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B8B145BF-F2B3-4AA6-9EEA-09D8C9DE5931}" xr6:coauthVersionLast="31" xr6:coauthVersionMax="31" xr10:uidLastSave="{00000000-0000-0000-0000-000000000000}"/>
  <bookViews>
    <workbookView xWindow="240" yWindow="375" windowWidth="20115" windowHeight="6735" xr2:uid="{00000000-000D-0000-FFFF-FFFF00000000}"/>
  </bookViews>
  <sheets>
    <sheet name="Donnees" sheetId="1" r:id="rId1"/>
    <sheet name="Impression" sheetId="2" r:id="rId2"/>
    <sheet name="Historique des devis" sheetId="3" r:id="rId3"/>
    <sheet name="Effectif contrat" sheetId="11" r:id="rId4"/>
    <sheet name="effectif par contrat" sheetId="10" r:id="rId5"/>
    <sheet name="Article_famille" sheetId="7" r:id="rId6"/>
    <sheet name="Copier commandes wix" sheetId="9" r:id="rId7"/>
    <sheet name="Référence matériel" sheetId="5" r:id="rId8"/>
  </sheets>
  <definedNames>
    <definedName name="_xlnm._FilterDatabase" localSheetId="5" hidden="1">Article_famille!$A$1:$B$120</definedName>
    <definedName name="_xlnm._FilterDatabase" localSheetId="6" hidden="1">'Copier commandes wix'!$A$1:$P$2104</definedName>
    <definedName name="_xlnm._FilterDatabase" localSheetId="2" hidden="1">'Historique des devis'!$A$1:$Q$2524</definedName>
    <definedName name="_xlnm._FilterDatabase" localSheetId="7" hidden="1">'Référence matériel'!$C$1:$D$216</definedName>
    <definedName name="_xlnm.Print_Area" localSheetId="1">Impression!$A$1:$G$39</definedName>
  </definedNames>
  <calcPr calcId="179017"/>
</workbook>
</file>

<file path=xl/calcChain.xml><?xml version="1.0" encoding="utf-8"?>
<calcChain xmlns="http://schemas.openxmlformats.org/spreadsheetml/2006/main">
  <c r="I3" i="1" l="1"/>
  <c r="I4" i="1"/>
  <c r="I2" i="9" l="1"/>
  <c r="I3" i="9"/>
  <c r="I4" i="9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I174" i="9"/>
  <c r="I175" i="9"/>
  <c r="I176" i="9"/>
  <c r="I177" i="9"/>
  <c r="I178" i="9"/>
  <c r="I179" i="9"/>
  <c r="I180" i="9"/>
  <c r="I181" i="9"/>
  <c r="I182" i="9"/>
  <c r="I183" i="9"/>
  <c r="I184" i="9"/>
  <c r="I185" i="9"/>
  <c r="I186" i="9"/>
  <c r="I187" i="9"/>
  <c r="I188" i="9"/>
  <c r="I189" i="9"/>
  <c r="I190" i="9"/>
  <c r="I191" i="9"/>
  <c r="I192" i="9"/>
  <c r="I193" i="9"/>
  <c r="I194" i="9"/>
  <c r="I195" i="9"/>
  <c r="I196" i="9"/>
  <c r="I197" i="9"/>
  <c r="I198" i="9"/>
  <c r="I199" i="9"/>
  <c r="I200" i="9"/>
  <c r="I201" i="9"/>
  <c r="I202" i="9"/>
  <c r="I203" i="9"/>
  <c r="I204" i="9"/>
  <c r="I205" i="9"/>
  <c r="I206" i="9"/>
  <c r="I207" i="9"/>
  <c r="I208" i="9"/>
  <c r="I209" i="9"/>
  <c r="I210" i="9"/>
  <c r="I211" i="9"/>
  <c r="I212" i="9"/>
  <c r="I213" i="9"/>
  <c r="I214" i="9"/>
  <c r="I215" i="9"/>
  <c r="I216" i="9"/>
  <c r="I217" i="9"/>
  <c r="I218" i="9"/>
  <c r="I219" i="9"/>
  <c r="I220" i="9"/>
  <c r="I221" i="9"/>
  <c r="I222" i="9"/>
  <c r="I223" i="9"/>
  <c r="I224" i="9"/>
  <c r="I225" i="9"/>
  <c r="I226" i="9"/>
  <c r="I227" i="9"/>
  <c r="I228" i="9"/>
  <c r="I229" i="9"/>
  <c r="I230" i="9"/>
  <c r="I231" i="9"/>
  <c r="I232" i="9"/>
  <c r="I233" i="9"/>
  <c r="I234" i="9"/>
  <c r="I235" i="9"/>
  <c r="I236" i="9"/>
  <c r="I237" i="9"/>
  <c r="I238" i="9"/>
  <c r="I239" i="9"/>
  <c r="I240" i="9"/>
  <c r="I241" i="9"/>
  <c r="I242" i="9"/>
  <c r="I243" i="9"/>
  <c r="I244" i="9"/>
  <c r="I245" i="9"/>
  <c r="I246" i="9"/>
  <c r="I247" i="9"/>
  <c r="I248" i="9"/>
  <c r="I249" i="9"/>
  <c r="I250" i="9"/>
  <c r="I251" i="9"/>
  <c r="I252" i="9"/>
  <c r="I253" i="9"/>
  <c r="I254" i="9"/>
  <c r="I255" i="9"/>
  <c r="I256" i="9"/>
  <c r="I257" i="9"/>
  <c r="I258" i="9"/>
  <c r="I259" i="9"/>
  <c r="I260" i="9"/>
  <c r="I261" i="9"/>
  <c r="I262" i="9"/>
  <c r="I263" i="9"/>
  <c r="I264" i="9"/>
  <c r="I265" i="9"/>
  <c r="I266" i="9"/>
  <c r="I267" i="9"/>
  <c r="I268" i="9"/>
  <c r="I269" i="9"/>
  <c r="I270" i="9"/>
  <c r="I271" i="9"/>
  <c r="I272" i="9"/>
  <c r="I273" i="9"/>
  <c r="I274" i="9"/>
  <c r="I275" i="9"/>
  <c r="I276" i="9"/>
  <c r="I277" i="9"/>
  <c r="I278" i="9"/>
  <c r="I279" i="9"/>
  <c r="I280" i="9"/>
  <c r="I281" i="9"/>
  <c r="I282" i="9"/>
  <c r="I283" i="9"/>
  <c r="I284" i="9"/>
  <c r="I285" i="9"/>
  <c r="I286" i="9"/>
  <c r="I287" i="9"/>
  <c r="I288" i="9"/>
  <c r="I289" i="9"/>
  <c r="I290" i="9"/>
  <c r="I291" i="9"/>
  <c r="I292" i="9"/>
  <c r="I293" i="9"/>
  <c r="I294" i="9"/>
  <c r="I295" i="9"/>
  <c r="I296" i="9"/>
  <c r="I297" i="9"/>
  <c r="I298" i="9"/>
  <c r="I299" i="9"/>
  <c r="I300" i="9"/>
  <c r="I301" i="9"/>
  <c r="I302" i="9"/>
  <c r="I303" i="9"/>
  <c r="I304" i="9"/>
  <c r="I305" i="9"/>
  <c r="I306" i="9"/>
  <c r="I307" i="9"/>
  <c r="I308" i="9"/>
  <c r="I309" i="9"/>
  <c r="I310" i="9"/>
  <c r="I311" i="9"/>
  <c r="I312" i="9"/>
  <c r="I313" i="9"/>
  <c r="I314" i="9"/>
  <c r="I315" i="9"/>
  <c r="I316" i="9"/>
  <c r="I317" i="9"/>
  <c r="I318" i="9"/>
  <c r="I319" i="9"/>
  <c r="I320" i="9"/>
  <c r="I321" i="9"/>
  <c r="I322" i="9"/>
  <c r="I323" i="9"/>
  <c r="I324" i="9"/>
  <c r="I325" i="9"/>
  <c r="I326" i="9"/>
  <c r="I327" i="9"/>
  <c r="I328" i="9"/>
  <c r="I329" i="9"/>
  <c r="I330" i="9"/>
  <c r="I331" i="9"/>
  <c r="I332" i="9"/>
  <c r="I333" i="9"/>
  <c r="I334" i="9"/>
  <c r="I335" i="9"/>
  <c r="I336" i="9"/>
  <c r="I337" i="9"/>
  <c r="I338" i="9"/>
  <c r="I339" i="9"/>
  <c r="I340" i="9"/>
  <c r="I341" i="9"/>
  <c r="I342" i="9"/>
  <c r="I343" i="9"/>
  <c r="I344" i="9"/>
  <c r="I345" i="9"/>
  <c r="I346" i="9"/>
  <c r="I347" i="9"/>
  <c r="I348" i="9"/>
  <c r="I349" i="9"/>
  <c r="I350" i="9"/>
  <c r="I351" i="9"/>
  <c r="I352" i="9"/>
  <c r="I353" i="9"/>
  <c r="I354" i="9"/>
  <c r="I355" i="9"/>
  <c r="I356" i="9"/>
  <c r="I357" i="9"/>
  <c r="I358" i="9"/>
  <c r="I359" i="9"/>
  <c r="I360" i="9"/>
  <c r="I361" i="9"/>
  <c r="I362" i="9"/>
  <c r="I363" i="9"/>
  <c r="I364" i="9"/>
  <c r="I365" i="9"/>
  <c r="I366" i="9"/>
  <c r="I367" i="9"/>
  <c r="I368" i="9"/>
  <c r="I369" i="9"/>
  <c r="I370" i="9"/>
  <c r="I371" i="9"/>
  <c r="I372" i="9"/>
  <c r="I373" i="9"/>
  <c r="I374" i="9"/>
  <c r="I375" i="9"/>
  <c r="I376" i="9"/>
  <c r="I377" i="9"/>
  <c r="I378" i="9"/>
  <c r="I379" i="9"/>
  <c r="I380" i="9"/>
  <c r="I381" i="9"/>
  <c r="I382" i="9"/>
  <c r="I383" i="9"/>
  <c r="I384" i="9"/>
  <c r="I385" i="9"/>
  <c r="I386" i="9"/>
  <c r="I387" i="9"/>
  <c r="I388" i="9"/>
  <c r="I389" i="9"/>
  <c r="I390" i="9"/>
  <c r="I391" i="9"/>
  <c r="I392" i="9"/>
  <c r="I393" i="9"/>
  <c r="I394" i="9"/>
  <c r="I395" i="9"/>
  <c r="I396" i="9"/>
  <c r="I397" i="9"/>
  <c r="I398" i="9"/>
  <c r="I399" i="9"/>
  <c r="I400" i="9"/>
  <c r="I401" i="9"/>
  <c r="I402" i="9"/>
  <c r="I403" i="9"/>
  <c r="I404" i="9"/>
  <c r="I405" i="9"/>
  <c r="I406" i="9"/>
  <c r="I407" i="9"/>
  <c r="I408" i="9"/>
  <c r="I409" i="9"/>
  <c r="I410" i="9"/>
  <c r="I411" i="9"/>
  <c r="I412" i="9"/>
  <c r="I413" i="9"/>
  <c r="I414" i="9"/>
  <c r="I415" i="9"/>
  <c r="I416" i="9"/>
  <c r="I417" i="9"/>
  <c r="I418" i="9"/>
  <c r="I419" i="9"/>
  <c r="I420" i="9"/>
  <c r="I421" i="9"/>
  <c r="I422" i="9"/>
  <c r="I423" i="9"/>
  <c r="I424" i="9"/>
  <c r="I425" i="9"/>
  <c r="I426" i="9"/>
  <c r="I427" i="9"/>
  <c r="I428" i="9"/>
  <c r="I429" i="9"/>
  <c r="I430" i="9"/>
  <c r="I431" i="9"/>
  <c r="I432" i="9"/>
  <c r="I433" i="9"/>
  <c r="I434" i="9"/>
  <c r="I435" i="9"/>
  <c r="I436" i="9"/>
  <c r="I437" i="9"/>
  <c r="I438" i="9"/>
  <c r="I439" i="9"/>
  <c r="I440" i="9"/>
  <c r="I441" i="9"/>
  <c r="I442" i="9"/>
  <c r="I443" i="9"/>
  <c r="I444" i="9"/>
  <c r="I445" i="9"/>
  <c r="I446" i="9"/>
  <c r="I447" i="9"/>
  <c r="I448" i="9"/>
  <c r="I449" i="9"/>
  <c r="I450" i="9"/>
  <c r="I451" i="9"/>
  <c r="I452" i="9"/>
  <c r="I453" i="9"/>
  <c r="I454" i="9"/>
  <c r="I455" i="9"/>
  <c r="I456" i="9"/>
  <c r="I457" i="9"/>
  <c r="I458" i="9"/>
  <c r="I459" i="9"/>
  <c r="I460" i="9"/>
  <c r="I461" i="9"/>
  <c r="I462" i="9"/>
  <c r="I463" i="9"/>
  <c r="I464" i="9"/>
  <c r="I465" i="9"/>
  <c r="I466" i="9"/>
  <c r="I467" i="9"/>
  <c r="I468" i="9"/>
  <c r="I469" i="9"/>
  <c r="I470" i="9"/>
  <c r="I471" i="9"/>
  <c r="I472" i="9"/>
  <c r="I473" i="9"/>
  <c r="I474" i="9"/>
  <c r="I475" i="9"/>
  <c r="I476" i="9"/>
  <c r="I477" i="9"/>
  <c r="I478" i="9"/>
  <c r="I479" i="9"/>
  <c r="I480" i="9"/>
  <c r="I481" i="9"/>
  <c r="I482" i="9"/>
  <c r="I483" i="9"/>
  <c r="I484" i="9"/>
  <c r="I485" i="9"/>
  <c r="I486" i="9"/>
  <c r="I487" i="9"/>
  <c r="I488" i="9"/>
  <c r="I489" i="9"/>
  <c r="I490" i="9"/>
  <c r="I491" i="9"/>
  <c r="I492" i="9"/>
  <c r="I493" i="9"/>
  <c r="I494" i="9"/>
  <c r="I495" i="9"/>
  <c r="I496" i="9"/>
  <c r="I497" i="9"/>
  <c r="I498" i="9"/>
  <c r="I499" i="9"/>
  <c r="I500" i="9"/>
  <c r="I501" i="9"/>
  <c r="I502" i="9"/>
  <c r="I503" i="9"/>
  <c r="I504" i="9"/>
  <c r="I505" i="9"/>
  <c r="I506" i="9"/>
  <c r="I507" i="9"/>
  <c r="I508" i="9"/>
  <c r="I509" i="9"/>
  <c r="I510" i="9"/>
  <c r="I511" i="9"/>
  <c r="I512" i="9"/>
  <c r="I513" i="9"/>
  <c r="I514" i="9"/>
  <c r="I515" i="9"/>
  <c r="I516" i="9"/>
  <c r="I517" i="9"/>
  <c r="I518" i="9"/>
  <c r="I519" i="9"/>
  <c r="I520" i="9"/>
  <c r="I521" i="9"/>
  <c r="I522" i="9"/>
  <c r="I523" i="9"/>
  <c r="I524" i="9"/>
  <c r="I525" i="9"/>
  <c r="I526" i="9"/>
  <c r="I527" i="9"/>
  <c r="I528" i="9"/>
  <c r="I529" i="9"/>
  <c r="I530" i="9"/>
  <c r="I531" i="9"/>
  <c r="I532" i="9"/>
  <c r="I533" i="9"/>
  <c r="I534" i="9"/>
  <c r="I535" i="9"/>
  <c r="I536" i="9"/>
  <c r="I537" i="9"/>
  <c r="I538" i="9"/>
  <c r="I539" i="9"/>
  <c r="I540" i="9"/>
  <c r="I541" i="9"/>
  <c r="I542" i="9"/>
  <c r="I543" i="9"/>
  <c r="I544" i="9"/>
  <c r="I545" i="9"/>
  <c r="I546" i="9"/>
  <c r="I547" i="9"/>
  <c r="I548" i="9"/>
  <c r="I549" i="9"/>
  <c r="I550" i="9"/>
  <c r="I551" i="9"/>
  <c r="I552" i="9"/>
  <c r="I553" i="9"/>
  <c r="I554" i="9"/>
  <c r="I555" i="9"/>
  <c r="I556" i="9"/>
  <c r="I557" i="9"/>
  <c r="I558" i="9"/>
  <c r="I559" i="9"/>
  <c r="I560" i="9"/>
  <c r="I561" i="9"/>
  <c r="I562" i="9"/>
  <c r="I563" i="9"/>
  <c r="I564" i="9"/>
  <c r="I565" i="9"/>
  <c r="I566" i="9"/>
  <c r="I567" i="9"/>
  <c r="I568" i="9"/>
  <c r="I569" i="9"/>
  <c r="I570" i="9"/>
  <c r="I571" i="9"/>
  <c r="I572" i="9"/>
  <c r="I573" i="9"/>
  <c r="I574" i="9"/>
  <c r="I575" i="9"/>
  <c r="I576" i="9"/>
  <c r="I577" i="9"/>
  <c r="I578" i="9"/>
  <c r="I579" i="9"/>
  <c r="I580" i="9"/>
  <c r="I581" i="9"/>
  <c r="I582" i="9"/>
  <c r="I583" i="9"/>
  <c r="I584" i="9"/>
  <c r="I585" i="9"/>
  <c r="I586" i="9"/>
  <c r="I587" i="9"/>
  <c r="I588" i="9"/>
  <c r="I589" i="9"/>
  <c r="I590" i="9"/>
  <c r="I591" i="9"/>
  <c r="I592" i="9"/>
  <c r="I593" i="9"/>
  <c r="I594" i="9"/>
  <c r="I595" i="9"/>
  <c r="I596" i="9"/>
  <c r="I597" i="9"/>
  <c r="I598" i="9"/>
  <c r="I599" i="9"/>
  <c r="I600" i="9"/>
  <c r="I601" i="9"/>
  <c r="I602" i="9"/>
  <c r="I603" i="9"/>
  <c r="I604" i="9"/>
  <c r="I605" i="9"/>
  <c r="I606" i="9"/>
  <c r="I607" i="9"/>
  <c r="I608" i="9"/>
  <c r="I609" i="9"/>
  <c r="I610" i="9"/>
  <c r="I611" i="9"/>
  <c r="I612" i="9"/>
  <c r="I613" i="9"/>
  <c r="I614" i="9"/>
  <c r="I615" i="9"/>
  <c r="I616" i="9"/>
  <c r="I617" i="9"/>
  <c r="I618" i="9"/>
  <c r="I619" i="9"/>
  <c r="I620" i="9"/>
  <c r="I621" i="9"/>
  <c r="I622" i="9"/>
  <c r="I623" i="9"/>
  <c r="I624" i="9"/>
  <c r="I625" i="9"/>
  <c r="I626" i="9"/>
  <c r="I627" i="9"/>
  <c r="I628" i="9"/>
  <c r="I629" i="9"/>
  <c r="I630" i="9"/>
  <c r="I631" i="9"/>
  <c r="I632" i="9"/>
  <c r="I633" i="9"/>
  <c r="I634" i="9"/>
  <c r="I635" i="9"/>
  <c r="I636" i="9"/>
  <c r="I637" i="9"/>
  <c r="I638" i="9"/>
  <c r="I639" i="9"/>
  <c r="I640" i="9"/>
  <c r="I641" i="9"/>
  <c r="I642" i="9"/>
  <c r="I643" i="9"/>
  <c r="I644" i="9"/>
  <c r="I645" i="9"/>
  <c r="I646" i="9"/>
  <c r="I647" i="9"/>
  <c r="I648" i="9"/>
  <c r="I649" i="9"/>
  <c r="I650" i="9"/>
  <c r="I651" i="9"/>
  <c r="I652" i="9"/>
  <c r="I653" i="9"/>
  <c r="I654" i="9"/>
  <c r="I655" i="9"/>
  <c r="I656" i="9"/>
  <c r="I657" i="9"/>
  <c r="I658" i="9"/>
  <c r="I659" i="9"/>
  <c r="I660" i="9"/>
  <c r="I661" i="9"/>
  <c r="I662" i="9"/>
  <c r="I663" i="9"/>
  <c r="I664" i="9"/>
  <c r="I665" i="9"/>
  <c r="I666" i="9"/>
  <c r="I667" i="9"/>
  <c r="I668" i="9"/>
  <c r="I669" i="9"/>
  <c r="I670" i="9"/>
  <c r="I671" i="9"/>
  <c r="I672" i="9"/>
  <c r="I673" i="9"/>
  <c r="I674" i="9"/>
  <c r="I675" i="9"/>
  <c r="I676" i="9"/>
  <c r="I677" i="9"/>
  <c r="I678" i="9"/>
  <c r="I679" i="9"/>
  <c r="I680" i="9"/>
  <c r="I681" i="9"/>
  <c r="I682" i="9"/>
  <c r="I683" i="9"/>
  <c r="I684" i="9"/>
  <c r="I685" i="9"/>
  <c r="I686" i="9"/>
  <c r="I687" i="9"/>
  <c r="I688" i="9"/>
  <c r="I689" i="9"/>
  <c r="I690" i="9"/>
  <c r="I691" i="9"/>
  <c r="I692" i="9"/>
  <c r="I693" i="9"/>
  <c r="I694" i="9"/>
  <c r="I695" i="9"/>
  <c r="I696" i="9"/>
  <c r="I697" i="9"/>
  <c r="I698" i="9"/>
  <c r="I699" i="9"/>
  <c r="I700" i="9"/>
  <c r="I701" i="9"/>
  <c r="I702" i="9"/>
  <c r="I703" i="9"/>
  <c r="I704" i="9"/>
  <c r="I705" i="9"/>
  <c r="I706" i="9"/>
  <c r="I707" i="9"/>
  <c r="I708" i="9"/>
  <c r="I709" i="9"/>
  <c r="I710" i="9"/>
  <c r="I711" i="9"/>
  <c r="I712" i="9"/>
  <c r="I713" i="9"/>
  <c r="I714" i="9"/>
  <c r="I715" i="9"/>
  <c r="I716" i="9"/>
  <c r="I717" i="9"/>
  <c r="I718" i="9"/>
  <c r="I719" i="9"/>
  <c r="I720" i="9"/>
  <c r="I721" i="9"/>
  <c r="I722" i="9"/>
  <c r="I723" i="9"/>
  <c r="I724" i="9"/>
  <c r="I725" i="9"/>
  <c r="I726" i="9"/>
  <c r="I727" i="9"/>
  <c r="I728" i="9"/>
  <c r="I729" i="9"/>
  <c r="I730" i="9"/>
  <c r="I731" i="9"/>
  <c r="I732" i="9"/>
  <c r="I733" i="9"/>
  <c r="I734" i="9"/>
  <c r="I735" i="9"/>
  <c r="I736" i="9"/>
  <c r="I737" i="9"/>
  <c r="I738" i="9"/>
  <c r="I739" i="9"/>
  <c r="I740" i="9"/>
  <c r="I741" i="9"/>
  <c r="I742" i="9"/>
  <c r="I743" i="9"/>
  <c r="I744" i="9"/>
  <c r="I745" i="9"/>
  <c r="I746" i="9"/>
  <c r="I747" i="9"/>
  <c r="I748" i="9"/>
  <c r="I749" i="9"/>
  <c r="I750" i="9"/>
  <c r="I751" i="9"/>
  <c r="I752" i="9"/>
  <c r="I753" i="9"/>
  <c r="I754" i="9"/>
  <c r="I755" i="9"/>
  <c r="I756" i="9"/>
  <c r="I757" i="9"/>
  <c r="I758" i="9"/>
  <c r="I759" i="9"/>
  <c r="I760" i="9"/>
  <c r="I761" i="9"/>
  <c r="I762" i="9"/>
  <c r="I763" i="9"/>
  <c r="I764" i="9"/>
  <c r="I765" i="9"/>
  <c r="I766" i="9"/>
  <c r="I767" i="9"/>
  <c r="I768" i="9"/>
  <c r="I769" i="9"/>
  <c r="I770" i="9"/>
  <c r="I771" i="9"/>
  <c r="I772" i="9"/>
  <c r="I773" i="9"/>
  <c r="I774" i="9"/>
  <c r="I775" i="9"/>
  <c r="I776" i="9"/>
  <c r="I777" i="9"/>
  <c r="I778" i="9"/>
  <c r="I779" i="9"/>
  <c r="I780" i="9"/>
  <c r="I781" i="9"/>
  <c r="I782" i="9"/>
  <c r="I783" i="9"/>
  <c r="I784" i="9"/>
  <c r="I785" i="9"/>
  <c r="I786" i="9"/>
  <c r="I787" i="9"/>
  <c r="I788" i="9"/>
  <c r="I789" i="9"/>
  <c r="I790" i="9"/>
  <c r="I791" i="9"/>
  <c r="I792" i="9"/>
  <c r="I793" i="9"/>
  <c r="I794" i="9"/>
  <c r="I795" i="9"/>
  <c r="I796" i="9"/>
  <c r="I797" i="9"/>
  <c r="I798" i="9"/>
  <c r="I799" i="9"/>
  <c r="I800" i="9"/>
  <c r="I801" i="9"/>
  <c r="I802" i="9"/>
  <c r="I803" i="9"/>
  <c r="I804" i="9"/>
  <c r="I805" i="9"/>
  <c r="I806" i="9"/>
  <c r="I807" i="9"/>
  <c r="I808" i="9"/>
  <c r="I809" i="9"/>
  <c r="I810" i="9"/>
  <c r="I811" i="9"/>
  <c r="I812" i="9"/>
  <c r="I813" i="9"/>
  <c r="I814" i="9"/>
  <c r="I815" i="9"/>
  <c r="I816" i="9"/>
  <c r="I817" i="9"/>
  <c r="I818" i="9"/>
  <c r="I819" i="9"/>
  <c r="I820" i="9"/>
  <c r="I821" i="9"/>
  <c r="I822" i="9"/>
  <c r="I823" i="9"/>
  <c r="I824" i="9"/>
  <c r="I825" i="9"/>
  <c r="I826" i="9"/>
  <c r="I827" i="9"/>
  <c r="I828" i="9"/>
  <c r="I829" i="9"/>
  <c r="I830" i="9"/>
  <c r="I831" i="9"/>
  <c r="I832" i="9"/>
  <c r="I833" i="9"/>
  <c r="I834" i="9"/>
  <c r="I835" i="9"/>
  <c r="I836" i="9"/>
  <c r="I837" i="9"/>
  <c r="I838" i="9"/>
  <c r="I839" i="9"/>
  <c r="I840" i="9"/>
  <c r="I841" i="9"/>
  <c r="I842" i="9"/>
  <c r="I843" i="9"/>
  <c r="I844" i="9"/>
  <c r="I845" i="9"/>
  <c r="I846" i="9"/>
  <c r="I847" i="9"/>
  <c r="I848" i="9"/>
  <c r="I849" i="9"/>
  <c r="I850" i="9"/>
  <c r="I851" i="9"/>
  <c r="I852" i="9"/>
  <c r="I853" i="9"/>
  <c r="I854" i="9"/>
  <c r="I855" i="9"/>
  <c r="I856" i="9"/>
  <c r="I857" i="9"/>
  <c r="I858" i="9"/>
  <c r="I859" i="9"/>
  <c r="I860" i="9"/>
  <c r="I861" i="9"/>
  <c r="I862" i="9"/>
  <c r="I863" i="9"/>
  <c r="I864" i="9"/>
  <c r="I865" i="9"/>
  <c r="I866" i="9"/>
  <c r="I867" i="9"/>
  <c r="I868" i="9"/>
  <c r="I869" i="9"/>
  <c r="I870" i="9"/>
  <c r="I871" i="9"/>
  <c r="I872" i="9"/>
  <c r="I873" i="9"/>
  <c r="I874" i="9"/>
  <c r="I875" i="9"/>
  <c r="I876" i="9"/>
  <c r="I877" i="9"/>
  <c r="I878" i="9"/>
  <c r="I879" i="9"/>
  <c r="I880" i="9"/>
  <c r="I881" i="9"/>
  <c r="I882" i="9"/>
  <c r="I883" i="9"/>
  <c r="I884" i="9"/>
  <c r="I885" i="9"/>
  <c r="I886" i="9"/>
  <c r="I887" i="9"/>
  <c r="I888" i="9"/>
  <c r="I889" i="9"/>
  <c r="I890" i="9"/>
  <c r="I891" i="9"/>
  <c r="I892" i="9"/>
  <c r="I893" i="9"/>
  <c r="I894" i="9"/>
  <c r="I895" i="9"/>
  <c r="I896" i="9"/>
  <c r="I897" i="9"/>
  <c r="I898" i="9"/>
  <c r="I899" i="9"/>
  <c r="I900" i="9"/>
  <c r="I901" i="9"/>
  <c r="I902" i="9"/>
  <c r="I903" i="9"/>
  <c r="I904" i="9"/>
  <c r="I905" i="9"/>
  <c r="I906" i="9"/>
  <c r="I907" i="9"/>
  <c r="I908" i="9"/>
  <c r="I909" i="9"/>
  <c r="I910" i="9"/>
  <c r="I911" i="9"/>
  <c r="I912" i="9"/>
  <c r="I913" i="9"/>
  <c r="I914" i="9"/>
  <c r="I915" i="9"/>
  <c r="I916" i="9"/>
  <c r="I917" i="9"/>
  <c r="I918" i="9"/>
  <c r="I919" i="9"/>
  <c r="I920" i="9"/>
  <c r="I921" i="9"/>
  <c r="I922" i="9"/>
  <c r="I923" i="9"/>
  <c r="I924" i="9"/>
  <c r="I925" i="9"/>
  <c r="I926" i="9"/>
  <c r="I927" i="9"/>
  <c r="I928" i="9"/>
  <c r="I929" i="9"/>
  <c r="I930" i="9"/>
  <c r="I931" i="9"/>
  <c r="I932" i="9"/>
  <c r="I933" i="9"/>
  <c r="I934" i="9"/>
  <c r="I935" i="9"/>
  <c r="I936" i="9"/>
  <c r="I937" i="9"/>
  <c r="I938" i="9"/>
  <c r="I939" i="9"/>
  <c r="I940" i="9"/>
  <c r="I941" i="9"/>
  <c r="I942" i="9"/>
  <c r="I943" i="9"/>
  <c r="I944" i="9"/>
  <c r="I945" i="9"/>
  <c r="I946" i="9"/>
  <c r="I947" i="9"/>
  <c r="I948" i="9"/>
  <c r="I949" i="9"/>
  <c r="I950" i="9"/>
  <c r="I951" i="9"/>
  <c r="I952" i="9"/>
  <c r="I953" i="9"/>
  <c r="I954" i="9"/>
  <c r="I955" i="9"/>
  <c r="I956" i="9"/>
  <c r="I957" i="9"/>
  <c r="I958" i="9"/>
  <c r="I959" i="9"/>
  <c r="I960" i="9"/>
  <c r="I961" i="9"/>
  <c r="I962" i="9"/>
  <c r="I963" i="9"/>
  <c r="I964" i="9"/>
  <c r="I965" i="9"/>
  <c r="I966" i="9"/>
  <c r="I967" i="9"/>
  <c r="I968" i="9"/>
  <c r="I969" i="9"/>
  <c r="I970" i="9"/>
  <c r="I971" i="9"/>
  <c r="I972" i="9"/>
  <c r="I973" i="9"/>
  <c r="I974" i="9"/>
  <c r="I975" i="9"/>
  <c r="I976" i="9"/>
  <c r="I977" i="9"/>
  <c r="I978" i="9"/>
  <c r="I979" i="9"/>
  <c r="I980" i="9"/>
  <c r="I981" i="9"/>
  <c r="I982" i="9"/>
  <c r="I983" i="9"/>
  <c r="I984" i="9"/>
  <c r="I985" i="9"/>
  <c r="I986" i="9"/>
  <c r="I987" i="9"/>
  <c r="I988" i="9"/>
  <c r="I989" i="9"/>
  <c r="I990" i="9"/>
  <c r="I991" i="9"/>
  <c r="I992" i="9"/>
  <c r="I993" i="9"/>
  <c r="I994" i="9"/>
  <c r="I995" i="9"/>
  <c r="I996" i="9"/>
  <c r="I997" i="9"/>
  <c r="I998" i="9"/>
  <c r="I999" i="9"/>
  <c r="I1000" i="9"/>
  <c r="I1001" i="9"/>
  <c r="I1002" i="9"/>
  <c r="I1003" i="9"/>
  <c r="I1004" i="9"/>
  <c r="I1005" i="9"/>
  <c r="I1006" i="9"/>
  <c r="I1007" i="9"/>
  <c r="I1008" i="9"/>
  <c r="I1009" i="9"/>
  <c r="I1010" i="9"/>
  <c r="I1011" i="9"/>
  <c r="I1012" i="9"/>
  <c r="I1013" i="9"/>
  <c r="I1014" i="9"/>
  <c r="I1015" i="9"/>
  <c r="I1016" i="9"/>
  <c r="I1017" i="9"/>
  <c r="I1018" i="9"/>
  <c r="I1019" i="9"/>
  <c r="I1020" i="9"/>
  <c r="I1021" i="9"/>
  <c r="I1022" i="9"/>
  <c r="I1023" i="9"/>
  <c r="I1024" i="9"/>
  <c r="I1025" i="9"/>
  <c r="I1026" i="9"/>
  <c r="I1027" i="9"/>
  <c r="I1028" i="9"/>
  <c r="I1029" i="9"/>
  <c r="I1030" i="9"/>
  <c r="I1031" i="9"/>
  <c r="I1032" i="9"/>
  <c r="I1033" i="9"/>
  <c r="I1034" i="9"/>
  <c r="I1035" i="9"/>
  <c r="I1036" i="9"/>
  <c r="I1037" i="9"/>
  <c r="I1038" i="9"/>
  <c r="I1039" i="9"/>
  <c r="I1040" i="9"/>
  <c r="I1041" i="9"/>
  <c r="I1042" i="9"/>
  <c r="I1043" i="9"/>
  <c r="I1044" i="9"/>
  <c r="I1045" i="9"/>
  <c r="I1046" i="9"/>
  <c r="I1047" i="9"/>
  <c r="I1048" i="9"/>
  <c r="I1049" i="9"/>
  <c r="I1050" i="9"/>
  <c r="I1051" i="9"/>
  <c r="I1052" i="9"/>
  <c r="I1053" i="9"/>
  <c r="I1054" i="9"/>
  <c r="I1055" i="9"/>
  <c r="I1056" i="9"/>
  <c r="I1057" i="9"/>
  <c r="I1058" i="9"/>
  <c r="I1059" i="9"/>
  <c r="I1060" i="9"/>
  <c r="I1061" i="9"/>
  <c r="I1062" i="9"/>
  <c r="I1063" i="9"/>
  <c r="I1064" i="9"/>
  <c r="I1065" i="9"/>
  <c r="I1066" i="9"/>
  <c r="I1067" i="9"/>
  <c r="I1068" i="9"/>
  <c r="I1069" i="9"/>
  <c r="I1070" i="9"/>
  <c r="I1071" i="9"/>
  <c r="I1072" i="9"/>
  <c r="I1073" i="9"/>
  <c r="I1074" i="9"/>
  <c r="I1075" i="9"/>
  <c r="I1076" i="9"/>
  <c r="I1077" i="9"/>
  <c r="I1078" i="9"/>
  <c r="I1079" i="9"/>
  <c r="I1080" i="9"/>
  <c r="I1081" i="9"/>
  <c r="I1082" i="9"/>
  <c r="I1083" i="9"/>
  <c r="I1084" i="9"/>
  <c r="I1085" i="9"/>
  <c r="I1086" i="9"/>
  <c r="I1087" i="9"/>
  <c r="I1088" i="9"/>
  <c r="I1089" i="9"/>
  <c r="I1090" i="9"/>
  <c r="I1091" i="9"/>
  <c r="I1092" i="9"/>
  <c r="I1093" i="9"/>
  <c r="I1094" i="9"/>
  <c r="I1095" i="9"/>
  <c r="I1096" i="9"/>
  <c r="I1097" i="9"/>
  <c r="I1098" i="9"/>
  <c r="I1099" i="9"/>
  <c r="I1100" i="9"/>
  <c r="I1101" i="9"/>
  <c r="I1102" i="9"/>
  <c r="I1103" i="9"/>
  <c r="I1104" i="9"/>
  <c r="I1105" i="9"/>
  <c r="I1106" i="9"/>
  <c r="I1107" i="9"/>
  <c r="I1108" i="9"/>
  <c r="I1109" i="9"/>
  <c r="I1110" i="9"/>
  <c r="I1111" i="9"/>
  <c r="I1112" i="9"/>
  <c r="I1113" i="9"/>
  <c r="I1114" i="9"/>
  <c r="I1115" i="9"/>
  <c r="I1116" i="9"/>
  <c r="I1117" i="9"/>
  <c r="I1118" i="9"/>
  <c r="I1119" i="9"/>
  <c r="I1120" i="9"/>
  <c r="I1121" i="9"/>
  <c r="I1122" i="9"/>
  <c r="I1123" i="9"/>
  <c r="I1124" i="9"/>
  <c r="I1125" i="9"/>
  <c r="I1126" i="9"/>
  <c r="I1127" i="9"/>
  <c r="I1128" i="9"/>
  <c r="I1129" i="9"/>
  <c r="I1130" i="9"/>
  <c r="I1131" i="9"/>
  <c r="I1132" i="9"/>
  <c r="I1133" i="9"/>
  <c r="I1134" i="9"/>
  <c r="I1135" i="9"/>
  <c r="I1136" i="9"/>
  <c r="I1137" i="9"/>
  <c r="I1138" i="9"/>
  <c r="I1139" i="9"/>
  <c r="I1140" i="9"/>
  <c r="I1141" i="9"/>
  <c r="I1142" i="9"/>
  <c r="I1143" i="9"/>
  <c r="I1144" i="9"/>
  <c r="I1145" i="9"/>
  <c r="I1146" i="9"/>
  <c r="I1147" i="9"/>
  <c r="I1148" i="9"/>
  <c r="I1149" i="9"/>
  <c r="I1150" i="9"/>
  <c r="I1151" i="9"/>
  <c r="I1152" i="9"/>
  <c r="I1153" i="9"/>
  <c r="I1154" i="9"/>
  <c r="I1155" i="9"/>
  <c r="I1156" i="9"/>
  <c r="I1157" i="9"/>
  <c r="I1158" i="9"/>
  <c r="I1159" i="9"/>
  <c r="I1160" i="9"/>
  <c r="I1161" i="9"/>
  <c r="I1162" i="9"/>
  <c r="I1163" i="9"/>
  <c r="I1164" i="9"/>
  <c r="I1165" i="9"/>
  <c r="I1166" i="9"/>
  <c r="I1167" i="9"/>
  <c r="I1168" i="9"/>
  <c r="I1169" i="9"/>
  <c r="I1170" i="9"/>
  <c r="I1171" i="9"/>
  <c r="I1172" i="9"/>
  <c r="I1173" i="9"/>
  <c r="I1174" i="9"/>
  <c r="I1175" i="9"/>
  <c r="I1176" i="9"/>
  <c r="I1177" i="9"/>
  <c r="I1178" i="9"/>
  <c r="I1179" i="9"/>
  <c r="I1180" i="9"/>
  <c r="I1181" i="9"/>
  <c r="I1182" i="9"/>
  <c r="I1183" i="9"/>
  <c r="I1184" i="9"/>
  <c r="I1185" i="9"/>
  <c r="I1186" i="9"/>
  <c r="I1187" i="9"/>
  <c r="I1188" i="9"/>
  <c r="I1189" i="9"/>
  <c r="I1190" i="9"/>
  <c r="I1191" i="9"/>
  <c r="I1192" i="9"/>
  <c r="I1193" i="9"/>
  <c r="I1194" i="9"/>
  <c r="I1195" i="9"/>
  <c r="I1196" i="9"/>
  <c r="I1197" i="9"/>
  <c r="I1198" i="9"/>
  <c r="I1199" i="9"/>
  <c r="I1200" i="9"/>
  <c r="I1201" i="9"/>
  <c r="I1202" i="9"/>
  <c r="I1203" i="9"/>
  <c r="I1204" i="9"/>
  <c r="I1205" i="9"/>
  <c r="I1206" i="9"/>
  <c r="I1207" i="9"/>
  <c r="I1208" i="9"/>
  <c r="I1209" i="9"/>
  <c r="I1210" i="9"/>
  <c r="I1211" i="9"/>
  <c r="I1212" i="9"/>
  <c r="I1213" i="9"/>
  <c r="I1214" i="9"/>
  <c r="I1215" i="9"/>
  <c r="I1216" i="9"/>
  <c r="I1217" i="9"/>
  <c r="I1218" i="9"/>
  <c r="I1219" i="9"/>
  <c r="I1220" i="9"/>
  <c r="I1221" i="9"/>
  <c r="I1222" i="9"/>
  <c r="I1223" i="9"/>
  <c r="I1224" i="9"/>
  <c r="I1225" i="9"/>
  <c r="I1226" i="9"/>
  <c r="I1227" i="9"/>
  <c r="I1228" i="9"/>
  <c r="I1229" i="9"/>
  <c r="I1230" i="9"/>
  <c r="I1231" i="9"/>
  <c r="I1232" i="9"/>
  <c r="I1233" i="9"/>
  <c r="I1234" i="9"/>
  <c r="I1235" i="9"/>
  <c r="I1236" i="9"/>
  <c r="I1237" i="9"/>
  <c r="I1238" i="9"/>
  <c r="I1239" i="9"/>
  <c r="I1240" i="9"/>
  <c r="I1241" i="9"/>
  <c r="I1242" i="9"/>
  <c r="P1913" i="3" l="1"/>
  <c r="H18" i="9"/>
  <c r="J18" i="9"/>
  <c r="K18" i="9"/>
  <c r="L18" i="9" s="1"/>
  <c r="H19" i="9"/>
  <c r="J19" i="9"/>
  <c r="K19" i="9"/>
  <c r="L19" i="9" s="1"/>
  <c r="H20" i="9"/>
  <c r="J20" i="9"/>
  <c r="K20" i="9"/>
  <c r="L20" i="9" s="1"/>
  <c r="H21" i="9"/>
  <c r="J21" i="9"/>
  <c r="K21" i="9"/>
  <c r="L21" i="9" s="1"/>
  <c r="H22" i="9"/>
  <c r="J22" i="9"/>
  <c r="K22" i="9"/>
  <c r="L22" i="9" s="1"/>
  <c r="H23" i="9"/>
  <c r="J23" i="9"/>
  <c r="K23" i="9"/>
  <c r="L23" i="9" s="1"/>
  <c r="H24" i="9"/>
  <c r="J24" i="9"/>
  <c r="K24" i="9"/>
  <c r="L24" i="9" s="1"/>
  <c r="H25" i="9"/>
  <c r="J25" i="9"/>
  <c r="K25" i="9"/>
  <c r="L25" i="9" s="1"/>
  <c r="H26" i="9"/>
  <c r="J26" i="9"/>
  <c r="K26" i="9"/>
  <c r="L26" i="9" s="1"/>
  <c r="H27" i="9"/>
  <c r="J27" i="9"/>
  <c r="K27" i="9"/>
  <c r="L27" i="9" s="1"/>
  <c r="H28" i="9"/>
  <c r="J28" i="9"/>
  <c r="K28" i="9"/>
  <c r="L28" i="9" s="1"/>
  <c r="H29" i="9"/>
  <c r="J29" i="9"/>
  <c r="K29" i="9"/>
  <c r="L29" i="9" s="1"/>
  <c r="H30" i="9"/>
  <c r="J30" i="9"/>
  <c r="K30" i="9"/>
  <c r="L30" i="9" s="1"/>
  <c r="H31" i="9"/>
  <c r="J31" i="9"/>
  <c r="K31" i="9"/>
  <c r="L31" i="9" s="1"/>
  <c r="H32" i="9"/>
  <c r="J32" i="9"/>
  <c r="K32" i="9"/>
  <c r="L32" i="9" s="1"/>
  <c r="H33" i="9"/>
  <c r="J33" i="9"/>
  <c r="K33" i="9"/>
  <c r="L33" i="9" s="1"/>
  <c r="H34" i="9"/>
  <c r="J34" i="9"/>
  <c r="K34" i="9"/>
  <c r="L34" i="9" s="1"/>
  <c r="H35" i="9"/>
  <c r="J35" i="9"/>
  <c r="K35" i="9"/>
  <c r="L35" i="9" s="1"/>
  <c r="H36" i="9"/>
  <c r="J36" i="9"/>
  <c r="K36" i="9"/>
  <c r="L36" i="9" s="1"/>
  <c r="H37" i="9"/>
  <c r="J37" i="9"/>
  <c r="K37" i="9"/>
  <c r="L37" i="9" s="1"/>
  <c r="H38" i="9"/>
  <c r="J38" i="9"/>
  <c r="K38" i="9"/>
  <c r="L38" i="9" s="1"/>
  <c r="H39" i="9"/>
  <c r="J39" i="9"/>
  <c r="K39" i="9"/>
  <c r="L39" i="9" s="1"/>
  <c r="H40" i="9"/>
  <c r="J40" i="9"/>
  <c r="K40" i="9"/>
  <c r="L40" i="9" s="1"/>
  <c r="H41" i="9"/>
  <c r="J41" i="9"/>
  <c r="K41" i="9"/>
  <c r="L41" i="9"/>
  <c r="H42" i="9"/>
  <c r="J42" i="9"/>
  <c r="K42" i="9"/>
  <c r="L42" i="9" s="1"/>
  <c r="H43" i="9"/>
  <c r="J43" i="9"/>
  <c r="K43" i="9"/>
  <c r="L43" i="9" s="1"/>
  <c r="H44" i="9"/>
  <c r="J44" i="9"/>
  <c r="K44" i="9"/>
  <c r="L44" i="9" s="1"/>
  <c r="H45" i="9"/>
  <c r="J45" i="9"/>
  <c r="K45" i="9"/>
  <c r="L45" i="9" s="1"/>
  <c r="H46" i="9"/>
  <c r="J46" i="9"/>
  <c r="K46" i="9"/>
  <c r="L46" i="9" s="1"/>
  <c r="H47" i="9"/>
  <c r="J47" i="9"/>
  <c r="K47" i="9"/>
  <c r="L47" i="9" s="1"/>
  <c r="H48" i="9"/>
  <c r="J48" i="9"/>
  <c r="K48" i="9"/>
  <c r="L48" i="9" s="1"/>
  <c r="H49" i="9"/>
  <c r="J49" i="9"/>
  <c r="K49" i="9"/>
  <c r="L49" i="9" s="1"/>
  <c r="H50" i="9"/>
  <c r="J50" i="9"/>
  <c r="K50" i="9"/>
  <c r="L50" i="9" s="1"/>
  <c r="H51" i="9"/>
  <c r="J51" i="9"/>
  <c r="K51" i="9"/>
  <c r="L51" i="9" s="1"/>
  <c r="H52" i="9"/>
  <c r="J52" i="9"/>
  <c r="K52" i="9"/>
  <c r="L52" i="9" s="1"/>
  <c r="H53" i="9"/>
  <c r="J53" i="9"/>
  <c r="K53" i="9"/>
  <c r="L53" i="9" s="1"/>
  <c r="H54" i="9"/>
  <c r="J54" i="9"/>
  <c r="K54" i="9"/>
  <c r="L54" i="9" s="1"/>
  <c r="H55" i="9"/>
  <c r="J55" i="9"/>
  <c r="K55" i="9"/>
  <c r="L55" i="9" s="1"/>
  <c r="H56" i="9"/>
  <c r="J56" i="9"/>
  <c r="K56" i="9"/>
  <c r="L56" i="9" s="1"/>
  <c r="H57" i="9"/>
  <c r="J57" i="9"/>
  <c r="K57" i="9"/>
  <c r="L57" i="9" s="1"/>
  <c r="H58" i="9"/>
  <c r="J58" i="9"/>
  <c r="K58" i="9"/>
  <c r="L58" i="9" s="1"/>
  <c r="H59" i="9"/>
  <c r="J59" i="9"/>
  <c r="K59" i="9"/>
  <c r="L59" i="9" s="1"/>
  <c r="H60" i="9"/>
  <c r="J60" i="9"/>
  <c r="K60" i="9"/>
  <c r="L60" i="9" s="1"/>
  <c r="H61" i="9"/>
  <c r="J61" i="9"/>
  <c r="K61" i="9"/>
  <c r="L61" i="9" s="1"/>
  <c r="H62" i="9"/>
  <c r="J62" i="9"/>
  <c r="K62" i="9"/>
  <c r="L62" i="9" s="1"/>
  <c r="H63" i="9"/>
  <c r="J63" i="9"/>
  <c r="K63" i="9"/>
  <c r="L63" i="9" s="1"/>
  <c r="H64" i="9"/>
  <c r="J64" i="9"/>
  <c r="K64" i="9"/>
  <c r="L64" i="9" s="1"/>
  <c r="H65" i="9"/>
  <c r="J65" i="9"/>
  <c r="K65" i="9"/>
  <c r="L65" i="9" s="1"/>
  <c r="H66" i="9"/>
  <c r="J66" i="9"/>
  <c r="K66" i="9"/>
  <c r="L66" i="9" s="1"/>
  <c r="H67" i="9"/>
  <c r="J67" i="9"/>
  <c r="K67" i="9"/>
  <c r="L67" i="9" s="1"/>
  <c r="H68" i="9"/>
  <c r="J68" i="9"/>
  <c r="K68" i="9"/>
  <c r="L68" i="9" s="1"/>
  <c r="H69" i="9"/>
  <c r="J69" i="9"/>
  <c r="K69" i="9"/>
  <c r="L69" i="9" s="1"/>
  <c r="H70" i="9"/>
  <c r="J70" i="9"/>
  <c r="K70" i="9"/>
  <c r="L70" i="9" s="1"/>
  <c r="H71" i="9"/>
  <c r="J71" i="9"/>
  <c r="K71" i="9"/>
  <c r="L71" i="9" s="1"/>
  <c r="H72" i="9"/>
  <c r="J72" i="9"/>
  <c r="K72" i="9"/>
  <c r="L72" i="9" s="1"/>
  <c r="H73" i="9"/>
  <c r="J73" i="9"/>
  <c r="K73" i="9"/>
  <c r="L73" i="9" s="1"/>
  <c r="H74" i="9"/>
  <c r="J74" i="9"/>
  <c r="K74" i="9"/>
  <c r="L74" i="9" s="1"/>
  <c r="H75" i="9"/>
  <c r="J75" i="9"/>
  <c r="K75" i="9"/>
  <c r="L75" i="9" s="1"/>
  <c r="H76" i="9"/>
  <c r="J76" i="9"/>
  <c r="K76" i="9"/>
  <c r="L76" i="9" s="1"/>
  <c r="H77" i="9"/>
  <c r="J77" i="9"/>
  <c r="K77" i="9"/>
  <c r="L77" i="9" s="1"/>
  <c r="H78" i="9"/>
  <c r="J78" i="9"/>
  <c r="K78" i="9"/>
  <c r="L78" i="9" s="1"/>
  <c r="H79" i="9"/>
  <c r="J79" i="9"/>
  <c r="K79" i="9"/>
  <c r="L79" i="9" s="1"/>
  <c r="H80" i="9"/>
  <c r="J80" i="9"/>
  <c r="K80" i="9"/>
  <c r="L80" i="9" s="1"/>
  <c r="H81" i="9"/>
  <c r="J81" i="9"/>
  <c r="K81" i="9"/>
  <c r="L81" i="9" s="1"/>
  <c r="H82" i="9"/>
  <c r="J82" i="9"/>
  <c r="K82" i="9"/>
  <c r="L82" i="9" s="1"/>
  <c r="H83" i="9"/>
  <c r="J83" i="9"/>
  <c r="K83" i="9"/>
  <c r="L83" i="9" s="1"/>
  <c r="H84" i="9"/>
  <c r="J84" i="9"/>
  <c r="K84" i="9"/>
  <c r="L84" i="9" s="1"/>
  <c r="H85" i="9"/>
  <c r="J85" i="9"/>
  <c r="K85" i="9"/>
  <c r="L85" i="9" s="1"/>
  <c r="H86" i="9"/>
  <c r="J86" i="9"/>
  <c r="K86" i="9"/>
  <c r="L86" i="9" s="1"/>
  <c r="H87" i="9"/>
  <c r="J87" i="9"/>
  <c r="K87" i="9"/>
  <c r="L87" i="9" s="1"/>
  <c r="H88" i="9"/>
  <c r="J88" i="9"/>
  <c r="K88" i="9"/>
  <c r="L88" i="9" s="1"/>
  <c r="H89" i="9"/>
  <c r="J89" i="9"/>
  <c r="K89" i="9"/>
  <c r="L89" i="9" s="1"/>
  <c r="H90" i="9"/>
  <c r="J90" i="9"/>
  <c r="K90" i="9"/>
  <c r="L90" i="9" s="1"/>
  <c r="H91" i="9"/>
  <c r="J91" i="9"/>
  <c r="K91" i="9"/>
  <c r="L91" i="9" s="1"/>
  <c r="H92" i="9"/>
  <c r="J92" i="9"/>
  <c r="K92" i="9"/>
  <c r="L92" i="9" s="1"/>
  <c r="H93" i="9"/>
  <c r="J93" i="9"/>
  <c r="K93" i="9"/>
  <c r="L93" i="9" s="1"/>
  <c r="H94" i="9"/>
  <c r="J94" i="9"/>
  <c r="K94" i="9"/>
  <c r="L94" i="9" s="1"/>
  <c r="H95" i="9"/>
  <c r="J95" i="9"/>
  <c r="K95" i="9"/>
  <c r="L95" i="9" s="1"/>
  <c r="H96" i="9"/>
  <c r="J96" i="9"/>
  <c r="K96" i="9"/>
  <c r="L96" i="9" s="1"/>
  <c r="H97" i="9"/>
  <c r="J97" i="9"/>
  <c r="K97" i="9"/>
  <c r="L97" i="9" s="1"/>
  <c r="H98" i="9"/>
  <c r="J98" i="9"/>
  <c r="K98" i="9"/>
  <c r="L98" i="9" s="1"/>
  <c r="H99" i="9"/>
  <c r="J99" i="9"/>
  <c r="K99" i="9"/>
  <c r="L99" i="9" s="1"/>
  <c r="H100" i="9"/>
  <c r="J100" i="9"/>
  <c r="K100" i="9"/>
  <c r="L100" i="9" s="1"/>
  <c r="H101" i="9"/>
  <c r="J101" i="9"/>
  <c r="K101" i="9"/>
  <c r="L101" i="9" s="1"/>
  <c r="H102" i="9"/>
  <c r="J102" i="9"/>
  <c r="K102" i="9"/>
  <c r="L102" i="9" s="1"/>
  <c r="H103" i="9"/>
  <c r="J103" i="9"/>
  <c r="K103" i="9"/>
  <c r="L103" i="9" s="1"/>
  <c r="H104" i="9"/>
  <c r="J104" i="9"/>
  <c r="K104" i="9"/>
  <c r="L104" i="9" s="1"/>
  <c r="H105" i="9"/>
  <c r="J105" i="9"/>
  <c r="K105" i="9"/>
  <c r="L105" i="9"/>
  <c r="H106" i="9"/>
  <c r="J106" i="9"/>
  <c r="K106" i="9"/>
  <c r="L106" i="9" s="1"/>
  <c r="H107" i="9"/>
  <c r="J107" i="9"/>
  <c r="K107" i="9"/>
  <c r="L107" i="9" s="1"/>
  <c r="H108" i="9"/>
  <c r="J108" i="9"/>
  <c r="K108" i="9"/>
  <c r="L108" i="9" s="1"/>
  <c r="H109" i="9"/>
  <c r="J109" i="9"/>
  <c r="K109" i="9"/>
  <c r="L109" i="9" s="1"/>
  <c r="H110" i="9"/>
  <c r="J110" i="9"/>
  <c r="K110" i="9"/>
  <c r="L110" i="9" s="1"/>
  <c r="H111" i="9"/>
  <c r="J111" i="9"/>
  <c r="K111" i="9"/>
  <c r="L111" i="9" s="1"/>
  <c r="H112" i="9"/>
  <c r="J112" i="9"/>
  <c r="K112" i="9"/>
  <c r="L112" i="9" s="1"/>
  <c r="H113" i="9"/>
  <c r="J113" i="9"/>
  <c r="K113" i="9"/>
  <c r="L113" i="9" s="1"/>
  <c r="H114" i="9"/>
  <c r="J114" i="9"/>
  <c r="K114" i="9"/>
  <c r="L114" i="9" s="1"/>
  <c r="H115" i="9"/>
  <c r="J115" i="9"/>
  <c r="K115" i="9"/>
  <c r="L115" i="9" s="1"/>
  <c r="H116" i="9"/>
  <c r="J116" i="9"/>
  <c r="K116" i="9"/>
  <c r="L116" i="9" s="1"/>
  <c r="H117" i="9"/>
  <c r="J117" i="9"/>
  <c r="K117" i="9"/>
  <c r="L117" i="9" s="1"/>
  <c r="H118" i="9"/>
  <c r="J118" i="9"/>
  <c r="K118" i="9"/>
  <c r="L118" i="9" s="1"/>
  <c r="H119" i="9"/>
  <c r="J119" i="9"/>
  <c r="K119" i="9"/>
  <c r="L119" i="9" s="1"/>
  <c r="H120" i="9"/>
  <c r="J120" i="9"/>
  <c r="K120" i="9"/>
  <c r="L120" i="9" s="1"/>
  <c r="H121" i="9"/>
  <c r="J121" i="9"/>
  <c r="K121" i="9"/>
  <c r="L121" i="9" s="1"/>
  <c r="H122" i="9"/>
  <c r="J122" i="9"/>
  <c r="K122" i="9"/>
  <c r="L122" i="9" s="1"/>
  <c r="H123" i="9"/>
  <c r="J123" i="9"/>
  <c r="K123" i="9"/>
  <c r="L123" i="9" s="1"/>
  <c r="H124" i="9"/>
  <c r="J124" i="9"/>
  <c r="K124" i="9"/>
  <c r="L124" i="9" s="1"/>
  <c r="H125" i="9"/>
  <c r="J125" i="9"/>
  <c r="K125" i="9"/>
  <c r="L125" i="9" s="1"/>
  <c r="H126" i="9"/>
  <c r="J126" i="9"/>
  <c r="K126" i="9"/>
  <c r="L126" i="9" s="1"/>
  <c r="H127" i="9"/>
  <c r="J127" i="9"/>
  <c r="K127" i="9"/>
  <c r="L127" i="9" s="1"/>
  <c r="H128" i="9"/>
  <c r="J128" i="9"/>
  <c r="K128" i="9"/>
  <c r="L128" i="9" s="1"/>
  <c r="H129" i="9"/>
  <c r="J129" i="9"/>
  <c r="K129" i="9"/>
  <c r="L129" i="9" s="1"/>
  <c r="H130" i="9"/>
  <c r="J130" i="9"/>
  <c r="K130" i="9"/>
  <c r="L130" i="9" s="1"/>
  <c r="H131" i="9"/>
  <c r="J131" i="9"/>
  <c r="K131" i="9"/>
  <c r="L131" i="9" s="1"/>
  <c r="H132" i="9"/>
  <c r="J132" i="9"/>
  <c r="K132" i="9"/>
  <c r="L132" i="9" s="1"/>
  <c r="H133" i="9"/>
  <c r="J133" i="9"/>
  <c r="K133" i="9"/>
  <c r="L133" i="9" s="1"/>
  <c r="H134" i="9"/>
  <c r="J134" i="9"/>
  <c r="K134" i="9"/>
  <c r="L134" i="9" s="1"/>
  <c r="H135" i="9"/>
  <c r="J135" i="9"/>
  <c r="K135" i="9"/>
  <c r="L135" i="9" s="1"/>
  <c r="H136" i="9"/>
  <c r="J136" i="9"/>
  <c r="K136" i="9"/>
  <c r="L136" i="9" s="1"/>
  <c r="H137" i="9"/>
  <c r="J137" i="9"/>
  <c r="K137" i="9"/>
  <c r="L137" i="9" s="1"/>
  <c r="H138" i="9"/>
  <c r="J138" i="9"/>
  <c r="K138" i="9"/>
  <c r="L138" i="9" s="1"/>
  <c r="H139" i="9"/>
  <c r="J139" i="9"/>
  <c r="K139" i="9"/>
  <c r="L139" i="9" s="1"/>
  <c r="H140" i="9"/>
  <c r="J140" i="9"/>
  <c r="K140" i="9"/>
  <c r="L140" i="9" s="1"/>
  <c r="H141" i="9"/>
  <c r="J141" i="9"/>
  <c r="K141" i="9"/>
  <c r="L141" i="9" s="1"/>
  <c r="H142" i="9"/>
  <c r="J142" i="9"/>
  <c r="K142" i="9"/>
  <c r="L142" i="9" s="1"/>
  <c r="H143" i="9"/>
  <c r="J143" i="9"/>
  <c r="K143" i="9"/>
  <c r="L143" i="9" s="1"/>
  <c r="H144" i="9"/>
  <c r="J144" i="9"/>
  <c r="K144" i="9"/>
  <c r="L144" i="9" s="1"/>
  <c r="H145" i="9"/>
  <c r="J145" i="9"/>
  <c r="K145" i="9"/>
  <c r="L145" i="9" s="1"/>
  <c r="H146" i="9"/>
  <c r="J146" i="9"/>
  <c r="K146" i="9"/>
  <c r="L146" i="9" s="1"/>
  <c r="H147" i="9"/>
  <c r="J147" i="9"/>
  <c r="K147" i="9"/>
  <c r="L147" i="9" s="1"/>
  <c r="H148" i="9"/>
  <c r="J148" i="9"/>
  <c r="K148" i="9"/>
  <c r="L148" i="9" s="1"/>
  <c r="H149" i="9"/>
  <c r="J149" i="9"/>
  <c r="K149" i="9"/>
  <c r="L149" i="9" s="1"/>
  <c r="H150" i="9"/>
  <c r="J150" i="9"/>
  <c r="K150" i="9"/>
  <c r="L150" i="9" s="1"/>
  <c r="H151" i="9"/>
  <c r="J151" i="9"/>
  <c r="K151" i="9"/>
  <c r="L151" i="9" s="1"/>
  <c r="H152" i="9"/>
  <c r="J152" i="9"/>
  <c r="K152" i="9"/>
  <c r="L152" i="9" s="1"/>
  <c r="H153" i="9"/>
  <c r="J153" i="9"/>
  <c r="K153" i="9"/>
  <c r="L153" i="9"/>
  <c r="H154" i="9"/>
  <c r="J154" i="9"/>
  <c r="K154" i="9"/>
  <c r="L154" i="9" s="1"/>
  <c r="H155" i="9"/>
  <c r="J155" i="9"/>
  <c r="K155" i="9"/>
  <c r="L155" i="9" s="1"/>
  <c r="H156" i="9"/>
  <c r="J156" i="9"/>
  <c r="K156" i="9"/>
  <c r="L156" i="9" s="1"/>
  <c r="H157" i="9"/>
  <c r="J157" i="9"/>
  <c r="K157" i="9"/>
  <c r="L157" i="9" s="1"/>
  <c r="H158" i="9"/>
  <c r="J158" i="9"/>
  <c r="K158" i="9"/>
  <c r="L158" i="9" s="1"/>
  <c r="H159" i="9"/>
  <c r="J159" i="9"/>
  <c r="K159" i="9"/>
  <c r="L159" i="9"/>
  <c r="H160" i="9"/>
  <c r="J160" i="9"/>
  <c r="K160" i="9"/>
  <c r="L160" i="9"/>
  <c r="H161" i="9"/>
  <c r="J161" i="9"/>
  <c r="K161" i="9"/>
  <c r="L161" i="9" s="1"/>
  <c r="H162" i="9"/>
  <c r="J162" i="9"/>
  <c r="K162" i="9"/>
  <c r="L162" i="9" s="1"/>
  <c r="H163" i="9"/>
  <c r="J163" i="9"/>
  <c r="K163" i="9"/>
  <c r="L163" i="9" s="1"/>
  <c r="H164" i="9"/>
  <c r="J164" i="9"/>
  <c r="K164" i="9"/>
  <c r="L164" i="9" s="1"/>
  <c r="H165" i="9"/>
  <c r="J165" i="9"/>
  <c r="K165" i="9"/>
  <c r="L165" i="9" s="1"/>
  <c r="H166" i="9"/>
  <c r="J166" i="9"/>
  <c r="K166" i="9"/>
  <c r="L166" i="9" s="1"/>
  <c r="H167" i="9"/>
  <c r="J167" i="9"/>
  <c r="K167" i="9"/>
  <c r="L167" i="9" s="1"/>
  <c r="H168" i="9"/>
  <c r="J168" i="9"/>
  <c r="K168" i="9"/>
  <c r="L168" i="9" s="1"/>
  <c r="H169" i="9"/>
  <c r="J169" i="9"/>
  <c r="K169" i="9"/>
  <c r="L169" i="9" s="1"/>
  <c r="H170" i="9"/>
  <c r="J170" i="9"/>
  <c r="K170" i="9"/>
  <c r="L170" i="9" s="1"/>
  <c r="H171" i="9"/>
  <c r="J171" i="9"/>
  <c r="K171" i="9"/>
  <c r="L171" i="9" s="1"/>
  <c r="H172" i="9"/>
  <c r="J172" i="9"/>
  <c r="K172" i="9"/>
  <c r="L172" i="9" s="1"/>
  <c r="H173" i="9"/>
  <c r="J173" i="9"/>
  <c r="K173" i="9"/>
  <c r="L173" i="9" s="1"/>
  <c r="H174" i="9"/>
  <c r="J174" i="9"/>
  <c r="K174" i="9"/>
  <c r="L174" i="9" s="1"/>
  <c r="H175" i="9"/>
  <c r="J175" i="9"/>
  <c r="K175" i="9"/>
  <c r="L175" i="9" s="1"/>
  <c r="H176" i="9"/>
  <c r="J176" i="9"/>
  <c r="K176" i="9"/>
  <c r="L176" i="9" s="1"/>
  <c r="H177" i="9"/>
  <c r="J177" i="9"/>
  <c r="K177" i="9"/>
  <c r="L177" i="9" s="1"/>
  <c r="H178" i="9"/>
  <c r="J178" i="9"/>
  <c r="K178" i="9"/>
  <c r="L178" i="9" s="1"/>
  <c r="H179" i="9"/>
  <c r="J179" i="9"/>
  <c r="K179" i="9"/>
  <c r="L179" i="9" s="1"/>
  <c r="H180" i="9"/>
  <c r="J180" i="9"/>
  <c r="K180" i="9"/>
  <c r="L180" i="9" s="1"/>
  <c r="H181" i="9"/>
  <c r="J181" i="9"/>
  <c r="K181" i="9"/>
  <c r="L181" i="9" s="1"/>
  <c r="H182" i="9"/>
  <c r="J182" i="9"/>
  <c r="K182" i="9"/>
  <c r="L182" i="9" s="1"/>
  <c r="H183" i="9"/>
  <c r="J183" i="9"/>
  <c r="K183" i="9"/>
  <c r="L183" i="9" s="1"/>
  <c r="H184" i="9"/>
  <c r="J184" i="9"/>
  <c r="K184" i="9"/>
  <c r="L184" i="9" s="1"/>
  <c r="H185" i="9"/>
  <c r="J185" i="9"/>
  <c r="K185" i="9"/>
  <c r="L185" i="9" s="1"/>
  <c r="H186" i="9"/>
  <c r="J186" i="9"/>
  <c r="K186" i="9"/>
  <c r="L186" i="9" s="1"/>
  <c r="H187" i="9"/>
  <c r="J187" i="9"/>
  <c r="K187" i="9"/>
  <c r="L187" i="9" s="1"/>
  <c r="H188" i="9"/>
  <c r="J188" i="9"/>
  <c r="K188" i="9"/>
  <c r="L188" i="9" s="1"/>
  <c r="H189" i="9"/>
  <c r="J189" i="9"/>
  <c r="K189" i="9"/>
  <c r="L189" i="9" s="1"/>
  <c r="H190" i="9"/>
  <c r="J190" i="9"/>
  <c r="K190" i="9"/>
  <c r="L190" i="9" s="1"/>
  <c r="H191" i="9"/>
  <c r="J191" i="9"/>
  <c r="K191" i="9"/>
  <c r="L191" i="9" s="1"/>
  <c r="H192" i="9"/>
  <c r="J192" i="9"/>
  <c r="K192" i="9"/>
  <c r="L192" i="9" s="1"/>
  <c r="H193" i="9"/>
  <c r="J193" i="9"/>
  <c r="K193" i="9"/>
  <c r="L193" i="9" s="1"/>
  <c r="H194" i="9"/>
  <c r="J194" i="9"/>
  <c r="K194" i="9"/>
  <c r="L194" i="9" s="1"/>
  <c r="H195" i="9"/>
  <c r="J195" i="9"/>
  <c r="K195" i="9"/>
  <c r="L195" i="9" s="1"/>
  <c r="H196" i="9"/>
  <c r="J196" i="9"/>
  <c r="K196" i="9"/>
  <c r="L196" i="9" s="1"/>
  <c r="H197" i="9"/>
  <c r="J197" i="9"/>
  <c r="K197" i="9"/>
  <c r="L197" i="9" s="1"/>
  <c r="H198" i="9"/>
  <c r="J198" i="9"/>
  <c r="K198" i="9"/>
  <c r="L198" i="9" s="1"/>
  <c r="H199" i="9"/>
  <c r="J199" i="9"/>
  <c r="K199" i="9"/>
  <c r="L199" i="9" s="1"/>
  <c r="H200" i="9"/>
  <c r="J200" i="9"/>
  <c r="K200" i="9"/>
  <c r="L200" i="9" s="1"/>
  <c r="H201" i="9"/>
  <c r="J201" i="9"/>
  <c r="K201" i="9"/>
  <c r="L201" i="9" s="1"/>
  <c r="H202" i="9"/>
  <c r="J202" i="9"/>
  <c r="K202" i="9"/>
  <c r="L202" i="9" s="1"/>
  <c r="H203" i="9"/>
  <c r="J203" i="9"/>
  <c r="K203" i="9"/>
  <c r="L203" i="9" s="1"/>
  <c r="H204" i="9"/>
  <c r="J204" i="9"/>
  <c r="K204" i="9"/>
  <c r="L204" i="9" s="1"/>
  <c r="H205" i="9"/>
  <c r="J205" i="9"/>
  <c r="K205" i="9"/>
  <c r="L205" i="9" s="1"/>
  <c r="H206" i="9"/>
  <c r="J206" i="9"/>
  <c r="K206" i="9"/>
  <c r="L206" i="9" s="1"/>
  <c r="H207" i="9"/>
  <c r="J207" i="9"/>
  <c r="K207" i="9"/>
  <c r="L207" i="9" s="1"/>
  <c r="H208" i="9"/>
  <c r="J208" i="9"/>
  <c r="K208" i="9"/>
  <c r="L208" i="9" s="1"/>
  <c r="H209" i="9"/>
  <c r="J209" i="9"/>
  <c r="K209" i="9"/>
  <c r="L209" i="9" s="1"/>
  <c r="H210" i="9"/>
  <c r="J210" i="9"/>
  <c r="K210" i="9"/>
  <c r="L210" i="9" s="1"/>
  <c r="H211" i="9"/>
  <c r="J211" i="9"/>
  <c r="K211" i="9"/>
  <c r="L211" i="9" s="1"/>
  <c r="H212" i="9"/>
  <c r="J212" i="9"/>
  <c r="K212" i="9"/>
  <c r="L212" i="9" s="1"/>
  <c r="H213" i="9"/>
  <c r="J213" i="9"/>
  <c r="K213" i="9"/>
  <c r="L213" i="9" s="1"/>
  <c r="H214" i="9"/>
  <c r="J214" i="9"/>
  <c r="K214" i="9"/>
  <c r="L214" i="9" s="1"/>
  <c r="H215" i="9"/>
  <c r="J215" i="9"/>
  <c r="K215" i="9"/>
  <c r="L215" i="9" s="1"/>
  <c r="H216" i="9"/>
  <c r="J216" i="9"/>
  <c r="K216" i="9"/>
  <c r="L216" i="9" s="1"/>
  <c r="H217" i="9"/>
  <c r="J217" i="9"/>
  <c r="K217" i="9"/>
  <c r="L217" i="9" s="1"/>
  <c r="H218" i="9"/>
  <c r="J218" i="9"/>
  <c r="K218" i="9"/>
  <c r="L218" i="9" s="1"/>
  <c r="H219" i="9"/>
  <c r="J219" i="9"/>
  <c r="K219" i="9"/>
  <c r="L219" i="9" s="1"/>
  <c r="H220" i="9"/>
  <c r="J220" i="9"/>
  <c r="K220" i="9"/>
  <c r="L220" i="9" s="1"/>
  <c r="H221" i="9"/>
  <c r="J221" i="9"/>
  <c r="K221" i="9"/>
  <c r="L221" i="9" s="1"/>
  <c r="H222" i="9"/>
  <c r="J222" i="9"/>
  <c r="K222" i="9"/>
  <c r="L222" i="9" s="1"/>
  <c r="H223" i="9"/>
  <c r="J223" i="9"/>
  <c r="K223" i="9"/>
  <c r="L223" i="9" s="1"/>
  <c r="H224" i="9"/>
  <c r="J224" i="9"/>
  <c r="K224" i="9"/>
  <c r="L224" i="9" s="1"/>
  <c r="H225" i="9"/>
  <c r="J225" i="9"/>
  <c r="K225" i="9"/>
  <c r="L225" i="9" s="1"/>
  <c r="H226" i="9"/>
  <c r="J226" i="9"/>
  <c r="K226" i="9"/>
  <c r="L226" i="9" s="1"/>
  <c r="H227" i="9"/>
  <c r="J227" i="9"/>
  <c r="K227" i="9"/>
  <c r="L227" i="9" s="1"/>
  <c r="H228" i="9"/>
  <c r="J228" i="9"/>
  <c r="K228" i="9"/>
  <c r="L228" i="9" s="1"/>
  <c r="H229" i="9"/>
  <c r="J229" i="9"/>
  <c r="K229" i="9"/>
  <c r="L229" i="9" s="1"/>
  <c r="H230" i="9"/>
  <c r="J230" i="9"/>
  <c r="K230" i="9"/>
  <c r="L230" i="9" s="1"/>
  <c r="H231" i="9"/>
  <c r="J231" i="9"/>
  <c r="K231" i="9"/>
  <c r="L231" i="9" s="1"/>
  <c r="H232" i="9"/>
  <c r="J232" i="9"/>
  <c r="K232" i="9"/>
  <c r="L232" i="9" s="1"/>
  <c r="H233" i="9"/>
  <c r="J233" i="9"/>
  <c r="K233" i="9"/>
  <c r="L233" i="9" s="1"/>
  <c r="H234" i="9"/>
  <c r="J234" i="9"/>
  <c r="K234" i="9"/>
  <c r="L234" i="9" s="1"/>
  <c r="H235" i="9"/>
  <c r="J235" i="9"/>
  <c r="K235" i="9"/>
  <c r="L235" i="9" s="1"/>
  <c r="H236" i="9"/>
  <c r="J236" i="9"/>
  <c r="K236" i="9"/>
  <c r="L236" i="9" s="1"/>
  <c r="H237" i="9"/>
  <c r="J237" i="9"/>
  <c r="K237" i="9"/>
  <c r="L237" i="9" s="1"/>
  <c r="H238" i="9"/>
  <c r="J238" i="9"/>
  <c r="K238" i="9"/>
  <c r="L238" i="9" s="1"/>
  <c r="H239" i="9"/>
  <c r="J239" i="9"/>
  <c r="K239" i="9"/>
  <c r="L239" i="9" s="1"/>
  <c r="H240" i="9"/>
  <c r="J240" i="9"/>
  <c r="K240" i="9"/>
  <c r="L240" i="9" s="1"/>
  <c r="H241" i="9"/>
  <c r="J241" i="9"/>
  <c r="K241" i="9"/>
  <c r="L241" i="9" s="1"/>
  <c r="H242" i="9"/>
  <c r="J242" i="9"/>
  <c r="K242" i="9"/>
  <c r="L242" i="9" s="1"/>
  <c r="H243" i="9"/>
  <c r="J243" i="9"/>
  <c r="K243" i="9"/>
  <c r="L243" i="9" s="1"/>
  <c r="H244" i="9"/>
  <c r="J244" i="9"/>
  <c r="K244" i="9"/>
  <c r="L244" i="9" s="1"/>
  <c r="H245" i="9"/>
  <c r="J245" i="9"/>
  <c r="K245" i="9"/>
  <c r="L245" i="9" s="1"/>
  <c r="H246" i="9"/>
  <c r="J246" i="9"/>
  <c r="K246" i="9"/>
  <c r="L246" i="9" s="1"/>
  <c r="H247" i="9"/>
  <c r="J247" i="9"/>
  <c r="K247" i="9"/>
  <c r="L247" i="9" s="1"/>
  <c r="H248" i="9"/>
  <c r="J248" i="9"/>
  <c r="K248" i="9"/>
  <c r="L248" i="9" s="1"/>
  <c r="H249" i="9"/>
  <c r="J249" i="9"/>
  <c r="K249" i="9"/>
  <c r="L249" i="9" s="1"/>
  <c r="H250" i="9"/>
  <c r="J250" i="9"/>
  <c r="K250" i="9"/>
  <c r="L250" i="9" s="1"/>
  <c r="H251" i="9"/>
  <c r="J251" i="9"/>
  <c r="K251" i="9"/>
  <c r="L251" i="9" s="1"/>
  <c r="H252" i="9"/>
  <c r="J252" i="9"/>
  <c r="K252" i="9"/>
  <c r="L252" i="9" s="1"/>
  <c r="H253" i="9"/>
  <c r="J253" i="9"/>
  <c r="K253" i="9"/>
  <c r="L253" i="9" s="1"/>
  <c r="H254" i="9"/>
  <c r="J254" i="9"/>
  <c r="K254" i="9"/>
  <c r="L254" i="9" s="1"/>
  <c r="H255" i="9"/>
  <c r="J255" i="9"/>
  <c r="K255" i="9"/>
  <c r="L255" i="9" s="1"/>
  <c r="H256" i="9"/>
  <c r="J256" i="9"/>
  <c r="K256" i="9"/>
  <c r="L256" i="9" s="1"/>
  <c r="H257" i="9"/>
  <c r="J257" i="9"/>
  <c r="K257" i="9"/>
  <c r="L257" i="9" s="1"/>
  <c r="H258" i="9"/>
  <c r="J258" i="9"/>
  <c r="K258" i="9"/>
  <c r="L258" i="9" s="1"/>
  <c r="H259" i="9"/>
  <c r="J259" i="9"/>
  <c r="K259" i="9"/>
  <c r="L259" i="9" s="1"/>
  <c r="H260" i="9"/>
  <c r="J260" i="9"/>
  <c r="K260" i="9"/>
  <c r="L260" i="9" s="1"/>
  <c r="H261" i="9"/>
  <c r="J261" i="9"/>
  <c r="K261" i="9"/>
  <c r="L261" i="9" s="1"/>
  <c r="H262" i="9"/>
  <c r="J262" i="9"/>
  <c r="K262" i="9"/>
  <c r="L262" i="9" s="1"/>
  <c r="H263" i="9"/>
  <c r="J263" i="9"/>
  <c r="K263" i="9"/>
  <c r="L263" i="9" s="1"/>
  <c r="H264" i="9"/>
  <c r="J264" i="9"/>
  <c r="K264" i="9"/>
  <c r="L264" i="9" s="1"/>
  <c r="H265" i="9"/>
  <c r="J265" i="9"/>
  <c r="K265" i="9"/>
  <c r="L265" i="9" s="1"/>
  <c r="H266" i="9"/>
  <c r="J266" i="9"/>
  <c r="K266" i="9"/>
  <c r="L266" i="9" s="1"/>
  <c r="H267" i="9"/>
  <c r="J267" i="9"/>
  <c r="K267" i="9"/>
  <c r="L267" i="9" s="1"/>
  <c r="H268" i="9"/>
  <c r="J268" i="9"/>
  <c r="K268" i="9"/>
  <c r="L268" i="9" s="1"/>
  <c r="H269" i="9"/>
  <c r="J269" i="9"/>
  <c r="K269" i="9"/>
  <c r="L269" i="9" s="1"/>
  <c r="H270" i="9"/>
  <c r="J270" i="9"/>
  <c r="K270" i="9"/>
  <c r="L270" i="9" s="1"/>
  <c r="H271" i="9"/>
  <c r="J271" i="9"/>
  <c r="K271" i="9"/>
  <c r="L271" i="9" s="1"/>
  <c r="H272" i="9"/>
  <c r="J272" i="9"/>
  <c r="K272" i="9"/>
  <c r="L272" i="9" s="1"/>
  <c r="H273" i="9"/>
  <c r="J273" i="9"/>
  <c r="K273" i="9"/>
  <c r="L273" i="9" s="1"/>
  <c r="H274" i="9"/>
  <c r="J274" i="9"/>
  <c r="K274" i="9"/>
  <c r="L274" i="9" s="1"/>
  <c r="H275" i="9"/>
  <c r="J275" i="9"/>
  <c r="K275" i="9"/>
  <c r="L275" i="9" s="1"/>
  <c r="H276" i="9"/>
  <c r="J276" i="9"/>
  <c r="K276" i="9"/>
  <c r="L276" i="9" s="1"/>
  <c r="H277" i="9"/>
  <c r="J277" i="9"/>
  <c r="K277" i="9"/>
  <c r="L277" i="9" s="1"/>
  <c r="H278" i="9"/>
  <c r="J278" i="9"/>
  <c r="K278" i="9"/>
  <c r="L278" i="9" s="1"/>
  <c r="H279" i="9"/>
  <c r="J279" i="9"/>
  <c r="K279" i="9"/>
  <c r="L279" i="9" s="1"/>
  <c r="H280" i="9"/>
  <c r="J280" i="9"/>
  <c r="K280" i="9"/>
  <c r="L280" i="9" s="1"/>
  <c r="H281" i="9"/>
  <c r="J281" i="9"/>
  <c r="K281" i="9"/>
  <c r="L281" i="9" s="1"/>
  <c r="H282" i="9"/>
  <c r="J282" i="9"/>
  <c r="K282" i="9"/>
  <c r="L282" i="9" s="1"/>
  <c r="H283" i="9"/>
  <c r="J283" i="9"/>
  <c r="K283" i="9"/>
  <c r="L283" i="9" s="1"/>
  <c r="H284" i="9"/>
  <c r="J284" i="9"/>
  <c r="K284" i="9"/>
  <c r="L284" i="9" s="1"/>
  <c r="H285" i="9"/>
  <c r="J285" i="9"/>
  <c r="K285" i="9"/>
  <c r="L285" i="9" s="1"/>
  <c r="H286" i="9"/>
  <c r="J286" i="9"/>
  <c r="K286" i="9"/>
  <c r="L286" i="9" s="1"/>
  <c r="H287" i="9"/>
  <c r="J287" i="9"/>
  <c r="K287" i="9"/>
  <c r="L287" i="9" s="1"/>
  <c r="H288" i="9"/>
  <c r="J288" i="9"/>
  <c r="K288" i="9"/>
  <c r="L288" i="9" s="1"/>
  <c r="H289" i="9"/>
  <c r="J289" i="9"/>
  <c r="K289" i="9"/>
  <c r="L289" i="9" s="1"/>
  <c r="H290" i="9"/>
  <c r="J290" i="9"/>
  <c r="K290" i="9"/>
  <c r="L290" i="9" s="1"/>
  <c r="H291" i="9"/>
  <c r="J291" i="9"/>
  <c r="K291" i="9"/>
  <c r="L291" i="9" s="1"/>
  <c r="H292" i="9"/>
  <c r="J292" i="9"/>
  <c r="K292" i="9"/>
  <c r="L292" i="9" s="1"/>
  <c r="H293" i="9"/>
  <c r="J293" i="9"/>
  <c r="K293" i="9"/>
  <c r="L293" i="9" s="1"/>
  <c r="H294" i="9"/>
  <c r="J294" i="9"/>
  <c r="K294" i="9"/>
  <c r="L294" i="9" s="1"/>
  <c r="H295" i="9"/>
  <c r="J295" i="9"/>
  <c r="K295" i="9"/>
  <c r="L295" i="9" s="1"/>
  <c r="H296" i="9"/>
  <c r="J296" i="9"/>
  <c r="K296" i="9"/>
  <c r="L296" i="9" s="1"/>
  <c r="H297" i="9"/>
  <c r="J297" i="9"/>
  <c r="K297" i="9"/>
  <c r="L297" i="9" s="1"/>
  <c r="H298" i="9"/>
  <c r="J298" i="9"/>
  <c r="K298" i="9"/>
  <c r="L298" i="9" s="1"/>
  <c r="H299" i="9"/>
  <c r="J299" i="9"/>
  <c r="K299" i="9"/>
  <c r="L299" i="9" s="1"/>
  <c r="H300" i="9"/>
  <c r="J300" i="9"/>
  <c r="K300" i="9"/>
  <c r="L300" i="9" s="1"/>
  <c r="H301" i="9"/>
  <c r="J301" i="9"/>
  <c r="K301" i="9"/>
  <c r="L301" i="9" s="1"/>
  <c r="H302" i="9"/>
  <c r="J302" i="9"/>
  <c r="K302" i="9"/>
  <c r="L302" i="9" s="1"/>
  <c r="H303" i="9"/>
  <c r="J303" i="9"/>
  <c r="K303" i="9"/>
  <c r="L303" i="9" s="1"/>
  <c r="H304" i="9"/>
  <c r="J304" i="9"/>
  <c r="K304" i="9"/>
  <c r="L304" i="9" s="1"/>
  <c r="H305" i="9"/>
  <c r="J305" i="9"/>
  <c r="K305" i="9"/>
  <c r="L305" i="9" s="1"/>
  <c r="H306" i="9"/>
  <c r="J306" i="9"/>
  <c r="K306" i="9"/>
  <c r="L306" i="9" s="1"/>
  <c r="H307" i="9"/>
  <c r="J307" i="9"/>
  <c r="K307" i="9"/>
  <c r="L307" i="9" s="1"/>
  <c r="H308" i="9"/>
  <c r="J308" i="9"/>
  <c r="K308" i="9"/>
  <c r="L308" i="9" s="1"/>
  <c r="H309" i="9"/>
  <c r="J309" i="9"/>
  <c r="K309" i="9"/>
  <c r="L309" i="9" s="1"/>
  <c r="H310" i="9"/>
  <c r="J310" i="9"/>
  <c r="K310" i="9"/>
  <c r="L310" i="9" s="1"/>
  <c r="H311" i="9"/>
  <c r="J311" i="9"/>
  <c r="K311" i="9"/>
  <c r="L311" i="9" s="1"/>
  <c r="H312" i="9"/>
  <c r="J312" i="9"/>
  <c r="K312" i="9"/>
  <c r="L312" i="9" s="1"/>
  <c r="H313" i="9"/>
  <c r="J313" i="9"/>
  <c r="K313" i="9"/>
  <c r="L313" i="9" s="1"/>
  <c r="H314" i="9"/>
  <c r="J314" i="9"/>
  <c r="K314" i="9"/>
  <c r="L314" i="9" s="1"/>
  <c r="H315" i="9"/>
  <c r="J315" i="9"/>
  <c r="K315" i="9"/>
  <c r="L315" i="9" s="1"/>
  <c r="H316" i="9"/>
  <c r="J316" i="9"/>
  <c r="K316" i="9"/>
  <c r="L316" i="9" s="1"/>
  <c r="H317" i="9"/>
  <c r="J317" i="9"/>
  <c r="K317" i="9"/>
  <c r="L317" i="9" s="1"/>
  <c r="H318" i="9"/>
  <c r="J318" i="9"/>
  <c r="K318" i="9"/>
  <c r="L318" i="9" s="1"/>
  <c r="H319" i="9"/>
  <c r="J319" i="9"/>
  <c r="K319" i="9"/>
  <c r="L319" i="9" s="1"/>
  <c r="H320" i="9"/>
  <c r="J320" i="9"/>
  <c r="K320" i="9"/>
  <c r="L320" i="9" s="1"/>
  <c r="H321" i="9"/>
  <c r="J321" i="9"/>
  <c r="K321" i="9"/>
  <c r="L321" i="9" s="1"/>
  <c r="H322" i="9"/>
  <c r="J322" i="9"/>
  <c r="K322" i="9"/>
  <c r="L322" i="9" s="1"/>
  <c r="H323" i="9"/>
  <c r="J323" i="9"/>
  <c r="K323" i="9"/>
  <c r="L323" i="9" s="1"/>
  <c r="H324" i="9"/>
  <c r="J324" i="9"/>
  <c r="K324" i="9"/>
  <c r="L324" i="9" s="1"/>
  <c r="H325" i="9"/>
  <c r="J325" i="9"/>
  <c r="K325" i="9"/>
  <c r="L325" i="9" s="1"/>
  <c r="H326" i="9"/>
  <c r="J326" i="9"/>
  <c r="K326" i="9"/>
  <c r="L326" i="9" s="1"/>
  <c r="H327" i="9"/>
  <c r="J327" i="9"/>
  <c r="K327" i="9"/>
  <c r="L327" i="9" s="1"/>
  <c r="H328" i="9"/>
  <c r="J328" i="9"/>
  <c r="K328" i="9"/>
  <c r="L328" i="9" s="1"/>
  <c r="H329" i="9"/>
  <c r="J329" i="9"/>
  <c r="K329" i="9"/>
  <c r="L329" i="9" s="1"/>
  <c r="H330" i="9"/>
  <c r="J330" i="9"/>
  <c r="K330" i="9"/>
  <c r="L330" i="9" s="1"/>
  <c r="H331" i="9"/>
  <c r="J331" i="9"/>
  <c r="K331" i="9"/>
  <c r="L331" i="9" s="1"/>
  <c r="H332" i="9"/>
  <c r="J332" i="9"/>
  <c r="K332" i="9"/>
  <c r="L332" i="9" s="1"/>
  <c r="H333" i="9"/>
  <c r="J333" i="9"/>
  <c r="K333" i="9"/>
  <c r="L333" i="9" s="1"/>
  <c r="H334" i="9"/>
  <c r="J334" i="9"/>
  <c r="K334" i="9"/>
  <c r="L334" i="9" s="1"/>
  <c r="H335" i="9"/>
  <c r="J335" i="9"/>
  <c r="K335" i="9"/>
  <c r="L335" i="9" s="1"/>
  <c r="H336" i="9"/>
  <c r="J336" i="9"/>
  <c r="K336" i="9"/>
  <c r="L336" i="9" s="1"/>
  <c r="H337" i="9"/>
  <c r="J337" i="9"/>
  <c r="K337" i="9"/>
  <c r="L337" i="9" s="1"/>
  <c r="H338" i="9"/>
  <c r="J338" i="9"/>
  <c r="K338" i="9"/>
  <c r="L338" i="9" s="1"/>
  <c r="H339" i="9"/>
  <c r="J339" i="9"/>
  <c r="K339" i="9"/>
  <c r="L339" i="9" s="1"/>
  <c r="H340" i="9"/>
  <c r="J340" i="9"/>
  <c r="K340" i="9"/>
  <c r="L340" i="9" s="1"/>
  <c r="H341" i="9"/>
  <c r="J341" i="9"/>
  <c r="K341" i="9"/>
  <c r="L341" i="9" s="1"/>
  <c r="H342" i="9"/>
  <c r="J342" i="9"/>
  <c r="K342" i="9"/>
  <c r="L342" i="9" s="1"/>
  <c r="H343" i="9"/>
  <c r="J343" i="9"/>
  <c r="K343" i="9"/>
  <c r="L343" i="9" s="1"/>
  <c r="H344" i="9"/>
  <c r="J344" i="9"/>
  <c r="K344" i="9"/>
  <c r="L344" i="9" s="1"/>
  <c r="H345" i="9"/>
  <c r="J345" i="9"/>
  <c r="K345" i="9"/>
  <c r="L345" i="9" s="1"/>
  <c r="H346" i="9"/>
  <c r="J346" i="9"/>
  <c r="K346" i="9"/>
  <c r="L346" i="9" s="1"/>
  <c r="H347" i="9"/>
  <c r="J347" i="9"/>
  <c r="K347" i="9"/>
  <c r="L347" i="9" s="1"/>
  <c r="H348" i="9"/>
  <c r="J348" i="9"/>
  <c r="K348" i="9"/>
  <c r="L348" i="9" s="1"/>
  <c r="H349" i="9"/>
  <c r="J349" i="9"/>
  <c r="K349" i="9"/>
  <c r="L349" i="9" s="1"/>
  <c r="H350" i="9"/>
  <c r="J350" i="9"/>
  <c r="K350" i="9"/>
  <c r="L350" i="9" s="1"/>
  <c r="H351" i="9"/>
  <c r="J351" i="9"/>
  <c r="K351" i="9"/>
  <c r="L351" i="9" s="1"/>
  <c r="H352" i="9"/>
  <c r="J352" i="9"/>
  <c r="K352" i="9"/>
  <c r="L352" i="9" s="1"/>
  <c r="H353" i="9"/>
  <c r="J353" i="9"/>
  <c r="K353" i="9"/>
  <c r="L353" i="9" s="1"/>
  <c r="H354" i="9"/>
  <c r="J354" i="9"/>
  <c r="K354" i="9"/>
  <c r="L354" i="9" s="1"/>
  <c r="H355" i="9"/>
  <c r="J355" i="9"/>
  <c r="K355" i="9"/>
  <c r="L355" i="9" s="1"/>
  <c r="H356" i="9"/>
  <c r="J356" i="9"/>
  <c r="K356" i="9"/>
  <c r="L356" i="9" s="1"/>
  <c r="H357" i="9"/>
  <c r="J357" i="9"/>
  <c r="K357" i="9"/>
  <c r="L357" i="9" s="1"/>
  <c r="H358" i="9"/>
  <c r="J358" i="9"/>
  <c r="K358" i="9"/>
  <c r="L358" i="9" s="1"/>
  <c r="H359" i="9"/>
  <c r="J359" i="9"/>
  <c r="K359" i="9"/>
  <c r="L359" i="9" s="1"/>
  <c r="H360" i="9"/>
  <c r="J360" i="9"/>
  <c r="K360" i="9"/>
  <c r="L360" i="9" s="1"/>
  <c r="H361" i="9"/>
  <c r="J361" i="9"/>
  <c r="K361" i="9"/>
  <c r="L361" i="9" s="1"/>
  <c r="H362" i="9"/>
  <c r="J362" i="9"/>
  <c r="K362" i="9"/>
  <c r="L362" i="9" s="1"/>
  <c r="H363" i="9"/>
  <c r="J363" i="9"/>
  <c r="K363" i="9"/>
  <c r="L363" i="9" s="1"/>
  <c r="H364" i="9"/>
  <c r="J364" i="9"/>
  <c r="K364" i="9"/>
  <c r="L364" i="9" s="1"/>
  <c r="H365" i="9"/>
  <c r="J365" i="9"/>
  <c r="K365" i="9"/>
  <c r="L365" i="9" s="1"/>
  <c r="H366" i="9"/>
  <c r="J366" i="9"/>
  <c r="K366" i="9"/>
  <c r="L366" i="9" s="1"/>
  <c r="H367" i="9"/>
  <c r="J367" i="9"/>
  <c r="K367" i="9"/>
  <c r="L367" i="9" s="1"/>
  <c r="H368" i="9"/>
  <c r="J368" i="9"/>
  <c r="K368" i="9"/>
  <c r="L368" i="9" s="1"/>
  <c r="H369" i="9"/>
  <c r="J369" i="9"/>
  <c r="K369" i="9"/>
  <c r="L369" i="9" s="1"/>
  <c r="H370" i="9"/>
  <c r="J370" i="9"/>
  <c r="K370" i="9"/>
  <c r="L370" i="9" s="1"/>
  <c r="H371" i="9"/>
  <c r="J371" i="9"/>
  <c r="K371" i="9"/>
  <c r="L371" i="9" s="1"/>
  <c r="H372" i="9"/>
  <c r="J372" i="9"/>
  <c r="K372" i="9"/>
  <c r="L372" i="9" s="1"/>
  <c r="H373" i="9"/>
  <c r="J373" i="9"/>
  <c r="K373" i="9"/>
  <c r="L373" i="9" s="1"/>
  <c r="H374" i="9"/>
  <c r="J374" i="9"/>
  <c r="K374" i="9"/>
  <c r="L374" i="9" s="1"/>
  <c r="H375" i="9"/>
  <c r="J375" i="9"/>
  <c r="K375" i="9"/>
  <c r="L375" i="9" s="1"/>
  <c r="H376" i="9"/>
  <c r="J376" i="9"/>
  <c r="K376" i="9"/>
  <c r="L376" i="9" s="1"/>
  <c r="H377" i="9"/>
  <c r="J377" i="9"/>
  <c r="K377" i="9"/>
  <c r="L377" i="9" s="1"/>
  <c r="H378" i="9"/>
  <c r="J378" i="9"/>
  <c r="K378" i="9"/>
  <c r="L378" i="9" s="1"/>
  <c r="H379" i="9"/>
  <c r="J379" i="9"/>
  <c r="K379" i="9"/>
  <c r="L379" i="9" s="1"/>
  <c r="H380" i="9"/>
  <c r="J380" i="9"/>
  <c r="K380" i="9"/>
  <c r="L380" i="9" s="1"/>
  <c r="H381" i="9"/>
  <c r="J381" i="9"/>
  <c r="K381" i="9"/>
  <c r="L381" i="9" s="1"/>
  <c r="H382" i="9"/>
  <c r="J382" i="9"/>
  <c r="K382" i="9"/>
  <c r="L382" i="9" s="1"/>
  <c r="H383" i="9"/>
  <c r="J383" i="9"/>
  <c r="K383" i="9"/>
  <c r="L383" i="9" s="1"/>
  <c r="H384" i="9"/>
  <c r="J384" i="9"/>
  <c r="K384" i="9"/>
  <c r="L384" i="9" s="1"/>
  <c r="H385" i="9"/>
  <c r="J385" i="9"/>
  <c r="K385" i="9"/>
  <c r="L385" i="9" s="1"/>
  <c r="H386" i="9"/>
  <c r="J386" i="9"/>
  <c r="K386" i="9"/>
  <c r="L386" i="9" s="1"/>
  <c r="H387" i="9"/>
  <c r="J387" i="9"/>
  <c r="K387" i="9"/>
  <c r="L387" i="9" s="1"/>
  <c r="H388" i="9"/>
  <c r="J388" i="9"/>
  <c r="K388" i="9"/>
  <c r="L388" i="9" s="1"/>
  <c r="H389" i="9"/>
  <c r="J389" i="9"/>
  <c r="K389" i="9"/>
  <c r="L389" i="9" s="1"/>
  <c r="H390" i="9"/>
  <c r="J390" i="9"/>
  <c r="K390" i="9"/>
  <c r="L390" i="9" s="1"/>
  <c r="H391" i="9"/>
  <c r="J391" i="9"/>
  <c r="K391" i="9"/>
  <c r="L391" i="9" s="1"/>
  <c r="H392" i="9"/>
  <c r="J392" i="9"/>
  <c r="K392" i="9"/>
  <c r="L392" i="9" s="1"/>
  <c r="H393" i="9"/>
  <c r="J393" i="9"/>
  <c r="K393" i="9"/>
  <c r="L393" i="9" s="1"/>
  <c r="H394" i="9"/>
  <c r="J394" i="9"/>
  <c r="K394" i="9"/>
  <c r="L394" i="9" s="1"/>
  <c r="H395" i="9"/>
  <c r="J395" i="9"/>
  <c r="K395" i="9"/>
  <c r="L395" i="9" s="1"/>
  <c r="H396" i="9"/>
  <c r="J396" i="9"/>
  <c r="K396" i="9"/>
  <c r="L396" i="9" s="1"/>
  <c r="H397" i="9"/>
  <c r="J397" i="9"/>
  <c r="K397" i="9"/>
  <c r="L397" i="9" s="1"/>
  <c r="H398" i="9"/>
  <c r="J398" i="9"/>
  <c r="K398" i="9"/>
  <c r="L398" i="9" s="1"/>
  <c r="H399" i="9"/>
  <c r="J399" i="9"/>
  <c r="K399" i="9"/>
  <c r="L399" i="9" s="1"/>
  <c r="H400" i="9"/>
  <c r="J400" i="9"/>
  <c r="K400" i="9"/>
  <c r="L400" i="9" s="1"/>
  <c r="H401" i="9"/>
  <c r="J401" i="9"/>
  <c r="K401" i="9"/>
  <c r="L401" i="9" s="1"/>
  <c r="H402" i="9"/>
  <c r="J402" i="9"/>
  <c r="K402" i="9"/>
  <c r="L402" i="9" s="1"/>
  <c r="H403" i="9"/>
  <c r="J403" i="9"/>
  <c r="K403" i="9"/>
  <c r="L403" i="9" s="1"/>
  <c r="H404" i="9"/>
  <c r="J404" i="9"/>
  <c r="K404" i="9"/>
  <c r="L404" i="9" s="1"/>
  <c r="H405" i="9"/>
  <c r="J405" i="9"/>
  <c r="K405" i="9"/>
  <c r="L405" i="9" s="1"/>
  <c r="H406" i="9"/>
  <c r="J406" i="9"/>
  <c r="K406" i="9"/>
  <c r="L406" i="9" s="1"/>
  <c r="H407" i="9"/>
  <c r="J407" i="9"/>
  <c r="K407" i="9"/>
  <c r="L407" i="9" s="1"/>
  <c r="H408" i="9"/>
  <c r="J408" i="9"/>
  <c r="K408" i="9"/>
  <c r="L408" i="9" s="1"/>
  <c r="H409" i="9"/>
  <c r="J409" i="9"/>
  <c r="K409" i="9"/>
  <c r="L409" i="9" s="1"/>
  <c r="H410" i="9"/>
  <c r="J410" i="9"/>
  <c r="K410" i="9"/>
  <c r="L410" i="9" s="1"/>
  <c r="H411" i="9"/>
  <c r="J411" i="9"/>
  <c r="K411" i="9"/>
  <c r="L411" i="9" s="1"/>
  <c r="H412" i="9"/>
  <c r="J412" i="9"/>
  <c r="K412" i="9"/>
  <c r="L412" i="9" s="1"/>
  <c r="H413" i="9"/>
  <c r="J413" i="9"/>
  <c r="K413" i="9"/>
  <c r="L413" i="9" s="1"/>
  <c r="H414" i="9"/>
  <c r="J414" i="9"/>
  <c r="K414" i="9"/>
  <c r="L414" i="9" s="1"/>
  <c r="H415" i="9"/>
  <c r="J415" i="9"/>
  <c r="K415" i="9"/>
  <c r="L415" i="9" s="1"/>
  <c r="H416" i="9"/>
  <c r="J416" i="9"/>
  <c r="K416" i="9"/>
  <c r="L416" i="9" s="1"/>
  <c r="H417" i="9"/>
  <c r="J417" i="9"/>
  <c r="K417" i="9"/>
  <c r="L417" i="9" s="1"/>
  <c r="H418" i="9"/>
  <c r="J418" i="9"/>
  <c r="K418" i="9"/>
  <c r="L418" i="9" s="1"/>
  <c r="H419" i="9"/>
  <c r="J419" i="9"/>
  <c r="K419" i="9"/>
  <c r="L419" i="9" s="1"/>
  <c r="H420" i="9"/>
  <c r="J420" i="9"/>
  <c r="K420" i="9"/>
  <c r="L420" i="9" s="1"/>
  <c r="H421" i="9"/>
  <c r="J421" i="9"/>
  <c r="K421" i="9"/>
  <c r="L421" i="9" s="1"/>
  <c r="H422" i="9"/>
  <c r="J422" i="9"/>
  <c r="K422" i="9"/>
  <c r="L422" i="9" s="1"/>
  <c r="H423" i="9"/>
  <c r="J423" i="9"/>
  <c r="K423" i="9"/>
  <c r="L423" i="9" s="1"/>
  <c r="H424" i="9"/>
  <c r="J424" i="9"/>
  <c r="K424" i="9"/>
  <c r="L424" i="9" s="1"/>
  <c r="H425" i="9"/>
  <c r="J425" i="9"/>
  <c r="K425" i="9"/>
  <c r="L425" i="9" s="1"/>
  <c r="H426" i="9"/>
  <c r="J426" i="9"/>
  <c r="K426" i="9"/>
  <c r="L426" i="9" s="1"/>
  <c r="H427" i="9"/>
  <c r="J427" i="9"/>
  <c r="K427" i="9"/>
  <c r="L427" i="9" s="1"/>
  <c r="H428" i="9"/>
  <c r="J428" i="9"/>
  <c r="K428" i="9"/>
  <c r="L428" i="9" s="1"/>
  <c r="H429" i="9"/>
  <c r="J429" i="9"/>
  <c r="K429" i="9"/>
  <c r="L429" i="9" s="1"/>
  <c r="H430" i="9"/>
  <c r="J430" i="9"/>
  <c r="K430" i="9"/>
  <c r="L430" i="9" s="1"/>
  <c r="H431" i="9"/>
  <c r="J431" i="9"/>
  <c r="K431" i="9"/>
  <c r="L431" i="9" s="1"/>
  <c r="H432" i="9"/>
  <c r="J432" i="9"/>
  <c r="K432" i="9"/>
  <c r="L432" i="9" s="1"/>
  <c r="H433" i="9"/>
  <c r="J433" i="9"/>
  <c r="K433" i="9"/>
  <c r="L433" i="9" s="1"/>
  <c r="H434" i="9"/>
  <c r="J434" i="9"/>
  <c r="K434" i="9"/>
  <c r="L434" i="9" s="1"/>
  <c r="H435" i="9"/>
  <c r="J435" i="9"/>
  <c r="K435" i="9"/>
  <c r="L435" i="9" s="1"/>
  <c r="H436" i="9"/>
  <c r="J436" i="9"/>
  <c r="K436" i="9"/>
  <c r="L436" i="9" s="1"/>
  <c r="H437" i="9"/>
  <c r="J437" i="9"/>
  <c r="K437" i="9"/>
  <c r="L437" i="9" s="1"/>
  <c r="H438" i="9"/>
  <c r="J438" i="9"/>
  <c r="K438" i="9"/>
  <c r="L438" i="9" s="1"/>
  <c r="H439" i="9"/>
  <c r="J439" i="9"/>
  <c r="K439" i="9"/>
  <c r="L439" i="9" s="1"/>
  <c r="H440" i="9"/>
  <c r="J440" i="9"/>
  <c r="K440" i="9"/>
  <c r="L440" i="9" s="1"/>
  <c r="H441" i="9"/>
  <c r="J441" i="9"/>
  <c r="K441" i="9"/>
  <c r="L441" i="9" s="1"/>
  <c r="H442" i="9"/>
  <c r="J442" i="9"/>
  <c r="K442" i="9"/>
  <c r="L442" i="9" s="1"/>
  <c r="H443" i="9"/>
  <c r="J443" i="9"/>
  <c r="K443" i="9"/>
  <c r="L443" i="9" s="1"/>
  <c r="H444" i="9"/>
  <c r="J444" i="9"/>
  <c r="K444" i="9"/>
  <c r="L444" i="9" s="1"/>
  <c r="H445" i="9"/>
  <c r="J445" i="9"/>
  <c r="K445" i="9"/>
  <c r="L445" i="9" s="1"/>
  <c r="H446" i="9"/>
  <c r="J446" i="9"/>
  <c r="K446" i="9"/>
  <c r="L446" i="9" s="1"/>
  <c r="H447" i="9"/>
  <c r="J447" i="9"/>
  <c r="K447" i="9"/>
  <c r="L447" i="9" s="1"/>
  <c r="H448" i="9"/>
  <c r="J448" i="9"/>
  <c r="K448" i="9"/>
  <c r="L448" i="9" s="1"/>
  <c r="H449" i="9"/>
  <c r="J449" i="9"/>
  <c r="K449" i="9"/>
  <c r="L449" i="9" s="1"/>
  <c r="H450" i="9"/>
  <c r="J450" i="9"/>
  <c r="K450" i="9"/>
  <c r="L450" i="9" s="1"/>
  <c r="H451" i="9"/>
  <c r="J451" i="9"/>
  <c r="K451" i="9"/>
  <c r="L451" i="9" s="1"/>
  <c r="H452" i="9"/>
  <c r="J452" i="9"/>
  <c r="K452" i="9"/>
  <c r="L452" i="9" s="1"/>
  <c r="H453" i="9"/>
  <c r="J453" i="9"/>
  <c r="K453" i="9"/>
  <c r="L453" i="9" s="1"/>
  <c r="H454" i="9"/>
  <c r="J454" i="9"/>
  <c r="K454" i="9"/>
  <c r="L454" i="9" s="1"/>
  <c r="H455" i="9"/>
  <c r="J455" i="9"/>
  <c r="K455" i="9"/>
  <c r="L455" i="9" s="1"/>
  <c r="H456" i="9"/>
  <c r="J456" i="9"/>
  <c r="K456" i="9"/>
  <c r="L456" i="9" s="1"/>
  <c r="H457" i="9"/>
  <c r="J457" i="9"/>
  <c r="K457" i="9"/>
  <c r="L457" i="9" s="1"/>
  <c r="H458" i="9"/>
  <c r="J458" i="9"/>
  <c r="K458" i="9"/>
  <c r="L458" i="9" s="1"/>
  <c r="H459" i="9"/>
  <c r="J459" i="9"/>
  <c r="K459" i="9"/>
  <c r="L459" i="9" s="1"/>
  <c r="H460" i="9"/>
  <c r="J460" i="9"/>
  <c r="K460" i="9"/>
  <c r="L460" i="9" s="1"/>
  <c r="H461" i="9"/>
  <c r="J461" i="9"/>
  <c r="K461" i="9"/>
  <c r="L461" i="9" s="1"/>
  <c r="H462" i="9"/>
  <c r="J462" i="9"/>
  <c r="K462" i="9"/>
  <c r="L462" i="9" s="1"/>
  <c r="H463" i="9"/>
  <c r="J463" i="9"/>
  <c r="K463" i="9"/>
  <c r="L463" i="9" s="1"/>
  <c r="H464" i="9"/>
  <c r="J464" i="9"/>
  <c r="K464" i="9"/>
  <c r="L464" i="9" s="1"/>
  <c r="H465" i="9"/>
  <c r="J465" i="9"/>
  <c r="K465" i="9"/>
  <c r="L465" i="9" s="1"/>
  <c r="H466" i="9"/>
  <c r="J466" i="9"/>
  <c r="K466" i="9"/>
  <c r="L466" i="9" s="1"/>
  <c r="H467" i="9"/>
  <c r="J467" i="9"/>
  <c r="K467" i="9"/>
  <c r="L467" i="9" s="1"/>
  <c r="H468" i="9"/>
  <c r="J468" i="9"/>
  <c r="K468" i="9"/>
  <c r="L468" i="9" s="1"/>
  <c r="H469" i="9"/>
  <c r="J469" i="9"/>
  <c r="K469" i="9"/>
  <c r="L469" i="9" s="1"/>
  <c r="H470" i="9"/>
  <c r="J470" i="9"/>
  <c r="K470" i="9"/>
  <c r="L470" i="9" s="1"/>
  <c r="H471" i="9"/>
  <c r="J471" i="9"/>
  <c r="K471" i="9"/>
  <c r="L471" i="9" s="1"/>
  <c r="H472" i="9"/>
  <c r="J472" i="9"/>
  <c r="K472" i="9"/>
  <c r="L472" i="9" s="1"/>
  <c r="H473" i="9"/>
  <c r="J473" i="9"/>
  <c r="K473" i="9"/>
  <c r="L473" i="9" s="1"/>
  <c r="H474" i="9"/>
  <c r="J474" i="9"/>
  <c r="K474" i="9"/>
  <c r="L474" i="9" s="1"/>
  <c r="H475" i="9"/>
  <c r="J475" i="9"/>
  <c r="K475" i="9"/>
  <c r="L475" i="9" s="1"/>
  <c r="H476" i="9"/>
  <c r="J476" i="9"/>
  <c r="K476" i="9"/>
  <c r="L476" i="9" s="1"/>
  <c r="H477" i="9"/>
  <c r="J477" i="9"/>
  <c r="K477" i="9"/>
  <c r="L477" i="9" s="1"/>
  <c r="H478" i="9"/>
  <c r="J478" i="9"/>
  <c r="K478" i="9"/>
  <c r="L478" i="9" s="1"/>
  <c r="H479" i="9"/>
  <c r="J479" i="9"/>
  <c r="K479" i="9"/>
  <c r="L479" i="9" s="1"/>
  <c r="H480" i="9"/>
  <c r="J480" i="9"/>
  <c r="K480" i="9"/>
  <c r="L480" i="9" s="1"/>
  <c r="H481" i="9"/>
  <c r="J481" i="9"/>
  <c r="K481" i="9"/>
  <c r="L481" i="9" s="1"/>
  <c r="H482" i="9"/>
  <c r="J482" i="9"/>
  <c r="K482" i="9"/>
  <c r="L482" i="9" s="1"/>
  <c r="H483" i="9"/>
  <c r="J483" i="9"/>
  <c r="K483" i="9"/>
  <c r="L483" i="9" s="1"/>
  <c r="H484" i="9"/>
  <c r="J484" i="9"/>
  <c r="K484" i="9"/>
  <c r="L484" i="9" s="1"/>
  <c r="H485" i="9"/>
  <c r="J485" i="9"/>
  <c r="K485" i="9"/>
  <c r="L485" i="9" s="1"/>
  <c r="H486" i="9"/>
  <c r="J486" i="9"/>
  <c r="K486" i="9"/>
  <c r="L486" i="9" s="1"/>
  <c r="H487" i="9"/>
  <c r="J487" i="9"/>
  <c r="K487" i="9"/>
  <c r="L487" i="9" s="1"/>
  <c r="H488" i="9"/>
  <c r="J488" i="9"/>
  <c r="K488" i="9"/>
  <c r="L488" i="9" s="1"/>
  <c r="H489" i="9"/>
  <c r="J489" i="9"/>
  <c r="K489" i="9"/>
  <c r="L489" i="9" s="1"/>
  <c r="H490" i="9"/>
  <c r="J490" i="9"/>
  <c r="K490" i="9"/>
  <c r="L490" i="9" s="1"/>
  <c r="H491" i="9"/>
  <c r="J491" i="9"/>
  <c r="K491" i="9"/>
  <c r="L491" i="9" s="1"/>
  <c r="H492" i="9"/>
  <c r="J492" i="9"/>
  <c r="K492" i="9"/>
  <c r="L492" i="9" s="1"/>
  <c r="H493" i="9"/>
  <c r="J493" i="9"/>
  <c r="K493" i="9"/>
  <c r="L493" i="9" s="1"/>
  <c r="H494" i="9"/>
  <c r="J494" i="9"/>
  <c r="K494" i="9"/>
  <c r="L494" i="9" s="1"/>
  <c r="H495" i="9"/>
  <c r="J495" i="9"/>
  <c r="K495" i="9"/>
  <c r="L495" i="9" s="1"/>
  <c r="H496" i="9"/>
  <c r="J496" i="9"/>
  <c r="K496" i="9"/>
  <c r="L496" i="9" s="1"/>
  <c r="H497" i="9"/>
  <c r="J497" i="9"/>
  <c r="K497" i="9"/>
  <c r="L497" i="9" s="1"/>
  <c r="H498" i="9"/>
  <c r="J498" i="9"/>
  <c r="K498" i="9"/>
  <c r="L498" i="9" s="1"/>
  <c r="H499" i="9"/>
  <c r="J499" i="9"/>
  <c r="K499" i="9"/>
  <c r="L499" i="9" s="1"/>
  <c r="H500" i="9"/>
  <c r="J500" i="9"/>
  <c r="K500" i="9"/>
  <c r="L500" i="9" s="1"/>
  <c r="H501" i="9"/>
  <c r="J501" i="9"/>
  <c r="K501" i="9"/>
  <c r="L501" i="9" s="1"/>
  <c r="H502" i="9"/>
  <c r="J502" i="9"/>
  <c r="K502" i="9"/>
  <c r="L502" i="9" s="1"/>
  <c r="H503" i="9"/>
  <c r="J503" i="9"/>
  <c r="K503" i="9"/>
  <c r="L503" i="9" s="1"/>
  <c r="H504" i="9"/>
  <c r="J504" i="9"/>
  <c r="K504" i="9"/>
  <c r="L504" i="9" s="1"/>
  <c r="H505" i="9"/>
  <c r="J505" i="9"/>
  <c r="K505" i="9"/>
  <c r="L505" i="9" s="1"/>
  <c r="H506" i="9"/>
  <c r="J506" i="9"/>
  <c r="K506" i="9"/>
  <c r="L506" i="9" s="1"/>
  <c r="H507" i="9"/>
  <c r="J507" i="9"/>
  <c r="K507" i="9"/>
  <c r="L507" i="9" s="1"/>
  <c r="H508" i="9"/>
  <c r="J508" i="9"/>
  <c r="K508" i="9"/>
  <c r="L508" i="9" s="1"/>
  <c r="H509" i="9"/>
  <c r="J509" i="9"/>
  <c r="K509" i="9"/>
  <c r="L509" i="9" s="1"/>
  <c r="H510" i="9"/>
  <c r="J510" i="9"/>
  <c r="K510" i="9"/>
  <c r="L510" i="9" s="1"/>
  <c r="H511" i="9"/>
  <c r="J511" i="9"/>
  <c r="K511" i="9"/>
  <c r="L511" i="9" s="1"/>
  <c r="H512" i="9"/>
  <c r="J512" i="9"/>
  <c r="K512" i="9"/>
  <c r="L512" i="9" s="1"/>
  <c r="H513" i="9"/>
  <c r="J513" i="9"/>
  <c r="K513" i="9"/>
  <c r="L513" i="9" s="1"/>
  <c r="H514" i="9"/>
  <c r="J514" i="9"/>
  <c r="K514" i="9"/>
  <c r="L514" i="9" s="1"/>
  <c r="H515" i="9"/>
  <c r="J515" i="9"/>
  <c r="K515" i="9"/>
  <c r="L515" i="9" s="1"/>
  <c r="H516" i="9"/>
  <c r="J516" i="9"/>
  <c r="K516" i="9"/>
  <c r="L516" i="9" s="1"/>
  <c r="H517" i="9"/>
  <c r="J517" i="9"/>
  <c r="K517" i="9"/>
  <c r="L517" i="9" s="1"/>
  <c r="H518" i="9"/>
  <c r="J518" i="9"/>
  <c r="K518" i="9"/>
  <c r="L518" i="9" s="1"/>
  <c r="H519" i="9"/>
  <c r="J519" i="9"/>
  <c r="K519" i="9"/>
  <c r="L519" i="9" s="1"/>
  <c r="H520" i="9"/>
  <c r="J520" i="9"/>
  <c r="K520" i="9"/>
  <c r="L520" i="9" s="1"/>
  <c r="H521" i="9"/>
  <c r="J521" i="9"/>
  <c r="K521" i="9"/>
  <c r="L521" i="9" s="1"/>
  <c r="H522" i="9"/>
  <c r="J522" i="9"/>
  <c r="K522" i="9"/>
  <c r="L522" i="9" s="1"/>
  <c r="H523" i="9"/>
  <c r="J523" i="9"/>
  <c r="K523" i="9"/>
  <c r="L523" i="9" s="1"/>
  <c r="H524" i="9"/>
  <c r="J524" i="9"/>
  <c r="K524" i="9"/>
  <c r="L524" i="9" s="1"/>
  <c r="H525" i="9"/>
  <c r="J525" i="9"/>
  <c r="K525" i="9"/>
  <c r="L525" i="9" s="1"/>
  <c r="H526" i="9"/>
  <c r="J526" i="9"/>
  <c r="K526" i="9"/>
  <c r="L526" i="9" s="1"/>
  <c r="H527" i="9"/>
  <c r="J527" i="9"/>
  <c r="K527" i="9"/>
  <c r="L527" i="9" s="1"/>
  <c r="H528" i="9"/>
  <c r="J528" i="9"/>
  <c r="K528" i="9"/>
  <c r="L528" i="9" s="1"/>
  <c r="H529" i="9"/>
  <c r="J529" i="9"/>
  <c r="K529" i="9"/>
  <c r="L529" i="9" s="1"/>
  <c r="H530" i="9"/>
  <c r="J530" i="9"/>
  <c r="K530" i="9"/>
  <c r="L530" i="9" s="1"/>
  <c r="H531" i="9"/>
  <c r="J531" i="9"/>
  <c r="K531" i="9"/>
  <c r="L531" i="9" s="1"/>
  <c r="H532" i="9"/>
  <c r="J532" i="9"/>
  <c r="K532" i="9"/>
  <c r="L532" i="9" s="1"/>
  <c r="H533" i="9"/>
  <c r="J533" i="9"/>
  <c r="K533" i="9"/>
  <c r="L533" i="9" s="1"/>
  <c r="H534" i="9"/>
  <c r="J534" i="9"/>
  <c r="K534" i="9"/>
  <c r="L534" i="9" s="1"/>
  <c r="H535" i="9"/>
  <c r="J535" i="9"/>
  <c r="K535" i="9"/>
  <c r="L535" i="9" s="1"/>
  <c r="H536" i="9"/>
  <c r="J536" i="9"/>
  <c r="K536" i="9"/>
  <c r="L536" i="9" s="1"/>
  <c r="H537" i="9"/>
  <c r="J537" i="9"/>
  <c r="K537" i="9"/>
  <c r="L537" i="9" s="1"/>
  <c r="H538" i="9"/>
  <c r="J538" i="9"/>
  <c r="K538" i="9"/>
  <c r="L538" i="9" s="1"/>
  <c r="H539" i="9"/>
  <c r="J539" i="9"/>
  <c r="K539" i="9"/>
  <c r="L539" i="9" s="1"/>
  <c r="H540" i="9"/>
  <c r="J540" i="9"/>
  <c r="K540" i="9"/>
  <c r="L540" i="9" s="1"/>
  <c r="H541" i="9"/>
  <c r="J541" i="9"/>
  <c r="K541" i="9"/>
  <c r="L541" i="9" s="1"/>
  <c r="H542" i="9"/>
  <c r="J542" i="9"/>
  <c r="K542" i="9"/>
  <c r="L542" i="9" s="1"/>
  <c r="H543" i="9"/>
  <c r="J543" i="9"/>
  <c r="K543" i="9"/>
  <c r="L543" i="9" s="1"/>
  <c r="H544" i="9"/>
  <c r="J544" i="9"/>
  <c r="K544" i="9"/>
  <c r="L544" i="9" s="1"/>
  <c r="H545" i="9"/>
  <c r="J545" i="9"/>
  <c r="K545" i="9"/>
  <c r="L545" i="9" s="1"/>
  <c r="H546" i="9"/>
  <c r="J546" i="9"/>
  <c r="K546" i="9"/>
  <c r="L546" i="9" s="1"/>
  <c r="H547" i="9"/>
  <c r="J547" i="9"/>
  <c r="K547" i="9"/>
  <c r="L547" i="9" s="1"/>
  <c r="H548" i="9"/>
  <c r="J548" i="9"/>
  <c r="K548" i="9"/>
  <c r="L548" i="9" s="1"/>
  <c r="H549" i="9"/>
  <c r="J549" i="9"/>
  <c r="K549" i="9"/>
  <c r="L549" i="9" s="1"/>
  <c r="H550" i="9"/>
  <c r="J550" i="9"/>
  <c r="K550" i="9"/>
  <c r="L550" i="9" s="1"/>
  <c r="H551" i="9"/>
  <c r="J551" i="9"/>
  <c r="K551" i="9"/>
  <c r="L551" i="9" s="1"/>
  <c r="H552" i="9"/>
  <c r="J552" i="9"/>
  <c r="K552" i="9"/>
  <c r="L552" i="9" s="1"/>
  <c r="H553" i="9"/>
  <c r="J553" i="9"/>
  <c r="K553" i="9"/>
  <c r="L553" i="9" s="1"/>
  <c r="H554" i="9"/>
  <c r="J554" i="9"/>
  <c r="K554" i="9"/>
  <c r="L554" i="9" s="1"/>
  <c r="H555" i="9"/>
  <c r="J555" i="9"/>
  <c r="K555" i="9"/>
  <c r="L555" i="9" s="1"/>
  <c r="H556" i="9"/>
  <c r="J556" i="9"/>
  <c r="K556" i="9"/>
  <c r="L556" i="9" s="1"/>
  <c r="H557" i="9"/>
  <c r="J557" i="9"/>
  <c r="K557" i="9"/>
  <c r="L557" i="9" s="1"/>
  <c r="H558" i="9"/>
  <c r="J558" i="9"/>
  <c r="K558" i="9"/>
  <c r="L558" i="9" s="1"/>
  <c r="H559" i="9"/>
  <c r="J559" i="9"/>
  <c r="K559" i="9"/>
  <c r="L559" i="9" s="1"/>
  <c r="H560" i="9"/>
  <c r="J560" i="9"/>
  <c r="K560" i="9"/>
  <c r="L560" i="9" s="1"/>
  <c r="H561" i="9"/>
  <c r="J561" i="9"/>
  <c r="K561" i="9"/>
  <c r="L561" i="9" s="1"/>
  <c r="H562" i="9"/>
  <c r="J562" i="9"/>
  <c r="K562" i="9"/>
  <c r="L562" i="9" s="1"/>
  <c r="H563" i="9"/>
  <c r="J563" i="9"/>
  <c r="K563" i="9"/>
  <c r="L563" i="9" s="1"/>
  <c r="H564" i="9"/>
  <c r="J564" i="9"/>
  <c r="K564" i="9"/>
  <c r="L564" i="9" s="1"/>
  <c r="H565" i="9"/>
  <c r="J565" i="9"/>
  <c r="K565" i="9"/>
  <c r="L565" i="9" s="1"/>
  <c r="H566" i="9"/>
  <c r="J566" i="9"/>
  <c r="K566" i="9"/>
  <c r="L566" i="9" s="1"/>
  <c r="H567" i="9"/>
  <c r="J567" i="9"/>
  <c r="K567" i="9"/>
  <c r="L567" i="9" s="1"/>
  <c r="H568" i="9"/>
  <c r="J568" i="9"/>
  <c r="K568" i="9"/>
  <c r="L568" i="9" s="1"/>
  <c r="H569" i="9"/>
  <c r="J569" i="9"/>
  <c r="K569" i="9"/>
  <c r="L569" i="9" s="1"/>
  <c r="H570" i="9"/>
  <c r="J570" i="9"/>
  <c r="K570" i="9"/>
  <c r="L570" i="9" s="1"/>
  <c r="H571" i="9"/>
  <c r="J571" i="9"/>
  <c r="K571" i="9"/>
  <c r="L571" i="9" s="1"/>
  <c r="H572" i="9"/>
  <c r="J572" i="9"/>
  <c r="K572" i="9"/>
  <c r="L572" i="9" s="1"/>
  <c r="H573" i="9"/>
  <c r="J573" i="9"/>
  <c r="K573" i="9"/>
  <c r="L573" i="9" s="1"/>
  <c r="H574" i="9"/>
  <c r="J574" i="9"/>
  <c r="K574" i="9"/>
  <c r="L574" i="9" s="1"/>
  <c r="H575" i="9"/>
  <c r="J575" i="9"/>
  <c r="K575" i="9"/>
  <c r="L575" i="9" s="1"/>
  <c r="H576" i="9"/>
  <c r="J576" i="9"/>
  <c r="K576" i="9"/>
  <c r="L576" i="9" s="1"/>
  <c r="H577" i="9"/>
  <c r="J577" i="9"/>
  <c r="K577" i="9"/>
  <c r="L577" i="9" s="1"/>
  <c r="H578" i="9"/>
  <c r="J578" i="9"/>
  <c r="K578" i="9"/>
  <c r="L578" i="9" s="1"/>
  <c r="H579" i="9"/>
  <c r="J579" i="9"/>
  <c r="K579" i="9"/>
  <c r="L579" i="9" s="1"/>
  <c r="H580" i="9"/>
  <c r="J580" i="9"/>
  <c r="K580" i="9"/>
  <c r="L580" i="9" s="1"/>
  <c r="H581" i="9"/>
  <c r="J581" i="9"/>
  <c r="K581" i="9"/>
  <c r="L581" i="9" s="1"/>
  <c r="H582" i="9"/>
  <c r="J582" i="9"/>
  <c r="K582" i="9"/>
  <c r="L582" i="9" s="1"/>
  <c r="H583" i="9"/>
  <c r="J583" i="9"/>
  <c r="K583" i="9"/>
  <c r="L583" i="9" s="1"/>
  <c r="H584" i="9"/>
  <c r="J584" i="9"/>
  <c r="K584" i="9"/>
  <c r="L584" i="9" s="1"/>
  <c r="H585" i="9"/>
  <c r="J585" i="9"/>
  <c r="K585" i="9"/>
  <c r="L585" i="9" s="1"/>
  <c r="H586" i="9"/>
  <c r="J586" i="9"/>
  <c r="K586" i="9"/>
  <c r="L586" i="9" s="1"/>
  <c r="H587" i="9"/>
  <c r="J587" i="9"/>
  <c r="K587" i="9"/>
  <c r="L587" i="9" s="1"/>
  <c r="H588" i="9"/>
  <c r="J588" i="9"/>
  <c r="K588" i="9"/>
  <c r="L588" i="9" s="1"/>
  <c r="H589" i="9"/>
  <c r="J589" i="9"/>
  <c r="K589" i="9"/>
  <c r="L589" i="9" s="1"/>
  <c r="H590" i="9"/>
  <c r="J590" i="9"/>
  <c r="K590" i="9"/>
  <c r="L590" i="9" s="1"/>
  <c r="H591" i="9"/>
  <c r="J591" i="9"/>
  <c r="K591" i="9"/>
  <c r="L591" i="9" s="1"/>
  <c r="H592" i="9"/>
  <c r="J592" i="9"/>
  <c r="K592" i="9"/>
  <c r="L592" i="9" s="1"/>
  <c r="H593" i="9"/>
  <c r="J593" i="9"/>
  <c r="K593" i="9"/>
  <c r="L593" i="9" s="1"/>
  <c r="H594" i="9"/>
  <c r="J594" i="9"/>
  <c r="K594" i="9"/>
  <c r="L594" i="9" s="1"/>
  <c r="H595" i="9"/>
  <c r="J595" i="9"/>
  <c r="K595" i="9"/>
  <c r="L595" i="9" s="1"/>
  <c r="H596" i="9"/>
  <c r="J596" i="9"/>
  <c r="K596" i="9"/>
  <c r="L596" i="9" s="1"/>
  <c r="H597" i="9"/>
  <c r="J597" i="9"/>
  <c r="K597" i="9"/>
  <c r="L597" i="9" s="1"/>
  <c r="H598" i="9"/>
  <c r="J598" i="9"/>
  <c r="K598" i="9"/>
  <c r="L598" i="9" s="1"/>
  <c r="H599" i="9"/>
  <c r="J599" i="9"/>
  <c r="K599" i="9"/>
  <c r="L599" i="9" s="1"/>
  <c r="H600" i="9"/>
  <c r="J600" i="9"/>
  <c r="K600" i="9"/>
  <c r="L600" i="9" s="1"/>
  <c r="H601" i="9"/>
  <c r="J601" i="9"/>
  <c r="K601" i="9"/>
  <c r="L601" i="9" s="1"/>
  <c r="H602" i="9"/>
  <c r="J602" i="9"/>
  <c r="K602" i="9"/>
  <c r="L602" i="9" s="1"/>
  <c r="H603" i="9"/>
  <c r="J603" i="9"/>
  <c r="K603" i="9"/>
  <c r="L603" i="9" s="1"/>
  <c r="H604" i="9"/>
  <c r="J604" i="9"/>
  <c r="K604" i="9"/>
  <c r="L604" i="9" s="1"/>
  <c r="H605" i="9"/>
  <c r="J605" i="9"/>
  <c r="K605" i="9"/>
  <c r="L605" i="9" s="1"/>
  <c r="H606" i="9"/>
  <c r="J606" i="9"/>
  <c r="K606" i="9"/>
  <c r="L606" i="9" s="1"/>
  <c r="H607" i="9"/>
  <c r="J607" i="9"/>
  <c r="K607" i="9"/>
  <c r="L607" i="9" s="1"/>
  <c r="H608" i="9"/>
  <c r="J608" i="9"/>
  <c r="K608" i="9"/>
  <c r="L608" i="9" s="1"/>
  <c r="H609" i="9"/>
  <c r="J609" i="9"/>
  <c r="K609" i="9"/>
  <c r="L609" i="9" s="1"/>
  <c r="H610" i="9"/>
  <c r="J610" i="9"/>
  <c r="K610" i="9"/>
  <c r="L610" i="9" s="1"/>
  <c r="H611" i="9"/>
  <c r="J611" i="9"/>
  <c r="K611" i="9"/>
  <c r="L611" i="9" s="1"/>
  <c r="H612" i="9"/>
  <c r="J612" i="9"/>
  <c r="K612" i="9"/>
  <c r="L612" i="9" s="1"/>
  <c r="H613" i="9"/>
  <c r="J613" i="9"/>
  <c r="K613" i="9"/>
  <c r="L613" i="9" s="1"/>
  <c r="H614" i="9"/>
  <c r="J614" i="9"/>
  <c r="K614" i="9"/>
  <c r="L614" i="9" s="1"/>
  <c r="H615" i="9"/>
  <c r="J615" i="9"/>
  <c r="K615" i="9"/>
  <c r="L615" i="9" s="1"/>
  <c r="H616" i="9"/>
  <c r="J616" i="9"/>
  <c r="K616" i="9"/>
  <c r="L616" i="9" s="1"/>
  <c r="H617" i="9"/>
  <c r="J617" i="9"/>
  <c r="K617" i="9"/>
  <c r="L617" i="9" s="1"/>
  <c r="H618" i="9"/>
  <c r="J618" i="9"/>
  <c r="K618" i="9"/>
  <c r="L618" i="9" s="1"/>
  <c r="H619" i="9"/>
  <c r="J619" i="9"/>
  <c r="K619" i="9"/>
  <c r="L619" i="9" s="1"/>
  <c r="H620" i="9"/>
  <c r="J620" i="9"/>
  <c r="K620" i="9"/>
  <c r="L620" i="9" s="1"/>
  <c r="H621" i="9"/>
  <c r="J621" i="9"/>
  <c r="K621" i="9"/>
  <c r="L621" i="9" s="1"/>
  <c r="H622" i="9"/>
  <c r="J622" i="9"/>
  <c r="K622" i="9"/>
  <c r="L622" i="9" s="1"/>
  <c r="H623" i="9"/>
  <c r="J623" i="9"/>
  <c r="K623" i="9"/>
  <c r="L623" i="9" s="1"/>
  <c r="H624" i="9"/>
  <c r="J624" i="9"/>
  <c r="K624" i="9"/>
  <c r="L624" i="9" s="1"/>
  <c r="H625" i="9"/>
  <c r="J625" i="9"/>
  <c r="K625" i="9"/>
  <c r="L625" i="9" s="1"/>
  <c r="H626" i="9"/>
  <c r="J626" i="9"/>
  <c r="K626" i="9"/>
  <c r="L626" i="9" s="1"/>
  <c r="H627" i="9"/>
  <c r="J627" i="9"/>
  <c r="K627" i="9"/>
  <c r="L627" i="9" s="1"/>
  <c r="H628" i="9"/>
  <c r="J628" i="9"/>
  <c r="K628" i="9"/>
  <c r="L628" i="9" s="1"/>
  <c r="H629" i="9"/>
  <c r="J629" i="9"/>
  <c r="K629" i="9"/>
  <c r="L629" i="9" s="1"/>
  <c r="H630" i="9"/>
  <c r="J630" i="9"/>
  <c r="K630" i="9"/>
  <c r="L630" i="9" s="1"/>
  <c r="H631" i="9"/>
  <c r="J631" i="9"/>
  <c r="K631" i="9"/>
  <c r="L631" i="9" s="1"/>
  <c r="H632" i="9"/>
  <c r="J632" i="9"/>
  <c r="K632" i="9"/>
  <c r="L632" i="9" s="1"/>
  <c r="H633" i="9"/>
  <c r="J633" i="9"/>
  <c r="K633" i="9"/>
  <c r="L633" i="9" s="1"/>
  <c r="H634" i="9"/>
  <c r="J634" i="9"/>
  <c r="K634" i="9"/>
  <c r="L634" i="9" s="1"/>
  <c r="H635" i="9"/>
  <c r="J635" i="9"/>
  <c r="K635" i="9"/>
  <c r="L635" i="9" s="1"/>
  <c r="H636" i="9"/>
  <c r="J636" i="9"/>
  <c r="K636" i="9"/>
  <c r="L636" i="9" s="1"/>
  <c r="H637" i="9"/>
  <c r="J637" i="9"/>
  <c r="K637" i="9"/>
  <c r="L637" i="9" s="1"/>
  <c r="H638" i="9"/>
  <c r="J638" i="9"/>
  <c r="K638" i="9"/>
  <c r="L638" i="9" s="1"/>
  <c r="H639" i="9"/>
  <c r="J639" i="9"/>
  <c r="K639" i="9"/>
  <c r="L639" i="9" s="1"/>
  <c r="H640" i="9"/>
  <c r="J640" i="9"/>
  <c r="K640" i="9"/>
  <c r="L640" i="9" s="1"/>
  <c r="H641" i="9"/>
  <c r="J641" i="9"/>
  <c r="K641" i="9"/>
  <c r="L641" i="9" s="1"/>
  <c r="H642" i="9"/>
  <c r="J642" i="9"/>
  <c r="K642" i="9"/>
  <c r="L642" i="9" s="1"/>
  <c r="H643" i="9"/>
  <c r="J643" i="9"/>
  <c r="K643" i="9"/>
  <c r="L643" i="9" s="1"/>
  <c r="H644" i="9"/>
  <c r="J644" i="9"/>
  <c r="K644" i="9"/>
  <c r="L644" i="9" s="1"/>
  <c r="H645" i="9"/>
  <c r="J645" i="9"/>
  <c r="K645" i="9"/>
  <c r="L645" i="9" s="1"/>
  <c r="H646" i="9"/>
  <c r="J646" i="9"/>
  <c r="K646" i="9"/>
  <c r="L646" i="9" s="1"/>
  <c r="H647" i="9"/>
  <c r="J647" i="9"/>
  <c r="K647" i="9"/>
  <c r="L647" i="9" s="1"/>
  <c r="H648" i="9"/>
  <c r="J648" i="9"/>
  <c r="K648" i="9"/>
  <c r="L648" i="9" s="1"/>
  <c r="H649" i="9"/>
  <c r="J649" i="9"/>
  <c r="K649" i="9"/>
  <c r="L649" i="9" s="1"/>
  <c r="H650" i="9"/>
  <c r="J650" i="9"/>
  <c r="K650" i="9"/>
  <c r="L650" i="9" s="1"/>
  <c r="H651" i="9"/>
  <c r="J651" i="9"/>
  <c r="K651" i="9"/>
  <c r="L651" i="9" s="1"/>
  <c r="H652" i="9"/>
  <c r="J652" i="9"/>
  <c r="K652" i="9"/>
  <c r="L652" i="9" s="1"/>
  <c r="H653" i="9"/>
  <c r="J653" i="9"/>
  <c r="K653" i="9"/>
  <c r="L653" i="9" s="1"/>
  <c r="H654" i="9"/>
  <c r="J654" i="9"/>
  <c r="K654" i="9"/>
  <c r="L654" i="9" s="1"/>
  <c r="H655" i="9"/>
  <c r="J655" i="9"/>
  <c r="K655" i="9"/>
  <c r="L655" i="9" s="1"/>
  <c r="H656" i="9"/>
  <c r="J656" i="9"/>
  <c r="K656" i="9"/>
  <c r="L656" i="9" s="1"/>
  <c r="H657" i="9"/>
  <c r="J657" i="9"/>
  <c r="K657" i="9"/>
  <c r="L657" i="9" s="1"/>
  <c r="H658" i="9"/>
  <c r="J658" i="9"/>
  <c r="K658" i="9"/>
  <c r="L658" i="9" s="1"/>
  <c r="H659" i="9"/>
  <c r="J659" i="9"/>
  <c r="K659" i="9"/>
  <c r="L659" i="9" s="1"/>
  <c r="H660" i="9"/>
  <c r="J660" i="9"/>
  <c r="K660" i="9"/>
  <c r="L660" i="9" s="1"/>
  <c r="H661" i="9"/>
  <c r="J661" i="9"/>
  <c r="K661" i="9"/>
  <c r="L661" i="9" s="1"/>
  <c r="H662" i="9"/>
  <c r="J662" i="9"/>
  <c r="K662" i="9"/>
  <c r="L662" i="9" s="1"/>
  <c r="H663" i="9"/>
  <c r="J663" i="9"/>
  <c r="K663" i="9"/>
  <c r="L663" i="9" s="1"/>
  <c r="H664" i="9"/>
  <c r="J664" i="9"/>
  <c r="K664" i="9"/>
  <c r="L664" i="9" s="1"/>
  <c r="H665" i="9"/>
  <c r="J665" i="9"/>
  <c r="K665" i="9"/>
  <c r="L665" i="9" s="1"/>
  <c r="H666" i="9"/>
  <c r="J666" i="9"/>
  <c r="K666" i="9"/>
  <c r="L666" i="9" s="1"/>
  <c r="H667" i="9"/>
  <c r="J667" i="9"/>
  <c r="K667" i="9"/>
  <c r="L667" i="9" s="1"/>
  <c r="H668" i="9"/>
  <c r="J668" i="9"/>
  <c r="K668" i="9"/>
  <c r="L668" i="9" s="1"/>
  <c r="H669" i="9"/>
  <c r="J669" i="9"/>
  <c r="K669" i="9"/>
  <c r="L669" i="9" s="1"/>
  <c r="H670" i="9"/>
  <c r="J670" i="9"/>
  <c r="K670" i="9"/>
  <c r="L670" i="9" s="1"/>
  <c r="H671" i="9"/>
  <c r="J671" i="9"/>
  <c r="K671" i="9"/>
  <c r="L671" i="9" s="1"/>
  <c r="H672" i="9"/>
  <c r="J672" i="9"/>
  <c r="K672" i="9"/>
  <c r="L672" i="9" s="1"/>
  <c r="H673" i="9"/>
  <c r="J673" i="9"/>
  <c r="K673" i="9"/>
  <c r="L673" i="9" s="1"/>
  <c r="H674" i="9"/>
  <c r="J674" i="9"/>
  <c r="K674" i="9"/>
  <c r="L674" i="9" s="1"/>
  <c r="H675" i="9"/>
  <c r="J675" i="9"/>
  <c r="K675" i="9"/>
  <c r="L675" i="9" s="1"/>
  <c r="H676" i="9"/>
  <c r="J676" i="9"/>
  <c r="K676" i="9"/>
  <c r="L676" i="9" s="1"/>
  <c r="H677" i="9"/>
  <c r="J677" i="9"/>
  <c r="K677" i="9"/>
  <c r="L677" i="9" s="1"/>
  <c r="H678" i="9"/>
  <c r="J678" i="9"/>
  <c r="K678" i="9"/>
  <c r="L678" i="9" s="1"/>
  <c r="H679" i="9"/>
  <c r="J679" i="9"/>
  <c r="K679" i="9"/>
  <c r="L679" i="9" s="1"/>
  <c r="H680" i="9"/>
  <c r="J680" i="9"/>
  <c r="K680" i="9"/>
  <c r="L680" i="9" s="1"/>
  <c r="H681" i="9"/>
  <c r="J681" i="9"/>
  <c r="K681" i="9"/>
  <c r="L681" i="9" s="1"/>
  <c r="H682" i="9"/>
  <c r="J682" i="9"/>
  <c r="K682" i="9"/>
  <c r="L682" i="9" s="1"/>
  <c r="H683" i="9"/>
  <c r="J683" i="9"/>
  <c r="K683" i="9"/>
  <c r="L683" i="9" s="1"/>
  <c r="H684" i="9"/>
  <c r="J684" i="9"/>
  <c r="K684" i="9"/>
  <c r="L684" i="9" s="1"/>
  <c r="H685" i="9"/>
  <c r="J685" i="9"/>
  <c r="K685" i="9"/>
  <c r="L685" i="9" s="1"/>
  <c r="H686" i="9"/>
  <c r="J686" i="9"/>
  <c r="K686" i="9"/>
  <c r="L686" i="9" s="1"/>
  <c r="H687" i="9"/>
  <c r="J687" i="9"/>
  <c r="K687" i="9"/>
  <c r="L687" i="9" s="1"/>
  <c r="H688" i="9"/>
  <c r="J688" i="9"/>
  <c r="K688" i="9"/>
  <c r="L688" i="9" s="1"/>
  <c r="H689" i="9"/>
  <c r="J689" i="9"/>
  <c r="K689" i="9"/>
  <c r="L689" i="9" s="1"/>
  <c r="H690" i="9"/>
  <c r="J690" i="9"/>
  <c r="K690" i="9"/>
  <c r="L690" i="9" s="1"/>
  <c r="H691" i="9"/>
  <c r="J691" i="9"/>
  <c r="K691" i="9"/>
  <c r="L691" i="9" s="1"/>
  <c r="H692" i="9"/>
  <c r="J692" i="9"/>
  <c r="K692" i="9"/>
  <c r="L692" i="9" s="1"/>
  <c r="H693" i="9"/>
  <c r="J693" i="9"/>
  <c r="K693" i="9"/>
  <c r="L693" i="9" s="1"/>
  <c r="H694" i="9"/>
  <c r="J694" i="9"/>
  <c r="K694" i="9"/>
  <c r="L694" i="9" s="1"/>
  <c r="H695" i="9"/>
  <c r="J695" i="9"/>
  <c r="K695" i="9"/>
  <c r="L695" i="9" s="1"/>
  <c r="H696" i="9"/>
  <c r="J696" i="9"/>
  <c r="K696" i="9"/>
  <c r="L696" i="9" s="1"/>
  <c r="H697" i="9"/>
  <c r="J697" i="9"/>
  <c r="K697" i="9"/>
  <c r="L697" i="9" s="1"/>
  <c r="H698" i="9"/>
  <c r="J698" i="9"/>
  <c r="K698" i="9"/>
  <c r="L698" i="9" s="1"/>
  <c r="H699" i="9"/>
  <c r="J699" i="9"/>
  <c r="K699" i="9"/>
  <c r="L699" i="9" s="1"/>
  <c r="H700" i="9"/>
  <c r="J700" i="9"/>
  <c r="K700" i="9"/>
  <c r="L700" i="9" s="1"/>
  <c r="H701" i="9"/>
  <c r="J701" i="9"/>
  <c r="K701" i="9"/>
  <c r="L701" i="9" s="1"/>
  <c r="H702" i="9"/>
  <c r="J702" i="9"/>
  <c r="K702" i="9"/>
  <c r="L702" i="9" s="1"/>
  <c r="H703" i="9"/>
  <c r="J703" i="9"/>
  <c r="K703" i="9"/>
  <c r="L703" i="9" s="1"/>
  <c r="H704" i="9"/>
  <c r="J704" i="9"/>
  <c r="K704" i="9"/>
  <c r="L704" i="9" s="1"/>
  <c r="H705" i="9"/>
  <c r="J705" i="9"/>
  <c r="K705" i="9"/>
  <c r="L705" i="9" s="1"/>
  <c r="H706" i="9"/>
  <c r="J706" i="9"/>
  <c r="K706" i="9"/>
  <c r="L706" i="9" s="1"/>
  <c r="H707" i="9"/>
  <c r="J707" i="9"/>
  <c r="K707" i="9"/>
  <c r="L707" i="9" s="1"/>
  <c r="H708" i="9"/>
  <c r="J708" i="9"/>
  <c r="K708" i="9"/>
  <c r="L708" i="9" s="1"/>
  <c r="H709" i="9"/>
  <c r="J709" i="9"/>
  <c r="K709" i="9"/>
  <c r="L709" i="9" s="1"/>
  <c r="H710" i="9"/>
  <c r="J710" i="9"/>
  <c r="K710" i="9"/>
  <c r="L710" i="9" s="1"/>
  <c r="H711" i="9"/>
  <c r="J711" i="9"/>
  <c r="K711" i="9"/>
  <c r="L711" i="9" s="1"/>
  <c r="H712" i="9"/>
  <c r="J712" i="9"/>
  <c r="K712" i="9"/>
  <c r="L712" i="9" s="1"/>
  <c r="H713" i="9"/>
  <c r="J713" i="9"/>
  <c r="K713" i="9"/>
  <c r="L713" i="9" s="1"/>
  <c r="H714" i="9"/>
  <c r="J714" i="9"/>
  <c r="K714" i="9"/>
  <c r="L714" i="9" s="1"/>
  <c r="H715" i="9"/>
  <c r="J715" i="9"/>
  <c r="K715" i="9"/>
  <c r="L715" i="9" s="1"/>
  <c r="H716" i="9"/>
  <c r="J716" i="9"/>
  <c r="K716" i="9"/>
  <c r="L716" i="9" s="1"/>
  <c r="H717" i="9"/>
  <c r="J717" i="9"/>
  <c r="K717" i="9"/>
  <c r="L717" i="9" s="1"/>
  <c r="H718" i="9"/>
  <c r="J718" i="9"/>
  <c r="K718" i="9"/>
  <c r="L718" i="9" s="1"/>
  <c r="H719" i="9"/>
  <c r="J719" i="9"/>
  <c r="K719" i="9"/>
  <c r="L719" i="9" s="1"/>
  <c r="H720" i="9"/>
  <c r="J720" i="9"/>
  <c r="K720" i="9"/>
  <c r="L720" i="9" s="1"/>
  <c r="H721" i="9"/>
  <c r="J721" i="9"/>
  <c r="K721" i="9"/>
  <c r="L721" i="9" s="1"/>
  <c r="H722" i="9"/>
  <c r="J722" i="9"/>
  <c r="K722" i="9"/>
  <c r="L722" i="9" s="1"/>
  <c r="H723" i="9"/>
  <c r="J723" i="9"/>
  <c r="K723" i="9"/>
  <c r="L723" i="9" s="1"/>
  <c r="H724" i="9"/>
  <c r="J724" i="9"/>
  <c r="K724" i="9"/>
  <c r="L724" i="9" s="1"/>
  <c r="H725" i="9"/>
  <c r="J725" i="9"/>
  <c r="K725" i="9"/>
  <c r="L725" i="9" s="1"/>
  <c r="H726" i="9"/>
  <c r="J726" i="9"/>
  <c r="K726" i="9"/>
  <c r="L726" i="9" s="1"/>
  <c r="H727" i="9"/>
  <c r="J727" i="9"/>
  <c r="K727" i="9"/>
  <c r="L727" i="9" s="1"/>
  <c r="H728" i="9"/>
  <c r="J728" i="9"/>
  <c r="K728" i="9"/>
  <c r="L728" i="9" s="1"/>
  <c r="H729" i="9"/>
  <c r="J729" i="9"/>
  <c r="K729" i="9"/>
  <c r="L729" i="9" s="1"/>
  <c r="H730" i="9"/>
  <c r="J730" i="9"/>
  <c r="K730" i="9"/>
  <c r="L730" i="9" s="1"/>
  <c r="H731" i="9"/>
  <c r="J731" i="9"/>
  <c r="K731" i="9"/>
  <c r="L731" i="9" s="1"/>
  <c r="H732" i="9"/>
  <c r="J732" i="9"/>
  <c r="K732" i="9"/>
  <c r="L732" i="9" s="1"/>
  <c r="H733" i="9"/>
  <c r="J733" i="9"/>
  <c r="K733" i="9"/>
  <c r="L733" i="9" s="1"/>
  <c r="H734" i="9"/>
  <c r="J734" i="9"/>
  <c r="K734" i="9"/>
  <c r="L734" i="9" s="1"/>
  <c r="H735" i="9"/>
  <c r="J735" i="9"/>
  <c r="K735" i="9"/>
  <c r="L735" i="9" s="1"/>
  <c r="H736" i="9"/>
  <c r="J736" i="9"/>
  <c r="K736" i="9"/>
  <c r="L736" i="9" s="1"/>
  <c r="H737" i="9"/>
  <c r="J737" i="9"/>
  <c r="K737" i="9"/>
  <c r="L737" i="9" s="1"/>
  <c r="H738" i="9"/>
  <c r="J738" i="9"/>
  <c r="K738" i="9"/>
  <c r="L738" i="9" s="1"/>
  <c r="H739" i="9"/>
  <c r="J739" i="9"/>
  <c r="K739" i="9"/>
  <c r="L739" i="9" s="1"/>
  <c r="H740" i="9"/>
  <c r="J740" i="9"/>
  <c r="K740" i="9"/>
  <c r="L740" i="9" s="1"/>
  <c r="H741" i="9"/>
  <c r="J741" i="9"/>
  <c r="K741" i="9"/>
  <c r="L741" i="9" s="1"/>
  <c r="H742" i="9"/>
  <c r="J742" i="9"/>
  <c r="K742" i="9"/>
  <c r="L742" i="9" s="1"/>
  <c r="H743" i="9"/>
  <c r="J743" i="9"/>
  <c r="K743" i="9"/>
  <c r="L743" i="9" s="1"/>
  <c r="H744" i="9"/>
  <c r="J744" i="9"/>
  <c r="K744" i="9"/>
  <c r="L744" i="9" s="1"/>
  <c r="H745" i="9"/>
  <c r="J745" i="9"/>
  <c r="K745" i="9"/>
  <c r="L745" i="9" s="1"/>
  <c r="H746" i="9"/>
  <c r="J746" i="9"/>
  <c r="K746" i="9"/>
  <c r="L746" i="9" s="1"/>
  <c r="H747" i="9"/>
  <c r="J747" i="9"/>
  <c r="K747" i="9"/>
  <c r="L747" i="9" s="1"/>
  <c r="H748" i="9"/>
  <c r="J748" i="9"/>
  <c r="K748" i="9"/>
  <c r="L748" i="9" s="1"/>
  <c r="H749" i="9"/>
  <c r="J749" i="9"/>
  <c r="K749" i="9"/>
  <c r="L749" i="9" s="1"/>
  <c r="H750" i="9"/>
  <c r="J750" i="9"/>
  <c r="K750" i="9"/>
  <c r="L750" i="9" s="1"/>
  <c r="H751" i="9"/>
  <c r="J751" i="9"/>
  <c r="K751" i="9"/>
  <c r="L751" i="9" s="1"/>
  <c r="H752" i="9"/>
  <c r="J752" i="9"/>
  <c r="K752" i="9"/>
  <c r="L752" i="9" s="1"/>
  <c r="H753" i="9"/>
  <c r="J753" i="9"/>
  <c r="K753" i="9"/>
  <c r="L753" i="9" s="1"/>
  <c r="H754" i="9"/>
  <c r="J754" i="9"/>
  <c r="K754" i="9"/>
  <c r="L754" i="9" s="1"/>
  <c r="H755" i="9"/>
  <c r="J755" i="9"/>
  <c r="K755" i="9"/>
  <c r="L755" i="9" s="1"/>
  <c r="H756" i="9"/>
  <c r="J756" i="9"/>
  <c r="K756" i="9"/>
  <c r="L756" i="9" s="1"/>
  <c r="H757" i="9"/>
  <c r="J757" i="9"/>
  <c r="K757" i="9"/>
  <c r="L757" i="9" s="1"/>
  <c r="H758" i="9"/>
  <c r="J758" i="9"/>
  <c r="K758" i="9"/>
  <c r="L758" i="9" s="1"/>
  <c r="H759" i="9"/>
  <c r="J759" i="9"/>
  <c r="K759" i="9"/>
  <c r="L759" i="9" s="1"/>
  <c r="H760" i="9"/>
  <c r="J760" i="9"/>
  <c r="K760" i="9"/>
  <c r="L760" i="9" s="1"/>
  <c r="H761" i="9"/>
  <c r="J761" i="9"/>
  <c r="K761" i="9"/>
  <c r="L761" i="9" s="1"/>
  <c r="H762" i="9"/>
  <c r="J762" i="9"/>
  <c r="K762" i="9"/>
  <c r="L762" i="9" s="1"/>
  <c r="H763" i="9"/>
  <c r="J763" i="9"/>
  <c r="K763" i="9"/>
  <c r="L763" i="9" s="1"/>
  <c r="H764" i="9"/>
  <c r="J764" i="9"/>
  <c r="K764" i="9"/>
  <c r="L764" i="9" s="1"/>
  <c r="H765" i="9"/>
  <c r="J765" i="9"/>
  <c r="K765" i="9"/>
  <c r="L765" i="9" s="1"/>
  <c r="H766" i="9"/>
  <c r="J766" i="9"/>
  <c r="K766" i="9"/>
  <c r="L766" i="9" s="1"/>
  <c r="H767" i="9"/>
  <c r="J767" i="9"/>
  <c r="K767" i="9"/>
  <c r="L767" i="9" s="1"/>
  <c r="H768" i="9"/>
  <c r="J768" i="9"/>
  <c r="K768" i="9"/>
  <c r="L768" i="9" s="1"/>
  <c r="H769" i="9"/>
  <c r="J769" i="9"/>
  <c r="K769" i="9"/>
  <c r="L769" i="9" s="1"/>
  <c r="H770" i="9"/>
  <c r="J770" i="9"/>
  <c r="K770" i="9"/>
  <c r="L770" i="9" s="1"/>
  <c r="H771" i="9"/>
  <c r="J771" i="9"/>
  <c r="K771" i="9"/>
  <c r="L771" i="9" s="1"/>
  <c r="H772" i="9"/>
  <c r="J772" i="9"/>
  <c r="K772" i="9"/>
  <c r="L772" i="9" s="1"/>
  <c r="H773" i="9"/>
  <c r="J773" i="9"/>
  <c r="K773" i="9"/>
  <c r="L773" i="9" s="1"/>
  <c r="H774" i="9"/>
  <c r="J774" i="9"/>
  <c r="K774" i="9"/>
  <c r="L774" i="9" s="1"/>
  <c r="H775" i="9"/>
  <c r="J775" i="9"/>
  <c r="K775" i="9"/>
  <c r="L775" i="9" s="1"/>
  <c r="H776" i="9"/>
  <c r="J776" i="9"/>
  <c r="K776" i="9"/>
  <c r="L776" i="9" s="1"/>
  <c r="H777" i="9"/>
  <c r="J777" i="9"/>
  <c r="K777" i="9"/>
  <c r="L777" i="9" s="1"/>
  <c r="H778" i="9"/>
  <c r="J778" i="9"/>
  <c r="K778" i="9"/>
  <c r="L778" i="9" s="1"/>
  <c r="H779" i="9"/>
  <c r="J779" i="9"/>
  <c r="K779" i="9"/>
  <c r="L779" i="9" s="1"/>
  <c r="H780" i="9"/>
  <c r="J780" i="9"/>
  <c r="K780" i="9"/>
  <c r="L780" i="9" s="1"/>
  <c r="H781" i="9"/>
  <c r="J781" i="9"/>
  <c r="K781" i="9"/>
  <c r="L781" i="9" s="1"/>
  <c r="H782" i="9"/>
  <c r="J782" i="9"/>
  <c r="K782" i="9"/>
  <c r="L782" i="9" s="1"/>
  <c r="H783" i="9"/>
  <c r="J783" i="9"/>
  <c r="K783" i="9"/>
  <c r="L783" i="9" s="1"/>
  <c r="H784" i="9"/>
  <c r="J784" i="9"/>
  <c r="K784" i="9"/>
  <c r="L784" i="9" s="1"/>
  <c r="H785" i="9"/>
  <c r="J785" i="9"/>
  <c r="K785" i="9"/>
  <c r="L785" i="9" s="1"/>
  <c r="H786" i="9"/>
  <c r="J786" i="9"/>
  <c r="K786" i="9"/>
  <c r="L786" i="9" s="1"/>
  <c r="H787" i="9"/>
  <c r="J787" i="9"/>
  <c r="K787" i="9"/>
  <c r="L787" i="9" s="1"/>
  <c r="H788" i="9"/>
  <c r="J788" i="9"/>
  <c r="K788" i="9"/>
  <c r="L788" i="9" s="1"/>
  <c r="H789" i="9"/>
  <c r="J789" i="9"/>
  <c r="K789" i="9"/>
  <c r="L789" i="9" s="1"/>
  <c r="H790" i="9"/>
  <c r="J790" i="9"/>
  <c r="K790" i="9"/>
  <c r="L790" i="9" s="1"/>
  <c r="H791" i="9"/>
  <c r="J791" i="9"/>
  <c r="K791" i="9"/>
  <c r="L791" i="9" s="1"/>
  <c r="H792" i="9"/>
  <c r="J792" i="9"/>
  <c r="K792" i="9"/>
  <c r="L792" i="9" s="1"/>
  <c r="H793" i="9"/>
  <c r="J793" i="9"/>
  <c r="K793" i="9"/>
  <c r="L793" i="9" s="1"/>
  <c r="H794" i="9"/>
  <c r="J794" i="9"/>
  <c r="K794" i="9"/>
  <c r="L794" i="9" s="1"/>
  <c r="H795" i="9"/>
  <c r="J795" i="9"/>
  <c r="K795" i="9"/>
  <c r="L795" i="9" s="1"/>
  <c r="H796" i="9"/>
  <c r="J796" i="9"/>
  <c r="K796" i="9"/>
  <c r="L796" i="9" s="1"/>
  <c r="H797" i="9"/>
  <c r="J797" i="9"/>
  <c r="K797" i="9"/>
  <c r="L797" i="9" s="1"/>
  <c r="H798" i="9"/>
  <c r="J798" i="9"/>
  <c r="K798" i="9"/>
  <c r="L798" i="9" s="1"/>
  <c r="H799" i="9"/>
  <c r="J799" i="9"/>
  <c r="K799" i="9"/>
  <c r="L799" i="9" s="1"/>
  <c r="H800" i="9"/>
  <c r="J800" i="9"/>
  <c r="K800" i="9"/>
  <c r="L800" i="9" s="1"/>
  <c r="H801" i="9"/>
  <c r="J801" i="9"/>
  <c r="K801" i="9"/>
  <c r="L801" i="9" s="1"/>
  <c r="H802" i="9"/>
  <c r="J802" i="9"/>
  <c r="K802" i="9"/>
  <c r="L802" i="9" s="1"/>
  <c r="H803" i="9"/>
  <c r="J803" i="9"/>
  <c r="K803" i="9"/>
  <c r="L803" i="9" s="1"/>
  <c r="H804" i="9"/>
  <c r="J804" i="9"/>
  <c r="K804" i="9"/>
  <c r="L804" i="9" s="1"/>
  <c r="H805" i="9"/>
  <c r="J805" i="9"/>
  <c r="K805" i="9"/>
  <c r="L805" i="9" s="1"/>
  <c r="H806" i="9"/>
  <c r="J806" i="9"/>
  <c r="K806" i="9"/>
  <c r="L806" i="9" s="1"/>
  <c r="H807" i="9"/>
  <c r="J807" i="9"/>
  <c r="K807" i="9"/>
  <c r="L807" i="9" s="1"/>
  <c r="H808" i="9"/>
  <c r="J808" i="9"/>
  <c r="K808" i="9"/>
  <c r="L808" i="9" s="1"/>
  <c r="H809" i="9"/>
  <c r="J809" i="9"/>
  <c r="K809" i="9"/>
  <c r="L809" i="9" s="1"/>
  <c r="H810" i="9"/>
  <c r="J810" i="9"/>
  <c r="K810" i="9"/>
  <c r="L810" i="9" s="1"/>
  <c r="H811" i="9"/>
  <c r="J811" i="9"/>
  <c r="K811" i="9"/>
  <c r="L811" i="9" s="1"/>
  <c r="H812" i="9"/>
  <c r="J812" i="9"/>
  <c r="K812" i="9"/>
  <c r="L812" i="9" s="1"/>
  <c r="H813" i="9"/>
  <c r="J813" i="9"/>
  <c r="K813" i="9"/>
  <c r="L813" i="9" s="1"/>
  <c r="H814" i="9"/>
  <c r="J814" i="9"/>
  <c r="K814" i="9"/>
  <c r="L814" i="9" s="1"/>
  <c r="H815" i="9"/>
  <c r="J815" i="9"/>
  <c r="K815" i="9"/>
  <c r="L815" i="9" s="1"/>
  <c r="H816" i="9"/>
  <c r="J816" i="9"/>
  <c r="K816" i="9"/>
  <c r="L816" i="9" s="1"/>
  <c r="H817" i="9"/>
  <c r="J817" i="9"/>
  <c r="K817" i="9"/>
  <c r="L817" i="9" s="1"/>
  <c r="H818" i="9"/>
  <c r="J818" i="9"/>
  <c r="K818" i="9"/>
  <c r="L818" i="9" s="1"/>
  <c r="H819" i="9"/>
  <c r="J819" i="9"/>
  <c r="K819" i="9"/>
  <c r="L819" i="9" s="1"/>
  <c r="H820" i="9"/>
  <c r="J820" i="9"/>
  <c r="K820" i="9"/>
  <c r="L820" i="9" s="1"/>
  <c r="H821" i="9"/>
  <c r="J821" i="9"/>
  <c r="K821" i="9"/>
  <c r="L821" i="9" s="1"/>
  <c r="H822" i="9"/>
  <c r="J822" i="9"/>
  <c r="K822" i="9"/>
  <c r="L822" i="9" s="1"/>
  <c r="H823" i="9"/>
  <c r="J823" i="9"/>
  <c r="K823" i="9"/>
  <c r="L823" i="9" s="1"/>
  <c r="H824" i="9"/>
  <c r="J824" i="9"/>
  <c r="K824" i="9"/>
  <c r="L824" i="9" s="1"/>
  <c r="H825" i="9"/>
  <c r="J825" i="9"/>
  <c r="K825" i="9"/>
  <c r="L825" i="9" s="1"/>
  <c r="H826" i="9"/>
  <c r="J826" i="9"/>
  <c r="K826" i="9"/>
  <c r="L826" i="9" s="1"/>
  <c r="H827" i="9"/>
  <c r="J827" i="9"/>
  <c r="K827" i="9"/>
  <c r="L827" i="9" s="1"/>
  <c r="H828" i="9"/>
  <c r="J828" i="9"/>
  <c r="K828" i="9"/>
  <c r="L828" i="9" s="1"/>
  <c r="H829" i="9"/>
  <c r="J829" i="9"/>
  <c r="K829" i="9"/>
  <c r="L829" i="9" s="1"/>
  <c r="H830" i="9"/>
  <c r="J830" i="9"/>
  <c r="K830" i="9"/>
  <c r="L830" i="9" s="1"/>
  <c r="H831" i="9"/>
  <c r="J831" i="9"/>
  <c r="K831" i="9"/>
  <c r="L831" i="9" s="1"/>
  <c r="H832" i="9"/>
  <c r="J832" i="9"/>
  <c r="K832" i="9"/>
  <c r="L832" i="9" s="1"/>
  <c r="H833" i="9"/>
  <c r="J833" i="9"/>
  <c r="K833" i="9"/>
  <c r="L833" i="9" s="1"/>
  <c r="H834" i="9"/>
  <c r="J834" i="9"/>
  <c r="K834" i="9"/>
  <c r="L834" i="9" s="1"/>
  <c r="H835" i="9"/>
  <c r="J835" i="9"/>
  <c r="K835" i="9"/>
  <c r="L835" i="9" s="1"/>
  <c r="H836" i="9"/>
  <c r="J836" i="9"/>
  <c r="K836" i="9"/>
  <c r="L836" i="9" s="1"/>
  <c r="H837" i="9"/>
  <c r="J837" i="9"/>
  <c r="K837" i="9"/>
  <c r="L837" i="9" s="1"/>
  <c r="H838" i="9"/>
  <c r="J838" i="9"/>
  <c r="K838" i="9"/>
  <c r="L838" i="9" s="1"/>
  <c r="H839" i="9"/>
  <c r="J839" i="9"/>
  <c r="K839" i="9"/>
  <c r="L839" i="9" s="1"/>
  <c r="H840" i="9"/>
  <c r="J840" i="9"/>
  <c r="K840" i="9"/>
  <c r="L840" i="9" s="1"/>
  <c r="H841" i="9"/>
  <c r="J841" i="9"/>
  <c r="K841" i="9"/>
  <c r="L841" i="9" s="1"/>
  <c r="H842" i="9"/>
  <c r="J842" i="9"/>
  <c r="K842" i="9"/>
  <c r="L842" i="9" s="1"/>
  <c r="H843" i="9"/>
  <c r="J843" i="9"/>
  <c r="K843" i="9"/>
  <c r="L843" i="9" s="1"/>
  <c r="H844" i="9"/>
  <c r="J844" i="9"/>
  <c r="K844" i="9"/>
  <c r="L844" i="9" s="1"/>
  <c r="H845" i="9"/>
  <c r="J845" i="9"/>
  <c r="K845" i="9"/>
  <c r="L845" i="9" s="1"/>
  <c r="H846" i="9"/>
  <c r="J846" i="9"/>
  <c r="K846" i="9"/>
  <c r="L846" i="9" s="1"/>
  <c r="H847" i="9"/>
  <c r="J847" i="9"/>
  <c r="K847" i="9"/>
  <c r="L847" i="9" s="1"/>
  <c r="H848" i="9"/>
  <c r="J848" i="9"/>
  <c r="K848" i="9"/>
  <c r="L848" i="9" s="1"/>
  <c r="H849" i="9"/>
  <c r="J849" i="9"/>
  <c r="K849" i="9"/>
  <c r="L849" i="9" s="1"/>
  <c r="H850" i="9"/>
  <c r="J850" i="9"/>
  <c r="K850" i="9"/>
  <c r="L850" i="9" s="1"/>
  <c r="H851" i="9"/>
  <c r="J851" i="9"/>
  <c r="K851" i="9"/>
  <c r="L851" i="9" s="1"/>
  <c r="H852" i="9"/>
  <c r="J852" i="9"/>
  <c r="K852" i="9"/>
  <c r="L852" i="9" s="1"/>
  <c r="H853" i="9"/>
  <c r="J853" i="9"/>
  <c r="K853" i="9"/>
  <c r="L853" i="9" s="1"/>
  <c r="H854" i="9"/>
  <c r="J854" i="9"/>
  <c r="K854" i="9"/>
  <c r="L854" i="9" s="1"/>
  <c r="H855" i="9"/>
  <c r="J855" i="9"/>
  <c r="K855" i="9"/>
  <c r="L855" i="9" s="1"/>
  <c r="H856" i="9"/>
  <c r="J856" i="9"/>
  <c r="K856" i="9"/>
  <c r="L856" i="9" s="1"/>
  <c r="H857" i="9"/>
  <c r="J857" i="9"/>
  <c r="K857" i="9"/>
  <c r="L857" i="9" s="1"/>
  <c r="H858" i="9"/>
  <c r="J858" i="9"/>
  <c r="K858" i="9"/>
  <c r="L858" i="9" s="1"/>
  <c r="H859" i="9"/>
  <c r="J859" i="9"/>
  <c r="K859" i="9"/>
  <c r="L859" i="9" s="1"/>
  <c r="H860" i="9"/>
  <c r="J860" i="9"/>
  <c r="K860" i="9"/>
  <c r="L860" i="9" s="1"/>
  <c r="H861" i="9"/>
  <c r="J861" i="9"/>
  <c r="K861" i="9"/>
  <c r="L861" i="9" s="1"/>
  <c r="H862" i="9"/>
  <c r="J862" i="9"/>
  <c r="K862" i="9"/>
  <c r="L862" i="9" s="1"/>
  <c r="H863" i="9"/>
  <c r="J863" i="9"/>
  <c r="K863" i="9"/>
  <c r="L863" i="9" s="1"/>
  <c r="H864" i="9"/>
  <c r="J864" i="9"/>
  <c r="K864" i="9"/>
  <c r="L864" i="9" s="1"/>
  <c r="H865" i="9"/>
  <c r="J865" i="9"/>
  <c r="K865" i="9"/>
  <c r="L865" i="9" s="1"/>
  <c r="H866" i="9"/>
  <c r="J866" i="9"/>
  <c r="K866" i="9"/>
  <c r="L866" i="9" s="1"/>
  <c r="H867" i="9"/>
  <c r="J867" i="9"/>
  <c r="K867" i="9"/>
  <c r="L867" i="9" s="1"/>
  <c r="H868" i="9"/>
  <c r="J868" i="9"/>
  <c r="K868" i="9"/>
  <c r="L868" i="9" s="1"/>
  <c r="H869" i="9"/>
  <c r="J869" i="9"/>
  <c r="K869" i="9"/>
  <c r="L869" i="9" s="1"/>
  <c r="H870" i="9"/>
  <c r="J870" i="9"/>
  <c r="K870" i="9"/>
  <c r="L870" i="9" s="1"/>
  <c r="H871" i="9"/>
  <c r="J871" i="9"/>
  <c r="K871" i="9"/>
  <c r="L871" i="9" s="1"/>
  <c r="H872" i="9"/>
  <c r="J872" i="9"/>
  <c r="K872" i="9"/>
  <c r="L872" i="9" s="1"/>
  <c r="H873" i="9"/>
  <c r="J873" i="9"/>
  <c r="K873" i="9"/>
  <c r="L873" i="9" s="1"/>
  <c r="H874" i="9"/>
  <c r="J874" i="9"/>
  <c r="K874" i="9"/>
  <c r="L874" i="9" s="1"/>
  <c r="H875" i="9"/>
  <c r="J875" i="9"/>
  <c r="K875" i="9"/>
  <c r="L875" i="9" s="1"/>
  <c r="H876" i="9"/>
  <c r="J876" i="9"/>
  <c r="K876" i="9"/>
  <c r="L876" i="9" s="1"/>
  <c r="H877" i="9"/>
  <c r="J877" i="9"/>
  <c r="K877" i="9"/>
  <c r="L877" i="9" s="1"/>
  <c r="H878" i="9"/>
  <c r="J878" i="9"/>
  <c r="K878" i="9"/>
  <c r="L878" i="9" s="1"/>
  <c r="H879" i="9"/>
  <c r="J879" i="9"/>
  <c r="K879" i="9"/>
  <c r="L879" i="9" s="1"/>
  <c r="H880" i="9"/>
  <c r="J880" i="9"/>
  <c r="K880" i="9"/>
  <c r="L880" i="9" s="1"/>
  <c r="H881" i="9"/>
  <c r="J881" i="9"/>
  <c r="K881" i="9"/>
  <c r="L881" i="9" s="1"/>
  <c r="H882" i="9"/>
  <c r="J882" i="9"/>
  <c r="K882" i="9"/>
  <c r="L882" i="9" s="1"/>
  <c r="H883" i="9"/>
  <c r="J883" i="9"/>
  <c r="K883" i="9"/>
  <c r="L883" i="9" s="1"/>
  <c r="H884" i="9"/>
  <c r="J884" i="9"/>
  <c r="K884" i="9"/>
  <c r="L884" i="9"/>
  <c r="H885" i="9"/>
  <c r="J885" i="9"/>
  <c r="K885" i="9"/>
  <c r="L885" i="9" s="1"/>
  <c r="H886" i="9"/>
  <c r="J886" i="9"/>
  <c r="K886" i="9"/>
  <c r="L886" i="9" s="1"/>
  <c r="H887" i="9"/>
  <c r="J887" i="9"/>
  <c r="K887" i="9"/>
  <c r="L887" i="9" s="1"/>
  <c r="H888" i="9"/>
  <c r="J888" i="9"/>
  <c r="K888" i="9"/>
  <c r="L888" i="9" s="1"/>
  <c r="H889" i="9"/>
  <c r="J889" i="9"/>
  <c r="K889" i="9"/>
  <c r="L889" i="9" s="1"/>
  <c r="H890" i="9"/>
  <c r="J890" i="9"/>
  <c r="K890" i="9"/>
  <c r="L890" i="9" s="1"/>
  <c r="H891" i="9"/>
  <c r="J891" i="9"/>
  <c r="K891" i="9"/>
  <c r="L891" i="9" s="1"/>
  <c r="H892" i="9"/>
  <c r="J892" i="9"/>
  <c r="K892" i="9"/>
  <c r="L892" i="9" s="1"/>
  <c r="H893" i="9"/>
  <c r="J893" i="9"/>
  <c r="K893" i="9"/>
  <c r="L893" i="9" s="1"/>
  <c r="H894" i="9"/>
  <c r="J894" i="9"/>
  <c r="K894" i="9"/>
  <c r="L894" i="9" s="1"/>
  <c r="H895" i="9"/>
  <c r="J895" i="9"/>
  <c r="K895" i="9"/>
  <c r="L895" i="9" s="1"/>
  <c r="H896" i="9"/>
  <c r="J896" i="9"/>
  <c r="K896" i="9"/>
  <c r="L896" i="9" s="1"/>
  <c r="H897" i="9"/>
  <c r="J897" i="9"/>
  <c r="K897" i="9"/>
  <c r="L897" i="9" s="1"/>
  <c r="H898" i="9"/>
  <c r="J898" i="9"/>
  <c r="K898" i="9"/>
  <c r="L898" i="9" s="1"/>
  <c r="H899" i="9"/>
  <c r="J899" i="9"/>
  <c r="K899" i="9"/>
  <c r="L899" i="9" s="1"/>
  <c r="H900" i="9"/>
  <c r="J900" i="9"/>
  <c r="K900" i="9"/>
  <c r="L900" i="9" s="1"/>
  <c r="H901" i="9"/>
  <c r="J901" i="9"/>
  <c r="K901" i="9"/>
  <c r="L901" i="9" s="1"/>
  <c r="H902" i="9"/>
  <c r="J902" i="9"/>
  <c r="K902" i="9"/>
  <c r="L902" i="9" s="1"/>
  <c r="H903" i="9"/>
  <c r="J903" i="9"/>
  <c r="K903" i="9"/>
  <c r="L903" i="9" s="1"/>
  <c r="H904" i="9"/>
  <c r="J904" i="9"/>
  <c r="K904" i="9"/>
  <c r="L904" i="9" s="1"/>
  <c r="H905" i="9"/>
  <c r="J905" i="9"/>
  <c r="K905" i="9"/>
  <c r="L905" i="9" s="1"/>
  <c r="H906" i="9"/>
  <c r="J906" i="9"/>
  <c r="K906" i="9"/>
  <c r="L906" i="9" s="1"/>
  <c r="H907" i="9"/>
  <c r="J907" i="9"/>
  <c r="K907" i="9"/>
  <c r="L907" i="9" s="1"/>
  <c r="H908" i="9"/>
  <c r="J908" i="9"/>
  <c r="K908" i="9"/>
  <c r="L908" i="9" s="1"/>
  <c r="H909" i="9"/>
  <c r="J909" i="9"/>
  <c r="K909" i="9"/>
  <c r="L909" i="9" s="1"/>
  <c r="H910" i="9"/>
  <c r="J910" i="9"/>
  <c r="K910" i="9"/>
  <c r="L910" i="9" s="1"/>
  <c r="H911" i="9"/>
  <c r="J911" i="9"/>
  <c r="K911" i="9"/>
  <c r="L911" i="9" s="1"/>
  <c r="H912" i="9"/>
  <c r="J912" i="9"/>
  <c r="K912" i="9"/>
  <c r="L912" i="9" s="1"/>
  <c r="H913" i="9"/>
  <c r="J913" i="9"/>
  <c r="K913" i="9"/>
  <c r="L913" i="9" s="1"/>
  <c r="H914" i="9"/>
  <c r="J914" i="9"/>
  <c r="K914" i="9"/>
  <c r="L914" i="9" s="1"/>
  <c r="H915" i="9"/>
  <c r="J915" i="9"/>
  <c r="K915" i="9"/>
  <c r="L915" i="9" s="1"/>
  <c r="H916" i="9"/>
  <c r="J916" i="9"/>
  <c r="K916" i="9"/>
  <c r="L916" i="9" s="1"/>
  <c r="H917" i="9"/>
  <c r="J917" i="9"/>
  <c r="K917" i="9"/>
  <c r="L917" i="9" s="1"/>
  <c r="H918" i="9"/>
  <c r="J918" i="9"/>
  <c r="K918" i="9"/>
  <c r="L918" i="9"/>
  <c r="H919" i="9"/>
  <c r="J919" i="9"/>
  <c r="K919" i="9"/>
  <c r="L919" i="9"/>
  <c r="H920" i="9"/>
  <c r="J920" i="9"/>
  <c r="K920" i="9"/>
  <c r="L920" i="9"/>
  <c r="H921" i="9"/>
  <c r="J921" i="9"/>
  <c r="K921" i="9"/>
  <c r="L921" i="9" s="1"/>
  <c r="H922" i="9"/>
  <c r="J922" i="9"/>
  <c r="K922" i="9"/>
  <c r="L922" i="9" s="1"/>
  <c r="H923" i="9"/>
  <c r="J923" i="9"/>
  <c r="K923" i="9"/>
  <c r="L923" i="9" s="1"/>
  <c r="H924" i="9"/>
  <c r="J924" i="9"/>
  <c r="K924" i="9"/>
  <c r="L924" i="9"/>
  <c r="H925" i="9"/>
  <c r="J925" i="9"/>
  <c r="K925" i="9"/>
  <c r="L925" i="9" s="1"/>
  <c r="H926" i="9"/>
  <c r="J926" i="9"/>
  <c r="K926" i="9"/>
  <c r="L926" i="9"/>
  <c r="H927" i="9"/>
  <c r="J927" i="9"/>
  <c r="K927" i="9"/>
  <c r="L927" i="9"/>
  <c r="H928" i="9"/>
  <c r="J928" i="9"/>
  <c r="K928" i="9"/>
  <c r="L928" i="9" s="1"/>
  <c r="H929" i="9"/>
  <c r="J929" i="9"/>
  <c r="K929" i="9"/>
  <c r="L929" i="9" s="1"/>
  <c r="H930" i="9"/>
  <c r="J930" i="9"/>
  <c r="K930" i="9"/>
  <c r="L930" i="9" s="1"/>
  <c r="H931" i="9"/>
  <c r="J931" i="9"/>
  <c r="K931" i="9"/>
  <c r="L931" i="9" s="1"/>
  <c r="H932" i="9"/>
  <c r="J932" i="9"/>
  <c r="K932" i="9"/>
  <c r="L932" i="9" s="1"/>
  <c r="H933" i="9"/>
  <c r="J933" i="9"/>
  <c r="K933" i="9"/>
  <c r="L933" i="9" s="1"/>
  <c r="H934" i="9"/>
  <c r="J934" i="9"/>
  <c r="K934" i="9"/>
  <c r="L934" i="9" s="1"/>
  <c r="H935" i="9"/>
  <c r="J935" i="9"/>
  <c r="K935" i="9"/>
  <c r="L935" i="9" s="1"/>
  <c r="H936" i="9"/>
  <c r="J936" i="9"/>
  <c r="K936" i="9"/>
  <c r="L936" i="9" s="1"/>
  <c r="H937" i="9"/>
  <c r="J937" i="9"/>
  <c r="K937" i="9"/>
  <c r="L937" i="9" s="1"/>
  <c r="H938" i="9"/>
  <c r="J938" i="9"/>
  <c r="K938" i="9"/>
  <c r="L938" i="9" s="1"/>
  <c r="H939" i="9"/>
  <c r="J939" i="9"/>
  <c r="K939" i="9"/>
  <c r="L939" i="9" s="1"/>
  <c r="H940" i="9"/>
  <c r="J940" i="9"/>
  <c r="K940" i="9"/>
  <c r="L940" i="9"/>
  <c r="H941" i="9"/>
  <c r="J941" i="9"/>
  <c r="K941" i="9"/>
  <c r="L941" i="9" s="1"/>
  <c r="H942" i="9"/>
  <c r="J942" i="9"/>
  <c r="K942" i="9"/>
  <c r="L942" i="9" s="1"/>
  <c r="H943" i="9"/>
  <c r="J943" i="9"/>
  <c r="K943" i="9"/>
  <c r="L943" i="9" s="1"/>
  <c r="H944" i="9"/>
  <c r="J944" i="9"/>
  <c r="K944" i="9"/>
  <c r="L944" i="9" s="1"/>
  <c r="H945" i="9"/>
  <c r="J945" i="9"/>
  <c r="K945" i="9"/>
  <c r="L945" i="9" s="1"/>
  <c r="H946" i="9"/>
  <c r="J946" i="9"/>
  <c r="K946" i="9"/>
  <c r="L946" i="9" s="1"/>
  <c r="H947" i="9"/>
  <c r="J947" i="9"/>
  <c r="K947" i="9"/>
  <c r="L947" i="9" s="1"/>
  <c r="H948" i="9"/>
  <c r="J948" i="9"/>
  <c r="K948" i="9"/>
  <c r="L948" i="9" s="1"/>
  <c r="H949" i="9"/>
  <c r="J949" i="9"/>
  <c r="K949" i="9"/>
  <c r="L949" i="9" s="1"/>
  <c r="H950" i="9"/>
  <c r="J950" i="9"/>
  <c r="K950" i="9"/>
  <c r="L950" i="9" s="1"/>
  <c r="H951" i="9"/>
  <c r="J951" i="9"/>
  <c r="K951" i="9"/>
  <c r="L951" i="9" s="1"/>
  <c r="H952" i="9"/>
  <c r="J952" i="9"/>
  <c r="K952" i="9"/>
  <c r="L952" i="9" s="1"/>
  <c r="H953" i="9"/>
  <c r="J953" i="9"/>
  <c r="K953" i="9"/>
  <c r="L953" i="9" s="1"/>
  <c r="H954" i="9"/>
  <c r="J954" i="9"/>
  <c r="K954" i="9"/>
  <c r="L954" i="9" s="1"/>
  <c r="H955" i="9"/>
  <c r="J955" i="9"/>
  <c r="K955" i="9"/>
  <c r="L955" i="9" s="1"/>
  <c r="H956" i="9"/>
  <c r="J956" i="9"/>
  <c r="K956" i="9"/>
  <c r="L956" i="9" s="1"/>
  <c r="H957" i="9"/>
  <c r="J957" i="9"/>
  <c r="K957" i="9"/>
  <c r="L957" i="9" s="1"/>
  <c r="H958" i="9"/>
  <c r="J958" i="9"/>
  <c r="K958" i="9"/>
  <c r="L958" i="9" s="1"/>
  <c r="H959" i="9"/>
  <c r="J959" i="9"/>
  <c r="K959" i="9"/>
  <c r="L959" i="9" s="1"/>
  <c r="H960" i="9"/>
  <c r="J960" i="9"/>
  <c r="K960" i="9"/>
  <c r="L960" i="9" s="1"/>
  <c r="H961" i="9"/>
  <c r="J961" i="9"/>
  <c r="K961" i="9"/>
  <c r="L961" i="9" s="1"/>
  <c r="H962" i="9"/>
  <c r="J962" i="9"/>
  <c r="K962" i="9"/>
  <c r="L962" i="9" s="1"/>
  <c r="H963" i="9"/>
  <c r="J963" i="9"/>
  <c r="K963" i="9"/>
  <c r="L963" i="9" s="1"/>
  <c r="H964" i="9"/>
  <c r="J964" i="9"/>
  <c r="K964" i="9"/>
  <c r="L964" i="9" s="1"/>
  <c r="H965" i="9"/>
  <c r="J965" i="9"/>
  <c r="K965" i="9"/>
  <c r="L965" i="9" s="1"/>
  <c r="H966" i="9"/>
  <c r="J966" i="9"/>
  <c r="K966" i="9"/>
  <c r="L966" i="9" s="1"/>
  <c r="H967" i="9"/>
  <c r="J967" i="9"/>
  <c r="K967" i="9"/>
  <c r="L967" i="9" s="1"/>
  <c r="H968" i="9"/>
  <c r="J968" i="9"/>
  <c r="K968" i="9"/>
  <c r="L968" i="9" s="1"/>
  <c r="H969" i="9"/>
  <c r="J969" i="9"/>
  <c r="K969" i="9"/>
  <c r="L969" i="9" s="1"/>
  <c r="H970" i="9"/>
  <c r="J970" i="9"/>
  <c r="K970" i="9"/>
  <c r="L970" i="9"/>
  <c r="H971" i="9"/>
  <c r="J971" i="9"/>
  <c r="K971" i="9"/>
  <c r="L971" i="9"/>
  <c r="H972" i="9"/>
  <c r="J972" i="9"/>
  <c r="K972" i="9"/>
  <c r="L972" i="9" s="1"/>
  <c r="H973" i="9"/>
  <c r="J973" i="9"/>
  <c r="K973" i="9"/>
  <c r="L973" i="9" s="1"/>
  <c r="H974" i="9"/>
  <c r="J974" i="9"/>
  <c r="K974" i="9"/>
  <c r="L974" i="9" s="1"/>
  <c r="H975" i="9"/>
  <c r="J975" i="9"/>
  <c r="K975" i="9"/>
  <c r="L975" i="9" s="1"/>
  <c r="H976" i="9"/>
  <c r="J976" i="9"/>
  <c r="K976" i="9"/>
  <c r="L976" i="9" s="1"/>
  <c r="H977" i="9"/>
  <c r="J977" i="9"/>
  <c r="K977" i="9"/>
  <c r="L977" i="9" s="1"/>
  <c r="H978" i="9"/>
  <c r="J978" i="9"/>
  <c r="K978" i="9"/>
  <c r="L978" i="9" s="1"/>
  <c r="H979" i="9"/>
  <c r="J979" i="9"/>
  <c r="K979" i="9"/>
  <c r="L979" i="9" s="1"/>
  <c r="H980" i="9"/>
  <c r="J980" i="9"/>
  <c r="K980" i="9"/>
  <c r="L980" i="9" s="1"/>
  <c r="H981" i="9"/>
  <c r="J981" i="9"/>
  <c r="K981" i="9"/>
  <c r="L981" i="9" s="1"/>
  <c r="H982" i="9"/>
  <c r="J982" i="9"/>
  <c r="K982" i="9"/>
  <c r="L982" i="9" s="1"/>
  <c r="H983" i="9"/>
  <c r="J983" i="9"/>
  <c r="K983" i="9"/>
  <c r="L983" i="9" s="1"/>
  <c r="H984" i="9"/>
  <c r="J984" i="9"/>
  <c r="K984" i="9"/>
  <c r="L984" i="9" s="1"/>
  <c r="H985" i="9"/>
  <c r="J985" i="9"/>
  <c r="K985" i="9"/>
  <c r="L985" i="9" s="1"/>
  <c r="H986" i="9"/>
  <c r="J986" i="9"/>
  <c r="K986" i="9"/>
  <c r="L986" i="9" s="1"/>
  <c r="H987" i="9"/>
  <c r="J987" i="9"/>
  <c r="K987" i="9"/>
  <c r="L987" i="9" s="1"/>
  <c r="H988" i="9"/>
  <c r="J988" i="9"/>
  <c r="K988" i="9"/>
  <c r="L988" i="9" s="1"/>
  <c r="H989" i="9"/>
  <c r="J989" i="9"/>
  <c r="K989" i="9"/>
  <c r="L989" i="9" s="1"/>
  <c r="H990" i="9"/>
  <c r="J990" i="9"/>
  <c r="K990" i="9"/>
  <c r="L990" i="9" s="1"/>
  <c r="H991" i="9"/>
  <c r="J991" i="9"/>
  <c r="K991" i="9"/>
  <c r="L991" i="9" s="1"/>
  <c r="H992" i="9"/>
  <c r="J992" i="9"/>
  <c r="K992" i="9"/>
  <c r="L992" i="9" s="1"/>
  <c r="H993" i="9"/>
  <c r="J993" i="9"/>
  <c r="K993" i="9"/>
  <c r="L993" i="9" s="1"/>
  <c r="H994" i="9"/>
  <c r="J994" i="9"/>
  <c r="K994" i="9"/>
  <c r="L994" i="9" s="1"/>
  <c r="H995" i="9"/>
  <c r="J995" i="9"/>
  <c r="K995" i="9"/>
  <c r="L995" i="9" s="1"/>
  <c r="H996" i="9"/>
  <c r="J996" i="9"/>
  <c r="K996" i="9"/>
  <c r="L996" i="9" s="1"/>
  <c r="H997" i="9"/>
  <c r="J997" i="9"/>
  <c r="K997" i="9"/>
  <c r="L997" i="9" s="1"/>
  <c r="H998" i="9"/>
  <c r="J998" i="9"/>
  <c r="K998" i="9"/>
  <c r="L998" i="9" s="1"/>
  <c r="H999" i="9"/>
  <c r="J999" i="9"/>
  <c r="K999" i="9"/>
  <c r="L999" i="9" s="1"/>
  <c r="H1000" i="9"/>
  <c r="J1000" i="9"/>
  <c r="K1000" i="9"/>
  <c r="L1000" i="9" s="1"/>
  <c r="H1001" i="9"/>
  <c r="J1001" i="9"/>
  <c r="K1001" i="9"/>
  <c r="L1001" i="9" s="1"/>
  <c r="H1002" i="9"/>
  <c r="J1002" i="9"/>
  <c r="K1002" i="9"/>
  <c r="L1002" i="9" s="1"/>
  <c r="H1003" i="9"/>
  <c r="J1003" i="9"/>
  <c r="K1003" i="9"/>
  <c r="L1003" i="9" s="1"/>
  <c r="H1004" i="9"/>
  <c r="J1004" i="9"/>
  <c r="K1004" i="9"/>
  <c r="L1004" i="9" s="1"/>
  <c r="H1005" i="9"/>
  <c r="J1005" i="9"/>
  <c r="K1005" i="9"/>
  <c r="L1005" i="9" s="1"/>
  <c r="H1006" i="9"/>
  <c r="J1006" i="9"/>
  <c r="K1006" i="9"/>
  <c r="L1006" i="9" s="1"/>
  <c r="H1007" i="9"/>
  <c r="J1007" i="9"/>
  <c r="K1007" i="9"/>
  <c r="L1007" i="9" s="1"/>
  <c r="H1008" i="9"/>
  <c r="J1008" i="9"/>
  <c r="K1008" i="9"/>
  <c r="L1008" i="9" s="1"/>
  <c r="H1009" i="9"/>
  <c r="J1009" i="9"/>
  <c r="K1009" i="9"/>
  <c r="L1009" i="9" s="1"/>
  <c r="H1010" i="9"/>
  <c r="J1010" i="9"/>
  <c r="K1010" i="9"/>
  <c r="L1010" i="9" s="1"/>
  <c r="H1011" i="9"/>
  <c r="J1011" i="9"/>
  <c r="K1011" i="9"/>
  <c r="L1011" i="9" s="1"/>
  <c r="H1012" i="9"/>
  <c r="J1012" i="9"/>
  <c r="K1012" i="9"/>
  <c r="L1012" i="9" s="1"/>
  <c r="H1013" i="9"/>
  <c r="J1013" i="9"/>
  <c r="K1013" i="9"/>
  <c r="L1013" i="9" s="1"/>
  <c r="H1014" i="9"/>
  <c r="J1014" i="9"/>
  <c r="K1014" i="9"/>
  <c r="L1014" i="9" s="1"/>
  <c r="H1015" i="9"/>
  <c r="J1015" i="9"/>
  <c r="K1015" i="9"/>
  <c r="L1015" i="9" s="1"/>
  <c r="H1016" i="9"/>
  <c r="J1016" i="9"/>
  <c r="K1016" i="9"/>
  <c r="L1016" i="9" s="1"/>
  <c r="H1017" i="9"/>
  <c r="J1017" i="9"/>
  <c r="K1017" i="9"/>
  <c r="L1017" i="9" s="1"/>
  <c r="H1018" i="9"/>
  <c r="J1018" i="9"/>
  <c r="K1018" i="9"/>
  <c r="L1018" i="9" s="1"/>
  <c r="H1019" i="9"/>
  <c r="J1019" i="9"/>
  <c r="K1019" i="9"/>
  <c r="L1019" i="9" s="1"/>
  <c r="H1020" i="9"/>
  <c r="J1020" i="9"/>
  <c r="K1020" i="9"/>
  <c r="L1020" i="9" s="1"/>
  <c r="H1021" i="9"/>
  <c r="J1021" i="9"/>
  <c r="K1021" i="9"/>
  <c r="L1021" i="9" s="1"/>
  <c r="H1022" i="9"/>
  <c r="J1022" i="9"/>
  <c r="K1022" i="9"/>
  <c r="L1022" i="9" s="1"/>
  <c r="H1023" i="9"/>
  <c r="J1023" i="9"/>
  <c r="K1023" i="9"/>
  <c r="L1023" i="9" s="1"/>
  <c r="H1024" i="9"/>
  <c r="J1024" i="9"/>
  <c r="K1024" i="9"/>
  <c r="L1024" i="9" s="1"/>
  <c r="H1025" i="9"/>
  <c r="J1025" i="9"/>
  <c r="K1025" i="9"/>
  <c r="L1025" i="9" s="1"/>
  <c r="H1026" i="9"/>
  <c r="J1026" i="9"/>
  <c r="K1026" i="9"/>
  <c r="L1026" i="9" s="1"/>
  <c r="H1027" i="9"/>
  <c r="J1027" i="9"/>
  <c r="K1027" i="9"/>
  <c r="L1027" i="9" s="1"/>
  <c r="H1028" i="9"/>
  <c r="J1028" i="9"/>
  <c r="K1028" i="9"/>
  <c r="L1028" i="9" s="1"/>
  <c r="H1029" i="9"/>
  <c r="J1029" i="9"/>
  <c r="K1029" i="9"/>
  <c r="L1029" i="9" s="1"/>
  <c r="H1030" i="9"/>
  <c r="J1030" i="9"/>
  <c r="K1030" i="9"/>
  <c r="L1030" i="9"/>
  <c r="H1031" i="9"/>
  <c r="J1031" i="9"/>
  <c r="K1031" i="9"/>
  <c r="L1031" i="9"/>
  <c r="H1032" i="9"/>
  <c r="J1032" i="9"/>
  <c r="K1032" i="9"/>
  <c r="L1032" i="9"/>
  <c r="H1033" i="9"/>
  <c r="J1033" i="9"/>
  <c r="K1033" i="9"/>
  <c r="L1033" i="9" s="1"/>
  <c r="H1034" i="9"/>
  <c r="J1034" i="9"/>
  <c r="K1034" i="9"/>
  <c r="L1034" i="9"/>
  <c r="H1035" i="9"/>
  <c r="J1035" i="9"/>
  <c r="K1035" i="9"/>
  <c r="L1035" i="9"/>
  <c r="H1036" i="9"/>
  <c r="J1036" i="9"/>
  <c r="K1036" i="9"/>
  <c r="L1036" i="9" s="1"/>
  <c r="H1037" i="9"/>
  <c r="J1037" i="9"/>
  <c r="K1037" i="9"/>
  <c r="L1037" i="9" s="1"/>
  <c r="H1038" i="9"/>
  <c r="J1038" i="9"/>
  <c r="K1038" i="9"/>
  <c r="L1038" i="9" s="1"/>
  <c r="H1039" i="9"/>
  <c r="J1039" i="9"/>
  <c r="K1039" i="9"/>
  <c r="L1039" i="9" s="1"/>
  <c r="H1040" i="9"/>
  <c r="J1040" i="9"/>
  <c r="K1040" i="9"/>
  <c r="L1040" i="9" s="1"/>
  <c r="H1041" i="9"/>
  <c r="J1041" i="9"/>
  <c r="K1041" i="9"/>
  <c r="L1041" i="9" s="1"/>
  <c r="H1042" i="9"/>
  <c r="J1042" i="9"/>
  <c r="K1042" i="9"/>
  <c r="L1042" i="9" s="1"/>
  <c r="H1043" i="9"/>
  <c r="J1043" i="9"/>
  <c r="K1043" i="9"/>
  <c r="L1043" i="9" s="1"/>
  <c r="H1044" i="9"/>
  <c r="J1044" i="9"/>
  <c r="K1044" i="9"/>
  <c r="L1044" i="9" s="1"/>
  <c r="H1045" i="9"/>
  <c r="J1045" i="9"/>
  <c r="K1045" i="9"/>
  <c r="L1045" i="9" s="1"/>
  <c r="H1046" i="9"/>
  <c r="J1046" i="9"/>
  <c r="K1046" i="9"/>
  <c r="L1046" i="9" s="1"/>
  <c r="H1047" i="9"/>
  <c r="J1047" i="9"/>
  <c r="K1047" i="9"/>
  <c r="L1047" i="9" s="1"/>
  <c r="H1048" i="9"/>
  <c r="J1048" i="9"/>
  <c r="K1048" i="9"/>
  <c r="L1048" i="9" s="1"/>
  <c r="H1049" i="9"/>
  <c r="J1049" i="9"/>
  <c r="K1049" i="9"/>
  <c r="L1049" i="9" s="1"/>
  <c r="H1050" i="9"/>
  <c r="J1050" i="9"/>
  <c r="K1050" i="9"/>
  <c r="L1050" i="9" s="1"/>
  <c r="H1051" i="9"/>
  <c r="J1051" i="9"/>
  <c r="K1051" i="9"/>
  <c r="L1051" i="9" s="1"/>
  <c r="H1052" i="9"/>
  <c r="J1052" i="9"/>
  <c r="K1052" i="9"/>
  <c r="L1052" i="9" s="1"/>
  <c r="H1053" i="9"/>
  <c r="J1053" i="9"/>
  <c r="K1053" i="9"/>
  <c r="L1053" i="9" s="1"/>
  <c r="H1054" i="9"/>
  <c r="J1054" i="9"/>
  <c r="K1054" i="9"/>
  <c r="L1054" i="9" s="1"/>
  <c r="H1055" i="9"/>
  <c r="J1055" i="9"/>
  <c r="K1055" i="9"/>
  <c r="L1055" i="9" s="1"/>
  <c r="H1056" i="9"/>
  <c r="J1056" i="9"/>
  <c r="K1056" i="9"/>
  <c r="L1056" i="9" s="1"/>
  <c r="H1057" i="9"/>
  <c r="J1057" i="9"/>
  <c r="K1057" i="9"/>
  <c r="L1057" i="9" s="1"/>
  <c r="H1058" i="9"/>
  <c r="J1058" i="9"/>
  <c r="K1058" i="9"/>
  <c r="L1058" i="9" s="1"/>
  <c r="H1059" i="9"/>
  <c r="J1059" i="9"/>
  <c r="K1059" i="9"/>
  <c r="L1059" i="9" s="1"/>
  <c r="H1060" i="9"/>
  <c r="J1060" i="9"/>
  <c r="K1060" i="9"/>
  <c r="L1060" i="9"/>
  <c r="H1061" i="9"/>
  <c r="J1061" i="9"/>
  <c r="K1061" i="9"/>
  <c r="L1061" i="9" s="1"/>
  <c r="H1062" i="9"/>
  <c r="J1062" i="9"/>
  <c r="K1062" i="9"/>
  <c r="L1062" i="9" s="1"/>
  <c r="H1063" i="9"/>
  <c r="J1063" i="9"/>
  <c r="K1063" i="9"/>
  <c r="L1063" i="9" s="1"/>
  <c r="H1064" i="9"/>
  <c r="J1064" i="9"/>
  <c r="K1064" i="9"/>
  <c r="L1064" i="9" s="1"/>
  <c r="H1065" i="9"/>
  <c r="J1065" i="9"/>
  <c r="K1065" i="9"/>
  <c r="L1065" i="9" s="1"/>
  <c r="H1066" i="9"/>
  <c r="J1066" i="9"/>
  <c r="K1066" i="9"/>
  <c r="L1066" i="9" s="1"/>
  <c r="H1067" i="9"/>
  <c r="J1067" i="9"/>
  <c r="K1067" i="9"/>
  <c r="L1067" i="9" s="1"/>
  <c r="H1068" i="9"/>
  <c r="J1068" i="9"/>
  <c r="K1068" i="9"/>
  <c r="L1068" i="9" s="1"/>
  <c r="H1069" i="9"/>
  <c r="J1069" i="9"/>
  <c r="K1069" i="9"/>
  <c r="L1069" i="9" s="1"/>
  <c r="H1070" i="9"/>
  <c r="J1070" i="9"/>
  <c r="K1070" i="9"/>
  <c r="L1070" i="9" s="1"/>
  <c r="H1071" i="9"/>
  <c r="J1071" i="9"/>
  <c r="K1071" i="9"/>
  <c r="L1071" i="9" s="1"/>
  <c r="H1072" i="9"/>
  <c r="J1072" i="9"/>
  <c r="K1072" i="9"/>
  <c r="L1072" i="9" s="1"/>
  <c r="H1073" i="9"/>
  <c r="J1073" i="9"/>
  <c r="K1073" i="9"/>
  <c r="L1073" i="9" s="1"/>
  <c r="H1074" i="9"/>
  <c r="J1074" i="9"/>
  <c r="K1074" i="9"/>
  <c r="L1074" i="9" s="1"/>
  <c r="H1075" i="9"/>
  <c r="J1075" i="9"/>
  <c r="K1075" i="9"/>
  <c r="L1075" i="9" s="1"/>
  <c r="H1076" i="9"/>
  <c r="J1076" i="9"/>
  <c r="K1076" i="9"/>
  <c r="L1076" i="9" s="1"/>
  <c r="H1077" i="9"/>
  <c r="J1077" i="9"/>
  <c r="K1077" i="9"/>
  <c r="L1077" i="9" s="1"/>
  <c r="H1078" i="9"/>
  <c r="J1078" i="9"/>
  <c r="K1078" i="9"/>
  <c r="L1078" i="9" s="1"/>
  <c r="H1079" i="9"/>
  <c r="J1079" i="9"/>
  <c r="K1079" i="9"/>
  <c r="L1079" i="9" s="1"/>
  <c r="H1080" i="9"/>
  <c r="J1080" i="9"/>
  <c r="K1080" i="9"/>
  <c r="L1080" i="9" s="1"/>
  <c r="H1081" i="9"/>
  <c r="J1081" i="9"/>
  <c r="K1081" i="9"/>
  <c r="L1081" i="9" s="1"/>
  <c r="H1082" i="9"/>
  <c r="J1082" i="9"/>
  <c r="K1082" i="9"/>
  <c r="L1082" i="9" s="1"/>
  <c r="H1083" i="9"/>
  <c r="J1083" i="9"/>
  <c r="K1083" i="9"/>
  <c r="L1083" i="9" s="1"/>
  <c r="H1084" i="9"/>
  <c r="J1084" i="9"/>
  <c r="K1084" i="9"/>
  <c r="L1084" i="9" s="1"/>
  <c r="H1085" i="9"/>
  <c r="J1085" i="9"/>
  <c r="K1085" i="9"/>
  <c r="L1085" i="9" s="1"/>
  <c r="H1086" i="9"/>
  <c r="J1086" i="9"/>
  <c r="K1086" i="9"/>
  <c r="L1086" i="9" s="1"/>
  <c r="H1087" i="9"/>
  <c r="J1087" i="9"/>
  <c r="K1087" i="9"/>
  <c r="L1087" i="9" s="1"/>
  <c r="H1088" i="9"/>
  <c r="J1088" i="9"/>
  <c r="K1088" i="9"/>
  <c r="L1088" i="9" s="1"/>
  <c r="H1089" i="9"/>
  <c r="J1089" i="9"/>
  <c r="K1089" i="9"/>
  <c r="L1089" i="9" s="1"/>
  <c r="H1090" i="9"/>
  <c r="J1090" i="9"/>
  <c r="K1090" i="9"/>
  <c r="L1090" i="9" s="1"/>
  <c r="H1091" i="9"/>
  <c r="J1091" i="9"/>
  <c r="K1091" i="9"/>
  <c r="L1091" i="9" s="1"/>
  <c r="H1092" i="9"/>
  <c r="J1092" i="9"/>
  <c r="K1092" i="9"/>
  <c r="L1092" i="9" s="1"/>
  <c r="H1093" i="9"/>
  <c r="J1093" i="9"/>
  <c r="K1093" i="9"/>
  <c r="L1093" i="9" s="1"/>
  <c r="H1094" i="9"/>
  <c r="J1094" i="9"/>
  <c r="K1094" i="9"/>
  <c r="L1094" i="9" s="1"/>
  <c r="H1095" i="9"/>
  <c r="J1095" i="9"/>
  <c r="K1095" i="9"/>
  <c r="L1095" i="9" s="1"/>
  <c r="H1096" i="9"/>
  <c r="J1096" i="9"/>
  <c r="K1096" i="9"/>
  <c r="L1096" i="9" s="1"/>
  <c r="H1097" i="9"/>
  <c r="J1097" i="9"/>
  <c r="K1097" i="9"/>
  <c r="L1097" i="9" s="1"/>
  <c r="H1098" i="9"/>
  <c r="J1098" i="9"/>
  <c r="K1098" i="9"/>
  <c r="L1098" i="9" s="1"/>
  <c r="H1099" i="9"/>
  <c r="J1099" i="9"/>
  <c r="K1099" i="9"/>
  <c r="L1099" i="9" s="1"/>
  <c r="H1100" i="9"/>
  <c r="J1100" i="9"/>
  <c r="K1100" i="9"/>
  <c r="L1100" i="9" s="1"/>
  <c r="H1101" i="9"/>
  <c r="J1101" i="9"/>
  <c r="K1101" i="9"/>
  <c r="L1101" i="9" s="1"/>
  <c r="H1102" i="9"/>
  <c r="J1102" i="9"/>
  <c r="K1102" i="9"/>
  <c r="L1102" i="9" s="1"/>
  <c r="H1103" i="9"/>
  <c r="J1103" i="9"/>
  <c r="K1103" i="9"/>
  <c r="L1103" i="9" s="1"/>
  <c r="H1104" i="9"/>
  <c r="J1104" i="9"/>
  <c r="K1104" i="9"/>
  <c r="L1104" i="9" s="1"/>
  <c r="H1105" i="9"/>
  <c r="J1105" i="9"/>
  <c r="K1105" i="9"/>
  <c r="L1105" i="9" s="1"/>
  <c r="H1106" i="9"/>
  <c r="J1106" i="9"/>
  <c r="K1106" i="9"/>
  <c r="L1106" i="9" s="1"/>
  <c r="H1107" i="9"/>
  <c r="J1107" i="9"/>
  <c r="K1107" i="9"/>
  <c r="L1107" i="9" s="1"/>
  <c r="H1108" i="9"/>
  <c r="J1108" i="9"/>
  <c r="K1108" i="9"/>
  <c r="L1108" i="9" s="1"/>
  <c r="H1109" i="9"/>
  <c r="J1109" i="9"/>
  <c r="K1109" i="9"/>
  <c r="L1109" i="9" s="1"/>
  <c r="H1110" i="9"/>
  <c r="J1110" i="9"/>
  <c r="K1110" i="9"/>
  <c r="L1110" i="9" s="1"/>
  <c r="H1111" i="9"/>
  <c r="J1111" i="9"/>
  <c r="K1111" i="9"/>
  <c r="L1111" i="9" s="1"/>
  <c r="H1112" i="9"/>
  <c r="J1112" i="9"/>
  <c r="K1112" i="9"/>
  <c r="L1112" i="9" s="1"/>
  <c r="H1113" i="9"/>
  <c r="J1113" i="9"/>
  <c r="K1113" i="9"/>
  <c r="L1113" i="9" s="1"/>
  <c r="H1114" i="9"/>
  <c r="J1114" i="9"/>
  <c r="K1114" i="9"/>
  <c r="L1114" i="9" s="1"/>
  <c r="H1115" i="9"/>
  <c r="J1115" i="9"/>
  <c r="K1115" i="9"/>
  <c r="L1115" i="9" s="1"/>
  <c r="H1116" i="9"/>
  <c r="J1116" i="9"/>
  <c r="K1116" i="9"/>
  <c r="L1116" i="9" s="1"/>
  <c r="H1117" i="9"/>
  <c r="J1117" i="9"/>
  <c r="K1117" i="9"/>
  <c r="L1117" i="9" s="1"/>
  <c r="H1118" i="9"/>
  <c r="J1118" i="9"/>
  <c r="K1118" i="9"/>
  <c r="L1118" i="9" s="1"/>
  <c r="H1119" i="9"/>
  <c r="J1119" i="9"/>
  <c r="K1119" i="9"/>
  <c r="L1119" i="9" s="1"/>
  <c r="H1120" i="9"/>
  <c r="J1120" i="9"/>
  <c r="K1120" i="9"/>
  <c r="L1120" i="9" s="1"/>
  <c r="H1121" i="9"/>
  <c r="J1121" i="9"/>
  <c r="K1121" i="9"/>
  <c r="L1121" i="9" s="1"/>
  <c r="H1122" i="9"/>
  <c r="J1122" i="9"/>
  <c r="K1122" i="9"/>
  <c r="L1122" i="9" s="1"/>
  <c r="H1123" i="9"/>
  <c r="J1123" i="9"/>
  <c r="K1123" i="9"/>
  <c r="L1123" i="9" s="1"/>
  <c r="H1124" i="9"/>
  <c r="J1124" i="9"/>
  <c r="K1124" i="9"/>
  <c r="L1124" i="9" s="1"/>
  <c r="H1125" i="9"/>
  <c r="J1125" i="9"/>
  <c r="K1125" i="9"/>
  <c r="L1125" i="9" s="1"/>
  <c r="H1126" i="9"/>
  <c r="J1126" i="9"/>
  <c r="K1126" i="9"/>
  <c r="L1126" i="9" s="1"/>
  <c r="H1127" i="9"/>
  <c r="J1127" i="9"/>
  <c r="K1127" i="9"/>
  <c r="L1127" i="9" s="1"/>
  <c r="H1128" i="9"/>
  <c r="J1128" i="9"/>
  <c r="K1128" i="9"/>
  <c r="L1128" i="9" s="1"/>
  <c r="H1129" i="9"/>
  <c r="J1129" i="9"/>
  <c r="K1129" i="9"/>
  <c r="L1129" i="9" s="1"/>
  <c r="H1130" i="9"/>
  <c r="J1130" i="9"/>
  <c r="K1130" i="9"/>
  <c r="L1130" i="9" s="1"/>
  <c r="H1131" i="9"/>
  <c r="J1131" i="9"/>
  <c r="K1131" i="9"/>
  <c r="L1131" i="9" s="1"/>
  <c r="H1132" i="9"/>
  <c r="J1132" i="9"/>
  <c r="K1132" i="9"/>
  <c r="L1132" i="9"/>
  <c r="H1133" i="9"/>
  <c r="J1133" i="9"/>
  <c r="K1133" i="9"/>
  <c r="L1133" i="9" s="1"/>
  <c r="H1134" i="9"/>
  <c r="J1134" i="9"/>
  <c r="K1134" i="9"/>
  <c r="L1134" i="9" s="1"/>
  <c r="H1135" i="9"/>
  <c r="J1135" i="9"/>
  <c r="K1135" i="9"/>
  <c r="L1135" i="9" s="1"/>
  <c r="H1136" i="9"/>
  <c r="J1136" i="9"/>
  <c r="K1136" i="9"/>
  <c r="L1136" i="9" s="1"/>
  <c r="H1137" i="9"/>
  <c r="J1137" i="9"/>
  <c r="K1137" i="9"/>
  <c r="L1137" i="9" s="1"/>
  <c r="H1138" i="9"/>
  <c r="J1138" i="9"/>
  <c r="K1138" i="9"/>
  <c r="L1138" i="9" s="1"/>
  <c r="H1139" i="9"/>
  <c r="J1139" i="9"/>
  <c r="K1139" i="9"/>
  <c r="L1139" i="9" s="1"/>
  <c r="H1140" i="9"/>
  <c r="J1140" i="9"/>
  <c r="K1140" i="9"/>
  <c r="L1140" i="9" s="1"/>
  <c r="H1141" i="9"/>
  <c r="J1141" i="9"/>
  <c r="K1141" i="9"/>
  <c r="L1141" i="9" s="1"/>
  <c r="H1142" i="9"/>
  <c r="J1142" i="9"/>
  <c r="K1142" i="9"/>
  <c r="L1142" i="9" s="1"/>
  <c r="H1143" i="9"/>
  <c r="J1143" i="9"/>
  <c r="K1143" i="9"/>
  <c r="L1143" i="9" s="1"/>
  <c r="H1144" i="9"/>
  <c r="J1144" i="9"/>
  <c r="K1144" i="9"/>
  <c r="L1144" i="9" s="1"/>
  <c r="H1145" i="9"/>
  <c r="J1145" i="9"/>
  <c r="K1145" i="9"/>
  <c r="L1145" i="9" s="1"/>
  <c r="H1146" i="9"/>
  <c r="J1146" i="9"/>
  <c r="K1146" i="9"/>
  <c r="L1146" i="9" s="1"/>
  <c r="H1147" i="9"/>
  <c r="J1147" i="9"/>
  <c r="K1147" i="9"/>
  <c r="L1147" i="9" s="1"/>
  <c r="H1148" i="9"/>
  <c r="J1148" i="9"/>
  <c r="K1148" i="9"/>
  <c r="L1148" i="9" s="1"/>
  <c r="H1149" i="9"/>
  <c r="J1149" i="9"/>
  <c r="K1149" i="9"/>
  <c r="L1149" i="9" s="1"/>
  <c r="H1150" i="9"/>
  <c r="J1150" i="9"/>
  <c r="K1150" i="9"/>
  <c r="L1150" i="9"/>
  <c r="H1151" i="9"/>
  <c r="J1151" i="9"/>
  <c r="K1151" i="9"/>
  <c r="L1151" i="9" s="1"/>
  <c r="H1152" i="9"/>
  <c r="J1152" i="9"/>
  <c r="K1152" i="9"/>
  <c r="L1152" i="9" s="1"/>
  <c r="H1153" i="9"/>
  <c r="J1153" i="9"/>
  <c r="K1153" i="9"/>
  <c r="L1153" i="9" s="1"/>
  <c r="H1154" i="9"/>
  <c r="J1154" i="9"/>
  <c r="K1154" i="9"/>
  <c r="L1154" i="9" s="1"/>
  <c r="H1155" i="9"/>
  <c r="J1155" i="9"/>
  <c r="K1155" i="9"/>
  <c r="L1155" i="9" s="1"/>
  <c r="H1156" i="9"/>
  <c r="J1156" i="9"/>
  <c r="K1156" i="9"/>
  <c r="L1156" i="9"/>
  <c r="H1157" i="9"/>
  <c r="J1157" i="9"/>
  <c r="K1157" i="9"/>
  <c r="L1157" i="9" s="1"/>
  <c r="H1158" i="9"/>
  <c r="J1158" i="9"/>
  <c r="K1158" i="9"/>
  <c r="L1158" i="9" s="1"/>
  <c r="H1159" i="9"/>
  <c r="J1159" i="9"/>
  <c r="K1159" i="9"/>
  <c r="L1159" i="9" s="1"/>
  <c r="H1160" i="9"/>
  <c r="J1160" i="9"/>
  <c r="K1160" i="9"/>
  <c r="L1160" i="9" s="1"/>
  <c r="H1161" i="9"/>
  <c r="J1161" i="9"/>
  <c r="K1161" i="9"/>
  <c r="L1161" i="9" s="1"/>
  <c r="H1162" i="9"/>
  <c r="J1162" i="9"/>
  <c r="K1162" i="9"/>
  <c r="L1162" i="9"/>
  <c r="H1163" i="9"/>
  <c r="J1163" i="9"/>
  <c r="K1163" i="9"/>
  <c r="L1163" i="9" s="1"/>
  <c r="H1164" i="9"/>
  <c r="J1164" i="9"/>
  <c r="K1164" i="9"/>
  <c r="L1164" i="9" s="1"/>
  <c r="H1165" i="9"/>
  <c r="J1165" i="9"/>
  <c r="K1165" i="9"/>
  <c r="L1165" i="9" s="1"/>
  <c r="H1166" i="9"/>
  <c r="J1166" i="9"/>
  <c r="K1166" i="9"/>
  <c r="L1166" i="9" s="1"/>
  <c r="H1167" i="9"/>
  <c r="J1167" i="9"/>
  <c r="K1167" i="9"/>
  <c r="L1167" i="9" s="1"/>
  <c r="H1168" i="9"/>
  <c r="J1168" i="9"/>
  <c r="K1168" i="9"/>
  <c r="L1168" i="9" s="1"/>
  <c r="H1169" i="9"/>
  <c r="J1169" i="9"/>
  <c r="K1169" i="9"/>
  <c r="L1169" i="9" s="1"/>
  <c r="H1170" i="9"/>
  <c r="J1170" i="9"/>
  <c r="K1170" i="9"/>
  <c r="L1170" i="9" s="1"/>
  <c r="H1171" i="9"/>
  <c r="J1171" i="9"/>
  <c r="K1171" i="9"/>
  <c r="L1171" i="9" s="1"/>
  <c r="H1172" i="9"/>
  <c r="J1172" i="9"/>
  <c r="K1172" i="9"/>
  <c r="L1172" i="9" s="1"/>
  <c r="H1173" i="9"/>
  <c r="J1173" i="9"/>
  <c r="K1173" i="9"/>
  <c r="L1173" i="9" s="1"/>
  <c r="H1174" i="9"/>
  <c r="J1174" i="9"/>
  <c r="K1174" i="9"/>
  <c r="L1174" i="9" s="1"/>
  <c r="H1175" i="9"/>
  <c r="J1175" i="9"/>
  <c r="K1175" i="9"/>
  <c r="L1175" i="9" s="1"/>
  <c r="H1176" i="9"/>
  <c r="J1176" i="9"/>
  <c r="K1176" i="9"/>
  <c r="L1176" i="9" s="1"/>
  <c r="H1177" i="9"/>
  <c r="J1177" i="9"/>
  <c r="K1177" i="9"/>
  <c r="L1177" i="9" s="1"/>
  <c r="H1178" i="9"/>
  <c r="J1178" i="9"/>
  <c r="K1178" i="9"/>
  <c r="L1178" i="9" s="1"/>
  <c r="H1179" i="9"/>
  <c r="J1179" i="9"/>
  <c r="K1179" i="9"/>
  <c r="L1179" i="9" s="1"/>
  <c r="H1180" i="9"/>
  <c r="J1180" i="9"/>
  <c r="K1180" i="9"/>
  <c r="L1180" i="9" s="1"/>
  <c r="H1181" i="9"/>
  <c r="J1181" i="9"/>
  <c r="K1181" i="9"/>
  <c r="L1181" i="9" s="1"/>
  <c r="H1182" i="9"/>
  <c r="J1182" i="9"/>
  <c r="K1182" i="9"/>
  <c r="L1182" i="9" s="1"/>
  <c r="H1183" i="9"/>
  <c r="J1183" i="9"/>
  <c r="K1183" i="9"/>
  <c r="L1183" i="9" s="1"/>
  <c r="H1184" i="9"/>
  <c r="J1184" i="9"/>
  <c r="K1184" i="9"/>
  <c r="L1184" i="9" s="1"/>
  <c r="H1185" i="9"/>
  <c r="J1185" i="9"/>
  <c r="K1185" i="9"/>
  <c r="L1185" i="9" s="1"/>
  <c r="H1186" i="9"/>
  <c r="J1186" i="9"/>
  <c r="K1186" i="9"/>
  <c r="L1186" i="9" s="1"/>
  <c r="H1187" i="9"/>
  <c r="J1187" i="9"/>
  <c r="K1187" i="9"/>
  <c r="L1187" i="9" s="1"/>
  <c r="H1188" i="9"/>
  <c r="J1188" i="9"/>
  <c r="K1188" i="9"/>
  <c r="L1188" i="9" s="1"/>
  <c r="H1189" i="9"/>
  <c r="J1189" i="9"/>
  <c r="K1189" i="9"/>
  <c r="L1189" i="9" s="1"/>
  <c r="H1190" i="9"/>
  <c r="J1190" i="9"/>
  <c r="K1190" i="9"/>
  <c r="L1190" i="9" s="1"/>
  <c r="H1191" i="9"/>
  <c r="J1191" i="9"/>
  <c r="K1191" i="9"/>
  <c r="L1191" i="9" s="1"/>
  <c r="H1192" i="9"/>
  <c r="J1192" i="9"/>
  <c r="K1192" i="9"/>
  <c r="L1192" i="9" s="1"/>
  <c r="H1193" i="9"/>
  <c r="J1193" i="9"/>
  <c r="K1193" i="9"/>
  <c r="L1193" i="9" s="1"/>
  <c r="H1194" i="9"/>
  <c r="J1194" i="9"/>
  <c r="K1194" i="9"/>
  <c r="L1194" i="9" s="1"/>
  <c r="H1195" i="9"/>
  <c r="J1195" i="9"/>
  <c r="K1195" i="9"/>
  <c r="L1195" i="9" s="1"/>
  <c r="H1196" i="9"/>
  <c r="J1196" i="9"/>
  <c r="K1196" i="9"/>
  <c r="L1196" i="9"/>
  <c r="H1197" i="9"/>
  <c r="J1197" i="9"/>
  <c r="K1197" i="9"/>
  <c r="L1197" i="9" s="1"/>
  <c r="H1198" i="9"/>
  <c r="J1198" i="9"/>
  <c r="K1198" i="9"/>
  <c r="L1198" i="9" s="1"/>
  <c r="H1199" i="9"/>
  <c r="J1199" i="9"/>
  <c r="K1199" i="9"/>
  <c r="L1199" i="9" s="1"/>
  <c r="H1200" i="9"/>
  <c r="J1200" i="9"/>
  <c r="K1200" i="9"/>
  <c r="L1200" i="9" s="1"/>
  <c r="H1201" i="9"/>
  <c r="J1201" i="9"/>
  <c r="K1201" i="9"/>
  <c r="L1201" i="9" s="1"/>
  <c r="H1202" i="9"/>
  <c r="J1202" i="9"/>
  <c r="K1202" i="9"/>
  <c r="L1202" i="9" s="1"/>
  <c r="H1203" i="9"/>
  <c r="J1203" i="9"/>
  <c r="K1203" i="9"/>
  <c r="L1203" i="9" s="1"/>
  <c r="H1204" i="9"/>
  <c r="J1204" i="9"/>
  <c r="K1204" i="9"/>
  <c r="L1204" i="9"/>
  <c r="H1205" i="9"/>
  <c r="J1205" i="9"/>
  <c r="K1205" i="9"/>
  <c r="L1205" i="9" s="1"/>
  <c r="H1206" i="9"/>
  <c r="J1206" i="9"/>
  <c r="K1206" i="9"/>
  <c r="L1206" i="9" s="1"/>
  <c r="H1207" i="9"/>
  <c r="J1207" i="9"/>
  <c r="K1207" i="9"/>
  <c r="L1207" i="9" s="1"/>
  <c r="H1208" i="9"/>
  <c r="J1208" i="9"/>
  <c r="K1208" i="9"/>
  <c r="L1208" i="9" s="1"/>
  <c r="H1209" i="9"/>
  <c r="J1209" i="9"/>
  <c r="K1209" i="9"/>
  <c r="L1209" i="9" s="1"/>
  <c r="H1210" i="9"/>
  <c r="J1210" i="9"/>
  <c r="K1210" i="9"/>
  <c r="L1210" i="9"/>
  <c r="H1211" i="9"/>
  <c r="J1211" i="9"/>
  <c r="K1211" i="9"/>
  <c r="L1211" i="9" s="1"/>
  <c r="H1212" i="9"/>
  <c r="J1212" i="9"/>
  <c r="K1212" i="9"/>
  <c r="L1212" i="9" s="1"/>
  <c r="H1213" i="9"/>
  <c r="J1213" i="9"/>
  <c r="K1213" i="9"/>
  <c r="L1213" i="9" s="1"/>
  <c r="H1214" i="9"/>
  <c r="J1214" i="9"/>
  <c r="K1214" i="9"/>
  <c r="L1214" i="9" s="1"/>
  <c r="H1215" i="9"/>
  <c r="J1215" i="9"/>
  <c r="K1215" i="9"/>
  <c r="L1215" i="9" s="1"/>
  <c r="H1216" i="9"/>
  <c r="J1216" i="9"/>
  <c r="K1216" i="9"/>
  <c r="L1216" i="9" s="1"/>
  <c r="H1217" i="9"/>
  <c r="J1217" i="9"/>
  <c r="K1217" i="9"/>
  <c r="L1217" i="9" s="1"/>
  <c r="H1218" i="9"/>
  <c r="J1218" i="9"/>
  <c r="K1218" i="9"/>
  <c r="L1218" i="9" s="1"/>
  <c r="H1219" i="9"/>
  <c r="J1219" i="9"/>
  <c r="K1219" i="9"/>
  <c r="L1219" i="9" s="1"/>
  <c r="H1220" i="9"/>
  <c r="J1220" i="9"/>
  <c r="K1220" i="9"/>
  <c r="L1220" i="9" s="1"/>
  <c r="H1221" i="9"/>
  <c r="J1221" i="9"/>
  <c r="K1221" i="9"/>
  <c r="L1221" i="9" s="1"/>
  <c r="H1222" i="9"/>
  <c r="J1222" i="9"/>
  <c r="K1222" i="9"/>
  <c r="L1222" i="9" s="1"/>
  <c r="H1223" i="9"/>
  <c r="J1223" i="9"/>
  <c r="K1223" i="9"/>
  <c r="L1223" i="9" s="1"/>
  <c r="H1224" i="9"/>
  <c r="J1224" i="9"/>
  <c r="K1224" i="9"/>
  <c r="L1224" i="9" s="1"/>
  <c r="H1225" i="9"/>
  <c r="J1225" i="9"/>
  <c r="K1225" i="9"/>
  <c r="L1225" i="9" s="1"/>
  <c r="H1226" i="9"/>
  <c r="J1226" i="9"/>
  <c r="K1226" i="9"/>
  <c r="L1226" i="9" s="1"/>
  <c r="H1227" i="9"/>
  <c r="J1227" i="9"/>
  <c r="K1227" i="9"/>
  <c r="L1227" i="9" s="1"/>
  <c r="H1228" i="9"/>
  <c r="J1228" i="9"/>
  <c r="K1228" i="9"/>
  <c r="L1228" i="9" s="1"/>
  <c r="H1229" i="9"/>
  <c r="J1229" i="9"/>
  <c r="K1229" i="9"/>
  <c r="L1229" i="9" s="1"/>
  <c r="H1230" i="9"/>
  <c r="J1230" i="9"/>
  <c r="K1230" i="9"/>
  <c r="L1230" i="9" s="1"/>
  <c r="H1231" i="9"/>
  <c r="J1231" i="9"/>
  <c r="K1231" i="9"/>
  <c r="L1231" i="9" s="1"/>
  <c r="H1232" i="9"/>
  <c r="J1232" i="9"/>
  <c r="K1232" i="9"/>
  <c r="L1232" i="9" s="1"/>
  <c r="H1233" i="9"/>
  <c r="J1233" i="9"/>
  <c r="K1233" i="9"/>
  <c r="L1233" i="9" s="1"/>
  <c r="H1234" i="9"/>
  <c r="J1234" i="9"/>
  <c r="K1234" i="9"/>
  <c r="L1234" i="9" s="1"/>
  <c r="H1235" i="9"/>
  <c r="J1235" i="9"/>
  <c r="K1235" i="9"/>
  <c r="L1235" i="9" s="1"/>
  <c r="H1236" i="9"/>
  <c r="J1236" i="9"/>
  <c r="K1236" i="9"/>
  <c r="L1236" i="9" s="1"/>
  <c r="H1237" i="9"/>
  <c r="J1237" i="9"/>
  <c r="K1237" i="9"/>
  <c r="L1237" i="9" s="1"/>
  <c r="H1238" i="9"/>
  <c r="J1238" i="9"/>
  <c r="K1238" i="9"/>
  <c r="L1238" i="9" s="1"/>
  <c r="H1239" i="9"/>
  <c r="J1239" i="9"/>
  <c r="K1239" i="9"/>
  <c r="L1239" i="9" s="1"/>
  <c r="H1240" i="9"/>
  <c r="J1240" i="9"/>
  <c r="K1240" i="9"/>
  <c r="L1240" i="9" s="1"/>
  <c r="H1241" i="9"/>
  <c r="J1241" i="9"/>
  <c r="K1241" i="9"/>
  <c r="L1241" i="9" s="1"/>
  <c r="H1242" i="9"/>
  <c r="J1242" i="9"/>
  <c r="K1242" i="9"/>
  <c r="L1242" i="9"/>
  <c r="H3" i="9"/>
  <c r="J3" i="9"/>
  <c r="K3" i="9"/>
  <c r="L3" i="9" s="1"/>
  <c r="H4" i="9"/>
  <c r="J4" i="9"/>
  <c r="K4" i="9"/>
  <c r="L4" i="9" s="1"/>
  <c r="H5" i="9"/>
  <c r="J5" i="9"/>
  <c r="K5" i="9"/>
  <c r="L5" i="9" s="1"/>
  <c r="H6" i="9"/>
  <c r="J6" i="9"/>
  <c r="K6" i="9"/>
  <c r="L6" i="9" s="1"/>
  <c r="H7" i="9"/>
  <c r="J7" i="9"/>
  <c r="K7" i="9"/>
  <c r="L7" i="9" s="1"/>
  <c r="H8" i="9"/>
  <c r="J8" i="9"/>
  <c r="K8" i="9"/>
  <c r="L8" i="9" s="1"/>
  <c r="H9" i="9"/>
  <c r="J9" i="9"/>
  <c r="K9" i="9"/>
  <c r="L9" i="9" s="1"/>
  <c r="H10" i="9"/>
  <c r="J10" i="9"/>
  <c r="K10" i="9"/>
  <c r="L10" i="9" s="1"/>
  <c r="H11" i="9"/>
  <c r="J11" i="9"/>
  <c r="K11" i="9"/>
  <c r="L11" i="9" s="1"/>
  <c r="H12" i="9"/>
  <c r="J12" i="9"/>
  <c r="K12" i="9"/>
  <c r="L12" i="9" s="1"/>
  <c r="H13" i="9"/>
  <c r="J13" i="9"/>
  <c r="K13" i="9"/>
  <c r="L13" i="9" s="1"/>
  <c r="H14" i="9"/>
  <c r="J14" i="9"/>
  <c r="K14" i="9"/>
  <c r="L14" i="9" s="1"/>
  <c r="H15" i="9"/>
  <c r="J15" i="9"/>
  <c r="K15" i="9"/>
  <c r="L15" i="9" s="1"/>
  <c r="H16" i="9"/>
  <c r="J16" i="9"/>
  <c r="K16" i="9"/>
  <c r="L16" i="9" s="1"/>
  <c r="H17" i="9"/>
  <c r="J17" i="9"/>
  <c r="K17" i="9"/>
  <c r="L17" i="9"/>
  <c r="K2" i="9" l="1"/>
  <c r="L2" i="9" s="1"/>
  <c r="H2" i="9"/>
  <c r="H1243" i="9"/>
  <c r="I1243" i="9"/>
  <c r="H1244" i="9"/>
  <c r="I1244" i="9"/>
  <c r="H1245" i="9"/>
  <c r="I1245" i="9"/>
  <c r="H1246" i="9"/>
  <c r="I1246" i="9"/>
  <c r="H1247" i="9"/>
  <c r="I1247" i="9"/>
  <c r="H1248" i="9"/>
  <c r="I1248" i="9"/>
  <c r="H1249" i="9"/>
  <c r="I1249" i="9"/>
  <c r="H1250" i="9"/>
  <c r="I1250" i="9"/>
  <c r="H1251" i="9"/>
  <c r="I1251" i="9"/>
  <c r="H1252" i="9"/>
  <c r="I1252" i="9"/>
  <c r="J1252" i="9" s="1"/>
  <c r="H1253" i="9"/>
  <c r="I1253" i="9"/>
  <c r="H1254" i="9"/>
  <c r="I1254" i="9"/>
  <c r="J1254" i="9" s="1"/>
  <c r="H1255" i="9"/>
  <c r="I1255" i="9"/>
  <c r="H1256" i="9"/>
  <c r="I1256" i="9"/>
  <c r="H1257" i="9"/>
  <c r="I1257" i="9"/>
  <c r="H1258" i="9"/>
  <c r="I1258" i="9"/>
  <c r="H1259" i="9"/>
  <c r="I1259" i="9"/>
  <c r="H1260" i="9"/>
  <c r="I1260" i="9"/>
  <c r="J1260" i="9" s="1"/>
  <c r="K1260" i="9" s="1"/>
  <c r="L1260" i="9" s="1"/>
  <c r="H1261" i="9"/>
  <c r="I1261" i="9"/>
  <c r="H1262" i="9"/>
  <c r="I1262" i="9"/>
  <c r="H1263" i="9"/>
  <c r="I1263" i="9"/>
  <c r="H1264" i="9"/>
  <c r="I1264" i="9"/>
  <c r="H1265" i="9"/>
  <c r="I1265" i="9"/>
  <c r="H1266" i="9"/>
  <c r="I1266" i="9"/>
  <c r="J1266" i="9" s="1"/>
  <c r="H1267" i="9"/>
  <c r="I1267" i="9"/>
  <c r="H1268" i="9"/>
  <c r="I1268" i="9"/>
  <c r="J1268" i="9" s="1"/>
  <c r="H1269" i="9"/>
  <c r="I1269" i="9"/>
  <c r="H1270" i="9"/>
  <c r="I1270" i="9"/>
  <c r="J1270" i="9" s="1"/>
  <c r="H1271" i="9"/>
  <c r="I1271" i="9"/>
  <c r="H1272" i="9"/>
  <c r="I1272" i="9"/>
  <c r="H1273" i="9"/>
  <c r="I1273" i="9"/>
  <c r="H1274" i="9"/>
  <c r="I1274" i="9"/>
  <c r="H1275" i="9"/>
  <c r="I1275" i="9"/>
  <c r="H1276" i="9"/>
  <c r="I1276" i="9"/>
  <c r="J1276" i="9" s="1"/>
  <c r="H1277" i="9"/>
  <c r="I1277" i="9"/>
  <c r="H1278" i="9"/>
  <c r="I1278" i="9"/>
  <c r="H1279" i="9"/>
  <c r="I1279" i="9"/>
  <c r="H1280" i="9"/>
  <c r="I1280" i="9"/>
  <c r="H1281" i="9"/>
  <c r="I1281" i="9"/>
  <c r="H1282" i="9"/>
  <c r="I1282" i="9"/>
  <c r="J1282" i="9" s="1"/>
  <c r="H1283" i="9"/>
  <c r="I1283" i="9"/>
  <c r="H1284" i="9"/>
  <c r="I1284" i="9"/>
  <c r="H1285" i="9"/>
  <c r="I1285" i="9"/>
  <c r="H1286" i="9"/>
  <c r="I1286" i="9"/>
  <c r="H1287" i="9"/>
  <c r="I1287" i="9"/>
  <c r="H1288" i="9"/>
  <c r="I1288" i="9"/>
  <c r="J1288" i="9" s="1"/>
  <c r="H1289" i="9"/>
  <c r="I1289" i="9"/>
  <c r="H1290" i="9"/>
  <c r="I1290" i="9"/>
  <c r="H1291" i="9"/>
  <c r="I1291" i="9"/>
  <c r="H1292" i="9"/>
  <c r="I1292" i="9"/>
  <c r="H1293" i="9"/>
  <c r="I1293" i="9"/>
  <c r="H1294" i="9"/>
  <c r="I1294" i="9"/>
  <c r="H1295" i="9"/>
  <c r="I1295" i="9"/>
  <c r="H1296" i="9"/>
  <c r="I1296" i="9"/>
  <c r="J1296" i="9" s="1"/>
  <c r="H1297" i="9"/>
  <c r="I1297" i="9"/>
  <c r="H1298" i="9"/>
  <c r="I1298" i="9"/>
  <c r="H1299" i="9"/>
  <c r="I1299" i="9"/>
  <c r="H1300" i="9"/>
  <c r="I1300" i="9"/>
  <c r="H1301" i="9"/>
  <c r="I1301" i="9"/>
  <c r="H1302" i="9"/>
  <c r="I1302" i="9"/>
  <c r="H1303" i="9"/>
  <c r="I1303" i="9"/>
  <c r="H1304" i="9"/>
  <c r="I1304" i="9"/>
  <c r="H1305" i="9"/>
  <c r="I1305" i="9"/>
  <c r="H1306" i="9"/>
  <c r="I1306" i="9"/>
  <c r="H1307" i="9"/>
  <c r="I1307" i="9"/>
  <c r="H1308" i="9"/>
  <c r="I1308" i="9"/>
  <c r="H1309" i="9"/>
  <c r="I1309" i="9"/>
  <c r="H1310" i="9"/>
  <c r="I1310" i="9"/>
  <c r="J1310" i="9" s="1"/>
  <c r="H1311" i="9"/>
  <c r="I1311" i="9"/>
  <c r="H1312" i="9"/>
  <c r="I1312" i="9"/>
  <c r="H1313" i="9"/>
  <c r="I1313" i="9"/>
  <c r="H1314" i="9"/>
  <c r="I1314" i="9"/>
  <c r="H1315" i="9"/>
  <c r="I1315" i="9"/>
  <c r="H1316" i="9"/>
  <c r="I1316" i="9"/>
  <c r="H1317" i="9"/>
  <c r="I1317" i="9"/>
  <c r="H1318" i="9"/>
  <c r="I1318" i="9"/>
  <c r="H1319" i="9"/>
  <c r="I1319" i="9"/>
  <c r="H1320" i="9"/>
  <c r="I1320" i="9"/>
  <c r="H1321" i="9"/>
  <c r="I1321" i="9"/>
  <c r="H1322" i="9"/>
  <c r="I1322" i="9"/>
  <c r="H1323" i="9"/>
  <c r="I1323" i="9"/>
  <c r="H1324" i="9"/>
  <c r="I1324" i="9"/>
  <c r="H1325" i="9"/>
  <c r="I1325" i="9"/>
  <c r="H1326" i="9"/>
  <c r="I1326" i="9"/>
  <c r="J1326" i="9" s="1"/>
  <c r="H1327" i="9"/>
  <c r="I1327" i="9"/>
  <c r="H1328" i="9"/>
  <c r="I1328" i="9"/>
  <c r="J1328" i="9" s="1"/>
  <c r="H1329" i="9"/>
  <c r="I1329" i="9"/>
  <c r="H1330" i="9"/>
  <c r="I1330" i="9"/>
  <c r="H1331" i="9"/>
  <c r="I1331" i="9"/>
  <c r="H1332" i="9"/>
  <c r="I1332" i="9"/>
  <c r="H1333" i="9"/>
  <c r="I1333" i="9"/>
  <c r="J1333" i="9" s="1"/>
  <c r="H1334" i="9"/>
  <c r="I1334" i="9"/>
  <c r="H1335" i="9"/>
  <c r="I1335" i="9"/>
  <c r="H1336" i="9"/>
  <c r="I1336" i="9"/>
  <c r="H1337" i="9"/>
  <c r="I1337" i="9"/>
  <c r="J1337" i="9" s="1"/>
  <c r="K1337" i="9" s="1"/>
  <c r="L1337" i="9" s="1"/>
  <c r="H1338" i="9"/>
  <c r="I1338" i="9"/>
  <c r="H1339" i="9"/>
  <c r="I1339" i="9"/>
  <c r="H1340" i="9"/>
  <c r="I1340" i="9"/>
  <c r="H1341" i="9"/>
  <c r="I1341" i="9"/>
  <c r="J1341" i="9" s="1"/>
  <c r="H1342" i="9"/>
  <c r="I1342" i="9"/>
  <c r="H1343" i="9"/>
  <c r="I1343" i="9"/>
  <c r="J1343" i="9" s="1"/>
  <c r="H1344" i="9"/>
  <c r="I1344" i="9"/>
  <c r="J1344" i="9" s="1"/>
  <c r="H1345" i="9"/>
  <c r="I1345" i="9"/>
  <c r="J1345" i="9" s="1"/>
  <c r="H1346" i="9"/>
  <c r="I1346" i="9"/>
  <c r="H1347" i="9"/>
  <c r="I1347" i="9"/>
  <c r="J1347" i="9" s="1"/>
  <c r="H1348" i="9"/>
  <c r="I1348" i="9"/>
  <c r="J1348" i="9" s="1"/>
  <c r="H1349" i="9"/>
  <c r="I1349" i="9"/>
  <c r="H1350" i="9"/>
  <c r="I1350" i="9"/>
  <c r="H1351" i="9"/>
  <c r="I1351" i="9"/>
  <c r="H1352" i="9"/>
  <c r="I1352" i="9"/>
  <c r="H1353" i="9"/>
  <c r="I1353" i="9"/>
  <c r="H1354" i="9"/>
  <c r="I1354" i="9"/>
  <c r="H1355" i="9"/>
  <c r="I1355" i="9"/>
  <c r="J1355" i="9" s="1"/>
  <c r="H1356" i="9"/>
  <c r="I1356" i="9"/>
  <c r="J1356" i="9" s="1"/>
  <c r="H1357" i="9"/>
  <c r="I1357" i="9"/>
  <c r="J1357" i="9" s="1"/>
  <c r="H1358" i="9"/>
  <c r="I1358" i="9"/>
  <c r="H1359" i="9"/>
  <c r="I1359" i="9"/>
  <c r="H1360" i="9"/>
  <c r="I1360" i="9"/>
  <c r="J1360" i="9" s="1"/>
  <c r="H1361" i="9"/>
  <c r="I1361" i="9"/>
  <c r="H1362" i="9"/>
  <c r="I1362" i="9"/>
  <c r="J1362" i="9" s="1"/>
  <c r="H1363" i="9"/>
  <c r="I1363" i="9"/>
  <c r="H1364" i="9"/>
  <c r="I1364" i="9"/>
  <c r="H1365" i="9"/>
  <c r="I1365" i="9"/>
  <c r="H1366" i="9"/>
  <c r="I1366" i="9"/>
  <c r="J1366" i="9" s="1"/>
  <c r="H1367" i="9"/>
  <c r="I1367" i="9"/>
  <c r="H1368" i="9"/>
  <c r="I1368" i="9"/>
  <c r="H1369" i="9"/>
  <c r="I1369" i="9"/>
  <c r="H1370" i="9"/>
  <c r="I1370" i="9"/>
  <c r="H1371" i="9"/>
  <c r="I1371" i="9"/>
  <c r="H1372" i="9"/>
  <c r="I1372" i="9"/>
  <c r="H1373" i="9"/>
  <c r="I1373" i="9"/>
  <c r="J1373" i="9" s="1"/>
  <c r="H1374" i="9"/>
  <c r="I1374" i="9"/>
  <c r="H1375" i="9"/>
  <c r="I1375" i="9"/>
  <c r="H1376" i="9"/>
  <c r="I1376" i="9"/>
  <c r="J1376" i="9" s="1"/>
  <c r="H1377" i="9"/>
  <c r="I1377" i="9"/>
  <c r="J1377" i="9" s="1"/>
  <c r="H1378" i="9"/>
  <c r="I1378" i="9"/>
  <c r="J1378" i="9" s="1"/>
  <c r="H1379" i="9"/>
  <c r="I1379" i="9"/>
  <c r="J1379" i="9" s="1"/>
  <c r="H1380" i="9"/>
  <c r="I1380" i="9"/>
  <c r="H1381" i="9"/>
  <c r="I1381" i="9"/>
  <c r="J1381" i="9" s="1"/>
  <c r="H1382" i="9"/>
  <c r="I1382" i="9"/>
  <c r="H1383" i="9"/>
  <c r="I1383" i="9"/>
  <c r="H1384" i="9"/>
  <c r="I1384" i="9"/>
  <c r="J1384" i="9" s="1"/>
  <c r="H1385" i="9"/>
  <c r="I1385" i="9"/>
  <c r="J1385" i="9" s="1"/>
  <c r="H1386" i="9"/>
  <c r="I1386" i="9"/>
  <c r="H1387" i="9"/>
  <c r="I1387" i="9"/>
  <c r="J1387" i="9" s="1"/>
  <c r="H1388" i="9"/>
  <c r="I1388" i="9"/>
  <c r="J1388" i="9" s="1"/>
  <c r="H1389" i="9"/>
  <c r="I1389" i="9"/>
  <c r="J1389" i="9" s="1"/>
  <c r="H1390" i="9"/>
  <c r="I1390" i="9"/>
  <c r="H1391" i="9"/>
  <c r="I1391" i="9"/>
  <c r="H1392" i="9"/>
  <c r="I1392" i="9"/>
  <c r="J1392" i="9" s="1"/>
  <c r="H1393" i="9"/>
  <c r="I1393" i="9"/>
  <c r="H1394" i="9"/>
  <c r="I1394" i="9"/>
  <c r="H1395" i="9"/>
  <c r="I1395" i="9"/>
  <c r="J1395" i="9" s="1"/>
  <c r="H1396" i="9"/>
  <c r="I1396" i="9"/>
  <c r="H1397" i="9"/>
  <c r="I1397" i="9"/>
  <c r="H1398" i="9"/>
  <c r="I1398" i="9"/>
  <c r="J1398" i="9"/>
  <c r="H1399" i="9"/>
  <c r="I1399" i="9"/>
  <c r="H1400" i="9"/>
  <c r="I1400" i="9"/>
  <c r="J1400" i="9" s="1"/>
  <c r="H1401" i="9"/>
  <c r="I1401" i="9"/>
  <c r="H1402" i="9"/>
  <c r="I1402" i="9"/>
  <c r="J1402" i="9" s="1"/>
  <c r="H1403" i="9"/>
  <c r="I1403" i="9"/>
  <c r="H1404" i="9"/>
  <c r="I1404" i="9"/>
  <c r="H1405" i="9"/>
  <c r="I1405" i="9"/>
  <c r="J1405" i="9" s="1"/>
  <c r="H1406" i="9"/>
  <c r="I1406" i="9"/>
  <c r="H1407" i="9"/>
  <c r="I1407" i="9"/>
  <c r="J1407" i="9" s="1"/>
  <c r="H1408" i="9"/>
  <c r="I1408" i="9"/>
  <c r="J1408" i="9" s="1"/>
  <c r="H1409" i="9"/>
  <c r="I1409" i="9"/>
  <c r="J1409" i="9" s="1"/>
  <c r="K1409" i="9" s="1"/>
  <c r="L1409" i="9" s="1"/>
  <c r="H1410" i="9"/>
  <c r="I1410" i="9"/>
  <c r="H1411" i="9"/>
  <c r="I1411" i="9"/>
  <c r="J1411" i="9" s="1"/>
  <c r="H1412" i="9"/>
  <c r="I1412" i="9"/>
  <c r="H1413" i="9"/>
  <c r="I1413" i="9"/>
  <c r="J1413" i="9" s="1"/>
  <c r="H1414" i="9"/>
  <c r="I1414" i="9"/>
  <c r="H1415" i="9"/>
  <c r="I1415" i="9"/>
  <c r="H1416" i="9"/>
  <c r="I1416" i="9"/>
  <c r="J1416" i="9" s="1"/>
  <c r="H1417" i="9"/>
  <c r="I1417" i="9"/>
  <c r="H1418" i="9"/>
  <c r="I1418" i="9"/>
  <c r="J1418" i="9" s="1"/>
  <c r="H1419" i="9"/>
  <c r="I1419" i="9"/>
  <c r="H1420" i="9"/>
  <c r="I1420" i="9"/>
  <c r="H1421" i="9"/>
  <c r="I1421" i="9"/>
  <c r="J1421" i="9" s="1"/>
  <c r="H1422" i="9"/>
  <c r="I1422" i="9"/>
  <c r="H1423" i="9"/>
  <c r="I1423" i="9"/>
  <c r="J1423" i="9" s="1"/>
  <c r="H1424" i="9"/>
  <c r="I1424" i="9"/>
  <c r="H1425" i="9"/>
  <c r="I1425" i="9"/>
  <c r="J1425" i="9" s="1"/>
  <c r="H1426" i="9"/>
  <c r="I1426" i="9"/>
  <c r="H1427" i="9"/>
  <c r="I1427" i="9"/>
  <c r="J1427" i="9" s="1"/>
  <c r="H1428" i="9"/>
  <c r="I1428" i="9"/>
  <c r="H1429" i="9"/>
  <c r="I1429" i="9"/>
  <c r="H1430" i="9"/>
  <c r="I1430" i="9"/>
  <c r="H1431" i="9"/>
  <c r="I1431" i="9"/>
  <c r="H1432" i="9"/>
  <c r="I1432" i="9"/>
  <c r="H1433" i="9"/>
  <c r="I1433" i="9"/>
  <c r="H1434" i="9"/>
  <c r="I1434" i="9"/>
  <c r="H1435" i="9"/>
  <c r="I1435" i="9"/>
  <c r="J1435" i="9" s="1"/>
  <c r="H1436" i="9"/>
  <c r="I1436" i="9"/>
  <c r="H1437" i="9"/>
  <c r="I1437" i="9"/>
  <c r="H1438" i="9"/>
  <c r="I1438" i="9"/>
  <c r="H1439" i="9"/>
  <c r="I1439" i="9"/>
  <c r="J1439" i="9" s="1"/>
  <c r="H1440" i="9"/>
  <c r="I1440" i="9"/>
  <c r="H1441" i="9"/>
  <c r="I1441" i="9"/>
  <c r="J1441" i="9" s="1"/>
  <c r="H1442" i="9"/>
  <c r="I1442" i="9"/>
  <c r="H1443" i="9"/>
  <c r="I1443" i="9"/>
  <c r="H1444" i="9"/>
  <c r="I1444" i="9"/>
  <c r="H1445" i="9"/>
  <c r="I1445" i="9"/>
  <c r="J1445" i="9" s="1"/>
  <c r="H1446" i="9"/>
  <c r="I1446" i="9"/>
  <c r="H1447" i="9"/>
  <c r="I1447" i="9"/>
  <c r="H1448" i="9"/>
  <c r="I1448" i="9"/>
  <c r="H1449" i="9"/>
  <c r="I1449" i="9"/>
  <c r="J1449" i="9" s="1"/>
  <c r="H1450" i="9"/>
  <c r="I1450" i="9"/>
  <c r="J1450" i="9" s="1"/>
  <c r="H1451" i="9"/>
  <c r="I1451" i="9"/>
  <c r="H1452" i="9"/>
  <c r="I1452" i="9"/>
  <c r="H1453" i="9"/>
  <c r="I1453" i="9"/>
  <c r="J1453" i="9" s="1"/>
  <c r="H1454" i="9"/>
  <c r="I1454" i="9"/>
  <c r="H1455" i="9"/>
  <c r="I1455" i="9"/>
  <c r="H1456" i="9"/>
  <c r="I1456" i="9"/>
  <c r="H1457" i="9"/>
  <c r="I1457" i="9"/>
  <c r="H1458" i="9"/>
  <c r="I1458" i="9"/>
  <c r="H1459" i="9"/>
  <c r="I1459" i="9"/>
  <c r="H1460" i="9"/>
  <c r="I1460" i="9"/>
  <c r="J1460" i="9" s="1"/>
  <c r="H1461" i="9"/>
  <c r="I1461" i="9"/>
  <c r="H1462" i="9"/>
  <c r="I1462" i="9"/>
  <c r="H1463" i="9"/>
  <c r="I1463" i="9"/>
  <c r="J1463" i="9" s="1"/>
  <c r="H1464" i="9"/>
  <c r="I1464" i="9"/>
  <c r="H1465" i="9"/>
  <c r="I1465" i="9"/>
  <c r="H1466" i="9"/>
  <c r="I1466" i="9"/>
  <c r="J1466" i="9" s="1"/>
  <c r="H1467" i="9"/>
  <c r="I1467" i="9"/>
  <c r="H1468" i="9"/>
  <c r="I1468" i="9"/>
  <c r="J1468" i="9" s="1"/>
  <c r="H1469" i="9"/>
  <c r="I1469" i="9"/>
  <c r="H1470" i="9"/>
  <c r="I1470" i="9"/>
  <c r="H1471" i="9"/>
  <c r="I1471" i="9"/>
  <c r="J1471" i="9" s="1"/>
  <c r="H1472" i="9"/>
  <c r="I1472" i="9"/>
  <c r="H1473" i="9"/>
  <c r="I1473" i="9"/>
  <c r="H1474" i="9"/>
  <c r="I1474" i="9"/>
  <c r="H1475" i="9"/>
  <c r="I1475" i="9"/>
  <c r="J1475" i="9" s="1"/>
  <c r="H1476" i="9"/>
  <c r="I1476" i="9"/>
  <c r="H1477" i="9"/>
  <c r="I1477" i="9"/>
  <c r="H1478" i="9"/>
  <c r="I1478" i="9"/>
  <c r="H1479" i="9"/>
  <c r="I1479" i="9"/>
  <c r="H1480" i="9"/>
  <c r="I1480" i="9"/>
  <c r="J1480" i="9" s="1"/>
  <c r="H1481" i="9"/>
  <c r="I1481" i="9"/>
  <c r="J1481" i="9" s="1"/>
  <c r="H1482" i="9"/>
  <c r="I1482" i="9"/>
  <c r="H1483" i="9"/>
  <c r="I1483" i="9"/>
  <c r="H1484" i="9"/>
  <c r="I1484" i="9"/>
  <c r="H1485" i="9"/>
  <c r="I1485" i="9"/>
  <c r="J1485" i="9" s="1"/>
  <c r="H1486" i="9"/>
  <c r="I1486" i="9"/>
  <c r="H1487" i="9"/>
  <c r="I1487" i="9"/>
  <c r="J1487" i="9"/>
  <c r="H1488" i="9"/>
  <c r="I1488" i="9"/>
  <c r="H1489" i="9"/>
  <c r="I1489" i="9"/>
  <c r="H1490" i="9"/>
  <c r="I1490" i="9"/>
  <c r="J1490" i="9" s="1"/>
  <c r="H1491" i="9"/>
  <c r="I1491" i="9"/>
  <c r="J1491" i="9" s="1"/>
  <c r="H1492" i="9"/>
  <c r="I1492" i="9"/>
  <c r="J1492" i="9" s="1"/>
  <c r="H1493" i="9"/>
  <c r="I1493" i="9"/>
  <c r="J1493" i="9" s="1"/>
  <c r="H1494" i="9"/>
  <c r="I1494" i="9"/>
  <c r="H1495" i="9"/>
  <c r="I1495" i="9"/>
  <c r="H1496" i="9"/>
  <c r="I1496" i="9"/>
  <c r="J1496" i="9" s="1"/>
  <c r="H1497" i="9"/>
  <c r="I1497" i="9"/>
  <c r="J1497" i="9" s="1"/>
  <c r="H1498" i="9"/>
  <c r="I1498" i="9"/>
  <c r="H1499" i="9"/>
  <c r="I1499" i="9"/>
  <c r="H1500" i="9"/>
  <c r="I1500" i="9"/>
  <c r="H1501" i="9"/>
  <c r="I1501" i="9"/>
  <c r="J1501" i="9" s="1"/>
  <c r="H1502" i="9"/>
  <c r="I1502" i="9"/>
  <c r="H1503" i="9"/>
  <c r="I1503" i="9"/>
  <c r="H1504" i="9"/>
  <c r="I1504" i="9"/>
  <c r="H1505" i="9"/>
  <c r="I1505" i="9"/>
  <c r="H1506" i="9"/>
  <c r="I1506" i="9"/>
  <c r="H1507" i="9"/>
  <c r="I1507" i="9"/>
  <c r="J1507" i="9" s="1"/>
  <c r="H1508" i="9"/>
  <c r="I1508" i="9"/>
  <c r="J1508" i="9" s="1"/>
  <c r="H1509" i="9"/>
  <c r="I1509" i="9"/>
  <c r="J1509" i="9" s="1"/>
  <c r="H1510" i="9"/>
  <c r="I1510" i="9"/>
  <c r="H1511" i="9"/>
  <c r="I1511" i="9"/>
  <c r="J1511" i="9" s="1"/>
  <c r="H1512" i="9"/>
  <c r="I1512" i="9"/>
  <c r="H1513" i="9"/>
  <c r="I1513" i="9"/>
  <c r="H1514" i="9"/>
  <c r="I1514" i="9"/>
  <c r="H1515" i="9"/>
  <c r="I1515" i="9"/>
  <c r="J1515" i="9" s="1"/>
  <c r="H1516" i="9"/>
  <c r="I1516" i="9"/>
  <c r="H1517" i="9"/>
  <c r="I1517" i="9"/>
  <c r="J1517" i="9"/>
  <c r="K1517" i="9" s="1"/>
  <c r="L1517" i="9" s="1"/>
  <c r="H1518" i="9"/>
  <c r="I1518" i="9"/>
  <c r="J1518" i="9" s="1"/>
  <c r="H1519" i="9"/>
  <c r="I1519" i="9"/>
  <c r="J1519" i="9" s="1"/>
  <c r="H1520" i="9"/>
  <c r="I1520" i="9"/>
  <c r="H1521" i="9"/>
  <c r="I1521" i="9"/>
  <c r="H1522" i="9"/>
  <c r="I1522" i="9"/>
  <c r="H1523" i="9"/>
  <c r="I1523" i="9"/>
  <c r="J1523" i="9" s="1"/>
  <c r="H1524" i="9"/>
  <c r="I1524" i="9"/>
  <c r="J1524" i="9" s="1"/>
  <c r="H1525" i="9"/>
  <c r="I1525" i="9"/>
  <c r="H1526" i="9"/>
  <c r="I1526" i="9"/>
  <c r="J1526" i="9" s="1"/>
  <c r="H1527" i="9"/>
  <c r="I1527" i="9"/>
  <c r="H1528" i="9"/>
  <c r="I1528" i="9"/>
  <c r="H1529" i="9"/>
  <c r="I1529" i="9"/>
  <c r="J1529" i="9" s="1"/>
  <c r="H1530" i="9"/>
  <c r="I1530" i="9"/>
  <c r="H1531" i="9"/>
  <c r="I1531" i="9"/>
  <c r="H1532" i="9"/>
  <c r="I1532" i="9"/>
  <c r="J1532" i="9"/>
  <c r="H1533" i="9"/>
  <c r="I1533" i="9"/>
  <c r="J1533" i="9" s="1"/>
  <c r="H1534" i="9"/>
  <c r="I1534" i="9"/>
  <c r="J1534" i="9" s="1"/>
  <c r="H1535" i="9"/>
  <c r="I1535" i="9"/>
  <c r="J1535" i="9" s="1"/>
  <c r="H1536" i="9"/>
  <c r="I1536" i="9"/>
  <c r="H1537" i="9"/>
  <c r="I1537" i="9"/>
  <c r="H1538" i="9"/>
  <c r="I1538" i="9"/>
  <c r="H1539" i="9"/>
  <c r="I1539" i="9"/>
  <c r="J1539" i="9" s="1"/>
  <c r="H1540" i="9"/>
  <c r="I1540" i="9"/>
  <c r="H1541" i="9"/>
  <c r="I1541" i="9"/>
  <c r="H1542" i="9"/>
  <c r="I1542" i="9"/>
  <c r="H1543" i="9"/>
  <c r="I1543" i="9"/>
  <c r="J1543" i="9" s="1"/>
  <c r="H1544" i="9"/>
  <c r="I1544" i="9"/>
  <c r="J1544" i="9" s="1"/>
  <c r="H1545" i="9"/>
  <c r="I1545" i="9"/>
  <c r="J1545" i="9" s="1"/>
  <c r="H1546" i="9"/>
  <c r="I1546" i="9"/>
  <c r="J1546" i="9" s="1"/>
  <c r="H1547" i="9"/>
  <c r="I1547" i="9"/>
  <c r="J1547" i="9" s="1"/>
  <c r="H1548" i="9"/>
  <c r="I1548" i="9"/>
  <c r="H1549" i="9"/>
  <c r="I1549" i="9"/>
  <c r="H1550" i="9"/>
  <c r="I1550" i="9"/>
  <c r="H1551" i="9"/>
  <c r="I1551" i="9"/>
  <c r="H1552" i="9"/>
  <c r="I1552" i="9"/>
  <c r="J1552" i="9" s="1"/>
  <c r="H1553" i="9"/>
  <c r="I1553" i="9"/>
  <c r="H1554" i="9"/>
  <c r="I1554" i="9"/>
  <c r="J1554" i="9" s="1"/>
  <c r="H1555" i="9"/>
  <c r="I1555" i="9"/>
  <c r="H1556" i="9"/>
  <c r="I1556" i="9"/>
  <c r="H1557" i="9"/>
  <c r="I1557" i="9"/>
  <c r="J1557" i="9" s="1"/>
  <c r="H1558" i="9"/>
  <c r="I1558" i="9"/>
  <c r="H1559" i="9"/>
  <c r="I1559" i="9"/>
  <c r="J1559" i="9" s="1"/>
  <c r="H1560" i="9"/>
  <c r="I1560" i="9"/>
  <c r="H1561" i="9"/>
  <c r="I1561" i="9"/>
  <c r="H1562" i="9"/>
  <c r="I1562" i="9"/>
  <c r="J1562" i="9" s="1"/>
  <c r="H1563" i="9"/>
  <c r="I1563" i="9"/>
  <c r="J1563" i="9" s="1"/>
  <c r="H1564" i="9"/>
  <c r="I1564" i="9"/>
  <c r="J1564" i="9"/>
  <c r="K1564" i="9" s="1"/>
  <c r="L1564" i="9" s="1"/>
  <c r="H1565" i="9"/>
  <c r="I1565" i="9"/>
  <c r="J1565" i="9" s="1"/>
  <c r="H1566" i="9"/>
  <c r="I1566" i="9"/>
  <c r="J1566" i="9" s="1"/>
  <c r="H1567" i="9"/>
  <c r="I1567" i="9"/>
  <c r="J1567" i="9" s="1"/>
  <c r="H1568" i="9"/>
  <c r="I1568" i="9"/>
  <c r="J1568" i="9" s="1"/>
  <c r="H1569" i="9"/>
  <c r="I1569" i="9"/>
  <c r="H1570" i="9"/>
  <c r="I1570" i="9"/>
  <c r="H1571" i="9"/>
  <c r="I1571" i="9"/>
  <c r="H1572" i="9"/>
  <c r="I1572" i="9"/>
  <c r="H1573" i="9"/>
  <c r="I1573" i="9"/>
  <c r="H1574" i="9"/>
  <c r="I1574" i="9"/>
  <c r="H1575" i="9"/>
  <c r="I1575" i="9"/>
  <c r="H1576" i="9"/>
  <c r="I1576" i="9"/>
  <c r="H1577" i="9"/>
  <c r="I1577" i="9"/>
  <c r="H1578" i="9"/>
  <c r="I1578" i="9"/>
  <c r="J1578" i="9" s="1"/>
  <c r="H1579" i="9"/>
  <c r="I1579" i="9"/>
  <c r="H1580" i="9"/>
  <c r="I1580" i="9"/>
  <c r="J1580" i="9" s="1"/>
  <c r="H1581" i="9"/>
  <c r="I1581" i="9"/>
  <c r="H1582" i="9"/>
  <c r="I1582" i="9"/>
  <c r="H1583" i="9"/>
  <c r="I1583" i="9"/>
  <c r="H1584" i="9"/>
  <c r="I1584" i="9"/>
  <c r="H1585" i="9"/>
  <c r="I1585" i="9"/>
  <c r="H1586" i="9"/>
  <c r="I1586" i="9"/>
  <c r="H1587" i="9"/>
  <c r="I1587" i="9"/>
  <c r="H1588" i="9"/>
  <c r="I1588" i="9"/>
  <c r="J1588" i="9" s="1"/>
  <c r="H1589" i="9"/>
  <c r="I1589" i="9"/>
  <c r="J1589" i="9" s="1"/>
  <c r="H1590" i="9"/>
  <c r="I1590" i="9"/>
  <c r="H1591" i="9"/>
  <c r="I1591" i="9"/>
  <c r="J1591" i="9" s="1"/>
  <c r="H1592" i="9"/>
  <c r="I1592" i="9"/>
  <c r="J1592" i="9" s="1"/>
  <c r="H1593" i="9"/>
  <c r="I1593" i="9"/>
  <c r="H1594" i="9"/>
  <c r="I1594" i="9"/>
  <c r="H1595" i="9"/>
  <c r="I1595" i="9"/>
  <c r="H1596" i="9"/>
  <c r="I1596" i="9"/>
  <c r="H1597" i="9"/>
  <c r="I1597" i="9"/>
  <c r="H1598" i="9"/>
  <c r="I1598" i="9"/>
  <c r="J1598" i="9" s="1"/>
  <c r="H1599" i="9"/>
  <c r="I1599" i="9"/>
  <c r="J1599" i="9" s="1"/>
  <c r="H1600" i="9"/>
  <c r="I1600" i="9"/>
  <c r="H1601" i="9"/>
  <c r="I1601" i="9"/>
  <c r="H1602" i="9"/>
  <c r="I1602" i="9"/>
  <c r="H1603" i="9"/>
  <c r="I1603" i="9"/>
  <c r="J1603" i="9" s="1"/>
  <c r="H1604" i="9"/>
  <c r="I1604" i="9"/>
  <c r="J1604" i="9" s="1"/>
  <c r="H1605" i="9"/>
  <c r="I1605" i="9"/>
  <c r="J1605" i="9" s="1"/>
  <c r="H1606" i="9"/>
  <c r="I1606" i="9"/>
  <c r="H1607" i="9"/>
  <c r="I1607" i="9"/>
  <c r="H1608" i="9"/>
  <c r="I1608" i="9"/>
  <c r="H1609" i="9"/>
  <c r="I1609" i="9"/>
  <c r="H1610" i="9"/>
  <c r="I1610" i="9"/>
  <c r="J1610" i="9" s="1"/>
  <c r="H1611" i="9"/>
  <c r="I1611" i="9"/>
  <c r="J1611" i="9" s="1"/>
  <c r="H1612" i="9"/>
  <c r="I1612" i="9"/>
  <c r="H1613" i="9"/>
  <c r="I1613" i="9"/>
  <c r="J1613" i="9" s="1"/>
  <c r="H1614" i="9"/>
  <c r="I1614" i="9"/>
  <c r="J1614" i="9" s="1"/>
  <c r="H1615" i="9"/>
  <c r="I1615" i="9"/>
  <c r="H1616" i="9"/>
  <c r="I1616" i="9"/>
  <c r="H1617" i="9"/>
  <c r="I1617" i="9"/>
  <c r="H1618" i="9"/>
  <c r="I1618" i="9"/>
  <c r="J1618" i="9" s="1"/>
  <c r="H1619" i="9"/>
  <c r="I1619" i="9"/>
  <c r="H1620" i="9"/>
  <c r="I1620" i="9"/>
  <c r="H1621" i="9"/>
  <c r="I1621" i="9"/>
  <c r="H1622" i="9"/>
  <c r="I1622" i="9"/>
  <c r="J1622" i="9" s="1"/>
  <c r="H1623" i="9"/>
  <c r="I1623" i="9"/>
  <c r="H1624" i="9"/>
  <c r="I1624" i="9"/>
  <c r="J1624" i="9" s="1"/>
  <c r="H1625" i="9"/>
  <c r="I1625" i="9"/>
  <c r="H1626" i="9"/>
  <c r="I1626" i="9"/>
  <c r="H1627" i="9"/>
  <c r="I1627" i="9"/>
  <c r="H1628" i="9"/>
  <c r="I1628" i="9"/>
  <c r="J1628" i="9" s="1"/>
  <c r="H1629" i="9"/>
  <c r="I1629" i="9"/>
  <c r="H1630" i="9"/>
  <c r="I1630" i="9"/>
  <c r="H1631" i="9"/>
  <c r="I1631" i="9"/>
  <c r="J1631" i="9" s="1"/>
  <c r="H1632" i="9"/>
  <c r="I1632" i="9"/>
  <c r="H1633" i="9"/>
  <c r="I1633" i="9"/>
  <c r="H1634" i="9"/>
  <c r="I1634" i="9"/>
  <c r="J1634" i="9" s="1"/>
  <c r="H1635" i="9"/>
  <c r="I1635" i="9"/>
  <c r="H1636" i="9"/>
  <c r="I1636" i="9"/>
  <c r="H1637" i="9"/>
  <c r="I1637" i="9"/>
  <c r="H1638" i="9"/>
  <c r="I1638" i="9"/>
  <c r="J1638" i="9" s="1"/>
  <c r="H1639" i="9"/>
  <c r="I1639" i="9"/>
  <c r="H1640" i="9"/>
  <c r="I1640" i="9"/>
  <c r="J1640" i="9"/>
  <c r="H1641" i="9"/>
  <c r="I1641" i="9"/>
  <c r="H1642" i="9"/>
  <c r="I1642" i="9"/>
  <c r="J1642" i="9" s="1"/>
  <c r="H1643" i="9"/>
  <c r="I1643" i="9"/>
  <c r="H1644" i="9"/>
  <c r="I1644" i="9"/>
  <c r="H1645" i="9"/>
  <c r="I1645" i="9"/>
  <c r="H1646" i="9"/>
  <c r="I1646" i="9"/>
  <c r="J1646" i="9" s="1"/>
  <c r="H1647" i="9"/>
  <c r="I1647" i="9"/>
  <c r="J1647" i="9" s="1"/>
  <c r="H1648" i="9"/>
  <c r="I1648" i="9"/>
  <c r="J1648" i="9" s="1"/>
  <c r="H1649" i="9"/>
  <c r="I1649" i="9"/>
  <c r="J1649" i="9" s="1"/>
  <c r="H1650" i="9"/>
  <c r="I1650" i="9"/>
  <c r="H1651" i="9"/>
  <c r="I1651" i="9"/>
  <c r="H1652" i="9"/>
  <c r="I1652" i="9"/>
  <c r="H1653" i="9"/>
  <c r="I1653" i="9"/>
  <c r="J1653" i="9" s="1"/>
  <c r="H1654" i="9"/>
  <c r="I1654" i="9"/>
  <c r="H1655" i="9"/>
  <c r="I1655" i="9"/>
  <c r="H1656" i="9"/>
  <c r="I1656" i="9"/>
  <c r="H1657" i="9"/>
  <c r="I1657" i="9"/>
  <c r="H1658" i="9"/>
  <c r="I1658" i="9"/>
  <c r="J1658" i="9" s="1"/>
  <c r="H1659" i="9"/>
  <c r="I1659" i="9"/>
  <c r="H1660" i="9"/>
  <c r="I1660" i="9"/>
  <c r="J1660" i="9" s="1"/>
  <c r="K1660" i="9" s="1"/>
  <c r="L1660" i="9" s="1"/>
  <c r="H1661" i="9"/>
  <c r="I1661" i="9"/>
  <c r="H1662" i="9"/>
  <c r="I1662" i="9"/>
  <c r="H1663" i="9"/>
  <c r="I1663" i="9"/>
  <c r="H1664" i="9"/>
  <c r="I1664" i="9"/>
  <c r="H1665" i="9"/>
  <c r="I1665" i="9"/>
  <c r="H1666" i="9"/>
  <c r="I1666" i="9"/>
  <c r="J1666" i="9" s="1"/>
  <c r="H1667" i="9"/>
  <c r="I1667" i="9"/>
  <c r="J1667" i="9" s="1"/>
  <c r="H1668" i="9"/>
  <c r="I1668" i="9"/>
  <c r="J1668" i="9" s="1"/>
  <c r="H1669" i="9"/>
  <c r="I1669" i="9"/>
  <c r="J1669" i="9" s="1"/>
  <c r="H1670" i="9"/>
  <c r="I1670" i="9"/>
  <c r="H1671" i="9"/>
  <c r="I1671" i="9"/>
  <c r="J1671" i="9" s="1"/>
  <c r="H1672" i="9"/>
  <c r="I1672" i="9"/>
  <c r="J1672" i="9" s="1"/>
  <c r="H1673" i="9"/>
  <c r="I1673" i="9"/>
  <c r="H1674" i="9"/>
  <c r="I1674" i="9"/>
  <c r="J1674" i="9" s="1"/>
  <c r="H1675" i="9"/>
  <c r="I1675" i="9"/>
  <c r="J1675" i="9" s="1"/>
  <c r="H1676" i="9"/>
  <c r="I1676" i="9"/>
  <c r="J1676" i="9" s="1"/>
  <c r="H1677" i="9"/>
  <c r="I1677" i="9"/>
  <c r="J1677" i="9" s="1"/>
  <c r="H1678" i="9"/>
  <c r="I1678" i="9"/>
  <c r="J1678" i="9" s="1"/>
  <c r="K1678" i="9" s="1"/>
  <c r="L1678" i="9" s="1"/>
  <c r="H1679" i="9"/>
  <c r="I1679" i="9"/>
  <c r="J1679" i="9" s="1"/>
  <c r="H1680" i="9"/>
  <c r="I1680" i="9"/>
  <c r="H1681" i="9"/>
  <c r="I1681" i="9"/>
  <c r="H1682" i="9"/>
  <c r="I1682" i="9"/>
  <c r="H1683" i="9"/>
  <c r="I1683" i="9"/>
  <c r="H1684" i="9"/>
  <c r="I1684" i="9"/>
  <c r="H1685" i="9"/>
  <c r="I1685" i="9"/>
  <c r="H1686" i="9"/>
  <c r="I1686" i="9"/>
  <c r="J1686" i="9"/>
  <c r="H1687" i="9"/>
  <c r="I1687" i="9"/>
  <c r="J1687" i="9" s="1"/>
  <c r="H1688" i="9"/>
  <c r="I1688" i="9"/>
  <c r="J1688" i="9" s="1"/>
  <c r="H1689" i="9"/>
  <c r="I1689" i="9"/>
  <c r="H1690" i="9"/>
  <c r="I1690" i="9"/>
  <c r="J1690" i="9" s="1"/>
  <c r="H1691" i="9"/>
  <c r="K1691" i="9" s="1"/>
  <c r="L1691" i="9" s="1"/>
  <c r="I1691" i="9"/>
  <c r="J1691" i="9" s="1"/>
  <c r="H1692" i="9"/>
  <c r="I1692" i="9"/>
  <c r="J1692" i="9" s="1"/>
  <c r="H1693" i="9"/>
  <c r="I1693" i="9"/>
  <c r="H1694" i="9"/>
  <c r="I1694" i="9"/>
  <c r="H1695" i="9"/>
  <c r="I1695" i="9"/>
  <c r="H1696" i="9"/>
  <c r="I1696" i="9"/>
  <c r="H1697" i="9"/>
  <c r="I1697" i="9"/>
  <c r="H1698" i="9"/>
  <c r="I1698" i="9"/>
  <c r="H1699" i="9"/>
  <c r="I1699" i="9"/>
  <c r="H1700" i="9"/>
  <c r="I1700" i="9"/>
  <c r="J1700" i="9" s="1"/>
  <c r="H1701" i="9"/>
  <c r="I1701" i="9"/>
  <c r="J1701" i="9" s="1"/>
  <c r="H1702" i="9"/>
  <c r="I1702" i="9"/>
  <c r="J1702" i="9" s="1"/>
  <c r="H1703" i="9"/>
  <c r="I1703" i="9"/>
  <c r="J1703" i="9" s="1"/>
  <c r="H1704" i="9"/>
  <c r="I1704" i="9"/>
  <c r="H1705" i="9"/>
  <c r="I1705" i="9"/>
  <c r="J1705" i="9" s="1"/>
  <c r="H1706" i="9"/>
  <c r="I1706" i="9"/>
  <c r="H1707" i="9"/>
  <c r="I1707" i="9"/>
  <c r="H1708" i="9"/>
  <c r="I1708" i="9"/>
  <c r="J1708" i="9" s="1"/>
  <c r="H1709" i="9"/>
  <c r="I1709" i="9"/>
  <c r="H1710" i="9"/>
  <c r="I1710" i="9"/>
  <c r="H1711" i="9"/>
  <c r="I1711" i="9"/>
  <c r="J1711" i="9" s="1"/>
  <c r="H1712" i="9"/>
  <c r="I1712" i="9"/>
  <c r="H1713" i="9"/>
  <c r="I1713" i="9"/>
  <c r="J1713" i="9" s="1"/>
  <c r="H1714" i="9"/>
  <c r="I1714" i="9"/>
  <c r="J1714" i="9" s="1"/>
  <c r="H1715" i="9"/>
  <c r="I1715" i="9"/>
  <c r="H1716" i="9"/>
  <c r="I1716" i="9"/>
  <c r="J1716" i="9" s="1"/>
  <c r="H1717" i="9"/>
  <c r="I1717" i="9"/>
  <c r="J1717" i="9"/>
  <c r="H1718" i="9"/>
  <c r="I1718" i="9"/>
  <c r="J1718" i="9" s="1"/>
  <c r="H1719" i="9"/>
  <c r="I1719" i="9"/>
  <c r="J1719" i="9" s="1"/>
  <c r="H1720" i="9"/>
  <c r="I1720" i="9"/>
  <c r="H1721" i="9"/>
  <c r="I1721" i="9"/>
  <c r="H1722" i="9"/>
  <c r="I1722" i="9"/>
  <c r="J1722" i="9" s="1"/>
  <c r="H1723" i="9"/>
  <c r="I1723" i="9"/>
  <c r="H1724" i="9"/>
  <c r="I1724" i="9"/>
  <c r="J1724" i="9" s="1"/>
  <c r="H1725" i="9"/>
  <c r="I1725" i="9"/>
  <c r="H1726" i="9"/>
  <c r="I1726" i="9"/>
  <c r="J1726" i="9" s="1"/>
  <c r="H1727" i="9"/>
  <c r="I1727" i="9"/>
  <c r="H1728" i="9"/>
  <c r="I1728" i="9"/>
  <c r="H1729" i="9"/>
  <c r="I1729" i="9"/>
  <c r="J1729" i="9" s="1"/>
  <c r="H1730" i="9"/>
  <c r="I1730" i="9"/>
  <c r="J1730" i="9" s="1"/>
  <c r="H1731" i="9"/>
  <c r="I1731" i="9"/>
  <c r="H1732" i="9"/>
  <c r="I1732" i="9"/>
  <c r="J1732" i="9" s="1"/>
  <c r="H1733" i="9"/>
  <c r="I1733" i="9"/>
  <c r="J1733" i="9" s="1"/>
  <c r="H1734" i="9"/>
  <c r="I1734" i="9"/>
  <c r="J1734" i="9" s="1"/>
  <c r="H1735" i="9"/>
  <c r="I1735" i="9"/>
  <c r="J1735" i="9"/>
  <c r="H1736" i="9"/>
  <c r="I1736" i="9"/>
  <c r="H1737" i="9"/>
  <c r="I1737" i="9"/>
  <c r="H1738" i="9"/>
  <c r="I1738" i="9"/>
  <c r="J1738" i="9" s="1"/>
  <c r="H1739" i="9"/>
  <c r="I1739" i="9"/>
  <c r="J1739" i="9" s="1"/>
  <c r="H1740" i="9"/>
  <c r="I1740" i="9"/>
  <c r="J1740" i="9" s="1"/>
  <c r="H1741" i="9"/>
  <c r="I1741" i="9"/>
  <c r="J1741" i="9" s="1"/>
  <c r="H1742" i="9"/>
  <c r="I1742" i="9"/>
  <c r="J1742" i="9" s="1"/>
  <c r="H1743" i="9"/>
  <c r="I1743" i="9"/>
  <c r="J1743" i="9" s="1"/>
  <c r="H1744" i="9"/>
  <c r="I1744" i="9"/>
  <c r="H1745" i="9"/>
  <c r="I1745" i="9"/>
  <c r="H1746" i="9"/>
  <c r="I1746" i="9"/>
  <c r="J1746" i="9" s="1"/>
  <c r="H1747" i="9"/>
  <c r="I1747" i="9"/>
  <c r="H1748" i="9"/>
  <c r="I1748" i="9"/>
  <c r="J1748" i="9" s="1"/>
  <c r="H1749" i="9"/>
  <c r="I1749" i="9"/>
  <c r="J1749" i="9" s="1"/>
  <c r="H1750" i="9"/>
  <c r="I1750" i="9"/>
  <c r="J1750" i="9" s="1"/>
  <c r="H1751" i="9"/>
  <c r="I1751" i="9"/>
  <c r="J1751" i="9" s="1"/>
  <c r="K1751" i="9" s="1"/>
  <c r="L1751" i="9" s="1"/>
  <c r="H1752" i="9"/>
  <c r="I1752" i="9"/>
  <c r="H1753" i="9"/>
  <c r="I1753" i="9"/>
  <c r="H1754" i="9"/>
  <c r="I1754" i="9"/>
  <c r="J1754" i="9" s="1"/>
  <c r="H1755" i="9"/>
  <c r="I1755" i="9"/>
  <c r="J1755" i="9" s="1"/>
  <c r="H1756" i="9"/>
  <c r="I1756" i="9"/>
  <c r="J1756" i="9" s="1"/>
  <c r="H1757" i="9"/>
  <c r="I1757" i="9"/>
  <c r="H1758" i="9"/>
  <c r="I1758" i="9"/>
  <c r="J1758" i="9" s="1"/>
  <c r="H1759" i="9"/>
  <c r="I1759" i="9"/>
  <c r="J1759" i="9" s="1"/>
  <c r="H1760" i="9"/>
  <c r="I1760" i="9"/>
  <c r="H1761" i="9"/>
  <c r="I1761" i="9"/>
  <c r="H1762" i="9"/>
  <c r="I1762" i="9"/>
  <c r="H1763" i="9"/>
  <c r="I1763" i="9"/>
  <c r="H1764" i="9"/>
  <c r="I1764" i="9"/>
  <c r="J1764" i="9" s="1"/>
  <c r="H1765" i="9"/>
  <c r="I1765" i="9"/>
  <c r="J1765" i="9" s="1"/>
  <c r="H1766" i="9"/>
  <c r="I1766" i="9"/>
  <c r="J1766" i="9" s="1"/>
  <c r="H1767" i="9"/>
  <c r="I1767" i="9"/>
  <c r="J1767" i="9" s="1"/>
  <c r="H1768" i="9"/>
  <c r="I1768" i="9"/>
  <c r="J1768" i="9"/>
  <c r="H1769" i="9"/>
  <c r="I1769" i="9"/>
  <c r="J1769" i="9" s="1"/>
  <c r="H1770" i="9"/>
  <c r="I1770" i="9"/>
  <c r="J1770" i="9"/>
  <c r="H1771" i="9"/>
  <c r="I1771" i="9"/>
  <c r="J1771" i="9" s="1"/>
  <c r="H1772" i="9"/>
  <c r="I1772" i="9"/>
  <c r="J1772" i="9" s="1"/>
  <c r="H1773" i="9"/>
  <c r="I1773" i="9"/>
  <c r="J1773" i="9" s="1"/>
  <c r="H1774" i="9"/>
  <c r="I1774" i="9"/>
  <c r="J1774" i="9" s="1"/>
  <c r="H1775" i="9"/>
  <c r="I1775" i="9"/>
  <c r="J1775" i="9" s="1"/>
  <c r="H1776" i="9"/>
  <c r="I1776" i="9"/>
  <c r="J1776" i="9"/>
  <c r="H1777" i="9"/>
  <c r="I1777" i="9"/>
  <c r="J1777" i="9" s="1"/>
  <c r="H1778" i="9"/>
  <c r="I1778" i="9"/>
  <c r="J1778" i="9" s="1"/>
  <c r="H1779" i="9"/>
  <c r="I1779" i="9"/>
  <c r="J1779" i="9" s="1"/>
  <c r="H1780" i="9"/>
  <c r="I1780" i="9"/>
  <c r="J1780" i="9" s="1"/>
  <c r="H1781" i="9"/>
  <c r="I1781" i="9"/>
  <c r="J1781" i="9" s="1"/>
  <c r="H1782" i="9"/>
  <c r="I1782" i="9"/>
  <c r="J1782" i="9" s="1"/>
  <c r="H1783" i="9"/>
  <c r="I1783" i="9"/>
  <c r="J1783" i="9" s="1"/>
  <c r="H1784" i="9"/>
  <c r="I1784" i="9"/>
  <c r="J1784" i="9"/>
  <c r="H1785" i="9"/>
  <c r="I1785" i="9"/>
  <c r="J1785" i="9" s="1"/>
  <c r="H1786" i="9"/>
  <c r="I1786" i="9"/>
  <c r="J1786" i="9"/>
  <c r="H1787" i="9"/>
  <c r="I1787" i="9"/>
  <c r="J1787" i="9" s="1"/>
  <c r="H1788" i="9"/>
  <c r="I1788" i="9"/>
  <c r="J1788" i="9" s="1"/>
  <c r="H1789" i="9"/>
  <c r="I1789" i="9"/>
  <c r="J1789" i="9" s="1"/>
  <c r="H1790" i="9"/>
  <c r="I1790" i="9"/>
  <c r="J1790" i="9" s="1"/>
  <c r="H1791" i="9"/>
  <c r="I1791" i="9"/>
  <c r="J1791" i="9" s="1"/>
  <c r="H1792" i="9"/>
  <c r="I1792" i="9"/>
  <c r="J1792" i="9"/>
  <c r="H1793" i="9"/>
  <c r="I1793" i="9"/>
  <c r="J1793" i="9" s="1"/>
  <c r="H1794" i="9"/>
  <c r="I1794" i="9"/>
  <c r="J1794" i="9" s="1"/>
  <c r="H1795" i="9"/>
  <c r="I1795" i="9"/>
  <c r="J1795" i="9" s="1"/>
  <c r="H1796" i="9"/>
  <c r="I1796" i="9"/>
  <c r="J1796" i="9" s="1"/>
  <c r="H1797" i="9"/>
  <c r="I1797" i="9"/>
  <c r="J1797" i="9" s="1"/>
  <c r="H1798" i="9"/>
  <c r="I1798" i="9"/>
  <c r="J1798" i="9" s="1"/>
  <c r="H1799" i="9"/>
  <c r="I1799" i="9"/>
  <c r="J1799" i="9" s="1"/>
  <c r="H1800" i="9"/>
  <c r="I1800" i="9"/>
  <c r="J1800" i="9" s="1"/>
  <c r="H1801" i="9"/>
  <c r="I1801" i="9"/>
  <c r="J1801" i="9" s="1"/>
  <c r="H1802" i="9"/>
  <c r="I1802" i="9"/>
  <c r="J1802" i="9"/>
  <c r="H1803" i="9"/>
  <c r="I1803" i="9"/>
  <c r="J1803" i="9" s="1"/>
  <c r="H1804" i="9"/>
  <c r="I1804" i="9"/>
  <c r="J1804" i="9" s="1"/>
  <c r="H1805" i="9"/>
  <c r="I1805" i="9"/>
  <c r="J1805" i="9" s="1"/>
  <c r="H1806" i="9"/>
  <c r="I1806" i="9"/>
  <c r="J1806" i="9"/>
  <c r="H1807" i="9"/>
  <c r="I1807" i="9"/>
  <c r="J1807" i="9" s="1"/>
  <c r="H1808" i="9"/>
  <c r="I1808" i="9"/>
  <c r="J1808" i="9" s="1"/>
  <c r="H1809" i="9"/>
  <c r="I1809" i="9"/>
  <c r="J1809" i="9" s="1"/>
  <c r="H1810" i="9"/>
  <c r="I1810" i="9"/>
  <c r="J1810" i="9" s="1"/>
  <c r="H1811" i="9"/>
  <c r="I1811" i="9"/>
  <c r="J1811" i="9" s="1"/>
  <c r="H1812" i="9"/>
  <c r="I1812" i="9"/>
  <c r="J1812" i="9" s="1"/>
  <c r="H1813" i="9"/>
  <c r="I1813" i="9"/>
  <c r="J1813" i="9" s="1"/>
  <c r="H1814" i="9"/>
  <c r="I1814" i="9"/>
  <c r="J1814" i="9" s="1"/>
  <c r="H1815" i="9"/>
  <c r="I1815" i="9"/>
  <c r="J1815" i="9" s="1"/>
  <c r="H1816" i="9"/>
  <c r="I1816" i="9"/>
  <c r="H1817" i="9"/>
  <c r="I1817" i="9"/>
  <c r="J1817" i="9" s="1"/>
  <c r="H1818" i="9"/>
  <c r="I1818" i="9"/>
  <c r="J1818" i="9" s="1"/>
  <c r="H1819" i="9"/>
  <c r="I1819" i="9"/>
  <c r="J1819" i="9" s="1"/>
  <c r="H1820" i="9"/>
  <c r="I1820" i="9"/>
  <c r="H1821" i="9"/>
  <c r="I1821" i="9"/>
  <c r="J1821" i="9" s="1"/>
  <c r="H1822" i="9"/>
  <c r="I1822" i="9"/>
  <c r="H1823" i="9"/>
  <c r="I1823" i="9"/>
  <c r="J1823" i="9" s="1"/>
  <c r="H1824" i="9"/>
  <c r="I1824" i="9"/>
  <c r="J1824" i="9" s="1"/>
  <c r="H1825" i="9"/>
  <c r="I1825" i="9"/>
  <c r="J1825" i="9" s="1"/>
  <c r="H1826" i="9"/>
  <c r="I1826" i="9"/>
  <c r="H1827" i="9"/>
  <c r="I1827" i="9"/>
  <c r="H1828" i="9"/>
  <c r="I1828" i="9"/>
  <c r="J1828" i="9" s="1"/>
  <c r="H1829" i="9"/>
  <c r="I1829" i="9"/>
  <c r="H1830" i="9"/>
  <c r="I1830" i="9"/>
  <c r="H1831" i="9"/>
  <c r="I1831" i="9"/>
  <c r="J1831" i="9" s="1"/>
  <c r="H1832" i="9"/>
  <c r="I1832" i="9"/>
  <c r="J1832" i="9" s="1"/>
  <c r="H1833" i="9"/>
  <c r="I1833" i="9"/>
  <c r="H1834" i="9"/>
  <c r="I1834" i="9"/>
  <c r="H1835" i="9"/>
  <c r="I1835" i="9"/>
  <c r="J1835" i="9" s="1"/>
  <c r="H1836" i="9"/>
  <c r="I1836" i="9"/>
  <c r="H1837" i="9"/>
  <c r="I1837" i="9"/>
  <c r="J1837" i="9" s="1"/>
  <c r="H1838" i="9"/>
  <c r="I1838" i="9"/>
  <c r="J1838" i="9" s="1"/>
  <c r="H1839" i="9"/>
  <c r="I1839" i="9"/>
  <c r="J1839" i="9" s="1"/>
  <c r="H1840" i="9"/>
  <c r="I1840" i="9"/>
  <c r="H1841" i="9"/>
  <c r="I1841" i="9"/>
  <c r="H1842" i="9"/>
  <c r="I1842" i="9"/>
  <c r="H1843" i="9"/>
  <c r="I1843" i="9"/>
  <c r="H1844" i="9"/>
  <c r="I1844" i="9"/>
  <c r="J1844" i="9" s="1"/>
  <c r="H1845" i="9"/>
  <c r="I1845" i="9"/>
  <c r="J1845" i="9" s="1"/>
  <c r="K1845" i="9" s="1"/>
  <c r="L1845" i="9" s="1"/>
  <c r="H1846" i="9"/>
  <c r="I1846" i="9"/>
  <c r="J1846" i="9" s="1"/>
  <c r="H1847" i="9"/>
  <c r="I1847" i="9"/>
  <c r="J1847" i="9" s="1"/>
  <c r="H1848" i="9"/>
  <c r="I1848" i="9"/>
  <c r="H1849" i="9"/>
  <c r="I1849" i="9"/>
  <c r="H1850" i="9"/>
  <c r="I1850" i="9"/>
  <c r="J1850" i="9" s="1"/>
  <c r="H1851" i="9"/>
  <c r="I1851" i="9"/>
  <c r="H1852" i="9"/>
  <c r="I1852" i="9"/>
  <c r="J1852" i="9" s="1"/>
  <c r="H1853" i="9"/>
  <c r="I1853" i="9"/>
  <c r="H1854" i="9"/>
  <c r="I1854" i="9"/>
  <c r="H1855" i="9"/>
  <c r="I1855" i="9"/>
  <c r="H1856" i="9"/>
  <c r="I1856" i="9"/>
  <c r="J1856" i="9" s="1"/>
  <c r="H1857" i="9"/>
  <c r="I1857" i="9"/>
  <c r="H1858" i="9"/>
  <c r="I1858" i="9"/>
  <c r="H1859" i="9"/>
  <c r="I1859" i="9"/>
  <c r="H1860" i="9"/>
  <c r="I1860" i="9"/>
  <c r="J1860" i="9" s="1"/>
  <c r="H1861" i="9"/>
  <c r="I1861" i="9"/>
  <c r="H1862" i="9"/>
  <c r="I1862" i="9"/>
  <c r="H1863" i="9"/>
  <c r="I1863" i="9"/>
  <c r="J1863" i="9" s="1"/>
  <c r="H1864" i="9"/>
  <c r="I1864" i="9"/>
  <c r="J1864" i="9" s="1"/>
  <c r="H1865" i="9"/>
  <c r="I1865" i="9"/>
  <c r="H1866" i="9"/>
  <c r="I1866" i="9"/>
  <c r="J1866" i="9" s="1"/>
  <c r="H1867" i="9"/>
  <c r="I1867" i="9"/>
  <c r="J1867" i="9" s="1"/>
  <c r="H1868" i="9"/>
  <c r="I1868" i="9"/>
  <c r="J1868" i="9" s="1"/>
  <c r="H1869" i="9"/>
  <c r="I1869" i="9"/>
  <c r="H1870" i="9"/>
  <c r="I1870" i="9"/>
  <c r="J1870" i="9" s="1"/>
  <c r="H1871" i="9"/>
  <c r="I1871" i="9"/>
  <c r="H1872" i="9"/>
  <c r="I1872" i="9"/>
  <c r="J1872" i="9" s="1"/>
  <c r="H1873" i="9"/>
  <c r="I1873" i="9"/>
  <c r="H1874" i="9"/>
  <c r="I1874" i="9"/>
  <c r="H1875" i="9"/>
  <c r="I1875" i="9"/>
  <c r="J1875" i="9" s="1"/>
  <c r="H1876" i="9"/>
  <c r="I1876" i="9"/>
  <c r="J1876" i="9" s="1"/>
  <c r="H1877" i="9"/>
  <c r="I1877" i="9"/>
  <c r="H1878" i="9"/>
  <c r="I1878" i="9"/>
  <c r="H1879" i="9"/>
  <c r="I1879" i="9"/>
  <c r="H1880" i="9"/>
  <c r="I1880" i="9"/>
  <c r="J1880" i="9" s="1"/>
  <c r="H1881" i="9"/>
  <c r="I1881" i="9"/>
  <c r="J1881" i="9" s="1"/>
  <c r="H1882" i="9"/>
  <c r="I1882" i="9"/>
  <c r="H1883" i="9"/>
  <c r="I1883" i="9"/>
  <c r="H1884" i="9"/>
  <c r="I1884" i="9"/>
  <c r="J1884" i="9" s="1"/>
  <c r="H1885" i="9"/>
  <c r="I1885" i="9"/>
  <c r="H1886" i="9"/>
  <c r="I1886" i="9"/>
  <c r="J1886" i="9" s="1"/>
  <c r="H1887" i="9"/>
  <c r="I1887" i="9"/>
  <c r="H1888" i="9"/>
  <c r="I1888" i="9"/>
  <c r="H1889" i="9"/>
  <c r="I1889" i="9"/>
  <c r="J1889" i="9" s="1"/>
  <c r="H1890" i="9"/>
  <c r="I1890" i="9"/>
  <c r="J1890" i="9" s="1"/>
  <c r="H1891" i="9"/>
  <c r="I1891" i="9"/>
  <c r="H1892" i="9"/>
  <c r="I1892" i="9"/>
  <c r="J1892" i="9" s="1"/>
  <c r="H1893" i="9"/>
  <c r="I1893" i="9"/>
  <c r="J1893" i="9" s="1"/>
  <c r="H1894" i="9"/>
  <c r="I1894" i="9"/>
  <c r="J1894" i="9" s="1"/>
  <c r="H1895" i="9"/>
  <c r="I1895" i="9"/>
  <c r="J1895" i="9" s="1"/>
  <c r="H1896" i="9"/>
  <c r="K1896" i="9" s="1"/>
  <c r="L1896" i="9" s="1"/>
  <c r="I1896" i="9"/>
  <c r="J1896" i="9" s="1"/>
  <c r="H1897" i="9"/>
  <c r="I1897" i="9"/>
  <c r="J1897" i="9" s="1"/>
  <c r="H1898" i="9"/>
  <c r="I1898" i="9"/>
  <c r="J1898" i="9" s="1"/>
  <c r="H1899" i="9"/>
  <c r="I1899" i="9"/>
  <c r="J1899" i="9" s="1"/>
  <c r="H1900" i="9"/>
  <c r="I1900" i="9"/>
  <c r="J1900" i="9" s="1"/>
  <c r="H1901" i="9"/>
  <c r="I1901" i="9"/>
  <c r="J1901" i="9" s="1"/>
  <c r="H1902" i="9"/>
  <c r="I1902" i="9"/>
  <c r="J1902" i="9" s="1"/>
  <c r="H1903" i="9"/>
  <c r="I1903" i="9"/>
  <c r="J1903" i="9" s="1"/>
  <c r="H1904" i="9"/>
  <c r="I1904" i="9"/>
  <c r="J1904" i="9" s="1"/>
  <c r="H1905" i="9"/>
  <c r="I1905" i="9"/>
  <c r="J1905" i="9" s="1"/>
  <c r="H1906" i="9"/>
  <c r="I1906" i="9"/>
  <c r="J1906" i="9" s="1"/>
  <c r="H1907" i="9"/>
  <c r="I1907" i="9"/>
  <c r="J1907" i="9" s="1"/>
  <c r="H1908" i="9"/>
  <c r="I1908" i="9"/>
  <c r="J1908" i="9" s="1"/>
  <c r="H1909" i="9"/>
  <c r="I1909" i="9"/>
  <c r="J1909" i="9" s="1"/>
  <c r="H1910" i="9"/>
  <c r="I1910" i="9"/>
  <c r="J1910" i="9" s="1"/>
  <c r="H1911" i="9"/>
  <c r="I1911" i="9"/>
  <c r="J1911" i="9" s="1"/>
  <c r="H1912" i="9"/>
  <c r="I1912" i="9"/>
  <c r="J1912" i="9" s="1"/>
  <c r="H1913" i="9"/>
  <c r="I1913" i="9"/>
  <c r="J1913" i="9" s="1"/>
  <c r="H1914" i="9"/>
  <c r="I1914" i="9"/>
  <c r="J1914" i="9" s="1"/>
  <c r="H1915" i="9"/>
  <c r="I1915" i="9"/>
  <c r="J1915" i="9" s="1"/>
  <c r="H1916" i="9"/>
  <c r="I1916" i="9"/>
  <c r="J1916" i="9" s="1"/>
  <c r="H1917" i="9"/>
  <c r="I1917" i="9"/>
  <c r="J1917" i="9" s="1"/>
  <c r="H1918" i="9"/>
  <c r="I1918" i="9"/>
  <c r="J1918" i="9" s="1"/>
  <c r="H1919" i="9"/>
  <c r="I1919" i="9"/>
  <c r="J1919" i="9" s="1"/>
  <c r="H1920" i="9"/>
  <c r="I1920" i="9"/>
  <c r="J1920" i="9" s="1"/>
  <c r="H1921" i="9"/>
  <c r="I1921" i="9"/>
  <c r="J1921" i="9" s="1"/>
  <c r="H1922" i="9"/>
  <c r="I1922" i="9"/>
  <c r="J1922" i="9" s="1"/>
  <c r="H1923" i="9"/>
  <c r="I1923" i="9"/>
  <c r="J1923" i="9" s="1"/>
  <c r="H1924" i="9"/>
  <c r="I1924" i="9"/>
  <c r="J1924" i="9" s="1"/>
  <c r="H1925" i="9"/>
  <c r="I1925" i="9"/>
  <c r="J1925" i="9" s="1"/>
  <c r="H1926" i="9"/>
  <c r="I1926" i="9"/>
  <c r="J1926" i="9" s="1"/>
  <c r="H1927" i="9"/>
  <c r="I1927" i="9"/>
  <c r="J1927" i="9" s="1"/>
  <c r="H1928" i="9"/>
  <c r="I1928" i="9"/>
  <c r="J1928" i="9" s="1"/>
  <c r="H1929" i="9"/>
  <c r="I1929" i="9"/>
  <c r="J1929" i="9" s="1"/>
  <c r="H1930" i="9"/>
  <c r="I1930" i="9"/>
  <c r="J1930" i="9" s="1"/>
  <c r="H1931" i="9"/>
  <c r="I1931" i="9"/>
  <c r="J1931" i="9" s="1"/>
  <c r="H1932" i="9"/>
  <c r="I1932" i="9"/>
  <c r="J1932" i="9" s="1"/>
  <c r="H1933" i="9"/>
  <c r="I1933" i="9"/>
  <c r="J1933" i="9" s="1"/>
  <c r="H1934" i="9"/>
  <c r="I1934" i="9"/>
  <c r="J1934" i="9" s="1"/>
  <c r="H1935" i="9"/>
  <c r="I1935" i="9"/>
  <c r="J1935" i="9" s="1"/>
  <c r="H1936" i="9"/>
  <c r="I1936" i="9"/>
  <c r="J1936" i="9" s="1"/>
  <c r="H1937" i="9"/>
  <c r="I1937" i="9"/>
  <c r="J1937" i="9" s="1"/>
  <c r="H1938" i="9"/>
  <c r="I1938" i="9"/>
  <c r="J1938" i="9" s="1"/>
  <c r="H1939" i="9"/>
  <c r="I1939" i="9"/>
  <c r="J1939" i="9" s="1"/>
  <c r="H1940" i="9"/>
  <c r="I1940" i="9"/>
  <c r="J1940" i="9" s="1"/>
  <c r="H1941" i="9"/>
  <c r="I1941" i="9"/>
  <c r="J1941" i="9" s="1"/>
  <c r="H1942" i="9"/>
  <c r="I1942" i="9"/>
  <c r="J1942" i="9" s="1"/>
  <c r="H1943" i="9"/>
  <c r="I1943" i="9"/>
  <c r="J1943" i="9" s="1"/>
  <c r="H1944" i="9"/>
  <c r="I1944" i="9"/>
  <c r="J1944" i="9" s="1"/>
  <c r="H1945" i="9"/>
  <c r="I1945" i="9"/>
  <c r="J1945" i="9" s="1"/>
  <c r="H1946" i="9"/>
  <c r="I1946" i="9"/>
  <c r="J1946" i="9" s="1"/>
  <c r="H1947" i="9"/>
  <c r="I1947" i="9"/>
  <c r="J1947" i="9" s="1"/>
  <c r="H1948" i="9"/>
  <c r="I1948" i="9"/>
  <c r="J1948" i="9" s="1"/>
  <c r="H1949" i="9"/>
  <c r="I1949" i="9"/>
  <c r="H1950" i="9"/>
  <c r="I1950" i="9"/>
  <c r="H1951" i="9"/>
  <c r="I1951" i="9"/>
  <c r="J1951" i="9" s="1"/>
  <c r="H1952" i="9"/>
  <c r="I1952" i="9"/>
  <c r="H1953" i="9"/>
  <c r="I1953" i="9"/>
  <c r="H1954" i="9"/>
  <c r="I1954" i="9"/>
  <c r="H1955" i="9"/>
  <c r="I1955" i="9"/>
  <c r="H1956" i="9"/>
  <c r="I1956" i="9"/>
  <c r="J1956" i="9" s="1"/>
  <c r="H1957" i="9"/>
  <c r="I1957" i="9"/>
  <c r="H1958" i="9"/>
  <c r="I1958" i="9"/>
  <c r="H1959" i="9"/>
  <c r="I1959" i="9"/>
  <c r="J1959" i="9" s="1"/>
  <c r="H1960" i="9"/>
  <c r="I1960" i="9"/>
  <c r="H1961" i="9"/>
  <c r="I1961" i="9"/>
  <c r="H1962" i="9"/>
  <c r="I1962" i="9"/>
  <c r="H1963" i="9"/>
  <c r="I1963" i="9"/>
  <c r="H1964" i="9"/>
  <c r="I1964" i="9"/>
  <c r="H1965" i="9"/>
  <c r="I1965" i="9"/>
  <c r="H1966" i="9"/>
  <c r="I1966" i="9"/>
  <c r="H1967" i="9"/>
  <c r="I1967" i="9"/>
  <c r="H1968" i="9"/>
  <c r="I1968" i="9"/>
  <c r="H1969" i="9"/>
  <c r="I1969" i="9"/>
  <c r="J1969" i="9" s="1"/>
  <c r="K1969" i="9" s="1"/>
  <c r="L1969" i="9" s="1"/>
  <c r="H1970" i="9"/>
  <c r="I1970" i="9"/>
  <c r="H1971" i="9"/>
  <c r="I1971" i="9"/>
  <c r="H1972" i="9"/>
  <c r="I1972" i="9"/>
  <c r="H1973" i="9"/>
  <c r="I1973" i="9"/>
  <c r="H1974" i="9"/>
  <c r="I1974" i="9"/>
  <c r="H1975" i="9"/>
  <c r="I1975" i="9"/>
  <c r="H1976" i="9"/>
  <c r="I1976" i="9"/>
  <c r="H1977" i="9"/>
  <c r="I1977" i="9"/>
  <c r="H1978" i="9"/>
  <c r="I1978" i="9"/>
  <c r="J1978" i="9" s="1"/>
  <c r="H1979" i="9"/>
  <c r="I1979" i="9"/>
  <c r="H1980" i="9"/>
  <c r="I1980" i="9"/>
  <c r="H1981" i="9"/>
  <c r="I1981" i="9"/>
  <c r="H1982" i="9"/>
  <c r="I1982" i="9"/>
  <c r="J1982" i="9" s="1"/>
  <c r="H1983" i="9"/>
  <c r="I1983" i="9"/>
  <c r="H1984" i="9"/>
  <c r="I1984" i="9"/>
  <c r="J1984" i="9" s="1"/>
  <c r="H1985" i="9"/>
  <c r="I1985" i="9"/>
  <c r="H1986" i="9"/>
  <c r="I1986" i="9"/>
  <c r="H1987" i="9"/>
  <c r="I1987" i="9"/>
  <c r="H1988" i="9"/>
  <c r="I1988" i="9"/>
  <c r="J1988" i="9" s="1"/>
  <c r="H1989" i="9"/>
  <c r="I1989" i="9"/>
  <c r="H1990" i="9"/>
  <c r="I1990" i="9"/>
  <c r="H1991" i="9"/>
  <c r="I1991" i="9"/>
  <c r="J1991" i="9" s="1"/>
  <c r="K1991" i="9"/>
  <c r="L1991" i="9" s="1"/>
  <c r="H1992" i="9"/>
  <c r="K1992" i="9" s="1"/>
  <c r="L1992" i="9" s="1"/>
  <c r="I1992" i="9"/>
  <c r="J1992" i="9" s="1"/>
  <c r="H1993" i="9"/>
  <c r="I1993" i="9"/>
  <c r="J1993" i="9" s="1"/>
  <c r="K1993" i="9" s="1"/>
  <c r="L1993" i="9" s="1"/>
  <c r="H1994" i="9"/>
  <c r="I1994" i="9"/>
  <c r="H1995" i="9"/>
  <c r="I1995" i="9"/>
  <c r="H1996" i="9"/>
  <c r="I1996" i="9"/>
  <c r="H1997" i="9"/>
  <c r="I1997" i="9"/>
  <c r="H1998" i="9"/>
  <c r="I1998" i="9"/>
  <c r="J1998" i="9" s="1"/>
  <c r="H1999" i="9"/>
  <c r="I1999" i="9"/>
  <c r="J1999" i="9" s="1"/>
  <c r="H2000" i="9"/>
  <c r="I2000" i="9"/>
  <c r="H2001" i="9"/>
  <c r="I2001" i="9"/>
  <c r="H2002" i="9"/>
  <c r="I2002" i="9"/>
  <c r="H2003" i="9"/>
  <c r="I2003" i="9"/>
  <c r="J2003" i="9" s="1"/>
  <c r="H2004" i="9"/>
  <c r="I2004" i="9"/>
  <c r="J2004" i="9" s="1"/>
  <c r="H2005" i="9"/>
  <c r="I2005" i="9"/>
  <c r="H2006" i="9"/>
  <c r="I2006" i="9"/>
  <c r="J2006" i="9" s="1"/>
  <c r="H2007" i="9"/>
  <c r="I2007" i="9"/>
  <c r="J2007" i="9" s="1"/>
  <c r="H2008" i="9"/>
  <c r="I2008" i="9"/>
  <c r="J2008" i="9" s="1"/>
  <c r="H2009" i="9"/>
  <c r="I2009" i="9"/>
  <c r="J2009" i="9" s="1"/>
  <c r="K2009" i="9" s="1"/>
  <c r="L2009" i="9" s="1"/>
  <c r="H2010" i="9"/>
  <c r="I2010" i="9"/>
  <c r="J2010" i="9" s="1"/>
  <c r="H2011" i="9"/>
  <c r="I2011" i="9"/>
  <c r="H2012" i="9"/>
  <c r="I2012" i="9"/>
  <c r="H2013" i="9"/>
  <c r="I2013" i="9"/>
  <c r="H2014" i="9"/>
  <c r="I2014" i="9"/>
  <c r="J2014" i="9" s="1"/>
  <c r="H2015" i="9"/>
  <c r="I2015" i="9"/>
  <c r="H2016" i="9"/>
  <c r="I2016" i="9"/>
  <c r="H2017" i="9"/>
  <c r="I2017" i="9"/>
  <c r="H2018" i="9"/>
  <c r="I2018" i="9"/>
  <c r="J2018" i="9" s="1"/>
  <c r="H2019" i="9"/>
  <c r="I2019" i="9"/>
  <c r="H2020" i="9"/>
  <c r="I2020" i="9"/>
  <c r="H2021" i="9"/>
  <c r="K2021" i="9" s="1"/>
  <c r="L2021" i="9" s="1"/>
  <c r="I2021" i="9"/>
  <c r="J2021" i="9" s="1"/>
  <c r="H2022" i="9"/>
  <c r="I2022" i="9"/>
  <c r="H2023" i="9"/>
  <c r="I2023" i="9"/>
  <c r="H2024" i="9"/>
  <c r="I2024" i="9"/>
  <c r="H2025" i="9"/>
  <c r="I2025" i="9"/>
  <c r="H2026" i="9"/>
  <c r="I2026" i="9"/>
  <c r="J2026" i="9" s="1"/>
  <c r="H2027" i="9"/>
  <c r="I2027" i="9"/>
  <c r="H2028" i="9"/>
  <c r="I2028" i="9"/>
  <c r="H2029" i="9"/>
  <c r="I2029" i="9"/>
  <c r="J2029" i="9" s="1"/>
  <c r="H2030" i="9"/>
  <c r="I2030" i="9"/>
  <c r="J2030" i="9" s="1"/>
  <c r="K2030" i="9" s="1"/>
  <c r="L2030" i="9" s="1"/>
  <c r="H2031" i="9"/>
  <c r="I2031" i="9"/>
  <c r="J2031" i="9" s="1"/>
  <c r="H2032" i="9"/>
  <c r="I2032" i="9"/>
  <c r="H2033" i="9"/>
  <c r="I2033" i="9"/>
  <c r="J2033" i="9" s="1"/>
  <c r="H2034" i="9"/>
  <c r="I2034" i="9"/>
  <c r="J2034" i="9" s="1"/>
  <c r="H2035" i="9"/>
  <c r="I2035" i="9"/>
  <c r="J2035" i="9" s="1"/>
  <c r="H2036" i="9"/>
  <c r="I2036" i="9"/>
  <c r="J2036" i="9" s="1"/>
  <c r="H2037" i="9"/>
  <c r="I2037" i="9"/>
  <c r="H2038" i="9"/>
  <c r="I2038" i="9"/>
  <c r="H2039" i="9"/>
  <c r="I2039" i="9"/>
  <c r="J2039" i="9" s="1"/>
  <c r="H2040" i="9"/>
  <c r="I2040" i="9"/>
  <c r="H2041" i="9"/>
  <c r="I2041" i="9"/>
  <c r="H2042" i="9"/>
  <c r="I2042" i="9"/>
  <c r="J2042" i="9" s="1"/>
  <c r="H2043" i="9"/>
  <c r="I2043" i="9"/>
  <c r="H2044" i="9"/>
  <c r="I2044" i="9"/>
  <c r="H2045" i="9"/>
  <c r="I2045" i="9"/>
  <c r="H2046" i="9"/>
  <c r="I2046" i="9"/>
  <c r="H2047" i="9"/>
  <c r="I2047" i="9"/>
  <c r="H2048" i="9"/>
  <c r="I2048" i="9"/>
  <c r="H2049" i="9"/>
  <c r="I2049" i="9"/>
  <c r="J2049" i="9" s="1"/>
  <c r="H2050" i="9"/>
  <c r="I2050" i="9"/>
  <c r="H2051" i="9"/>
  <c r="I2051" i="9"/>
  <c r="H2052" i="9"/>
  <c r="I2052" i="9"/>
  <c r="H2053" i="9"/>
  <c r="I2053" i="9"/>
  <c r="H2054" i="9"/>
  <c r="I2054" i="9"/>
  <c r="J2054" i="9" s="1"/>
  <c r="H2055" i="9"/>
  <c r="I2055" i="9"/>
  <c r="H2056" i="9"/>
  <c r="I2056" i="9"/>
  <c r="H2057" i="9"/>
  <c r="I2057" i="9"/>
  <c r="H2058" i="9"/>
  <c r="I2058" i="9"/>
  <c r="J2058" i="9" s="1"/>
  <c r="H2059" i="9"/>
  <c r="I2059" i="9"/>
  <c r="H2060" i="9"/>
  <c r="I2060" i="9"/>
  <c r="H2061" i="9"/>
  <c r="I2061" i="9"/>
  <c r="H2062" i="9"/>
  <c r="I2062" i="9"/>
  <c r="H2063" i="9"/>
  <c r="I2063" i="9"/>
  <c r="J2063" i="9" s="1"/>
  <c r="H2064" i="9"/>
  <c r="I2064" i="9"/>
  <c r="H2065" i="9"/>
  <c r="I2065" i="9"/>
  <c r="H2066" i="9"/>
  <c r="I2066" i="9"/>
  <c r="H2067" i="9"/>
  <c r="I2067" i="9"/>
  <c r="H2068" i="9"/>
  <c r="I2068" i="9"/>
  <c r="H2069" i="9"/>
  <c r="I2069" i="9"/>
  <c r="J2069" i="9" s="1"/>
  <c r="H2070" i="9"/>
  <c r="I2070" i="9"/>
  <c r="J2070" i="9" s="1"/>
  <c r="H2071" i="9"/>
  <c r="I2071" i="9"/>
  <c r="H2072" i="9"/>
  <c r="I2072" i="9"/>
  <c r="H2073" i="9"/>
  <c r="I2073" i="9"/>
  <c r="H2074" i="9"/>
  <c r="I2074" i="9"/>
  <c r="H2075" i="9"/>
  <c r="I2075" i="9"/>
  <c r="H2076" i="9"/>
  <c r="I2076" i="9"/>
  <c r="H2077" i="9"/>
  <c r="I2077" i="9"/>
  <c r="H2078" i="9"/>
  <c r="I2078" i="9"/>
  <c r="J2078" i="9" s="1"/>
  <c r="K2078" i="9" s="1"/>
  <c r="L2078" i="9" s="1"/>
  <c r="H2079" i="9"/>
  <c r="I2079" i="9"/>
  <c r="J2079" i="9" s="1"/>
  <c r="H2080" i="9"/>
  <c r="I2080" i="9"/>
  <c r="J2080" i="9" s="1"/>
  <c r="K2080" i="9" s="1"/>
  <c r="L2080" i="9" s="1"/>
  <c r="H2081" i="9"/>
  <c r="I2081" i="9"/>
  <c r="H2082" i="9"/>
  <c r="I2082" i="9"/>
  <c r="H2083" i="9"/>
  <c r="I2083" i="9"/>
  <c r="H2084" i="9"/>
  <c r="I2084" i="9"/>
  <c r="H2085" i="9"/>
  <c r="I2085" i="9"/>
  <c r="J2085" i="9" s="1"/>
  <c r="H2086" i="9"/>
  <c r="I2086" i="9"/>
  <c r="H2087" i="9"/>
  <c r="I2087" i="9"/>
  <c r="H2088" i="9"/>
  <c r="I2088" i="9"/>
  <c r="J2088" i="9"/>
  <c r="H2089" i="9"/>
  <c r="I2089" i="9"/>
  <c r="H2090" i="9"/>
  <c r="I2090" i="9"/>
  <c r="H2091" i="9"/>
  <c r="I2091" i="9"/>
  <c r="H2092" i="9"/>
  <c r="I2092" i="9"/>
  <c r="H2093" i="9"/>
  <c r="I2093" i="9"/>
  <c r="H2094" i="9"/>
  <c r="I2094" i="9"/>
  <c r="H2095" i="9"/>
  <c r="K2095" i="9" s="1"/>
  <c r="L2095" i="9" s="1"/>
  <c r="I2095" i="9"/>
  <c r="J2095" i="9" s="1"/>
  <c r="H2096" i="9"/>
  <c r="I2096" i="9"/>
  <c r="J2096" i="9" s="1"/>
  <c r="K2096" i="9" s="1"/>
  <c r="L2096" i="9" s="1"/>
  <c r="H2097" i="9"/>
  <c r="I2097" i="9"/>
  <c r="H2098" i="9"/>
  <c r="I2098" i="9"/>
  <c r="H2099" i="9"/>
  <c r="I2099" i="9"/>
  <c r="H2100" i="9"/>
  <c r="I2100" i="9"/>
  <c r="H2101" i="9"/>
  <c r="I2101" i="9"/>
  <c r="H2102" i="9"/>
  <c r="I2102" i="9"/>
  <c r="H2103" i="9"/>
  <c r="I2103" i="9"/>
  <c r="H2104" i="9"/>
  <c r="I2104" i="9"/>
  <c r="H2105" i="9"/>
  <c r="I2105" i="9"/>
  <c r="H2106" i="9"/>
  <c r="I2106" i="9"/>
  <c r="J2106" i="9" s="1"/>
  <c r="H2107" i="9"/>
  <c r="I2107" i="9"/>
  <c r="J2107" i="9" s="1"/>
  <c r="H2108" i="9"/>
  <c r="I2108" i="9"/>
  <c r="H2109" i="9"/>
  <c r="I2109" i="9"/>
  <c r="H2110" i="9"/>
  <c r="I2110" i="9"/>
  <c r="J2110" i="9" s="1"/>
  <c r="H2111" i="9"/>
  <c r="I2111" i="9"/>
  <c r="J2111" i="9" s="1"/>
  <c r="H2112" i="9"/>
  <c r="I2112" i="9"/>
  <c r="H2113" i="9"/>
  <c r="I2113" i="9"/>
  <c r="H2114" i="9"/>
  <c r="I2114" i="9"/>
  <c r="H2115" i="9"/>
  <c r="I2115" i="9"/>
  <c r="H2116" i="9"/>
  <c r="I2116" i="9"/>
  <c r="H2117" i="9"/>
  <c r="I2117" i="9"/>
  <c r="J2117" i="9" s="1"/>
  <c r="H2118" i="9"/>
  <c r="I2118" i="9"/>
  <c r="H2119" i="9"/>
  <c r="I2119" i="9"/>
  <c r="H2120" i="9"/>
  <c r="I2120" i="9"/>
  <c r="J2120" i="9" s="1"/>
  <c r="H2121" i="9"/>
  <c r="I2121" i="9"/>
  <c r="H2122" i="9"/>
  <c r="I2122" i="9"/>
  <c r="J2122" i="9" s="1"/>
  <c r="H2123" i="9"/>
  <c r="I2123" i="9"/>
  <c r="J2123" i="9" s="1"/>
  <c r="H2124" i="9"/>
  <c r="I2124" i="9"/>
  <c r="H2125" i="9"/>
  <c r="I2125" i="9"/>
  <c r="H2126" i="9"/>
  <c r="I2126" i="9"/>
  <c r="H2127" i="9"/>
  <c r="I2127" i="9"/>
  <c r="J2127" i="9" s="1"/>
  <c r="H2128" i="9"/>
  <c r="I2128" i="9"/>
  <c r="J2128" i="9" s="1"/>
  <c r="H2129" i="9"/>
  <c r="I2129" i="9"/>
  <c r="H2130" i="9"/>
  <c r="I2130" i="9"/>
  <c r="H2131" i="9"/>
  <c r="I2131" i="9"/>
  <c r="H2132" i="9"/>
  <c r="I2132" i="9"/>
  <c r="H2133" i="9"/>
  <c r="I2133" i="9"/>
  <c r="H2134" i="9"/>
  <c r="I2134" i="9"/>
  <c r="J2134" i="9" s="1"/>
  <c r="H2135" i="9"/>
  <c r="I2135" i="9"/>
  <c r="H2136" i="9"/>
  <c r="I2136" i="9"/>
  <c r="H2137" i="9"/>
  <c r="I2137" i="9"/>
  <c r="H2138" i="9"/>
  <c r="I2138" i="9"/>
  <c r="H2139" i="9"/>
  <c r="I2139" i="9"/>
  <c r="H2140" i="9"/>
  <c r="I2140" i="9"/>
  <c r="H2141" i="9"/>
  <c r="I2141" i="9"/>
  <c r="H2142" i="9"/>
  <c r="I2142" i="9"/>
  <c r="J2142" i="9" s="1"/>
  <c r="H2143" i="9"/>
  <c r="I2143" i="9"/>
  <c r="J2143" i="9" s="1"/>
  <c r="H2144" i="9"/>
  <c r="I2144" i="9"/>
  <c r="J2144" i="9" s="1"/>
  <c r="H2145" i="9"/>
  <c r="I2145" i="9"/>
  <c r="H2146" i="9"/>
  <c r="I2146" i="9"/>
  <c r="H2147" i="9"/>
  <c r="I2147" i="9"/>
  <c r="H2148" i="9"/>
  <c r="I2148" i="9"/>
  <c r="H2149" i="9"/>
  <c r="I2149" i="9"/>
  <c r="J2149" i="9" s="1"/>
  <c r="H2150" i="9"/>
  <c r="I2150" i="9"/>
  <c r="H2151" i="9"/>
  <c r="I2151" i="9"/>
  <c r="H2152" i="9"/>
  <c r="I2152" i="9"/>
  <c r="J2152" i="9" s="1"/>
  <c r="H2153" i="9"/>
  <c r="I2153" i="9"/>
  <c r="H2154" i="9"/>
  <c r="K2154" i="9" s="1"/>
  <c r="L2154" i="9" s="1"/>
  <c r="I2154" i="9"/>
  <c r="J2154" i="9" s="1"/>
  <c r="H2155" i="9"/>
  <c r="I2155" i="9"/>
  <c r="J2155" i="9" s="1"/>
  <c r="H2156" i="9"/>
  <c r="I2156" i="9"/>
  <c r="H2157" i="9"/>
  <c r="I2157" i="9"/>
  <c r="H2158" i="9"/>
  <c r="I2158" i="9"/>
  <c r="H2159" i="9"/>
  <c r="I2159" i="9"/>
  <c r="J2159" i="9" s="1"/>
  <c r="H2160" i="9"/>
  <c r="I2160" i="9"/>
  <c r="J2160" i="9" s="1"/>
  <c r="H2161" i="9"/>
  <c r="I2161" i="9"/>
  <c r="H2162" i="9"/>
  <c r="I2162" i="9"/>
  <c r="H2163" i="9"/>
  <c r="I2163" i="9"/>
  <c r="H2164" i="9"/>
  <c r="I2164" i="9"/>
  <c r="H2165" i="9"/>
  <c r="I2165" i="9"/>
  <c r="H2166" i="9"/>
  <c r="I2166" i="9"/>
  <c r="J2166" i="9" s="1"/>
  <c r="H2167" i="9"/>
  <c r="I2167" i="9"/>
  <c r="H2168" i="9"/>
  <c r="I2168" i="9"/>
  <c r="H2169" i="9"/>
  <c r="I2169" i="9"/>
  <c r="H2170" i="9"/>
  <c r="I2170" i="9"/>
  <c r="H2171" i="9"/>
  <c r="I2171" i="9"/>
  <c r="H2172" i="9"/>
  <c r="I2172" i="9"/>
  <c r="H2173" i="9"/>
  <c r="I2173" i="9"/>
  <c r="H2174" i="9"/>
  <c r="I2174" i="9"/>
  <c r="H2175" i="9"/>
  <c r="I2175" i="9"/>
  <c r="J2175" i="9" s="1"/>
  <c r="H2176" i="9"/>
  <c r="I2176" i="9"/>
  <c r="H2177" i="9"/>
  <c r="I2177" i="9"/>
  <c r="H2178" i="9"/>
  <c r="I2178" i="9"/>
  <c r="H2179" i="9"/>
  <c r="I2179" i="9"/>
  <c r="H2180" i="9"/>
  <c r="I2180" i="9"/>
  <c r="H2181" i="9"/>
  <c r="I2181" i="9"/>
  <c r="J2181" i="9" s="1"/>
  <c r="H2182" i="9"/>
  <c r="I2182" i="9"/>
  <c r="J2182" i="9" s="1"/>
  <c r="H2183" i="9"/>
  <c r="I2183" i="9"/>
  <c r="H2184" i="9"/>
  <c r="I2184" i="9"/>
  <c r="J2184" i="9" s="1"/>
  <c r="H2185" i="9"/>
  <c r="I2185" i="9"/>
  <c r="H2186" i="9"/>
  <c r="I2186" i="9"/>
  <c r="J2186" i="9" s="1"/>
  <c r="H2187" i="9"/>
  <c r="I2187" i="9"/>
  <c r="J2187" i="9" s="1"/>
  <c r="H2188" i="9"/>
  <c r="I2188" i="9"/>
  <c r="H2189" i="9"/>
  <c r="I2189" i="9"/>
  <c r="H2190" i="9"/>
  <c r="I2190" i="9"/>
  <c r="H2191" i="9"/>
  <c r="I2191" i="9"/>
  <c r="J2191" i="9" s="1"/>
  <c r="H2192" i="9"/>
  <c r="I2192" i="9"/>
  <c r="J2192" i="9"/>
  <c r="K2192" i="9" s="1"/>
  <c r="L2192" i="9" s="1"/>
  <c r="H2193" i="9"/>
  <c r="I2193" i="9"/>
  <c r="H2194" i="9"/>
  <c r="I2194" i="9"/>
  <c r="J2194" i="9" s="1"/>
  <c r="H2195" i="9"/>
  <c r="I2195" i="9"/>
  <c r="J2195" i="9" s="1"/>
  <c r="H2196" i="9"/>
  <c r="I2196" i="9"/>
  <c r="H2197" i="9"/>
  <c r="I2197" i="9"/>
  <c r="J2197" i="9" s="1"/>
  <c r="H2198" i="9"/>
  <c r="I2198" i="9"/>
  <c r="H2199" i="9"/>
  <c r="I2199" i="9"/>
  <c r="J2199" i="9" s="1"/>
  <c r="H2200" i="9"/>
  <c r="I2200" i="9"/>
  <c r="J2200" i="9" s="1"/>
  <c r="H2201" i="9"/>
  <c r="I2201" i="9"/>
  <c r="J2201" i="9" s="1"/>
  <c r="H2202" i="9"/>
  <c r="I2202" i="9"/>
  <c r="J2202" i="9" s="1"/>
  <c r="H2203" i="9"/>
  <c r="I2203" i="9"/>
  <c r="J2203" i="9" s="1"/>
  <c r="H2204" i="9"/>
  <c r="I2204" i="9"/>
  <c r="H2205" i="9"/>
  <c r="I2205" i="9"/>
  <c r="H2206" i="9"/>
  <c r="I2206" i="9"/>
  <c r="H2207" i="9"/>
  <c r="I2207" i="9"/>
  <c r="H2208" i="9"/>
  <c r="I2208" i="9"/>
  <c r="H2209" i="9"/>
  <c r="I2209" i="9"/>
  <c r="J2209" i="9" s="1"/>
  <c r="H2210" i="9"/>
  <c r="I2210" i="9"/>
  <c r="J2210" i="9" s="1"/>
  <c r="H2211" i="9"/>
  <c r="I2211" i="9"/>
  <c r="H2212" i="9"/>
  <c r="I2212" i="9"/>
  <c r="H2213" i="9"/>
  <c r="I2213" i="9"/>
  <c r="J2213" i="9" s="1"/>
  <c r="H2214" i="9"/>
  <c r="I2214" i="9"/>
  <c r="J2214" i="9" s="1"/>
  <c r="H2215" i="9"/>
  <c r="I2215" i="9"/>
  <c r="H2216" i="9"/>
  <c r="I2216" i="9"/>
  <c r="J2216" i="9" s="1"/>
  <c r="K2216" i="9" s="1"/>
  <c r="L2216" i="9" s="1"/>
  <c r="H2217" i="9"/>
  <c r="I2217" i="9"/>
  <c r="J2217" i="9" s="1"/>
  <c r="H2218" i="9"/>
  <c r="I2218" i="9"/>
  <c r="J2218" i="9" s="1"/>
  <c r="H2219" i="9"/>
  <c r="I2219" i="9"/>
  <c r="J2219" i="9" s="1"/>
  <c r="H2220" i="9"/>
  <c r="I2220" i="9"/>
  <c r="H2221" i="9"/>
  <c r="I2221" i="9"/>
  <c r="H2222" i="9"/>
  <c r="I2222" i="9"/>
  <c r="J2222" i="9" s="1"/>
  <c r="H2223" i="9"/>
  <c r="I2223" i="9"/>
  <c r="J2223" i="9" s="1"/>
  <c r="H2224" i="9"/>
  <c r="I2224" i="9"/>
  <c r="J2224" i="9" s="1"/>
  <c r="H2225" i="9"/>
  <c r="I2225" i="9"/>
  <c r="J2225" i="9" s="1"/>
  <c r="H2226" i="9"/>
  <c r="I2226" i="9"/>
  <c r="J2226" i="9" s="1"/>
  <c r="H2227" i="9"/>
  <c r="I2227" i="9"/>
  <c r="H2228" i="9"/>
  <c r="I2228" i="9"/>
  <c r="H2229" i="9"/>
  <c r="I2229" i="9"/>
  <c r="H2230" i="9"/>
  <c r="I2230" i="9"/>
  <c r="H2231" i="9"/>
  <c r="I2231" i="9"/>
  <c r="J2231" i="9" s="1"/>
  <c r="H2232" i="9"/>
  <c r="I2232" i="9"/>
  <c r="H2233" i="9"/>
  <c r="I2233" i="9"/>
  <c r="J2233" i="9" s="1"/>
  <c r="H2234" i="9"/>
  <c r="I2234" i="9"/>
  <c r="J2234" i="9" s="1"/>
  <c r="H2235" i="9"/>
  <c r="I2235" i="9"/>
  <c r="H2236" i="9"/>
  <c r="I2236" i="9"/>
  <c r="H2237" i="9"/>
  <c r="I2237" i="9"/>
  <c r="H2238" i="9"/>
  <c r="I2238" i="9"/>
  <c r="J2238" i="9"/>
  <c r="H2239" i="9"/>
  <c r="I2239" i="9"/>
  <c r="H2240" i="9"/>
  <c r="I2240" i="9"/>
  <c r="H2241" i="9"/>
  <c r="I2241" i="9"/>
  <c r="H2242" i="9"/>
  <c r="I2242" i="9"/>
  <c r="J2242" i="9" s="1"/>
  <c r="H2243" i="9"/>
  <c r="I2243" i="9"/>
  <c r="H2244" i="9"/>
  <c r="I2244" i="9"/>
  <c r="H2245" i="9"/>
  <c r="I2245" i="9"/>
  <c r="H2246" i="9"/>
  <c r="I2246" i="9"/>
  <c r="H2247" i="9"/>
  <c r="I2247" i="9"/>
  <c r="H2248" i="9"/>
  <c r="I2248" i="9"/>
  <c r="J2248" i="9" s="1"/>
  <c r="H2249" i="9"/>
  <c r="I2249" i="9"/>
  <c r="H2250" i="9"/>
  <c r="I2250" i="9"/>
  <c r="J2250" i="9" s="1"/>
  <c r="H2251" i="9"/>
  <c r="I2251" i="9"/>
  <c r="H2252" i="9"/>
  <c r="I2252" i="9"/>
  <c r="H2253" i="9"/>
  <c r="I2253" i="9"/>
  <c r="H2254" i="9"/>
  <c r="I2254" i="9"/>
  <c r="J2254" i="9" s="1"/>
  <c r="H2255" i="9"/>
  <c r="I2255" i="9"/>
  <c r="H2256" i="9"/>
  <c r="I2256" i="9"/>
  <c r="H2257" i="9"/>
  <c r="I2257" i="9"/>
  <c r="H2258" i="9"/>
  <c r="I2258" i="9"/>
  <c r="J2258" i="9" s="1"/>
  <c r="H2259" i="9"/>
  <c r="I2259" i="9"/>
  <c r="H2260" i="9"/>
  <c r="I2260" i="9"/>
  <c r="H2261" i="9"/>
  <c r="I2261" i="9"/>
  <c r="H2262" i="9"/>
  <c r="I2262" i="9"/>
  <c r="J2262" i="9" s="1"/>
  <c r="H2263" i="9"/>
  <c r="I2263" i="9"/>
  <c r="H2264" i="9"/>
  <c r="I2264" i="9"/>
  <c r="H2265" i="9"/>
  <c r="I2265" i="9"/>
  <c r="H2266" i="9"/>
  <c r="I2266" i="9"/>
  <c r="J2266" i="9" s="1"/>
  <c r="H2267" i="9"/>
  <c r="I2267" i="9"/>
  <c r="H2268" i="9"/>
  <c r="I2268" i="9"/>
  <c r="H2269" i="9"/>
  <c r="I2269" i="9"/>
  <c r="H2270" i="9"/>
  <c r="I2270" i="9"/>
  <c r="J2270" i="9" s="1"/>
  <c r="H2271" i="9"/>
  <c r="I2271" i="9"/>
  <c r="H2272" i="9"/>
  <c r="I2272" i="9"/>
  <c r="H2273" i="9"/>
  <c r="I2273" i="9"/>
  <c r="H2274" i="9"/>
  <c r="I2274" i="9"/>
  <c r="J2274" i="9" s="1"/>
  <c r="H2275" i="9"/>
  <c r="I2275" i="9"/>
  <c r="H2276" i="9"/>
  <c r="I2276" i="9"/>
  <c r="H2277" i="9"/>
  <c r="I2277" i="9"/>
  <c r="H2278" i="9"/>
  <c r="I2278" i="9"/>
  <c r="J2278" i="9" s="1"/>
  <c r="H2279" i="9"/>
  <c r="I2279" i="9"/>
  <c r="H2280" i="9"/>
  <c r="I2280" i="9"/>
  <c r="J2280" i="9"/>
  <c r="H2281" i="9"/>
  <c r="I2281" i="9"/>
  <c r="H2282" i="9"/>
  <c r="I2282" i="9"/>
  <c r="H2283" i="9"/>
  <c r="I2283" i="9"/>
  <c r="H2284" i="9"/>
  <c r="I2284" i="9"/>
  <c r="H2285" i="9"/>
  <c r="I2285" i="9"/>
  <c r="H2286" i="9"/>
  <c r="I2286" i="9"/>
  <c r="J2286" i="9" s="1"/>
  <c r="H2287" i="9"/>
  <c r="I2287" i="9"/>
  <c r="H2288" i="9"/>
  <c r="I2288" i="9"/>
  <c r="H2289" i="9"/>
  <c r="I2289" i="9"/>
  <c r="H2290" i="9"/>
  <c r="I2290" i="9"/>
  <c r="H2291" i="9"/>
  <c r="I2291" i="9"/>
  <c r="H2292" i="9"/>
  <c r="I2292" i="9"/>
  <c r="H2293" i="9"/>
  <c r="I2293" i="9"/>
  <c r="H2294" i="9"/>
  <c r="I2294" i="9"/>
  <c r="J2294" i="9" s="1"/>
  <c r="H2295" i="9"/>
  <c r="I2295" i="9"/>
  <c r="H2296" i="9"/>
  <c r="I2296" i="9"/>
  <c r="J2296" i="9" s="1"/>
  <c r="K2296" i="9" s="1"/>
  <c r="L2296" i="9" s="1"/>
  <c r="H2297" i="9"/>
  <c r="I2297" i="9"/>
  <c r="H2298" i="9"/>
  <c r="I2298" i="9"/>
  <c r="H2299" i="9"/>
  <c r="I2299" i="9"/>
  <c r="H2300" i="9"/>
  <c r="I2300" i="9"/>
  <c r="H2301" i="9"/>
  <c r="I2301" i="9"/>
  <c r="H2302" i="9"/>
  <c r="I2302" i="9"/>
  <c r="J2302" i="9" s="1"/>
  <c r="H2303" i="9"/>
  <c r="I2303" i="9"/>
  <c r="J2303" i="9" s="1"/>
  <c r="H2304" i="9"/>
  <c r="I2304" i="9"/>
  <c r="H2305" i="9"/>
  <c r="I2305" i="9"/>
  <c r="J2305" i="9" s="1"/>
  <c r="H2306" i="9"/>
  <c r="I2306" i="9"/>
  <c r="H2307" i="9"/>
  <c r="I2307" i="9"/>
  <c r="H2308" i="9"/>
  <c r="I2308" i="9"/>
  <c r="H2309" i="9"/>
  <c r="I2309" i="9"/>
  <c r="H2310" i="9"/>
  <c r="I2310" i="9"/>
  <c r="J2310" i="9" s="1"/>
  <c r="H2311" i="9"/>
  <c r="I2311" i="9"/>
  <c r="H2312" i="9"/>
  <c r="I2312" i="9"/>
  <c r="H2313" i="9"/>
  <c r="I2313" i="9"/>
  <c r="J2313" i="9" s="1"/>
  <c r="H2314" i="9"/>
  <c r="I2314" i="9"/>
  <c r="H2315" i="9"/>
  <c r="I2315" i="9"/>
  <c r="H2316" i="9"/>
  <c r="I2316" i="9"/>
  <c r="H2317" i="9"/>
  <c r="I2317" i="9"/>
  <c r="J2317" i="9" s="1"/>
  <c r="H2318" i="9"/>
  <c r="I2318" i="9"/>
  <c r="H2319" i="9"/>
  <c r="I2319" i="9"/>
  <c r="H2320" i="9"/>
  <c r="I2320" i="9"/>
  <c r="H2321" i="9"/>
  <c r="I2321" i="9"/>
  <c r="J2321" i="9" s="1"/>
  <c r="H2322" i="9"/>
  <c r="I2322" i="9"/>
  <c r="J2322" i="9" s="1"/>
  <c r="H2323" i="9"/>
  <c r="I2323" i="9"/>
  <c r="J2323" i="9" s="1"/>
  <c r="H2324" i="9"/>
  <c r="I2324" i="9"/>
  <c r="H2325" i="9"/>
  <c r="I2325" i="9"/>
  <c r="J2325" i="9" s="1"/>
  <c r="H2326" i="9"/>
  <c r="I2326" i="9"/>
  <c r="J2326" i="9" s="1"/>
  <c r="K2326" i="9" s="1"/>
  <c r="L2326" i="9" s="1"/>
  <c r="H2327" i="9"/>
  <c r="I2327" i="9"/>
  <c r="J2327" i="9" s="1"/>
  <c r="H2328" i="9"/>
  <c r="I2328" i="9"/>
  <c r="H2329" i="9"/>
  <c r="I2329" i="9"/>
  <c r="J2329" i="9" s="1"/>
  <c r="H2330" i="9"/>
  <c r="I2330" i="9"/>
  <c r="J2330" i="9" s="1"/>
  <c r="H2331" i="9"/>
  <c r="I2331" i="9"/>
  <c r="H2332" i="9"/>
  <c r="I2332" i="9"/>
  <c r="H2333" i="9"/>
  <c r="I2333" i="9"/>
  <c r="H2334" i="9"/>
  <c r="I2334" i="9"/>
  <c r="H2335" i="9"/>
  <c r="I2335" i="9"/>
  <c r="H2336" i="9"/>
  <c r="I2336" i="9"/>
  <c r="H2337" i="9"/>
  <c r="I2337" i="9"/>
  <c r="J2337" i="9" s="1"/>
  <c r="H2338" i="9"/>
  <c r="I2338" i="9"/>
  <c r="J2338" i="9" s="1"/>
  <c r="K2338" i="9" s="1"/>
  <c r="L2338" i="9" s="1"/>
  <c r="H2339" i="9"/>
  <c r="I2339" i="9"/>
  <c r="J2339" i="9" s="1"/>
  <c r="H2340" i="9"/>
  <c r="I2340" i="9"/>
  <c r="H2341" i="9"/>
  <c r="I2341" i="9"/>
  <c r="J2341" i="9" s="1"/>
  <c r="H2342" i="9"/>
  <c r="I2342" i="9"/>
  <c r="J2342" i="9" s="1"/>
  <c r="H2343" i="9"/>
  <c r="I2343" i="9"/>
  <c r="H2344" i="9"/>
  <c r="I2344" i="9"/>
  <c r="H2345" i="9"/>
  <c r="I2345" i="9"/>
  <c r="J2345" i="9" s="1"/>
  <c r="H2346" i="9"/>
  <c r="I2346" i="9"/>
  <c r="H2347" i="9"/>
  <c r="I2347" i="9"/>
  <c r="J2347" i="9" s="1"/>
  <c r="H2348" i="9"/>
  <c r="I2348" i="9"/>
  <c r="H2349" i="9"/>
  <c r="I2349" i="9"/>
  <c r="H2350" i="9"/>
  <c r="I2350" i="9"/>
  <c r="H2351" i="9"/>
  <c r="I2351" i="9"/>
  <c r="H2352" i="9"/>
  <c r="I2352" i="9"/>
  <c r="H2353" i="9"/>
  <c r="I2353" i="9"/>
  <c r="J2353" i="9" s="1"/>
  <c r="H2354" i="9"/>
  <c r="I2354" i="9"/>
  <c r="J2354" i="9" s="1"/>
  <c r="H2355" i="9"/>
  <c r="I2355" i="9"/>
  <c r="H2356" i="9"/>
  <c r="I2356" i="9"/>
  <c r="H2357" i="9"/>
  <c r="I2357" i="9"/>
  <c r="H2358" i="9"/>
  <c r="I2358" i="9"/>
  <c r="H2359" i="9"/>
  <c r="I2359" i="9"/>
  <c r="J2359" i="9" s="1"/>
  <c r="H2360" i="9"/>
  <c r="I2360" i="9"/>
  <c r="H2361" i="9"/>
  <c r="I2361" i="9"/>
  <c r="H2362" i="9"/>
  <c r="I2362" i="9"/>
  <c r="J2362" i="9" s="1"/>
  <c r="K2362" i="9" s="1"/>
  <c r="L2362" i="9" s="1"/>
  <c r="H2363" i="9"/>
  <c r="I2363" i="9"/>
  <c r="J2363" i="9" s="1"/>
  <c r="H2364" i="9"/>
  <c r="I2364" i="9"/>
  <c r="H2365" i="9"/>
  <c r="I2365" i="9"/>
  <c r="J2365" i="9" s="1"/>
  <c r="H2366" i="9"/>
  <c r="I2366" i="9"/>
  <c r="J2366" i="9" s="1"/>
  <c r="H2367" i="9"/>
  <c r="I2367" i="9"/>
  <c r="H2368" i="9"/>
  <c r="I2368" i="9"/>
  <c r="H2369" i="9"/>
  <c r="I2369" i="9"/>
  <c r="J2369" i="9" s="1"/>
  <c r="H2370" i="9"/>
  <c r="I2370" i="9"/>
  <c r="H2371" i="9"/>
  <c r="I2371" i="9"/>
  <c r="J2371" i="9" s="1"/>
  <c r="H2372" i="9"/>
  <c r="I2372" i="9"/>
  <c r="H2373" i="9"/>
  <c r="I2373" i="9"/>
  <c r="H2374" i="9"/>
  <c r="I2374" i="9"/>
  <c r="H2375" i="9"/>
  <c r="I2375" i="9"/>
  <c r="J2375" i="9" s="1"/>
  <c r="H2376" i="9"/>
  <c r="I2376" i="9"/>
  <c r="H2377" i="9"/>
  <c r="I2377" i="9"/>
  <c r="H2378" i="9"/>
  <c r="I2378" i="9"/>
  <c r="J2378" i="9" s="1"/>
  <c r="H2379" i="9"/>
  <c r="I2379" i="9"/>
  <c r="H2380" i="9"/>
  <c r="I2380" i="9"/>
  <c r="H2381" i="9"/>
  <c r="I2381" i="9"/>
  <c r="J2381" i="9" s="1"/>
  <c r="H2382" i="9"/>
  <c r="I2382" i="9"/>
  <c r="H2383" i="9"/>
  <c r="I2383" i="9"/>
  <c r="H2384" i="9"/>
  <c r="I2384" i="9"/>
  <c r="H2385" i="9"/>
  <c r="I2385" i="9"/>
  <c r="J2385" i="9" s="1"/>
  <c r="H2386" i="9"/>
  <c r="I2386" i="9"/>
  <c r="J2386" i="9" s="1"/>
  <c r="H2387" i="9"/>
  <c r="I2387" i="9"/>
  <c r="J2387" i="9" s="1"/>
  <c r="H2388" i="9"/>
  <c r="I2388" i="9"/>
  <c r="H2389" i="9"/>
  <c r="I2389" i="9"/>
  <c r="H2390" i="9"/>
  <c r="I2390" i="9"/>
  <c r="J2390" i="9" s="1"/>
  <c r="K2390" i="9" s="1"/>
  <c r="L2390" i="9" s="1"/>
  <c r="H2391" i="9"/>
  <c r="I2391" i="9"/>
  <c r="J2391" i="9" s="1"/>
  <c r="H2392" i="9"/>
  <c r="I2392" i="9"/>
  <c r="H2393" i="9"/>
  <c r="I2393" i="9"/>
  <c r="J2393" i="9" s="1"/>
  <c r="H2394" i="9"/>
  <c r="I2394" i="9"/>
  <c r="H2395" i="9"/>
  <c r="I2395" i="9"/>
  <c r="H2396" i="9"/>
  <c r="I2396" i="9"/>
  <c r="H2397" i="9"/>
  <c r="I2397" i="9"/>
  <c r="J2397" i="9" s="1"/>
  <c r="H2398" i="9"/>
  <c r="I2398" i="9"/>
  <c r="H2399" i="9"/>
  <c r="I2399" i="9"/>
  <c r="H2400" i="9"/>
  <c r="I2400" i="9"/>
  <c r="H2401" i="9"/>
  <c r="I2401" i="9"/>
  <c r="J2401" i="9" s="1"/>
  <c r="H2402" i="9"/>
  <c r="I2402" i="9"/>
  <c r="H2403" i="9"/>
  <c r="I2403" i="9"/>
  <c r="J2403" i="9" s="1"/>
  <c r="H2404" i="9"/>
  <c r="I2404" i="9"/>
  <c r="H2405" i="9"/>
  <c r="I2405" i="9"/>
  <c r="H2406" i="9"/>
  <c r="I2406" i="9"/>
  <c r="H2407" i="9"/>
  <c r="I2407" i="9"/>
  <c r="H2408" i="9"/>
  <c r="I2408" i="9"/>
  <c r="H2409" i="9"/>
  <c r="I2409" i="9"/>
  <c r="J2409" i="9" s="1"/>
  <c r="H2410" i="9"/>
  <c r="I2410" i="9"/>
  <c r="H2411" i="9"/>
  <c r="I2411" i="9"/>
  <c r="H2412" i="9"/>
  <c r="I2412" i="9"/>
  <c r="H2413" i="9"/>
  <c r="I2413" i="9"/>
  <c r="H2414" i="9"/>
  <c r="I2414" i="9"/>
  <c r="J2414" i="9" s="1"/>
  <c r="K2414" i="9" s="1"/>
  <c r="L2414" i="9" s="1"/>
  <c r="H2415" i="9"/>
  <c r="I2415" i="9"/>
  <c r="J2415" i="9" s="1"/>
  <c r="H2416" i="9"/>
  <c r="I2416" i="9"/>
  <c r="H2417" i="9"/>
  <c r="I2417" i="9"/>
  <c r="J2417" i="9" s="1"/>
  <c r="H2418" i="9"/>
  <c r="I2418" i="9"/>
  <c r="H2419" i="9"/>
  <c r="I2419" i="9"/>
  <c r="H2420" i="9"/>
  <c r="I2420" i="9"/>
  <c r="H2421" i="9"/>
  <c r="I2421" i="9"/>
  <c r="J2421" i="9" s="1"/>
  <c r="H2422" i="9"/>
  <c r="I2422" i="9"/>
  <c r="H2423" i="9"/>
  <c r="I2423" i="9"/>
  <c r="H2424" i="9"/>
  <c r="I2424" i="9"/>
  <c r="H2425" i="9"/>
  <c r="I2425" i="9"/>
  <c r="H2426" i="9"/>
  <c r="I2426" i="9"/>
  <c r="J2426" i="9" s="1"/>
  <c r="H2427" i="9"/>
  <c r="I2427" i="9"/>
  <c r="J2427" i="9" s="1"/>
  <c r="H2428" i="9"/>
  <c r="I2428" i="9"/>
  <c r="H2429" i="9"/>
  <c r="I2429" i="9"/>
  <c r="J2429" i="9" s="1"/>
  <c r="H2430" i="9"/>
  <c r="I2430" i="9"/>
  <c r="J2430" i="9" s="1"/>
  <c r="H2431" i="9"/>
  <c r="I2431" i="9"/>
  <c r="J2431" i="9" s="1"/>
  <c r="H2432" i="9"/>
  <c r="I2432" i="9"/>
  <c r="H2433" i="9"/>
  <c r="I2433" i="9"/>
  <c r="J2433" i="9" s="1"/>
  <c r="H2434" i="9"/>
  <c r="I2434" i="9"/>
  <c r="H2435" i="9"/>
  <c r="I2435" i="9"/>
  <c r="J2435" i="9" s="1"/>
  <c r="H2436" i="9"/>
  <c r="I2436" i="9"/>
  <c r="H2437" i="9"/>
  <c r="I2437" i="9"/>
  <c r="H2438" i="9"/>
  <c r="I2438" i="9"/>
  <c r="J2438" i="9" s="1"/>
  <c r="H2439" i="9"/>
  <c r="I2439" i="9"/>
  <c r="H2440" i="9"/>
  <c r="I2440" i="9"/>
  <c r="H2441" i="9"/>
  <c r="I2441" i="9"/>
  <c r="H2442" i="9"/>
  <c r="I2442" i="9"/>
  <c r="H2443" i="9"/>
  <c r="I2443" i="9"/>
  <c r="J2443" i="9" s="1"/>
  <c r="H2444" i="9"/>
  <c r="I2444" i="9"/>
  <c r="H2445" i="9"/>
  <c r="I2445" i="9"/>
  <c r="H2446" i="9"/>
  <c r="I2446" i="9"/>
  <c r="H2447" i="9"/>
  <c r="I2447" i="9"/>
  <c r="H2448" i="9"/>
  <c r="I2448" i="9"/>
  <c r="H2449" i="9"/>
  <c r="I2449" i="9"/>
  <c r="J2449" i="9" s="1"/>
  <c r="H2450" i="9"/>
  <c r="I2450" i="9"/>
  <c r="H2451" i="9"/>
  <c r="I2451" i="9"/>
  <c r="J2451" i="9" s="1"/>
  <c r="H2452" i="9"/>
  <c r="I2452" i="9"/>
  <c r="H2453" i="9"/>
  <c r="I2453" i="9"/>
  <c r="H2454" i="9"/>
  <c r="I2454" i="9"/>
  <c r="J2454" i="9" s="1"/>
  <c r="K2454" i="9" s="1"/>
  <c r="L2454" i="9" s="1"/>
  <c r="H2455" i="9"/>
  <c r="I2455" i="9"/>
  <c r="J2455" i="9" s="1"/>
  <c r="H2456" i="9"/>
  <c r="I2456" i="9"/>
  <c r="H2457" i="9"/>
  <c r="I2457" i="9"/>
  <c r="J2457" i="9" s="1"/>
  <c r="H2458" i="9"/>
  <c r="I2458" i="9"/>
  <c r="J2458" i="9" s="1"/>
  <c r="H2459" i="9"/>
  <c r="I2459" i="9"/>
  <c r="H2460" i="9"/>
  <c r="I2460" i="9"/>
  <c r="H2461" i="9"/>
  <c r="I2461" i="9"/>
  <c r="H2462" i="9"/>
  <c r="I2462" i="9"/>
  <c r="H2463" i="9"/>
  <c r="I2463" i="9"/>
  <c r="J2463" i="9" s="1"/>
  <c r="H2464" i="9"/>
  <c r="I2464" i="9"/>
  <c r="H2465" i="9"/>
  <c r="I2465" i="9"/>
  <c r="J2465" i="9" s="1"/>
  <c r="H2466" i="9"/>
  <c r="I2466" i="9"/>
  <c r="J2466" i="9" s="1"/>
  <c r="K2466" i="9" s="1"/>
  <c r="L2466" i="9" s="1"/>
  <c r="H2467" i="9"/>
  <c r="I2467" i="9"/>
  <c r="J2467" i="9" s="1"/>
  <c r="H2468" i="9"/>
  <c r="I2468" i="9"/>
  <c r="H2469" i="9"/>
  <c r="I2469" i="9"/>
  <c r="J2469" i="9" s="1"/>
  <c r="H2470" i="9"/>
  <c r="I2470" i="9"/>
  <c r="J2470" i="9" s="1"/>
  <c r="H2471" i="9"/>
  <c r="I2471" i="9"/>
  <c r="H2472" i="9"/>
  <c r="I2472" i="9"/>
  <c r="H2473" i="9"/>
  <c r="I2473" i="9"/>
  <c r="J2473" i="9" s="1"/>
  <c r="H2474" i="9"/>
  <c r="I2474" i="9"/>
  <c r="H2475" i="9"/>
  <c r="I2475" i="9"/>
  <c r="H2476" i="9"/>
  <c r="I2476" i="9"/>
  <c r="H2477" i="9"/>
  <c r="I2477" i="9"/>
  <c r="H2478" i="9"/>
  <c r="I2478" i="9"/>
  <c r="H2479" i="9"/>
  <c r="I2479" i="9"/>
  <c r="J2479" i="9" s="1"/>
  <c r="H2480" i="9"/>
  <c r="I2480" i="9"/>
  <c r="H2481" i="9"/>
  <c r="I2481" i="9"/>
  <c r="J2481" i="9" s="1"/>
  <c r="H2482" i="9"/>
  <c r="I2482" i="9"/>
  <c r="J2482" i="9" s="1"/>
  <c r="H2483" i="9"/>
  <c r="I2483" i="9"/>
  <c r="H2484" i="9"/>
  <c r="I2484" i="9"/>
  <c r="H2485" i="9"/>
  <c r="I2485" i="9"/>
  <c r="H2486" i="9"/>
  <c r="I2486" i="9"/>
  <c r="H2487" i="9"/>
  <c r="I2487" i="9"/>
  <c r="J2487" i="9" s="1"/>
  <c r="H2488" i="9"/>
  <c r="I2488" i="9"/>
  <c r="H2489" i="9"/>
  <c r="I2489" i="9"/>
  <c r="H2490" i="9"/>
  <c r="I2490" i="9"/>
  <c r="H2491" i="9"/>
  <c r="I2491" i="9"/>
  <c r="J2491" i="9" s="1"/>
  <c r="H2492" i="9"/>
  <c r="I2492" i="9"/>
  <c r="H2493" i="9"/>
  <c r="I2493" i="9"/>
  <c r="H2494" i="9"/>
  <c r="I2494" i="9"/>
  <c r="J2494" i="9" s="1"/>
  <c r="H2495" i="9"/>
  <c r="I2495" i="9"/>
  <c r="H2496" i="9"/>
  <c r="I2496" i="9"/>
  <c r="H2497" i="9"/>
  <c r="I2497" i="9"/>
  <c r="J2497" i="9" s="1"/>
  <c r="H2498" i="9"/>
  <c r="I2498" i="9"/>
  <c r="H2499" i="9"/>
  <c r="I2499" i="9"/>
  <c r="J2499" i="9" s="1"/>
  <c r="H2500" i="9"/>
  <c r="I2500" i="9"/>
  <c r="H2501" i="9"/>
  <c r="I2501" i="9"/>
  <c r="H2502" i="9"/>
  <c r="I2502" i="9"/>
  <c r="J2502" i="9" s="1"/>
  <c r="K2502" i="9" s="1"/>
  <c r="L2502" i="9" s="1"/>
  <c r="H2503" i="9"/>
  <c r="I2503" i="9"/>
  <c r="J2503" i="9" s="1"/>
  <c r="H2504" i="9"/>
  <c r="I2504" i="9"/>
  <c r="H2505" i="9"/>
  <c r="I2505" i="9"/>
  <c r="J2505" i="9" s="1"/>
  <c r="H2506" i="9"/>
  <c r="I2506" i="9"/>
  <c r="J2506" i="9" s="1"/>
  <c r="H2507" i="9"/>
  <c r="I2507" i="9"/>
  <c r="H2508" i="9"/>
  <c r="I2508" i="9"/>
  <c r="H2509" i="9"/>
  <c r="I2509" i="9"/>
  <c r="J2509" i="9" s="1"/>
  <c r="H2510" i="9"/>
  <c r="I2510" i="9"/>
  <c r="H2511" i="9"/>
  <c r="I2511" i="9"/>
  <c r="H2512" i="9"/>
  <c r="I2512" i="9"/>
  <c r="H2513" i="9"/>
  <c r="I2513" i="9"/>
  <c r="J2513" i="9" s="1"/>
  <c r="H2514" i="9"/>
  <c r="I2514" i="9"/>
  <c r="J2514" i="9" s="1"/>
  <c r="H2515" i="9"/>
  <c r="I2515" i="9"/>
  <c r="H2516" i="9"/>
  <c r="I2516" i="9"/>
  <c r="H2517" i="9"/>
  <c r="I2517" i="9"/>
  <c r="H2518" i="9"/>
  <c r="I2518" i="9"/>
  <c r="H2519" i="9"/>
  <c r="I2519" i="9"/>
  <c r="J2519" i="9" s="1"/>
  <c r="H2520" i="9"/>
  <c r="I2520" i="9"/>
  <c r="H2521" i="9"/>
  <c r="I2521" i="9"/>
  <c r="H2522" i="9"/>
  <c r="I2522" i="9"/>
  <c r="H2523" i="9"/>
  <c r="I2523" i="9"/>
  <c r="H2524" i="9"/>
  <c r="I2524" i="9"/>
  <c r="H2525" i="9"/>
  <c r="I2525" i="9"/>
  <c r="J2525" i="9" s="1"/>
  <c r="H2526" i="9"/>
  <c r="I2526" i="9"/>
  <c r="H2527" i="9"/>
  <c r="I2527" i="9"/>
  <c r="H2528" i="9"/>
  <c r="I2528" i="9"/>
  <c r="H2529" i="9"/>
  <c r="I2529" i="9"/>
  <c r="J2529" i="9" s="1"/>
  <c r="H2530" i="9"/>
  <c r="I2530" i="9"/>
  <c r="J2530" i="9" s="1"/>
  <c r="K2530" i="9" s="1"/>
  <c r="L2530" i="9" s="1"/>
  <c r="H2531" i="9"/>
  <c r="I2531" i="9"/>
  <c r="J2531" i="9" s="1"/>
  <c r="H2532" i="9"/>
  <c r="I2532" i="9"/>
  <c r="H2533" i="9"/>
  <c r="I2533" i="9"/>
  <c r="H2534" i="9"/>
  <c r="I2534" i="9"/>
  <c r="H2535" i="9"/>
  <c r="I2535" i="9"/>
  <c r="H2536" i="9"/>
  <c r="I2536" i="9"/>
  <c r="H2537" i="9"/>
  <c r="I2537" i="9"/>
  <c r="H2538" i="9"/>
  <c r="I2538" i="9"/>
  <c r="H2539" i="9"/>
  <c r="I2539" i="9"/>
  <c r="H2540" i="9"/>
  <c r="I2540" i="9"/>
  <c r="J2540" i="9" s="1"/>
  <c r="H2541" i="9"/>
  <c r="I2541" i="9"/>
  <c r="J2541" i="9" s="1"/>
  <c r="H2542" i="9"/>
  <c r="I2542" i="9"/>
  <c r="J2542" i="9" s="1"/>
  <c r="H2543" i="9"/>
  <c r="I2543" i="9"/>
  <c r="H2544" i="9"/>
  <c r="I2544" i="9"/>
  <c r="H2545" i="9"/>
  <c r="I2545" i="9"/>
  <c r="J2545" i="9" s="1"/>
  <c r="H2546" i="9"/>
  <c r="I2546" i="9"/>
  <c r="J2546" i="9" s="1"/>
  <c r="H2547" i="9"/>
  <c r="I2547" i="9"/>
  <c r="J2547" i="9" s="1"/>
  <c r="H2548" i="9"/>
  <c r="I2548" i="9"/>
  <c r="H2549" i="9"/>
  <c r="I2549" i="9"/>
  <c r="H2550" i="9"/>
  <c r="I2550" i="9"/>
  <c r="H2551" i="9"/>
  <c r="I2551" i="9"/>
  <c r="H2552" i="9"/>
  <c r="I2552" i="9"/>
  <c r="H2553" i="9"/>
  <c r="I2553" i="9"/>
  <c r="H2554" i="9"/>
  <c r="I2554" i="9"/>
  <c r="J2554" i="9" s="1"/>
  <c r="H2555" i="9"/>
  <c r="I2555" i="9"/>
  <c r="J2555" i="9" s="1"/>
  <c r="H2556" i="9"/>
  <c r="I2556" i="9"/>
  <c r="J2556" i="9" s="1"/>
  <c r="H2557" i="9"/>
  <c r="I2557" i="9"/>
  <c r="H2558" i="9"/>
  <c r="I2558" i="9"/>
  <c r="H2559" i="9"/>
  <c r="I2559" i="9"/>
  <c r="J2559" i="9" s="1"/>
  <c r="H2560" i="9"/>
  <c r="I2560" i="9"/>
  <c r="H2561" i="9"/>
  <c r="I2561" i="9"/>
  <c r="J2561" i="9" s="1"/>
  <c r="H2562" i="9"/>
  <c r="I2562" i="9"/>
  <c r="J2562" i="9" s="1"/>
  <c r="H2563" i="9"/>
  <c r="I2563" i="9"/>
  <c r="H2564" i="9"/>
  <c r="I2564" i="9"/>
  <c r="H2565" i="9"/>
  <c r="I2565" i="9"/>
  <c r="H2566" i="9"/>
  <c r="I2566" i="9"/>
  <c r="J2566" i="9" s="1"/>
  <c r="H2567" i="9"/>
  <c r="I2567" i="9"/>
  <c r="H2568" i="9"/>
  <c r="I2568" i="9"/>
  <c r="H2569" i="9"/>
  <c r="I2569" i="9"/>
  <c r="H2570" i="9"/>
  <c r="I2570" i="9"/>
  <c r="H2571" i="9"/>
  <c r="I2571" i="9"/>
  <c r="H2572" i="9"/>
  <c r="I2572" i="9"/>
  <c r="H2573" i="9"/>
  <c r="I2573" i="9"/>
  <c r="J2573" i="9" s="1"/>
  <c r="H2574" i="9"/>
  <c r="I2574" i="9"/>
  <c r="H2575" i="9"/>
  <c r="I2575" i="9"/>
  <c r="J2575" i="9" s="1"/>
  <c r="H2576" i="9"/>
  <c r="I2576" i="9"/>
  <c r="H2577" i="9"/>
  <c r="I2577" i="9"/>
  <c r="J2577" i="9" s="1"/>
  <c r="H2578" i="9"/>
  <c r="I2578" i="9"/>
  <c r="H2579" i="9"/>
  <c r="I2579" i="9"/>
  <c r="H2580" i="9"/>
  <c r="I2580" i="9"/>
  <c r="H2581" i="9"/>
  <c r="I2581" i="9"/>
  <c r="H2582" i="9"/>
  <c r="I2582" i="9"/>
  <c r="H2583" i="9"/>
  <c r="I2583" i="9"/>
  <c r="H2584" i="9"/>
  <c r="I2584" i="9"/>
  <c r="H2585" i="9"/>
  <c r="I2585" i="9"/>
  <c r="H2586" i="9"/>
  <c r="I2586" i="9"/>
  <c r="H2587" i="9"/>
  <c r="I2587" i="9"/>
  <c r="H2588" i="9"/>
  <c r="I2588" i="9"/>
  <c r="H2589" i="9"/>
  <c r="I2589" i="9"/>
  <c r="J2589" i="9" s="1"/>
  <c r="H2590" i="9"/>
  <c r="I2590" i="9"/>
  <c r="H2591" i="9"/>
  <c r="I2591" i="9"/>
  <c r="H2592" i="9"/>
  <c r="I2592" i="9"/>
  <c r="H2593" i="9"/>
  <c r="I2593" i="9"/>
  <c r="J2593" i="9" s="1"/>
  <c r="H2594" i="9"/>
  <c r="I2594" i="9"/>
  <c r="H2595" i="9"/>
  <c r="I2595" i="9"/>
  <c r="H2596" i="9"/>
  <c r="I2596" i="9"/>
  <c r="H2597" i="9"/>
  <c r="I2597" i="9"/>
  <c r="H2598" i="9"/>
  <c r="I2598" i="9"/>
  <c r="J2598" i="9" s="1"/>
  <c r="H2599" i="9"/>
  <c r="I2599" i="9"/>
  <c r="H2600" i="9"/>
  <c r="I2600" i="9"/>
  <c r="H2601" i="9"/>
  <c r="I2601" i="9"/>
  <c r="H2602" i="9"/>
  <c r="I2602" i="9"/>
  <c r="H2603" i="9"/>
  <c r="I2603" i="9"/>
  <c r="J2603" i="9" s="1"/>
  <c r="H2604" i="9"/>
  <c r="I2604" i="9"/>
  <c r="H2605" i="9"/>
  <c r="I2605" i="9"/>
  <c r="H2606" i="9"/>
  <c r="I2606" i="9"/>
  <c r="J2606" i="9" s="1"/>
  <c r="H2607" i="9"/>
  <c r="I2607" i="9"/>
  <c r="J2607" i="9"/>
  <c r="K2607" i="9"/>
  <c r="L2607" i="9" s="1"/>
  <c r="H2608" i="9"/>
  <c r="I2608" i="9"/>
  <c r="H2609" i="9"/>
  <c r="I2609" i="9"/>
  <c r="H2610" i="9"/>
  <c r="I2610" i="9"/>
  <c r="J2610" i="9" s="1"/>
  <c r="H2611" i="9"/>
  <c r="I2611" i="9"/>
  <c r="H2612" i="9"/>
  <c r="I2612" i="9"/>
  <c r="H2613" i="9"/>
  <c r="I2613" i="9"/>
  <c r="H2614" i="9"/>
  <c r="I2614" i="9"/>
  <c r="J2614" i="9" s="1"/>
  <c r="H2615" i="9"/>
  <c r="I2615" i="9"/>
  <c r="H2616" i="9"/>
  <c r="I2616" i="9"/>
  <c r="H2617" i="9"/>
  <c r="I2617" i="9"/>
  <c r="H2618" i="9"/>
  <c r="I2618" i="9"/>
  <c r="H2619" i="9"/>
  <c r="I2619" i="9"/>
  <c r="H2620" i="9"/>
  <c r="I2620" i="9"/>
  <c r="H2621" i="9"/>
  <c r="I2621" i="9"/>
  <c r="J2621" i="9" s="1"/>
  <c r="H2622" i="9"/>
  <c r="I2622" i="9"/>
  <c r="H2623" i="9"/>
  <c r="I2623" i="9"/>
  <c r="H2624" i="9"/>
  <c r="I2624" i="9"/>
  <c r="H2625" i="9"/>
  <c r="I2625" i="9"/>
  <c r="J2625" i="9" s="1"/>
  <c r="H2626" i="9"/>
  <c r="I2626" i="9"/>
  <c r="H2627" i="9"/>
  <c r="I2627" i="9"/>
  <c r="H2628" i="9"/>
  <c r="I2628" i="9"/>
  <c r="H2629" i="9"/>
  <c r="I2629" i="9"/>
  <c r="J2629" i="9" s="1"/>
  <c r="K2629" i="9" s="1"/>
  <c r="L2629" i="9" s="1"/>
  <c r="H2630" i="9"/>
  <c r="I2630" i="9"/>
  <c r="J2630" i="9" s="1"/>
  <c r="H2631" i="9"/>
  <c r="I2631" i="9"/>
  <c r="H2632" i="9"/>
  <c r="I2632" i="9"/>
  <c r="H2633" i="9"/>
  <c r="I2633" i="9"/>
  <c r="J2633" i="9" s="1"/>
  <c r="H2634" i="9"/>
  <c r="I2634" i="9"/>
  <c r="J2634" i="9" s="1"/>
  <c r="H2635" i="9"/>
  <c r="I2635" i="9"/>
  <c r="J2635" i="9" s="1"/>
  <c r="H2636" i="9"/>
  <c r="I2636" i="9"/>
  <c r="H2637" i="9"/>
  <c r="I2637" i="9"/>
  <c r="J2637" i="9" s="1"/>
  <c r="H2638" i="9"/>
  <c r="I2638" i="9"/>
  <c r="J2638" i="9" s="1"/>
  <c r="H2639" i="9"/>
  <c r="I2639" i="9"/>
  <c r="H2640" i="9"/>
  <c r="I2640" i="9"/>
  <c r="H2641" i="9"/>
  <c r="I2641" i="9"/>
  <c r="J2641" i="9" s="1"/>
  <c r="H2642" i="9"/>
  <c r="I2642" i="9"/>
  <c r="H2643" i="9"/>
  <c r="I2643" i="9"/>
  <c r="H2644" i="9"/>
  <c r="I2644" i="9"/>
  <c r="H2645" i="9"/>
  <c r="I2645" i="9"/>
  <c r="H2646" i="9"/>
  <c r="I2646" i="9"/>
  <c r="J2646" i="9" s="1"/>
  <c r="H2647" i="9"/>
  <c r="I2647" i="9"/>
  <c r="J2647" i="9" s="1"/>
  <c r="H2648" i="9"/>
  <c r="I2648" i="9"/>
  <c r="H2649" i="9"/>
  <c r="I2649" i="9"/>
  <c r="H2650" i="9"/>
  <c r="I2650" i="9"/>
  <c r="H2651" i="9"/>
  <c r="I2651" i="9"/>
  <c r="H2652" i="9"/>
  <c r="I2652" i="9"/>
  <c r="H2653" i="9"/>
  <c r="I2653" i="9"/>
  <c r="H2654" i="9"/>
  <c r="I2654" i="9"/>
  <c r="H2655" i="9"/>
  <c r="I2655" i="9"/>
  <c r="H2656" i="9"/>
  <c r="I2656" i="9"/>
  <c r="H2657" i="9"/>
  <c r="I2657" i="9"/>
  <c r="J2657" i="9" s="1"/>
  <c r="H2658" i="9"/>
  <c r="I2658" i="9"/>
  <c r="J2658" i="9" s="1"/>
  <c r="H2659" i="9"/>
  <c r="I2659" i="9"/>
  <c r="H2660" i="9"/>
  <c r="I2660" i="9"/>
  <c r="H2661" i="9"/>
  <c r="I2661" i="9"/>
  <c r="J2661" i="9" s="1"/>
  <c r="H2662" i="9"/>
  <c r="I2662" i="9"/>
  <c r="H2663" i="9"/>
  <c r="I2663" i="9"/>
  <c r="H2664" i="9"/>
  <c r="I2664" i="9"/>
  <c r="H2665" i="9"/>
  <c r="I2665" i="9"/>
  <c r="J2665" i="9" s="1"/>
  <c r="H2666" i="9"/>
  <c r="I2666" i="9"/>
  <c r="J2666" i="9" s="1"/>
  <c r="H2667" i="9"/>
  <c r="I2667" i="9"/>
  <c r="J2667" i="9" s="1"/>
  <c r="H2668" i="9"/>
  <c r="I2668" i="9"/>
  <c r="H2669" i="9"/>
  <c r="I2669" i="9"/>
  <c r="J2669" i="9" s="1"/>
  <c r="H2670" i="9"/>
  <c r="I2670" i="9"/>
  <c r="J2670" i="9" s="1"/>
  <c r="H2671" i="9"/>
  <c r="I2671" i="9"/>
  <c r="H2672" i="9"/>
  <c r="I2672" i="9"/>
  <c r="H2673" i="9"/>
  <c r="I2673" i="9"/>
  <c r="J2673" i="9" s="1"/>
  <c r="H2674" i="9"/>
  <c r="I2674" i="9"/>
  <c r="H2675" i="9"/>
  <c r="I2675" i="9"/>
  <c r="J2675" i="9" s="1"/>
  <c r="H2676" i="9"/>
  <c r="I2676" i="9"/>
  <c r="H2677" i="9"/>
  <c r="I2677" i="9"/>
  <c r="H2678" i="9"/>
  <c r="I2678" i="9"/>
  <c r="J2678" i="9" s="1"/>
  <c r="H2679" i="9"/>
  <c r="I2679" i="9"/>
  <c r="H2680" i="9"/>
  <c r="I2680" i="9"/>
  <c r="H2681" i="9"/>
  <c r="I2681" i="9"/>
  <c r="H2682" i="9"/>
  <c r="I2682" i="9"/>
  <c r="H2683" i="9"/>
  <c r="I2683" i="9"/>
  <c r="J2683" i="9" s="1"/>
  <c r="H2684" i="9"/>
  <c r="I2684" i="9"/>
  <c r="H2685" i="9"/>
  <c r="I2685" i="9"/>
  <c r="H2686" i="9"/>
  <c r="I2686" i="9"/>
  <c r="J2686" i="9" s="1"/>
  <c r="H2687" i="9"/>
  <c r="I2687" i="9"/>
  <c r="H2688" i="9"/>
  <c r="I2688" i="9"/>
  <c r="H2689" i="9"/>
  <c r="I2689" i="9"/>
  <c r="J2689" i="9" s="1"/>
  <c r="H2690" i="9"/>
  <c r="I2690" i="9"/>
  <c r="J2690" i="9" s="1"/>
  <c r="H2691" i="9"/>
  <c r="I2691" i="9"/>
  <c r="H2692" i="9"/>
  <c r="I2692" i="9"/>
  <c r="H2693" i="9"/>
  <c r="I2693" i="9"/>
  <c r="J2693" i="9" s="1"/>
  <c r="H2694" i="9"/>
  <c r="I2694" i="9"/>
  <c r="J2694" i="9" s="1"/>
  <c r="H2695" i="9"/>
  <c r="I2695" i="9"/>
  <c r="J2695" i="9" s="1"/>
  <c r="H2696" i="9"/>
  <c r="I2696" i="9"/>
  <c r="H2697" i="9"/>
  <c r="I2697" i="9"/>
  <c r="J2697" i="9" s="1"/>
  <c r="H2698" i="9"/>
  <c r="I2698" i="9"/>
  <c r="J2698" i="9" s="1"/>
  <c r="H2699" i="9"/>
  <c r="I2699" i="9"/>
  <c r="J2699" i="9" s="1"/>
  <c r="H2700" i="9"/>
  <c r="I2700" i="9"/>
  <c r="H2701" i="9"/>
  <c r="I2701" i="9"/>
  <c r="J2701" i="9" s="1"/>
  <c r="H2702" i="9"/>
  <c r="I2702" i="9"/>
  <c r="J2702" i="9" s="1"/>
  <c r="H2703" i="9"/>
  <c r="I2703" i="9"/>
  <c r="H2704" i="9"/>
  <c r="I2704" i="9"/>
  <c r="H2705" i="9"/>
  <c r="I2705" i="9"/>
  <c r="J2705" i="9" s="1"/>
  <c r="H2706" i="9"/>
  <c r="I2706" i="9"/>
  <c r="J2706" i="9" s="1"/>
  <c r="H2707" i="9"/>
  <c r="I2707" i="9"/>
  <c r="H2708" i="9"/>
  <c r="I2708" i="9"/>
  <c r="H2709" i="9"/>
  <c r="I2709" i="9"/>
  <c r="H2710" i="9"/>
  <c r="I2710" i="9"/>
  <c r="H2711" i="9"/>
  <c r="I2711" i="9"/>
  <c r="H2712" i="9"/>
  <c r="I2712" i="9"/>
  <c r="H2713" i="9"/>
  <c r="I2713" i="9"/>
  <c r="J2713" i="9" s="1"/>
  <c r="H2714" i="9"/>
  <c r="I2714" i="9"/>
  <c r="H2715" i="9"/>
  <c r="I2715" i="9"/>
  <c r="H2716" i="9"/>
  <c r="I2716" i="9"/>
  <c r="H2717" i="9"/>
  <c r="I2717" i="9"/>
  <c r="H2718" i="9"/>
  <c r="I2718" i="9"/>
  <c r="J2718" i="9" s="1"/>
  <c r="H2719" i="9"/>
  <c r="I2719" i="9"/>
  <c r="H2720" i="9"/>
  <c r="I2720" i="9"/>
  <c r="H2721" i="9"/>
  <c r="I2721" i="9"/>
  <c r="J2721" i="9" s="1"/>
  <c r="H2722" i="9"/>
  <c r="I2722" i="9"/>
  <c r="H2723" i="9"/>
  <c r="I2723" i="9"/>
  <c r="H2724" i="9"/>
  <c r="I2724" i="9"/>
  <c r="H2725" i="9"/>
  <c r="I2725" i="9"/>
  <c r="J2725" i="9" s="1"/>
  <c r="H2726" i="9"/>
  <c r="I2726" i="9"/>
  <c r="J2726" i="9" s="1"/>
  <c r="H2727" i="9"/>
  <c r="I2727" i="9"/>
  <c r="H2728" i="9"/>
  <c r="I2728" i="9"/>
  <c r="H2729" i="9"/>
  <c r="I2729" i="9"/>
  <c r="J2729" i="9" s="1"/>
  <c r="H2730" i="9"/>
  <c r="I2730" i="9"/>
  <c r="J2730" i="9" s="1"/>
  <c r="H2731" i="9"/>
  <c r="I2731" i="9"/>
  <c r="H2732" i="9"/>
  <c r="I2732" i="9"/>
  <c r="H2733" i="9"/>
  <c r="I2733" i="9"/>
  <c r="J2733" i="9" s="1"/>
  <c r="H2734" i="9"/>
  <c r="I2734" i="9"/>
  <c r="J2734" i="9" s="1"/>
  <c r="H2735" i="9"/>
  <c r="I2735" i="9"/>
  <c r="H2736" i="9"/>
  <c r="I2736" i="9"/>
  <c r="H2737" i="9"/>
  <c r="I2737" i="9"/>
  <c r="J2737" i="9" s="1"/>
  <c r="H2738" i="9"/>
  <c r="I2738" i="9"/>
  <c r="J2738" i="9" s="1"/>
  <c r="H2739" i="9"/>
  <c r="I2739" i="9"/>
  <c r="H2740" i="9"/>
  <c r="I2740" i="9"/>
  <c r="H2741" i="9"/>
  <c r="I2741" i="9"/>
  <c r="J2741" i="9" s="1"/>
  <c r="H2742" i="9"/>
  <c r="I2742" i="9"/>
  <c r="J2742" i="9" s="1"/>
  <c r="H2743" i="9"/>
  <c r="I2743" i="9"/>
  <c r="H2744" i="9"/>
  <c r="I2744" i="9"/>
  <c r="H2745" i="9"/>
  <c r="I2745" i="9"/>
  <c r="J2745" i="9" s="1"/>
  <c r="H2746" i="9"/>
  <c r="I2746" i="9"/>
  <c r="J2746" i="9" s="1"/>
  <c r="H2747" i="9"/>
  <c r="I2747" i="9"/>
  <c r="H2748" i="9"/>
  <c r="I2748" i="9"/>
  <c r="H2749" i="9"/>
  <c r="I2749" i="9"/>
  <c r="J2749" i="9" s="1"/>
  <c r="H2750" i="9"/>
  <c r="I2750" i="9"/>
  <c r="J2750" i="9" s="1"/>
  <c r="H2751" i="9"/>
  <c r="I2751" i="9"/>
  <c r="H2752" i="9"/>
  <c r="I2752" i="9"/>
  <c r="H2753" i="9"/>
  <c r="I2753" i="9"/>
  <c r="J2753" i="9" s="1"/>
  <c r="K2753" i="9" s="1"/>
  <c r="L2753" i="9" s="1"/>
  <c r="H2754" i="9"/>
  <c r="I2754" i="9"/>
  <c r="H2755" i="9"/>
  <c r="I2755" i="9"/>
  <c r="H2756" i="9"/>
  <c r="I2756" i="9"/>
  <c r="H2757" i="9"/>
  <c r="I2757" i="9"/>
  <c r="J2757" i="9" s="1"/>
  <c r="H2758" i="9"/>
  <c r="I2758" i="9"/>
  <c r="H2759" i="9"/>
  <c r="I2759" i="9"/>
  <c r="H2760" i="9"/>
  <c r="I2760" i="9"/>
  <c r="H2761" i="9"/>
  <c r="I2761" i="9"/>
  <c r="J2761" i="9" s="1"/>
  <c r="H2762" i="9"/>
  <c r="I2762" i="9"/>
  <c r="J2762" i="9" s="1"/>
  <c r="H2763" i="9"/>
  <c r="I2763" i="9"/>
  <c r="J2763" i="9" s="1"/>
  <c r="K2763" i="9" s="1"/>
  <c r="L2763" i="9" s="1"/>
  <c r="H2764" i="9"/>
  <c r="I2764" i="9"/>
  <c r="H2765" i="9"/>
  <c r="I2765" i="9"/>
  <c r="H2766" i="9"/>
  <c r="I2766" i="9"/>
  <c r="H2767" i="9"/>
  <c r="I2767" i="9"/>
  <c r="H2768" i="9"/>
  <c r="I2768" i="9"/>
  <c r="H2769" i="9"/>
  <c r="I2769" i="9"/>
  <c r="J2769" i="9" s="1"/>
  <c r="H2770" i="9"/>
  <c r="I2770" i="9"/>
  <c r="J2770" i="9" s="1"/>
  <c r="H2771" i="9"/>
  <c r="I2771" i="9"/>
  <c r="H2772" i="9"/>
  <c r="I2772" i="9"/>
  <c r="H2773" i="9"/>
  <c r="I2773" i="9"/>
  <c r="H2774" i="9"/>
  <c r="I2774" i="9"/>
  <c r="J2774" i="9" s="1"/>
  <c r="H2775" i="9"/>
  <c r="I2775" i="9"/>
  <c r="J2775" i="9" s="1"/>
  <c r="H2776" i="9"/>
  <c r="I2776" i="9"/>
  <c r="H2777" i="9"/>
  <c r="I2777" i="9"/>
  <c r="J2777" i="9" s="1"/>
  <c r="H2778" i="9"/>
  <c r="I2778" i="9"/>
  <c r="H2779" i="9"/>
  <c r="I2779" i="9"/>
  <c r="J2779" i="9" s="1"/>
  <c r="H2780" i="9"/>
  <c r="I2780" i="9"/>
  <c r="H2781" i="9"/>
  <c r="I2781" i="9"/>
  <c r="J2781" i="9" s="1"/>
  <c r="H2782" i="9"/>
  <c r="I2782" i="9"/>
  <c r="J2782" i="9" s="1"/>
  <c r="H2783" i="9"/>
  <c r="I2783" i="9"/>
  <c r="H2784" i="9"/>
  <c r="I2784" i="9"/>
  <c r="H2785" i="9"/>
  <c r="I2785" i="9"/>
  <c r="J2785" i="9" s="1"/>
  <c r="H2786" i="9"/>
  <c r="I2786" i="9"/>
  <c r="H2787" i="9"/>
  <c r="I2787" i="9"/>
  <c r="H2788" i="9"/>
  <c r="I2788" i="9"/>
  <c r="H2789" i="9"/>
  <c r="I2789" i="9"/>
  <c r="J2789" i="9" s="1"/>
  <c r="H2790" i="9"/>
  <c r="I2790" i="9"/>
  <c r="H2791" i="9"/>
  <c r="I2791" i="9"/>
  <c r="H2792" i="9"/>
  <c r="I2792" i="9"/>
  <c r="H2793" i="9"/>
  <c r="I2793" i="9"/>
  <c r="J2793" i="9" s="1"/>
  <c r="H2794" i="9"/>
  <c r="I2794" i="9"/>
  <c r="J2794" i="9" s="1"/>
  <c r="H2795" i="9"/>
  <c r="I2795" i="9"/>
  <c r="H2796" i="9"/>
  <c r="I2796" i="9"/>
  <c r="H2797" i="9"/>
  <c r="I2797" i="9"/>
  <c r="H2798" i="9"/>
  <c r="I2798" i="9"/>
  <c r="J2798" i="9" s="1"/>
  <c r="H2799" i="9"/>
  <c r="I2799" i="9"/>
  <c r="H2800" i="9"/>
  <c r="I2800" i="9"/>
  <c r="H2801" i="9"/>
  <c r="I2801" i="9"/>
  <c r="J2801" i="9" s="1"/>
  <c r="H2802" i="9"/>
  <c r="I2802" i="9"/>
  <c r="H2803" i="9"/>
  <c r="I2803" i="9"/>
  <c r="H2804" i="9"/>
  <c r="I2804" i="9"/>
  <c r="H2805" i="9"/>
  <c r="I2805" i="9"/>
  <c r="J2805" i="9" s="1"/>
  <c r="H2806" i="9"/>
  <c r="I2806" i="9"/>
  <c r="H2807" i="9"/>
  <c r="I2807" i="9"/>
  <c r="H2808" i="9"/>
  <c r="I2808" i="9"/>
  <c r="H2809" i="9"/>
  <c r="I2809" i="9"/>
  <c r="J2809" i="9" s="1"/>
  <c r="H2810" i="9"/>
  <c r="I2810" i="9"/>
  <c r="J2810" i="9" s="1"/>
  <c r="H2811" i="9"/>
  <c r="I2811" i="9"/>
  <c r="J2811" i="9" s="1"/>
  <c r="H2812" i="9"/>
  <c r="I2812" i="9"/>
  <c r="H2813" i="9"/>
  <c r="I2813" i="9"/>
  <c r="H2814" i="9"/>
  <c r="I2814" i="9"/>
  <c r="J2814" i="9" s="1"/>
  <c r="H2815" i="9"/>
  <c r="I2815" i="9"/>
  <c r="H2816" i="9"/>
  <c r="I2816" i="9"/>
  <c r="H2817" i="9"/>
  <c r="I2817" i="9"/>
  <c r="J2817" i="9" s="1"/>
  <c r="H2818" i="9"/>
  <c r="I2818" i="9"/>
  <c r="J2818" i="9" s="1"/>
  <c r="H2819" i="9"/>
  <c r="I2819" i="9"/>
  <c r="H2820" i="9"/>
  <c r="I2820" i="9"/>
  <c r="H2821" i="9"/>
  <c r="I2821" i="9"/>
  <c r="J2821" i="9" s="1"/>
  <c r="H2822" i="9"/>
  <c r="I2822" i="9"/>
  <c r="H2823" i="9"/>
  <c r="I2823" i="9"/>
  <c r="J2823" i="9" s="1"/>
  <c r="H2824" i="9"/>
  <c r="I2824" i="9"/>
  <c r="H2825" i="9"/>
  <c r="I2825" i="9"/>
  <c r="J2825" i="9" s="1"/>
  <c r="H2826" i="9"/>
  <c r="I2826" i="9"/>
  <c r="J2826" i="9" s="1"/>
  <c r="H2827" i="9"/>
  <c r="I2827" i="9"/>
  <c r="J2827" i="9" s="1"/>
  <c r="H2828" i="9"/>
  <c r="I2828" i="9"/>
  <c r="H2829" i="9"/>
  <c r="I2829" i="9"/>
  <c r="H2830" i="9"/>
  <c r="I2830" i="9"/>
  <c r="J2830" i="9" s="1"/>
  <c r="H2831" i="9"/>
  <c r="I2831" i="9"/>
  <c r="H2832" i="9"/>
  <c r="I2832" i="9"/>
  <c r="H2833" i="9"/>
  <c r="I2833" i="9"/>
  <c r="J2833" i="9" s="1"/>
  <c r="H2834" i="9"/>
  <c r="I2834" i="9"/>
  <c r="J2834" i="9" s="1"/>
  <c r="H2835" i="9"/>
  <c r="I2835" i="9"/>
  <c r="H2836" i="9"/>
  <c r="I2836" i="9"/>
  <c r="H2837" i="9"/>
  <c r="I2837" i="9"/>
  <c r="J2837" i="9" s="1"/>
  <c r="H2838" i="9"/>
  <c r="I2838" i="9"/>
  <c r="H2839" i="9"/>
  <c r="I2839" i="9"/>
  <c r="J2839" i="9" s="1"/>
  <c r="H2840" i="9"/>
  <c r="I2840" i="9"/>
  <c r="H2841" i="9"/>
  <c r="I2841" i="9"/>
  <c r="J2841" i="9" s="1"/>
  <c r="H2842" i="9"/>
  <c r="I2842" i="9"/>
  <c r="J2842" i="9" s="1"/>
  <c r="H2843" i="9"/>
  <c r="I2843" i="9"/>
  <c r="J2843" i="9" s="1"/>
  <c r="H2844" i="9"/>
  <c r="I2844" i="9"/>
  <c r="H2845" i="9"/>
  <c r="I2845" i="9"/>
  <c r="H2846" i="9"/>
  <c r="I2846" i="9"/>
  <c r="H2847" i="9"/>
  <c r="I2847" i="9"/>
  <c r="H2848" i="9"/>
  <c r="I2848" i="9"/>
  <c r="H2849" i="9"/>
  <c r="I2849" i="9"/>
  <c r="J2849" i="9" s="1"/>
  <c r="H2850" i="9"/>
  <c r="I2850" i="9"/>
  <c r="J2850" i="9" s="1"/>
  <c r="H2851" i="9"/>
  <c r="I2851" i="9"/>
  <c r="H2852" i="9"/>
  <c r="I2852" i="9"/>
  <c r="H2853" i="9"/>
  <c r="I2853" i="9"/>
  <c r="H2854" i="9"/>
  <c r="I2854" i="9"/>
  <c r="H2855" i="9"/>
  <c r="I2855" i="9"/>
  <c r="J2855" i="9"/>
  <c r="H2856" i="9"/>
  <c r="I2856" i="9"/>
  <c r="H2857" i="9"/>
  <c r="I2857" i="9"/>
  <c r="J2857" i="9" s="1"/>
  <c r="H2858" i="9"/>
  <c r="I2858" i="9"/>
  <c r="J2858" i="9" s="1"/>
  <c r="H2859" i="9"/>
  <c r="I2859" i="9"/>
  <c r="J2859" i="9" s="1"/>
  <c r="K2859" i="9" s="1"/>
  <c r="L2859" i="9" s="1"/>
  <c r="H2860" i="9"/>
  <c r="I2860" i="9"/>
  <c r="H2861" i="9"/>
  <c r="I2861" i="9"/>
  <c r="H2862" i="9"/>
  <c r="I2862" i="9"/>
  <c r="J2862" i="9" s="1"/>
  <c r="H2863" i="9"/>
  <c r="I2863" i="9"/>
  <c r="H2864" i="9"/>
  <c r="I2864" i="9"/>
  <c r="H2865" i="9"/>
  <c r="I2865" i="9"/>
  <c r="J2865" i="9" s="1"/>
  <c r="H2866" i="9"/>
  <c r="I2866" i="9"/>
  <c r="J2866" i="9" s="1"/>
  <c r="H2867" i="9"/>
  <c r="I2867" i="9"/>
  <c r="H2868" i="9"/>
  <c r="I2868" i="9"/>
  <c r="H2869" i="9"/>
  <c r="I2869" i="9"/>
  <c r="H2870" i="9"/>
  <c r="I2870" i="9"/>
  <c r="H2871" i="9"/>
  <c r="I2871" i="9"/>
  <c r="J2871" i="9" s="1"/>
  <c r="H2872" i="9"/>
  <c r="I2872" i="9"/>
  <c r="H2873" i="9"/>
  <c r="I2873" i="9"/>
  <c r="J2873" i="9" s="1"/>
  <c r="H2874" i="9"/>
  <c r="I2874" i="9"/>
  <c r="J2874" i="9" s="1"/>
  <c r="H2875" i="9"/>
  <c r="I2875" i="9"/>
  <c r="H2876" i="9"/>
  <c r="I2876" i="9"/>
  <c r="H2877" i="9"/>
  <c r="I2877" i="9"/>
  <c r="H2878" i="9"/>
  <c r="I2878" i="9"/>
  <c r="J2878" i="9" s="1"/>
  <c r="H2879" i="9"/>
  <c r="I2879" i="9"/>
  <c r="H2880" i="9"/>
  <c r="I2880" i="9"/>
  <c r="H2881" i="9"/>
  <c r="I2881" i="9"/>
  <c r="J2881" i="9" s="1"/>
  <c r="H2882" i="9"/>
  <c r="I2882" i="9"/>
  <c r="J2882" i="9" s="1"/>
  <c r="H2883" i="9"/>
  <c r="I2883" i="9"/>
  <c r="H2884" i="9"/>
  <c r="I2884" i="9"/>
  <c r="H2885" i="9"/>
  <c r="I2885" i="9"/>
  <c r="J2885" i="9" s="1"/>
  <c r="H2886" i="9"/>
  <c r="I2886" i="9"/>
  <c r="H2887" i="9"/>
  <c r="I2887" i="9"/>
  <c r="J2887" i="9"/>
  <c r="H2888" i="9"/>
  <c r="I2888" i="9"/>
  <c r="H2889" i="9"/>
  <c r="I2889" i="9"/>
  <c r="J2889" i="9" s="1"/>
  <c r="H2890" i="9"/>
  <c r="I2890" i="9"/>
  <c r="J2890" i="9" s="1"/>
  <c r="H2891" i="9"/>
  <c r="I2891" i="9"/>
  <c r="J2891" i="9" s="1"/>
  <c r="K2891" i="9" s="1"/>
  <c r="L2891" i="9" s="1"/>
  <c r="H2892" i="9"/>
  <c r="I2892" i="9"/>
  <c r="H2893" i="9"/>
  <c r="I2893" i="9"/>
  <c r="H2894" i="9"/>
  <c r="I2894" i="9"/>
  <c r="H2895" i="9"/>
  <c r="I2895" i="9"/>
  <c r="H2896" i="9"/>
  <c r="I2896" i="9"/>
  <c r="H2897" i="9"/>
  <c r="I2897" i="9"/>
  <c r="J2897" i="9" s="1"/>
  <c r="H2898" i="9"/>
  <c r="I2898" i="9"/>
  <c r="J2898" i="9" s="1"/>
  <c r="H2899" i="9"/>
  <c r="I2899" i="9"/>
  <c r="H2900" i="9"/>
  <c r="I2900" i="9"/>
  <c r="H2901" i="9"/>
  <c r="I2901" i="9"/>
  <c r="H2902" i="9"/>
  <c r="I2902" i="9"/>
  <c r="H2903" i="9"/>
  <c r="I2903" i="9"/>
  <c r="J2903" i="9" s="1"/>
  <c r="H2904" i="9"/>
  <c r="I2904" i="9"/>
  <c r="H2905" i="9"/>
  <c r="I2905" i="9"/>
  <c r="J2905" i="9" s="1"/>
  <c r="H2906" i="9"/>
  <c r="I2906" i="9"/>
  <c r="J2906" i="9" s="1"/>
  <c r="H2907" i="9"/>
  <c r="I2907" i="9"/>
  <c r="H2908" i="9"/>
  <c r="I2908" i="9"/>
  <c r="H2909" i="9"/>
  <c r="I2909" i="9"/>
  <c r="H2910" i="9"/>
  <c r="I2910" i="9"/>
  <c r="J2910" i="9" s="1"/>
  <c r="H2911" i="9"/>
  <c r="I2911" i="9"/>
  <c r="H2912" i="9"/>
  <c r="I2912" i="9"/>
  <c r="H2913" i="9"/>
  <c r="I2913" i="9"/>
  <c r="J2913" i="9" s="1"/>
  <c r="H2914" i="9"/>
  <c r="I2914" i="9"/>
  <c r="H2915" i="9"/>
  <c r="I2915" i="9"/>
  <c r="H2916" i="9"/>
  <c r="I2916" i="9"/>
  <c r="H2917" i="9"/>
  <c r="I2917" i="9"/>
  <c r="J2917" i="9" s="1"/>
  <c r="H2918" i="9"/>
  <c r="I2918" i="9"/>
  <c r="H2919" i="9"/>
  <c r="I2919" i="9"/>
  <c r="H2920" i="9"/>
  <c r="I2920" i="9"/>
  <c r="H2921" i="9"/>
  <c r="I2921" i="9"/>
  <c r="J2921" i="9" s="1"/>
  <c r="H2922" i="9"/>
  <c r="I2922" i="9"/>
  <c r="J2922" i="9" s="1"/>
  <c r="H2923" i="9"/>
  <c r="I2923" i="9"/>
  <c r="J2923" i="9" s="1"/>
  <c r="H2924" i="9"/>
  <c r="I2924" i="9"/>
  <c r="H2925" i="9"/>
  <c r="I2925" i="9"/>
  <c r="H2926" i="9"/>
  <c r="I2926" i="9"/>
  <c r="J2926" i="9" s="1"/>
  <c r="H2927" i="9"/>
  <c r="I2927" i="9"/>
  <c r="H2928" i="9"/>
  <c r="I2928" i="9"/>
  <c r="H2929" i="9"/>
  <c r="I2929" i="9"/>
  <c r="J2929" i="9" s="1"/>
  <c r="H2930" i="9"/>
  <c r="I2930" i="9"/>
  <c r="J2930" i="9" s="1"/>
  <c r="H2931" i="9"/>
  <c r="I2931" i="9"/>
  <c r="J2931" i="9" s="1"/>
  <c r="H2932" i="9"/>
  <c r="I2932" i="9"/>
  <c r="H2933" i="9"/>
  <c r="I2933" i="9"/>
  <c r="J2933" i="9" s="1"/>
  <c r="H2934" i="9"/>
  <c r="I2934" i="9"/>
  <c r="J2934" i="9" s="1"/>
  <c r="H2935" i="9"/>
  <c r="I2935" i="9"/>
  <c r="H2936" i="9"/>
  <c r="I2936" i="9"/>
  <c r="H2937" i="9"/>
  <c r="I2937" i="9"/>
  <c r="J2937" i="9" s="1"/>
  <c r="H2938" i="9"/>
  <c r="I2938" i="9"/>
  <c r="J2938" i="9" s="1"/>
  <c r="H2939" i="9"/>
  <c r="I2939" i="9"/>
  <c r="J2939" i="9"/>
  <c r="H2940" i="9"/>
  <c r="I2940" i="9"/>
  <c r="H2941" i="9"/>
  <c r="I2941" i="9"/>
  <c r="J2941" i="9" s="1"/>
  <c r="K2941" i="9" s="1"/>
  <c r="L2941" i="9" s="1"/>
  <c r="H2942" i="9"/>
  <c r="I2942" i="9"/>
  <c r="J2942" i="9" s="1"/>
  <c r="H2943" i="9"/>
  <c r="I2943" i="9"/>
  <c r="H2944" i="9"/>
  <c r="I2944" i="9"/>
  <c r="H2945" i="9"/>
  <c r="I2945" i="9"/>
  <c r="J2945" i="9" s="1"/>
  <c r="H2946" i="9"/>
  <c r="I2946" i="9"/>
  <c r="J2946" i="9" s="1"/>
  <c r="H2947" i="9"/>
  <c r="I2947" i="9"/>
  <c r="H2948" i="9"/>
  <c r="I2948" i="9"/>
  <c r="H2949" i="9"/>
  <c r="I2949" i="9"/>
  <c r="J2949" i="9" s="1"/>
  <c r="H2950" i="9"/>
  <c r="I2950" i="9"/>
  <c r="H2951" i="9"/>
  <c r="I2951" i="9"/>
  <c r="J2951" i="9" s="1"/>
  <c r="H2952" i="9"/>
  <c r="I2952" i="9"/>
  <c r="H2953" i="9"/>
  <c r="I2953" i="9"/>
  <c r="J2953" i="9" s="1"/>
  <c r="H2954" i="9"/>
  <c r="I2954" i="9"/>
  <c r="H2955" i="9"/>
  <c r="I2955" i="9"/>
  <c r="H2956" i="9"/>
  <c r="I2956" i="9"/>
  <c r="H2957" i="9"/>
  <c r="I2957" i="9"/>
  <c r="H2958" i="9"/>
  <c r="I2958" i="9"/>
  <c r="J2958" i="9" s="1"/>
  <c r="H2959" i="9"/>
  <c r="I2959" i="9"/>
  <c r="J2959" i="9" s="1"/>
  <c r="K2959" i="9" s="1"/>
  <c r="L2959" i="9" s="1"/>
  <c r="H2960" i="9"/>
  <c r="I2960" i="9"/>
  <c r="H2961" i="9"/>
  <c r="I2961" i="9"/>
  <c r="J2961" i="9" s="1"/>
  <c r="H2962" i="9"/>
  <c r="I2962" i="9"/>
  <c r="H2963" i="9"/>
  <c r="I2963" i="9"/>
  <c r="J2963" i="9" s="1"/>
  <c r="H2964" i="9"/>
  <c r="I2964" i="9"/>
  <c r="H2965" i="9"/>
  <c r="I2965" i="9"/>
  <c r="J2965" i="9" s="1"/>
  <c r="H2966" i="9"/>
  <c r="I2966" i="9"/>
  <c r="J2966" i="9" s="1"/>
  <c r="H2967" i="9"/>
  <c r="I2967" i="9"/>
  <c r="J2967" i="9" s="1"/>
  <c r="H2968" i="9"/>
  <c r="I2968" i="9"/>
  <c r="J2968" i="9" s="1"/>
  <c r="H2969" i="9"/>
  <c r="I2969" i="9"/>
  <c r="J2969" i="9" s="1"/>
  <c r="H2970" i="9"/>
  <c r="I2970" i="9"/>
  <c r="H2971" i="9"/>
  <c r="I2971" i="9"/>
  <c r="J2971" i="9" s="1"/>
  <c r="H2972" i="9"/>
  <c r="I2972" i="9"/>
  <c r="H2973" i="9"/>
  <c r="I2973" i="9"/>
  <c r="J2973" i="9" s="1"/>
  <c r="H2974" i="9"/>
  <c r="I2974" i="9"/>
  <c r="H2975" i="9"/>
  <c r="I2975" i="9"/>
  <c r="J2975" i="9" s="1"/>
  <c r="H2976" i="9"/>
  <c r="I2976" i="9"/>
  <c r="H2977" i="9"/>
  <c r="I2977" i="9"/>
  <c r="J2977" i="9" s="1"/>
  <c r="H2978" i="9"/>
  <c r="I2978" i="9"/>
  <c r="H2979" i="9"/>
  <c r="I2979" i="9"/>
  <c r="J2979" i="9" s="1"/>
  <c r="H2980" i="9"/>
  <c r="I2980" i="9"/>
  <c r="J2980" i="9"/>
  <c r="H2981" i="9"/>
  <c r="I2981" i="9"/>
  <c r="J2981" i="9" s="1"/>
  <c r="H2982" i="9"/>
  <c r="I2982" i="9"/>
  <c r="H2983" i="9"/>
  <c r="I2983" i="9"/>
  <c r="J2983" i="9" s="1"/>
  <c r="H2984" i="9"/>
  <c r="I2984" i="9"/>
  <c r="J2984" i="9" s="1"/>
  <c r="H2985" i="9"/>
  <c r="I2985" i="9"/>
  <c r="J2985" i="9" s="1"/>
  <c r="H2986" i="9"/>
  <c r="I2986" i="9"/>
  <c r="H2987" i="9"/>
  <c r="I2987" i="9"/>
  <c r="J2987" i="9" s="1"/>
  <c r="H2988" i="9"/>
  <c r="I2988" i="9"/>
  <c r="J2988" i="9" s="1"/>
  <c r="H2989" i="9"/>
  <c r="I2989" i="9"/>
  <c r="J2989" i="9" s="1"/>
  <c r="H2990" i="9"/>
  <c r="I2990" i="9"/>
  <c r="H2991" i="9"/>
  <c r="I2991" i="9"/>
  <c r="J2991" i="9" s="1"/>
  <c r="H2992" i="9"/>
  <c r="I2992" i="9"/>
  <c r="H2993" i="9"/>
  <c r="I2993" i="9"/>
  <c r="J2993" i="9" s="1"/>
  <c r="H2994" i="9"/>
  <c r="I2994" i="9"/>
  <c r="H2995" i="9"/>
  <c r="I2995" i="9"/>
  <c r="J2995" i="9" s="1"/>
  <c r="H2996" i="9"/>
  <c r="I2996" i="9"/>
  <c r="J2996" i="9" s="1"/>
  <c r="H2997" i="9"/>
  <c r="I2997" i="9"/>
  <c r="J2997" i="9" s="1"/>
  <c r="H2998" i="9"/>
  <c r="I2998" i="9"/>
  <c r="H2999" i="9"/>
  <c r="I2999" i="9"/>
  <c r="J2999" i="9" s="1"/>
  <c r="H3000" i="9"/>
  <c r="I3000" i="9"/>
  <c r="H3001" i="9"/>
  <c r="I3001" i="9"/>
  <c r="J3001" i="9" s="1"/>
  <c r="H3002" i="9"/>
  <c r="I3002" i="9"/>
  <c r="H3003" i="9"/>
  <c r="I3003" i="9"/>
  <c r="J3003" i="9" s="1"/>
  <c r="H3004" i="9"/>
  <c r="I3004" i="9"/>
  <c r="H3005" i="9"/>
  <c r="I3005" i="9"/>
  <c r="J3005" i="9" s="1"/>
  <c r="H3006" i="9"/>
  <c r="I3006" i="9"/>
  <c r="H3007" i="9"/>
  <c r="I3007" i="9"/>
  <c r="J3007" i="9" s="1"/>
  <c r="H3008" i="9"/>
  <c r="I3008" i="9"/>
  <c r="H3009" i="9"/>
  <c r="I3009" i="9"/>
  <c r="J3009" i="9" s="1"/>
  <c r="H3010" i="9"/>
  <c r="I3010" i="9"/>
  <c r="H3011" i="9"/>
  <c r="I3011" i="9"/>
  <c r="J3011" i="9" s="1"/>
  <c r="H3012" i="9"/>
  <c r="I3012" i="9"/>
  <c r="H3013" i="9"/>
  <c r="I3013" i="9"/>
  <c r="J3013" i="9" s="1"/>
  <c r="H3014" i="9"/>
  <c r="I3014" i="9"/>
  <c r="H3015" i="9"/>
  <c r="I3015" i="9"/>
  <c r="J3015" i="9" s="1"/>
  <c r="H3016" i="9"/>
  <c r="K3016" i="9" s="1"/>
  <c r="L3016" i="9" s="1"/>
  <c r="I3016" i="9"/>
  <c r="J3016" i="9"/>
  <c r="H3017" i="9"/>
  <c r="I3017" i="9"/>
  <c r="J3017" i="9" s="1"/>
  <c r="H3018" i="9"/>
  <c r="I3018" i="9"/>
  <c r="H3019" i="9"/>
  <c r="I3019" i="9"/>
  <c r="J3019" i="9" s="1"/>
  <c r="H3020" i="9"/>
  <c r="I3020" i="9"/>
  <c r="H3021" i="9"/>
  <c r="I3021" i="9"/>
  <c r="J3021" i="9" s="1"/>
  <c r="H3022" i="9"/>
  <c r="I3022" i="9"/>
  <c r="H3023" i="9"/>
  <c r="I3023" i="9"/>
  <c r="J3023" i="9" s="1"/>
  <c r="H3024" i="9"/>
  <c r="I3024" i="9"/>
  <c r="H3025" i="9"/>
  <c r="I3025" i="9"/>
  <c r="J3025" i="9" s="1"/>
  <c r="H3026" i="9"/>
  <c r="I3026" i="9"/>
  <c r="H3027" i="9"/>
  <c r="I3027" i="9"/>
  <c r="J3027" i="9" s="1"/>
  <c r="H3028" i="9"/>
  <c r="I3028" i="9"/>
  <c r="J3028" i="9" s="1"/>
  <c r="H3029" i="9"/>
  <c r="I3029" i="9"/>
  <c r="H3030" i="9"/>
  <c r="I3030" i="9"/>
  <c r="J3030" i="9" s="1"/>
  <c r="H3031" i="9"/>
  <c r="I3031" i="9"/>
  <c r="J3031" i="9" s="1"/>
  <c r="H3032" i="9"/>
  <c r="I3032" i="9"/>
  <c r="H3033" i="9"/>
  <c r="I3033" i="9"/>
  <c r="J3033" i="9" s="1"/>
  <c r="H3034" i="9"/>
  <c r="I3034" i="9"/>
  <c r="H3035" i="9"/>
  <c r="I3035" i="9"/>
  <c r="H3036" i="9"/>
  <c r="I3036" i="9"/>
  <c r="H3037" i="9"/>
  <c r="I3037" i="9"/>
  <c r="J3037" i="9" s="1"/>
  <c r="H3038" i="9"/>
  <c r="I3038" i="9"/>
  <c r="J3038" i="9" s="1"/>
  <c r="H3039" i="9"/>
  <c r="I3039" i="9"/>
  <c r="H3040" i="9"/>
  <c r="I3040" i="9"/>
  <c r="J3040" i="9" s="1"/>
  <c r="H3041" i="9"/>
  <c r="I3041" i="9"/>
  <c r="J3041" i="9" s="1"/>
  <c r="H3042" i="9"/>
  <c r="I3042" i="9"/>
  <c r="H3043" i="9"/>
  <c r="I3043" i="9"/>
  <c r="H3044" i="9"/>
  <c r="I3044" i="9"/>
  <c r="J3044" i="9" s="1"/>
  <c r="H3045" i="9"/>
  <c r="I3045" i="9"/>
  <c r="J3045" i="9" s="1"/>
  <c r="H3046" i="9"/>
  <c r="I3046" i="9"/>
  <c r="H3047" i="9"/>
  <c r="I3047" i="9"/>
  <c r="J3047" i="9" s="1"/>
  <c r="H3048" i="9"/>
  <c r="I3048" i="9"/>
  <c r="H3049" i="9"/>
  <c r="I3049" i="9"/>
  <c r="J3049" i="9" s="1"/>
  <c r="H3050" i="9"/>
  <c r="I3050" i="9"/>
  <c r="H3051" i="9"/>
  <c r="I3051" i="9"/>
  <c r="H3052" i="9"/>
  <c r="I3052" i="9"/>
  <c r="H3053" i="9"/>
  <c r="I3053" i="9"/>
  <c r="J3053" i="9" s="1"/>
  <c r="H3054" i="9"/>
  <c r="I3054" i="9"/>
  <c r="H3055" i="9"/>
  <c r="I3055" i="9"/>
  <c r="H3056" i="9"/>
  <c r="I3056" i="9"/>
  <c r="J3056" i="9" s="1"/>
  <c r="H3057" i="9"/>
  <c r="I3057" i="9"/>
  <c r="J3057" i="9" s="1"/>
  <c r="H3058" i="9"/>
  <c r="I3058" i="9"/>
  <c r="H3059" i="9"/>
  <c r="I3059" i="9"/>
  <c r="H3060" i="9"/>
  <c r="I3060" i="9"/>
  <c r="H3061" i="9"/>
  <c r="I3061" i="9"/>
  <c r="J3061" i="9" s="1"/>
  <c r="H3062" i="9"/>
  <c r="I3062" i="9"/>
  <c r="J3062" i="9"/>
  <c r="H3063" i="9"/>
  <c r="I3063" i="9"/>
  <c r="J3063" i="9" s="1"/>
  <c r="H3064" i="9"/>
  <c r="I3064" i="9"/>
  <c r="J3064" i="9" s="1"/>
  <c r="H3065" i="9"/>
  <c r="I3065" i="9"/>
  <c r="H3066" i="9"/>
  <c r="I3066" i="9"/>
  <c r="H3067" i="9"/>
  <c r="I3067" i="9"/>
  <c r="H3068" i="9"/>
  <c r="I3068" i="9"/>
  <c r="J3068" i="9" s="1"/>
  <c r="H3069" i="9"/>
  <c r="I3069" i="9"/>
  <c r="J3069" i="9" s="1"/>
  <c r="H3070" i="9"/>
  <c r="I3070" i="9"/>
  <c r="H3071" i="9"/>
  <c r="I3071" i="9"/>
  <c r="J3071" i="9" s="1"/>
  <c r="H3072" i="9"/>
  <c r="I3072" i="9"/>
  <c r="H3073" i="9"/>
  <c r="I3073" i="9"/>
  <c r="J3073" i="9" s="1"/>
  <c r="H3074" i="9"/>
  <c r="I3074" i="9"/>
  <c r="H3075" i="9"/>
  <c r="I3075" i="9"/>
  <c r="H3076" i="9"/>
  <c r="I3076" i="9"/>
  <c r="J3076" i="9" s="1"/>
  <c r="H3077" i="9"/>
  <c r="I3077" i="9"/>
  <c r="H3078" i="9"/>
  <c r="I3078" i="9"/>
  <c r="H3079" i="9"/>
  <c r="I3079" i="9"/>
  <c r="J3079" i="9" s="1"/>
  <c r="H3080" i="9"/>
  <c r="I3080" i="9"/>
  <c r="H3081" i="9"/>
  <c r="I3081" i="9"/>
  <c r="J3081" i="9" s="1"/>
  <c r="H3082" i="9"/>
  <c r="I3082" i="9"/>
  <c r="H3083" i="9"/>
  <c r="I3083" i="9"/>
  <c r="H3084" i="9"/>
  <c r="I3084" i="9"/>
  <c r="J3084" i="9" s="1"/>
  <c r="H3085" i="9"/>
  <c r="I3085" i="9"/>
  <c r="H3086" i="9"/>
  <c r="I3086" i="9"/>
  <c r="J3086" i="9" s="1"/>
  <c r="H3087" i="9"/>
  <c r="I3087" i="9"/>
  <c r="J3087" i="9" s="1"/>
  <c r="H3088" i="9"/>
  <c r="I3088" i="9"/>
  <c r="J3088" i="9" s="1"/>
  <c r="H3089" i="9"/>
  <c r="I3089" i="9"/>
  <c r="J3089" i="9" s="1"/>
  <c r="H3090" i="9"/>
  <c r="I3090" i="9"/>
  <c r="J3090" i="9"/>
  <c r="H3091" i="9"/>
  <c r="I3091" i="9"/>
  <c r="H3092" i="9"/>
  <c r="I3092" i="9"/>
  <c r="J3092" i="9" s="1"/>
  <c r="H3093" i="9"/>
  <c r="I3093" i="9"/>
  <c r="J3093" i="9" s="1"/>
  <c r="H3094" i="9"/>
  <c r="I3094" i="9"/>
  <c r="J3094" i="9" s="1"/>
  <c r="H3095" i="9"/>
  <c r="I3095" i="9"/>
  <c r="J3095" i="9" s="1"/>
  <c r="H3096" i="9"/>
  <c r="I3096" i="9"/>
  <c r="J3096" i="9" s="1"/>
  <c r="H3097" i="9"/>
  <c r="I3097" i="9"/>
  <c r="J3097" i="9" s="1"/>
  <c r="H3098" i="9"/>
  <c r="I3098" i="9"/>
  <c r="H3099" i="9"/>
  <c r="I3099" i="9"/>
  <c r="J3099" i="9" s="1"/>
  <c r="H3100" i="9"/>
  <c r="I3100" i="9"/>
  <c r="H3101" i="9"/>
  <c r="I3101" i="9"/>
  <c r="J3101" i="9" s="1"/>
  <c r="H3102" i="9"/>
  <c r="I3102" i="9"/>
  <c r="J3102" i="9"/>
  <c r="H3103" i="9"/>
  <c r="I3103" i="9"/>
  <c r="J3103" i="9" s="1"/>
  <c r="H3104" i="9"/>
  <c r="I3104" i="9"/>
  <c r="H3105" i="9"/>
  <c r="I3105" i="9"/>
  <c r="J3105" i="9" s="1"/>
  <c r="H3106" i="9"/>
  <c r="I3106" i="9"/>
  <c r="H3107" i="9"/>
  <c r="I3107" i="9"/>
  <c r="J3107" i="9" s="1"/>
  <c r="H3108" i="9"/>
  <c r="I3108" i="9"/>
  <c r="J3108" i="9" s="1"/>
  <c r="H3109" i="9"/>
  <c r="I3109" i="9"/>
  <c r="H3110" i="9"/>
  <c r="I3110" i="9"/>
  <c r="H3111" i="9"/>
  <c r="I3111" i="9"/>
  <c r="H3112" i="9"/>
  <c r="I3112" i="9"/>
  <c r="H3113" i="9"/>
  <c r="I3113" i="9"/>
  <c r="J3113" i="9" s="1"/>
  <c r="H3114" i="9"/>
  <c r="I3114" i="9"/>
  <c r="H3115" i="9"/>
  <c r="I3115" i="9"/>
  <c r="H3116" i="9"/>
  <c r="I3116" i="9"/>
  <c r="J3116" i="9" s="1"/>
  <c r="H3117" i="9"/>
  <c r="I3117" i="9"/>
  <c r="J3117" i="9" s="1"/>
  <c r="H3118" i="9"/>
  <c r="I3118" i="9"/>
  <c r="J3118" i="9" s="1"/>
  <c r="H3119" i="9"/>
  <c r="I3119" i="9"/>
  <c r="H3120" i="9"/>
  <c r="I3120" i="9"/>
  <c r="H3121" i="9"/>
  <c r="I3121" i="9"/>
  <c r="J3121" i="9" s="1"/>
  <c r="H3122" i="9"/>
  <c r="I3122" i="9"/>
  <c r="J3122" i="9" s="1"/>
  <c r="H3123" i="9"/>
  <c r="I3123" i="9"/>
  <c r="J3123" i="9" s="1"/>
  <c r="H3124" i="9"/>
  <c r="I3124" i="9"/>
  <c r="H3125" i="9"/>
  <c r="I3125" i="9"/>
  <c r="J3125" i="9" s="1"/>
  <c r="H3126" i="9"/>
  <c r="I3126" i="9"/>
  <c r="H3127" i="9"/>
  <c r="I3127" i="9"/>
  <c r="J3127" i="9" s="1"/>
  <c r="H3128" i="9"/>
  <c r="I3128" i="9"/>
  <c r="H3129" i="9"/>
  <c r="I3129" i="9"/>
  <c r="J3129" i="9" s="1"/>
  <c r="H3130" i="9"/>
  <c r="I3130" i="9"/>
  <c r="J3130" i="9" s="1"/>
  <c r="H3131" i="9"/>
  <c r="I3131" i="9"/>
  <c r="J3131" i="9" s="1"/>
  <c r="H3132" i="9"/>
  <c r="I3132" i="9"/>
  <c r="H3133" i="9"/>
  <c r="I3133" i="9"/>
  <c r="J3133" i="9" s="1"/>
  <c r="H3134" i="9"/>
  <c r="I3134" i="9"/>
  <c r="J3134" i="9" s="1"/>
  <c r="H3135" i="9"/>
  <c r="I3135" i="9"/>
  <c r="J3135" i="9" s="1"/>
  <c r="H3136" i="9"/>
  <c r="I3136" i="9"/>
  <c r="H3137" i="9"/>
  <c r="I3137" i="9"/>
  <c r="J3137" i="9" s="1"/>
  <c r="H3138" i="9"/>
  <c r="I3138" i="9"/>
  <c r="J3138" i="9" s="1"/>
  <c r="H3139" i="9"/>
  <c r="I3139" i="9"/>
  <c r="J3139" i="9" s="1"/>
  <c r="H3140" i="9"/>
  <c r="I3140" i="9"/>
  <c r="H3141" i="9"/>
  <c r="I3141" i="9"/>
  <c r="J3141" i="9" s="1"/>
  <c r="H3142" i="9"/>
  <c r="I3142" i="9"/>
  <c r="H3143" i="9"/>
  <c r="I3143" i="9"/>
  <c r="H3144" i="9"/>
  <c r="I3144" i="9"/>
  <c r="H3145" i="9"/>
  <c r="I3145" i="9"/>
  <c r="J3145" i="9" s="1"/>
  <c r="H3146" i="9"/>
  <c r="I3146" i="9"/>
  <c r="J3146" i="9" s="1"/>
  <c r="H3147" i="9"/>
  <c r="I3147" i="9"/>
  <c r="J3147" i="9" s="1"/>
  <c r="H3148" i="9"/>
  <c r="K3148" i="9" s="1"/>
  <c r="L3148" i="9" s="1"/>
  <c r="I3148" i="9"/>
  <c r="J3148" i="9" s="1"/>
  <c r="H3149" i="9"/>
  <c r="I3149" i="9"/>
  <c r="J3149" i="9" s="1"/>
  <c r="H3150" i="9"/>
  <c r="I3150" i="9"/>
  <c r="H3151" i="9"/>
  <c r="I3151" i="9"/>
  <c r="J3151" i="9" s="1"/>
  <c r="H3152" i="9"/>
  <c r="I3152" i="9"/>
  <c r="J3152" i="9" s="1"/>
  <c r="K3152" i="9" s="1"/>
  <c r="L3152" i="9" s="1"/>
  <c r="H3153" i="9"/>
  <c r="I3153" i="9"/>
  <c r="H3154" i="9"/>
  <c r="I3154" i="9"/>
  <c r="H3155" i="9"/>
  <c r="I3155" i="9"/>
  <c r="J3155" i="9" s="1"/>
  <c r="H3156" i="9"/>
  <c r="I3156" i="9"/>
  <c r="H3157" i="9"/>
  <c r="I3157" i="9"/>
  <c r="J3157" i="9" s="1"/>
  <c r="H3158" i="9"/>
  <c r="I3158" i="9"/>
  <c r="H3159" i="9"/>
  <c r="I3159" i="9"/>
  <c r="H3160" i="9"/>
  <c r="I3160" i="9"/>
  <c r="J3160" i="9" s="1"/>
  <c r="H3161" i="9"/>
  <c r="I3161" i="9"/>
  <c r="J3161" i="9" s="1"/>
  <c r="H3162" i="9"/>
  <c r="I3162" i="9"/>
  <c r="H3163" i="9"/>
  <c r="I3163" i="9"/>
  <c r="J3163" i="9" s="1"/>
  <c r="H3164" i="9"/>
  <c r="I3164" i="9"/>
  <c r="J3164" i="9" s="1"/>
  <c r="H3165" i="9"/>
  <c r="I3165" i="9"/>
  <c r="J3165" i="9" s="1"/>
  <c r="H3166" i="9"/>
  <c r="I3166" i="9"/>
  <c r="H3167" i="9"/>
  <c r="I3167" i="9"/>
  <c r="J3167" i="9" s="1"/>
  <c r="H3168" i="9"/>
  <c r="I3168" i="9"/>
  <c r="H3169" i="9"/>
  <c r="I3169" i="9"/>
  <c r="J3169" i="9" s="1"/>
  <c r="H3170" i="9"/>
  <c r="I3170" i="9"/>
  <c r="J3170" i="9" s="1"/>
  <c r="H3171" i="9"/>
  <c r="I3171" i="9"/>
  <c r="J3171" i="9" s="1"/>
  <c r="H3172" i="9"/>
  <c r="I3172" i="9"/>
  <c r="H3173" i="9"/>
  <c r="I3173" i="9"/>
  <c r="J3173" i="9" s="1"/>
  <c r="H3174" i="9"/>
  <c r="I3174" i="9"/>
  <c r="J3174" i="9" s="1"/>
  <c r="H3175" i="9"/>
  <c r="I3175" i="9"/>
  <c r="J3175" i="9" s="1"/>
  <c r="H3176" i="9"/>
  <c r="I3176" i="9"/>
  <c r="H3177" i="9"/>
  <c r="I3177" i="9"/>
  <c r="J3177" i="9" s="1"/>
  <c r="H3178" i="9"/>
  <c r="I3178" i="9"/>
  <c r="J3178" i="9" s="1"/>
  <c r="H3179" i="9"/>
  <c r="I3179" i="9"/>
  <c r="J3179" i="9" s="1"/>
  <c r="H3180" i="9"/>
  <c r="I3180" i="9"/>
  <c r="J3180" i="9"/>
  <c r="H3181" i="9"/>
  <c r="I3181" i="9"/>
  <c r="J3181" i="9" s="1"/>
  <c r="H3182" i="9"/>
  <c r="I3182" i="9"/>
  <c r="H3183" i="9"/>
  <c r="I3183" i="9"/>
  <c r="J3183" i="9" s="1"/>
  <c r="H3184" i="9"/>
  <c r="I3184" i="9"/>
  <c r="J3184" i="9" s="1"/>
  <c r="H3185" i="9"/>
  <c r="I3185" i="9"/>
  <c r="H3186" i="9"/>
  <c r="I3186" i="9"/>
  <c r="J3186" i="9" s="1"/>
  <c r="H3187" i="9"/>
  <c r="I3187" i="9"/>
  <c r="H3188" i="9"/>
  <c r="I3188" i="9"/>
  <c r="H3189" i="9"/>
  <c r="I3189" i="9"/>
  <c r="J3189" i="9" s="1"/>
  <c r="H3190" i="9"/>
  <c r="I3190" i="9"/>
  <c r="J3190" i="9" s="1"/>
  <c r="H3191" i="9"/>
  <c r="I3191" i="9"/>
  <c r="J3191" i="9" s="1"/>
  <c r="H3192" i="9"/>
  <c r="I3192" i="9"/>
  <c r="J3192" i="9" s="1"/>
  <c r="H3193" i="9"/>
  <c r="I3193" i="9"/>
  <c r="H3194" i="9"/>
  <c r="I3194" i="9"/>
  <c r="H3195" i="9"/>
  <c r="I3195" i="9"/>
  <c r="H3196" i="9"/>
  <c r="I3196" i="9"/>
  <c r="H3197" i="9"/>
  <c r="I3197" i="9"/>
  <c r="H3198" i="9"/>
  <c r="I3198" i="9"/>
  <c r="H3199" i="9"/>
  <c r="I3199" i="9"/>
  <c r="J3199" i="9" s="1"/>
  <c r="H3200" i="9"/>
  <c r="I3200" i="9"/>
  <c r="J3200" i="9"/>
  <c r="H3201" i="9"/>
  <c r="I3201" i="9"/>
  <c r="J3201" i="9" s="1"/>
  <c r="H3202" i="9"/>
  <c r="I3202" i="9"/>
  <c r="J3202" i="9" s="1"/>
  <c r="K3202" i="9" s="1"/>
  <c r="L3202" i="9" s="1"/>
  <c r="H3203" i="9"/>
  <c r="I3203" i="9"/>
  <c r="J3203" i="9" s="1"/>
  <c r="H3204" i="9"/>
  <c r="I3204" i="9"/>
  <c r="J3204" i="9" s="1"/>
  <c r="H3205" i="9"/>
  <c r="I3205" i="9"/>
  <c r="J3205" i="9" s="1"/>
  <c r="H3206" i="9"/>
  <c r="I3206" i="9"/>
  <c r="J3206" i="9" s="1"/>
  <c r="H3207" i="9"/>
  <c r="I3207" i="9"/>
  <c r="J3207" i="9" s="1"/>
  <c r="H3208" i="9"/>
  <c r="I3208" i="9"/>
  <c r="H3209" i="9"/>
  <c r="I3209" i="9"/>
  <c r="J3209" i="9" s="1"/>
  <c r="H3210" i="9"/>
  <c r="I3210" i="9"/>
  <c r="J3210" i="9" s="1"/>
  <c r="H3211" i="9"/>
  <c r="I3211" i="9"/>
  <c r="J3211" i="9" s="1"/>
  <c r="H3212" i="9"/>
  <c r="I3212" i="9"/>
  <c r="H3213" i="9"/>
  <c r="I3213" i="9"/>
  <c r="J3213" i="9" s="1"/>
  <c r="H3214" i="9"/>
  <c r="I3214" i="9"/>
  <c r="J3214" i="9" s="1"/>
  <c r="H3215" i="9"/>
  <c r="I3215" i="9"/>
  <c r="H3216" i="9"/>
  <c r="I3216" i="9"/>
  <c r="H3217" i="9"/>
  <c r="I3217" i="9"/>
  <c r="J3217" i="9" s="1"/>
  <c r="H3218" i="9"/>
  <c r="I3218" i="9"/>
  <c r="H3219" i="9"/>
  <c r="I3219" i="9"/>
  <c r="J3219" i="9" s="1"/>
  <c r="H3220" i="9"/>
  <c r="I3220" i="9"/>
  <c r="H3221" i="9"/>
  <c r="I3221" i="9"/>
  <c r="J3221" i="9" s="1"/>
  <c r="H3222" i="9"/>
  <c r="I3222" i="9"/>
  <c r="J3222" i="9" s="1"/>
  <c r="H3223" i="9"/>
  <c r="I3223" i="9"/>
  <c r="H3224" i="9"/>
  <c r="I3224" i="9"/>
  <c r="H3225" i="9"/>
  <c r="I3225" i="9"/>
  <c r="J3225" i="9" s="1"/>
  <c r="H3226" i="9"/>
  <c r="I3226" i="9"/>
  <c r="H3227" i="9"/>
  <c r="I3227" i="9"/>
  <c r="J3227" i="9" s="1"/>
  <c r="H3228" i="9"/>
  <c r="I3228" i="9"/>
  <c r="H3229" i="9"/>
  <c r="I3229" i="9"/>
  <c r="H3230" i="9"/>
  <c r="I3230" i="9"/>
  <c r="J3230" i="9"/>
  <c r="K3230" i="9" s="1"/>
  <c r="L3230" i="9" s="1"/>
  <c r="H3231" i="9"/>
  <c r="I3231" i="9"/>
  <c r="J3231" i="9" s="1"/>
  <c r="H3232" i="9"/>
  <c r="I3232" i="9"/>
  <c r="H3233" i="9"/>
  <c r="I3233" i="9"/>
  <c r="J3233" i="9" s="1"/>
  <c r="H3234" i="9"/>
  <c r="I3234" i="9"/>
  <c r="H3235" i="9"/>
  <c r="I3235" i="9"/>
  <c r="H3236" i="9"/>
  <c r="I3236" i="9"/>
  <c r="H3237" i="9"/>
  <c r="I3237" i="9"/>
  <c r="J3237" i="9" s="1"/>
  <c r="H3238" i="9"/>
  <c r="I3238" i="9"/>
  <c r="J3238" i="9" s="1"/>
  <c r="H3239" i="9"/>
  <c r="I3239" i="9"/>
  <c r="J3239" i="9" s="1"/>
  <c r="H3240" i="9"/>
  <c r="I3240" i="9"/>
  <c r="H3241" i="9"/>
  <c r="I3241" i="9"/>
  <c r="J3241" i="9" s="1"/>
  <c r="H3242" i="9"/>
  <c r="I3242" i="9"/>
  <c r="H3243" i="9"/>
  <c r="I3243" i="9"/>
  <c r="J3243" i="9" s="1"/>
  <c r="H3244" i="9"/>
  <c r="I3244" i="9"/>
  <c r="H3245" i="9"/>
  <c r="I3245" i="9"/>
  <c r="J3245" i="9" s="1"/>
  <c r="H3246" i="9"/>
  <c r="I3246" i="9"/>
  <c r="J3246" i="9" s="1"/>
  <c r="H3247" i="9"/>
  <c r="I3247" i="9"/>
  <c r="H3248" i="9"/>
  <c r="I3248" i="9"/>
  <c r="H3249" i="9"/>
  <c r="I3249" i="9"/>
  <c r="J3249" i="9" s="1"/>
  <c r="H3250" i="9"/>
  <c r="I3250" i="9"/>
  <c r="H3251" i="9"/>
  <c r="I3251" i="9"/>
  <c r="J3251" i="9" s="1"/>
  <c r="H3252" i="9"/>
  <c r="I3252" i="9"/>
  <c r="H3253" i="9"/>
  <c r="I3253" i="9"/>
  <c r="J3253" i="9" s="1"/>
  <c r="H3254" i="9"/>
  <c r="I3254" i="9"/>
  <c r="J3254" i="9" s="1"/>
  <c r="H3255" i="9"/>
  <c r="I3255" i="9"/>
  <c r="H3256" i="9"/>
  <c r="I3256" i="9"/>
  <c r="J3256" i="9" s="1"/>
  <c r="H3257" i="9"/>
  <c r="I3257" i="9"/>
  <c r="J3257" i="9" s="1"/>
  <c r="H3258" i="9"/>
  <c r="I3258" i="9"/>
  <c r="H3259" i="9"/>
  <c r="I3259" i="9"/>
  <c r="H3260" i="9"/>
  <c r="I3260" i="9"/>
  <c r="J3260" i="9" s="1"/>
  <c r="H3261" i="9"/>
  <c r="I3261" i="9"/>
  <c r="J3261" i="9" s="1"/>
  <c r="H3262" i="9"/>
  <c r="I3262" i="9"/>
  <c r="H3263" i="9"/>
  <c r="I3263" i="9"/>
  <c r="J3263" i="9" s="1"/>
  <c r="H3264" i="9"/>
  <c r="I3264" i="9"/>
  <c r="H3265" i="9"/>
  <c r="I3265" i="9"/>
  <c r="J3265" i="9" s="1"/>
  <c r="H3266" i="9"/>
  <c r="I3266" i="9"/>
  <c r="H3267" i="9"/>
  <c r="I3267" i="9"/>
  <c r="H3268" i="9"/>
  <c r="I3268" i="9"/>
  <c r="H3269" i="9"/>
  <c r="I3269" i="9"/>
  <c r="J3269" i="9" s="1"/>
  <c r="H3270" i="9"/>
  <c r="I3270" i="9"/>
  <c r="J3270" i="9"/>
  <c r="H3271" i="9"/>
  <c r="I3271" i="9"/>
  <c r="J3271" i="9" s="1"/>
  <c r="H3272" i="9"/>
  <c r="I3272" i="9"/>
  <c r="H3273" i="9"/>
  <c r="I3273" i="9"/>
  <c r="J3273" i="9" s="1"/>
  <c r="H3274" i="9"/>
  <c r="I3274" i="9"/>
  <c r="H3275" i="9"/>
  <c r="I3275" i="9"/>
  <c r="J3275" i="9" s="1"/>
  <c r="H3276" i="9"/>
  <c r="I3276" i="9"/>
  <c r="J3276" i="9" s="1"/>
  <c r="K3276" i="9" s="1"/>
  <c r="L3276" i="9" s="1"/>
  <c r="H3277" i="9"/>
  <c r="I3277" i="9"/>
  <c r="J3277" i="9" s="1"/>
  <c r="H3278" i="9"/>
  <c r="I3278" i="9"/>
  <c r="H3279" i="9"/>
  <c r="I3279" i="9"/>
  <c r="H3280" i="9"/>
  <c r="I3280" i="9"/>
  <c r="H3281" i="9"/>
  <c r="I3281" i="9"/>
  <c r="J3281" i="9" s="1"/>
  <c r="H3282" i="9"/>
  <c r="I3282" i="9"/>
  <c r="H3283" i="9"/>
  <c r="I3283" i="9"/>
  <c r="J3283" i="9" s="1"/>
  <c r="H3284" i="9"/>
  <c r="I3284" i="9"/>
  <c r="J3284" i="9" s="1"/>
  <c r="H3285" i="9"/>
  <c r="I3285" i="9"/>
  <c r="J3285" i="9" s="1"/>
  <c r="H3286" i="9"/>
  <c r="I3286" i="9"/>
  <c r="H3287" i="9"/>
  <c r="I3287" i="9"/>
  <c r="J3287" i="9" s="1"/>
  <c r="H3288" i="9"/>
  <c r="I3288" i="9"/>
  <c r="H3289" i="9"/>
  <c r="I3289" i="9"/>
  <c r="H3290" i="9"/>
  <c r="I3290" i="9"/>
  <c r="J3290" i="9" s="1"/>
  <c r="H3291" i="9"/>
  <c r="I3291" i="9"/>
  <c r="J3291" i="9" s="1"/>
  <c r="H3292" i="9"/>
  <c r="I3292" i="9"/>
  <c r="H3293" i="9"/>
  <c r="I3293" i="9"/>
  <c r="J3293" i="9" s="1"/>
  <c r="H3294" i="9"/>
  <c r="I3294" i="9"/>
  <c r="H3295" i="9"/>
  <c r="I3295" i="9"/>
  <c r="J3295" i="9" s="1"/>
  <c r="H3296" i="9"/>
  <c r="I3296" i="9"/>
  <c r="H3297" i="9"/>
  <c r="I3297" i="9"/>
  <c r="J3297" i="9" s="1"/>
  <c r="H3298" i="9"/>
  <c r="I3298" i="9"/>
  <c r="J3298" i="9"/>
  <c r="H3299" i="9"/>
  <c r="I3299" i="9"/>
  <c r="J3299" i="9" s="1"/>
  <c r="H3300" i="9"/>
  <c r="I3300" i="9"/>
  <c r="H3301" i="9"/>
  <c r="I3301" i="9"/>
  <c r="J3301" i="9" s="1"/>
  <c r="H3302" i="9"/>
  <c r="I3302" i="9"/>
  <c r="J3302" i="9" s="1"/>
  <c r="K3302" i="9" s="1"/>
  <c r="L3302" i="9" s="1"/>
  <c r="H3303" i="9"/>
  <c r="I3303" i="9"/>
  <c r="J3303" i="9" s="1"/>
  <c r="H3304" i="9"/>
  <c r="I3304" i="9"/>
  <c r="H3305" i="9"/>
  <c r="I3305" i="9"/>
  <c r="J3305" i="9" s="1"/>
  <c r="H3306" i="9"/>
  <c r="I3306" i="9"/>
  <c r="J3306" i="9" s="1"/>
  <c r="K3306" i="9" s="1"/>
  <c r="L3306" i="9" s="1"/>
  <c r="H3307" i="9"/>
  <c r="I3307" i="9"/>
  <c r="J3307" i="9" s="1"/>
  <c r="H3308" i="9"/>
  <c r="I3308" i="9"/>
  <c r="H3309" i="9"/>
  <c r="I3309" i="9"/>
  <c r="J3309" i="9" s="1"/>
  <c r="H3310" i="9"/>
  <c r="I3310" i="9"/>
  <c r="H3311" i="9"/>
  <c r="I3311" i="9"/>
  <c r="J3311" i="9" s="1"/>
  <c r="H3312" i="9"/>
  <c r="I3312" i="9"/>
  <c r="H3313" i="9"/>
  <c r="I3313" i="9"/>
  <c r="J3313" i="9" s="1"/>
  <c r="H3314" i="9"/>
  <c r="I3314" i="9"/>
  <c r="H3315" i="9"/>
  <c r="I3315" i="9"/>
  <c r="J3315" i="9" s="1"/>
  <c r="H3316" i="9"/>
  <c r="I3316" i="9"/>
  <c r="J3316" i="9" s="1"/>
  <c r="H3317" i="9"/>
  <c r="I3317" i="9"/>
  <c r="J3317" i="9" s="1"/>
  <c r="H3318" i="9"/>
  <c r="I3318" i="9"/>
  <c r="H3319" i="9"/>
  <c r="I3319" i="9"/>
  <c r="H3320" i="9"/>
  <c r="I3320" i="9"/>
  <c r="H3321" i="9"/>
  <c r="I3321" i="9"/>
  <c r="H3322" i="9"/>
  <c r="I3322" i="9"/>
  <c r="J3322" i="9" s="1"/>
  <c r="H3323" i="9"/>
  <c r="I3323" i="9"/>
  <c r="H3324" i="9"/>
  <c r="I3324" i="9"/>
  <c r="H3325" i="9"/>
  <c r="I3325" i="9"/>
  <c r="J3325" i="9" s="1"/>
  <c r="H3326" i="9"/>
  <c r="I3326" i="9"/>
  <c r="J3326" i="9" s="1"/>
  <c r="H3327" i="9"/>
  <c r="I3327" i="9"/>
  <c r="J3327" i="9" s="1"/>
  <c r="H3328" i="9"/>
  <c r="I3328" i="9"/>
  <c r="J3328" i="9"/>
  <c r="H3329" i="9"/>
  <c r="I3329" i="9"/>
  <c r="H3330" i="9"/>
  <c r="I3330" i="9"/>
  <c r="J3330" i="9" s="1"/>
  <c r="H3331" i="9"/>
  <c r="I3331" i="9"/>
  <c r="J3331" i="9" s="1"/>
  <c r="H3332" i="9"/>
  <c r="I3332" i="9"/>
  <c r="J3332" i="9" s="1"/>
  <c r="K3332" i="9" s="1"/>
  <c r="L3332" i="9" s="1"/>
  <c r="H3333" i="9"/>
  <c r="I3333" i="9"/>
  <c r="J3333" i="9" s="1"/>
  <c r="H3334" i="9"/>
  <c r="I3334" i="9"/>
  <c r="J3334" i="9" s="1"/>
  <c r="H3335" i="9"/>
  <c r="I3335" i="9"/>
  <c r="J3335" i="9" s="1"/>
  <c r="H3336" i="9"/>
  <c r="I3336" i="9"/>
  <c r="J3336" i="9" s="1"/>
  <c r="K3336" i="9" s="1"/>
  <c r="L3336" i="9" s="1"/>
  <c r="H3337" i="9"/>
  <c r="I3337" i="9"/>
  <c r="J3337" i="9" s="1"/>
  <c r="H3338" i="9"/>
  <c r="I3338" i="9"/>
  <c r="H3339" i="9"/>
  <c r="I3339" i="9"/>
  <c r="J3339" i="9" s="1"/>
  <c r="H3340" i="9"/>
  <c r="I3340" i="9"/>
  <c r="J3340" i="9" s="1"/>
  <c r="K3340" i="9" s="1"/>
  <c r="L3340" i="9" s="1"/>
  <c r="H3341" i="9"/>
  <c r="I3341" i="9"/>
  <c r="J3341" i="9" s="1"/>
  <c r="H3342" i="9"/>
  <c r="I3342" i="9"/>
  <c r="J3342" i="9" s="1"/>
  <c r="H3343" i="9"/>
  <c r="I3343" i="9"/>
  <c r="J3343" i="9" s="1"/>
  <c r="H3344" i="9"/>
  <c r="I3344" i="9"/>
  <c r="H3345" i="9"/>
  <c r="I3345" i="9"/>
  <c r="J3345" i="9" s="1"/>
  <c r="H3346" i="9"/>
  <c r="I3346" i="9"/>
  <c r="J3346" i="9" s="1"/>
  <c r="H3347" i="9"/>
  <c r="I3347" i="9"/>
  <c r="J3347" i="9" s="1"/>
  <c r="H3348" i="9"/>
  <c r="I3348" i="9"/>
  <c r="H3349" i="9"/>
  <c r="I3349" i="9"/>
  <c r="J3349" i="9" s="1"/>
  <c r="H3350" i="9"/>
  <c r="I3350" i="9"/>
  <c r="J3350" i="9" s="1"/>
  <c r="H3351" i="9"/>
  <c r="I3351" i="9"/>
  <c r="J3351" i="9" s="1"/>
  <c r="H3352" i="9"/>
  <c r="I3352" i="9"/>
  <c r="H3353" i="9"/>
  <c r="I3353" i="9"/>
  <c r="J3353" i="9" s="1"/>
  <c r="H3354" i="9"/>
  <c r="I3354" i="9"/>
  <c r="J3354" i="9" s="1"/>
  <c r="H3355" i="9"/>
  <c r="I3355" i="9"/>
  <c r="J3355" i="9" s="1"/>
  <c r="H3356" i="9"/>
  <c r="I3356" i="9"/>
  <c r="H3357" i="9"/>
  <c r="I3357" i="9"/>
  <c r="J3357" i="9" s="1"/>
  <c r="H3358" i="9"/>
  <c r="I3358" i="9"/>
  <c r="J3358" i="9" s="1"/>
  <c r="H3359" i="9"/>
  <c r="I3359" i="9"/>
  <c r="J3359" i="9" s="1"/>
  <c r="H3360" i="9"/>
  <c r="I3360" i="9"/>
  <c r="J3360" i="9" s="1"/>
  <c r="H3361" i="9"/>
  <c r="I3361" i="9"/>
  <c r="J3361" i="9" s="1"/>
  <c r="H3362" i="9"/>
  <c r="I3362" i="9"/>
  <c r="J3362" i="9"/>
  <c r="H3363" i="9"/>
  <c r="I3363" i="9"/>
  <c r="J3363" i="9" s="1"/>
  <c r="H3364" i="9"/>
  <c r="I3364" i="9"/>
  <c r="K2737" i="9" l="1"/>
  <c r="L2737" i="9" s="1"/>
  <c r="K2721" i="9"/>
  <c r="L2721" i="9" s="1"/>
  <c r="K2701" i="9"/>
  <c r="L2701" i="9" s="1"/>
  <c r="K2218" i="9"/>
  <c r="L2218" i="9" s="1"/>
  <c r="K1907" i="9"/>
  <c r="L1907" i="9" s="1"/>
  <c r="K1905" i="9"/>
  <c r="L1905" i="9" s="1"/>
  <c r="K1897" i="9"/>
  <c r="L1897" i="9" s="1"/>
  <c r="K1837" i="9"/>
  <c r="L1837" i="9" s="1"/>
  <c r="K1423" i="9"/>
  <c r="L1423" i="9" s="1"/>
  <c r="K3062" i="9"/>
  <c r="L3062" i="9" s="1"/>
  <c r="K3354" i="9"/>
  <c r="L3354" i="9" s="1"/>
  <c r="K3350" i="9"/>
  <c r="L3350" i="9" s="1"/>
  <c r="K3326" i="9"/>
  <c r="L3326" i="9" s="1"/>
  <c r="K3254" i="9"/>
  <c r="L3254" i="9" s="1"/>
  <c r="K3206" i="9"/>
  <c r="L3206" i="9" s="1"/>
  <c r="K3192" i="9"/>
  <c r="L3192" i="9" s="1"/>
  <c r="K3138" i="9"/>
  <c r="L3138" i="9" s="1"/>
  <c r="K2881" i="9"/>
  <c r="L2881" i="9" s="1"/>
  <c r="K2695" i="9"/>
  <c r="L2695" i="9" s="1"/>
  <c r="K2683" i="9"/>
  <c r="L2683" i="9" s="1"/>
  <c r="K2217" i="9"/>
  <c r="L2217" i="9" s="1"/>
  <c r="K2144" i="9"/>
  <c r="L2144" i="9" s="1"/>
  <c r="K2142" i="9"/>
  <c r="L2142" i="9" s="1"/>
  <c r="K2029" i="9"/>
  <c r="L2029" i="9" s="1"/>
  <c r="K2008" i="9"/>
  <c r="L2008" i="9" s="1"/>
  <c r="K1956" i="9"/>
  <c r="L1956" i="9" s="1"/>
  <c r="K1934" i="9"/>
  <c r="L1934" i="9" s="1"/>
  <c r="K1912" i="9"/>
  <c r="L1912" i="9" s="1"/>
  <c r="K1906" i="9"/>
  <c r="L1906" i="9" s="1"/>
  <c r="K1831" i="9"/>
  <c r="L1831" i="9" s="1"/>
  <c r="K1703" i="9"/>
  <c r="L1703" i="9" s="1"/>
  <c r="K1588" i="9"/>
  <c r="L1588" i="9" s="1"/>
  <c r="K1377" i="9"/>
  <c r="L1377" i="9" s="1"/>
  <c r="J2" i="9"/>
  <c r="K3335" i="9"/>
  <c r="L3335" i="9" s="1"/>
  <c r="K3222" i="9"/>
  <c r="L3222" i="9" s="1"/>
  <c r="K3094" i="9"/>
  <c r="L3094" i="9" s="1"/>
  <c r="K3033" i="9"/>
  <c r="L3033" i="9" s="1"/>
  <c r="K2929" i="9"/>
  <c r="L2929" i="9" s="1"/>
  <c r="K2801" i="9"/>
  <c r="L2801" i="9" s="1"/>
  <c r="K2769" i="9"/>
  <c r="L2769" i="9" s="1"/>
  <c r="K2746" i="9"/>
  <c r="L2746" i="9" s="1"/>
  <c r="K2734" i="9"/>
  <c r="L2734" i="9" s="1"/>
  <c r="K2730" i="9"/>
  <c r="L2730" i="9" s="1"/>
  <c r="K2702" i="9"/>
  <c r="L2702" i="9" s="1"/>
  <c r="K1493" i="9"/>
  <c r="L1493" i="9" s="1"/>
  <c r="K3355" i="9"/>
  <c r="L3355" i="9" s="1"/>
  <c r="K2210" i="9"/>
  <c r="L2210" i="9" s="1"/>
  <c r="K2155" i="9"/>
  <c r="L2155" i="9" s="1"/>
  <c r="K1978" i="9"/>
  <c r="L1978" i="9" s="1"/>
  <c r="K3347" i="9"/>
  <c r="L3347" i="9" s="1"/>
  <c r="K3179" i="9"/>
  <c r="L3179" i="9" s="1"/>
  <c r="K2280" i="9"/>
  <c r="L2280" i="9" s="1"/>
  <c r="K2219" i="9"/>
  <c r="L2219" i="9" s="1"/>
  <c r="K2106" i="9"/>
  <c r="L2106" i="9" s="1"/>
  <c r="K2007" i="9"/>
  <c r="L2007" i="9" s="1"/>
  <c r="K1922" i="9"/>
  <c r="L1922" i="9" s="1"/>
  <c r="K1755" i="9"/>
  <c r="L1755" i="9" s="1"/>
  <c r="K1634" i="9"/>
  <c r="L1634" i="9" s="1"/>
  <c r="K1598" i="9"/>
  <c r="L1598" i="9" s="1"/>
  <c r="K1578" i="9"/>
  <c r="L1578" i="9" s="1"/>
  <c r="K1468" i="9"/>
  <c r="L1468" i="9" s="1"/>
  <c r="K1276" i="9"/>
  <c r="L1276" i="9" s="1"/>
  <c r="K1266" i="9"/>
  <c r="L1266" i="9" s="1"/>
  <c r="K3277" i="9"/>
  <c r="L3277" i="9" s="1"/>
  <c r="K2667" i="9"/>
  <c r="L2667" i="9" s="1"/>
  <c r="K2562" i="9"/>
  <c r="L2562" i="9" s="1"/>
  <c r="K2079" i="9"/>
  <c r="L2079" i="9" s="1"/>
  <c r="K2063" i="9"/>
  <c r="L2063" i="9" s="1"/>
  <c r="K2035" i="9"/>
  <c r="L2035" i="9" s="1"/>
  <c r="K1988" i="9"/>
  <c r="L1988" i="9" s="1"/>
  <c r="K2910" i="9"/>
  <c r="L2910" i="9" s="1"/>
  <c r="K3339" i="9"/>
  <c r="L3339" i="9" s="1"/>
  <c r="K3316" i="9"/>
  <c r="L3316" i="9" s="1"/>
  <c r="K3210" i="9"/>
  <c r="L3210" i="9" s="1"/>
  <c r="K2996" i="9"/>
  <c r="L2996" i="9" s="1"/>
  <c r="K2897" i="9"/>
  <c r="L2897" i="9" s="1"/>
  <c r="K2871" i="9"/>
  <c r="L2871" i="9" s="1"/>
  <c r="K2814" i="9"/>
  <c r="L2814" i="9" s="1"/>
  <c r="K2673" i="9"/>
  <c r="L2673" i="9" s="1"/>
  <c r="K2669" i="9"/>
  <c r="L2669" i="9" s="1"/>
  <c r="K2614" i="9"/>
  <c r="L2614" i="9" s="1"/>
  <c r="K2143" i="9"/>
  <c r="L2143" i="9" s="1"/>
  <c r="K2127" i="9"/>
  <c r="L2127" i="9" s="1"/>
  <c r="K1937" i="9"/>
  <c r="L1937" i="9" s="1"/>
  <c r="K1925" i="9"/>
  <c r="L1925" i="9" s="1"/>
  <c r="K1921" i="9"/>
  <c r="L1921" i="9" s="1"/>
  <c r="K3038" i="9"/>
  <c r="L3038" i="9" s="1"/>
  <c r="K3363" i="9"/>
  <c r="L3363" i="9" s="1"/>
  <c r="K3358" i="9"/>
  <c r="L3358" i="9" s="1"/>
  <c r="K3346" i="9"/>
  <c r="L3346" i="9" s="1"/>
  <c r="K3116" i="9"/>
  <c r="L3116" i="9" s="1"/>
  <c r="K3064" i="9"/>
  <c r="L3064" i="9" s="1"/>
  <c r="K3362" i="9"/>
  <c r="L3362" i="9" s="1"/>
  <c r="K3246" i="9"/>
  <c r="L3246" i="9" s="1"/>
  <c r="K3174" i="9"/>
  <c r="L3174" i="9" s="1"/>
  <c r="K3164" i="9"/>
  <c r="L3164" i="9" s="1"/>
  <c r="K2988" i="9"/>
  <c r="L2988" i="9" s="1"/>
  <c r="K2980" i="9"/>
  <c r="L2980" i="9" s="1"/>
  <c r="K2878" i="9"/>
  <c r="L2878" i="9" s="1"/>
  <c r="K3359" i="9"/>
  <c r="L3359" i="9" s="1"/>
  <c r="K3160" i="9"/>
  <c r="L3160" i="9" s="1"/>
  <c r="K3146" i="9"/>
  <c r="L3146" i="9" s="1"/>
  <c r="K2968" i="9"/>
  <c r="L2968" i="9" s="1"/>
  <c r="K2933" i="9"/>
  <c r="L2933" i="9" s="1"/>
  <c r="K2926" i="9"/>
  <c r="L2926" i="9" s="1"/>
  <c r="K2862" i="9"/>
  <c r="L2862" i="9" s="1"/>
  <c r="K2817" i="9"/>
  <c r="L2817" i="9" s="1"/>
  <c r="K2794" i="9"/>
  <c r="L2794" i="9" s="1"/>
  <c r="K2775" i="9"/>
  <c r="L2775" i="9" s="1"/>
  <c r="K2233" i="9"/>
  <c r="L2233" i="9" s="1"/>
  <c r="K2175" i="9"/>
  <c r="L2175" i="9" s="1"/>
  <c r="K2123" i="9"/>
  <c r="L2123" i="9" s="1"/>
  <c r="K2034" i="9"/>
  <c r="L2034" i="9" s="1"/>
  <c r="K1948" i="9"/>
  <c r="L1948" i="9" s="1"/>
  <c r="K1946" i="9"/>
  <c r="L1946" i="9" s="1"/>
  <c r="K1944" i="9"/>
  <c r="L1944" i="9" s="1"/>
  <c r="K1942" i="9"/>
  <c r="L1942" i="9" s="1"/>
  <c r="K1940" i="9"/>
  <c r="L1940" i="9" s="1"/>
  <c r="K1923" i="9"/>
  <c r="L1923" i="9" s="1"/>
  <c r="K1910" i="9"/>
  <c r="L1910" i="9" s="1"/>
  <c r="K1908" i="9"/>
  <c r="L1908" i="9" s="1"/>
  <c r="K1904" i="9"/>
  <c r="L1904" i="9" s="1"/>
  <c r="K1866" i="9"/>
  <c r="L1866" i="9" s="1"/>
  <c r="K1592" i="9"/>
  <c r="L1592" i="9" s="1"/>
  <c r="K1546" i="9"/>
  <c r="L1546" i="9" s="1"/>
  <c r="K1519" i="9"/>
  <c r="L1519" i="9" s="1"/>
  <c r="K1425" i="9"/>
  <c r="L1425" i="9" s="1"/>
  <c r="K1389" i="9"/>
  <c r="L1389" i="9" s="1"/>
  <c r="K3049" i="9"/>
  <c r="L3049" i="9" s="1"/>
  <c r="K3045" i="9"/>
  <c r="L3045" i="9" s="1"/>
  <c r="K2995" i="9"/>
  <c r="L2995" i="9" s="1"/>
  <c r="K2913" i="9"/>
  <c r="L2913" i="9" s="1"/>
  <c r="K2887" i="9"/>
  <c r="L2887" i="9" s="1"/>
  <c r="K2858" i="9"/>
  <c r="L2858" i="9" s="1"/>
  <c r="K2826" i="9"/>
  <c r="L2826" i="9" s="1"/>
  <c r="K2781" i="9"/>
  <c r="L2781" i="9" s="1"/>
  <c r="K2665" i="9"/>
  <c r="L2665" i="9" s="1"/>
  <c r="K2661" i="9"/>
  <c r="L2661" i="9" s="1"/>
  <c r="K2598" i="9"/>
  <c r="L2598" i="9" s="1"/>
  <c r="K2559" i="9"/>
  <c r="L2559" i="9" s="1"/>
  <c r="K2197" i="9"/>
  <c r="L2197" i="9" s="1"/>
  <c r="K2107" i="9"/>
  <c r="L2107" i="9" s="1"/>
  <c r="K2058" i="9"/>
  <c r="L2058" i="9" s="1"/>
  <c r="K1945" i="9"/>
  <c r="L1945" i="9" s="1"/>
  <c r="K1928" i="9"/>
  <c r="L1928" i="9" s="1"/>
  <c r="K1926" i="9"/>
  <c r="L1926" i="9" s="1"/>
  <c r="K1924" i="9"/>
  <c r="L1924" i="9" s="1"/>
  <c r="K1909" i="9"/>
  <c r="L1909" i="9" s="1"/>
  <c r="K1901" i="9"/>
  <c r="L1901" i="9" s="1"/>
  <c r="K1894" i="9"/>
  <c r="L1894" i="9" s="1"/>
  <c r="K1823" i="9"/>
  <c r="L1823" i="9" s="1"/>
  <c r="K1509" i="9"/>
  <c r="L1509" i="9" s="1"/>
  <c r="K1357" i="9"/>
  <c r="L1357" i="9" s="1"/>
  <c r="K1347" i="9"/>
  <c r="L1347" i="9" s="1"/>
  <c r="K1341" i="9"/>
  <c r="L1341" i="9" s="1"/>
  <c r="K1310" i="9"/>
  <c r="L1310" i="9" s="1"/>
  <c r="K1296" i="9"/>
  <c r="L1296" i="9" s="1"/>
  <c r="K2505" i="9"/>
  <c r="L2505" i="9" s="1"/>
  <c r="K2503" i="9"/>
  <c r="L2503" i="9" s="1"/>
  <c r="K2491" i="9"/>
  <c r="L2491" i="9" s="1"/>
  <c r="K2479" i="9"/>
  <c r="L2479" i="9" s="1"/>
  <c r="K2469" i="9"/>
  <c r="L2469" i="9" s="1"/>
  <c r="K2457" i="9"/>
  <c r="L2457" i="9" s="1"/>
  <c r="K2451" i="9"/>
  <c r="L2451" i="9" s="1"/>
  <c r="K2435" i="9"/>
  <c r="L2435" i="9" s="1"/>
  <c r="K2433" i="9"/>
  <c r="L2433" i="9" s="1"/>
  <c r="K2417" i="9"/>
  <c r="L2417" i="9" s="1"/>
  <c r="K2393" i="9"/>
  <c r="L2393" i="9" s="1"/>
  <c r="K2387" i="9"/>
  <c r="L2387" i="9" s="1"/>
  <c r="K2375" i="9"/>
  <c r="L2375" i="9" s="1"/>
  <c r="K2365" i="9"/>
  <c r="L2365" i="9" s="1"/>
  <c r="K2363" i="9"/>
  <c r="L2363" i="9" s="1"/>
  <c r="K2347" i="9"/>
  <c r="L2347" i="9" s="1"/>
  <c r="K2341" i="9"/>
  <c r="L2341" i="9" s="1"/>
  <c r="K2329" i="9"/>
  <c r="L2329" i="9" s="1"/>
  <c r="K2323" i="9"/>
  <c r="L2323" i="9" s="1"/>
  <c r="K2305" i="9"/>
  <c r="L2305" i="9" s="1"/>
  <c r="K2222" i="9"/>
  <c r="L2222" i="9" s="1"/>
  <c r="K2202" i="9"/>
  <c r="L2202" i="9" s="1"/>
  <c r="K2031" i="9"/>
  <c r="L2031" i="9" s="1"/>
  <c r="K1929" i="9"/>
  <c r="L1929" i="9" s="1"/>
  <c r="K1875" i="9"/>
  <c r="L1875" i="9" s="1"/>
  <c r="K1867" i="9"/>
  <c r="L1867" i="9" s="1"/>
  <c r="K1863" i="9"/>
  <c r="L1863" i="9" s="1"/>
  <c r="K1739" i="9"/>
  <c r="L1739" i="9" s="1"/>
  <c r="K1705" i="9"/>
  <c r="L1705" i="9" s="1"/>
  <c r="K1628" i="9"/>
  <c r="L1628" i="9" s="1"/>
  <c r="K1439" i="9"/>
  <c r="L1439" i="9" s="1"/>
  <c r="J3187" i="9"/>
  <c r="K3187" i="9" s="1"/>
  <c r="L3187" i="9" s="1"/>
  <c r="J3142" i="9"/>
  <c r="K3142" i="9" s="1"/>
  <c r="L3142" i="9" s="1"/>
  <c r="J3029" i="9"/>
  <c r="J2935" i="9"/>
  <c r="K2935" i="9" s="1"/>
  <c r="L2935" i="9" s="1"/>
  <c r="J2807" i="9"/>
  <c r="K2807" i="9" s="1"/>
  <c r="L2807" i="9" s="1"/>
  <c r="J2722" i="9"/>
  <c r="J2671" i="9"/>
  <c r="K2671" i="9" s="1"/>
  <c r="L2671" i="9" s="1"/>
  <c r="J2571" i="9"/>
  <c r="K2571" i="9" s="1"/>
  <c r="L2571" i="9" s="1"/>
  <c r="J2522" i="9"/>
  <c r="K2522" i="9" s="1"/>
  <c r="L2522" i="9" s="1"/>
  <c r="J2495" i="9"/>
  <c r="J2136" i="9"/>
  <c r="J2094" i="9"/>
  <c r="K2094" i="9" s="1"/>
  <c r="L2094" i="9" s="1"/>
  <c r="J2059" i="9"/>
  <c r="K2059" i="9" s="1"/>
  <c r="L2059" i="9" s="1"/>
  <c r="J2020" i="9"/>
  <c r="K2020" i="9" s="1"/>
  <c r="L2020" i="9" s="1"/>
  <c r="J1976" i="9"/>
  <c r="K1976" i="9" s="1"/>
  <c r="L1976" i="9" s="1"/>
  <c r="J1841" i="9"/>
  <c r="K1841" i="9" s="1"/>
  <c r="L1841" i="9" s="1"/>
  <c r="J1477" i="9"/>
  <c r="K1477" i="9" s="1"/>
  <c r="L1477" i="9" s="1"/>
  <c r="J1346" i="9"/>
  <c r="J1340" i="9"/>
  <c r="K3334" i="9"/>
  <c r="L3334" i="9" s="1"/>
  <c r="J3319" i="9"/>
  <c r="K3319" i="9" s="1"/>
  <c r="L3319" i="9" s="1"/>
  <c r="J3264" i="9"/>
  <c r="K3177" i="9"/>
  <c r="L3177" i="9" s="1"/>
  <c r="J3166" i="9"/>
  <c r="K3166" i="9" s="1"/>
  <c r="L3166" i="9" s="1"/>
  <c r="J3143" i="9"/>
  <c r="K3143" i="9" s="1"/>
  <c r="L3143" i="9" s="1"/>
  <c r="J2955" i="9"/>
  <c r="K2955" i="9" s="1"/>
  <c r="L2955" i="9" s="1"/>
  <c r="J2846" i="9"/>
  <c r="J3364" i="9"/>
  <c r="K3364" i="9" s="1"/>
  <c r="L3364" i="9" s="1"/>
  <c r="J3065" i="9"/>
  <c r="K3065" i="9" s="1"/>
  <c r="L3065" i="9" s="1"/>
  <c r="J2773" i="9"/>
  <c r="K2773" i="9" s="1"/>
  <c r="L2773" i="9" s="1"/>
  <c r="J2602" i="9"/>
  <c r="K2602" i="9" s="1"/>
  <c r="L2602" i="9" s="1"/>
  <c r="J2550" i="9"/>
  <c r="K2550" i="9" s="1"/>
  <c r="L2550" i="9" s="1"/>
  <c r="J2446" i="9"/>
  <c r="K2446" i="9" s="1"/>
  <c r="L2446" i="9" s="1"/>
  <c r="J2350" i="9"/>
  <c r="J2229" i="9"/>
  <c r="J2206" i="9"/>
  <c r="J2176" i="9"/>
  <c r="K2176" i="9" s="1"/>
  <c r="L2176" i="9" s="1"/>
  <c r="J2041" i="9"/>
  <c r="J1990" i="9"/>
  <c r="J1961" i="9"/>
  <c r="K1961" i="9" s="1"/>
  <c r="L1961" i="9" s="1"/>
  <c r="J1685" i="9"/>
  <c r="K1685" i="9" s="1"/>
  <c r="L1685" i="9" s="1"/>
  <c r="J1664" i="9"/>
  <c r="K1664" i="9" s="1"/>
  <c r="L1664" i="9" s="1"/>
  <c r="J1383" i="9"/>
  <c r="J1248" i="9"/>
  <c r="K1248" i="9" s="1"/>
  <c r="L1248" i="9" s="1"/>
  <c r="J3318" i="9"/>
  <c r="K3318" i="9" s="1"/>
  <c r="L3318" i="9" s="1"/>
  <c r="J3286" i="9"/>
  <c r="J3229" i="9"/>
  <c r="J3159" i="9"/>
  <c r="K3159" i="9" s="1"/>
  <c r="L3159" i="9" s="1"/>
  <c r="J3114" i="9"/>
  <c r="K3114" i="9" s="1"/>
  <c r="L3114" i="9" s="1"/>
  <c r="J2639" i="9"/>
  <c r="J2406" i="9"/>
  <c r="J2382" i="9"/>
  <c r="J2298" i="9"/>
  <c r="K2298" i="9" s="1"/>
  <c r="L2298" i="9" s="1"/>
  <c r="J2264" i="9"/>
  <c r="K2264" i="9" s="1"/>
  <c r="L2264" i="9" s="1"/>
  <c r="J2168" i="9"/>
  <c r="K2168" i="9" s="1"/>
  <c r="L2168" i="9" s="1"/>
  <c r="J2090" i="9"/>
  <c r="K2090" i="9" s="1"/>
  <c r="L2090" i="9" s="1"/>
  <c r="J2011" i="9"/>
  <c r="K2011" i="9" s="1"/>
  <c r="L2011" i="9" s="1"/>
  <c r="J1983" i="9"/>
  <c r="J1836" i="9"/>
  <c r="K1836" i="9" s="1"/>
  <c r="L1836" i="9" s="1"/>
  <c r="J1820" i="9"/>
  <c r="K1820" i="9" s="1"/>
  <c r="L1820" i="9" s="1"/>
  <c r="J1725" i="9"/>
  <c r="K1725" i="9" s="1"/>
  <c r="L1725" i="9" s="1"/>
  <c r="J1683" i="9"/>
  <c r="J1655" i="9"/>
  <c r="J1635" i="9"/>
  <c r="J1626" i="9"/>
  <c r="K1626" i="9" s="1"/>
  <c r="L1626" i="9" s="1"/>
  <c r="J1448" i="9"/>
  <c r="K3361" i="9"/>
  <c r="L3361" i="9" s="1"/>
  <c r="J3344" i="9"/>
  <c r="K3344" i="9" s="1"/>
  <c r="L3344" i="9" s="1"/>
  <c r="J3292" i="9"/>
  <c r="K3292" i="9" s="1"/>
  <c r="L3292" i="9" s="1"/>
  <c r="K3286" i="9"/>
  <c r="L3286" i="9" s="1"/>
  <c r="J3235" i="9"/>
  <c r="J3215" i="9"/>
  <c r="K3215" i="9" s="1"/>
  <c r="L3215" i="9" s="1"/>
  <c r="K3204" i="9"/>
  <c r="L3204" i="9" s="1"/>
  <c r="J3115" i="9"/>
  <c r="K3115" i="9" s="1"/>
  <c r="L3115" i="9" s="1"/>
  <c r="J3070" i="9"/>
  <c r="K3070" i="9" s="1"/>
  <c r="L3070" i="9" s="1"/>
  <c r="J3048" i="9"/>
  <c r="J3000" i="9"/>
  <c r="K3000" i="9" s="1"/>
  <c r="L3000" i="9" s="1"/>
  <c r="K2979" i="9"/>
  <c r="L2979" i="9" s="1"/>
  <c r="J2907" i="9"/>
  <c r="K2907" i="9" s="1"/>
  <c r="L2907" i="9" s="1"/>
  <c r="K2906" i="9"/>
  <c r="L2906" i="9" s="1"/>
  <c r="J2875" i="9"/>
  <c r="K2875" i="9" s="1"/>
  <c r="L2875" i="9" s="1"/>
  <c r="K2874" i="9"/>
  <c r="L2874" i="9" s="1"/>
  <c r="K2798" i="9"/>
  <c r="L2798" i="9" s="1"/>
  <c r="J2778" i="9"/>
  <c r="K2778" i="9" s="1"/>
  <c r="L2778" i="9" s="1"/>
  <c r="K2750" i="9"/>
  <c r="L2750" i="9" s="1"/>
  <c r="J2727" i="9"/>
  <c r="J2674" i="9"/>
  <c r="J2642" i="9"/>
  <c r="K2642" i="9" s="1"/>
  <c r="L2642" i="9" s="1"/>
  <c r="K2639" i="9"/>
  <c r="L2639" i="9" s="1"/>
  <c r="J2611" i="9"/>
  <c r="K2611" i="9" s="1"/>
  <c r="L2611" i="9" s="1"/>
  <c r="J2583" i="9"/>
  <c r="K2583" i="9" s="1"/>
  <c r="L2583" i="9" s="1"/>
  <c r="J2565" i="9"/>
  <c r="K2565" i="9" s="1"/>
  <c r="L2565" i="9" s="1"/>
  <c r="J2527" i="9"/>
  <c r="J2507" i="9"/>
  <c r="K2507" i="9" s="1"/>
  <c r="L2507" i="9" s="1"/>
  <c r="J2461" i="9"/>
  <c r="K2461" i="9" s="1"/>
  <c r="L2461" i="9" s="1"/>
  <c r="J2411" i="9"/>
  <c r="K2411" i="9" s="1"/>
  <c r="L2411" i="9" s="1"/>
  <c r="J2389" i="9"/>
  <c r="J2357" i="9"/>
  <c r="K2357" i="9" s="1"/>
  <c r="L2357" i="9" s="1"/>
  <c r="J2315" i="9"/>
  <c r="K2315" i="9" s="1"/>
  <c r="L2315" i="9" s="1"/>
  <c r="J2282" i="9"/>
  <c r="K2282" i="9" s="1"/>
  <c r="L2282" i="9" s="1"/>
  <c r="J2272" i="9"/>
  <c r="K2272" i="9" s="1"/>
  <c r="L2272" i="9" s="1"/>
  <c r="J2232" i="9"/>
  <c r="K2232" i="9" s="1"/>
  <c r="L2232" i="9" s="1"/>
  <c r="J2086" i="9"/>
  <c r="K2086" i="9" s="1"/>
  <c r="L2086" i="9" s="1"/>
  <c r="J2075" i="9"/>
  <c r="K2075" i="9" s="1"/>
  <c r="L2075" i="9" s="1"/>
  <c r="J2046" i="9"/>
  <c r="J2023" i="9"/>
  <c r="K2023" i="9" s="1"/>
  <c r="L2023" i="9" s="1"/>
  <c r="K1938" i="9"/>
  <c r="L1938" i="9" s="1"/>
  <c r="J1888" i="9"/>
  <c r="K1888" i="9" s="1"/>
  <c r="L1888" i="9" s="1"/>
  <c r="J1862" i="9"/>
  <c r="K1862" i="9" s="1"/>
  <c r="L1862" i="9" s="1"/>
  <c r="J1848" i="9"/>
  <c r="K1848" i="9" s="1"/>
  <c r="L1848" i="9" s="1"/>
  <c r="K1828" i="9"/>
  <c r="L1828" i="9" s="1"/>
  <c r="J1731" i="9"/>
  <c r="J1721" i="9"/>
  <c r="J1695" i="9"/>
  <c r="K1655" i="9"/>
  <c r="L1655" i="9" s="1"/>
  <c r="J1587" i="9"/>
  <c r="J1581" i="9"/>
  <c r="J1574" i="9"/>
  <c r="K1574" i="9" s="1"/>
  <c r="L1574" i="9" s="1"/>
  <c r="J1495" i="9"/>
  <c r="K1495" i="9" s="1"/>
  <c r="L1495" i="9" s="1"/>
  <c r="J1469" i="9"/>
  <c r="K1469" i="9" s="1"/>
  <c r="L1469" i="9" s="1"/>
  <c r="J1452" i="9"/>
  <c r="J1437" i="9"/>
  <c r="K1437" i="9" s="1"/>
  <c r="L1437" i="9" s="1"/>
  <c r="J1394" i="9"/>
  <c r="J1390" i="9"/>
  <c r="J1280" i="9"/>
  <c r="K3360" i="9"/>
  <c r="L3360" i="9" s="1"/>
  <c r="J3352" i="9"/>
  <c r="K3352" i="9" s="1"/>
  <c r="L3352" i="9" s="1"/>
  <c r="K3342" i="9"/>
  <c r="L3342" i="9" s="1"/>
  <c r="K3330" i="9"/>
  <c r="L3330" i="9" s="1"/>
  <c r="J3300" i="9"/>
  <c r="K3300" i="9" s="1"/>
  <c r="L3300" i="9" s="1"/>
  <c r="K3281" i="9"/>
  <c r="L3281" i="9" s="1"/>
  <c r="K3270" i="9"/>
  <c r="L3270" i="9" s="1"/>
  <c r="K3264" i="9"/>
  <c r="L3264" i="9" s="1"/>
  <c r="K3256" i="9"/>
  <c r="L3256" i="9" s="1"/>
  <c r="J3247" i="9"/>
  <c r="K3238" i="9"/>
  <c r="L3238" i="9" s="1"/>
  <c r="J3223" i="9"/>
  <c r="K3223" i="9" s="1"/>
  <c r="L3223" i="9" s="1"/>
  <c r="J3195" i="9"/>
  <c r="K3195" i="9" s="1"/>
  <c r="L3195" i="9" s="1"/>
  <c r="K3183" i="9"/>
  <c r="L3183" i="9" s="1"/>
  <c r="J3176" i="9"/>
  <c r="K3176" i="9" s="1"/>
  <c r="L3176" i="9" s="1"/>
  <c r="K3170" i="9"/>
  <c r="L3170" i="9" s="1"/>
  <c r="J3153" i="9"/>
  <c r="K3134" i="9"/>
  <c r="L3134" i="9" s="1"/>
  <c r="K3133" i="9"/>
  <c r="L3133" i="9" s="1"/>
  <c r="J3106" i="9"/>
  <c r="K3106" i="9" s="1"/>
  <c r="L3106" i="9" s="1"/>
  <c r="K3102" i="9"/>
  <c r="L3102" i="9" s="1"/>
  <c r="K3086" i="9"/>
  <c r="L3086" i="9" s="1"/>
  <c r="J3077" i="9"/>
  <c r="K3056" i="9"/>
  <c r="L3056" i="9" s="1"/>
  <c r="J3054" i="9"/>
  <c r="K3054" i="9" s="1"/>
  <c r="L3054" i="9" s="1"/>
  <c r="K3048" i="9"/>
  <c r="L3048" i="9" s="1"/>
  <c r="K3040" i="9"/>
  <c r="L3040" i="9" s="1"/>
  <c r="J3036" i="9"/>
  <c r="K3036" i="9" s="1"/>
  <c r="L3036" i="9" s="1"/>
  <c r="K3028" i="9"/>
  <c r="L3028" i="9" s="1"/>
  <c r="K3027" i="9"/>
  <c r="L3027" i="9" s="1"/>
  <c r="J3012" i="9"/>
  <c r="K3012" i="9" s="1"/>
  <c r="L3012" i="9" s="1"/>
  <c r="K2984" i="9"/>
  <c r="L2984" i="9" s="1"/>
  <c r="J2962" i="9"/>
  <c r="K2962" i="9" s="1"/>
  <c r="L2962" i="9" s="1"/>
  <c r="K2931" i="9"/>
  <c r="L2931" i="9" s="1"/>
  <c r="K2922" i="9"/>
  <c r="L2922" i="9" s="1"/>
  <c r="J2914" i="9"/>
  <c r="K2914" i="9" s="1"/>
  <c r="L2914" i="9" s="1"/>
  <c r="J2894" i="9"/>
  <c r="J2853" i="9"/>
  <c r="K2853" i="9" s="1"/>
  <c r="L2853" i="9" s="1"/>
  <c r="K2846" i="9"/>
  <c r="L2846" i="9" s="1"/>
  <c r="J2795" i="9"/>
  <c r="J2747" i="9"/>
  <c r="K2747" i="9" s="1"/>
  <c r="L2747" i="9" s="1"/>
  <c r="K2727" i="9"/>
  <c r="L2727" i="9" s="1"/>
  <c r="K2718" i="9"/>
  <c r="L2718" i="9" s="1"/>
  <c r="J2691" i="9"/>
  <c r="K2691" i="9" s="1"/>
  <c r="L2691" i="9" s="1"/>
  <c r="K2675" i="9"/>
  <c r="L2675" i="9" s="1"/>
  <c r="J2653" i="9"/>
  <c r="K2647" i="9"/>
  <c r="L2647" i="9" s="1"/>
  <c r="K2634" i="9"/>
  <c r="L2634" i="9" s="1"/>
  <c r="J2623" i="9"/>
  <c r="K2623" i="9" s="1"/>
  <c r="L2623" i="9" s="1"/>
  <c r="K2603" i="9"/>
  <c r="L2603" i="9" s="1"/>
  <c r="J2601" i="9"/>
  <c r="K2601" i="9" s="1"/>
  <c r="L2601" i="9" s="1"/>
  <c r="J2570" i="9"/>
  <c r="J2538" i="9"/>
  <c r="J2510" i="9"/>
  <c r="K2510" i="9" s="1"/>
  <c r="L2510" i="9" s="1"/>
  <c r="J2478" i="9"/>
  <c r="K2478" i="9" s="1"/>
  <c r="L2478" i="9" s="1"/>
  <c r="J2418" i="9"/>
  <c r="J2394" i="9"/>
  <c r="K2394" i="9" s="1"/>
  <c r="L2394" i="9" s="1"/>
  <c r="J2367" i="9"/>
  <c r="K2367" i="9" s="1"/>
  <c r="L2367" i="9" s="1"/>
  <c r="J2318" i="9"/>
  <c r="K2318" i="9" s="1"/>
  <c r="L2318" i="9" s="1"/>
  <c r="J2311" i="9"/>
  <c r="K2311" i="9" s="1"/>
  <c r="L2311" i="9" s="1"/>
  <c r="J2171" i="9"/>
  <c r="K2171" i="9" s="1"/>
  <c r="L2171" i="9" s="1"/>
  <c r="J2139" i="9"/>
  <c r="K2139" i="9" s="1"/>
  <c r="L2139" i="9" s="1"/>
  <c r="J2118" i="9"/>
  <c r="K2118" i="9" s="1"/>
  <c r="L2118" i="9" s="1"/>
  <c r="K2111" i="9"/>
  <c r="L2111" i="9" s="1"/>
  <c r="J2102" i="9"/>
  <c r="K2102" i="9" s="1"/>
  <c r="L2102" i="9" s="1"/>
  <c r="J2091" i="9"/>
  <c r="K2091" i="9" s="1"/>
  <c r="L2091" i="9" s="1"/>
  <c r="J2064" i="9"/>
  <c r="K2064" i="9" s="1"/>
  <c r="L2064" i="9" s="1"/>
  <c r="J2062" i="9"/>
  <c r="K2062" i="9" s="1"/>
  <c r="L2062" i="9" s="1"/>
  <c r="J2053" i="9"/>
  <c r="K2053" i="9" s="1"/>
  <c r="L2053" i="9" s="1"/>
  <c r="J2028" i="9"/>
  <c r="K2028" i="9" s="1"/>
  <c r="L2028" i="9" s="1"/>
  <c r="J1995" i="9"/>
  <c r="K1995" i="9" s="1"/>
  <c r="L1995" i="9" s="1"/>
  <c r="J1975" i="9"/>
  <c r="J1964" i="9"/>
  <c r="K1964" i="9" s="1"/>
  <c r="L1964" i="9" s="1"/>
  <c r="J1879" i="9"/>
  <c r="K1879" i="9" s="1"/>
  <c r="L1879" i="9" s="1"/>
  <c r="J1851" i="9"/>
  <c r="K1851" i="9" s="1"/>
  <c r="L1851" i="9" s="1"/>
  <c r="J1745" i="9"/>
  <c r="K1731" i="9"/>
  <c r="L1731" i="9" s="1"/>
  <c r="J1709" i="9"/>
  <c r="K1709" i="9" s="1"/>
  <c r="L1709" i="9" s="1"/>
  <c r="J1684" i="9"/>
  <c r="K1684" i="9" s="1"/>
  <c r="L1684" i="9" s="1"/>
  <c r="J1682" i="9"/>
  <c r="J1620" i="9"/>
  <c r="K1620" i="9" s="1"/>
  <c r="L1620" i="9" s="1"/>
  <c r="J1608" i="9"/>
  <c r="K1608" i="9" s="1"/>
  <c r="L1608" i="9" s="1"/>
  <c r="J1579" i="9"/>
  <c r="J1555" i="9"/>
  <c r="J1541" i="9"/>
  <c r="K1541" i="9" s="1"/>
  <c r="L1541" i="9" s="1"/>
  <c r="J1531" i="9"/>
  <c r="K1531" i="9" s="1"/>
  <c r="L1531" i="9" s="1"/>
  <c r="J1505" i="9"/>
  <c r="K1505" i="9" s="1"/>
  <c r="L1505" i="9" s="1"/>
  <c r="J1455" i="9"/>
  <c r="J1422" i="9"/>
  <c r="J1415" i="9"/>
  <c r="K1415" i="9" s="1"/>
  <c r="L1415" i="9" s="1"/>
  <c r="J1339" i="9"/>
  <c r="J1330" i="9"/>
  <c r="J1274" i="9"/>
  <c r="K1274" i="9" s="1"/>
  <c r="L1274" i="9" s="1"/>
  <c r="J3356" i="9"/>
  <c r="J3329" i="9"/>
  <c r="K3328" i="9"/>
  <c r="L3328" i="9" s="1"/>
  <c r="J3310" i="9"/>
  <c r="K3310" i="9" s="1"/>
  <c r="L3310" i="9" s="1"/>
  <c r="J3294" i="9"/>
  <c r="K3294" i="9" s="1"/>
  <c r="L3294" i="9" s="1"/>
  <c r="J3280" i="9"/>
  <c r="J3268" i="9"/>
  <c r="J3255" i="9"/>
  <c r="K3255" i="9" s="1"/>
  <c r="L3255" i="9" s="1"/>
  <c r="J3242" i="9"/>
  <c r="K3242" i="9" s="1"/>
  <c r="L3242" i="9" s="1"/>
  <c r="J3226" i="9"/>
  <c r="K3226" i="9" s="1"/>
  <c r="L3226" i="9" s="1"/>
  <c r="K3214" i="9"/>
  <c r="L3214" i="9" s="1"/>
  <c r="K3205" i="9"/>
  <c r="L3205" i="9" s="1"/>
  <c r="J3198" i="9"/>
  <c r="K3198" i="9" s="1"/>
  <c r="L3198" i="9" s="1"/>
  <c r="J3196" i="9"/>
  <c r="K3196" i="9" s="1"/>
  <c r="L3196" i="9" s="1"/>
  <c r="K3190" i="9"/>
  <c r="L3190" i="9" s="1"/>
  <c r="J3182" i="9"/>
  <c r="K3182" i="9" s="1"/>
  <c r="L3182" i="9" s="1"/>
  <c r="K3178" i="9"/>
  <c r="L3178" i="9" s="1"/>
  <c r="J3172" i="9"/>
  <c r="K3172" i="9" s="1"/>
  <c r="L3172" i="9" s="1"/>
  <c r="K3171" i="9"/>
  <c r="L3171" i="9" s="1"/>
  <c r="J3156" i="9"/>
  <c r="K3156" i="9" s="1"/>
  <c r="L3156" i="9" s="1"/>
  <c r="J3128" i="9"/>
  <c r="K3128" i="9" s="1"/>
  <c r="L3128" i="9" s="1"/>
  <c r="J3124" i="9"/>
  <c r="K3124" i="9" s="1"/>
  <c r="L3124" i="9" s="1"/>
  <c r="J3120" i="9"/>
  <c r="K3120" i="9" s="1"/>
  <c r="L3120" i="9" s="1"/>
  <c r="J3109" i="9"/>
  <c r="K3109" i="9" s="1"/>
  <c r="L3109" i="9" s="1"/>
  <c r="J3100" i="9"/>
  <c r="K3100" i="9" s="1"/>
  <c r="L3100" i="9" s="1"/>
  <c r="J3085" i="9"/>
  <c r="J3080" i="9"/>
  <c r="K3080" i="9" s="1"/>
  <c r="L3080" i="9" s="1"/>
  <c r="K3077" i="9"/>
  <c r="L3077" i="9" s="1"/>
  <c r="J3072" i="9"/>
  <c r="K3072" i="9" s="1"/>
  <c r="L3072" i="9" s="1"/>
  <c r="K3068" i="9"/>
  <c r="L3068" i="9" s="1"/>
  <c r="J3055" i="9"/>
  <c r="J3052" i="9"/>
  <c r="K3052" i="9" s="1"/>
  <c r="L3052" i="9" s="1"/>
  <c r="K3041" i="9"/>
  <c r="L3041" i="9" s="1"/>
  <c r="J3039" i="9"/>
  <c r="J3032" i="9"/>
  <c r="K3032" i="9" s="1"/>
  <c r="L3032" i="9" s="1"/>
  <c r="K3030" i="9"/>
  <c r="L3030" i="9" s="1"/>
  <c r="J3020" i="9"/>
  <c r="K3020" i="9" s="1"/>
  <c r="L3020" i="9" s="1"/>
  <c r="J3004" i="9"/>
  <c r="K3004" i="9" s="1"/>
  <c r="L3004" i="9" s="1"/>
  <c r="J2972" i="9"/>
  <c r="K2972" i="9" s="1"/>
  <c r="L2972" i="9" s="1"/>
  <c r="K2938" i="9"/>
  <c r="L2938" i="9" s="1"/>
  <c r="J2919" i="9"/>
  <c r="K2919" i="9" s="1"/>
  <c r="L2919" i="9" s="1"/>
  <c r="J2901" i="9"/>
  <c r="K2894" i="9"/>
  <c r="L2894" i="9" s="1"/>
  <c r="J2869" i="9"/>
  <c r="K2869" i="9" s="1"/>
  <c r="L2869" i="9" s="1"/>
  <c r="K2865" i="9"/>
  <c r="L2865" i="9" s="1"/>
  <c r="K2855" i="9"/>
  <c r="L2855" i="9" s="1"/>
  <c r="K2849" i="9"/>
  <c r="L2849" i="9" s="1"/>
  <c r="K2839" i="9"/>
  <c r="L2839" i="9" s="1"/>
  <c r="K2810" i="9"/>
  <c r="L2810" i="9" s="1"/>
  <c r="J2802" i="9"/>
  <c r="J2791" i="9"/>
  <c r="K2791" i="9" s="1"/>
  <c r="L2791" i="9" s="1"/>
  <c r="J2766" i="9"/>
  <c r="K2766" i="9" s="1"/>
  <c r="L2766" i="9" s="1"/>
  <c r="J2759" i="9"/>
  <c r="J2743" i="9"/>
  <c r="K2733" i="9"/>
  <c r="L2733" i="9" s="1"/>
  <c r="J2731" i="9"/>
  <c r="K2731" i="9" s="1"/>
  <c r="L2731" i="9" s="1"/>
  <c r="J2709" i="9"/>
  <c r="K2709" i="9" s="1"/>
  <c r="L2709" i="9" s="1"/>
  <c r="K2705" i="9"/>
  <c r="L2705" i="9" s="1"/>
  <c r="K2697" i="9"/>
  <c r="L2697" i="9" s="1"/>
  <c r="J2687" i="9"/>
  <c r="K2687" i="9" s="1"/>
  <c r="L2687" i="9" s="1"/>
  <c r="J2662" i="9"/>
  <c r="K2662" i="9" s="1"/>
  <c r="L2662" i="9" s="1"/>
  <c r="J2626" i="9"/>
  <c r="K2626" i="9" s="1"/>
  <c r="L2626" i="9" s="1"/>
  <c r="J2619" i="9"/>
  <c r="K2619" i="9" s="1"/>
  <c r="L2619" i="9" s="1"/>
  <c r="K2570" i="9"/>
  <c r="L2570" i="9" s="1"/>
  <c r="J2539" i="9"/>
  <c r="K2539" i="9" s="1"/>
  <c r="L2539" i="9" s="1"/>
  <c r="J2517" i="9"/>
  <c r="J2485" i="9"/>
  <c r="J2441" i="9"/>
  <c r="K2441" i="9" s="1"/>
  <c r="L2441" i="9" s="1"/>
  <c r="K2430" i="9"/>
  <c r="L2430" i="9" s="1"/>
  <c r="J2399" i="9"/>
  <c r="J2379" i="9"/>
  <c r="K2379" i="9" s="1"/>
  <c r="L2379" i="9" s="1"/>
  <c r="J2333" i="9"/>
  <c r="K2333" i="9" s="1"/>
  <c r="L2333" i="9" s="1"/>
  <c r="K2325" i="9"/>
  <c r="L2325" i="9" s="1"/>
  <c r="J2290" i="9"/>
  <c r="J2288" i="9"/>
  <c r="K2288" i="9" s="1"/>
  <c r="L2288" i="9" s="1"/>
  <c r="J2256" i="9"/>
  <c r="K2256" i="9" s="1"/>
  <c r="L2256" i="9" s="1"/>
  <c r="J2246" i="9"/>
  <c r="J2165" i="9"/>
  <c r="K2165" i="9" s="1"/>
  <c r="L2165" i="9" s="1"/>
  <c r="J2150" i="9"/>
  <c r="K2150" i="9" s="1"/>
  <c r="L2150" i="9" s="1"/>
  <c r="J2133" i="9"/>
  <c r="J2126" i="9"/>
  <c r="K2126" i="9" s="1"/>
  <c r="L2126" i="9" s="1"/>
  <c r="J2112" i="9"/>
  <c r="K2112" i="9" s="1"/>
  <c r="L2112" i="9" s="1"/>
  <c r="J2074" i="9"/>
  <c r="K2074" i="9" s="1"/>
  <c r="L2074" i="9" s="1"/>
  <c r="J2072" i="9"/>
  <c r="J2056" i="9"/>
  <c r="K2056" i="9" s="1"/>
  <c r="L2056" i="9" s="1"/>
  <c r="J2038" i="9"/>
  <c r="K2038" i="9" s="1"/>
  <c r="L2038" i="9" s="1"/>
  <c r="J2017" i="9"/>
  <c r="J2000" i="9"/>
  <c r="K2000" i="9" s="1"/>
  <c r="L2000" i="9" s="1"/>
  <c r="J1987" i="9"/>
  <c r="K1987" i="9" s="1"/>
  <c r="L1987" i="9" s="1"/>
  <c r="K1975" i="9"/>
  <c r="L1975" i="9" s="1"/>
  <c r="J1965" i="9"/>
  <c r="K1965" i="9" s="1"/>
  <c r="L1965" i="9" s="1"/>
  <c r="K1933" i="9"/>
  <c r="L1933" i="9" s="1"/>
  <c r="K1918" i="9"/>
  <c r="L1918" i="9" s="1"/>
  <c r="K1916" i="9"/>
  <c r="L1916" i="9" s="1"/>
  <c r="K1914" i="9"/>
  <c r="L1914" i="9" s="1"/>
  <c r="J1822" i="9"/>
  <c r="J1816" i="9"/>
  <c r="K1816" i="9" s="1"/>
  <c r="L1816" i="9" s="1"/>
  <c r="J1715" i="9"/>
  <c r="K1715" i="9" s="1"/>
  <c r="L1715" i="9" s="1"/>
  <c r="J1680" i="9"/>
  <c r="K1680" i="9" s="1"/>
  <c r="L1680" i="9" s="1"/>
  <c r="J1652" i="9"/>
  <c r="K1652" i="9" s="1"/>
  <c r="L1652" i="9" s="1"/>
  <c r="J1630" i="9"/>
  <c r="K1630" i="9" s="1"/>
  <c r="L1630" i="9" s="1"/>
  <c r="J1616" i="9"/>
  <c r="J1465" i="9"/>
  <c r="K1465" i="9" s="1"/>
  <c r="L1465" i="9" s="1"/>
  <c r="J1436" i="9"/>
  <c r="J1375" i="9"/>
  <c r="K1375" i="9" s="1"/>
  <c r="L1375" i="9" s="1"/>
  <c r="J1351" i="9"/>
  <c r="J1335" i="9"/>
  <c r="K1335" i="9" s="1"/>
  <c r="L1335" i="9" s="1"/>
  <c r="J1299" i="9"/>
  <c r="J1292" i="9"/>
  <c r="K1292" i="9" s="1"/>
  <c r="L1292" i="9" s="1"/>
  <c r="K2566" i="9"/>
  <c r="L2566" i="9" s="1"/>
  <c r="K2555" i="9"/>
  <c r="L2555" i="9" s="1"/>
  <c r="K2547" i="9"/>
  <c r="L2547" i="9" s="1"/>
  <c r="K2545" i="9"/>
  <c r="L2545" i="9" s="1"/>
  <c r="K2540" i="9"/>
  <c r="L2540" i="9" s="1"/>
  <c r="J2314" i="9"/>
  <c r="K2314" i="9" s="1"/>
  <c r="L2314" i="9" s="1"/>
  <c r="K2224" i="9"/>
  <c r="L2224" i="9" s="1"/>
  <c r="K2223" i="9"/>
  <c r="L2223" i="9" s="1"/>
  <c r="K2194" i="9"/>
  <c r="L2194" i="9" s="1"/>
  <c r="K2186" i="9"/>
  <c r="L2186" i="9" s="1"/>
  <c r="K2160" i="9"/>
  <c r="L2160" i="9" s="1"/>
  <c r="K2159" i="9"/>
  <c r="L2159" i="9" s="1"/>
  <c r="K2128" i="9"/>
  <c r="L2128" i="9" s="1"/>
  <c r="J2101" i="9"/>
  <c r="K2101" i="9" s="1"/>
  <c r="L2101" i="9" s="1"/>
  <c r="J2037" i="9"/>
  <c r="J2027" i="9"/>
  <c r="J1994" i="9"/>
  <c r="K1994" i="9" s="1"/>
  <c r="L1994" i="9" s="1"/>
  <c r="J1972" i="9"/>
  <c r="J1960" i="9"/>
  <c r="K1960" i="9" s="1"/>
  <c r="L1960" i="9" s="1"/>
  <c r="K1941" i="9"/>
  <c r="L1941" i="9" s="1"/>
  <c r="K1936" i="9"/>
  <c r="L1936" i="9" s="1"/>
  <c r="K1902" i="9"/>
  <c r="L1902" i="9" s="1"/>
  <c r="K1900" i="9"/>
  <c r="L1900" i="9" s="1"/>
  <c r="K1898" i="9"/>
  <c r="L1898" i="9" s="1"/>
  <c r="K1886" i="9"/>
  <c r="L1886" i="9" s="1"/>
  <c r="J1882" i="9"/>
  <c r="K1882" i="9" s="1"/>
  <c r="L1882" i="9" s="1"/>
  <c r="J1854" i="9"/>
  <c r="K1854" i="9" s="1"/>
  <c r="L1854" i="9" s="1"/>
  <c r="J1840" i="9"/>
  <c r="K1835" i="9"/>
  <c r="L1835" i="9" s="1"/>
  <c r="J1827" i="9"/>
  <c r="K1827" i="9" s="1"/>
  <c r="L1827" i="9" s="1"/>
  <c r="J1747" i="9"/>
  <c r="K1747" i="9" s="1"/>
  <c r="L1747" i="9" s="1"/>
  <c r="K1743" i="9"/>
  <c r="L1743" i="9" s="1"/>
  <c r="K1726" i="9"/>
  <c r="L1726" i="9" s="1"/>
  <c r="J1661" i="9"/>
  <c r="J1651" i="9"/>
  <c r="J1619" i="9"/>
  <c r="J1612" i="9"/>
  <c r="K1612" i="9" s="1"/>
  <c r="L1612" i="9" s="1"/>
  <c r="J1584" i="9"/>
  <c r="J1575" i="9"/>
  <c r="K1575" i="9" s="1"/>
  <c r="L1575" i="9" s="1"/>
  <c r="J1513" i="9"/>
  <c r="K1513" i="9" s="1"/>
  <c r="L1513" i="9" s="1"/>
  <c r="J1467" i="9"/>
  <c r="J1451" i="9"/>
  <c r="K1451" i="9" s="1"/>
  <c r="L1451" i="9" s="1"/>
  <c r="J1424" i="9"/>
  <c r="K1424" i="9" s="1"/>
  <c r="L1424" i="9" s="1"/>
  <c r="J1393" i="9"/>
  <c r="K1393" i="9" s="1"/>
  <c r="L1393" i="9" s="1"/>
  <c r="J1380" i="9"/>
  <c r="J1365" i="9"/>
  <c r="K1365" i="9" s="1"/>
  <c r="L1365" i="9" s="1"/>
  <c r="J1358" i="9"/>
  <c r="K1345" i="9"/>
  <c r="L1345" i="9" s="1"/>
  <c r="K1344" i="9"/>
  <c r="L1344" i="9" s="1"/>
  <c r="K1328" i="9"/>
  <c r="L1328" i="9" s="1"/>
  <c r="J1286" i="9"/>
  <c r="J1258" i="9"/>
  <c r="K3351" i="9"/>
  <c r="L3351" i="9" s="1"/>
  <c r="K3343" i="9"/>
  <c r="L3343" i="9" s="1"/>
  <c r="K3284" i="9"/>
  <c r="L3284" i="9" s="1"/>
  <c r="K3180" i="9"/>
  <c r="L3180" i="9" s="1"/>
  <c r="K3175" i="9"/>
  <c r="L3175" i="9" s="1"/>
  <c r="K3147" i="9"/>
  <c r="L3147" i="9" s="1"/>
  <c r="K3130" i="9"/>
  <c r="L3130" i="9" s="1"/>
  <c r="K3108" i="9"/>
  <c r="L3108" i="9" s="1"/>
  <c r="K3088" i="9"/>
  <c r="L3088" i="9" s="1"/>
  <c r="K3081" i="9"/>
  <c r="L3081" i="9" s="1"/>
  <c r="K3073" i="9"/>
  <c r="L3073" i="9" s="1"/>
  <c r="K3057" i="9"/>
  <c r="L3057" i="9" s="1"/>
  <c r="K3011" i="9"/>
  <c r="L3011" i="9" s="1"/>
  <c r="K2945" i="9"/>
  <c r="L2945" i="9" s="1"/>
  <c r="K2942" i="9"/>
  <c r="L2942" i="9" s="1"/>
  <c r="K2937" i="9"/>
  <c r="L2937" i="9" s="1"/>
  <c r="K2890" i="9"/>
  <c r="L2890" i="9" s="1"/>
  <c r="K2842" i="9"/>
  <c r="L2842" i="9" s="1"/>
  <c r="K2833" i="9"/>
  <c r="L2833" i="9" s="1"/>
  <c r="K2830" i="9"/>
  <c r="L2830" i="9" s="1"/>
  <c r="K2785" i="9"/>
  <c r="L2785" i="9" s="1"/>
  <c r="K2782" i="9"/>
  <c r="L2782" i="9" s="1"/>
  <c r="K2762" i="9"/>
  <c r="L2762" i="9" s="1"/>
  <c r="K2749" i="9"/>
  <c r="L2749" i="9" s="1"/>
  <c r="K2743" i="9"/>
  <c r="L2743" i="9" s="1"/>
  <c r="K2738" i="9"/>
  <c r="L2738" i="9" s="1"/>
  <c r="K2698" i="9"/>
  <c r="L2698" i="9" s="1"/>
  <c r="K2693" i="9"/>
  <c r="L2693" i="9" s="1"/>
  <c r="K2678" i="9"/>
  <c r="L2678" i="9" s="1"/>
  <c r="K2666" i="9"/>
  <c r="L2666" i="9" s="1"/>
  <c r="K2635" i="9"/>
  <c r="L2635" i="9" s="1"/>
  <c r="K2633" i="9"/>
  <c r="L2633" i="9" s="1"/>
  <c r="K2630" i="9"/>
  <c r="L2630" i="9" s="1"/>
  <c r="K2556" i="9"/>
  <c r="L2556" i="9" s="1"/>
  <c r="K2541" i="9"/>
  <c r="L2541" i="9" s="1"/>
  <c r="K2529" i="9"/>
  <c r="L2529" i="9" s="1"/>
  <c r="K2509" i="9"/>
  <c r="L2509" i="9" s="1"/>
  <c r="K2506" i="9"/>
  <c r="L2506" i="9" s="1"/>
  <c r="K2497" i="9"/>
  <c r="L2497" i="9" s="1"/>
  <c r="K2494" i="9"/>
  <c r="L2494" i="9" s="1"/>
  <c r="K2463" i="9"/>
  <c r="L2463" i="9" s="1"/>
  <c r="K2427" i="9"/>
  <c r="L2427" i="9" s="1"/>
  <c r="K2415" i="9"/>
  <c r="L2415" i="9" s="1"/>
  <c r="K2401" i="9"/>
  <c r="L2401" i="9" s="1"/>
  <c r="K2381" i="9"/>
  <c r="L2381" i="9" s="1"/>
  <c r="K2378" i="9"/>
  <c r="L2378" i="9" s="1"/>
  <c r="K2369" i="9"/>
  <c r="L2369" i="9" s="1"/>
  <c r="K2366" i="9"/>
  <c r="L2366" i="9" s="1"/>
  <c r="K2322" i="9"/>
  <c r="L2322" i="9" s="1"/>
  <c r="K2317" i="9"/>
  <c r="L2317" i="9" s="1"/>
  <c r="K2248" i="9"/>
  <c r="L2248" i="9" s="1"/>
  <c r="J2240" i="9"/>
  <c r="K2240" i="9" s="1"/>
  <c r="L2240" i="9" s="1"/>
  <c r="J2193" i="9"/>
  <c r="K2193" i="9" s="1"/>
  <c r="L2193" i="9" s="1"/>
  <c r="K2187" i="9"/>
  <c r="L2187" i="9" s="1"/>
  <c r="J2170" i="9"/>
  <c r="K2170" i="9" s="1"/>
  <c r="L2170" i="9" s="1"/>
  <c r="J2138" i="9"/>
  <c r="K2138" i="9" s="1"/>
  <c r="L2138" i="9" s="1"/>
  <c r="K2122" i="9"/>
  <c r="L2122" i="9" s="1"/>
  <c r="J2104" i="9"/>
  <c r="K2037" i="9"/>
  <c r="L2037" i="9" s="1"/>
  <c r="K2003" i="9"/>
  <c r="L2003" i="9" s="1"/>
  <c r="J1997" i="9"/>
  <c r="K1997" i="9" s="1"/>
  <c r="L1997" i="9" s="1"/>
  <c r="J1963" i="9"/>
  <c r="K1963" i="9" s="1"/>
  <c r="L1963" i="9" s="1"/>
  <c r="K1939" i="9"/>
  <c r="L1939" i="9" s="1"/>
  <c r="K1913" i="9"/>
  <c r="L1913" i="9" s="1"/>
  <c r="J1885" i="9"/>
  <c r="K1885" i="9" s="1"/>
  <c r="L1885" i="9" s="1"/>
  <c r="K1880" i="9"/>
  <c r="L1880" i="9" s="1"/>
  <c r="J1859" i="9"/>
  <c r="K1859" i="9" s="1"/>
  <c r="L1859" i="9" s="1"/>
  <c r="J1833" i="9"/>
  <c r="K1833" i="9" s="1"/>
  <c r="L1833" i="9" s="1"/>
  <c r="K1750" i="9"/>
  <c r="L1750" i="9" s="1"/>
  <c r="K1749" i="9"/>
  <c r="L1749" i="9" s="1"/>
  <c r="J1689" i="9"/>
  <c r="K1688" i="9"/>
  <c r="L1688" i="9" s="1"/>
  <c r="K1666" i="9"/>
  <c r="L1666" i="9" s="1"/>
  <c r="J1659" i="9"/>
  <c r="J1644" i="9"/>
  <c r="K1644" i="9" s="1"/>
  <c r="L1644" i="9" s="1"/>
  <c r="J1627" i="9"/>
  <c r="K1627" i="9" s="1"/>
  <c r="L1627" i="9" s="1"/>
  <c r="J1615" i="9"/>
  <c r="J1590" i="9"/>
  <c r="K1590" i="9" s="1"/>
  <c r="L1590" i="9" s="1"/>
  <c r="K1584" i="9"/>
  <c r="L1584" i="9" s="1"/>
  <c r="J1556" i="9"/>
  <c r="K1556" i="9" s="1"/>
  <c r="L1556" i="9" s="1"/>
  <c r="J1549" i="9"/>
  <c r="J1538" i="9"/>
  <c r="K1535" i="9"/>
  <c r="L1535" i="9" s="1"/>
  <c r="J1479" i="9"/>
  <c r="K1479" i="9" s="1"/>
  <c r="L1479" i="9" s="1"/>
  <c r="K1445" i="9"/>
  <c r="L1445" i="9" s="1"/>
  <c r="J1433" i="9"/>
  <c r="J1412" i="9"/>
  <c r="J1399" i="9"/>
  <c r="K1399" i="9" s="1"/>
  <c r="L1399" i="9" s="1"/>
  <c r="J1361" i="9"/>
  <c r="K1361" i="9" s="1"/>
  <c r="L1361" i="9" s="1"/>
  <c r="J1342" i="9"/>
  <c r="J1302" i="9"/>
  <c r="K1302" i="9" s="1"/>
  <c r="L1302" i="9" s="1"/>
  <c r="K1286" i="9"/>
  <c r="L1286" i="9" s="1"/>
  <c r="K1258" i="9"/>
  <c r="L1258" i="9" s="1"/>
  <c r="K2313" i="9"/>
  <c r="L2313" i="9" s="1"/>
  <c r="K2310" i="9"/>
  <c r="L2310" i="9" s="1"/>
  <c r="K2229" i="9"/>
  <c r="L2229" i="9" s="1"/>
  <c r="K2195" i="9"/>
  <c r="L2195" i="9" s="1"/>
  <c r="K2110" i="9"/>
  <c r="L2110" i="9" s="1"/>
  <c r="K2026" i="9"/>
  <c r="L2026" i="9" s="1"/>
  <c r="K2004" i="9"/>
  <c r="L2004" i="9" s="1"/>
  <c r="K1999" i="9"/>
  <c r="L1999" i="9" s="1"/>
  <c r="K1932" i="9"/>
  <c r="L1932" i="9" s="1"/>
  <c r="K1930" i="9"/>
  <c r="L1930" i="9" s="1"/>
  <c r="K1917" i="9"/>
  <c r="L1917" i="9" s="1"/>
  <c r="K1890" i="9"/>
  <c r="L1890" i="9" s="1"/>
  <c r="K1850" i="9"/>
  <c r="L1850" i="9" s="1"/>
  <c r="K1735" i="9"/>
  <c r="L1735" i="9" s="1"/>
  <c r="K1734" i="9"/>
  <c r="L1734" i="9" s="1"/>
  <c r="K1733" i="9"/>
  <c r="L1733" i="9" s="1"/>
  <c r="K1683" i="9"/>
  <c r="L1683" i="9" s="1"/>
  <c r="K1676" i="9"/>
  <c r="L1676" i="9" s="1"/>
  <c r="K1668" i="9"/>
  <c r="L1668" i="9" s="1"/>
  <c r="K1638" i="9"/>
  <c r="L1638" i="9" s="1"/>
  <c r="J1602" i="9"/>
  <c r="K1602" i="9" s="1"/>
  <c r="L1602" i="9" s="1"/>
  <c r="J1558" i="9"/>
  <c r="K1532" i="9"/>
  <c r="L1532" i="9" s="1"/>
  <c r="K1501" i="9"/>
  <c r="L1501" i="9" s="1"/>
  <c r="K1455" i="9"/>
  <c r="L1455" i="9" s="1"/>
  <c r="J1440" i="9"/>
  <c r="K1413" i="9"/>
  <c r="L1413" i="9" s="1"/>
  <c r="K1381" i="9"/>
  <c r="L1381" i="9" s="1"/>
  <c r="K1333" i="9"/>
  <c r="L1333" i="9" s="1"/>
  <c r="K1299" i="9"/>
  <c r="L1299" i="9" s="1"/>
  <c r="J1264" i="9"/>
  <c r="K1264" i="9" s="1"/>
  <c r="L1264" i="9" s="1"/>
  <c r="K1648" i="9"/>
  <c r="L1648" i="9" s="1"/>
  <c r="K1624" i="9"/>
  <c r="L1624" i="9" s="1"/>
  <c r="K1568" i="9"/>
  <c r="L1568" i="9" s="1"/>
  <c r="K1566" i="9"/>
  <c r="L1566" i="9" s="1"/>
  <c r="K1544" i="9"/>
  <c r="L1544" i="9" s="1"/>
  <c r="K1533" i="9"/>
  <c r="L1533" i="9" s="1"/>
  <c r="K1529" i="9"/>
  <c r="L1529" i="9" s="1"/>
  <c r="K1518" i="9"/>
  <c r="L1518" i="9" s="1"/>
  <c r="K1481" i="9"/>
  <c r="L1481" i="9" s="1"/>
  <c r="K1453" i="9"/>
  <c r="L1453" i="9" s="1"/>
  <c r="K1433" i="9"/>
  <c r="L1433" i="9" s="1"/>
  <c r="K1395" i="9"/>
  <c r="L1395" i="9" s="1"/>
  <c r="K1384" i="9"/>
  <c r="L1384" i="9" s="1"/>
  <c r="K1326" i="9"/>
  <c r="L1326" i="9" s="1"/>
  <c r="K1288" i="9"/>
  <c r="L1288" i="9" s="1"/>
  <c r="K1280" i="9"/>
  <c r="L1280" i="9" s="1"/>
  <c r="K1252" i="9"/>
  <c r="L1252" i="9" s="1"/>
  <c r="J3075" i="9"/>
  <c r="J3066" i="9"/>
  <c r="K3066" i="9" s="1"/>
  <c r="L3066" i="9" s="1"/>
  <c r="J3034" i="9"/>
  <c r="K3034" i="9" s="1"/>
  <c r="L3034" i="9" s="1"/>
  <c r="J3018" i="9"/>
  <c r="K3018" i="9" s="1"/>
  <c r="L3018" i="9" s="1"/>
  <c r="J3002" i="9"/>
  <c r="K3002" i="9" s="1"/>
  <c r="L3002" i="9" s="1"/>
  <c r="J2943" i="9"/>
  <c r="K2943" i="9" s="1"/>
  <c r="L2943" i="9" s="1"/>
  <c r="J2911" i="9"/>
  <c r="K2911" i="9" s="1"/>
  <c r="L2911" i="9" s="1"/>
  <c r="J2877" i="9"/>
  <c r="K2877" i="9" s="1"/>
  <c r="L2877" i="9" s="1"/>
  <c r="J2851" i="9"/>
  <c r="K2851" i="9" s="1"/>
  <c r="L2851" i="9" s="1"/>
  <c r="J2806" i="9"/>
  <c r="K2806" i="9" s="1"/>
  <c r="L2806" i="9" s="1"/>
  <c r="J2786" i="9"/>
  <c r="K2786" i="9" s="1"/>
  <c r="L2786" i="9" s="1"/>
  <c r="J2735" i="9"/>
  <c r="K2735" i="9" s="1"/>
  <c r="L2735" i="9" s="1"/>
  <c r="J2490" i="9"/>
  <c r="K2490" i="9" s="1"/>
  <c r="L2490" i="9" s="1"/>
  <c r="J2453" i="9"/>
  <c r="K2453" i="9" s="1"/>
  <c r="L2453" i="9" s="1"/>
  <c r="J2423" i="9"/>
  <c r="K2423" i="9" s="1"/>
  <c r="L2423" i="9" s="1"/>
  <c r="J2167" i="9"/>
  <c r="K2167" i="9" s="1"/>
  <c r="L2167" i="9" s="1"/>
  <c r="J2162" i="9"/>
  <c r="J1871" i="9"/>
  <c r="K1871" i="9" s="1"/>
  <c r="L1871" i="9" s="1"/>
  <c r="J1459" i="9"/>
  <c r="K1459" i="9" s="1"/>
  <c r="L1459" i="9" s="1"/>
  <c r="J1338" i="9"/>
  <c r="K1338" i="9" s="1"/>
  <c r="L1338" i="9" s="1"/>
  <c r="J3110" i="9"/>
  <c r="K3110" i="9" s="1"/>
  <c r="L3110" i="9" s="1"/>
  <c r="J3006" i="9"/>
  <c r="K3006" i="9" s="1"/>
  <c r="L3006" i="9" s="1"/>
  <c r="J2974" i="9"/>
  <c r="K2974" i="9" s="1"/>
  <c r="L2974" i="9" s="1"/>
  <c r="J2909" i="9"/>
  <c r="K2909" i="9" s="1"/>
  <c r="L2909" i="9" s="1"/>
  <c r="J2854" i="9"/>
  <c r="K2854" i="9" s="1"/>
  <c r="L2854" i="9" s="1"/>
  <c r="J2838" i="9"/>
  <c r="J2609" i="9"/>
  <c r="K2609" i="9" s="1"/>
  <c r="L2609" i="9" s="1"/>
  <c r="J2594" i="9"/>
  <c r="K2594" i="9" s="1"/>
  <c r="L2594" i="9" s="1"/>
  <c r="J2493" i="9"/>
  <c r="K2493" i="9" s="1"/>
  <c r="L2493" i="9" s="1"/>
  <c r="J2377" i="9"/>
  <c r="K2377" i="9" s="1"/>
  <c r="L2377" i="9" s="1"/>
  <c r="J2115" i="9"/>
  <c r="J2082" i="9"/>
  <c r="K2082" i="9" s="1"/>
  <c r="L2082" i="9" s="1"/>
  <c r="J2025" i="9"/>
  <c r="J2012" i="9"/>
  <c r="K2012" i="9" s="1"/>
  <c r="L2012" i="9" s="1"/>
  <c r="J3321" i="9"/>
  <c r="K3321" i="9" s="1"/>
  <c r="L3321" i="9" s="1"/>
  <c r="J3308" i="9"/>
  <c r="K3308" i="9" s="1"/>
  <c r="L3308" i="9" s="1"/>
  <c r="J3279" i="9"/>
  <c r="K3279" i="9" s="1"/>
  <c r="L3279" i="9" s="1"/>
  <c r="J3259" i="9"/>
  <c r="K3259" i="9" s="1"/>
  <c r="L3259" i="9" s="1"/>
  <c r="J3244" i="9"/>
  <c r="K3244" i="9" s="1"/>
  <c r="L3244" i="9" s="1"/>
  <c r="J3228" i="9"/>
  <c r="K3228" i="9" s="1"/>
  <c r="L3228" i="9" s="1"/>
  <c r="J3212" i="9"/>
  <c r="K3212" i="9" s="1"/>
  <c r="L3212" i="9" s="1"/>
  <c r="J3185" i="9"/>
  <c r="K3185" i="9" s="1"/>
  <c r="L3185" i="9" s="1"/>
  <c r="J3154" i="9"/>
  <c r="K3154" i="9" s="1"/>
  <c r="L3154" i="9" s="1"/>
  <c r="J3140" i="9"/>
  <c r="K3140" i="9" s="1"/>
  <c r="L3140" i="9" s="1"/>
  <c r="J3119" i="9"/>
  <c r="K3119" i="9" s="1"/>
  <c r="L3119" i="9" s="1"/>
  <c r="J3043" i="9"/>
  <c r="K3043" i="9" s="1"/>
  <c r="L3043" i="9" s="1"/>
  <c r="J2986" i="9"/>
  <c r="K2986" i="9" s="1"/>
  <c r="L2986" i="9" s="1"/>
  <c r="J2970" i="9"/>
  <c r="K2970" i="9" s="1"/>
  <c r="L2970" i="9" s="1"/>
  <c r="J2895" i="9"/>
  <c r="K2895" i="9" s="1"/>
  <c r="L2895" i="9" s="1"/>
  <c r="J2861" i="9"/>
  <c r="K2861" i="9" s="1"/>
  <c r="L2861" i="9" s="1"/>
  <c r="J2835" i="9"/>
  <c r="K2835" i="9" s="1"/>
  <c r="L2835" i="9" s="1"/>
  <c r="J2822" i="9"/>
  <c r="K2822" i="9" s="1"/>
  <c r="L2822" i="9" s="1"/>
  <c r="J2754" i="9"/>
  <c r="J2715" i="9"/>
  <c r="K2715" i="9" s="1"/>
  <c r="L2715" i="9" s="1"/>
  <c r="J2685" i="9"/>
  <c r="K2685" i="9" s="1"/>
  <c r="L2685" i="9" s="1"/>
  <c r="J2605" i="9"/>
  <c r="K2605" i="9" s="1"/>
  <c r="L2605" i="9" s="1"/>
  <c r="J2591" i="9"/>
  <c r="K2591" i="9" s="1"/>
  <c r="L2591" i="9" s="1"/>
  <c r="J2563" i="9"/>
  <c r="J2534" i="9"/>
  <c r="J2515" i="9"/>
  <c r="K2515" i="9" s="1"/>
  <c r="L2515" i="9" s="1"/>
  <c r="J2483" i="9"/>
  <c r="K2483" i="9" s="1"/>
  <c r="L2483" i="9" s="1"/>
  <c r="J2439" i="9"/>
  <c r="K2439" i="9" s="1"/>
  <c r="L2439" i="9" s="1"/>
  <c r="J2374" i="9"/>
  <c r="K2374" i="9" s="1"/>
  <c r="L2374" i="9" s="1"/>
  <c r="J2346" i="9"/>
  <c r="K2346" i="9" s="1"/>
  <c r="L2346" i="9" s="1"/>
  <c r="J2307" i="9"/>
  <c r="K2307" i="9" s="1"/>
  <c r="L2307" i="9" s="1"/>
  <c r="J2276" i="9"/>
  <c r="K2276" i="9" s="1"/>
  <c r="L2276" i="9" s="1"/>
  <c r="J2244" i="9"/>
  <c r="K2244" i="9" s="1"/>
  <c r="L2244" i="9" s="1"/>
  <c r="J2190" i="9"/>
  <c r="K2190" i="9" s="1"/>
  <c r="L2190" i="9" s="1"/>
  <c r="J1865" i="9"/>
  <c r="K1865" i="9" s="1"/>
  <c r="L1865" i="9" s="1"/>
  <c r="J1829" i="9"/>
  <c r="K1829" i="9" s="1"/>
  <c r="L1829" i="9" s="1"/>
  <c r="J1489" i="9"/>
  <c r="K1489" i="9" s="1"/>
  <c r="L1489" i="9" s="1"/>
  <c r="J1457" i="9"/>
  <c r="K1457" i="9" s="1"/>
  <c r="L1457" i="9" s="1"/>
  <c r="J1430" i="9"/>
  <c r="J1319" i="9"/>
  <c r="K1319" i="9" s="1"/>
  <c r="L1319" i="9" s="1"/>
  <c r="J1244" i="9"/>
  <c r="K1244" i="9" s="1"/>
  <c r="L1244" i="9" s="1"/>
  <c r="K3353" i="9"/>
  <c r="L3353" i="9" s="1"/>
  <c r="K3315" i="9"/>
  <c r="L3315" i="9" s="1"/>
  <c r="J3312" i="9"/>
  <c r="K3312" i="9" s="1"/>
  <c r="L3312" i="9" s="1"/>
  <c r="J3272" i="9"/>
  <c r="K3272" i="9" s="1"/>
  <c r="L3272" i="9" s="1"/>
  <c r="J3248" i="9"/>
  <c r="K3248" i="9" s="1"/>
  <c r="L3248" i="9" s="1"/>
  <c r="J3232" i="9"/>
  <c r="K3232" i="9" s="1"/>
  <c r="L3232" i="9" s="1"/>
  <c r="J3216" i="9"/>
  <c r="K3216" i="9" s="1"/>
  <c r="L3216" i="9" s="1"/>
  <c r="K3184" i="9"/>
  <c r="L3184" i="9" s="1"/>
  <c r="K3181" i="9"/>
  <c r="L3181" i="9" s="1"/>
  <c r="J3158" i="9"/>
  <c r="K3158" i="9" s="1"/>
  <c r="L3158" i="9" s="1"/>
  <c r="K3137" i="9"/>
  <c r="L3137" i="9" s="1"/>
  <c r="J3126" i="9"/>
  <c r="K3126" i="9" s="1"/>
  <c r="L3126" i="9" s="1"/>
  <c r="K3105" i="9"/>
  <c r="L3105" i="9" s="1"/>
  <c r="J3091" i="9"/>
  <c r="K3091" i="9" s="1"/>
  <c r="L3091" i="9" s="1"/>
  <c r="K3075" i="9"/>
  <c r="L3075" i="9" s="1"/>
  <c r="K3069" i="9"/>
  <c r="L3069" i="9" s="1"/>
  <c r="J3067" i="9"/>
  <c r="K3067" i="9" s="1"/>
  <c r="L3067" i="9" s="1"/>
  <c r="J3058" i="9"/>
  <c r="K3058" i="9" s="1"/>
  <c r="L3058" i="9" s="1"/>
  <c r="K3037" i="9"/>
  <c r="L3037" i="9" s="1"/>
  <c r="J3035" i="9"/>
  <c r="K3035" i="9" s="1"/>
  <c r="L3035" i="9" s="1"/>
  <c r="J3022" i="9"/>
  <c r="K3022" i="9" s="1"/>
  <c r="L3022" i="9" s="1"/>
  <c r="K3015" i="9"/>
  <c r="L3015" i="9" s="1"/>
  <c r="K2999" i="9"/>
  <c r="L2999" i="9" s="1"/>
  <c r="J2990" i="9"/>
  <c r="K2990" i="9" s="1"/>
  <c r="L2990" i="9" s="1"/>
  <c r="K2983" i="9"/>
  <c r="L2983" i="9" s="1"/>
  <c r="K2967" i="9"/>
  <c r="L2967" i="9" s="1"/>
  <c r="K2958" i="9"/>
  <c r="L2958" i="9" s="1"/>
  <c r="J2927" i="9"/>
  <c r="K2927" i="9" s="1"/>
  <c r="L2927" i="9" s="1"/>
  <c r="J2893" i="9"/>
  <c r="K2893" i="9" s="1"/>
  <c r="L2893" i="9" s="1"/>
  <c r="J2883" i="9"/>
  <c r="K2883" i="9" s="1"/>
  <c r="L2883" i="9" s="1"/>
  <c r="J2867" i="9"/>
  <c r="K2867" i="9" s="1"/>
  <c r="L2867" i="9" s="1"/>
  <c r="J2815" i="9"/>
  <c r="K2815" i="9" s="1"/>
  <c r="L2815" i="9" s="1"/>
  <c r="J2799" i="9"/>
  <c r="K2799" i="9" s="1"/>
  <c r="L2799" i="9" s="1"/>
  <c r="J2679" i="9"/>
  <c r="K2679" i="9" s="1"/>
  <c r="L2679" i="9" s="1"/>
  <c r="J2617" i="9"/>
  <c r="K2617" i="9" s="1"/>
  <c r="L2617" i="9" s="1"/>
  <c r="J2582" i="9"/>
  <c r="K2582" i="9" s="1"/>
  <c r="L2582" i="9" s="1"/>
  <c r="J2578" i="9"/>
  <c r="K2578" i="9" s="1"/>
  <c r="L2578" i="9" s="1"/>
  <c r="J2569" i="9"/>
  <c r="K2569" i="9" s="1"/>
  <c r="L2569" i="9" s="1"/>
  <c r="K2563" i="9"/>
  <c r="L2563" i="9" s="1"/>
  <c r="J2518" i="9"/>
  <c r="K2518" i="9" s="1"/>
  <c r="L2518" i="9" s="1"/>
  <c r="J2462" i="9"/>
  <c r="K2462" i="9" s="1"/>
  <c r="L2462" i="9" s="1"/>
  <c r="J2442" i="9"/>
  <c r="K2442" i="9" s="1"/>
  <c r="L2442" i="9" s="1"/>
  <c r="J2402" i="9"/>
  <c r="K2402" i="9" s="1"/>
  <c r="L2402" i="9" s="1"/>
  <c r="J2395" i="9"/>
  <c r="K2395" i="9" s="1"/>
  <c r="L2395" i="9" s="1"/>
  <c r="J2351" i="9"/>
  <c r="K2351" i="9" s="1"/>
  <c r="L2351" i="9" s="1"/>
  <c r="J2319" i="9"/>
  <c r="K2319" i="9" s="1"/>
  <c r="L2319" i="9" s="1"/>
  <c r="J2227" i="9"/>
  <c r="K2227" i="9" s="1"/>
  <c r="L2227" i="9" s="1"/>
  <c r="J2174" i="9"/>
  <c r="K2174" i="9" s="1"/>
  <c r="L2174" i="9" s="1"/>
  <c r="J2151" i="9"/>
  <c r="K2151" i="9" s="1"/>
  <c r="L2151" i="9" s="1"/>
  <c r="J2146" i="9"/>
  <c r="K2146" i="9" s="1"/>
  <c r="L2146" i="9" s="1"/>
  <c r="J2109" i="9"/>
  <c r="K2109" i="9" s="1"/>
  <c r="L2109" i="9" s="1"/>
  <c r="J2087" i="9"/>
  <c r="K2087" i="9" s="1"/>
  <c r="L2087" i="9" s="1"/>
  <c r="J2051" i="9"/>
  <c r="K2051" i="9" s="1"/>
  <c r="L2051" i="9" s="1"/>
  <c r="J2044" i="9"/>
  <c r="K2044" i="9" s="1"/>
  <c r="L2044" i="9" s="1"/>
  <c r="J1977" i="9"/>
  <c r="K1977" i="9" s="1"/>
  <c r="L1977" i="9" s="1"/>
  <c r="J1953" i="9"/>
  <c r="K1953" i="9" s="1"/>
  <c r="L1953" i="9" s="1"/>
  <c r="K3356" i="9"/>
  <c r="L3356" i="9" s="1"/>
  <c r="K3345" i="9"/>
  <c r="L3345" i="9" s="1"/>
  <c r="J3323" i="9"/>
  <c r="K3298" i="9"/>
  <c r="L3298" i="9" s="1"/>
  <c r="K3290" i="9"/>
  <c r="L3290" i="9" s="1"/>
  <c r="J3288" i="9"/>
  <c r="K3288" i="9" s="1"/>
  <c r="L3288" i="9" s="1"/>
  <c r="K3268" i="9"/>
  <c r="L3268" i="9" s="1"/>
  <c r="J3266" i="9"/>
  <c r="K3266" i="9" s="1"/>
  <c r="L3266" i="9" s="1"/>
  <c r="J3252" i="9"/>
  <c r="K3252" i="9" s="1"/>
  <c r="L3252" i="9" s="1"/>
  <c r="J3236" i="9"/>
  <c r="K3236" i="9" s="1"/>
  <c r="L3236" i="9" s="1"/>
  <c r="J3220" i="9"/>
  <c r="K3220" i="9" s="1"/>
  <c r="L3220" i="9" s="1"/>
  <c r="J3193" i="9"/>
  <c r="K3193" i="9" s="1"/>
  <c r="L3193" i="9" s="1"/>
  <c r="K3169" i="9"/>
  <c r="L3169" i="9" s="1"/>
  <c r="J3162" i="9"/>
  <c r="K3162" i="9" s="1"/>
  <c r="L3162" i="9" s="1"/>
  <c r="K3141" i="9"/>
  <c r="L3141" i="9" s="1"/>
  <c r="J3132" i="9"/>
  <c r="K3132" i="9" s="1"/>
  <c r="L3132" i="9" s="1"/>
  <c r="K3118" i="9"/>
  <c r="L3118" i="9" s="1"/>
  <c r="K3113" i="9"/>
  <c r="L3113" i="9" s="1"/>
  <c r="J3111" i="9"/>
  <c r="K3111" i="9" s="1"/>
  <c r="L3111" i="9" s="1"/>
  <c r="J3098" i="9"/>
  <c r="K3098" i="9" s="1"/>
  <c r="L3098" i="9" s="1"/>
  <c r="K3096" i="9"/>
  <c r="L3096" i="9" s="1"/>
  <c r="K3092" i="9"/>
  <c r="L3092" i="9" s="1"/>
  <c r="K3084" i="9"/>
  <c r="L3084" i="9" s="1"/>
  <c r="J3082" i="9"/>
  <c r="K3082" i="9" s="1"/>
  <c r="L3082" i="9" s="1"/>
  <c r="K3061" i="9"/>
  <c r="L3061" i="9" s="1"/>
  <c r="J3059" i="9"/>
  <c r="J3050" i="9"/>
  <c r="K3050" i="9" s="1"/>
  <c r="L3050" i="9" s="1"/>
  <c r="K3029" i="9"/>
  <c r="L3029" i="9" s="1"/>
  <c r="J3026" i="9"/>
  <c r="K3026" i="9" s="1"/>
  <c r="L3026" i="9" s="1"/>
  <c r="K3019" i="9"/>
  <c r="L3019" i="9" s="1"/>
  <c r="J3010" i="9"/>
  <c r="K3010" i="9" s="1"/>
  <c r="L3010" i="9" s="1"/>
  <c r="K3003" i="9"/>
  <c r="L3003" i="9" s="1"/>
  <c r="J2994" i="9"/>
  <c r="K2994" i="9" s="1"/>
  <c r="L2994" i="9" s="1"/>
  <c r="K2987" i="9"/>
  <c r="L2987" i="9" s="1"/>
  <c r="J2978" i="9"/>
  <c r="K2978" i="9" s="1"/>
  <c r="L2978" i="9" s="1"/>
  <c r="K2971" i="9"/>
  <c r="L2971" i="9" s="1"/>
  <c r="J2957" i="9"/>
  <c r="K2957" i="9" s="1"/>
  <c r="L2957" i="9" s="1"/>
  <c r="J2954" i="9"/>
  <c r="K2954" i="9" s="1"/>
  <c r="L2954" i="9" s="1"/>
  <c r="K2951" i="9"/>
  <c r="L2951" i="9" s="1"/>
  <c r="J2947" i="9"/>
  <c r="K2947" i="9" s="1"/>
  <c r="L2947" i="9" s="1"/>
  <c r="K2946" i="9"/>
  <c r="L2946" i="9" s="1"/>
  <c r="K2939" i="9"/>
  <c r="L2939" i="9" s="1"/>
  <c r="J2925" i="9"/>
  <c r="K2925" i="9" s="1"/>
  <c r="L2925" i="9" s="1"/>
  <c r="K2923" i="9"/>
  <c r="L2923" i="9" s="1"/>
  <c r="J2915" i="9"/>
  <c r="K2915" i="9" s="1"/>
  <c r="L2915" i="9" s="1"/>
  <c r="K2903" i="9"/>
  <c r="L2903" i="9" s="1"/>
  <c r="J2899" i="9"/>
  <c r="K2899" i="9" s="1"/>
  <c r="L2899" i="9" s="1"/>
  <c r="J2886" i="9"/>
  <c r="K2886" i="9" s="1"/>
  <c r="L2886" i="9" s="1"/>
  <c r="J2870" i="9"/>
  <c r="J2847" i="9"/>
  <c r="K2847" i="9" s="1"/>
  <c r="L2847" i="9" s="1"/>
  <c r="J2831" i="9"/>
  <c r="K2831" i="9" s="1"/>
  <c r="L2831" i="9" s="1"/>
  <c r="J2813" i="9"/>
  <c r="K2813" i="9" s="1"/>
  <c r="L2813" i="9" s="1"/>
  <c r="K2811" i="9"/>
  <c r="L2811" i="9" s="1"/>
  <c r="J2797" i="9"/>
  <c r="K2797" i="9" s="1"/>
  <c r="L2797" i="9" s="1"/>
  <c r="K2795" i="9"/>
  <c r="L2795" i="9" s="1"/>
  <c r="J2787" i="9"/>
  <c r="K2787" i="9" s="1"/>
  <c r="L2787" i="9" s="1"/>
  <c r="J2783" i="9"/>
  <c r="K2783" i="9" s="1"/>
  <c r="L2783" i="9" s="1"/>
  <c r="J2765" i="9"/>
  <c r="K2765" i="9" s="1"/>
  <c r="L2765" i="9" s="1"/>
  <c r="K2759" i="9"/>
  <c r="L2759" i="9" s="1"/>
  <c r="J2755" i="9"/>
  <c r="K2755" i="9" s="1"/>
  <c r="L2755" i="9" s="1"/>
  <c r="J2751" i="9"/>
  <c r="K2751" i="9" s="1"/>
  <c r="L2751" i="9" s="1"/>
  <c r="J2710" i="9"/>
  <c r="K2710" i="9" s="1"/>
  <c r="L2710" i="9" s="1"/>
  <c r="J2651" i="9"/>
  <c r="J2597" i="9"/>
  <c r="K2597" i="9" s="1"/>
  <c r="L2597" i="9" s="1"/>
  <c r="K2575" i="9"/>
  <c r="L2575" i="9" s="1"/>
  <c r="J2521" i="9"/>
  <c r="K2521" i="9" s="1"/>
  <c r="L2521" i="9" s="1"/>
  <c r="J2501" i="9"/>
  <c r="K2501" i="9" s="1"/>
  <c r="L2501" i="9" s="1"/>
  <c r="J2475" i="9"/>
  <c r="K2475" i="9" s="1"/>
  <c r="L2475" i="9" s="1"/>
  <c r="J2445" i="9"/>
  <c r="K2445" i="9" s="1"/>
  <c r="L2445" i="9" s="1"/>
  <c r="J2405" i="9"/>
  <c r="K2405" i="9" s="1"/>
  <c r="L2405" i="9" s="1"/>
  <c r="J2361" i="9"/>
  <c r="K2361" i="9" s="1"/>
  <c r="L2361" i="9" s="1"/>
  <c r="J2292" i="9"/>
  <c r="K2292" i="9" s="1"/>
  <c r="L2292" i="9" s="1"/>
  <c r="J2260" i="9"/>
  <c r="K2260" i="9" s="1"/>
  <c r="L2260" i="9" s="1"/>
  <c r="J2158" i="9"/>
  <c r="K2158" i="9" s="1"/>
  <c r="L2158" i="9" s="1"/>
  <c r="J3348" i="9"/>
  <c r="K3348" i="9" s="1"/>
  <c r="L3348" i="9" s="1"/>
  <c r="J3338" i="9"/>
  <c r="K3338" i="9" s="1"/>
  <c r="L3338" i="9" s="1"/>
  <c r="K3337" i="9"/>
  <c r="L3337" i="9" s="1"/>
  <c r="J3324" i="9"/>
  <c r="K3324" i="9" s="1"/>
  <c r="L3324" i="9" s="1"/>
  <c r="K3322" i="9"/>
  <c r="L3322" i="9" s="1"/>
  <c r="J3320" i="9"/>
  <c r="K3320" i="9" s="1"/>
  <c r="L3320" i="9" s="1"/>
  <c r="J3314" i="9"/>
  <c r="K3314" i="9" s="1"/>
  <c r="L3314" i="9" s="1"/>
  <c r="J3304" i="9"/>
  <c r="K3304" i="9" s="1"/>
  <c r="L3304" i="9" s="1"/>
  <c r="J3296" i="9"/>
  <c r="K3296" i="9" s="1"/>
  <c r="L3296" i="9" s="1"/>
  <c r="J3289" i="9"/>
  <c r="K3289" i="9" s="1"/>
  <c r="L3289" i="9" s="1"/>
  <c r="J3282" i="9"/>
  <c r="K3282" i="9" s="1"/>
  <c r="L3282" i="9" s="1"/>
  <c r="K3280" i="9"/>
  <c r="L3280" i="9" s="1"/>
  <c r="J3278" i="9"/>
  <c r="K3278" i="9" s="1"/>
  <c r="L3278" i="9" s="1"/>
  <c r="J3274" i="9"/>
  <c r="K3274" i="9" s="1"/>
  <c r="L3274" i="9" s="1"/>
  <c r="J3267" i="9"/>
  <c r="K3267" i="9" s="1"/>
  <c r="L3267" i="9" s="1"/>
  <c r="J3262" i="9"/>
  <c r="K3262" i="9" s="1"/>
  <c r="L3262" i="9" s="1"/>
  <c r="K3260" i="9"/>
  <c r="L3260" i="9" s="1"/>
  <c r="J3258" i="9"/>
  <c r="K3258" i="9" s="1"/>
  <c r="L3258" i="9" s="1"/>
  <c r="J3250" i="9"/>
  <c r="K3250" i="9" s="1"/>
  <c r="L3250" i="9" s="1"/>
  <c r="J3240" i="9"/>
  <c r="K3240" i="9" s="1"/>
  <c r="L3240" i="9" s="1"/>
  <c r="J3234" i="9"/>
  <c r="K3234" i="9" s="1"/>
  <c r="L3234" i="9" s="1"/>
  <c r="J3224" i="9"/>
  <c r="K3224" i="9" s="1"/>
  <c r="L3224" i="9" s="1"/>
  <c r="J3218" i="9"/>
  <c r="K3218" i="9" s="1"/>
  <c r="L3218" i="9" s="1"/>
  <c r="J3208" i="9"/>
  <c r="K3208" i="9" s="1"/>
  <c r="L3208" i="9" s="1"/>
  <c r="K3200" i="9"/>
  <c r="L3200" i="9" s="1"/>
  <c r="J3197" i="9"/>
  <c r="K3197" i="9" s="1"/>
  <c r="L3197" i="9" s="1"/>
  <c r="J3194" i="9"/>
  <c r="K3194" i="9" s="1"/>
  <c r="L3194" i="9" s="1"/>
  <c r="J3188" i="9"/>
  <c r="K3188" i="9" s="1"/>
  <c r="L3188" i="9" s="1"/>
  <c r="K3186" i="9"/>
  <c r="L3186" i="9" s="1"/>
  <c r="K3173" i="9"/>
  <c r="L3173" i="9" s="1"/>
  <c r="J3168" i="9"/>
  <c r="K3168" i="9" s="1"/>
  <c r="L3168" i="9" s="1"/>
  <c r="J3150" i="9"/>
  <c r="K3150" i="9" s="1"/>
  <c r="L3150" i="9" s="1"/>
  <c r="J3144" i="9"/>
  <c r="K3144" i="9" s="1"/>
  <c r="L3144" i="9" s="1"/>
  <c r="J3136" i="9"/>
  <c r="K3136" i="9" s="1"/>
  <c r="L3136" i="9" s="1"/>
  <c r="K3122" i="9"/>
  <c r="L3122" i="9" s="1"/>
  <c r="J3112" i="9"/>
  <c r="K3112" i="9" s="1"/>
  <c r="L3112" i="9" s="1"/>
  <c r="J3104" i="9"/>
  <c r="K3104" i="9" s="1"/>
  <c r="L3104" i="9" s="1"/>
  <c r="K3090" i="9"/>
  <c r="L3090" i="9" s="1"/>
  <c r="K3085" i="9"/>
  <c r="L3085" i="9" s="1"/>
  <c r="J3083" i="9"/>
  <c r="K3083" i="9" s="1"/>
  <c r="L3083" i="9" s="1"/>
  <c r="J3078" i="9"/>
  <c r="K3078" i="9" s="1"/>
  <c r="L3078" i="9" s="1"/>
  <c r="K3076" i="9"/>
  <c r="L3076" i="9" s="1"/>
  <c r="J3074" i="9"/>
  <c r="K3074" i="9" s="1"/>
  <c r="L3074" i="9" s="1"/>
  <c r="J3060" i="9"/>
  <c r="K3060" i="9" s="1"/>
  <c r="L3060" i="9" s="1"/>
  <c r="K3059" i="9"/>
  <c r="L3059" i="9" s="1"/>
  <c r="K3053" i="9"/>
  <c r="L3053" i="9" s="1"/>
  <c r="J3051" i="9"/>
  <c r="K3051" i="9" s="1"/>
  <c r="L3051" i="9" s="1"/>
  <c r="J3046" i="9"/>
  <c r="K3046" i="9" s="1"/>
  <c r="L3046" i="9" s="1"/>
  <c r="K3044" i="9"/>
  <c r="L3044" i="9" s="1"/>
  <c r="J3042" i="9"/>
  <c r="K3042" i="9" s="1"/>
  <c r="L3042" i="9" s="1"/>
  <c r="J3024" i="9"/>
  <c r="K3024" i="9" s="1"/>
  <c r="L3024" i="9" s="1"/>
  <c r="K3023" i="9"/>
  <c r="L3023" i="9" s="1"/>
  <c r="J3014" i="9"/>
  <c r="K3014" i="9" s="1"/>
  <c r="L3014" i="9" s="1"/>
  <c r="J3008" i="9"/>
  <c r="K3008" i="9" s="1"/>
  <c r="L3008" i="9" s="1"/>
  <c r="K3007" i="9"/>
  <c r="L3007" i="9" s="1"/>
  <c r="J2998" i="9"/>
  <c r="K2998" i="9" s="1"/>
  <c r="L2998" i="9" s="1"/>
  <c r="J2992" i="9"/>
  <c r="K2992" i="9" s="1"/>
  <c r="L2992" i="9" s="1"/>
  <c r="K2991" i="9"/>
  <c r="L2991" i="9" s="1"/>
  <c r="J2982" i="9"/>
  <c r="K2982" i="9" s="1"/>
  <c r="L2982" i="9" s="1"/>
  <c r="J2976" i="9"/>
  <c r="K2976" i="9" s="1"/>
  <c r="L2976" i="9" s="1"/>
  <c r="K2975" i="9"/>
  <c r="L2975" i="9" s="1"/>
  <c r="K2966" i="9"/>
  <c r="L2966" i="9" s="1"/>
  <c r="J2964" i="9"/>
  <c r="K2964" i="9" s="1"/>
  <c r="L2964" i="9" s="1"/>
  <c r="J2950" i="9"/>
  <c r="K2950" i="9" s="1"/>
  <c r="L2950" i="9" s="1"/>
  <c r="J2918" i="9"/>
  <c r="K2918" i="9" s="1"/>
  <c r="L2918" i="9" s="1"/>
  <c r="J2902" i="9"/>
  <c r="K2902" i="9" s="1"/>
  <c r="L2902" i="9" s="1"/>
  <c r="J2879" i="9"/>
  <c r="K2879" i="9" s="1"/>
  <c r="L2879" i="9" s="1"/>
  <c r="J2863" i="9"/>
  <c r="K2863" i="9" s="1"/>
  <c r="L2863" i="9" s="1"/>
  <c r="J2845" i="9"/>
  <c r="K2845" i="9" s="1"/>
  <c r="L2845" i="9" s="1"/>
  <c r="K2843" i="9"/>
  <c r="L2843" i="9" s="1"/>
  <c r="J2829" i="9"/>
  <c r="K2829" i="9" s="1"/>
  <c r="L2829" i="9" s="1"/>
  <c r="K2827" i="9"/>
  <c r="L2827" i="9" s="1"/>
  <c r="K2823" i="9"/>
  <c r="L2823" i="9" s="1"/>
  <c r="J2819" i="9"/>
  <c r="K2819" i="9" s="1"/>
  <c r="L2819" i="9" s="1"/>
  <c r="J2803" i="9"/>
  <c r="K2803" i="9" s="1"/>
  <c r="L2803" i="9" s="1"/>
  <c r="J2790" i="9"/>
  <c r="K2790" i="9" s="1"/>
  <c r="L2790" i="9" s="1"/>
  <c r="J2758" i="9"/>
  <c r="K2758" i="9" s="1"/>
  <c r="L2758" i="9" s="1"/>
  <c r="J2682" i="9"/>
  <c r="K2682" i="9" s="1"/>
  <c r="L2682" i="9" s="1"/>
  <c r="J2663" i="9"/>
  <c r="K2663" i="9" s="1"/>
  <c r="L2663" i="9" s="1"/>
  <c r="J2654" i="9"/>
  <c r="K2654" i="9" s="1"/>
  <c r="L2654" i="9" s="1"/>
  <c r="J2645" i="9"/>
  <c r="K2645" i="9" s="1"/>
  <c r="L2645" i="9" s="1"/>
  <c r="J2579" i="9"/>
  <c r="K2579" i="9" s="1"/>
  <c r="L2579" i="9" s="1"/>
  <c r="J2574" i="9"/>
  <c r="K2574" i="9" s="1"/>
  <c r="L2574" i="9" s="1"/>
  <c r="J2557" i="9"/>
  <c r="K2557" i="9" s="1"/>
  <c r="L2557" i="9" s="1"/>
  <c r="J2544" i="9"/>
  <c r="J2450" i="9"/>
  <c r="K2450" i="9" s="1"/>
  <c r="L2450" i="9" s="1"/>
  <c r="J2434" i="9"/>
  <c r="K2434" i="9" s="1"/>
  <c r="L2434" i="9" s="1"/>
  <c r="J2413" i="9"/>
  <c r="K2413" i="9" s="1"/>
  <c r="L2413" i="9" s="1"/>
  <c r="J2335" i="9"/>
  <c r="K2335" i="9" s="1"/>
  <c r="L2335" i="9" s="1"/>
  <c r="J2221" i="9"/>
  <c r="K2221" i="9" s="1"/>
  <c r="L2221" i="9" s="1"/>
  <c r="J2183" i="9"/>
  <c r="K2183" i="9" s="1"/>
  <c r="L2183" i="9" s="1"/>
  <c r="J2178" i="9"/>
  <c r="K2178" i="9" s="1"/>
  <c r="L2178" i="9" s="1"/>
  <c r="K2905" i="9"/>
  <c r="L2905" i="9" s="1"/>
  <c r="K2901" i="9"/>
  <c r="L2901" i="9" s="1"/>
  <c r="K2882" i="9"/>
  <c r="L2882" i="9" s="1"/>
  <c r="K2873" i="9"/>
  <c r="L2873" i="9" s="1"/>
  <c r="K2850" i="9"/>
  <c r="L2850" i="9" s="1"/>
  <c r="K2841" i="9"/>
  <c r="L2841" i="9" s="1"/>
  <c r="K2837" i="9"/>
  <c r="L2837" i="9" s="1"/>
  <c r="K2818" i="9"/>
  <c r="L2818" i="9" s="1"/>
  <c r="K2809" i="9"/>
  <c r="L2809" i="9" s="1"/>
  <c r="K2805" i="9"/>
  <c r="L2805" i="9" s="1"/>
  <c r="K2777" i="9"/>
  <c r="L2777" i="9" s="1"/>
  <c r="J2771" i="9"/>
  <c r="K2771" i="9" s="1"/>
  <c r="L2771" i="9" s="1"/>
  <c r="J2767" i="9"/>
  <c r="K2767" i="9" s="1"/>
  <c r="L2767" i="9" s="1"/>
  <c r="K2754" i="9"/>
  <c r="L2754" i="9" s="1"/>
  <c r="K2745" i="9"/>
  <c r="L2745" i="9" s="1"/>
  <c r="K2741" i="9"/>
  <c r="L2741" i="9" s="1"/>
  <c r="J2739" i="9"/>
  <c r="K2739" i="9" s="1"/>
  <c r="L2739" i="9" s="1"/>
  <c r="K2729" i="9"/>
  <c r="L2729" i="9" s="1"/>
  <c r="K2725" i="9"/>
  <c r="L2725" i="9" s="1"/>
  <c r="J2723" i="9"/>
  <c r="K2723" i="9" s="1"/>
  <c r="L2723" i="9" s="1"/>
  <c r="J2719" i="9"/>
  <c r="K2719" i="9" s="1"/>
  <c r="L2719" i="9" s="1"/>
  <c r="J2711" i="9"/>
  <c r="K2711" i="9" s="1"/>
  <c r="L2711" i="9" s="1"/>
  <c r="J2703" i="9"/>
  <c r="K2703" i="9" s="1"/>
  <c r="L2703" i="9" s="1"/>
  <c r="K2689" i="9"/>
  <c r="L2689" i="9" s="1"/>
  <c r="J2677" i="9"/>
  <c r="K2677" i="9" s="1"/>
  <c r="L2677" i="9" s="1"/>
  <c r="J2655" i="9"/>
  <c r="K2655" i="9" s="1"/>
  <c r="L2655" i="9" s="1"/>
  <c r="K2651" i="9"/>
  <c r="L2651" i="9" s="1"/>
  <c r="J2649" i="9"/>
  <c r="K2649" i="9" s="1"/>
  <c r="L2649" i="9" s="1"/>
  <c r="J2643" i="9"/>
  <c r="K2643" i="9" s="1"/>
  <c r="L2643" i="9" s="1"/>
  <c r="K2641" i="9"/>
  <c r="L2641" i="9" s="1"/>
  <c r="K2637" i="9"/>
  <c r="L2637" i="9" s="1"/>
  <c r="J2615" i="9"/>
  <c r="K2615" i="9" s="1"/>
  <c r="L2615" i="9" s="1"/>
  <c r="J2595" i="9"/>
  <c r="K2595" i="9" s="1"/>
  <c r="L2595" i="9" s="1"/>
  <c r="J2587" i="9"/>
  <c r="J2586" i="9"/>
  <c r="K2586" i="9" s="1"/>
  <c r="L2586" i="9" s="1"/>
  <c r="J2567" i="9"/>
  <c r="K2567" i="9" s="1"/>
  <c r="L2567" i="9" s="1"/>
  <c r="J2558" i="9"/>
  <c r="K2558" i="9" s="1"/>
  <c r="L2558" i="9" s="1"/>
  <c r="K2544" i="9"/>
  <c r="L2544" i="9" s="1"/>
  <c r="K2534" i="9"/>
  <c r="L2534" i="9" s="1"/>
  <c r="K2527" i="9"/>
  <c r="L2527" i="9" s="1"/>
  <c r="J2511" i="9"/>
  <c r="K2511" i="9" s="1"/>
  <c r="L2511" i="9" s="1"/>
  <c r="K2499" i="9"/>
  <c r="L2499" i="9" s="1"/>
  <c r="J2486" i="9"/>
  <c r="K2486" i="9" s="1"/>
  <c r="L2486" i="9" s="1"/>
  <c r="K2481" i="9"/>
  <c r="L2481" i="9" s="1"/>
  <c r="J2471" i="9"/>
  <c r="K2471" i="9" s="1"/>
  <c r="L2471" i="9" s="1"/>
  <c r="K2465" i="9"/>
  <c r="L2465" i="9" s="1"/>
  <c r="J2437" i="9"/>
  <c r="K2437" i="9" s="1"/>
  <c r="L2437" i="9" s="1"/>
  <c r="K2429" i="9"/>
  <c r="L2429" i="9" s="1"/>
  <c r="K2426" i="9"/>
  <c r="L2426" i="9" s="1"/>
  <c r="J2419" i="9"/>
  <c r="K2419" i="9" s="1"/>
  <c r="L2419" i="9" s="1"/>
  <c r="J2398" i="9"/>
  <c r="K2398" i="9" s="1"/>
  <c r="L2398" i="9" s="1"/>
  <c r="K2389" i="9"/>
  <c r="L2389" i="9" s="1"/>
  <c r="K2386" i="9"/>
  <c r="L2386" i="9" s="1"/>
  <c r="J2370" i="9"/>
  <c r="K2370" i="9" s="1"/>
  <c r="L2370" i="9" s="1"/>
  <c r="K2359" i="9"/>
  <c r="L2359" i="9" s="1"/>
  <c r="J2349" i="9"/>
  <c r="K2349" i="9" s="1"/>
  <c r="L2349" i="9" s="1"/>
  <c r="J2331" i="9"/>
  <c r="K2331" i="9" s="1"/>
  <c r="L2331" i="9" s="1"/>
  <c r="J2300" i="9"/>
  <c r="K2300" i="9" s="1"/>
  <c r="L2300" i="9" s="1"/>
  <c r="J2284" i="9"/>
  <c r="K2284" i="9" s="1"/>
  <c r="L2284" i="9" s="1"/>
  <c r="J2268" i="9"/>
  <c r="K2268" i="9" s="1"/>
  <c r="L2268" i="9" s="1"/>
  <c r="J2252" i="9"/>
  <c r="K2252" i="9" s="1"/>
  <c r="L2252" i="9" s="1"/>
  <c r="J2236" i="9"/>
  <c r="K2236" i="9" s="1"/>
  <c r="L2236" i="9" s="1"/>
  <c r="J2211" i="9"/>
  <c r="K2211" i="9" s="1"/>
  <c r="L2211" i="9" s="1"/>
  <c r="J2207" i="9"/>
  <c r="K2201" i="9"/>
  <c r="L2201" i="9" s="1"/>
  <c r="K2162" i="9"/>
  <c r="L2162" i="9" s="1"/>
  <c r="J2131" i="9"/>
  <c r="K2131" i="9" s="1"/>
  <c r="L2131" i="9" s="1"/>
  <c r="J2125" i="9"/>
  <c r="K2115" i="9"/>
  <c r="L2115" i="9" s="1"/>
  <c r="J2103" i="9"/>
  <c r="K2103" i="9" s="1"/>
  <c r="L2103" i="9" s="1"/>
  <c r="J2098" i="9"/>
  <c r="J2067" i="9"/>
  <c r="J2061" i="9"/>
  <c r="K2061" i="9" s="1"/>
  <c r="L2061" i="9" s="1"/>
  <c r="J2047" i="9"/>
  <c r="K2047" i="9" s="1"/>
  <c r="L2047" i="9" s="1"/>
  <c r="J2015" i="9"/>
  <c r="K2015" i="9" s="1"/>
  <c r="L2015" i="9" s="1"/>
  <c r="J1996" i="9"/>
  <c r="K1996" i="9" s="1"/>
  <c r="L1996" i="9" s="1"/>
  <c r="J1980" i="9"/>
  <c r="K1980" i="9" s="1"/>
  <c r="L1980" i="9" s="1"/>
  <c r="J1971" i="9"/>
  <c r="J1949" i="9"/>
  <c r="K1949" i="9" s="1"/>
  <c r="L1949" i="9" s="1"/>
  <c r="K1920" i="9"/>
  <c r="L1920" i="9" s="1"/>
  <c r="J1874" i="9"/>
  <c r="K1874" i="9" s="1"/>
  <c r="L1874" i="9" s="1"/>
  <c r="J1843" i="9"/>
  <c r="K1843" i="9" s="1"/>
  <c r="L1843" i="9" s="1"/>
  <c r="J1737" i="9"/>
  <c r="K1737" i="9" s="1"/>
  <c r="L1737" i="9" s="1"/>
  <c r="J1727" i="9"/>
  <c r="J2627" i="9"/>
  <c r="K2627" i="9" s="1"/>
  <c r="L2627" i="9" s="1"/>
  <c r="J2618" i="9"/>
  <c r="K2618" i="9" s="1"/>
  <c r="L2618" i="9" s="1"/>
  <c r="J2599" i="9"/>
  <c r="K2599" i="9" s="1"/>
  <c r="L2599" i="9" s="1"/>
  <c r="J2590" i="9"/>
  <c r="K2590" i="9" s="1"/>
  <c r="L2590" i="9" s="1"/>
  <c r="J2581" i="9"/>
  <c r="K2581" i="9" s="1"/>
  <c r="L2581" i="9" s="1"/>
  <c r="J2523" i="9"/>
  <c r="K2523" i="9" s="1"/>
  <c r="L2523" i="9" s="1"/>
  <c r="J2489" i="9"/>
  <c r="K2489" i="9" s="1"/>
  <c r="L2489" i="9" s="1"/>
  <c r="J2474" i="9"/>
  <c r="K2474" i="9" s="1"/>
  <c r="L2474" i="9" s="1"/>
  <c r="J2447" i="9"/>
  <c r="K2447" i="9" s="1"/>
  <c r="L2447" i="9" s="1"/>
  <c r="J2422" i="9"/>
  <c r="K2422" i="9" s="1"/>
  <c r="L2422" i="9" s="1"/>
  <c r="J2407" i="9"/>
  <c r="K2407" i="9" s="1"/>
  <c r="L2407" i="9" s="1"/>
  <c r="J2373" i="9"/>
  <c r="K2373" i="9" s="1"/>
  <c r="L2373" i="9" s="1"/>
  <c r="J2355" i="9"/>
  <c r="K2355" i="9" s="1"/>
  <c r="L2355" i="9" s="1"/>
  <c r="J2334" i="9"/>
  <c r="K2334" i="9" s="1"/>
  <c r="L2334" i="9" s="1"/>
  <c r="J2306" i="9"/>
  <c r="K2306" i="9" s="1"/>
  <c r="L2306" i="9" s="1"/>
  <c r="K2207" i="9"/>
  <c r="L2207" i="9" s="1"/>
  <c r="J2189" i="9"/>
  <c r="K2189" i="9" s="1"/>
  <c r="L2189" i="9" s="1"/>
  <c r="J2179" i="9"/>
  <c r="J2173" i="9"/>
  <c r="K2173" i="9" s="1"/>
  <c r="L2173" i="9" s="1"/>
  <c r="J2163" i="9"/>
  <c r="K2163" i="9" s="1"/>
  <c r="L2163" i="9" s="1"/>
  <c r="J2157" i="9"/>
  <c r="K2157" i="9" s="1"/>
  <c r="L2157" i="9" s="1"/>
  <c r="J2147" i="9"/>
  <c r="J2141" i="9"/>
  <c r="K2141" i="9" s="1"/>
  <c r="L2141" i="9" s="1"/>
  <c r="J2119" i="9"/>
  <c r="K2119" i="9" s="1"/>
  <c r="L2119" i="9" s="1"/>
  <c r="J2114" i="9"/>
  <c r="K2098" i="9"/>
  <c r="L2098" i="9" s="1"/>
  <c r="J2083" i="9"/>
  <c r="K2083" i="9" s="1"/>
  <c r="L2083" i="9" s="1"/>
  <c r="J2077" i="9"/>
  <c r="K2077" i="9" s="1"/>
  <c r="L2077" i="9" s="1"/>
  <c r="K2067" i="9"/>
  <c r="L2067" i="9" s="1"/>
  <c r="J2055" i="9"/>
  <c r="K2055" i="9" s="1"/>
  <c r="L2055" i="9" s="1"/>
  <c r="J2050" i="9"/>
  <c r="K2050" i="9" s="1"/>
  <c r="L2050" i="9" s="1"/>
  <c r="J2045" i="9"/>
  <c r="K2045" i="9" s="1"/>
  <c r="L2045" i="9" s="1"/>
  <c r="J2043" i="9"/>
  <c r="K2043" i="9" s="1"/>
  <c r="L2043" i="9" s="1"/>
  <c r="J2013" i="9"/>
  <c r="K2013" i="9" s="1"/>
  <c r="L2013" i="9" s="1"/>
  <c r="J1974" i="9"/>
  <c r="J1952" i="9"/>
  <c r="K1952" i="9" s="1"/>
  <c r="L1952" i="9" s="1"/>
  <c r="J1887" i="9"/>
  <c r="K1887" i="9" s="1"/>
  <c r="L1887" i="9" s="1"/>
  <c r="J1855" i="9"/>
  <c r="K1855" i="9" s="1"/>
  <c r="L1855" i="9" s="1"/>
  <c r="J1849" i="9"/>
  <c r="K1849" i="9" s="1"/>
  <c r="L1849" i="9" s="1"/>
  <c r="J1830" i="9"/>
  <c r="K1830" i="9" s="1"/>
  <c r="L1830" i="9" s="1"/>
  <c r="J1757" i="9"/>
  <c r="K1757" i="9" s="1"/>
  <c r="L1757" i="9" s="1"/>
  <c r="K2779" i="9"/>
  <c r="L2779" i="9" s="1"/>
  <c r="J2681" i="9"/>
  <c r="K2681" i="9" s="1"/>
  <c r="L2681" i="9" s="1"/>
  <c r="K3357" i="9"/>
  <c r="L3357" i="9" s="1"/>
  <c r="K3349" i="9"/>
  <c r="L3349" i="9" s="1"/>
  <c r="K3341" i="9"/>
  <c r="L3341" i="9" s="1"/>
  <c r="K3333" i="9"/>
  <c r="L3333" i="9" s="1"/>
  <c r="K3317" i="9"/>
  <c r="L3317" i="9" s="1"/>
  <c r="K3283" i="9"/>
  <c r="L3283" i="9" s="1"/>
  <c r="K3203" i="9"/>
  <c r="L3203" i="9" s="1"/>
  <c r="K3189" i="9"/>
  <c r="L3189" i="9" s="1"/>
  <c r="K3145" i="9"/>
  <c r="L3145" i="9" s="1"/>
  <c r="K3139" i="9"/>
  <c r="L3139" i="9" s="1"/>
  <c r="K3135" i="9"/>
  <c r="L3135" i="9" s="1"/>
  <c r="K3131" i="9"/>
  <c r="L3131" i="9" s="1"/>
  <c r="K3107" i="9"/>
  <c r="L3107" i="9" s="1"/>
  <c r="K3103" i="9"/>
  <c r="L3103" i="9" s="1"/>
  <c r="K3087" i="9"/>
  <c r="L3087" i="9" s="1"/>
  <c r="K3079" i="9"/>
  <c r="L3079" i="9" s="1"/>
  <c r="K3071" i="9"/>
  <c r="L3071" i="9" s="1"/>
  <c r="K3063" i="9"/>
  <c r="L3063" i="9" s="1"/>
  <c r="K3055" i="9"/>
  <c r="L3055" i="9" s="1"/>
  <c r="K3047" i="9"/>
  <c r="L3047" i="9" s="1"/>
  <c r="K3039" i="9"/>
  <c r="L3039" i="9" s="1"/>
  <c r="K3031" i="9"/>
  <c r="L3031" i="9" s="1"/>
  <c r="K3025" i="9"/>
  <c r="L3025" i="9" s="1"/>
  <c r="K3021" i="9"/>
  <c r="L3021" i="9" s="1"/>
  <c r="K3017" i="9"/>
  <c r="L3017" i="9" s="1"/>
  <c r="K3013" i="9"/>
  <c r="L3013" i="9" s="1"/>
  <c r="K3009" i="9"/>
  <c r="L3009" i="9" s="1"/>
  <c r="K3005" i="9"/>
  <c r="L3005" i="9" s="1"/>
  <c r="K3001" i="9"/>
  <c r="L3001" i="9" s="1"/>
  <c r="K2997" i="9"/>
  <c r="L2997" i="9" s="1"/>
  <c r="K2993" i="9"/>
  <c r="L2993" i="9" s="1"/>
  <c r="K2989" i="9"/>
  <c r="L2989" i="9" s="1"/>
  <c r="K2985" i="9"/>
  <c r="L2985" i="9" s="1"/>
  <c r="K2981" i="9"/>
  <c r="L2981" i="9" s="1"/>
  <c r="K2977" i="9"/>
  <c r="L2977" i="9" s="1"/>
  <c r="K2973" i="9"/>
  <c r="L2973" i="9" s="1"/>
  <c r="K2969" i="9"/>
  <c r="L2969" i="9" s="1"/>
  <c r="K2953" i="9"/>
  <c r="L2953" i="9" s="1"/>
  <c r="K2949" i="9"/>
  <c r="L2949" i="9" s="1"/>
  <c r="K2934" i="9"/>
  <c r="L2934" i="9" s="1"/>
  <c r="K2930" i="9"/>
  <c r="L2930" i="9" s="1"/>
  <c r="K2921" i="9"/>
  <c r="L2921" i="9" s="1"/>
  <c r="K2917" i="9"/>
  <c r="L2917" i="9" s="1"/>
  <c r="K2898" i="9"/>
  <c r="L2898" i="9" s="1"/>
  <c r="K2889" i="9"/>
  <c r="L2889" i="9" s="1"/>
  <c r="K2885" i="9"/>
  <c r="L2885" i="9" s="1"/>
  <c r="K2870" i="9"/>
  <c r="L2870" i="9" s="1"/>
  <c r="K2866" i="9"/>
  <c r="L2866" i="9" s="1"/>
  <c r="K2857" i="9"/>
  <c r="L2857" i="9" s="1"/>
  <c r="K2838" i="9"/>
  <c r="L2838" i="9" s="1"/>
  <c r="K2834" i="9"/>
  <c r="L2834" i="9" s="1"/>
  <c r="K2825" i="9"/>
  <c r="L2825" i="9" s="1"/>
  <c r="K2821" i="9"/>
  <c r="L2821" i="9" s="1"/>
  <c r="K2802" i="9"/>
  <c r="L2802" i="9" s="1"/>
  <c r="K2793" i="9"/>
  <c r="L2793" i="9" s="1"/>
  <c r="K2789" i="9"/>
  <c r="L2789" i="9" s="1"/>
  <c r="K2774" i="9"/>
  <c r="L2774" i="9" s="1"/>
  <c r="K2770" i="9"/>
  <c r="L2770" i="9" s="1"/>
  <c r="K2761" i="9"/>
  <c r="L2761" i="9" s="1"/>
  <c r="K2757" i="9"/>
  <c r="L2757" i="9" s="1"/>
  <c r="K2742" i="9"/>
  <c r="L2742" i="9" s="1"/>
  <c r="J2717" i="9"/>
  <c r="K2717" i="9" s="1"/>
  <c r="L2717" i="9" s="1"/>
  <c r="J2714" i="9"/>
  <c r="K2714" i="9" s="1"/>
  <c r="L2714" i="9" s="1"/>
  <c r="J2707" i="9"/>
  <c r="K2707" i="9" s="1"/>
  <c r="L2707" i="9" s="1"/>
  <c r="K2706" i="9"/>
  <c r="L2706" i="9" s="1"/>
  <c r="K2699" i="9"/>
  <c r="L2699" i="9" s="1"/>
  <c r="K2686" i="9"/>
  <c r="L2686" i="9" s="1"/>
  <c r="J2659" i="9"/>
  <c r="K2659" i="9" s="1"/>
  <c r="L2659" i="9" s="1"/>
  <c r="K2658" i="9"/>
  <c r="L2658" i="9" s="1"/>
  <c r="J2650" i="9"/>
  <c r="K2650" i="9" s="1"/>
  <c r="L2650" i="9" s="1"/>
  <c r="K2646" i="9"/>
  <c r="L2646" i="9" s="1"/>
  <c r="J2631" i="9"/>
  <c r="K2631" i="9" s="1"/>
  <c r="L2631" i="9" s="1"/>
  <c r="J2622" i="9"/>
  <c r="K2622" i="9" s="1"/>
  <c r="L2622" i="9" s="1"/>
  <c r="J2613" i="9"/>
  <c r="K2613" i="9" s="1"/>
  <c r="L2613" i="9" s="1"/>
  <c r="K2587" i="9"/>
  <c r="L2587" i="9" s="1"/>
  <c r="J2585" i="9"/>
  <c r="K2585" i="9" s="1"/>
  <c r="L2585" i="9" s="1"/>
  <c r="K2577" i="9"/>
  <c r="L2577" i="9" s="1"/>
  <c r="K2573" i="9"/>
  <c r="L2573" i="9" s="1"/>
  <c r="K2546" i="9"/>
  <c r="L2546" i="9" s="1"/>
  <c r="J2543" i="9"/>
  <c r="K2543" i="9" s="1"/>
  <c r="L2543" i="9" s="1"/>
  <c r="K2542" i="9"/>
  <c r="L2542" i="9" s="1"/>
  <c r="J2526" i="9"/>
  <c r="K2526" i="9" s="1"/>
  <c r="L2526" i="9" s="1"/>
  <c r="K2517" i="9"/>
  <c r="L2517" i="9" s="1"/>
  <c r="K2514" i="9"/>
  <c r="L2514" i="9" s="1"/>
  <c r="J2498" i="9"/>
  <c r="K2498" i="9" s="1"/>
  <c r="L2498" i="9" s="1"/>
  <c r="K2487" i="9"/>
  <c r="L2487" i="9" s="1"/>
  <c r="J2477" i="9"/>
  <c r="K2477" i="9" s="1"/>
  <c r="L2477" i="9" s="1"/>
  <c r="J2459" i="9"/>
  <c r="K2459" i="9" s="1"/>
  <c r="L2459" i="9" s="1"/>
  <c r="K2438" i="9"/>
  <c r="L2438" i="9" s="1"/>
  <c r="J2425" i="9"/>
  <c r="K2425" i="9" s="1"/>
  <c r="L2425" i="9" s="1"/>
  <c r="J2410" i="9"/>
  <c r="K2410" i="9" s="1"/>
  <c r="L2410" i="9" s="1"/>
  <c r="K2399" i="9"/>
  <c r="L2399" i="9" s="1"/>
  <c r="J2383" i="9"/>
  <c r="K2383" i="9" s="1"/>
  <c r="L2383" i="9" s="1"/>
  <c r="K2371" i="9"/>
  <c r="L2371" i="9" s="1"/>
  <c r="J2358" i="9"/>
  <c r="K2358" i="9" s="1"/>
  <c r="L2358" i="9" s="1"/>
  <c r="K2353" i="9"/>
  <c r="L2353" i="9" s="1"/>
  <c r="K2350" i="9"/>
  <c r="L2350" i="9" s="1"/>
  <c r="J2343" i="9"/>
  <c r="K2343" i="9" s="1"/>
  <c r="L2343" i="9" s="1"/>
  <c r="K2337" i="9"/>
  <c r="L2337" i="9" s="1"/>
  <c r="J2309" i="9"/>
  <c r="K2309" i="9" s="1"/>
  <c r="L2309" i="9" s="1"/>
  <c r="K2226" i="9"/>
  <c r="L2226" i="9" s="1"/>
  <c r="J2215" i="9"/>
  <c r="K2215" i="9" s="1"/>
  <c r="L2215" i="9" s="1"/>
  <c r="J2208" i="9"/>
  <c r="K2208" i="9" s="1"/>
  <c r="L2208" i="9" s="1"/>
  <c r="K2199" i="9"/>
  <c r="L2199" i="9" s="1"/>
  <c r="K2179" i="9"/>
  <c r="L2179" i="9" s="1"/>
  <c r="K2147" i="9"/>
  <c r="L2147" i="9" s="1"/>
  <c r="J2135" i="9"/>
  <c r="K2135" i="9" s="1"/>
  <c r="L2135" i="9" s="1"/>
  <c r="J2130" i="9"/>
  <c r="K2130" i="9" s="1"/>
  <c r="L2130" i="9" s="1"/>
  <c r="K2114" i="9"/>
  <c r="L2114" i="9" s="1"/>
  <c r="J2099" i="9"/>
  <c r="K2099" i="9" s="1"/>
  <c r="L2099" i="9" s="1"/>
  <c r="J2093" i="9"/>
  <c r="K2093" i="9" s="1"/>
  <c r="L2093" i="9" s="1"/>
  <c r="J2071" i="9"/>
  <c r="K2071" i="9" s="1"/>
  <c r="L2071" i="9" s="1"/>
  <c r="J2066" i="9"/>
  <c r="K2066" i="9" s="1"/>
  <c r="L2066" i="9" s="1"/>
  <c r="J2022" i="9"/>
  <c r="K2022" i="9" s="1"/>
  <c r="L2022" i="9" s="1"/>
  <c r="J2019" i="9"/>
  <c r="K2019" i="9" s="1"/>
  <c r="L2019" i="9" s="1"/>
  <c r="J1981" i="9"/>
  <c r="K1981" i="9" s="1"/>
  <c r="L1981" i="9" s="1"/>
  <c r="J1967" i="9"/>
  <c r="K1967" i="9" s="1"/>
  <c r="L1967" i="9" s="1"/>
  <c r="J1891" i="9"/>
  <c r="K1891" i="9" s="1"/>
  <c r="L1891" i="9" s="1"/>
  <c r="J1858" i="9"/>
  <c r="K1858" i="9" s="1"/>
  <c r="L1858" i="9" s="1"/>
  <c r="J1826" i="9"/>
  <c r="K1826" i="9" s="1"/>
  <c r="L1826" i="9" s="1"/>
  <c r="J1694" i="9"/>
  <c r="K1694" i="9" s="1"/>
  <c r="L1694" i="9" s="1"/>
  <c r="J1650" i="9"/>
  <c r="K1650" i="9" s="1"/>
  <c r="L1650" i="9" s="1"/>
  <c r="J1629" i="9"/>
  <c r="K2125" i="9"/>
  <c r="L2125" i="9" s="1"/>
  <c r="K1998" i="9"/>
  <c r="L1998" i="9" s="1"/>
  <c r="K1971" i="9"/>
  <c r="L1971" i="9" s="1"/>
  <c r="J1968" i="9"/>
  <c r="K1968" i="9" s="1"/>
  <c r="L1968" i="9" s="1"/>
  <c r="J1957" i="9"/>
  <c r="K1957" i="9" s="1"/>
  <c r="L1957" i="9" s="1"/>
  <c r="K1943" i="9"/>
  <c r="L1943" i="9" s="1"/>
  <c r="K1927" i="9"/>
  <c r="L1927" i="9" s="1"/>
  <c r="K1911" i="9"/>
  <c r="L1911" i="9" s="1"/>
  <c r="K1895" i="9"/>
  <c r="L1895" i="9" s="1"/>
  <c r="J1878" i="9"/>
  <c r="K1878" i="9" s="1"/>
  <c r="L1878" i="9" s="1"/>
  <c r="J1869" i="9"/>
  <c r="K1869" i="9" s="1"/>
  <c r="L1869" i="9" s="1"/>
  <c r="J1853" i="9"/>
  <c r="K1853" i="9" s="1"/>
  <c r="L1853" i="9" s="1"/>
  <c r="J1763" i="9"/>
  <c r="K1763" i="9" s="1"/>
  <c r="L1763" i="9" s="1"/>
  <c r="J1761" i="9"/>
  <c r="K1727" i="9"/>
  <c r="L1727" i="9" s="1"/>
  <c r="J1706" i="9"/>
  <c r="K1706" i="9" s="1"/>
  <c r="L1706" i="9" s="1"/>
  <c r="J1698" i="9"/>
  <c r="J1632" i="9"/>
  <c r="K1632" i="9" s="1"/>
  <c r="L1632" i="9" s="1"/>
  <c r="J1537" i="9"/>
  <c r="K1537" i="9" s="1"/>
  <c r="L1537" i="9" s="1"/>
  <c r="K2302" i="9"/>
  <c r="L2302" i="9" s="1"/>
  <c r="K2294" i="9"/>
  <c r="L2294" i="9" s="1"/>
  <c r="K2290" i="9"/>
  <c r="L2290" i="9" s="1"/>
  <c r="K2286" i="9"/>
  <c r="L2286" i="9" s="1"/>
  <c r="K2278" i="9"/>
  <c r="L2278" i="9" s="1"/>
  <c r="K2274" i="9"/>
  <c r="L2274" i="9" s="1"/>
  <c r="K2270" i="9"/>
  <c r="L2270" i="9" s="1"/>
  <c r="K2266" i="9"/>
  <c r="L2266" i="9" s="1"/>
  <c r="K2262" i="9"/>
  <c r="L2262" i="9" s="1"/>
  <c r="K2258" i="9"/>
  <c r="L2258" i="9" s="1"/>
  <c r="K2254" i="9"/>
  <c r="L2254" i="9" s="1"/>
  <c r="K2250" i="9"/>
  <c r="L2250" i="9" s="1"/>
  <c r="K2246" i="9"/>
  <c r="L2246" i="9" s="1"/>
  <c r="K2242" i="9"/>
  <c r="L2242" i="9" s="1"/>
  <c r="K2238" i="9"/>
  <c r="L2238" i="9" s="1"/>
  <c r="K2234" i="9"/>
  <c r="L2234" i="9" s="1"/>
  <c r="K2209" i="9"/>
  <c r="L2209" i="9" s="1"/>
  <c r="K2200" i="9"/>
  <c r="L2200" i="9" s="1"/>
  <c r="K2184" i="9"/>
  <c r="L2184" i="9" s="1"/>
  <c r="K2152" i="9"/>
  <c r="L2152" i="9" s="1"/>
  <c r="K2136" i="9"/>
  <c r="L2136" i="9" s="1"/>
  <c r="K2120" i="9"/>
  <c r="L2120" i="9" s="1"/>
  <c r="K2104" i="9"/>
  <c r="L2104" i="9" s="1"/>
  <c r="K2088" i="9"/>
  <c r="L2088" i="9" s="1"/>
  <c r="K2072" i="9"/>
  <c r="L2072" i="9" s="1"/>
  <c r="K2046" i="9"/>
  <c r="L2046" i="9" s="1"/>
  <c r="K2036" i="9"/>
  <c r="L2036" i="9" s="1"/>
  <c r="K2014" i="9"/>
  <c r="L2014" i="9" s="1"/>
  <c r="K1984" i="9"/>
  <c r="L1984" i="9" s="1"/>
  <c r="J1979" i="9"/>
  <c r="K1979" i="9" s="1"/>
  <c r="L1979" i="9" s="1"/>
  <c r="K1972" i="9"/>
  <c r="L1972" i="9" s="1"/>
  <c r="K1947" i="9"/>
  <c r="L1947" i="9" s="1"/>
  <c r="K1931" i="9"/>
  <c r="L1931" i="9" s="1"/>
  <c r="K1915" i="9"/>
  <c r="L1915" i="9" s="1"/>
  <c r="K1899" i="9"/>
  <c r="L1899" i="9" s="1"/>
  <c r="K1892" i="9"/>
  <c r="L1892" i="9" s="1"/>
  <c r="K1884" i="9"/>
  <c r="L1884" i="9" s="1"/>
  <c r="J1873" i="9"/>
  <c r="K1873" i="9" s="1"/>
  <c r="L1873" i="9" s="1"/>
  <c r="J1857" i="9"/>
  <c r="K1857" i="9" s="1"/>
  <c r="L1857" i="9" s="1"/>
  <c r="K1847" i="9"/>
  <c r="L1847" i="9" s="1"/>
  <c r="K1844" i="9"/>
  <c r="L1844" i="9" s="1"/>
  <c r="J1842" i="9"/>
  <c r="J1723" i="9"/>
  <c r="K1723" i="9" s="1"/>
  <c r="L1723" i="9" s="1"/>
  <c r="J1693" i="9"/>
  <c r="K1693" i="9" s="1"/>
  <c r="L1693" i="9" s="1"/>
  <c r="J1670" i="9"/>
  <c r="K1670" i="9" s="1"/>
  <c r="L1670" i="9" s="1"/>
  <c r="J1656" i="9"/>
  <c r="K1656" i="9" s="1"/>
  <c r="L1656" i="9" s="1"/>
  <c r="J1636" i="9"/>
  <c r="K1636" i="9" s="1"/>
  <c r="L1636" i="9" s="1"/>
  <c r="J1582" i="9"/>
  <c r="K1582" i="9" s="1"/>
  <c r="L1582" i="9" s="1"/>
  <c r="J1572" i="9"/>
  <c r="K1572" i="9" s="1"/>
  <c r="L1572" i="9" s="1"/>
  <c r="J1570" i="9"/>
  <c r="K1570" i="9" s="1"/>
  <c r="L1570" i="9" s="1"/>
  <c r="K2726" i="9"/>
  <c r="L2726" i="9" s="1"/>
  <c r="K2722" i="9"/>
  <c r="L2722" i="9" s="1"/>
  <c r="K2713" i="9"/>
  <c r="L2713" i="9" s="1"/>
  <c r="K2694" i="9"/>
  <c r="L2694" i="9" s="1"/>
  <c r="K2690" i="9"/>
  <c r="L2690" i="9" s="1"/>
  <c r="K2674" i="9"/>
  <c r="L2674" i="9" s="1"/>
  <c r="K2670" i="9"/>
  <c r="L2670" i="9" s="1"/>
  <c r="K2657" i="9"/>
  <c r="L2657" i="9" s="1"/>
  <c r="K2653" i="9"/>
  <c r="L2653" i="9" s="1"/>
  <c r="K2638" i="9"/>
  <c r="L2638" i="9" s="1"/>
  <c r="K2625" i="9"/>
  <c r="L2625" i="9" s="1"/>
  <c r="K2621" i="9"/>
  <c r="L2621" i="9" s="1"/>
  <c r="K2610" i="9"/>
  <c r="L2610" i="9" s="1"/>
  <c r="K2606" i="9"/>
  <c r="L2606" i="9" s="1"/>
  <c r="K2593" i="9"/>
  <c r="L2593" i="9" s="1"/>
  <c r="K2589" i="9"/>
  <c r="L2589" i="9" s="1"/>
  <c r="K2561" i="9"/>
  <c r="L2561" i="9" s="1"/>
  <c r="K2554" i="9"/>
  <c r="L2554" i="9" s="1"/>
  <c r="K2538" i="9"/>
  <c r="L2538" i="9" s="1"/>
  <c r="K2531" i="9"/>
  <c r="L2531" i="9" s="1"/>
  <c r="K2525" i="9"/>
  <c r="L2525" i="9" s="1"/>
  <c r="K2519" i="9"/>
  <c r="L2519" i="9" s="1"/>
  <c r="K2513" i="9"/>
  <c r="L2513" i="9" s="1"/>
  <c r="K2495" i="9"/>
  <c r="L2495" i="9" s="1"/>
  <c r="K2485" i="9"/>
  <c r="L2485" i="9" s="1"/>
  <c r="K2482" i="9"/>
  <c r="L2482" i="9" s="1"/>
  <c r="K2473" i="9"/>
  <c r="L2473" i="9" s="1"/>
  <c r="K2470" i="9"/>
  <c r="L2470" i="9" s="1"/>
  <c r="K2467" i="9"/>
  <c r="L2467" i="9" s="1"/>
  <c r="K2458" i="9"/>
  <c r="L2458" i="9" s="1"/>
  <c r="K2455" i="9"/>
  <c r="L2455" i="9" s="1"/>
  <c r="K2449" i="9"/>
  <c r="L2449" i="9" s="1"/>
  <c r="K2443" i="9"/>
  <c r="L2443" i="9" s="1"/>
  <c r="K2431" i="9"/>
  <c r="L2431" i="9" s="1"/>
  <c r="K2421" i="9"/>
  <c r="L2421" i="9" s="1"/>
  <c r="K2418" i="9"/>
  <c r="L2418" i="9" s="1"/>
  <c r="K2409" i="9"/>
  <c r="L2409" i="9" s="1"/>
  <c r="K2406" i="9"/>
  <c r="L2406" i="9" s="1"/>
  <c r="K2403" i="9"/>
  <c r="L2403" i="9" s="1"/>
  <c r="K2397" i="9"/>
  <c r="L2397" i="9" s="1"/>
  <c r="K2391" i="9"/>
  <c r="L2391" i="9" s="1"/>
  <c r="K2385" i="9"/>
  <c r="L2385" i="9" s="1"/>
  <c r="K2382" i="9"/>
  <c r="L2382" i="9" s="1"/>
  <c r="K2354" i="9"/>
  <c r="L2354" i="9" s="1"/>
  <c r="K2345" i="9"/>
  <c r="L2345" i="9" s="1"/>
  <c r="K2342" i="9"/>
  <c r="L2342" i="9" s="1"/>
  <c r="K2339" i="9"/>
  <c r="L2339" i="9" s="1"/>
  <c r="K2330" i="9"/>
  <c r="L2330" i="9" s="1"/>
  <c r="K2327" i="9"/>
  <c r="L2327" i="9" s="1"/>
  <c r="K2321" i="9"/>
  <c r="L2321" i="9" s="1"/>
  <c r="K2303" i="9"/>
  <c r="L2303" i="9" s="1"/>
  <c r="K2231" i="9"/>
  <c r="L2231" i="9" s="1"/>
  <c r="K2225" i="9"/>
  <c r="L2225" i="9" s="1"/>
  <c r="K2214" i="9"/>
  <c r="L2214" i="9" s="1"/>
  <c r="K2206" i="9"/>
  <c r="L2206" i="9" s="1"/>
  <c r="K2203" i="9"/>
  <c r="L2203" i="9" s="1"/>
  <c r="K2191" i="9"/>
  <c r="L2191" i="9" s="1"/>
  <c r="K2182" i="9"/>
  <c r="L2182" i="9" s="1"/>
  <c r="K2181" i="9"/>
  <c r="L2181" i="9" s="1"/>
  <c r="K2166" i="9"/>
  <c r="L2166" i="9" s="1"/>
  <c r="K2149" i="9"/>
  <c r="L2149" i="9" s="1"/>
  <c r="K2134" i="9"/>
  <c r="L2134" i="9" s="1"/>
  <c r="K2133" i="9"/>
  <c r="L2133" i="9" s="1"/>
  <c r="K2117" i="9"/>
  <c r="L2117" i="9" s="1"/>
  <c r="K2085" i="9"/>
  <c r="L2085" i="9" s="1"/>
  <c r="K2070" i="9"/>
  <c r="L2070" i="9" s="1"/>
  <c r="K2069" i="9"/>
  <c r="L2069" i="9" s="1"/>
  <c r="K2054" i="9"/>
  <c r="L2054" i="9" s="1"/>
  <c r="K2042" i="9"/>
  <c r="L2042" i="9" s="1"/>
  <c r="K2039" i="9"/>
  <c r="L2039" i="9" s="1"/>
  <c r="K2027" i="9"/>
  <c r="L2027" i="9" s="1"/>
  <c r="K2018" i="9"/>
  <c r="L2018" i="9" s="1"/>
  <c r="K2017" i="9"/>
  <c r="L2017" i="9" s="1"/>
  <c r="K2010" i="9"/>
  <c r="L2010" i="9" s="1"/>
  <c r="K1982" i="9"/>
  <c r="L1982" i="9" s="1"/>
  <c r="J1955" i="9"/>
  <c r="K1955" i="9" s="1"/>
  <c r="L1955" i="9" s="1"/>
  <c r="K1951" i="9"/>
  <c r="L1951" i="9" s="1"/>
  <c r="K1935" i="9"/>
  <c r="L1935" i="9" s="1"/>
  <c r="K1919" i="9"/>
  <c r="L1919" i="9" s="1"/>
  <c r="K1903" i="9"/>
  <c r="L1903" i="9" s="1"/>
  <c r="K1893" i="9"/>
  <c r="L1893" i="9" s="1"/>
  <c r="K1889" i="9"/>
  <c r="L1889" i="9" s="1"/>
  <c r="J1877" i="9"/>
  <c r="K1877" i="9" s="1"/>
  <c r="L1877" i="9" s="1"/>
  <c r="K1870" i="9"/>
  <c r="L1870" i="9" s="1"/>
  <c r="J1861" i="9"/>
  <c r="K1861" i="9" s="1"/>
  <c r="L1861" i="9" s="1"/>
  <c r="K1842" i="9"/>
  <c r="L1842" i="9" s="1"/>
  <c r="K1839" i="9"/>
  <c r="L1839" i="9" s="1"/>
  <c r="J1834" i="9"/>
  <c r="K1834" i="9" s="1"/>
  <c r="L1834" i="9" s="1"/>
  <c r="K1825" i="9"/>
  <c r="L1825" i="9" s="1"/>
  <c r="J1762" i="9"/>
  <c r="J1753" i="9"/>
  <c r="K1753" i="9" s="1"/>
  <c r="L1753" i="9" s="1"/>
  <c r="K1719" i="9"/>
  <c r="L1719" i="9" s="1"/>
  <c r="J1710" i="9"/>
  <c r="K1710" i="9" s="1"/>
  <c r="L1710" i="9" s="1"/>
  <c r="J1707" i="9"/>
  <c r="K1707" i="9" s="1"/>
  <c r="L1707" i="9" s="1"/>
  <c r="J1699" i="9"/>
  <c r="K1699" i="9" s="1"/>
  <c r="L1699" i="9" s="1"/>
  <c r="J1697" i="9"/>
  <c r="K1697" i="9" s="1"/>
  <c r="L1697" i="9" s="1"/>
  <c r="J1643" i="9"/>
  <c r="K1643" i="9" s="1"/>
  <c r="L1643" i="9" s="1"/>
  <c r="J1657" i="9"/>
  <c r="K1657" i="9" s="1"/>
  <c r="L1657" i="9" s="1"/>
  <c r="J1637" i="9"/>
  <c r="K1637" i="9" s="1"/>
  <c r="L1637" i="9" s="1"/>
  <c r="J1633" i="9"/>
  <c r="K1633" i="9" s="1"/>
  <c r="L1633" i="9" s="1"/>
  <c r="J1623" i="9"/>
  <c r="K1623" i="9" s="1"/>
  <c r="L1623" i="9" s="1"/>
  <c r="J1606" i="9"/>
  <c r="K1606" i="9" s="1"/>
  <c r="L1606" i="9" s="1"/>
  <c r="J1596" i="9"/>
  <c r="K1596" i="9" s="1"/>
  <c r="L1596" i="9" s="1"/>
  <c r="J1594" i="9"/>
  <c r="J1550" i="9"/>
  <c r="K1550" i="9" s="1"/>
  <c r="L1550" i="9" s="1"/>
  <c r="J1525" i="9"/>
  <c r="K1525" i="9" s="1"/>
  <c r="L1525" i="9" s="1"/>
  <c r="J1521" i="9"/>
  <c r="K1521" i="9" s="1"/>
  <c r="L1521" i="9" s="1"/>
  <c r="J1397" i="9"/>
  <c r="K1397" i="9" s="1"/>
  <c r="L1397" i="9" s="1"/>
  <c r="J1359" i="9"/>
  <c r="K1359" i="9" s="1"/>
  <c r="L1359" i="9" s="1"/>
  <c r="J1352" i="9"/>
  <c r="K1352" i="9" s="1"/>
  <c r="L1352" i="9" s="1"/>
  <c r="J1300" i="9"/>
  <c r="K1300" i="9" s="1"/>
  <c r="L1300" i="9" s="1"/>
  <c r="J1272" i="9"/>
  <c r="K1758" i="9"/>
  <c r="L1758" i="9" s="1"/>
  <c r="K1741" i="9"/>
  <c r="L1741" i="9" s="1"/>
  <c r="K1718" i="9"/>
  <c r="L1718" i="9" s="1"/>
  <c r="K1717" i="9"/>
  <c r="L1717" i="9" s="1"/>
  <c r="K1711" i="9"/>
  <c r="L1711" i="9" s="1"/>
  <c r="K1674" i="9"/>
  <c r="L1674" i="9" s="1"/>
  <c r="J1654" i="9"/>
  <c r="K1654" i="9" s="1"/>
  <c r="L1654" i="9" s="1"/>
  <c r="J1645" i="9"/>
  <c r="K1645" i="9" s="1"/>
  <c r="L1645" i="9" s="1"/>
  <c r="K1640" i="9"/>
  <c r="L1640" i="9" s="1"/>
  <c r="K1622" i="9"/>
  <c r="L1622" i="9" s="1"/>
  <c r="K1618" i="9"/>
  <c r="L1618" i="9" s="1"/>
  <c r="J1583" i="9"/>
  <c r="K1583" i="9" s="1"/>
  <c r="L1583" i="9" s="1"/>
  <c r="J1573" i="9"/>
  <c r="K1573" i="9" s="1"/>
  <c r="L1573" i="9" s="1"/>
  <c r="J1571" i="9"/>
  <c r="K1571" i="9" s="1"/>
  <c r="L1571" i="9" s="1"/>
  <c r="J1560" i="9"/>
  <c r="K1560" i="9" s="1"/>
  <c r="L1560" i="9" s="1"/>
  <c r="K1552" i="9"/>
  <c r="L1552" i="9" s="1"/>
  <c r="J1548" i="9"/>
  <c r="K1548" i="9" s="1"/>
  <c r="L1548" i="9" s="1"/>
  <c r="J1370" i="9"/>
  <c r="J1368" i="9"/>
  <c r="K1368" i="9" s="1"/>
  <c r="L1368" i="9" s="1"/>
  <c r="J1363" i="9"/>
  <c r="K1363" i="9" s="1"/>
  <c r="L1363" i="9" s="1"/>
  <c r="J1329" i="9"/>
  <c r="K1329" i="9" s="1"/>
  <c r="L1329" i="9" s="1"/>
  <c r="J1314" i="9"/>
  <c r="K1314" i="9" s="1"/>
  <c r="L1314" i="9" s="1"/>
  <c r="J1312" i="9"/>
  <c r="K1983" i="9"/>
  <c r="L1983" i="9" s="1"/>
  <c r="K1959" i="9"/>
  <c r="L1959" i="9" s="1"/>
  <c r="K1881" i="9"/>
  <c r="L1881" i="9" s="1"/>
  <c r="K1876" i="9"/>
  <c r="L1876" i="9" s="1"/>
  <c r="K1872" i="9"/>
  <c r="L1872" i="9" s="1"/>
  <c r="K1868" i="9"/>
  <c r="L1868" i="9" s="1"/>
  <c r="K1864" i="9"/>
  <c r="L1864" i="9" s="1"/>
  <c r="K1860" i="9"/>
  <c r="L1860" i="9" s="1"/>
  <c r="K1856" i="9"/>
  <c r="L1856" i="9" s="1"/>
  <c r="K1852" i="9"/>
  <c r="L1852" i="9" s="1"/>
  <c r="K1846" i="9"/>
  <c r="L1846" i="9" s="1"/>
  <c r="K1838" i="9"/>
  <c r="L1838" i="9" s="1"/>
  <c r="K1822" i="9"/>
  <c r="L1822" i="9" s="1"/>
  <c r="K1821" i="9"/>
  <c r="L1821" i="9" s="1"/>
  <c r="K1819" i="9"/>
  <c r="L1819" i="9" s="1"/>
  <c r="K1818" i="9"/>
  <c r="L1818" i="9" s="1"/>
  <c r="K1817" i="9"/>
  <c r="L1817" i="9" s="1"/>
  <c r="K1815" i="9"/>
  <c r="L1815" i="9" s="1"/>
  <c r="K1814" i="9"/>
  <c r="L1814" i="9" s="1"/>
  <c r="K1813" i="9"/>
  <c r="L1813" i="9" s="1"/>
  <c r="K1812" i="9"/>
  <c r="L1812" i="9" s="1"/>
  <c r="K1811" i="9"/>
  <c r="L1811" i="9" s="1"/>
  <c r="K1810" i="9"/>
  <c r="L1810" i="9" s="1"/>
  <c r="K1809" i="9"/>
  <c r="L1809" i="9" s="1"/>
  <c r="K1808" i="9"/>
  <c r="L1808" i="9" s="1"/>
  <c r="K1807" i="9"/>
  <c r="L1807" i="9" s="1"/>
  <c r="K1806" i="9"/>
  <c r="L1806" i="9" s="1"/>
  <c r="K1805" i="9"/>
  <c r="L1805" i="9" s="1"/>
  <c r="K1804" i="9"/>
  <c r="L1804" i="9" s="1"/>
  <c r="K1803" i="9"/>
  <c r="L1803" i="9" s="1"/>
  <c r="K1802" i="9"/>
  <c r="L1802" i="9" s="1"/>
  <c r="K1801" i="9"/>
  <c r="L1801" i="9" s="1"/>
  <c r="K1800" i="9"/>
  <c r="L1800" i="9" s="1"/>
  <c r="K1799" i="9"/>
  <c r="L1799" i="9" s="1"/>
  <c r="K1798" i="9"/>
  <c r="L1798" i="9" s="1"/>
  <c r="K1797" i="9"/>
  <c r="L1797" i="9" s="1"/>
  <c r="K1796" i="9"/>
  <c r="L1796" i="9" s="1"/>
  <c r="K1795" i="9"/>
  <c r="L1795" i="9" s="1"/>
  <c r="K1794" i="9"/>
  <c r="L1794" i="9" s="1"/>
  <c r="K1793" i="9"/>
  <c r="L1793" i="9" s="1"/>
  <c r="K1792" i="9"/>
  <c r="L1792" i="9" s="1"/>
  <c r="K1791" i="9"/>
  <c r="L1791" i="9" s="1"/>
  <c r="K1790" i="9"/>
  <c r="L1790" i="9" s="1"/>
  <c r="K1789" i="9"/>
  <c r="L1789" i="9" s="1"/>
  <c r="K1788" i="9"/>
  <c r="L1788" i="9" s="1"/>
  <c r="K1787" i="9"/>
  <c r="L1787" i="9" s="1"/>
  <c r="K1786" i="9"/>
  <c r="L1786" i="9" s="1"/>
  <c r="K1785" i="9"/>
  <c r="L1785" i="9" s="1"/>
  <c r="K1784" i="9"/>
  <c r="L1784" i="9" s="1"/>
  <c r="K1783" i="9"/>
  <c r="L1783" i="9" s="1"/>
  <c r="K1782" i="9"/>
  <c r="L1782" i="9" s="1"/>
  <c r="K1781" i="9"/>
  <c r="L1781" i="9" s="1"/>
  <c r="K1780" i="9"/>
  <c r="L1780" i="9" s="1"/>
  <c r="K1779" i="9"/>
  <c r="L1779" i="9" s="1"/>
  <c r="K1778" i="9"/>
  <c r="L1778" i="9" s="1"/>
  <c r="K1777" i="9"/>
  <c r="L1777" i="9" s="1"/>
  <c r="K1776" i="9"/>
  <c r="L1776" i="9" s="1"/>
  <c r="K1775" i="9"/>
  <c r="L1775" i="9" s="1"/>
  <c r="K1774" i="9"/>
  <c r="L1774" i="9" s="1"/>
  <c r="K1773" i="9"/>
  <c r="L1773" i="9" s="1"/>
  <c r="K1772" i="9"/>
  <c r="L1772" i="9" s="1"/>
  <c r="K1771" i="9"/>
  <c r="L1771" i="9" s="1"/>
  <c r="K1770" i="9"/>
  <c r="L1770" i="9" s="1"/>
  <c r="K1769" i="9"/>
  <c r="L1769" i="9" s="1"/>
  <c r="K1768" i="9"/>
  <c r="L1768" i="9" s="1"/>
  <c r="K1767" i="9"/>
  <c r="L1767" i="9" s="1"/>
  <c r="K1766" i="9"/>
  <c r="L1766" i="9" s="1"/>
  <c r="K1765" i="9"/>
  <c r="L1765" i="9" s="1"/>
  <c r="K1759" i="9"/>
  <c r="L1759" i="9" s="1"/>
  <c r="K1742" i="9"/>
  <c r="L1742" i="9" s="1"/>
  <c r="K1721" i="9"/>
  <c r="L1721" i="9" s="1"/>
  <c r="K1702" i="9"/>
  <c r="L1702" i="9" s="1"/>
  <c r="K1701" i="9"/>
  <c r="L1701" i="9" s="1"/>
  <c r="K1695" i="9"/>
  <c r="L1695" i="9" s="1"/>
  <c r="K1675" i="9"/>
  <c r="L1675" i="9" s="1"/>
  <c r="J1673" i="9"/>
  <c r="K1673" i="9" s="1"/>
  <c r="L1673" i="9" s="1"/>
  <c r="K1672" i="9"/>
  <c r="L1672" i="9" s="1"/>
  <c r="J1662" i="9"/>
  <c r="K1662" i="9" s="1"/>
  <c r="L1662" i="9" s="1"/>
  <c r="K1646" i="9"/>
  <c r="L1646" i="9" s="1"/>
  <c r="J1639" i="9"/>
  <c r="K1639" i="9" s="1"/>
  <c r="L1639" i="9" s="1"/>
  <c r="J1621" i="9"/>
  <c r="J1617" i="9"/>
  <c r="K1617" i="9" s="1"/>
  <c r="L1617" i="9" s="1"/>
  <c r="J1607" i="9"/>
  <c r="K1607" i="9" s="1"/>
  <c r="L1607" i="9" s="1"/>
  <c r="J1597" i="9"/>
  <c r="K1597" i="9" s="1"/>
  <c r="L1597" i="9" s="1"/>
  <c r="J1595" i="9"/>
  <c r="J1551" i="9"/>
  <c r="K1551" i="9" s="1"/>
  <c r="L1551" i="9" s="1"/>
  <c r="J1522" i="9"/>
  <c r="K1522" i="9" s="1"/>
  <c r="L1522" i="9" s="1"/>
  <c r="J1484" i="9"/>
  <c r="K1484" i="9" s="1"/>
  <c r="L1484" i="9" s="1"/>
  <c r="J1464" i="9"/>
  <c r="K1761" i="9"/>
  <c r="L1761" i="9" s="1"/>
  <c r="K1745" i="9"/>
  <c r="L1745" i="9" s="1"/>
  <c r="K1729" i="9"/>
  <c r="L1729" i="9" s="1"/>
  <c r="K1713" i="9"/>
  <c r="L1713" i="9" s="1"/>
  <c r="K1687" i="9"/>
  <c r="L1687" i="9" s="1"/>
  <c r="K1686" i="9"/>
  <c r="L1686" i="9" s="1"/>
  <c r="K1669" i="9"/>
  <c r="L1669" i="9" s="1"/>
  <c r="K1616" i="9"/>
  <c r="L1616" i="9" s="1"/>
  <c r="J1600" i="9"/>
  <c r="K1600" i="9" s="1"/>
  <c r="L1600" i="9" s="1"/>
  <c r="K1594" i="9"/>
  <c r="L1594" i="9" s="1"/>
  <c r="J1586" i="9"/>
  <c r="K1586" i="9" s="1"/>
  <c r="L1586" i="9" s="1"/>
  <c r="J1576" i="9"/>
  <c r="K1576" i="9" s="1"/>
  <c r="L1576" i="9" s="1"/>
  <c r="J1542" i="9"/>
  <c r="K1542" i="9" s="1"/>
  <c r="L1542" i="9" s="1"/>
  <c r="J1540" i="9"/>
  <c r="K1540" i="9" s="1"/>
  <c r="L1540" i="9" s="1"/>
  <c r="J1530" i="9"/>
  <c r="K1530" i="9" s="1"/>
  <c r="L1530" i="9" s="1"/>
  <c r="J1527" i="9"/>
  <c r="K1527" i="9" s="1"/>
  <c r="L1527" i="9" s="1"/>
  <c r="J1516" i="9"/>
  <c r="K1516" i="9" s="1"/>
  <c r="L1516" i="9" s="1"/>
  <c r="J1512" i="9"/>
  <c r="K1512" i="9" s="1"/>
  <c r="L1512" i="9" s="1"/>
  <c r="K1511" i="9"/>
  <c r="L1511" i="9" s="1"/>
  <c r="J1506" i="9"/>
  <c r="K1506" i="9" s="1"/>
  <c r="L1506" i="9" s="1"/>
  <c r="J1503" i="9"/>
  <c r="K1503" i="9" s="1"/>
  <c r="L1503" i="9" s="1"/>
  <c r="J1500" i="9"/>
  <c r="K1497" i="9"/>
  <c r="L1497" i="9" s="1"/>
  <c r="J1476" i="9"/>
  <c r="J1473" i="9"/>
  <c r="K1473" i="9" s="1"/>
  <c r="L1473" i="9" s="1"/>
  <c r="J1461" i="9"/>
  <c r="K1461" i="9" s="1"/>
  <c r="L1461" i="9" s="1"/>
  <c r="J1447" i="9"/>
  <c r="K1447" i="9" s="1"/>
  <c r="L1447" i="9" s="1"/>
  <c r="J1444" i="9"/>
  <c r="K1444" i="9" s="1"/>
  <c r="L1444" i="9" s="1"/>
  <c r="K1441" i="9"/>
  <c r="L1441" i="9" s="1"/>
  <c r="J1426" i="9"/>
  <c r="K1426" i="9" s="1"/>
  <c r="L1426" i="9" s="1"/>
  <c r="J1406" i="9"/>
  <c r="K1406" i="9" s="1"/>
  <c r="L1406" i="9" s="1"/>
  <c r="J1403" i="9"/>
  <c r="K1403" i="9" s="1"/>
  <c r="L1403" i="9" s="1"/>
  <c r="J1391" i="9"/>
  <c r="K1391" i="9" s="1"/>
  <c r="L1391" i="9" s="1"/>
  <c r="J1371" i="9"/>
  <c r="K1371" i="9" s="1"/>
  <c r="L1371" i="9" s="1"/>
  <c r="J1350" i="9"/>
  <c r="K1350" i="9" s="1"/>
  <c r="L1350" i="9" s="1"/>
  <c r="J1336" i="9"/>
  <c r="K1336" i="9" s="1"/>
  <c r="L1336" i="9" s="1"/>
  <c r="J1315" i="9"/>
  <c r="K1315" i="9" s="1"/>
  <c r="L1315" i="9" s="1"/>
  <c r="J1306" i="9"/>
  <c r="K1306" i="9" s="1"/>
  <c r="L1306" i="9" s="1"/>
  <c r="J1278" i="9"/>
  <c r="K1278" i="9" s="1"/>
  <c r="L1278" i="9" s="1"/>
  <c r="K1272" i="9"/>
  <c r="L1272" i="9" s="1"/>
  <c r="K1614" i="9"/>
  <c r="L1614" i="9" s="1"/>
  <c r="K1604" i="9"/>
  <c r="L1604" i="9" s="1"/>
  <c r="K1580" i="9"/>
  <c r="L1580" i="9" s="1"/>
  <c r="K1562" i="9"/>
  <c r="L1562" i="9" s="1"/>
  <c r="K1558" i="9"/>
  <c r="L1558" i="9" s="1"/>
  <c r="K1524" i="9"/>
  <c r="L1524" i="9" s="1"/>
  <c r="K1523" i="9"/>
  <c r="L1523" i="9" s="1"/>
  <c r="K1500" i="9"/>
  <c r="L1500" i="9" s="1"/>
  <c r="J1488" i="9"/>
  <c r="K1488" i="9" s="1"/>
  <c r="L1488" i="9" s="1"/>
  <c r="J1483" i="9"/>
  <c r="K1483" i="9" s="1"/>
  <c r="L1483" i="9" s="1"/>
  <c r="J1458" i="9"/>
  <c r="K1458" i="9" s="1"/>
  <c r="L1458" i="9" s="1"/>
  <c r="J1431" i="9"/>
  <c r="K1431" i="9" s="1"/>
  <c r="L1431" i="9" s="1"/>
  <c r="J1429" i="9"/>
  <c r="J1419" i="9"/>
  <c r="K1419" i="9" s="1"/>
  <c r="L1419" i="9" s="1"/>
  <c r="J1374" i="9"/>
  <c r="K1374" i="9" s="1"/>
  <c r="L1374" i="9" s="1"/>
  <c r="J1372" i="9"/>
  <c r="K1372" i="9" s="1"/>
  <c r="L1372" i="9" s="1"/>
  <c r="J1369" i="9"/>
  <c r="K1369" i="9" s="1"/>
  <c r="L1369" i="9" s="1"/>
  <c r="J1367" i="9"/>
  <c r="K1367" i="9" s="1"/>
  <c r="L1367" i="9" s="1"/>
  <c r="J1353" i="9"/>
  <c r="K1353" i="9" s="1"/>
  <c r="L1353" i="9" s="1"/>
  <c r="J1318" i="9"/>
  <c r="J1311" i="9"/>
  <c r="J1294" i="9"/>
  <c r="K1294" i="9" s="1"/>
  <c r="L1294" i="9" s="1"/>
  <c r="J1250" i="9"/>
  <c r="K1642" i="9"/>
  <c r="L1642" i="9" s="1"/>
  <c r="K1629" i="9"/>
  <c r="L1629" i="9" s="1"/>
  <c r="K1610" i="9"/>
  <c r="L1610" i="9" s="1"/>
  <c r="K1591" i="9"/>
  <c r="L1591" i="9" s="1"/>
  <c r="K1554" i="9"/>
  <c r="L1554" i="9" s="1"/>
  <c r="K1534" i="9"/>
  <c r="L1534" i="9" s="1"/>
  <c r="J1514" i="9"/>
  <c r="K1514" i="9" s="1"/>
  <c r="L1514" i="9" s="1"/>
  <c r="J1504" i="9"/>
  <c r="K1504" i="9" s="1"/>
  <c r="L1504" i="9" s="1"/>
  <c r="J1499" i="9"/>
  <c r="K1485" i="9"/>
  <c r="L1485" i="9" s="1"/>
  <c r="J1474" i="9"/>
  <c r="K1471" i="9"/>
  <c r="L1471" i="9" s="1"/>
  <c r="K1452" i="9"/>
  <c r="L1452" i="9" s="1"/>
  <c r="J1443" i="9"/>
  <c r="K1443" i="9" s="1"/>
  <c r="L1443" i="9" s="1"/>
  <c r="J1410" i="9"/>
  <c r="J1404" i="9"/>
  <c r="K1404" i="9" s="1"/>
  <c r="L1404" i="9" s="1"/>
  <c r="J1382" i="9"/>
  <c r="K1382" i="9" s="1"/>
  <c r="L1382" i="9" s="1"/>
  <c r="J1349" i="9"/>
  <c r="K1349" i="9" s="1"/>
  <c r="L1349" i="9" s="1"/>
  <c r="J1334" i="9"/>
  <c r="J1331" i="9"/>
  <c r="K1331" i="9" s="1"/>
  <c r="L1331" i="9" s="1"/>
  <c r="K1318" i="9"/>
  <c r="L1318" i="9" s="1"/>
  <c r="K1311" i="9"/>
  <c r="L1311" i="9" s="1"/>
  <c r="J1297" i="9"/>
  <c r="K1297" i="9" s="1"/>
  <c r="L1297" i="9" s="1"/>
  <c r="J1301" i="9"/>
  <c r="K1301" i="9" s="1"/>
  <c r="L1301" i="9" s="1"/>
  <c r="J1298" i="9"/>
  <c r="K1298" i="9" s="1"/>
  <c r="L1298" i="9" s="1"/>
  <c r="J1262" i="9"/>
  <c r="J1256" i="9"/>
  <c r="K1256" i="9" s="1"/>
  <c r="L1256" i="9" s="1"/>
  <c r="K1250" i="9"/>
  <c r="L1250" i="9" s="1"/>
  <c r="J1498" i="9"/>
  <c r="K1498" i="9" s="1"/>
  <c r="L1498" i="9" s="1"/>
  <c r="K1487" i="9"/>
  <c r="L1487" i="9" s="1"/>
  <c r="J1482" i="9"/>
  <c r="K1476" i="9"/>
  <c r="L1476" i="9" s="1"/>
  <c r="K1475" i="9"/>
  <c r="L1475" i="9" s="1"/>
  <c r="J1472" i="9"/>
  <c r="K1472" i="9" s="1"/>
  <c r="L1472" i="9" s="1"/>
  <c r="K1460" i="9"/>
  <c r="L1460" i="9" s="1"/>
  <c r="J1456" i="9"/>
  <c r="K1456" i="9" s="1"/>
  <c r="L1456" i="9" s="1"/>
  <c r="J1442" i="9"/>
  <c r="J1428" i="9"/>
  <c r="K1428" i="9" s="1"/>
  <c r="L1428" i="9" s="1"/>
  <c r="J1417" i="9"/>
  <c r="K1417" i="9" s="1"/>
  <c r="L1417" i="9" s="1"/>
  <c r="K1411" i="9"/>
  <c r="L1411" i="9" s="1"/>
  <c r="K1408" i="9"/>
  <c r="L1408" i="9" s="1"/>
  <c r="K1405" i="9"/>
  <c r="L1405" i="9" s="1"/>
  <c r="J1401" i="9"/>
  <c r="K1401" i="9" s="1"/>
  <c r="L1401" i="9" s="1"/>
  <c r="K1392" i="9"/>
  <c r="L1392" i="9" s="1"/>
  <c r="J1327" i="9"/>
  <c r="K1327" i="9" s="1"/>
  <c r="L1327" i="9" s="1"/>
  <c r="J1322" i="9"/>
  <c r="K1322" i="9" s="1"/>
  <c r="L1322" i="9" s="1"/>
  <c r="J1316" i="9"/>
  <c r="K1316" i="9" s="1"/>
  <c r="L1316" i="9" s="1"/>
  <c r="K1312" i="9"/>
  <c r="L1312" i="9" s="1"/>
  <c r="J1303" i="9"/>
  <c r="K1303" i="9" s="1"/>
  <c r="L1303" i="9" s="1"/>
  <c r="J1290" i="9"/>
  <c r="K1290" i="9" s="1"/>
  <c r="L1290" i="9" s="1"/>
  <c r="J1284" i="9"/>
  <c r="K1284" i="9" s="1"/>
  <c r="L1284" i="9" s="1"/>
  <c r="K1262" i="9"/>
  <c r="L1262" i="9" s="1"/>
  <c r="J1246" i="9"/>
  <c r="K1508" i="9"/>
  <c r="L1508" i="9" s="1"/>
  <c r="K1507" i="9"/>
  <c r="L1507" i="9" s="1"/>
  <c r="K1492" i="9"/>
  <c r="L1492" i="9" s="1"/>
  <c r="K1463" i="9"/>
  <c r="L1463" i="9" s="1"/>
  <c r="K1449" i="9"/>
  <c r="L1449" i="9" s="1"/>
  <c r="K1436" i="9"/>
  <c r="L1436" i="9" s="1"/>
  <c r="J1434" i="9"/>
  <c r="K1427" i="9"/>
  <c r="L1427" i="9" s="1"/>
  <c r="K1421" i="9"/>
  <c r="L1421" i="9" s="1"/>
  <c r="J1414" i="9"/>
  <c r="K1385" i="9"/>
  <c r="L1385" i="9" s="1"/>
  <c r="K1379" i="9"/>
  <c r="L1379" i="9" s="1"/>
  <c r="K1376" i="9"/>
  <c r="L1376" i="9" s="1"/>
  <c r="K1373" i="9"/>
  <c r="L1373" i="9" s="1"/>
  <c r="K1360" i="9"/>
  <c r="L1360" i="9" s="1"/>
  <c r="J1317" i="9"/>
  <c r="K1317" i="9" s="1"/>
  <c r="L1317" i="9" s="1"/>
  <c r="J1313" i="9"/>
  <c r="K1313" i="9" s="1"/>
  <c r="L1313" i="9" s="1"/>
  <c r="K1268" i="9"/>
  <c r="L1268" i="9" s="1"/>
  <c r="K1246" i="9"/>
  <c r="L1246" i="9" s="1"/>
  <c r="K1429" i="9"/>
  <c r="L1429" i="9" s="1"/>
  <c r="K1410" i="9"/>
  <c r="L1410" i="9" s="1"/>
  <c r="K1400" i="9"/>
  <c r="L1400" i="9" s="1"/>
  <c r="K1387" i="9"/>
  <c r="L1387" i="9" s="1"/>
  <c r="K1378" i="9"/>
  <c r="L1378" i="9" s="1"/>
  <c r="K1355" i="9"/>
  <c r="L1355" i="9" s="1"/>
  <c r="K1346" i="9"/>
  <c r="L1346" i="9" s="1"/>
  <c r="K1339" i="9"/>
  <c r="L1339" i="9" s="1"/>
  <c r="K1282" i="9"/>
  <c r="L1282" i="9" s="1"/>
  <c r="K1270" i="9"/>
  <c r="L1270" i="9" s="1"/>
  <c r="K1254" i="9"/>
  <c r="L1254" i="9" s="1"/>
  <c r="J2960" i="9"/>
  <c r="K2960" i="9" s="1"/>
  <c r="L2960" i="9" s="1"/>
  <c r="J2952" i="9"/>
  <c r="K2952" i="9" s="1"/>
  <c r="L2952" i="9" s="1"/>
  <c r="J2944" i="9"/>
  <c r="K2944" i="9" s="1"/>
  <c r="L2944" i="9" s="1"/>
  <c r="J2936" i="9"/>
  <c r="K2936" i="9" s="1"/>
  <c r="L2936" i="9" s="1"/>
  <c r="J2928" i="9"/>
  <c r="K2928" i="9" s="1"/>
  <c r="L2928" i="9" s="1"/>
  <c r="J2920" i="9"/>
  <c r="K2920" i="9" s="1"/>
  <c r="L2920" i="9" s="1"/>
  <c r="J2912" i="9"/>
  <c r="K2912" i="9" s="1"/>
  <c r="L2912" i="9" s="1"/>
  <c r="J2904" i="9"/>
  <c r="K2904" i="9" s="1"/>
  <c r="L2904" i="9" s="1"/>
  <c r="J2896" i="9"/>
  <c r="K2896" i="9" s="1"/>
  <c r="L2896" i="9" s="1"/>
  <c r="J2888" i="9"/>
  <c r="K2888" i="9" s="1"/>
  <c r="L2888" i="9" s="1"/>
  <c r="J2880" i="9"/>
  <c r="K2880" i="9" s="1"/>
  <c r="L2880" i="9" s="1"/>
  <c r="J2872" i="9"/>
  <c r="K2872" i="9" s="1"/>
  <c r="L2872" i="9" s="1"/>
  <c r="J2864" i="9"/>
  <c r="K2864" i="9" s="1"/>
  <c r="L2864" i="9" s="1"/>
  <c r="J2856" i="9"/>
  <c r="K2856" i="9" s="1"/>
  <c r="L2856" i="9" s="1"/>
  <c r="J2848" i="9"/>
  <c r="K2848" i="9" s="1"/>
  <c r="L2848" i="9" s="1"/>
  <c r="J2840" i="9"/>
  <c r="K2840" i="9" s="1"/>
  <c r="L2840" i="9" s="1"/>
  <c r="J2832" i="9"/>
  <c r="K2832" i="9" s="1"/>
  <c r="L2832" i="9" s="1"/>
  <c r="J2824" i="9"/>
  <c r="K2824" i="9" s="1"/>
  <c r="L2824" i="9" s="1"/>
  <c r="J2816" i="9"/>
  <c r="K2816" i="9" s="1"/>
  <c r="L2816" i="9" s="1"/>
  <c r="J2808" i="9"/>
  <c r="K2808" i="9" s="1"/>
  <c r="L2808" i="9" s="1"/>
  <c r="J2800" i="9"/>
  <c r="K2800" i="9" s="1"/>
  <c r="L2800" i="9" s="1"/>
  <c r="J2792" i="9"/>
  <c r="K2792" i="9" s="1"/>
  <c r="L2792" i="9" s="1"/>
  <c r="J2784" i="9"/>
  <c r="K2784" i="9" s="1"/>
  <c r="L2784" i="9" s="1"/>
  <c r="J2776" i="9"/>
  <c r="K2776" i="9" s="1"/>
  <c r="L2776" i="9" s="1"/>
  <c r="J2768" i="9"/>
  <c r="K2768" i="9" s="1"/>
  <c r="L2768" i="9" s="1"/>
  <c r="J2760" i="9"/>
  <c r="K2760" i="9" s="1"/>
  <c r="L2760" i="9" s="1"/>
  <c r="J2752" i="9"/>
  <c r="K2752" i="9" s="1"/>
  <c r="L2752" i="9" s="1"/>
  <c r="J2744" i="9"/>
  <c r="K2744" i="9" s="1"/>
  <c r="L2744" i="9" s="1"/>
  <c r="J2736" i="9"/>
  <c r="K2736" i="9" s="1"/>
  <c r="L2736" i="9" s="1"/>
  <c r="J2728" i="9"/>
  <c r="K2728" i="9" s="1"/>
  <c r="L2728" i="9" s="1"/>
  <c r="J2720" i="9"/>
  <c r="K2720" i="9" s="1"/>
  <c r="L2720" i="9" s="1"/>
  <c r="J2712" i="9"/>
  <c r="K2712" i="9" s="1"/>
  <c r="L2712" i="9" s="1"/>
  <c r="J2704" i="9"/>
  <c r="K2704" i="9" s="1"/>
  <c r="L2704" i="9" s="1"/>
  <c r="J2696" i="9"/>
  <c r="K2696" i="9" s="1"/>
  <c r="L2696" i="9" s="1"/>
  <c r="J2688" i="9"/>
  <c r="K2688" i="9" s="1"/>
  <c r="L2688" i="9" s="1"/>
  <c r="J2680" i="9"/>
  <c r="K2680" i="9" s="1"/>
  <c r="L2680" i="9" s="1"/>
  <c r="J2672" i="9"/>
  <c r="K2672" i="9" s="1"/>
  <c r="L2672" i="9" s="1"/>
  <c r="J2664" i="9"/>
  <c r="K2664" i="9" s="1"/>
  <c r="L2664" i="9" s="1"/>
  <c r="J2656" i="9"/>
  <c r="K2656" i="9" s="1"/>
  <c r="L2656" i="9" s="1"/>
  <c r="J2648" i="9"/>
  <c r="K2648" i="9" s="1"/>
  <c r="L2648" i="9" s="1"/>
  <c r="J2640" i="9"/>
  <c r="K2640" i="9" s="1"/>
  <c r="L2640" i="9" s="1"/>
  <c r="J2632" i="9"/>
  <c r="K2632" i="9" s="1"/>
  <c r="L2632" i="9" s="1"/>
  <c r="J2624" i="9"/>
  <c r="K2624" i="9" s="1"/>
  <c r="L2624" i="9" s="1"/>
  <c r="J2616" i="9"/>
  <c r="K2616" i="9" s="1"/>
  <c r="L2616" i="9" s="1"/>
  <c r="J2608" i="9"/>
  <c r="K2608" i="9" s="1"/>
  <c r="L2608" i="9" s="1"/>
  <c r="J2600" i="9"/>
  <c r="K2600" i="9" s="1"/>
  <c r="L2600" i="9" s="1"/>
  <c r="J2592" i="9"/>
  <c r="K2592" i="9" s="1"/>
  <c r="L2592" i="9" s="1"/>
  <c r="J2584" i="9"/>
  <c r="K2584" i="9" s="1"/>
  <c r="L2584" i="9" s="1"/>
  <c r="J2576" i="9"/>
  <c r="K2576" i="9" s="1"/>
  <c r="L2576" i="9" s="1"/>
  <c r="J2568" i="9"/>
  <c r="K2568" i="9" s="1"/>
  <c r="L2568" i="9" s="1"/>
  <c r="J2560" i="9"/>
  <c r="K2560" i="9" s="1"/>
  <c r="L2560" i="9" s="1"/>
  <c r="J2553" i="9"/>
  <c r="K2553" i="9" s="1"/>
  <c r="L2553" i="9" s="1"/>
  <c r="J2551" i="9"/>
  <c r="K2551" i="9" s="1"/>
  <c r="L2551" i="9" s="1"/>
  <c r="J2536" i="9"/>
  <c r="K2536" i="9" s="1"/>
  <c r="L2536" i="9" s="1"/>
  <c r="J2520" i="9"/>
  <c r="K2520" i="9" s="1"/>
  <c r="L2520" i="9" s="1"/>
  <c r="J2504" i="9"/>
  <c r="K2504" i="9" s="1"/>
  <c r="L2504" i="9" s="1"/>
  <c r="J2488" i="9"/>
  <c r="K2488" i="9" s="1"/>
  <c r="L2488" i="9" s="1"/>
  <c r="J2472" i="9"/>
  <c r="K2472" i="9" s="1"/>
  <c r="L2472" i="9" s="1"/>
  <c r="J2456" i="9"/>
  <c r="K2456" i="9" s="1"/>
  <c r="L2456" i="9" s="1"/>
  <c r="J2440" i="9"/>
  <c r="K2440" i="9" s="1"/>
  <c r="L2440" i="9" s="1"/>
  <c r="J2424" i="9"/>
  <c r="K2424" i="9" s="1"/>
  <c r="L2424" i="9" s="1"/>
  <c r="J2408" i="9"/>
  <c r="K2408" i="9" s="1"/>
  <c r="L2408" i="9" s="1"/>
  <c r="J2392" i="9"/>
  <c r="K2392" i="9" s="1"/>
  <c r="L2392" i="9" s="1"/>
  <c r="J2376" i="9"/>
  <c r="K2376" i="9" s="1"/>
  <c r="L2376" i="9" s="1"/>
  <c r="J2360" i="9"/>
  <c r="K2360" i="9" s="1"/>
  <c r="L2360" i="9" s="1"/>
  <c r="J2344" i="9"/>
  <c r="K2344" i="9" s="1"/>
  <c r="L2344" i="9" s="1"/>
  <c r="J2328" i="9"/>
  <c r="K2328" i="9" s="1"/>
  <c r="L2328" i="9" s="1"/>
  <c r="J2312" i="9"/>
  <c r="K2312" i="9" s="1"/>
  <c r="L2312" i="9" s="1"/>
  <c r="J2287" i="9"/>
  <c r="K2287" i="9" s="1"/>
  <c r="L2287" i="9" s="1"/>
  <c r="J2281" i="9"/>
  <c r="K2281" i="9" s="1"/>
  <c r="L2281" i="9" s="1"/>
  <c r="J2255" i="9"/>
  <c r="K2255" i="9" s="1"/>
  <c r="L2255" i="9" s="1"/>
  <c r="J2249" i="9"/>
  <c r="K2249" i="9" s="1"/>
  <c r="L2249" i="9" s="1"/>
  <c r="J2198" i="9"/>
  <c r="K2198" i="9" s="1"/>
  <c r="L2198" i="9" s="1"/>
  <c r="J2048" i="9"/>
  <c r="K2048" i="9" s="1"/>
  <c r="L2048" i="9" s="1"/>
  <c r="J2002" i="9"/>
  <c r="K2002" i="9" s="1"/>
  <c r="L2002" i="9" s="1"/>
  <c r="J1986" i="9"/>
  <c r="K1986" i="9" s="1"/>
  <c r="L1986" i="9" s="1"/>
  <c r="J1970" i="9"/>
  <c r="K1970" i="9" s="1"/>
  <c r="L1970" i="9" s="1"/>
  <c r="J1954" i="9"/>
  <c r="J1883" i="9"/>
  <c r="K1883" i="9" s="1"/>
  <c r="L1883" i="9" s="1"/>
  <c r="K3311" i="9"/>
  <c r="L3311" i="9" s="1"/>
  <c r="K3305" i="9"/>
  <c r="L3305" i="9" s="1"/>
  <c r="K3303" i="9"/>
  <c r="L3303" i="9" s="1"/>
  <c r="K3275" i="9"/>
  <c r="L3275" i="9" s="1"/>
  <c r="K3271" i="9"/>
  <c r="L3271" i="9" s="1"/>
  <c r="J2533" i="9"/>
  <c r="K2533" i="9" s="1"/>
  <c r="L2533" i="9" s="1"/>
  <c r="J2524" i="9"/>
  <c r="K2524" i="9" s="1"/>
  <c r="L2524" i="9" s="1"/>
  <c r="J2508" i="9"/>
  <c r="K2508" i="9" s="1"/>
  <c r="L2508" i="9" s="1"/>
  <c r="J2492" i="9"/>
  <c r="K2492" i="9" s="1"/>
  <c r="L2492" i="9" s="1"/>
  <c r="J2476" i="9"/>
  <c r="K2476" i="9" s="1"/>
  <c r="L2476" i="9" s="1"/>
  <c r="J2460" i="9"/>
  <c r="K2460" i="9" s="1"/>
  <c r="L2460" i="9" s="1"/>
  <c r="J2444" i="9"/>
  <c r="K2444" i="9" s="1"/>
  <c r="L2444" i="9" s="1"/>
  <c r="J2428" i="9"/>
  <c r="K2428" i="9" s="1"/>
  <c r="L2428" i="9" s="1"/>
  <c r="J2412" i="9"/>
  <c r="K2412" i="9" s="1"/>
  <c r="L2412" i="9" s="1"/>
  <c r="J2396" i="9"/>
  <c r="K2396" i="9" s="1"/>
  <c r="L2396" i="9" s="1"/>
  <c r="J2380" i="9"/>
  <c r="K2380" i="9" s="1"/>
  <c r="L2380" i="9" s="1"/>
  <c r="J2364" i="9"/>
  <c r="K2364" i="9" s="1"/>
  <c r="L2364" i="9" s="1"/>
  <c r="J2348" i="9"/>
  <c r="K2348" i="9" s="1"/>
  <c r="L2348" i="9" s="1"/>
  <c r="J2332" i="9"/>
  <c r="K2332" i="9" s="1"/>
  <c r="L2332" i="9" s="1"/>
  <c r="J2316" i="9"/>
  <c r="K2316" i="9" s="1"/>
  <c r="L2316" i="9" s="1"/>
  <c r="J2297" i="9"/>
  <c r="K2297" i="9" s="1"/>
  <c r="L2297" i="9" s="1"/>
  <c r="J2188" i="9"/>
  <c r="K2188" i="9" s="1"/>
  <c r="L2188" i="9" s="1"/>
  <c r="J2177" i="9"/>
  <c r="J2172" i="9"/>
  <c r="K2172" i="9" s="1"/>
  <c r="L2172" i="9" s="1"/>
  <c r="J2161" i="9"/>
  <c r="J2156" i="9"/>
  <c r="K2156" i="9" s="1"/>
  <c r="L2156" i="9" s="1"/>
  <c r="J2145" i="9"/>
  <c r="K2145" i="9" s="1"/>
  <c r="L2145" i="9" s="1"/>
  <c r="J2140" i="9"/>
  <c r="K2140" i="9" s="1"/>
  <c r="L2140" i="9" s="1"/>
  <c r="J2129" i="9"/>
  <c r="K2129" i="9" s="1"/>
  <c r="L2129" i="9" s="1"/>
  <c r="J2124" i="9"/>
  <c r="K2124" i="9" s="1"/>
  <c r="L2124" i="9" s="1"/>
  <c r="J2113" i="9"/>
  <c r="J2108" i="9"/>
  <c r="K2108" i="9" s="1"/>
  <c r="L2108" i="9" s="1"/>
  <c r="J2097" i="9"/>
  <c r="K2097" i="9" s="1"/>
  <c r="L2097" i="9" s="1"/>
  <c r="J2092" i="9"/>
  <c r="K2092" i="9" s="1"/>
  <c r="L2092" i="9" s="1"/>
  <c r="J2081" i="9"/>
  <c r="K2081" i="9" s="1"/>
  <c r="L2081" i="9" s="1"/>
  <c r="J2076" i="9"/>
  <c r="K2076" i="9" s="1"/>
  <c r="L2076" i="9" s="1"/>
  <c r="J2065" i="9"/>
  <c r="K2065" i="9" s="1"/>
  <c r="L2065" i="9" s="1"/>
  <c r="J2060" i="9"/>
  <c r="K2060" i="9" s="1"/>
  <c r="L2060" i="9" s="1"/>
  <c r="K3307" i="9"/>
  <c r="L3307" i="9" s="1"/>
  <c r="K3301" i="9"/>
  <c r="L3301" i="9" s="1"/>
  <c r="K3273" i="9"/>
  <c r="L3273" i="9" s="1"/>
  <c r="K3295" i="9"/>
  <c r="L3295" i="9" s="1"/>
  <c r="K3293" i="9"/>
  <c r="L3293" i="9" s="1"/>
  <c r="K3201" i="9"/>
  <c r="L3201" i="9" s="1"/>
  <c r="K3199" i="9"/>
  <c r="L3199" i="9" s="1"/>
  <c r="K3167" i="9"/>
  <c r="L3167" i="9" s="1"/>
  <c r="K3129" i="9"/>
  <c r="L3129" i="9" s="1"/>
  <c r="K3101" i="9"/>
  <c r="L3101" i="9" s="1"/>
  <c r="K2965" i="9"/>
  <c r="L2965" i="9" s="1"/>
  <c r="K2963" i="9"/>
  <c r="L2963" i="9" s="1"/>
  <c r="K2961" i="9"/>
  <c r="L2961" i="9" s="1"/>
  <c r="J2956" i="9"/>
  <c r="K2956" i="9" s="1"/>
  <c r="L2956" i="9" s="1"/>
  <c r="J2948" i="9"/>
  <c r="K2948" i="9" s="1"/>
  <c r="L2948" i="9" s="1"/>
  <c r="J2940" i="9"/>
  <c r="K2940" i="9" s="1"/>
  <c r="L2940" i="9" s="1"/>
  <c r="J2932" i="9"/>
  <c r="K2932" i="9" s="1"/>
  <c r="L2932" i="9" s="1"/>
  <c r="J2924" i="9"/>
  <c r="K2924" i="9" s="1"/>
  <c r="L2924" i="9" s="1"/>
  <c r="J2916" i="9"/>
  <c r="K2916" i="9" s="1"/>
  <c r="L2916" i="9" s="1"/>
  <c r="J2908" i="9"/>
  <c r="K2908" i="9" s="1"/>
  <c r="L2908" i="9" s="1"/>
  <c r="J2900" i="9"/>
  <c r="K2900" i="9" s="1"/>
  <c r="L2900" i="9" s="1"/>
  <c r="J2892" i="9"/>
  <c r="K2892" i="9" s="1"/>
  <c r="L2892" i="9" s="1"/>
  <c r="J2884" i="9"/>
  <c r="K2884" i="9" s="1"/>
  <c r="L2884" i="9" s="1"/>
  <c r="J2876" i="9"/>
  <c r="K2876" i="9" s="1"/>
  <c r="L2876" i="9" s="1"/>
  <c r="J2868" i="9"/>
  <c r="K2868" i="9" s="1"/>
  <c r="L2868" i="9" s="1"/>
  <c r="J2860" i="9"/>
  <c r="K2860" i="9" s="1"/>
  <c r="L2860" i="9" s="1"/>
  <c r="J2852" i="9"/>
  <c r="K2852" i="9" s="1"/>
  <c r="L2852" i="9" s="1"/>
  <c r="J2844" i="9"/>
  <c r="K2844" i="9" s="1"/>
  <c r="L2844" i="9" s="1"/>
  <c r="J2836" i="9"/>
  <c r="K2836" i="9" s="1"/>
  <c r="L2836" i="9" s="1"/>
  <c r="J2828" i="9"/>
  <c r="K2828" i="9" s="1"/>
  <c r="L2828" i="9" s="1"/>
  <c r="J2820" i="9"/>
  <c r="K2820" i="9" s="1"/>
  <c r="L2820" i="9" s="1"/>
  <c r="J2812" i="9"/>
  <c r="K2812" i="9" s="1"/>
  <c r="L2812" i="9" s="1"/>
  <c r="J2804" i="9"/>
  <c r="K2804" i="9" s="1"/>
  <c r="L2804" i="9" s="1"/>
  <c r="J2796" i="9"/>
  <c r="K2796" i="9" s="1"/>
  <c r="L2796" i="9" s="1"/>
  <c r="J2788" i="9"/>
  <c r="K2788" i="9" s="1"/>
  <c r="L2788" i="9" s="1"/>
  <c r="J2780" i="9"/>
  <c r="K2780" i="9" s="1"/>
  <c r="L2780" i="9" s="1"/>
  <c r="J2772" i="9"/>
  <c r="K2772" i="9" s="1"/>
  <c r="L2772" i="9" s="1"/>
  <c r="J2764" i="9"/>
  <c r="K2764" i="9" s="1"/>
  <c r="L2764" i="9" s="1"/>
  <c r="J2756" i="9"/>
  <c r="K2756" i="9" s="1"/>
  <c r="L2756" i="9" s="1"/>
  <c r="J2748" i="9"/>
  <c r="K2748" i="9" s="1"/>
  <c r="L2748" i="9" s="1"/>
  <c r="J2740" i="9"/>
  <c r="K2740" i="9" s="1"/>
  <c r="L2740" i="9" s="1"/>
  <c r="J2732" i="9"/>
  <c r="K2732" i="9" s="1"/>
  <c r="L2732" i="9" s="1"/>
  <c r="J2724" i="9"/>
  <c r="K2724" i="9" s="1"/>
  <c r="L2724" i="9" s="1"/>
  <c r="J2716" i="9"/>
  <c r="K2716" i="9" s="1"/>
  <c r="L2716" i="9" s="1"/>
  <c r="J2708" i="9"/>
  <c r="K2708" i="9" s="1"/>
  <c r="L2708" i="9" s="1"/>
  <c r="J2700" i="9"/>
  <c r="K2700" i="9" s="1"/>
  <c r="L2700" i="9" s="1"/>
  <c r="J2692" i="9"/>
  <c r="K2692" i="9" s="1"/>
  <c r="L2692" i="9" s="1"/>
  <c r="J2684" i="9"/>
  <c r="K2684" i="9" s="1"/>
  <c r="L2684" i="9" s="1"/>
  <c r="J2676" i="9"/>
  <c r="K2676" i="9" s="1"/>
  <c r="L2676" i="9" s="1"/>
  <c r="J2668" i="9"/>
  <c r="K2668" i="9" s="1"/>
  <c r="L2668" i="9" s="1"/>
  <c r="J2660" i="9"/>
  <c r="K2660" i="9" s="1"/>
  <c r="L2660" i="9" s="1"/>
  <c r="J2652" i="9"/>
  <c r="K2652" i="9" s="1"/>
  <c r="L2652" i="9" s="1"/>
  <c r="J2644" i="9"/>
  <c r="K2644" i="9" s="1"/>
  <c r="L2644" i="9" s="1"/>
  <c r="J2636" i="9"/>
  <c r="K2636" i="9" s="1"/>
  <c r="L2636" i="9" s="1"/>
  <c r="J2628" i="9"/>
  <c r="K2628" i="9" s="1"/>
  <c r="L2628" i="9" s="1"/>
  <c r="J2620" i="9"/>
  <c r="K2620" i="9" s="1"/>
  <c r="L2620" i="9" s="1"/>
  <c r="J2612" i="9"/>
  <c r="K2612" i="9" s="1"/>
  <c r="L2612" i="9" s="1"/>
  <c r="J2604" i="9"/>
  <c r="K2604" i="9" s="1"/>
  <c r="L2604" i="9" s="1"/>
  <c r="J2596" i="9"/>
  <c r="K2596" i="9" s="1"/>
  <c r="L2596" i="9" s="1"/>
  <c r="J2588" i="9"/>
  <c r="K2588" i="9" s="1"/>
  <c r="L2588" i="9" s="1"/>
  <c r="J2580" i="9"/>
  <c r="K2580" i="9" s="1"/>
  <c r="L2580" i="9" s="1"/>
  <c r="J2572" i="9"/>
  <c r="K2572" i="9" s="1"/>
  <c r="L2572" i="9" s="1"/>
  <c r="J2564" i="9"/>
  <c r="K2564" i="9" s="1"/>
  <c r="L2564" i="9" s="1"/>
  <c r="J2552" i="9"/>
  <c r="K2552" i="9" s="1"/>
  <c r="L2552" i="9" s="1"/>
  <c r="J2548" i="9"/>
  <c r="K2548" i="9" s="1"/>
  <c r="L2548" i="9" s="1"/>
  <c r="J2537" i="9"/>
  <c r="K2537" i="9" s="1"/>
  <c r="L2537" i="9" s="1"/>
  <c r="J2535" i="9"/>
  <c r="K2535" i="9" s="1"/>
  <c r="L2535" i="9" s="1"/>
  <c r="J2528" i="9"/>
  <c r="K2528" i="9" s="1"/>
  <c r="L2528" i="9" s="1"/>
  <c r="J2512" i="9"/>
  <c r="K2512" i="9" s="1"/>
  <c r="L2512" i="9" s="1"/>
  <c r="J2496" i="9"/>
  <c r="K2496" i="9" s="1"/>
  <c r="L2496" i="9" s="1"/>
  <c r="J2480" i="9"/>
  <c r="K2480" i="9" s="1"/>
  <c r="L2480" i="9" s="1"/>
  <c r="J2464" i="9"/>
  <c r="K2464" i="9" s="1"/>
  <c r="L2464" i="9" s="1"/>
  <c r="J2448" i="9"/>
  <c r="K2448" i="9" s="1"/>
  <c r="L2448" i="9" s="1"/>
  <c r="J2432" i="9"/>
  <c r="K2432" i="9" s="1"/>
  <c r="L2432" i="9" s="1"/>
  <c r="J2416" i="9"/>
  <c r="K2416" i="9" s="1"/>
  <c r="L2416" i="9" s="1"/>
  <c r="J2400" i="9"/>
  <c r="K2400" i="9" s="1"/>
  <c r="L2400" i="9" s="1"/>
  <c r="J2384" i="9"/>
  <c r="K2384" i="9" s="1"/>
  <c r="L2384" i="9" s="1"/>
  <c r="J2368" i="9"/>
  <c r="K2368" i="9" s="1"/>
  <c r="L2368" i="9" s="1"/>
  <c r="J2352" i="9"/>
  <c r="K2352" i="9" s="1"/>
  <c r="L2352" i="9" s="1"/>
  <c r="J2336" i="9"/>
  <c r="K2336" i="9" s="1"/>
  <c r="L2336" i="9" s="1"/>
  <c r="J2320" i="9"/>
  <c r="K2320" i="9" s="1"/>
  <c r="L2320" i="9" s="1"/>
  <c r="J2304" i="9"/>
  <c r="K2304" i="9" s="1"/>
  <c r="L2304" i="9" s="1"/>
  <c r="J2271" i="9"/>
  <c r="K2271" i="9" s="1"/>
  <c r="L2271" i="9" s="1"/>
  <c r="J2265" i="9"/>
  <c r="K2265" i="9" s="1"/>
  <c r="L2265" i="9" s="1"/>
  <c r="J2239" i="9"/>
  <c r="K3313" i="9"/>
  <c r="L3313" i="9" s="1"/>
  <c r="K3309" i="9"/>
  <c r="L3309" i="9" s="1"/>
  <c r="K3331" i="9"/>
  <c r="L3331" i="9" s="1"/>
  <c r="K3299" i="9"/>
  <c r="L3299" i="9" s="1"/>
  <c r="K3297" i="9"/>
  <c r="L3297" i="9" s="1"/>
  <c r="K3269" i="9"/>
  <c r="L3269" i="9" s="1"/>
  <c r="K3165" i="9"/>
  <c r="L3165" i="9" s="1"/>
  <c r="K3163" i="9"/>
  <c r="L3163" i="9" s="1"/>
  <c r="K3161" i="9"/>
  <c r="L3161" i="9" s="1"/>
  <c r="K3127" i="9"/>
  <c r="L3127" i="9" s="1"/>
  <c r="K3125" i="9"/>
  <c r="L3125" i="9" s="1"/>
  <c r="K3123" i="9"/>
  <c r="L3123" i="9" s="1"/>
  <c r="K3099" i="9"/>
  <c r="L3099" i="9" s="1"/>
  <c r="K3097" i="9"/>
  <c r="L3097" i="9" s="1"/>
  <c r="K3095" i="9"/>
  <c r="L3095" i="9" s="1"/>
  <c r="K3329" i="9"/>
  <c r="L3329" i="9" s="1"/>
  <c r="K3327" i="9"/>
  <c r="L3327" i="9" s="1"/>
  <c r="K3325" i="9"/>
  <c r="L3325" i="9" s="1"/>
  <c r="K3323" i="9"/>
  <c r="L3323" i="9" s="1"/>
  <c r="K3291" i="9"/>
  <c r="L3291" i="9" s="1"/>
  <c r="K3287" i="9"/>
  <c r="L3287" i="9" s="1"/>
  <c r="K3285" i="9"/>
  <c r="L3285" i="9" s="1"/>
  <c r="K3265" i="9"/>
  <c r="L3265" i="9" s="1"/>
  <c r="K3263" i="9"/>
  <c r="L3263" i="9" s="1"/>
  <c r="K3261" i="9"/>
  <c r="L3261" i="9" s="1"/>
  <c r="K3257" i="9"/>
  <c r="L3257" i="9" s="1"/>
  <c r="K3253" i="9"/>
  <c r="L3253" i="9" s="1"/>
  <c r="K3251" i="9"/>
  <c r="L3251" i="9" s="1"/>
  <c r="K3249" i="9"/>
  <c r="L3249" i="9" s="1"/>
  <c r="K3247" i="9"/>
  <c r="L3247" i="9" s="1"/>
  <c r="K3245" i="9"/>
  <c r="L3245" i="9" s="1"/>
  <c r="K3243" i="9"/>
  <c r="L3243" i="9" s="1"/>
  <c r="K3241" i="9"/>
  <c r="L3241" i="9" s="1"/>
  <c r="K3239" i="9"/>
  <c r="L3239" i="9" s="1"/>
  <c r="K3237" i="9"/>
  <c r="L3237" i="9" s="1"/>
  <c r="K3235" i="9"/>
  <c r="L3235" i="9" s="1"/>
  <c r="K3233" i="9"/>
  <c r="L3233" i="9" s="1"/>
  <c r="K3231" i="9"/>
  <c r="L3231" i="9" s="1"/>
  <c r="K3229" i="9"/>
  <c r="L3229" i="9" s="1"/>
  <c r="K3227" i="9"/>
  <c r="L3227" i="9" s="1"/>
  <c r="K3225" i="9"/>
  <c r="L3225" i="9" s="1"/>
  <c r="K3221" i="9"/>
  <c r="L3221" i="9" s="1"/>
  <c r="K3219" i="9"/>
  <c r="L3219" i="9" s="1"/>
  <c r="K3217" i="9"/>
  <c r="L3217" i="9" s="1"/>
  <c r="K3213" i="9"/>
  <c r="L3213" i="9" s="1"/>
  <c r="K3211" i="9"/>
  <c r="L3211" i="9" s="1"/>
  <c r="K3209" i="9"/>
  <c r="L3209" i="9" s="1"/>
  <c r="K3207" i="9"/>
  <c r="L3207" i="9" s="1"/>
  <c r="K3191" i="9"/>
  <c r="L3191" i="9" s="1"/>
  <c r="K3157" i="9"/>
  <c r="L3157" i="9" s="1"/>
  <c r="K3155" i="9"/>
  <c r="L3155" i="9" s="1"/>
  <c r="K3153" i="9"/>
  <c r="L3153" i="9" s="1"/>
  <c r="K3151" i="9"/>
  <c r="L3151" i="9" s="1"/>
  <c r="K3149" i="9"/>
  <c r="L3149" i="9" s="1"/>
  <c r="K3121" i="9"/>
  <c r="L3121" i="9" s="1"/>
  <c r="K3117" i="9"/>
  <c r="L3117" i="9" s="1"/>
  <c r="K3093" i="9"/>
  <c r="L3093" i="9" s="1"/>
  <c r="K3089" i="9"/>
  <c r="L3089" i="9" s="1"/>
  <c r="J2549" i="9"/>
  <c r="K2549" i="9" s="1"/>
  <c r="L2549" i="9" s="1"/>
  <c r="J2532" i="9"/>
  <c r="K2532" i="9" s="1"/>
  <c r="L2532" i="9" s="1"/>
  <c r="J2516" i="9"/>
  <c r="K2516" i="9" s="1"/>
  <c r="L2516" i="9" s="1"/>
  <c r="J2500" i="9"/>
  <c r="K2500" i="9" s="1"/>
  <c r="L2500" i="9" s="1"/>
  <c r="J2484" i="9"/>
  <c r="K2484" i="9" s="1"/>
  <c r="L2484" i="9" s="1"/>
  <c r="J2468" i="9"/>
  <c r="K2468" i="9" s="1"/>
  <c r="L2468" i="9" s="1"/>
  <c r="J2452" i="9"/>
  <c r="K2452" i="9" s="1"/>
  <c r="L2452" i="9" s="1"/>
  <c r="J2436" i="9"/>
  <c r="K2436" i="9" s="1"/>
  <c r="L2436" i="9" s="1"/>
  <c r="J2420" i="9"/>
  <c r="K2420" i="9" s="1"/>
  <c r="L2420" i="9" s="1"/>
  <c r="J2404" i="9"/>
  <c r="K2404" i="9" s="1"/>
  <c r="L2404" i="9" s="1"/>
  <c r="J2388" i="9"/>
  <c r="K2388" i="9" s="1"/>
  <c r="L2388" i="9" s="1"/>
  <c r="J2372" i="9"/>
  <c r="K2372" i="9" s="1"/>
  <c r="L2372" i="9" s="1"/>
  <c r="J2356" i="9"/>
  <c r="K2356" i="9" s="1"/>
  <c r="L2356" i="9" s="1"/>
  <c r="J2340" i="9"/>
  <c r="K2340" i="9" s="1"/>
  <c r="L2340" i="9" s="1"/>
  <c r="J2324" i="9"/>
  <c r="K2324" i="9" s="1"/>
  <c r="L2324" i="9" s="1"/>
  <c r="J2308" i="9"/>
  <c r="K2308" i="9" s="1"/>
  <c r="L2308" i="9" s="1"/>
  <c r="J2299" i="9"/>
  <c r="K2299" i="9" s="1"/>
  <c r="L2299" i="9" s="1"/>
  <c r="J2295" i="9"/>
  <c r="K2295" i="9" s="1"/>
  <c r="L2295" i="9" s="1"/>
  <c r="K2239" i="9"/>
  <c r="L2239" i="9" s="1"/>
  <c r="J2212" i="9"/>
  <c r="K2212" i="9" s="1"/>
  <c r="L2212" i="9" s="1"/>
  <c r="J2289" i="9"/>
  <c r="K2289" i="9" s="1"/>
  <c r="L2289" i="9" s="1"/>
  <c r="J2279" i="9"/>
  <c r="K2279" i="9" s="1"/>
  <c r="L2279" i="9" s="1"/>
  <c r="J2273" i="9"/>
  <c r="K2273" i="9" s="1"/>
  <c r="L2273" i="9" s="1"/>
  <c r="J2263" i="9"/>
  <c r="K2263" i="9" s="1"/>
  <c r="L2263" i="9" s="1"/>
  <c r="J2257" i="9"/>
  <c r="K2257" i="9" s="1"/>
  <c r="L2257" i="9" s="1"/>
  <c r="J2247" i="9"/>
  <c r="K2247" i="9" s="1"/>
  <c r="L2247" i="9" s="1"/>
  <c r="J2241" i="9"/>
  <c r="K2241" i="9" s="1"/>
  <c r="L2241" i="9" s="1"/>
  <c r="J2230" i="9"/>
  <c r="K2230" i="9" s="1"/>
  <c r="L2230" i="9" s="1"/>
  <c r="J2220" i="9"/>
  <c r="K2220" i="9" s="1"/>
  <c r="L2220" i="9" s="1"/>
  <c r="J2205" i="9"/>
  <c r="K2205" i="9" s="1"/>
  <c r="L2205" i="9" s="1"/>
  <c r="J2024" i="9"/>
  <c r="K2024" i="9" s="1"/>
  <c r="L2024" i="9" s="1"/>
  <c r="J2291" i="9"/>
  <c r="K2291" i="9" s="1"/>
  <c r="L2291" i="9" s="1"/>
  <c r="J2283" i="9"/>
  <c r="K2283" i="9" s="1"/>
  <c r="L2283" i="9" s="1"/>
  <c r="J2275" i="9"/>
  <c r="K2275" i="9" s="1"/>
  <c r="L2275" i="9" s="1"/>
  <c r="J2267" i="9"/>
  <c r="K2267" i="9" s="1"/>
  <c r="L2267" i="9" s="1"/>
  <c r="J2259" i="9"/>
  <c r="K2259" i="9" s="1"/>
  <c r="L2259" i="9" s="1"/>
  <c r="J2251" i="9"/>
  <c r="K2251" i="9" s="1"/>
  <c r="L2251" i="9" s="1"/>
  <c r="J2243" i="9"/>
  <c r="K2243" i="9" s="1"/>
  <c r="L2243" i="9" s="1"/>
  <c r="J2235" i="9"/>
  <c r="K2235" i="9" s="1"/>
  <c r="L2235" i="9" s="1"/>
  <c r="J2228" i="9"/>
  <c r="K2228" i="9" s="1"/>
  <c r="L2228" i="9" s="1"/>
  <c r="J2196" i="9"/>
  <c r="K2196" i="9" s="1"/>
  <c r="L2196" i="9" s="1"/>
  <c r="J2032" i="9"/>
  <c r="K2032" i="9" s="1"/>
  <c r="L2032" i="9" s="1"/>
  <c r="J2005" i="9"/>
  <c r="K2005" i="9" s="1"/>
  <c r="L2005" i="9" s="1"/>
  <c r="J1989" i="9"/>
  <c r="K1989" i="9" s="1"/>
  <c r="L1989" i="9" s="1"/>
  <c r="J1973" i="9"/>
  <c r="K1973" i="9" s="1"/>
  <c r="L1973" i="9" s="1"/>
  <c r="J2301" i="9"/>
  <c r="K2301" i="9" s="1"/>
  <c r="L2301" i="9" s="1"/>
  <c r="J2293" i="9"/>
  <c r="K2293" i="9" s="1"/>
  <c r="L2293" i="9" s="1"/>
  <c r="J2285" i="9"/>
  <c r="K2285" i="9" s="1"/>
  <c r="L2285" i="9" s="1"/>
  <c r="J2277" i="9"/>
  <c r="K2277" i="9" s="1"/>
  <c r="L2277" i="9" s="1"/>
  <c r="J2269" i="9"/>
  <c r="K2269" i="9" s="1"/>
  <c r="L2269" i="9" s="1"/>
  <c r="J2261" i="9"/>
  <c r="K2261" i="9" s="1"/>
  <c r="L2261" i="9" s="1"/>
  <c r="J2253" i="9"/>
  <c r="K2253" i="9" s="1"/>
  <c r="L2253" i="9" s="1"/>
  <c r="J2245" i="9"/>
  <c r="K2245" i="9" s="1"/>
  <c r="L2245" i="9" s="1"/>
  <c r="J2237" i="9"/>
  <c r="K2237" i="9" s="1"/>
  <c r="L2237" i="9" s="1"/>
  <c r="K2213" i="9"/>
  <c r="L2213" i="9" s="1"/>
  <c r="J2204" i="9"/>
  <c r="K2204" i="9" s="1"/>
  <c r="L2204" i="9" s="1"/>
  <c r="J2185" i="9"/>
  <c r="K2185" i="9" s="1"/>
  <c r="L2185" i="9" s="1"/>
  <c r="J2180" i="9"/>
  <c r="K2180" i="9" s="1"/>
  <c r="L2180" i="9" s="1"/>
  <c r="J2169" i="9"/>
  <c r="K2169" i="9" s="1"/>
  <c r="L2169" i="9" s="1"/>
  <c r="J2164" i="9"/>
  <c r="K2164" i="9" s="1"/>
  <c r="L2164" i="9" s="1"/>
  <c r="J2153" i="9"/>
  <c r="K2153" i="9" s="1"/>
  <c r="L2153" i="9" s="1"/>
  <c r="J2148" i="9"/>
  <c r="K2148" i="9" s="1"/>
  <c r="L2148" i="9" s="1"/>
  <c r="J2137" i="9"/>
  <c r="K2137" i="9" s="1"/>
  <c r="L2137" i="9" s="1"/>
  <c r="J2132" i="9"/>
  <c r="K2132" i="9" s="1"/>
  <c r="L2132" i="9" s="1"/>
  <c r="J2121" i="9"/>
  <c r="K2121" i="9" s="1"/>
  <c r="L2121" i="9" s="1"/>
  <c r="J2116" i="9"/>
  <c r="K2116" i="9" s="1"/>
  <c r="L2116" i="9" s="1"/>
  <c r="J2105" i="9"/>
  <c r="K2105" i="9" s="1"/>
  <c r="L2105" i="9" s="1"/>
  <c r="J2100" i="9"/>
  <c r="K2100" i="9" s="1"/>
  <c r="L2100" i="9" s="1"/>
  <c r="J2089" i="9"/>
  <c r="K2089" i="9" s="1"/>
  <c r="L2089" i="9" s="1"/>
  <c r="J2084" i="9"/>
  <c r="K2084" i="9" s="1"/>
  <c r="L2084" i="9" s="1"/>
  <c r="J2073" i="9"/>
  <c r="K2073" i="9" s="1"/>
  <c r="L2073" i="9" s="1"/>
  <c r="J2068" i="9"/>
  <c r="K2068" i="9" s="1"/>
  <c r="L2068" i="9" s="1"/>
  <c r="J2057" i="9"/>
  <c r="K2057" i="9" s="1"/>
  <c r="L2057" i="9" s="1"/>
  <c r="J2052" i="9"/>
  <c r="K2052" i="9" s="1"/>
  <c r="L2052" i="9" s="1"/>
  <c r="J2040" i="9"/>
  <c r="K2040" i="9" s="1"/>
  <c r="L2040" i="9" s="1"/>
  <c r="K2177" i="9"/>
  <c r="L2177" i="9" s="1"/>
  <c r="K2161" i="9"/>
  <c r="L2161" i="9" s="1"/>
  <c r="K2113" i="9"/>
  <c r="L2113" i="9" s="1"/>
  <c r="K2049" i="9"/>
  <c r="L2049" i="9" s="1"/>
  <c r="K2041" i="9"/>
  <c r="L2041" i="9" s="1"/>
  <c r="K2033" i="9"/>
  <c r="L2033" i="9" s="1"/>
  <c r="K2025" i="9"/>
  <c r="L2025" i="9" s="1"/>
  <c r="J2016" i="9"/>
  <c r="K2016" i="9" s="1"/>
  <c r="L2016" i="9" s="1"/>
  <c r="J1966" i="9"/>
  <c r="K1954" i="9"/>
  <c r="L1954" i="9" s="1"/>
  <c r="J1950" i="9"/>
  <c r="K2006" i="9"/>
  <c r="L2006" i="9" s="1"/>
  <c r="J2001" i="9"/>
  <c r="K2001" i="9" s="1"/>
  <c r="L2001" i="9" s="1"/>
  <c r="K1990" i="9"/>
  <c r="L1990" i="9" s="1"/>
  <c r="J1985" i="9"/>
  <c r="K1985" i="9" s="1"/>
  <c r="L1985" i="9" s="1"/>
  <c r="K1974" i="9"/>
  <c r="L1974" i="9" s="1"/>
  <c r="K1966" i="9"/>
  <c r="L1966" i="9" s="1"/>
  <c r="J1962" i="9"/>
  <c r="K1962" i="9" s="1"/>
  <c r="L1962" i="9" s="1"/>
  <c r="K1950" i="9"/>
  <c r="L1950" i="9" s="1"/>
  <c r="J1958" i="9"/>
  <c r="K1958" i="9" s="1"/>
  <c r="L1958" i="9" s="1"/>
  <c r="K1840" i="9"/>
  <c r="L1840" i="9" s="1"/>
  <c r="K1832" i="9"/>
  <c r="L1832" i="9" s="1"/>
  <c r="K1824" i="9"/>
  <c r="L1824" i="9" s="1"/>
  <c r="K1764" i="9"/>
  <c r="L1764" i="9" s="1"/>
  <c r="J1760" i="9"/>
  <c r="K1760" i="9" s="1"/>
  <c r="L1760" i="9" s="1"/>
  <c r="K1756" i="9"/>
  <c r="L1756" i="9" s="1"/>
  <c r="J1752" i="9"/>
  <c r="K1752" i="9" s="1"/>
  <c r="L1752" i="9" s="1"/>
  <c r="K1748" i="9"/>
  <c r="L1748" i="9" s="1"/>
  <c r="J1744" i="9"/>
  <c r="K1744" i="9" s="1"/>
  <c r="L1744" i="9" s="1"/>
  <c r="K1740" i="9"/>
  <c r="L1740" i="9" s="1"/>
  <c r="J1736" i="9"/>
  <c r="K1736" i="9" s="1"/>
  <c r="L1736" i="9" s="1"/>
  <c r="K1732" i="9"/>
  <c r="L1732" i="9" s="1"/>
  <c r="J1728" i="9"/>
  <c r="K1728" i="9" s="1"/>
  <c r="L1728" i="9" s="1"/>
  <c r="K1724" i="9"/>
  <c r="L1724" i="9" s="1"/>
  <c r="J1720" i="9"/>
  <c r="K1716" i="9"/>
  <c r="L1716" i="9" s="1"/>
  <c r="J1712" i="9"/>
  <c r="K1712" i="9" s="1"/>
  <c r="L1712" i="9" s="1"/>
  <c r="K1708" i="9"/>
  <c r="L1708" i="9" s="1"/>
  <c r="J1704" i="9"/>
  <c r="K1704" i="9" s="1"/>
  <c r="L1704" i="9" s="1"/>
  <c r="K1700" i="9"/>
  <c r="L1700" i="9" s="1"/>
  <c r="J1696" i="9"/>
  <c r="K1696" i="9" s="1"/>
  <c r="L1696" i="9" s="1"/>
  <c r="K1692" i="9"/>
  <c r="L1692" i="9" s="1"/>
  <c r="J1681" i="9"/>
  <c r="K1681" i="9" s="1"/>
  <c r="L1681" i="9" s="1"/>
  <c r="K1679" i="9"/>
  <c r="L1679" i="9" s="1"/>
  <c r="J1663" i="9"/>
  <c r="K1663" i="9" s="1"/>
  <c r="L1663" i="9" s="1"/>
  <c r="K1661" i="9"/>
  <c r="L1661" i="9" s="1"/>
  <c r="K1647" i="9"/>
  <c r="L1647" i="9" s="1"/>
  <c r="J1641" i="9"/>
  <c r="K1615" i="9"/>
  <c r="L1615" i="9" s="1"/>
  <c r="J1593" i="9"/>
  <c r="K1593" i="9" s="1"/>
  <c r="L1593" i="9" s="1"/>
  <c r="J1601" i="9"/>
  <c r="K1601" i="9" s="1"/>
  <c r="L1601" i="9" s="1"/>
  <c r="K1720" i="9"/>
  <c r="L1720" i="9" s="1"/>
  <c r="K1682" i="9"/>
  <c r="L1682" i="9" s="1"/>
  <c r="K1677" i="9"/>
  <c r="L1677" i="9" s="1"/>
  <c r="J1665" i="9"/>
  <c r="K1659" i="9"/>
  <c r="L1659" i="9" s="1"/>
  <c r="K1653" i="9"/>
  <c r="L1653" i="9" s="1"/>
  <c r="K1631" i="9"/>
  <c r="L1631" i="9" s="1"/>
  <c r="J1625" i="9"/>
  <c r="K1625" i="9" s="1"/>
  <c r="L1625" i="9" s="1"/>
  <c r="K1621" i="9"/>
  <c r="L1621" i="9" s="1"/>
  <c r="J1609" i="9"/>
  <c r="K1609" i="9" s="1"/>
  <c r="L1609" i="9" s="1"/>
  <c r="K1599" i="9"/>
  <c r="L1599" i="9" s="1"/>
  <c r="K1762" i="9"/>
  <c r="L1762" i="9" s="1"/>
  <c r="K1754" i="9"/>
  <c r="L1754" i="9" s="1"/>
  <c r="K1746" i="9"/>
  <c r="L1746" i="9" s="1"/>
  <c r="K1738" i="9"/>
  <c r="L1738" i="9" s="1"/>
  <c r="K1730" i="9"/>
  <c r="L1730" i="9" s="1"/>
  <c r="K1722" i="9"/>
  <c r="L1722" i="9" s="1"/>
  <c r="K1714" i="9"/>
  <c r="L1714" i="9" s="1"/>
  <c r="K1698" i="9"/>
  <c r="L1698" i="9" s="1"/>
  <c r="K1690" i="9"/>
  <c r="L1690" i="9" s="1"/>
  <c r="K1671" i="9"/>
  <c r="L1671" i="9" s="1"/>
  <c r="K1667" i="9"/>
  <c r="L1667" i="9" s="1"/>
  <c r="K1658" i="9"/>
  <c r="L1658" i="9" s="1"/>
  <c r="J1585" i="9"/>
  <c r="K1585" i="9" s="1"/>
  <c r="L1585" i="9" s="1"/>
  <c r="K1651" i="9"/>
  <c r="L1651" i="9" s="1"/>
  <c r="K1635" i="9"/>
  <c r="L1635" i="9" s="1"/>
  <c r="K1619" i="9"/>
  <c r="L1619" i="9" s="1"/>
  <c r="K1611" i="9"/>
  <c r="L1611" i="9" s="1"/>
  <c r="K1603" i="9"/>
  <c r="L1603" i="9" s="1"/>
  <c r="K1595" i="9"/>
  <c r="L1595" i="9" s="1"/>
  <c r="K1587" i="9"/>
  <c r="L1587" i="9" s="1"/>
  <c r="K1579" i="9"/>
  <c r="L1579" i="9" s="1"/>
  <c r="K1563" i="9"/>
  <c r="L1563" i="9" s="1"/>
  <c r="K1555" i="9"/>
  <c r="L1555" i="9" s="1"/>
  <c r="J1528" i="9"/>
  <c r="K1528" i="9" s="1"/>
  <c r="L1528" i="9" s="1"/>
  <c r="K1515" i="9"/>
  <c r="L1515" i="9" s="1"/>
  <c r="K1499" i="9"/>
  <c r="L1499" i="9" s="1"/>
  <c r="J1486" i="9"/>
  <c r="K1486" i="9" s="1"/>
  <c r="L1486" i="9" s="1"/>
  <c r="K1467" i="9"/>
  <c r="L1467" i="9" s="1"/>
  <c r="J1454" i="9"/>
  <c r="K1454" i="9" s="1"/>
  <c r="L1454" i="9" s="1"/>
  <c r="K1435" i="9"/>
  <c r="L1435" i="9" s="1"/>
  <c r="J1364" i="9"/>
  <c r="K1364" i="9" s="1"/>
  <c r="L1364" i="9" s="1"/>
  <c r="J1325" i="9"/>
  <c r="K1325" i="9" s="1"/>
  <c r="L1325" i="9" s="1"/>
  <c r="J1323" i="9"/>
  <c r="K1323" i="9" s="1"/>
  <c r="L1323" i="9" s="1"/>
  <c r="K1613" i="9"/>
  <c r="L1613" i="9" s="1"/>
  <c r="K1605" i="9"/>
  <c r="L1605" i="9" s="1"/>
  <c r="K1589" i="9"/>
  <c r="L1589" i="9" s="1"/>
  <c r="K1581" i="9"/>
  <c r="L1581" i="9" s="1"/>
  <c r="J1577" i="9"/>
  <c r="K1577" i="9" s="1"/>
  <c r="L1577" i="9" s="1"/>
  <c r="J1569" i="9"/>
  <c r="K1569" i="9" s="1"/>
  <c r="L1569" i="9" s="1"/>
  <c r="K1565" i="9"/>
  <c r="L1565" i="9" s="1"/>
  <c r="J1561" i="9"/>
  <c r="K1561" i="9" s="1"/>
  <c r="L1561" i="9" s="1"/>
  <c r="K1557" i="9"/>
  <c r="L1557" i="9" s="1"/>
  <c r="J1553" i="9"/>
  <c r="K1553" i="9" s="1"/>
  <c r="L1553" i="9" s="1"/>
  <c r="K1549" i="9"/>
  <c r="L1549" i="9" s="1"/>
  <c r="K1545" i="9"/>
  <c r="L1545" i="9" s="1"/>
  <c r="J1536" i="9"/>
  <c r="J1494" i="9"/>
  <c r="K1494" i="9" s="1"/>
  <c r="L1494" i="9" s="1"/>
  <c r="J1462" i="9"/>
  <c r="K1462" i="9" s="1"/>
  <c r="L1462" i="9" s="1"/>
  <c r="J1432" i="9"/>
  <c r="J1354" i="9"/>
  <c r="K1354" i="9" s="1"/>
  <c r="L1354" i="9" s="1"/>
  <c r="J1304" i="9"/>
  <c r="K1304" i="9" s="1"/>
  <c r="L1304" i="9" s="1"/>
  <c r="K1567" i="9"/>
  <c r="L1567" i="9" s="1"/>
  <c r="K1559" i="9"/>
  <c r="L1559" i="9" s="1"/>
  <c r="J1502" i="9"/>
  <c r="K1502" i="9" s="1"/>
  <c r="L1502" i="9" s="1"/>
  <c r="J1470" i="9"/>
  <c r="K1470" i="9" s="1"/>
  <c r="L1470" i="9" s="1"/>
  <c r="J1438" i="9"/>
  <c r="K1438" i="9" s="1"/>
  <c r="L1438" i="9" s="1"/>
  <c r="J1420" i="9"/>
  <c r="K1420" i="9" s="1"/>
  <c r="L1420" i="9" s="1"/>
  <c r="J1396" i="9"/>
  <c r="J1332" i="9"/>
  <c r="K1332" i="9" s="1"/>
  <c r="L1332" i="9" s="1"/>
  <c r="J1308" i="9"/>
  <c r="K1308" i="9" s="1"/>
  <c r="L1308" i="9" s="1"/>
  <c r="K1689" i="9"/>
  <c r="L1689" i="9" s="1"/>
  <c r="K1665" i="9"/>
  <c r="L1665" i="9" s="1"/>
  <c r="K1649" i="9"/>
  <c r="L1649" i="9" s="1"/>
  <c r="K1641" i="9"/>
  <c r="L1641" i="9" s="1"/>
  <c r="K1547" i="9"/>
  <c r="L1547" i="9" s="1"/>
  <c r="K1543" i="9"/>
  <c r="L1543" i="9" s="1"/>
  <c r="K1539" i="9"/>
  <c r="L1539" i="9" s="1"/>
  <c r="K1526" i="9"/>
  <c r="L1526" i="9" s="1"/>
  <c r="J1520" i="9"/>
  <c r="K1520" i="9" s="1"/>
  <c r="L1520" i="9" s="1"/>
  <c r="J1510" i="9"/>
  <c r="K1510" i="9" s="1"/>
  <c r="L1510" i="9" s="1"/>
  <c r="K1491" i="9"/>
  <c r="L1491" i="9" s="1"/>
  <c r="J1478" i="9"/>
  <c r="K1478" i="9" s="1"/>
  <c r="L1478" i="9" s="1"/>
  <c r="J1446" i="9"/>
  <c r="K1446" i="9" s="1"/>
  <c r="L1446" i="9" s="1"/>
  <c r="J1386" i="9"/>
  <c r="K1386" i="9" s="1"/>
  <c r="L1386" i="9" s="1"/>
  <c r="K1432" i="9"/>
  <c r="L1432" i="9" s="1"/>
  <c r="J1305" i="9"/>
  <c r="K1305" i="9" s="1"/>
  <c r="L1305" i="9" s="1"/>
  <c r="J1293" i="9"/>
  <c r="K1293" i="9" s="1"/>
  <c r="L1293" i="9" s="1"/>
  <c r="J1285" i="9"/>
  <c r="K1285" i="9" s="1"/>
  <c r="L1285" i="9" s="1"/>
  <c r="K1536" i="9"/>
  <c r="L1536" i="9" s="1"/>
  <c r="K1496" i="9"/>
  <c r="L1496" i="9" s="1"/>
  <c r="K1480" i="9"/>
  <c r="L1480" i="9" s="1"/>
  <c r="K1464" i="9"/>
  <c r="L1464" i="9" s="1"/>
  <c r="K1448" i="9"/>
  <c r="L1448" i="9" s="1"/>
  <c r="K1440" i="9"/>
  <c r="L1440" i="9" s="1"/>
  <c r="K1418" i="9"/>
  <c r="L1418" i="9" s="1"/>
  <c r="K1407" i="9"/>
  <c r="L1407" i="9" s="1"/>
  <c r="K1394" i="9"/>
  <c r="L1394" i="9" s="1"/>
  <c r="K1362" i="9"/>
  <c r="L1362" i="9" s="1"/>
  <c r="K1343" i="9"/>
  <c r="L1343" i="9" s="1"/>
  <c r="K1330" i="9"/>
  <c r="L1330" i="9" s="1"/>
  <c r="J1324" i="9"/>
  <c r="K1324" i="9" s="1"/>
  <c r="L1324" i="9" s="1"/>
  <c r="J1320" i="9"/>
  <c r="K1320" i="9" s="1"/>
  <c r="L1320" i="9" s="1"/>
  <c r="J1309" i="9"/>
  <c r="K1309" i="9" s="1"/>
  <c r="L1309" i="9" s="1"/>
  <c r="J1307" i="9"/>
  <c r="K1307" i="9" s="1"/>
  <c r="L1307" i="9" s="1"/>
  <c r="K1538" i="9"/>
  <c r="L1538" i="9" s="1"/>
  <c r="K1490" i="9"/>
  <c r="L1490" i="9" s="1"/>
  <c r="K1482" i="9"/>
  <c r="L1482" i="9" s="1"/>
  <c r="K1474" i="9"/>
  <c r="L1474" i="9" s="1"/>
  <c r="K1466" i="9"/>
  <c r="L1466" i="9" s="1"/>
  <c r="K1450" i="9"/>
  <c r="L1450" i="9" s="1"/>
  <c r="K1442" i="9"/>
  <c r="L1442" i="9" s="1"/>
  <c r="K1434" i="9"/>
  <c r="L1434" i="9" s="1"/>
  <c r="K1430" i="9"/>
  <c r="L1430" i="9" s="1"/>
  <c r="K1416" i="9"/>
  <c r="L1416" i="9" s="1"/>
  <c r="K1402" i="9"/>
  <c r="L1402" i="9" s="1"/>
  <c r="K1383" i="9"/>
  <c r="L1383" i="9" s="1"/>
  <c r="K1370" i="9"/>
  <c r="L1370" i="9" s="1"/>
  <c r="K1351" i="9"/>
  <c r="L1351" i="9" s="1"/>
  <c r="J1321" i="9"/>
  <c r="K1321" i="9" s="1"/>
  <c r="L1321" i="9" s="1"/>
  <c r="J1291" i="9"/>
  <c r="K1291" i="9" s="1"/>
  <c r="L1291" i="9" s="1"/>
  <c r="J1283" i="9"/>
  <c r="K1283" i="9" s="1"/>
  <c r="L1283" i="9" s="1"/>
  <c r="K1412" i="9"/>
  <c r="L1412" i="9" s="1"/>
  <c r="K1396" i="9"/>
  <c r="L1396" i="9" s="1"/>
  <c r="K1388" i="9"/>
  <c r="L1388" i="9" s="1"/>
  <c r="K1380" i="9"/>
  <c r="L1380" i="9" s="1"/>
  <c r="K1356" i="9"/>
  <c r="L1356" i="9" s="1"/>
  <c r="K1348" i="9"/>
  <c r="L1348" i="9" s="1"/>
  <c r="K1340" i="9"/>
  <c r="L1340" i="9" s="1"/>
  <c r="J1295" i="9"/>
  <c r="K1295" i="9" s="1"/>
  <c r="L1295" i="9" s="1"/>
  <c r="J1287" i="9"/>
  <c r="K1287" i="9" s="1"/>
  <c r="L1287" i="9" s="1"/>
  <c r="K1422" i="9"/>
  <c r="L1422" i="9" s="1"/>
  <c r="K1414" i="9"/>
  <c r="L1414" i="9" s="1"/>
  <c r="K1398" i="9"/>
  <c r="L1398" i="9" s="1"/>
  <c r="K1390" i="9"/>
  <c r="L1390" i="9" s="1"/>
  <c r="K1366" i="9"/>
  <c r="L1366" i="9" s="1"/>
  <c r="K1358" i="9"/>
  <c r="L1358" i="9" s="1"/>
  <c r="K1342" i="9"/>
  <c r="L1342" i="9" s="1"/>
  <c r="K1334" i="9"/>
  <c r="L1334" i="9" s="1"/>
  <c r="J1289" i="9"/>
  <c r="K1289" i="9" s="1"/>
  <c r="L1289" i="9" s="1"/>
  <c r="J1281" i="9"/>
  <c r="K1281" i="9" s="1"/>
  <c r="L1281" i="9" s="1"/>
  <c r="J1277" i="9"/>
  <c r="K1277" i="9" s="1"/>
  <c r="L1277" i="9" s="1"/>
  <c r="J1273" i="9"/>
  <c r="K1273" i="9" s="1"/>
  <c r="L1273" i="9" s="1"/>
  <c r="J1269" i="9"/>
  <c r="K1269" i="9" s="1"/>
  <c r="L1269" i="9" s="1"/>
  <c r="J1265" i="9"/>
  <c r="K1265" i="9" s="1"/>
  <c r="L1265" i="9" s="1"/>
  <c r="J1261" i="9"/>
  <c r="K1261" i="9" s="1"/>
  <c r="L1261" i="9" s="1"/>
  <c r="J1257" i="9"/>
  <c r="K1257" i="9" s="1"/>
  <c r="L1257" i="9" s="1"/>
  <c r="J1253" i="9"/>
  <c r="K1253" i="9" s="1"/>
  <c r="L1253" i="9" s="1"/>
  <c r="J1249" i="9"/>
  <c r="K1249" i="9" s="1"/>
  <c r="L1249" i="9" s="1"/>
  <c r="J1245" i="9"/>
  <c r="K1245" i="9" s="1"/>
  <c r="L1245" i="9" s="1"/>
  <c r="J1279" i="9"/>
  <c r="K1279" i="9" s="1"/>
  <c r="L1279" i="9" s="1"/>
  <c r="J1275" i="9"/>
  <c r="K1275" i="9" s="1"/>
  <c r="L1275" i="9" s="1"/>
  <c r="J1271" i="9"/>
  <c r="K1271" i="9" s="1"/>
  <c r="L1271" i="9" s="1"/>
  <c r="J1267" i="9"/>
  <c r="K1267" i="9" s="1"/>
  <c r="L1267" i="9" s="1"/>
  <c r="J1263" i="9"/>
  <c r="K1263" i="9" s="1"/>
  <c r="L1263" i="9" s="1"/>
  <c r="J1259" i="9"/>
  <c r="K1259" i="9" s="1"/>
  <c r="L1259" i="9" s="1"/>
  <c r="J1255" i="9"/>
  <c r="K1255" i="9" s="1"/>
  <c r="L1255" i="9" s="1"/>
  <c r="J1251" i="9"/>
  <c r="K1251" i="9" s="1"/>
  <c r="L1251" i="9" s="1"/>
  <c r="J1247" i="9"/>
  <c r="K1247" i="9" s="1"/>
  <c r="L1247" i="9" s="1"/>
  <c r="J1243" i="9"/>
  <c r="K1243" i="9" s="1"/>
  <c r="L1243" i="9" s="1"/>
  <c r="D141" i="11" l="1"/>
  <c r="E1923" i="3" l="1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1913" i="3"/>
  <c r="E1914" i="3"/>
  <c r="E1915" i="3"/>
  <c r="E1916" i="3"/>
  <c r="E1917" i="3"/>
  <c r="E1918" i="3"/>
  <c r="E1919" i="3"/>
  <c r="E1920" i="3"/>
  <c r="E1921" i="3"/>
  <c r="E1922" i="3"/>
  <c r="C2102" i="3"/>
  <c r="D2102" i="3" s="1"/>
  <c r="C2103" i="3"/>
  <c r="D2103" i="3" s="1"/>
  <c r="C2104" i="3"/>
  <c r="D2104" i="3" s="1"/>
  <c r="C2105" i="3"/>
  <c r="D2105" i="3" s="1"/>
  <c r="C2106" i="3"/>
  <c r="D2106" i="3" s="1"/>
  <c r="C2107" i="3"/>
  <c r="D2107" i="3" s="1"/>
  <c r="C2108" i="3"/>
  <c r="D2108" i="3" s="1"/>
  <c r="C2109" i="3"/>
  <c r="D2109" i="3" s="1"/>
  <c r="C2110" i="3"/>
  <c r="D2110" i="3" s="1"/>
  <c r="C2111" i="3"/>
  <c r="D2111" i="3" s="1"/>
  <c r="C2112" i="3"/>
  <c r="D2112" i="3" s="1"/>
  <c r="C2113" i="3"/>
  <c r="D2113" i="3" s="1"/>
  <c r="C2114" i="3"/>
  <c r="D2114" i="3" s="1"/>
  <c r="C2115" i="3"/>
  <c r="D2115" i="3" s="1"/>
  <c r="C2116" i="3"/>
  <c r="D2116" i="3" s="1"/>
  <c r="C2117" i="3"/>
  <c r="D2117" i="3" s="1"/>
  <c r="C2118" i="3"/>
  <c r="D2118" i="3" s="1"/>
  <c r="C2119" i="3"/>
  <c r="D2119" i="3" s="1"/>
  <c r="C2120" i="3"/>
  <c r="D2120" i="3" s="1"/>
  <c r="C2121" i="3"/>
  <c r="D2121" i="3" s="1"/>
  <c r="C2122" i="3"/>
  <c r="D2122" i="3" s="1"/>
  <c r="C2123" i="3"/>
  <c r="D2123" i="3" s="1"/>
  <c r="C2124" i="3"/>
  <c r="D2124" i="3" s="1"/>
  <c r="C2125" i="3"/>
  <c r="D2125" i="3" s="1"/>
  <c r="C2126" i="3"/>
  <c r="D2126" i="3" s="1"/>
  <c r="C2127" i="3"/>
  <c r="D2127" i="3" s="1"/>
  <c r="C2128" i="3"/>
  <c r="D2128" i="3" s="1"/>
  <c r="C2129" i="3"/>
  <c r="D2129" i="3" s="1"/>
  <c r="C2130" i="3"/>
  <c r="D2130" i="3" s="1"/>
  <c r="C2131" i="3"/>
  <c r="D2131" i="3" s="1"/>
  <c r="C2132" i="3"/>
  <c r="D2132" i="3" s="1"/>
  <c r="C2133" i="3"/>
  <c r="D2133" i="3" s="1"/>
  <c r="C2134" i="3"/>
  <c r="D2134" i="3" s="1"/>
  <c r="C2135" i="3"/>
  <c r="D2135" i="3" s="1"/>
  <c r="C2136" i="3"/>
  <c r="D2136" i="3" s="1"/>
  <c r="C2137" i="3"/>
  <c r="D2137" i="3" s="1"/>
  <c r="C2138" i="3"/>
  <c r="D2138" i="3" s="1"/>
  <c r="C2139" i="3"/>
  <c r="D2139" i="3" s="1"/>
  <c r="C2140" i="3"/>
  <c r="D2140" i="3" s="1"/>
  <c r="C2141" i="3"/>
  <c r="D2141" i="3" s="1"/>
  <c r="C2142" i="3"/>
  <c r="D2142" i="3" s="1"/>
  <c r="C2143" i="3"/>
  <c r="D2143" i="3" s="1"/>
  <c r="C2144" i="3"/>
  <c r="D2144" i="3" s="1"/>
  <c r="C2145" i="3"/>
  <c r="D2145" i="3" s="1"/>
  <c r="C2146" i="3"/>
  <c r="D2146" i="3" s="1"/>
  <c r="C2147" i="3"/>
  <c r="D2147" i="3" s="1"/>
  <c r="C2148" i="3"/>
  <c r="D2148" i="3" s="1"/>
  <c r="C2149" i="3"/>
  <c r="D2149" i="3" s="1"/>
  <c r="C2150" i="3"/>
  <c r="D2150" i="3" s="1"/>
  <c r="C2151" i="3"/>
  <c r="D2151" i="3" s="1"/>
  <c r="C2152" i="3"/>
  <c r="D2152" i="3" s="1"/>
  <c r="C2153" i="3"/>
  <c r="D2153" i="3" s="1"/>
  <c r="C2154" i="3"/>
  <c r="D2154" i="3" s="1"/>
  <c r="C2155" i="3"/>
  <c r="D2155" i="3" s="1"/>
  <c r="C2156" i="3"/>
  <c r="D2156" i="3" s="1"/>
  <c r="C2157" i="3"/>
  <c r="D2157" i="3" s="1"/>
  <c r="C2158" i="3"/>
  <c r="D2158" i="3" s="1"/>
  <c r="C2159" i="3"/>
  <c r="D2159" i="3" s="1"/>
  <c r="C2160" i="3"/>
  <c r="D2160" i="3" s="1"/>
  <c r="C2161" i="3"/>
  <c r="D2161" i="3" s="1"/>
  <c r="C2162" i="3"/>
  <c r="D2162" i="3" s="1"/>
  <c r="C2163" i="3"/>
  <c r="D2163" i="3" s="1"/>
  <c r="C2164" i="3"/>
  <c r="D2164" i="3" s="1"/>
  <c r="C2165" i="3"/>
  <c r="D2165" i="3" s="1"/>
  <c r="C2166" i="3"/>
  <c r="D2166" i="3" s="1"/>
  <c r="C2167" i="3"/>
  <c r="D2167" i="3" s="1"/>
  <c r="C2168" i="3"/>
  <c r="D2168" i="3" s="1"/>
  <c r="C2169" i="3"/>
  <c r="D2169" i="3" s="1"/>
  <c r="C2170" i="3"/>
  <c r="D2170" i="3" s="1"/>
  <c r="C2171" i="3"/>
  <c r="D2171" i="3" s="1"/>
  <c r="C2172" i="3"/>
  <c r="D2172" i="3" s="1"/>
  <c r="C2173" i="3"/>
  <c r="D2173" i="3" s="1"/>
  <c r="C2174" i="3"/>
  <c r="D2174" i="3" s="1"/>
  <c r="C2175" i="3"/>
  <c r="D2175" i="3" s="1"/>
  <c r="C2176" i="3"/>
  <c r="D2176" i="3" s="1"/>
  <c r="C2177" i="3"/>
  <c r="D2177" i="3" s="1"/>
  <c r="C2178" i="3"/>
  <c r="D2178" i="3" s="1"/>
  <c r="C2179" i="3"/>
  <c r="D2179" i="3" s="1"/>
  <c r="C2180" i="3"/>
  <c r="D2180" i="3" s="1"/>
  <c r="C2181" i="3"/>
  <c r="D2181" i="3" s="1"/>
  <c r="C2182" i="3"/>
  <c r="D2182" i="3" s="1"/>
  <c r="C2183" i="3"/>
  <c r="D2183" i="3" s="1"/>
  <c r="C2184" i="3"/>
  <c r="D2184" i="3" s="1"/>
  <c r="C2185" i="3"/>
  <c r="D2185" i="3" s="1"/>
  <c r="C2186" i="3"/>
  <c r="D2186" i="3" s="1"/>
  <c r="C2187" i="3"/>
  <c r="D2187" i="3" s="1"/>
  <c r="C2188" i="3"/>
  <c r="D2188" i="3" s="1"/>
  <c r="C2189" i="3"/>
  <c r="D2189" i="3" s="1"/>
  <c r="C2190" i="3"/>
  <c r="D2190" i="3" s="1"/>
  <c r="C2191" i="3"/>
  <c r="D2191" i="3" s="1"/>
  <c r="C2192" i="3"/>
  <c r="D2192" i="3" s="1"/>
  <c r="C2193" i="3"/>
  <c r="D2193" i="3" s="1"/>
  <c r="C2194" i="3"/>
  <c r="D2194" i="3" s="1"/>
  <c r="C2195" i="3"/>
  <c r="D2195" i="3" s="1"/>
  <c r="C2196" i="3"/>
  <c r="D2196" i="3" s="1"/>
  <c r="C2197" i="3"/>
  <c r="D2197" i="3" s="1"/>
  <c r="C2198" i="3"/>
  <c r="D2198" i="3" s="1"/>
  <c r="C2199" i="3"/>
  <c r="D2199" i="3" s="1"/>
  <c r="C2200" i="3"/>
  <c r="D2200" i="3" s="1"/>
  <c r="C2201" i="3"/>
  <c r="D2201" i="3" s="1"/>
  <c r="C2202" i="3"/>
  <c r="D2202" i="3" s="1"/>
  <c r="C2203" i="3"/>
  <c r="D2203" i="3" s="1"/>
  <c r="C2204" i="3"/>
  <c r="D2204" i="3" s="1"/>
  <c r="C2205" i="3"/>
  <c r="D2205" i="3" s="1"/>
  <c r="C2206" i="3"/>
  <c r="D2206" i="3" s="1"/>
  <c r="C2207" i="3"/>
  <c r="D2207" i="3" s="1"/>
  <c r="C2208" i="3"/>
  <c r="D2208" i="3" s="1"/>
  <c r="C2209" i="3"/>
  <c r="D2209" i="3" s="1"/>
  <c r="C2210" i="3"/>
  <c r="D2210" i="3" s="1"/>
  <c r="C2211" i="3"/>
  <c r="D2211" i="3" s="1"/>
  <c r="C2212" i="3"/>
  <c r="D2212" i="3" s="1"/>
  <c r="C2213" i="3"/>
  <c r="D2213" i="3" s="1"/>
  <c r="C2214" i="3"/>
  <c r="D2214" i="3" s="1"/>
  <c r="C2215" i="3"/>
  <c r="D2215" i="3" s="1"/>
  <c r="C2216" i="3"/>
  <c r="D2216" i="3" s="1"/>
  <c r="C2217" i="3"/>
  <c r="D2217" i="3" s="1"/>
  <c r="C2218" i="3"/>
  <c r="D2218" i="3" s="1"/>
  <c r="C2219" i="3"/>
  <c r="D2219" i="3" s="1"/>
  <c r="C2220" i="3"/>
  <c r="D2220" i="3" s="1"/>
  <c r="C2221" i="3"/>
  <c r="D2221" i="3" s="1"/>
  <c r="C2222" i="3"/>
  <c r="D2222" i="3" s="1"/>
  <c r="C2223" i="3"/>
  <c r="D2223" i="3" s="1"/>
  <c r="C2224" i="3"/>
  <c r="D2224" i="3" s="1"/>
  <c r="C2225" i="3"/>
  <c r="D2225" i="3" s="1"/>
  <c r="C2226" i="3"/>
  <c r="D2226" i="3" s="1"/>
  <c r="C2227" i="3"/>
  <c r="D2227" i="3" s="1"/>
  <c r="C2228" i="3"/>
  <c r="D2228" i="3" s="1"/>
  <c r="C2229" i="3"/>
  <c r="D2229" i="3" s="1"/>
  <c r="C2230" i="3"/>
  <c r="D2230" i="3" s="1"/>
  <c r="C2231" i="3"/>
  <c r="D2231" i="3" s="1"/>
  <c r="C2232" i="3"/>
  <c r="D2232" i="3" s="1"/>
  <c r="C2233" i="3"/>
  <c r="D2233" i="3" s="1"/>
  <c r="C2234" i="3"/>
  <c r="D2234" i="3" s="1"/>
  <c r="C2235" i="3"/>
  <c r="D2235" i="3" s="1"/>
  <c r="C2236" i="3"/>
  <c r="D2236" i="3" s="1"/>
  <c r="C2237" i="3"/>
  <c r="D2237" i="3" s="1"/>
  <c r="C2238" i="3"/>
  <c r="D2238" i="3" s="1"/>
  <c r="C2239" i="3"/>
  <c r="D2239" i="3" s="1"/>
  <c r="C2240" i="3"/>
  <c r="D2240" i="3" s="1"/>
  <c r="C2241" i="3"/>
  <c r="D2241" i="3" s="1"/>
  <c r="C2242" i="3"/>
  <c r="D2242" i="3" s="1"/>
  <c r="C2243" i="3"/>
  <c r="D2243" i="3" s="1"/>
  <c r="C2244" i="3"/>
  <c r="D2244" i="3" s="1"/>
  <c r="C2245" i="3"/>
  <c r="D2245" i="3" s="1"/>
  <c r="C2246" i="3"/>
  <c r="D2246" i="3" s="1"/>
  <c r="C2247" i="3"/>
  <c r="D2247" i="3" s="1"/>
  <c r="C2248" i="3"/>
  <c r="D2248" i="3" s="1"/>
  <c r="C2249" i="3"/>
  <c r="D2249" i="3" s="1"/>
  <c r="C2250" i="3"/>
  <c r="D2250" i="3" s="1"/>
  <c r="C2251" i="3"/>
  <c r="D2251" i="3" s="1"/>
  <c r="C2252" i="3"/>
  <c r="D2252" i="3" s="1"/>
  <c r="C2253" i="3"/>
  <c r="D2253" i="3" s="1"/>
  <c r="C2254" i="3"/>
  <c r="D2254" i="3" s="1"/>
  <c r="C2255" i="3"/>
  <c r="D2255" i="3" s="1"/>
  <c r="C2256" i="3"/>
  <c r="D2256" i="3" s="1"/>
  <c r="C2257" i="3"/>
  <c r="D2257" i="3" s="1"/>
  <c r="C2258" i="3"/>
  <c r="D2258" i="3" s="1"/>
  <c r="C2259" i="3"/>
  <c r="D2259" i="3" s="1"/>
  <c r="C2260" i="3"/>
  <c r="D2260" i="3" s="1"/>
  <c r="C2261" i="3"/>
  <c r="D2261" i="3" s="1"/>
  <c r="C2262" i="3"/>
  <c r="D2262" i="3" s="1"/>
  <c r="C2263" i="3"/>
  <c r="D2263" i="3" s="1"/>
  <c r="C2264" i="3"/>
  <c r="D2264" i="3" s="1"/>
  <c r="C2265" i="3"/>
  <c r="D2265" i="3" s="1"/>
  <c r="C2266" i="3"/>
  <c r="D2266" i="3" s="1"/>
  <c r="C2267" i="3"/>
  <c r="D2267" i="3" s="1"/>
  <c r="C2268" i="3"/>
  <c r="D2268" i="3" s="1"/>
  <c r="C2269" i="3"/>
  <c r="D2269" i="3" s="1"/>
  <c r="C2270" i="3"/>
  <c r="D2270" i="3" s="1"/>
  <c r="C2271" i="3"/>
  <c r="D2271" i="3" s="1"/>
  <c r="C2272" i="3"/>
  <c r="D2272" i="3" s="1"/>
  <c r="C2273" i="3"/>
  <c r="D2273" i="3" s="1"/>
  <c r="C2274" i="3"/>
  <c r="D2274" i="3" s="1"/>
  <c r="C2275" i="3"/>
  <c r="D2275" i="3" s="1"/>
  <c r="C2276" i="3"/>
  <c r="D2276" i="3" s="1"/>
  <c r="C2277" i="3"/>
  <c r="D2277" i="3" s="1"/>
  <c r="C2278" i="3"/>
  <c r="D2278" i="3" s="1"/>
  <c r="C2279" i="3"/>
  <c r="D2279" i="3" s="1"/>
  <c r="C2280" i="3"/>
  <c r="D2280" i="3" s="1"/>
  <c r="C2281" i="3"/>
  <c r="D2281" i="3" s="1"/>
  <c r="C2282" i="3"/>
  <c r="D2282" i="3" s="1"/>
  <c r="C2283" i="3"/>
  <c r="D2283" i="3" s="1"/>
  <c r="C2284" i="3"/>
  <c r="D2284" i="3" s="1"/>
  <c r="C2285" i="3"/>
  <c r="D2285" i="3" s="1"/>
  <c r="C2286" i="3"/>
  <c r="D2286" i="3" s="1"/>
  <c r="C2287" i="3"/>
  <c r="D2287" i="3" s="1"/>
  <c r="C2288" i="3"/>
  <c r="D2288" i="3" s="1"/>
  <c r="C2289" i="3"/>
  <c r="D2289" i="3" s="1"/>
  <c r="C2290" i="3"/>
  <c r="D2290" i="3" s="1"/>
  <c r="C2291" i="3"/>
  <c r="D2291" i="3" s="1"/>
  <c r="C2292" i="3"/>
  <c r="D2292" i="3" s="1"/>
  <c r="C2293" i="3"/>
  <c r="D2293" i="3" s="1"/>
  <c r="C2294" i="3"/>
  <c r="D2294" i="3" s="1"/>
  <c r="C2295" i="3"/>
  <c r="D2295" i="3" s="1"/>
  <c r="C2296" i="3"/>
  <c r="D2296" i="3" s="1"/>
  <c r="C2297" i="3"/>
  <c r="D2297" i="3" s="1"/>
  <c r="C2298" i="3"/>
  <c r="D2298" i="3" s="1"/>
  <c r="C2299" i="3"/>
  <c r="D2299" i="3" s="1"/>
  <c r="C2300" i="3"/>
  <c r="D2300" i="3" s="1"/>
  <c r="C2301" i="3"/>
  <c r="D2301" i="3" s="1"/>
  <c r="C2302" i="3"/>
  <c r="D2302" i="3" s="1"/>
  <c r="C2303" i="3"/>
  <c r="D2303" i="3" s="1"/>
  <c r="C2304" i="3"/>
  <c r="D2304" i="3" s="1"/>
  <c r="C2305" i="3"/>
  <c r="D2305" i="3" s="1"/>
  <c r="C2306" i="3"/>
  <c r="D2306" i="3" s="1"/>
  <c r="C2307" i="3"/>
  <c r="D2307" i="3" s="1"/>
  <c r="C2308" i="3"/>
  <c r="D2308" i="3" s="1"/>
  <c r="C2309" i="3"/>
  <c r="D2309" i="3" s="1"/>
  <c r="C2310" i="3"/>
  <c r="D2310" i="3" s="1"/>
  <c r="C2311" i="3"/>
  <c r="D2311" i="3" s="1"/>
  <c r="C2312" i="3"/>
  <c r="D2312" i="3" s="1"/>
  <c r="C2313" i="3"/>
  <c r="D2313" i="3" s="1"/>
  <c r="C2314" i="3"/>
  <c r="D2314" i="3" s="1"/>
  <c r="C2315" i="3"/>
  <c r="D2315" i="3" s="1"/>
  <c r="C2316" i="3"/>
  <c r="D2316" i="3" s="1"/>
  <c r="C2317" i="3"/>
  <c r="D2317" i="3" s="1"/>
  <c r="C2318" i="3"/>
  <c r="D2318" i="3" s="1"/>
  <c r="C2319" i="3"/>
  <c r="D2319" i="3" s="1"/>
  <c r="C2320" i="3"/>
  <c r="D2320" i="3" s="1"/>
  <c r="C2321" i="3"/>
  <c r="D2321" i="3" s="1"/>
  <c r="C2322" i="3"/>
  <c r="D2322" i="3" s="1"/>
  <c r="C2323" i="3"/>
  <c r="D2323" i="3" s="1"/>
  <c r="C2324" i="3"/>
  <c r="D2324" i="3" s="1"/>
  <c r="C2325" i="3"/>
  <c r="D2325" i="3" s="1"/>
  <c r="C2326" i="3"/>
  <c r="D2326" i="3" s="1"/>
  <c r="C2327" i="3"/>
  <c r="D2327" i="3" s="1"/>
  <c r="C2328" i="3"/>
  <c r="D2328" i="3" s="1"/>
  <c r="C2329" i="3"/>
  <c r="D2329" i="3" s="1"/>
  <c r="C2330" i="3"/>
  <c r="D2330" i="3" s="1"/>
  <c r="C2331" i="3"/>
  <c r="D2331" i="3" s="1"/>
  <c r="C2332" i="3"/>
  <c r="D2332" i="3" s="1"/>
  <c r="C2333" i="3"/>
  <c r="D2333" i="3" s="1"/>
  <c r="C2334" i="3"/>
  <c r="D2334" i="3" s="1"/>
  <c r="C2335" i="3"/>
  <c r="D2335" i="3" s="1"/>
  <c r="C2336" i="3"/>
  <c r="D2336" i="3" s="1"/>
  <c r="C2337" i="3"/>
  <c r="D2337" i="3" s="1"/>
  <c r="C2338" i="3"/>
  <c r="D2338" i="3" s="1"/>
  <c r="C2339" i="3"/>
  <c r="D2339" i="3" s="1"/>
  <c r="C2340" i="3"/>
  <c r="D2340" i="3" s="1"/>
  <c r="C2341" i="3"/>
  <c r="D2341" i="3" s="1"/>
  <c r="C2342" i="3"/>
  <c r="D2342" i="3" s="1"/>
  <c r="C2343" i="3"/>
  <c r="D2343" i="3" s="1"/>
  <c r="C2344" i="3"/>
  <c r="D2344" i="3" s="1"/>
  <c r="C2345" i="3"/>
  <c r="D2345" i="3" s="1"/>
  <c r="C2346" i="3"/>
  <c r="D2346" i="3" s="1"/>
  <c r="C2347" i="3"/>
  <c r="D2347" i="3" s="1"/>
  <c r="C2348" i="3"/>
  <c r="D2348" i="3" s="1"/>
  <c r="C2349" i="3"/>
  <c r="D2349" i="3" s="1"/>
  <c r="C2350" i="3"/>
  <c r="D2350" i="3" s="1"/>
  <c r="C2351" i="3"/>
  <c r="D2351" i="3" s="1"/>
  <c r="C2352" i="3"/>
  <c r="D2352" i="3" s="1"/>
  <c r="C2353" i="3"/>
  <c r="D2353" i="3" s="1"/>
  <c r="C2354" i="3"/>
  <c r="D2354" i="3" s="1"/>
  <c r="C2355" i="3"/>
  <c r="D2355" i="3" s="1"/>
  <c r="C2356" i="3"/>
  <c r="D2356" i="3" s="1"/>
  <c r="C2357" i="3"/>
  <c r="D2357" i="3" s="1"/>
  <c r="C2358" i="3"/>
  <c r="D2358" i="3" s="1"/>
  <c r="C2359" i="3"/>
  <c r="D2359" i="3" s="1"/>
  <c r="C2360" i="3"/>
  <c r="D2360" i="3" s="1"/>
  <c r="C2361" i="3"/>
  <c r="D2361" i="3" s="1"/>
  <c r="C2362" i="3"/>
  <c r="D2362" i="3" s="1"/>
  <c r="C2363" i="3"/>
  <c r="D2363" i="3" s="1"/>
  <c r="C2364" i="3"/>
  <c r="D2364" i="3" s="1"/>
  <c r="C2365" i="3"/>
  <c r="D2365" i="3" s="1"/>
  <c r="C2366" i="3"/>
  <c r="D2366" i="3" s="1"/>
  <c r="C2367" i="3"/>
  <c r="D2367" i="3" s="1"/>
  <c r="C2368" i="3"/>
  <c r="D2368" i="3" s="1"/>
  <c r="C2369" i="3"/>
  <c r="D2369" i="3" s="1"/>
  <c r="C2370" i="3"/>
  <c r="D2370" i="3" s="1"/>
  <c r="C2371" i="3"/>
  <c r="D2371" i="3" s="1"/>
  <c r="C2372" i="3"/>
  <c r="D2372" i="3" s="1"/>
  <c r="C2373" i="3"/>
  <c r="D2373" i="3" s="1"/>
  <c r="C2374" i="3"/>
  <c r="D2374" i="3" s="1"/>
  <c r="C2375" i="3"/>
  <c r="D2375" i="3" s="1"/>
  <c r="C2376" i="3"/>
  <c r="D2376" i="3" s="1"/>
  <c r="C2377" i="3"/>
  <c r="D2377" i="3" s="1"/>
  <c r="C2378" i="3"/>
  <c r="D2378" i="3" s="1"/>
  <c r="C2379" i="3"/>
  <c r="D2379" i="3" s="1"/>
  <c r="C2380" i="3"/>
  <c r="D2380" i="3" s="1"/>
  <c r="C2381" i="3"/>
  <c r="D2381" i="3" s="1"/>
  <c r="C2382" i="3"/>
  <c r="D2382" i="3" s="1"/>
  <c r="C2383" i="3"/>
  <c r="D2383" i="3" s="1"/>
  <c r="C2384" i="3"/>
  <c r="D2384" i="3" s="1"/>
  <c r="C2385" i="3"/>
  <c r="D2385" i="3" s="1"/>
  <c r="C2386" i="3"/>
  <c r="D2386" i="3" s="1"/>
  <c r="C2387" i="3"/>
  <c r="D2387" i="3" s="1"/>
  <c r="C2388" i="3"/>
  <c r="D2388" i="3" s="1"/>
  <c r="C2389" i="3"/>
  <c r="D2389" i="3" s="1"/>
  <c r="C2390" i="3"/>
  <c r="D2390" i="3" s="1"/>
  <c r="C2391" i="3"/>
  <c r="D2391" i="3" s="1"/>
  <c r="C2392" i="3"/>
  <c r="D2392" i="3" s="1"/>
  <c r="C2393" i="3"/>
  <c r="D2393" i="3" s="1"/>
  <c r="C2394" i="3"/>
  <c r="D2394" i="3" s="1"/>
  <c r="C2395" i="3"/>
  <c r="D2395" i="3" s="1"/>
  <c r="C2396" i="3"/>
  <c r="D2396" i="3" s="1"/>
  <c r="C2397" i="3"/>
  <c r="D2397" i="3" s="1"/>
  <c r="C2398" i="3"/>
  <c r="D2398" i="3" s="1"/>
  <c r="C2399" i="3"/>
  <c r="D2399" i="3" s="1"/>
  <c r="C2400" i="3"/>
  <c r="D2400" i="3" s="1"/>
  <c r="C2401" i="3"/>
  <c r="D2401" i="3" s="1"/>
  <c r="C2402" i="3"/>
  <c r="D2402" i="3" s="1"/>
  <c r="C2403" i="3"/>
  <c r="D2403" i="3" s="1"/>
  <c r="C2404" i="3"/>
  <c r="D2404" i="3" s="1"/>
  <c r="C2405" i="3"/>
  <c r="D2405" i="3" s="1"/>
  <c r="C2406" i="3"/>
  <c r="D2406" i="3" s="1"/>
  <c r="C2407" i="3"/>
  <c r="D2407" i="3" s="1"/>
  <c r="C2408" i="3"/>
  <c r="D2408" i="3" s="1"/>
  <c r="C2409" i="3"/>
  <c r="D2409" i="3" s="1"/>
  <c r="C2410" i="3"/>
  <c r="D2410" i="3" s="1"/>
  <c r="C2411" i="3"/>
  <c r="D2411" i="3" s="1"/>
  <c r="C2412" i="3"/>
  <c r="D2412" i="3" s="1"/>
  <c r="C2413" i="3"/>
  <c r="D2413" i="3" s="1"/>
  <c r="C2414" i="3"/>
  <c r="D2414" i="3" s="1"/>
  <c r="C2415" i="3"/>
  <c r="D2415" i="3" s="1"/>
  <c r="C2416" i="3"/>
  <c r="D2416" i="3" s="1"/>
  <c r="C2417" i="3"/>
  <c r="D2417" i="3" s="1"/>
  <c r="C2418" i="3"/>
  <c r="D2418" i="3" s="1"/>
  <c r="C2419" i="3"/>
  <c r="D2419" i="3" s="1"/>
  <c r="C2420" i="3"/>
  <c r="D2420" i="3" s="1"/>
  <c r="C2421" i="3"/>
  <c r="D2421" i="3" s="1"/>
  <c r="C2422" i="3"/>
  <c r="D2422" i="3" s="1"/>
  <c r="C2423" i="3"/>
  <c r="D2423" i="3" s="1"/>
  <c r="C2424" i="3"/>
  <c r="D2424" i="3" s="1"/>
  <c r="C2425" i="3"/>
  <c r="D2425" i="3" s="1"/>
  <c r="C2426" i="3"/>
  <c r="D2426" i="3" s="1"/>
  <c r="C2427" i="3"/>
  <c r="D2427" i="3" s="1"/>
  <c r="C2428" i="3"/>
  <c r="D2428" i="3" s="1"/>
  <c r="C2429" i="3"/>
  <c r="D2429" i="3" s="1"/>
  <c r="C2430" i="3"/>
  <c r="D2430" i="3" s="1"/>
  <c r="C2431" i="3"/>
  <c r="D2431" i="3" s="1"/>
  <c r="C2432" i="3"/>
  <c r="D2432" i="3" s="1"/>
  <c r="C2433" i="3"/>
  <c r="D2433" i="3" s="1"/>
  <c r="C2434" i="3"/>
  <c r="D2434" i="3" s="1"/>
  <c r="C2435" i="3"/>
  <c r="D2435" i="3" s="1"/>
  <c r="C2436" i="3"/>
  <c r="D2436" i="3" s="1"/>
  <c r="C2437" i="3"/>
  <c r="D2437" i="3" s="1"/>
  <c r="C2438" i="3"/>
  <c r="D2438" i="3" s="1"/>
  <c r="C2439" i="3"/>
  <c r="D2439" i="3" s="1"/>
  <c r="C2440" i="3"/>
  <c r="D2440" i="3" s="1"/>
  <c r="C2441" i="3"/>
  <c r="D2441" i="3" s="1"/>
  <c r="C2442" i="3"/>
  <c r="D2442" i="3" s="1"/>
  <c r="C2443" i="3"/>
  <c r="D2443" i="3" s="1"/>
  <c r="C2444" i="3"/>
  <c r="D2444" i="3" s="1"/>
  <c r="C2445" i="3"/>
  <c r="D2445" i="3" s="1"/>
  <c r="C2446" i="3"/>
  <c r="D2446" i="3" s="1"/>
  <c r="C2447" i="3"/>
  <c r="D2447" i="3" s="1"/>
  <c r="C2448" i="3"/>
  <c r="D2448" i="3" s="1"/>
  <c r="C2449" i="3"/>
  <c r="D2449" i="3" s="1"/>
  <c r="C2450" i="3"/>
  <c r="D2450" i="3" s="1"/>
  <c r="C2451" i="3"/>
  <c r="D2451" i="3" s="1"/>
  <c r="C2452" i="3"/>
  <c r="D2452" i="3" s="1"/>
  <c r="C2453" i="3"/>
  <c r="D2453" i="3" s="1"/>
  <c r="C2454" i="3"/>
  <c r="D2454" i="3" s="1"/>
  <c r="C2455" i="3"/>
  <c r="D2455" i="3" s="1"/>
  <c r="C2456" i="3"/>
  <c r="D2456" i="3" s="1"/>
  <c r="C2457" i="3"/>
  <c r="D2457" i="3" s="1"/>
  <c r="C2458" i="3"/>
  <c r="D2458" i="3" s="1"/>
  <c r="C2459" i="3"/>
  <c r="D2459" i="3" s="1"/>
  <c r="C2460" i="3"/>
  <c r="D2460" i="3" s="1"/>
  <c r="C2461" i="3"/>
  <c r="D2461" i="3" s="1"/>
  <c r="C2462" i="3"/>
  <c r="D2462" i="3" s="1"/>
  <c r="C2463" i="3"/>
  <c r="D2463" i="3" s="1"/>
  <c r="C2464" i="3"/>
  <c r="D2464" i="3" s="1"/>
  <c r="C2465" i="3"/>
  <c r="D2465" i="3" s="1"/>
  <c r="C2466" i="3"/>
  <c r="D2466" i="3" s="1"/>
  <c r="C2467" i="3"/>
  <c r="D2467" i="3" s="1"/>
  <c r="C2468" i="3"/>
  <c r="D2468" i="3" s="1"/>
  <c r="C2469" i="3"/>
  <c r="D2469" i="3" s="1"/>
  <c r="C2470" i="3"/>
  <c r="D2470" i="3" s="1"/>
  <c r="C2471" i="3"/>
  <c r="D2471" i="3" s="1"/>
  <c r="C2472" i="3"/>
  <c r="D2472" i="3" s="1"/>
  <c r="C2473" i="3"/>
  <c r="D2473" i="3" s="1"/>
  <c r="C2474" i="3"/>
  <c r="D2474" i="3" s="1"/>
  <c r="C2475" i="3"/>
  <c r="D2475" i="3" s="1"/>
  <c r="C2476" i="3"/>
  <c r="D2476" i="3" s="1"/>
  <c r="C2477" i="3"/>
  <c r="D2477" i="3" s="1"/>
  <c r="C2478" i="3"/>
  <c r="D2478" i="3" s="1"/>
  <c r="C2479" i="3"/>
  <c r="D2479" i="3" s="1"/>
  <c r="C2480" i="3"/>
  <c r="D2480" i="3" s="1"/>
  <c r="C2481" i="3"/>
  <c r="D2481" i="3" s="1"/>
  <c r="C2482" i="3"/>
  <c r="D2482" i="3" s="1"/>
  <c r="C2483" i="3"/>
  <c r="D2483" i="3" s="1"/>
  <c r="C2484" i="3"/>
  <c r="D2484" i="3" s="1"/>
  <c r="C2485" i="3"/>
  <c r="D2485" i="3" s="1"/>
  <c r="C2486" i="3"/>
  <c r="D2486" i="3" s="1"/>
  <c r="C2487" i="3"/>
  <c r="D2487" i="3" s="1"/>
  <c r="C2488" i="3"/>
  <c r="D2488" i="3" s="1"/>
  <c r="C2489" i="3"/>
  <c r="D2489" i="3" s="1"/>
  <c r="C2490" i="3"/>
  <c r="D2490" i="3" s="1"/>
  <c r="C2491" i="3"/>
  <c r="D2491" i="3" s="1"/>
  <c r="C2492" i="3"/>
  <c r="D2492" i="3" s="1"/>
  <c r="C2493" i="3"/>
  <c r="D2493" i="3" s="1"/>
  <c r="C2494" i="3"/>
  <c r="D2494" i="3" s="1"/>
  <c r="C2495" i="3"/>
  <c r="D2495" i="3" s="1"/>
  <c r="C2496" i="3"/>
  <c r="D2496" i="3" s="1"/>
  <c r="C2497" i="3"/>
  <c r="D2497" i="3" s="1"/>
  <c r="C2498" i="3"/>
  <c r="D2498" i="3" s="1"/>
  <c r="C2499" i="3"/>
  <c r="D2499" i="3" s="1"/>
  <c r="C2500" i="3"/>
  <c r="D2500" i="3" s="1"/>
  <c r="C2501" i="3"/>
  <c r="D2501" i="3" s="1"/>
  <c r="C2502" i="3"/>
  <c r="D2502" i="3" s="1"/>
  <c r="C2503" i="3"/>
  <c r="D2503" i="3" s="1"/>
  <c r="C2504" i="3"/>
  <c r="D2504" i="3" s="1"/>
  <c r="C2505" i="3"/>
  <c r="D2505" i="3" s="1"/>
  <c r="C2506" i="3"/>
  <c r="D2506" i="3" s="1"/>
  <c r="C2507" i="3"/>
  <c r="D2507" i="3" s="1"/>
  <c r="C2508" i="3"/>
  <c r="D2508" i="3" s="1"/>
  <c r="C2509" i="3"/>
  <c r="D2509" i="3" s="1"/>
  <c r="C2510" i="3"/>
  <c r="D2510" i="3" s="1"/>
  <c r="C2511" i="3"/>
  <c r="D2511" i="3" s="1"/>
  <c r="C2512" i="3"/>
  <c r="D2512" i="3" s="1"/>
  <c r="C2513" i="3"/>
  <c r="D2513" i="3" s="1"/>
  <c r="C2514" i="3"/>
  <c r="D2514" i="3" s="1"/>
  <c r="C2515" i="3"/>
  <c r="D2515" i="3" s="1"/>
  <c r="C2516" i="3"/>
  <c r="D2516" i="3" s="1"/>
  <c r="C2517" i="3"/>
  <c r="D2517" i="3" s="1"/>
  <c r="C2518" i="3"/>
  <c r="D2518" i="3" s="1"/>
  <c r="C2519" i="3"/>
  <c r="D2519" i="3" s="1"/>
  <c r="C2520" i="3"/>
  <c r="D2520" i="3" s="1"/>
  <c r="C2521" i="3"/>
  <c r="D2521" i="3" s="1"/>
  <c r="C2522" i="3"/>
  <c r="D2522" i="3" s="1"/>
  <c r="C2523" i="3"/>
  <c r="D2523" i="3" s="1"/>
  <c r="C2524" i="3"/>
  <c r="D2524" i="3" s="1"/>
  <c r="C2525" i="3"/>
  <c r="D2525" i="3" s="1"/>
  <c r="C2526" i="3"/>
  <c r="D2526" i="3" s="1"/>
  <c r="C2527" i="3"/>
  <c r="D2527" i="3" s="1"/>
  <c r="C2528" i="3"/>
  <c r="D2528" i="3" s="1"/>
  <c r="C2529" i="3"/>
  <c r="D2529" i="3" s="1"/>
  <c r="C2530" i="3"/>
  <c r="D2530" i="3" s="1"/>
  <c r="C2531" i="3"/>
  <c r="D2531" i="3" s="1"/>
  <c r="C2532" i="3"/>
  <c r="D2532" i="3" s="1"/>
  <c r="C2533" i="3"/>
  <c r="D2533" i="3" s="1"/>
  <c r="C2534" i="3"/>
  <c r="D2534" i="3" s="1"/>
  <c r="C2535" i="3"/>
  <c r="D2535" i="3" s="1"/>
  <c r="C2536" i="3"/>
  <c r="D2536" i="3" s="1"/>
  <c r="C2537" i="3"/>
  <c r="D2537" i="3" s="1"/>
  <c r="C2538" i="3"/>
  <c r="D2538" i="3" s="1"/>
  <c r="C2539" i="3"/>
  <c r="D2539" i="3" s="1"/>
  <c r="C2540" i="3"/>
  <c r="D2540" i="3" s="1"/>
  <c r="C2541" i="3"/>
  <c r="D2541" i="3" s="1"/>
  <c r="C2542" i="3"/>
  <c r="D2542" i="3" s="1"/>
  <c r="C2543" i="3"/>
  <c r="D2543" i="3" s="1"/>
  <c r="C2544" i="3"/>
  <c r="D2544" i="3" s="1"/>
  <c r="C2545" i="3"/>
  <c r="D2545" i="3" s="1"/>
  <c r="C2546" i="3"/>
  <c r="D2546" i="3" s="1"/>
  <c r="C2547" i="3"/>
  <c r="D2547" i="3" s="1"/>
  <c r="C2548" i="3"/>
  <c r="D2548" i="3" s="1"/>
  <c r="C2549" i="3"/>
  <c r="D2549" i="3" s="1"/>
  <c r="C2550" i="3"/>
  <c r="D2550" i="3" s="1"/>
  <c r="C2551" i="3"/>
  <c r="D2551" i="3" s="1"/>
  <c r="C2552" i="3"/>
  <c r="D2552" i="3" s="1"/>
  <c r="C2553" i="3"/>
  <c r="D2553" i="3" s="1"/>
  <c r="C2554" i="3"/>
  <c r="D2554" i="3" s="1"/>
  <c r="C2555" i="3"/>
  <c r="D2555" i="3" s="1"/>
  <c r="C2556" i="3"/>
  <c r="D2556" i="3" s="1"/>
  <c r="C2557" i="3"/>
  <c r="D2557" i="3" s="1"/>
  <c r="C2558" i="3"/>
  <c r="D2558" i="3" s="1"/>
  <c r="C2559" i="3"/>
  <c r="D2559" i="3" s="1"/>
  <c r="C2560" i="3"/>
  <c r="D2560" i="3" s="1"/>
  <c r="C2561" i="3"/>
  <c r="D2561" i="3" s="1"/>
  <c r="C2562" i="3"/>
  <c r="D2562" i="3" s="1"/>
  <c r="C2563" i="3"/>
  <c r="D2563" i="3" s="1"/>
  <c r="C2564" i="3"/>
  <c r="D2564" i="3" s="1"/>
  <c r="C2565" i="3"/>
  <c r="D2565" i="3" s="1"/>
  <c r="C2566" i="3"/>
  <c r="D2566" i="3" s="1"/>
  <c r="C2567" i="3"/>
  <c r="D2567" i="3" s="1"/>
  <c r="C2568" i="3"/>
  <c r="D2568" i="3" s="1"/>
  <c r="C2569" i="3"/>
  <c r="D2569" i="3" s="1"/>
  <c r="C2570" i="3"/>
  <c r="D2570" i="3" s="1"/>
  <c r="C2571" i="3"/>
  <c r="D2571" i="3" s="1"/>
  <c r="C2572" i="3"/>
  <c r="D2572" i="3" s="1"/>
  <c r="C2573" i="3"/>
  <c r="D2573" i="3" s="1"/>
  <c r="C2574" i="3"/>
  <c r="D2574" i="3" s="1"/>
  <c r="C2575" i="3"/>
  <c r="D2575" i="3" s="1"/>
  <c r="C2576" i="3"/>
  <c r="D2576" i="3" s="1"/>
  <c r="C2577" i="3"/>
  <c r="D2577" i="3" s="1"/>
  <c r="C2578" i="3"/>
  <c r="D2578" i="3" s="1"/>
  <c r="C2579" i="3"/>
  <c r="D2579" i="3" s="1"/>
  <c r="C2580" i="3"/>
  <c r="D2580" i="3" s="1"/>
  <c r="C2581" i="3"/>
  <c r="D2581" i="3" s="1"/>
  <c r="C2582" i="3"/>
  <c r="D2582" i="3" s="1"/>
  <c r="C2583" i="3"/>
  <c r="D2583" i="3" s="1"/>
  <c r="C2584" i="3"/>
  <c r="D2584" i="3" s="1"/>
  <c r="C2585" i="3"/>
  <c r="D2585" i="3" s="1"/>
  <c r="C2586" i="3"/>
  <c r="D2586" i="3" s="1"/>
  <c r="C2587" i="3"/>
  <c r="D2587" i="3" s="1"/>
  <c r="C2588" i="3"/>
  <c r="D2588" i="3" s="1"/>
  <c r="C2589" i="3"/>
  <c r="D2589" i="3" s="1"/>
  <c r="C2590" i="3"/>
  <c r="D2590" i="3" s="1"/>
  <c r="C2591" i="3"/>
  <c r="D2591" i="3" s="1"/>
  <c r="C2592" i="3"/>
  <c r="D2592" i="3" s="1"/>
  <c r="C2593" i="3"/>
  <c r="D2593" i="3" s="1"/>
  <c r="C2594" i="3"/>
  <c r="D2594" i="3" s="1"/>
  <c r="C2595" i="3"/>
  <c r="D2595" i="3" s="1"/>
  <c r="C2596" i="3"/>
  <c r="D2596" i="3" s="1"/>
  <c r="C2597" i="3"/>
  <c r="D2597" i="3" s="1"/>
  <c r="C2598" i="3"/>
  <c r="D2598" i="3" s="1"/>
  <c r="C2599" i="3"/>
  <c r="D2599" i="3" s="1"/>
  <c r="C2600" i="3"/>
  <c r="D2600" i="3" s="1"/>
  <c r="C2601" i="3"/>
  <c r="D2601" i="3" s="1"/>
  <c r="C2602" i="3"/>
  <c r="D2602" i="3" s="1"/>
  <c r="C2603" i="3"/>
  <c r="D2603" i="3" s="1"/>
  <c r="C2604" i="3"/>
  <c r="D2604" i="3" s="1"/>
  <c r="C2605" i="3"/>
  <c r="D2605" i="3" s="1"/>
  <c r="C2606" i="3"/>
  <c r="D2606" i="3" s="1"/>
  <c r="C2607" i="3"/>
  <c r="D2607" i="3" s="1"/>
  <c r="C2608" i="3"/>
  <c r="D2608" i="3" s="1"/>
  <c r="C2609" i="3"/>
  <c r="D2609" i="3" s="1"/>
  <c r="C2610" i="3"/>
  <c r="D2610" i="3" s="1"/>
  <c r="C2611" i="3"/>
  <c r="D2611" i="3" s="1"/>
  <c r="C2612" i="3"/>
  <c r="D2612" i="3" s="1"/>
  <c r="C2613" i="3"/>
  <c r="D2613" i="3" s="1"/>
  <c r="C2614" i="3"/>
  <c r="D2614" i="3" s="1"/>
  <c r="C2615" i="3"/>
  <c r="D2615" i="3" s="1"/>
  <c r="C2616" i="3"/>
  <c r="D2616" i="3" s="1"/>
  <c r="C2617" i="3"/>
  <c r="D2617" i="3" s="1"/>
  <c r="C2618" i="3"/>
  <c r="D2618" i="3" s="1"/>
  <c r="C2619" i="3"/>
  <c r="D2619" i="3" s="1"/>
  <c r="C2620" i="3"/>
  <c r="D2620" i="3" s="1"/>
  <c r="C2621" i="3"/>
  <c r="D2621" i="3" s="1"/>
  <c r="C2622" i="3"/>
  <c r="D2622" i="3" s="1"/>
  <c r="C2623" i="3"/>
  <c r="D2623" i="3" s="1"/>
  <c r="C2624" i="3"/>
  <c r="D2624" i="3" s="1"/>
  <c r="C2625" i="3"/>
  <c r="D2625" i="3" s="1"/>
  <c r="C2626" i="3"/>
  <c r="D2626" i="3" s="1"/>
  <c r="C2627" i="3"/>
  <c r="D2627" i="3" s="1"/>
  <c r="C2628" i="3"/>
  <c r="D2628" i="3" s="1"/>
  <c r="C2629" i="3"/>
  <c r="D2629" i="3" s="1"/>
  <c r="C2630" i="3"/>
  <c r="D2630" i="3" s="1"/>
  <c r="C2631" i="3"/>
  <c r="D2631" i="3" s="1"/>
  <c r="C2632" i="3"/>
  <c r="D2632" i="3" s="1"/>
  <c r="C2633" i="3"/>
  <c r="D2633" i="3" s="1"/>
  <c r="C2634" i="3"/>
  <c r="D2634" i="3" s="1"/>
  <c r="C2635" i="3"/>
  <c r="D2635" i="3" s="1"/>
  <c r="C2636" i="3"/>
  <c r="D2636" i="3" s="1"/>
  <c r="C2637" i="3"/>
  <c r="D2637" i="3" s="1"/>
  <c r="C2638" i="3"/>
  <c r="D2638" i="3" s="1"/>
  <c r="C2639" i="3"/>
  <c r="D2639" i="3" s="1"/>
  <c r="C2640" i="3"/>
  <c r="D2640" i="3" s="1"/>
  <c r="C2641" i="3"/>
  <c r="D2641" i="3" s="1"/>
  <c r="C2642" i="3"/>
  <c r="D2642" i="3" s="1"/>
  <c r="C2643" i="3"/>
  <c r="D2643" i="3" s="1"/>
  <c r="C2644" i="3"/>
  <c r="D2644" i="3" s="1"/>
  <c r="C2645" i="3"/>
  <c r="D2645" i="3" s="1"/>
  <c r="C2646" i="3"/>
  <c r="D2646" i="3" s="1"/>
  <c r="C2647" i="3"/>
  <c r="D2647" i="3" s="1"/>
  <c r="C2648" i="3"/>
  <c r="D2648" i="3" s="1"/>
  <c r="C2649" i="3"/>
  <c r="D2649" i="3" s="1"/>
  <c r="C2650" i="3"/>
  <c r="D2650" i="3" s="1"/>
  <c r="C2651" i="3"/>
  <c r="D2651" i="3" s="1"/>
  <c r="C2652" i="3"/>
  <c r="D2652" i="3" s="1"/>
  <c r="C2653" i="3"/>
  <c r="D2653" i="3" s="1"/>
  <c r="C2654" i="3"/>
  <c r="D2654" i="3" s="1"/>
  <c r="C2655" i="3"/>
  <c r="D2655" i="3" s="1"/>
  <c r="C2656" i="3"/>
  <c r="D2656" i="3" s="1"/>
  <c r="C2657" i="3"/>
  <c r="D2657" i="3" s="1"/>
  <c r="C2658" i="3"/>
  <c r="D2658" i="3" s="1"/>
  <c r="C2659" i="3"/>
  <c r="D2659" i="3" s="1"/>
  <c r="C2660" i="3"/>
  <c r="D2660" i="3" s="1"/>
  <c r="C2661" i="3"/>
  <c r="D2661" i="3" s="1"/>
  <c r="C2662" i="3"/>
  <c r="D2662" i="3" s="1"/>
  <c r="C2663" i="3"/>
  <c r="D2663" i="3" s="1"/>
  <c r="C2664" i="3"/>
  <c r="D2664" i="3" s="1"/>
  <c r="C2665" i="3"/>
  <c r="D2665" i="3" s="1"/>
  <c r="C2666" i="3"/>
  <c r="D2666" i="3" s="1"/>
  <c r="C2667" i="3"/>
  <c r="D2667" i="3" s="1"/>
  <c r="C2668" i="3"/>
  <c r="D2668" i="3" s="1"/>
  <c r="C2669" i="3"/>
  <c r="D2669" i="3" s="1"/>
  <c r="C2670" i="3"/>
  <c r="D2670" i="3" s="1"/>
  <c r="C2671" i="3"/>
  <c r="D2671" i="3" s="1"/>
  <c r="C2672" i="3"/>
  <c r="D2672" i="3" s="1"/>
  <c r="C2673" i="3"/>
  <c r="D2673" i="3" s="1"/>
  <c r="C2674" i="3"/>
  <c r="D2674" i="3" s="1"/>
  <c r="C2675" i="3"/>
  <c r="D2675" i="3" s="1"/>
  <c r="C2676" i="3"/>
  <c r="D2676" i="3" s="1"/>
  <c r="C2677" i="3"/>
  <c r="D2677" i="3" s="1"/>
  <c r="C2678" i="3"/>
  <c r="D2678" i="3" s="1"/>
  <c r="C2679" i="3"/>
  <c r="D2679" i="3" s="1"/>
  <c r="C2680" i="3"/>
  <c r="D2680" i="3" s="1"/>
  <c r="C2681" i="3"/>
  <c r="D2681" i="3" s="1"/>
  <c r="C2682" i="3"/>
  <c r="D2682" i="3" s="1"/>
  <c r="C2683" i="3"/>
  <c r="D2683" i="3" s="1"/>
  <c r="C2684" i="3"/>
  <c r="D2684" i="3" s="1"/>
  <c r="C2685" i="3"/>
  <c r="D2685" i="3" s="1"/>
  <c r="C2686" i="3"/>
  <c r="D2686" i="3" s="1"/>
  <c r="C2687" i="3"/>
  <c r="D2687" i="3" s="1"/>
  <c r="C2688" i="3"/>
  <c r="D2688" i="3" s="1"/>
  <c r="C2689" i="3"/>
  <c r="D2689" i="3" s="1"/>
  <c r="C2690" i="3"/>
  <c r="D2690" i="3" s="1"/>
  <c r="C2691" i="3"/>
  <c r="D2691" i="3" s="1"/>
  <c r="C2692" i="3"/>
  <c r="D2692" i="3" s="1"/>
  <c r="C2693" i="3"/>
  <c r="D2693" i="3" s="1"/>
  <c r="C2694" i="3"/>
  <c r="D2694" i="3" s="1"/>
  <c r="C2695" i="3"/>
  <c r="D2695" i="3" s="1"/>
  <c r="C2696" i="3"/>
  <c r="D2696" i="3" s="1"/>
  <c r="C2697" i="3"/>
  <c r="D2697" i="3" s="1"/>
  <c r="C2698" i="3"/>
  <c r="D2698" i="3" s="1"/>
  <c r="C2699" i="3"/>
  <c r="D2699" i="3" s="1"/>
  <c r="C2700" i="3"/>
  <c r="D2700" i="3" s="1"/>
  <c r="C2701" i="3"/>
  <c r="D2701" i="3" s="1"/>
  <c r="C2702" i="3"/>
  <c r="D2702" i="3" s="1"/>
  <c r="C2703" i="3"/>
  <c r="D2703" i="3" s="1"/>
  <c r="C2704" i="3"/>
  <c r="D2704" i="3" s="1"/>
  <c r="C2705" i="3"/>
  <c r="D2705" i="3" s="1"/>
  <c r="C2706" i="3"/>
  <c r="D2706" i="3" s="1"/>
  <c r="C2707" i="3"/>
  <c r="D2707" i="3" s="1"/>
  <c r="C2708" i="3"/>
  <c r="D2708" i="3" s="1"/>
  <c r="C2709" i="3"/>
  <c r="D2709" i="3" s="1"/>
  <c r="C2710" i="3"/>
  <c r="D2710" i="3" s="1"/>
  <c r="C2711" i="3"/>
  <c r="D2711" i="3" s="1"/>
  <c r="C2712" i="3"/>
  <c r="D2712" i="3" s="1"/>
  <c r="C2713" i="3"/>
  <c r="D2713" i="3" s="1"/>
  <c r="C2714" i="3"/>
  <c r="D2714" i="3" s="1"/>
  <c r="C2715" i="3"/>
  <c r="D2715" i="3" s="1"/>
  <c r="C2716" i="3"/>
  <c r="D2716" i="3" s="1"/>
  <c r="C2717" i="3"/>
  <c r="D2717" i="3" s="1"/>
  <c r="C2718" i="3"/>
  <c r="D2718" i="3" s="1"/>
  <c r="C2719" i="3"/>
  <c r="D2719" i="3" s="1"/>
  <c r="C2720" i="3"/>
  <c r="D2720" i="3" s="1"/>
  <c r="C2721" i="3"/>
  <c r="D2721" i="3" s="1"/>
  <c r="C2722" i="3"/>
  <c r="D2722" i="3" s="1"/>
  <c r="C2723" i="3"/>
  <c r="D2723" i="3" s="1"/>
  <c r="C2724" i="3"/>
  <c r="D2724" i="3" s="1"/>
  <c r="C2725" i="3"/>
  <c r="D2725" i="3" s="1"/>
  <c r="C2726" i="3"/>
  <c r="D2726" i="3" s="1"/>
  <c r="C2727" i="3"/>
  <c r="D2727" i="3" s="1"/>
  <c r="C2728" i="3"/>
  <c r="D2728" i="3" s="1"/>
  <c r="C2729" i="3"/>
  <c r="D2729" i="3" s="1"/>
  <c r="C2730" i="3"/>
  <c r="D2730" i="3" s="1"/>
  <c r="C2731" i="3"/>
  <c r="D2731" i="3" s="1"/>
  <c r="C2732" i="3"/>
  <c r="D2732" i="3" s="1"/>
  <c r="C2733" i="3"/>
  <c r="D2733" i="3" s="1"/>
  <c r="C2734" i="3"/>
  <c r="D2734" i="3" s="1"/>
  <c r="C2735" i="3"/>
  <c r="D2735" i="3" s="1"/>
  <c r="C2736" i="3"/>
  <c r="D2736" i="3" s="1"/>
  <c r="C2737" i="3"/>
  <c r="D2737" i="3" s="1"/>
  <c r="C2738" i="3"/>
  <c r="D2738" i="3" s="1"/>
  <c r="C2739" i="3"/>
  <c r="D2739" i="3" s="1"/>
  <c r="C2740" i="3"/>
  <c r="D2740" i="3" s="1"/>
  <c r="C2741" i="3"/>
  <c r="D2741" i="3" s="1"/>
  <c r="C2742" i="3"/>
  <c r="D2742" i="3" s="1"/>
  <c r="C2085" i="3"/>
  <c r="D2085" i="3" s="1"/>
  <c r="C2086" i="3"/>
  <c r="D2086" i="3" s="1"/>
  <c r="C2087" i="3"/>
  <c r="D2087" i="3" s="1"/>
  <c r="C2088" i="3"/>
  <c r="D2088" i="3" s="1"/>
  <c r="C2089" i="3"/>
  <c r="D2089" i="3" s="1"/>
  <c r="C2090" i="3"/>
  <c r="D2090" i="3" s="1"/>
  <c r="C2091" i="3"/>
  <c r="D2091" i="3" s="1"/>
  <c r="C2092" i="3"/>
  <c r="D2092" i="3" s="1"/>
  <c r="C2093" i="3"/>
  <c r="D2093" i="3" s="1"/>
  <c r="C2094" i="3"/>
  <c r="D2094" i="3" s="1"/>
  <c r="C2095" i="3"/>
  <c r="D2095" i="3" s="1"/>
  <c r="C2096" i="3"/>
  <c r="D2096" i="3" s="1"/>
  <c r="C2097" i="3"/>
  <c r="D2097" i="3" s="1"/>
  <c r="C2098" i="3"/>
  <c r="D2098" i="3" s="1"/>
  <c r="C2099" i="3"/>
  <c r="D2099" i="3" s="1"/>
  <c r="C2100" i="3"/>
  <c r="D2100" i="3" s="1"/>
  <c r="C2101" i="3"/>
  <c r="D2101" i="3" s="1"/>
  <c r="C2067" i="3"/>
  <c r="D2067" i="3" s="1"/>
  <c r="C2068" i="3"/>
  <c r="D2068" i="3" s="1"/>
  <c r="C2069" i="3"/>
  <c r="D2069" i="3" s="1"/>
  <c r="F2069" i="3" s="1"/>
  <c r="G2069" i="3" s="1"/>
  <c r="Q2069" i="3" s="1"/>
  <c r="C2070" i="3"/>
  <c r="D2070" i="3" s="1"/>
  <c r="C2071" i="3"/>
  <c r="D2071" i="3" s="1"/>
  <c r="C2072" i="3"/>
  <c r="D2072" i="3" s="1"/>
  <c r="C2073" i="3"/>
  <c r="D2073" i="3" s="1"/>
  <c r="F2073" i="3" s="1"/>
  <c r="G2073" i="3" s="1"/>
  <c r="Q2073" i="3" s="1"/>
  <c r="C2074" i="3"/>
  <c r="D2074" i="3" s="1"/>
  <c r="C2075" i="3"/>
  <c r="D2075" i="3" s="1"/>
  <c r="C2076" i="3"/>
  <c r="D2076" i="3" s="1"/>
  <c r="C2077" i="3"/>
  <c r="D2077" i="3" s="1"/>
  <c r="F2077" i="3" s="1"/>
  <c r="G2077" i="3" s="1"/>
  <c r="Q2077" i="3" s="1"/>
  <c r="C2078" i="3"/>
  <c r="D2078" i="3" s="1"/>
  <c r="C2079" i="3"/>
  <c r="D2079" i="3" s="1"/>
  <c r="C2080" i="3"/>
  <c r="D2080" i="3" s="1"/>
  <c r="C2081" i="3"/>
  <c r="D2081" i="3" s="1"/>
  <c r="C2082" i="3"/>
  <c r="D2082" i="3" s="1"/>
  <c r="C2083" i="3"/>
  <c r="D2083" i="3" s="1"/>
  <c r="C2084" i="3"/>
  <c r="D2084" i="3" s="1"/>
  <c r="C2049" i="3"/>
  <c r="D2049" i="3" s="1"/>
  <c r="C2050" i="3"/>
  <c r="D2050" i="3" s="1"/>
  <c r="C2051" i="3"/>
  <c r="D2051" i="3" s="1"/>
  <c r="C2052" i="3"/>
  <c r="D2052" i="3" s="1"/>
  <c r="C2053" i="3"/>
  <c r="D2053" i="3" s="1"/>
  <c r="C2054" i="3"/>
  <c r="D2054" i="3" s="1"/>
  <c r="C2055" i="3"/>
  <c r="D2055" i="3" s="1"/>
  <c r="C2056" i="3"/>
  <c r="D2056" i="3" s="1"/>
  <c r="C2057" i="3"/>
  <c r="D2057" i="3" s="1"/>
  <c r="F2057" i="3" s="1"/>
  <c r="G2057" i="3" s="1"/>
  <c r="Q2057" i="3" s="1"/>
  <c r="C2058" i="3"/>
  <c r="D2058" i="3" s="1"/>
  <c r="C2059" i="3"/>
  <c r="D2059" i="3" s="1"/>
  <c r="C2060" i="3"/>
  <c r="D2060" i="3" s="1"/>
  <c r="C2061" i="3"/>
  <c r="D2061" i="3" s="1"/>
  <c r="C2062" i="3"/>
  <c r="D2062" i="3" s="1"/>
  <c r="C2063" i="3"/>
  <c r="D2063" i="3" s="1"/>
  <c r="C2064" i="3"/>
  <c r="D2064" i="3" s="1"/>
  <c r="C2065" i="3"/>
  <c r="D2065" i="3" s="1"/>
  <c r="C2066" i="3"/>
  <c r="D2066" i="3" s="1"/>
  <c r="C2033" i="3"/>
  <c r="D2033" i="3" s="1"/>
  <c r="C2034" i="3"/>
  <c r="D2034" i="3" s="1"/>
  <c r="C2035" i="3"/>
  <c r="D2035" i="3" s="1"/>
  <c r="C2036" i="3"/>
  <c r="D2036" i="3" s="1"/>
  <c r="C2037" i="3"/>
  <c r="D2037" i="3" s="1"/>
  <c r="C2038" i="3"/>
  <c r="D2038" i="3" s="1"/>
  <c r="C2039" i="3"/>
  <c r="D2039" i="3" s="1"/>
  <c r="C2040" i="3"/>
  <c r="D2040" i="3" s="1"/>
  <c r="C2041" i="3"/>
  <c r="D2041" i="3" s="1"/>
  <c r="C2042" i="3"/>
  <c r="D2042" i="3" s="1"/>
  <c r="C2043" i="3"/>
  <c r="D2043" i="3" s="1"/>
  <c r="C2044" i="3"/>
  <c r="D2044" i="3" s="1"/>
  <c r="C2045" i="3"/>
  <c r="D2045" i="3" s="1"/>
  <c r="C2046" i="3"/>
  <c r="D2046" i="3" s="1"/>
  <c r="C2047" i="3"/>
  <c r="D2047" i="3" s="1"/>
  <c r="C2048" i="3"/>
  <c r="D2048" i="3" s="1"/>
  <c r="C2019" i="3"/>
  <c r="D2019" i="3" s="1"/>
  <c r="C2020" i="3"/>
  <c r="D2020" i="3" s="1"/>
  <c r="C2021" i="3"/>
  <c r="D2021" i="3" s="1"/>
  <c r="C2022" i="3"/>
  <c r="D2022" i="3" s="1"/>
  <c r="C2023" i="3"/>
  <c r="D2023" i="3" s="1"/>
  <c r="C2024" i="3"/>
  <c r="D2024" i="3" s="1"/>
  <c r="C2025" i="3"/>
  <c r="D2025" i="3" s="1"/>
  <c r="C2026" i="3"/>
  <c r="D2026" i="3" s="1"/>
  <c r="C2027" i="3"/>
  <c r="D2027" i="3" s="1"/>
  <c r="C2028" i="3"/>
  <c r="D2028" i="3" s="1"/>
  <c r="C2029" i="3"/>
  <c r="D2029" i="3" s="1"/>
  <c r="C2030" i="3"/>
  <c r="D2030" i="3" s="1"/>
  <c r="C2031" i="3"/>
  <c r="D2031" i="3" s="1"/>
  <c r="C2032" i="3"/>
  <c r="D2032" i="3" s="1"/>
  <c r="C2009" i="3"/>
  <c r="D2009" i="3" s="1"/>
  <c r="F2009" i="3" s="1"/>
  <c r="G2009" i="3" s="1"/>
  <c r="Q2009" i="3" s="1"/>
  <c r="C2010" i="3"/>
  <c r="D2010" i="3" s="1"/>
  <c r="C2011" i="3"/>
  <c r="D2011" i="3" s="1"/>
  <c r="C2012" i="3"/>
  <c r="D2012" i="3" s="1"/>
  <c r="C2013" i="3"/>
  <c r="D2013" i="3" s="1"/>
  <c r="F2013" i="3" s="1"/>
  <c r="G2013" i="3" s="1"/>
  <c r="Q2013" i="3" s="1"/>
  <c r="C2014" i="3"/>
  <c r="D2014" i="3" s="1"/>
  <c r="C2015" i="3"/>
  <c r="D2015" i="3" s="1"/>
  <c r="C2016" i="3"/>
  <c r="D2016" i="3" s="1"/>
  <c r="C2017" i="3"/>
  <c r="D2017" i="3" s="1"/>
  <c r="C2018" i="3"/>
  <c r="D2018" i="3" s="1"/>
  <c r="C1995" i="3"/>
  <c r="D1995" i="3" s="1"/>
  <c r="C1996" i="3"/>
  <c r="D1996" i="3" s="1"/>
  <c r="C1997" i="3"/>
  <c r="D1997" i="3" s="1"/>
  <c r="C1998" i="3"/>
  <c r="D1998" i="3" s="1"/>
  <c r="C1999" i="3"/>
  <c r="D1999" i="3" s="1"/>
  <c r="C2000" i="3"/>
  <c r="D2000" i="3" s="1"/>
  <c r="F2000" i="3" s="1"/>
  <c r="G2000" i="3" s="1"/>
  <c r="Q2000" i="3" s="1"/>
  <c r="C2001" i="3"/>
  <c r="D2001" i="3" s="1"/>
  <c r="C2002" i="3"/>
  <c r="D2002" i="3" s="1"/>
  <c r="C2003" i="3"/>
  <c r="D2003" i="3" s="1"/>
  <c r="C2004" i="3"/>
  <c r="D2004" i="3" s="1"/>
  <c r="C2005" i="3"/>
  <c r="D2005" i="3" s="1"/>
  <c r="C2006" i="3"/>
  <c r="D2006" i="3" s="1"/>
  <c r="C2007" i="3"/>
  <c r="D2007" i="3" s="1"/>
  <c r="C2008" i="3"/>
  <c r="D2008" i="3" s="1"/>
  <c r="F2008" i="3" s="1"/>
  <c r="G2008" i="3" s="1"/>
  <c r="Q2008" i="3" s="1"/>
  <c r="C1979" i="3"/>
  <c r="D1979" i="3" s="1"/>
  <c r="C1980" i="3"/>
  <c r="D1980" i="3" s="1"/>
  <c r="C1981" i="3"/>
  <c r="D1981" i="3" s="1"/>
  <c r="C1982" i="3"/>
  <c r="D1982" i="3" s="1"/>
  <c r="C1983" i="3"/>
  <c r="D1983" i="3" s="1"/>
  <c r="C1984" i="3"/>
  <c r="D1984" i="3" s="1"/>
  <c r="C1985" i="3"/>
  <c r="D1985" i="3" s="1"/>
  <c r="C1986" i="3"/>
  <c r="D1986" i="3" s="1"/>
  <c r="C1987" i="3"/>
  <c r="D1987" i="3" s="1"/>
  <c r="C1988" i="3"/>
  <c r="D1988" i="3" s="1"/>
  <c r="C1989" i="3"/>
  <c r="D1989" i="3" s="1"/>
  <c r="C1990" i="3"/>
  <c r="D1990" i="3" s="1"/>
  <c r="C1991" i="3"/>
  <c r="D1991" i="3" s="1"/>
  <c r="C1992" i="3"/>
  <c r="D1992" i="3" s="1"/>
  <c r="C1993" i="3"/>
  <c r="D1993" i="3" s="1"/>
  <c r="C1994" i="3"/>
  <c r="D1994" i="3" s="1"/>
  <c r="C1964" i="3"/>
  <c r="D1964" i="3" s="1"/>
  <c r="C1965" i="3"/>
  <c r="D1965" i="3" s="1"/>
  <c r="C1966" i="3"/>
  <c r="D1966" i="3" s="1"/>
  <c r="C1967" i="3"/>
  <c r="D1967" i="3" s="1"/>
  <c r="C1968" i="3"/>
  <c r="D1968" i="3" s="1"/>
  <c r="C1969" i="3"/>
  <c r="D1969" i="3" s="1"/>
  <c r="C1970" i="3"/>
  <c r="D1970" i="3" s="1"/>
  <c r="C1971" i="3"/>
  <c r="D1971" i="3" s="1"/>
  <c r="C1972" i="3"/>
  <c r="D1972" i="3" s="1"/>
  <c r="C1973" i="3"/>
  <c r="D1973" i="3" s="1"/>
  <c r="C1974" i="3"/>
  <c r="D1974" i="3" s="1"/>
  <c r="C1975" i="3"/>
  <c r="D1975" i="3" s="1"/>
  <c r="C1976" i="3"/>
  <c r="D1976" i="3" s="1"/>
  <c r="C1977" i="3"/>
  <c r="D1977" i="3" s="1"/>
  <c r="C1978" i="3"/>
  <c r="D1978" i="3" s="1"/>
  <c r="C1949" i="3"/>
  <c r="D1949" i="3" s="1"/>
  <c r="C1950" i="3"/>
  <c r="D1950" i="3" s="1"/>
  <c r="C1951" i="3"/>
  <c r="D1951" i="3" s="1"/>
  <c r="C1952" i="3"/>
  <c r="D1952" i="3" s="1"/>
  <c r="C1953" i="3"/>
  <c r="D1953" i="3" s="1"/>
  <c r="C1954" i="3"/>
  <c r="D1954" i="3" s="1"/>
  <c r="C1955" i="3"/>
  <c r="D1955" i="3" s="1"/>
  <c r="C1956" i="3"/>
  <c r="D1956" i="3" s="1"/>
  <c r="C1957" i="3"/>
  <c r="D1957" i="3" s="1"/>
  <c r="C1958" i="3"/>
  <c r="D1958" i="3" s="1"/>
  <c r="C1959" i="3"/>
  <c r="D1959" i="3" s="1"/>
  <c r="C1960" i="3"/>
  <c r="D1960" i="3" s="1"/>
  <c r="C1961" i="3"/>
  <c r="D1961" i="3" s="1"/>
  <c r="C1962" i="3"/>
  <c r="D1962" i="3" s="1"/>
  <c r="C1963" i="3"/>
  <c r="D1963" i="3" s="1"/>
  <c r="C1932" i="3"/>
  <c r="D1932" i="3" s="1"/>
  <c r="C1933" i="3"/>
  <c r="D1933" i="3" s="1"/>
  <c r="C1934" i="3"/>
  <c r="D1934" i="3" s="1"/>
  <c r="C1935" i="3"/>
  <c r="D1935" i="3" s="1"/>
  <c r="C1936" i="3"/>
  <c r="D1936" i="3" s="1"/>
  <c r="C1937" i="3"/>
  <c r="D1937" i="3" s="1"/>
  <c r="C1938" i="3"/>
  <c r="D1938" i="3" s="1"/>
  <c r="C1939" i="3"/>
  <c r="D1939" i="3" s="1"/>
  <c r="C1940" i="3"/>
  <c r="D1940" i="3" s="1"/>
  <c r="C1941" i="3"/>
  <c r="D1941" i="3" s="1"/>
  <c r="C1942" i="3"/>
  <c r="D1942" i="3" s="1"/>
  <c r="C1943" i="3"/>
  <c r="D1943" i="3" s="1"/>
  <c r="C1944" i="3"/>
  <c r="D1944" i="3" s="1"/>
  <c r="C1945" i="3"/>
  <c r="D1945" i="3" s="1"/>
  <c r="C1946" i="3"/>
  <c r="D1946" i="3" s="1"/>
  <c r="C1947" i="3"/>
  <c r="D1947" i="3" s="1"/>
  <c r="C1948" i="3"/>
  <c r="D1948" i="3" s="1"/>
  <c r="C1916" i="3"/>
  <c r="D1916" i="3" s="1"/>
  <c r="C1917" i="3"/>
  <c r="D1917" i="3" s="1"/>
  <c r="C1918" i="3"/>
  <c r="D1918" i="3" s="1"/>
  <c r="C1919" i="3"/>
  <c r="D1919" i="3" s="1"/>
  <c r="C1920" i="3"/>
  <c r="D1920" i="3" s="1"/>
  <c r="C1921" i="3"/>
  <c r="D1921" i="3" s="1"/>
  <c r="C1922" i="3"/>
  <c r="D1922" i="3" s="1"/>
  <c r="C1923" i="3"/>
  <c r="D1923" i="3" s="1"/>
  <c r="C1924" i="3"/>
  <c r="D1924" i="3" s="1"/>
  <c r="C1925" i="3"/>
  <c r="D1925" i="3" s="1"/>
  <c r="F1925" i="3" s="1"/>
  <c r="G1925" i="3" s="1"/>
  <c r="Q1925" i="3" s="1"/>
  <c r="C1926" i="3"/>
  <c r="D1926" i="3" s="1"/>
  <c r="C1927" i="3"/>
  <c r="D1927" i="3" s="1"/>
  <c r="C1928" i="3"/>
  <c r="D1928" i="3" s="1"/>
  <c r="C1929" i="3"/>
  <c r="D1929" i="3" s="1"/>
  <c r="F1929" i="3" s="1"/>
  <c r="G1929" i="3" s="1"/>
  <c r="Q1929" i="3" s="1"/>
  <c r="C1930" i="3"/>
  <c r="D1930" i="3" s="1"/>
  <c r="C1931" i="3"/>
  <c r="D1931" i="3" s="1"/>
  <c r="C1913" i="3"/>
  <c r="D1913" i="3" s="1"/>
  <c r="C1914" i="3"/>
  <c r="D1914" i="3" s="1"/>
  <c r="C1915" i="3"/>
  <c r="D1915" i="3" s="1"/>
  <c r="F1941" i="3" l="1"/>
  <c r="G1941" i="3" s="1"/>
  <c r="Q1941" i="3" s="1"/>
  <c r="F2337" i="3"/>
  <c r="G2337" i="3" s="1"/>
  <c r="Q2337" i="3" s="1"/>
  <c r="F2731" i="3"/>
  <c r="G2731" i="3" s="1"/>
  <c r="Q2731" i="3" s="1"/>
  <c r="F2727" i="3"/>
  <c r="G2727" i="3" s="1"/>
  <c r="Q2727" i="3" s="1"/>
  <c r="F2687" i="3"/>
  <c r="G2687" i="3" s="1"/>
  <c r="Q2687" i="3" s="1"/>
  <c r="F2683" i="3"/>
  <c r="G2683" i="3" s="1"/>
  <c r="Q2683" i="3" s="1"/>
  <c r="F2255" i="3"/>
  <c r="G2255" i="3" s="1"/>
  <c r="Q2255" i="3" s="1"/>
  <c r="F2251" i="3"/>
  <c r="G2251" i="3" s="1"/>
  <c r="Q2251" i="3" s="1"/>
  <c r="F2247" i="3"/>
  <c r="G2247" i="3" s="1"/>
  <c r="Q2247" i="3" s="1"/>
  <c r="F2235" i="3"/>
  <c r="G2235" i="3" s="1"/>
  <c r="Q2235" i="3" s="1"/>
  <c r="F2231" i="3"/>
  <c r="G2231" i="3" s="1"/>
  <c r="Q2231" i="3" s="1"/>
  <c r="F2227" i="3"/>
  <c r="G2227" i="3" s="1"/>
  <c r="Q2227" i="3" s="1"/>
  <c r="F2223" i="3"/>
  <c r="G2223" i="3" s="1"/>
  <c r="Q2223" i="3" s="1"/>
  <c r="F2219" i="3"/>
  <c r="G2219" i="3" s="1"/>
  <c r="Q2219" i="3" s="1"/>
  <c r="F2215" i="3"/>
  <c r="G2215" i="3" s="1"/>
  <c r="Q2215" i="3" s="1"/>
  <c r="F2207" i="3"/>
  <c r="G2207" i="3" s="1"/>
  <c r="Q2207" i="3" s="1"/>
  <c r="F2191" i="3"/>
  <c r="G2191" i="3" s="1"/>
  <c r="Q2191" i="3" s="1"/>
  <c r="F2159" i="3"/>
  <c r="G2159" i="3" s="1"/>
  <c r="Q2159" i="3" s="1"/>
  <c r="F2139" i="3"/>
  <c r="G2139" i="3" s="1"/>
  <c r="Q2139" i="3" s="1"/>
  <c r="F1984" i="3"/>
  <c r="G1984" i="3" s="1"/>
  <c r="Q1984" i="3" s="1"/>
  <c r="F1993" i="3"/>
  <c r="G1993" i="3" s="1"/>
  <c r="Q1993" i="3" s="1"/>
  <c r="F1989" i="3"/>
  <c r="G1989" i="3" s="1"/>
  <c r="Q1989" i="3" s="1"/>
  <c r="F2608" i="3"/>
  <c r="G2608" i="3" s="1"/>
  <c r="Q2608" i="3" s="1"/>
  <c r="F2504" i="3"/>
  <c r="G2504" i="3" s="1"/>
  <c r="Q2504" i="3" s="1"/>
  <c r="F2496" i="3"/>
  <c r="G2496" i="3" s="1"/>
  <c r="Q2496" i="3" s="1"/>
  <c r="F2472" i="3"/>
  <c r="G2472" i="3" s="1"/>
  <c r="Q2472" i="3" s="1"/>
  <c r="F2408" i="3"/>
  <c r="G2408" i="3" s="1"/>
  <c r="Q2408" i="3" s="1"/>
  <c r="F2404" i="3"/>
  <c r="G2404" i="3" s="1"/>
  <c r="Q2404" i="3" s="1"/>
  <c r="F2400" i="3"/>
  <c r="G2400" i="3" s="1"/>
  <c r="Q2400" i="3" s="1"/>
  <c r="F2392" i="3"/>
  <c r="G2392" i="3" s="1"/>
  <c r="Q2392" i="3" s="1"/>
  <c r="F2368" i="3"/>
  <c r="G2368" i="3" s="1"/>
  <c r="Q2368" i="3" s="1"/>
  <c r="F2236" i="3"/>
  <c r="G2236" i="3" s="1"/>
  <c r="Q2236" i="3" s="1"/>
  <c r="F2228" i="3"/>
  <c r="G2228" i="3" s="1"/>
  <c r="Q2228" i="3" s="1"/>
  <c r="F2224" i="3"/>
  <c r="G2224" i="3" s="1"/>
  <c r="Q2224" i="3" s="1"/>
  <c r="F2212" i="3"/>
  <c r="G2212" i="3" s="1"/>
  <c r="Q2212" i="3" s="1"/>
  <c r="F2208" i="3"/>
  <c r="G2208" i="3" s="1"/>
  <c r="Q2208" i="3" s="1"/>
  <c r="F2164" i="3"/>
  <c r="G2164" i="3" s="1"/>
  <c r="Q2164" i="3" s="1"/>
  <c r="F2160" i="3"/>
  <c r="G2160" i="3" s="1"/>
  <c r="Q2160" i="3" s="1"/>
  <c r="F2156" i="3"/>
  <c r="G2156" i="3" s="1"/>
  <c r="Q2156" i="3" s="1"/>
  <c r="F2148" i="3"/>
  <c r="G2148" i="3" s="1"/>
  <c r="Q2148" i="3" s="1"/>
  <c r="F2132" i="3"/>
  <c r="G2132" i="3" s="1"/>
  <c r="Q2132" i="3" s="1"/>
  <c r="F2128" i="3"/>
  <c r="G2128" i="3" s="1"/>
  <c r="Q2128" i="3" s="1"/>
  <c r="F2124" i="3"/>
  <c r="G2124" i="3" s="1"/>
  <c r="Q2124" i="3" s="1"/>
  <c r="F2120" i="3"/>
  <c r="G2120" i="3" s="1"/>
  <c r="Q2120" i="3" s="1"/>
  <c r="F1992" i="3"/>
  <c r="G1992" i="3" s="1"/>
  <c r="Q1992" i="3" s="1"/>
  <c r="F1977" i="3"/>
  <c r="G1977" i="3" s="1"/>
  <c r="Q1977" i="3" s="1"/>
  <c r="F1973" i="3"/>
  <c r="G1973" i="3" s="1"/>
  <c r="Q1973" i="3" s="1"/>
  <c r="F1965" i="3"/>
  <c r="G1965" i="3" s="1"/>
  <c r="Q1965" i="3" s="1"/>
  <c r="F2015" i="3"/>
  <c r="G2015" i="3" s="1"/>
  <c r="Q2015" i="3" s="1"/>
  <c r="F2571" i="3"/>
  <c r="G2571" i="3" s="1"/>
  <c r="Q2571" i="3" s="1"/>
  <c r="F2519" i="3"/>
  <c r="G2519" i="3" s="1"/>
  <c r="Q2519" i="3" s="1"/>
  <c r="F2642" i="3"/>
  <c r="G2642" i="3" s="1"/>
  <c r="Q2642" i="3" s="1"/>
  <c r="F2622" i="3"/>
  <c r="G2622" i="3" s="1"/>
  <c r="Q2622" i="3" s="1"/>
  <c r="F2614" i="3"/>
  <c r="G2614" i="3" s="1"/>
  <c r="Q2614" i="3" s="1"/>
  <c r="F2606" i="3"/>
  <c r="G2606" i="3" s="1"/>
  <c r="Q2606" i="3" s="1"/>
  <c r="F2582" i="3"/>
  <c r="G2582" i="3" s="1"/>
  <c r="Q2582" i="3" s="1"/>
  <c r="F2578" i="3"/>
  <c r="G2578" i="3" s="1"/>
  <c r="Q2578" i="3" s="1"/>
  <c r="F2550" i="3"/>
  <c r="G2550" i="3" s="1"/>
  <c r="Q2550" i="3" s="1"/>
  <c r="F2534" i="3"/>
  <c r="G2534" i="3" s="1"/>
  <c r="Q2534" i="3" s="1"/>
  <c r="F2486" i="3"/>
  <c r="G2486" i="3" s="1"/>
  <c r="Q2486" i="3" s="1"/>
  <c r="F2478" i="3"/>
  <c r="G2478" i="3" s="1"/>
  <c r="Q2478" i="3" s="1"/>
  <c r="F2466" i="3"/>
  <c r="G2466" i="3" s="1"/>
  <c r="Q2466" i="3" s="1"/>
  <c r="F2454" i="3"/>
  <c r="G2454" i="3" s="1"/>
  <c r="Q2454" i="3" s="1"/>
  <c r="F2603" i="3"/>
  <c r="G2603" i="3" s="1"/>
  <c r="Q2603" i="3" s="1"/>
  <c r="F2575" i="3"/>
  <c r="G2575" i="3" s="1"/>
  <c r="Q2575" i="3" s="1"/>
  <c r="F1987" i="3"/>
  <c r="G1987" i="3" s="1"/>
  <c r="Q1987" i="3" s="1"/>
  <c r="F1979" i="3"/>
  <c r="G1979" i="3" s="1"/>
  <c r="Q1979" i="3" s="1"/>
  <c r="F2035" i="3"/>
  <c r="G2035" i="3" s="1"/>
  <c r="Q2035" i="3" s="1"/>
  <c r="F2738" i="3"/>
  <c r="G2738" i="3" s="1"/>
  <c r="Q2738" i="3" s="1"/>
  <c r="F2734" i="3"/>
  <c r="G2734" i="3" s="1"/>
  <c r="Q2734" i="3" s="1"/>
  <c r="F2722" i="3"/>
  <c r="G2722" i="3" s="1"/>
  <c r="Q2722" i="3" s="1"/>
  <c r="F2718" i="3"/>
  <c r="G2718" i="3" s="1"/>
  <c r="Q2718" i="3" s="1"/>
  <c r="F2706" i="3"/>
  <c r="G2706" i="3" s="1"/>
  <c r="Q2706" i="3" s="1"/>
  <c r="F2702" i="3"/>
  <c r="G2702" i="3" s="1"/>
  <c r="Q2702" i="3" s="1"/>
  <c r="F2690" i="3"/>
  <c r="G2690" i="3" s="1"/>
  <c r="Q2690" i="3" s="1"/>
  <c r="F2682" i="3"/>
  <c r="G2682" i="3" s="1"/>
  <c r="Q2682" i="3" s="1"/>
  <c r="F2658" i="3"/>
  <c r="G2658" i="3" s="1"/>
  <c r="Q2658" i="3" s="1"/>
  <c r="F2654" i="3"/>
  <c r="G2654" i="3" s="1"/>
  <c r="Q2654" i="3" s="1"/>
  <c r="F2538" i="3"/>
  <c r="G2538" i="3" s="1"/>
  <c r="Q2538" i="3" s="1"/>
  <c r="F2482" i="3"/>
  <c r="G2482" i="3" s="1"/>
  <c r="Q2482" i="3" s="1"/>
  <c r="F2474" i="3"/>
  <c r="G2474" i="3" s="1"/>
  <c r="Q2474" i="3" s="1"/>
  <c r="F2470" i="3"/>
  <c r="G2470" i="3" s="1"/>
  <c r="Q2470" i="3" s="1"/>
  <c r="F2462" i="3"/>
  <c r="G2462" i="3" s="1"/>
  <c r="Q2462" i="3" s="1"/>
  <c r="F2621" i="3"/>
  <c r="G2621" i="3" s="1"/>
  <c r="Q2621" i="3" s="1"/>
  <c r="F1949" i="3"/>
  <c r="G1949" i="3" s="1"/>
  <c r="Q1949" i="3" s="1"/>
  <c r="F2629" i="3"/>
  <c r="G2629" i="3" s="1"/>
  <c r="Q2629" i="3" s="1"/>
  <c r="F2617" i="3"/>
  <c r="G2617" i="3" s="1"/>
  <c r="Q2617" i="3" s="1"/>
  <c r="F2581" i="3"/>
  <c r="G2581" i="3" s="1"/>
  <c r="Q2581" i="3" s="1"/>
  <c r="F2565" i="3"/>
  <c r="G2565" i="3" s="1"/>
  <c r="Q2565" i="3" s="1"/>
  <c r="F2433" i="3"/>
  <c r="G2433" i="3" s="1"/>
  <c r="Q2433" i="3" s="1"/>
  <c r="F2322" i="3"/>
  <c r="G2322" i="3" s="1"/>
  <c r="Q2322" i="3" s="1"/>
  <c r="F2318" i="3"/>
  <c r="G2318" i="3" s="1"/>
  <c r="Q2318" i="3" s="1"/>
  <c r="F2302" i="3"/>
  <c r="G2302" i="3" s="1"/>
  <c r="Q2302" i="3" s="1"/>
  <c r="F2166" i="3"/>
  <c r="G2166" i="3" s="1"/>
  <c r="Q2166" i="3" s="1"/>
  <c r="F2162" i="3"/>
  <c r="G2162" i="3" s="1"/>
  <c r="Q2162" i="3" s="1"/>
  <c r="F2158" i="3"/>
  <c r="G2158" i="3" s="1"/>
  <c r="Q2158" i="3" s="1"/>
  <c r="F2154" i="3"/>
  <c r="G2154" i="3" s="1"/>
  <c r="Q2154" i="3" s="1"/>
  <c r="F2118" i="3"/>
  <c r="G2118" i="3" s="1"/>
  <c r="Q2118" i="3" s="1"/>
  <c r="F2114" i="3"/>
  <c r="G2114" i="3" s="1"/>
  <c r="Q2114" i="3" s="1"/>
  <c r="F2724" i="3"/>
  <c r="G2724" i="3" s="1"/>
  <c r="Q2724" i="3" s="1"/>
  <c r="F2712" i="3"/>
  <c r="G2712" i="3" s="1"/>
  <c r="Q2712" i="3" s="1"/>
  <c r="F2708" i="3"/>
  <c r="G2708" i="3" s="1"/>
  <c r="Q2708" i="3" s="1"/>
  <c r="F2696" i="3"/>
  <c r="G2696" i="3" s="1"/>
  <c r="Q2696" i="3" s="1"/>
  <c r="F2688" i="3"/>
  <c r="G2688" i="3" s="1"/>
  <c r="Q2688" i="3" s="1"/>
  <c r="F2417" i="3"/>
  <c r="G2417" i="3" s="1"/>
  <c r="Q2417" i="3" s="1"/>
  <c r="F2413" i="3"/>
  <c r="G2413" i="3" s="1"/>
  <c r="Q2413" i="3" s="1"/>
  <c r="F2381" i="3"/>
  <c r="G2381" i="3" s="1"/>
  <c r="Q2381" i="3" s="1"/>
  <c r="F2281" i="3"/>
  <c r="G2281" i="3" s="1"/>
  <c r="Q2281" i="3" s="1"/>
  <c r="F2217" i="3"/>
  <c r="G2217" i="3" s="1"/>
  <c r="Q2217" i="3" s="1"/>
  <c r="F2149" i="3"/>
  <c r="G2149" i="3" s="1"/>
  <c r="Q2149" i="3" s="1"/>
  <c r="F2117" i="3"/>
  <c r="G2117" i="3" s="1"/>
  <c r="Q2117" i="3" s="1"/>
  <c r="F1923" i="3"/>
  <c r="G1923" i="3" s="1"/>
  <c r="Q1923" i="3" s="1"/>
  <c r="F1944" i="3"/>
  <c r="G1944" i="3" s="1"/>
  <c r="Q1944" i="3" s="1"/>
  <c r="F1940" i="3"/>
  <c r="G1940" i="3" s="1"/>
  <c r="Q1940" i="3" s="1"/>
  <c r="F1936" i="3"/>
  <c r="G1936" i="3" s="1"/>
  <c r="Q1936" i="3" s="1"/>
  <c r="F1956" i="3"/>
  <c r="G1956" i="3" s="1"/>
  <c r="Q1956" i="3" s="1"/>
  <c r="F1952" i="3"/>
  <c r="G1952" i="3" s="1"/>
  <c r="Q1952" i="3" s="1"/>
  <c r="F2003" i="3"/>
  <c r="G2003" i="3" s="1"/>
  <c r="Q2003" i="3" s="1"/>
  <c r="F2031" i="3"/>
  <c r="G2031" i="3" s="1"/>
  <c r="Q2031" i="3" s="1"/>
  <c r="F2023" i="3"/>
  <c r="G2023" i="3" s="1"/>
  <c r="Q2023" i="3" s="1"/>
  <c r="F2063" i="3"/>
  <c r="G2063" i="3" s="1"/>
  <c r="Q2063" i="3" s="1"/>
  <c r="F2055" i="3"/>
  <c r="G2055" i="3" s="1"/>
  <c r="Q2055" i="3" s="1"/>
  <c r="F2079" i="3"/>
  <c r="G2079" i="3" s="1"/>
  <c r="Q2079" i="3" s="1"/>
  <c r="F2094" i="3"/>
  <c r="G2094" i="3" s="1"/>
  <c r="Q2094" i="3" s="1"/>
  <c r="F2648" i="3"/>
  <c r="G2648" i="3" s="1"/>
  <c r="Q2648" i="3" s="1"/>
  <c r="F2604" i="3"/>
  <c r="G2604" i="3" s="1"/>
  <c r="Q2604" i="3" s="1"/>
  <c r="F2592" i="3"/>
  <c r="G2592" i="3" s="1"/>
  <c r="Q2592" i="3" s="1"/>
  <c r="F2488" i="3"/>
  <c r="G2488" i="3" s="1"/>
  <c r="Q2488" i="3" s="1"/>
  <c r="F1935" i="3"/>
  <c r="G1935" i="3" s="1"/>
  <c r="Q1935" i="3" s="1"/>
  <c r="F1963" i="3"/>
  <c r="G1963" i="3" s="1"/>
  <c r="Q1963" i="3" s="1"/>
  <c r="F1955" i="3"/>
  <c r="G1955" i="3" s="1"/>
  <c r="Q1955" i="3" s="1"/>
  <c r="F2030" i="3"/>
  <c r="G2030" i="3" s="1"/>
  <c r="Q2030" i="3" s="1"/>
  <c r="F2058" i="3"/>
  <c r="G2058" i="3" s="1"/>
  <c r="Q2058" i="3" s="1"/>
  <c r="F2050" i="3"/>
  <c r="G2050" i="3" s="1"/>
  <c r="Q2050" i="3" s="1"/>
  <c r="F2359" i="3"/>
  <c r="G2359" i="3" s="1"/>
  <c r="Q2359" i="3" s="1"/>
  <c r="F2355" i="3"/>
  <c r="G2355" i="3" s="1"/>
  <c r="Q2355" i="3" s="1"/>
  <c r="F2351" i="3"/>
  <c r="G2351" i="3" s="1"/>
  <c r="Q2351" i="3" s="1"/>
  <c r="F2335" i="3"/>
  <c r="G2335" i="3" s="1"/>
  <c r="Q2335" i="3" s="1"/>
  <c r="F2331" i="3"/>
  <c r="G2331" i="3" s="1"/>
  <c r="Q2331" i="3" s="1"/>
  <c r="F2323" i="3"/>
  <c r="G2323" i="3" s="1"/>
  <c r="Q2323" i="3" s="1"/>
  <c r="F2303" i="3"/>
  <c r="G2303" i="3" s="1"/>
  <c r="Q2303" i="3" s="1"/>
  <c r="F2271" i="3"/>
  <c r="G2271" i="3" s="1"/>
  <c r="Q2271" i="3" s="1"/>
  <c r="F2267" i="3"/>
  <c r="G2267" i="3" s="1"/>
  <c r="Q2267" i="3" s="1"/>
  <c r="F2263" i="3"/>
  <c r="G2263" i="3" s="1"/>
  <c r="Q2263" i="3" s="1"/>
  <c r="F2187" i="3"/>
  <c r="G2187" i="3" s="1"/>
  <c r="Q2187" i="3" s="1"/>
  <c r="F2183" i="3"/>
  <c r="G2183" i="3" s="1"/>
  <c r="Q2183" i="3" s="1"/>
  <c r="F2171" i="3"/>
  <c r="G2171" i="3" s="1"/>
  <c r="Q2171" i="3" s="1"/>
  <c r="F2167" i="3"/>
  <c r="G2167" i="3" s="1"/>
  <c r="Q2167" i="3" s="1"/>
  <c r="F2155" i="3"/>
  <c r="G2155" i="3" s="1"/>
  <c r="Q2155" i="3" s="1"/>
  <c r="F2135" i="3"/>
  <c r="G2135" i="3" s="1"/>
  <c r="Q2135" i="3" s="1"/>
  <c r="F2119" i="3"/>
  <c r="G2119" i="3" s="1"/>
  <c r="Q2119" i="3" s="1"/>
  <c r="F2111" i="3"/>
  <c r="G2111" i="3" s="1"/>
  <c r="Q2111" i="3" s="1"/>
  <c r="F2103" i="3"/>
  <c r="G2103" i="3" s="1"/>
  <c r="Q2103" i="3" s="1"/>
  <c r="F2450" i="3"/>
  <c r="G2450" i="3" s="1"/>
  <c r="Q2450" i="3" s="1"/>
  <c r="F2446" i="3"/>
  <c r="G2446" i="3" s="1"/>
  <c r="Q2446" i="3" s="1"/>
  <c r="F2438" i="3"/>
  <c r="G2438" i="3" s="1"/>
  <c r="Q2438" i="3" s="1"/>
  <c r="F2434" i="3"/>
  <c r="G2434" i="3" s="1"/>
  <c r="Q2434" i="3" s="1"/>
  <c r="F2430" i="3"/>
  <c r="G2430" i="3" s="1"/>
  <c r="Q2430" i="3" s="1"/>
  <c r="F2418" i="3"/>
  <c r="G2418" i="3" s="1"/>
  <c r="Q2418" i="3" s="1"/>
  <c r="F2414" i="3"/>
  <c r="G2414" i="3" s="1"/>
  <c r="Q2414" i="3" s="1"/>
  <c r="F2386" i="3"/>
  <c r="G2386" i="3" s="1"/>
  <c r="Q2386" i="3" s="1"/>
  <c r="F2382" i="3"/>
  <c r="G2382" i="3" s="1"/>
  <c r="Q2382" i="3" s="1"/>
  <c r="F2374" i="3"/>
  <c r="G2374" i="3" s="1"/>
  <c r="Q2374" i="3" s="1"/>
  <c r="F2370" i="3"/>
  <c r="G2370" i="3" s="1"/>
  <c r="Q2370" i="3" s="1"/>
  <c r="F2366" i="3"/>
  <c r="G2366" i="3" s="1"/>
  <c r="Q2366" i="3" s="1"/>
  <c r="F2358" i="3"/>
  <c r="G2358" i="3" s="1"/>
  <c r="Q2358" i="3" s="1"/>
  <c r="F2338" i="3"/>
  <c r="G2338" i="3" s="1"/>
  <c r="Q2338" i="3" s="1"/>
  <c r="F2258" i="3"/>
  <c r="G2258" i="3" s="1"/>
  <c r="Q2258" i="3" s="1"/>
  <c r="F2254" i="3"/>
  <c r="G2254" i="3" s="1"/>
  <c r="Q2254" i="3" s="1"/>
  <c r="F2242" i="3"/>
  <c r="G2242" i="3" s="1"/>
  <c r="Q2242" i="3" s="1"/>
  <c r="F2448" i="3"/>
  <c r="G2448" i="3" s="1"/>
  <c r="Q2448" i="3" s="1"/>
  <c r="F2444" i="3"/>
  <c r="G2444" i="3" s="1"/>
  <c r="Q2444" i="3" s="1"/>
  <c r="F2440" i="3"/>
  <c r="G2440" i="3" s="1"/>
  <c r="Q2440" i="3" s="1"/>
  <c r="F2428" i="3"/>
  <c r="G2428" i="3" s="1"/>
  <c r="Q2428" i="3" s="1"/>
  <c r="F2424" i="3"/>
  <c r="G2424" i="3" s="1"/>
  <c r="Q2424" i="3" s="1"/>
  <c r="F2085" i="3"/>
  <c r="G2085" i="3" s="1"/>
  <c r="Q2085" i="3" s="1"/>
  <c r="F2029" i="3"/>
  <c r="G2029" i="3" s="1"/>
  <c r="Q2029" i="3" s="1"/>
  <c r="F1920" i="3"/>
  <c r="G1920" i="3" s="1"/>
  <c r="Q1920" i="3" s="1"/>
  <c r="F1971" i="3"/>
  <c r="G1971" i="3" s="1"/>
  <c r="Q1971" i="3" s="1"/>
  <c r="F1967" i="3"/>
  <c r="G1967" i="3" s="1"/>
  <c r="Q1967" i="3" s="1"/>
  <c r="F2046" i="3"/>
  <c r="G2046" i="3" s="1"/>
  <c r="Q2046" i="3" s="1"/>
  <c r="F2042" i="3"/>
  <c r="G2042" i="3" s="1"/>
  <c r="Q2042" i="3" s="1"/>
  <c r="F2099" i="3"/>
  <c r="G2099" i="3" s="1"/>
  <c r="Q2099" i="3" s="1"/>
  <c r="F2087" i="3"/>
  <c r="G2087" i="3" s="1"/>
  <c r="Q2087" i="3" s="1"/>
  <c r="F2729" i="3"/>
  <c r="G2729" i="3" s="1"/>
  <c r="Q2729" i="3" s="1"/>
  <c r="F2717" i="3"/>
  <c r="G2717" i="3" s="1"/>
  <c r="Q2717" i="3" s="1"/>
  <c r="F2685" i="3"/>
  <c r="G2685" i="3" s="1"/>
  <c r="Q2685" i="3" s="1"/>
  <c r="F2681" i="3"/>
  <c r="G2681" i="3" s="1"/>
  <c r="Q2681" i="3" s="1"/>
  <c r="F2669" i="3"/>
  <c r="G2669" i="3" s="1"/>
  <c r="Q2669" i="3" s="1"/>
  <c r="F2577" i="3"/>
  <c r="G2577" i="3" s="1"/>
  <c r="Q2577" i="3" s="1"/>
  <c r="F2557" i="3"/>
  <c r="G2557" i="3" s="1"/>
  <c r="Q2557" i="3" s="1"/>
  <c r="F2549" i="3"/>
  <c r="G2549" i="3" s="1"/>
  <c r="Q2549" i="3" s="1"/>
  <c r="F2533" i="3"/>
  <c r="G2533" i="3" s="1"/>
  <c r="Q2533" i="3" s="1"/>
  <c r="F2505" i="3"/>
  <c r="G2505" i="3" s="1"/>
  <c r="Q2505" i="3" s="1"/>
  <c r="F2493" i="3"/>
  <c r="G2493" i="3" s="1"/>
  <c r="Q2493" i="3" s="1"/>
  <c r="F2489" i="3"/>
  <c r="G2489" i="3" s="1"/>
  <c r="Q2489" i="3" s="1"/>
  <c r="F2481" i="3"/>
  <c r="G2481" i="3" s="1"/>
  <c r="Q2481" i="3" s="1"/>
  <c r="F2465" i="3"/>
  <c r="G2465" i="3" s="1"/>
  <c r="Q2465" i="3" s="1"/>
  <c r="F2461" i="3"/>
  <c r="G2461" i="3" s="1"/>
  <c r="Q2461" i="3" s="1"/>
  <c r="F2453" i="3"/>
  <c r="G2453" i="3" s="1"/>
  <c r="Q2453" i="3" s="1"/>
  <c r="F2441" i="3"/>
  <c r="G2441" i="3" s="1"/>
  <c r="Q2441" i="3" s="1"/>
  <c r="F2393" i="3"/>
  <c r="G2393" i="3" s="1"/>
  <c r="Q2393" i="3" s="1"/>
  <c r="F2389" i="3"/>
  <c r="G2389" i="3" s="1"/>
  <c r="Q2389" i="3" s="1"/>
  <c r="F2345" i="3"/>
  <c r="G2345" i="3" s="1"/>
  <c r="Q2345" i="3" s="1"/>
  <c r="F2313" i="3"/>
  <c r="G2313" i="3" s="1"/>
  <c r="Q2313" i="3" s="1"/>
  <c r="F2309" i="3"/>
  <c r="G2309" i="3" s="1"/>
  <c r="Q2309" i="3" s="1"/>
  <c r="F2301" i="3"/>
  <c r="G2301" i="3" s="1"/>
  <c r="Q2301" i="3" s="1"/>
  <c r="F2289" i="3"/>
  <c r="G2289" i="3" s="1"/>
  <c r="Q2289" i="3" s="1"/>
  <c r="F2277" i="3"/>
  <c r="G2277" i="3" s="1"/>
  <c r="Q2277" i="3" s="1"/>
  <c r="F2269" i="3"/>
  <c r="G2269" i="3" s="1"/>
  <c r="Q2269" i="3" s="1"/>
  <c r="F2265" i="3"/>
  <c r="G2265" i="3" s="1"/>
  <c r="Q2265" i="3" s="1"/>
  <c r="F2237" i="3"/>
  <c r="G2237" i="3" s="1"/>
  <c r="Q2237" i="3" s="1"/>
  <c r="F2233" i="3"/>
  <c r="G2233" i="3" s="1"/>
  <c r="Q2233" i="3" s="1"/>
  <c r="F2229" i="3"/>
  <c r="G2229" i="3" s="1"/>
  <c r="Q2229" i="3" s="1"/>
  <c r="F2225" i="3"/>
  <c r="G2225" i="3" s="1"/>
  <c r="Q2225" i="3" s="1"/>
  <c r="F2213" i="3"/>
  <c r="G2213" i="3" s="1"/>
  <c r="Q2213" i="3" s="1"/>
  <c r="F2209" i="3"/>
  <c r="G2209" i="3" s="1"/>
  <c r="Q2209" i="3" s="1"/>
  <c r="F2201" i="3"/>
  <c r="G2201" i="3" s="1"/>
  <c r="Q2201" i="3" s="1"/>
  <c r="F2157" i="3"/>
  <c r="G2157" i="3" s="1"/>
  <c r="Q2157" i="3" s="1"/>
  <c r="F2153" i="3"/>
  <c r="G2153" i="3" s="1"/>
  <c r="Q2153" i="3" s="1"/>
  <c r="F2145" i="3"/>
  <c r="G2145" i="3" s="1"/>
  <c r="Q2145" i="3" s="1"/>
  <c r="F2137" i="3"/>
  <c r="G2137" i="3" s="1"/>
  <c r="Q2137" i="3" s="1"/>
  <c r="F2113" i="3"/>
  <c r="G2113" i="3" s="1"/>
  <c r="Q2113" i="3" s="1"/>
  <c r="F2664" i="3"/>
  <c r="G2664" i="3" s="1"/>
  <c r="Q2664" i="3" s="1"/>
  <c r="F2660" i="3"/>
  <c r="G2660" i="3" s="1"/>
  <c r="Q2660" i="3" s="1"/>
  <c r="F2649" i="3"/>
  <c r="G2649" i="3" s="1"/>
  <c r="Q2649" i="3" s="1"/>
  <c r="F2483" i="3"/>
  <c r="G2483" i="3" s="1"/>
  <c r="Q2483" i="3" s="1"/>
  <c r="F2479" i="3"/>
  <c r="G2479" i="3" s="1"/>
  <c r="Q2479" i="3" s="1"/>
  <c r="F2475" i="3"/>
  <c r="G2475" i="3" s="1"/>
  <c r="Q2475" i="3" s="1"/>
  <c r="F2471" i="3"/>
  <c r="G2471" i="3" s="1"/>
  <c r="Q2471" i="3" s="1"/>
  <c r="F2467" i="3"/>
  <c r="G2467" i="3" s="1"/>
  <c r="Q2467" i="3" s="1"/>
  <c r="F2463" i="3"/>
  <c r="G2463" i="3" s="1"/>
  <c r="Q2463" i="3" s="1"/>
  <c r="F2095" i="3"/>
  <c r="G2095" i="3" s="1"/>
  <c r="Q2095" i="3" s="1"/>
  <c r="F2175" i="3"/>
  <c r="G2175" i="3" s="1"/>
  <c r="Q2175" i="3" s="1"/>
  <c r="F2011" i="3"/>
  <c r="G2011" i="3" s="1"/>
  <c r="Q2011" i="3" s="1"/>
  <c r="F2105" i="3"/>
  <c r="G2105" i="3" s="1"/>
  <c r="Q2105" i="3" s="1"/>
  <c r="F1915" i="3"/>
  <c r="G1915" i="3" s="1"/>
  <c r="Q1915" i="3" s="1"/>
  <c r="F2686" i="3"/>
  <c r="G2686" i="3" s="1"/>
  <c r="Q2686" i="3" s="1"/>
  <c r="F2573" i="3"/>
  <c r="G2573" i="3" s="1"/>
  <c r="Q2573" i="3" s="1"/>
  <c r="F2537" i="3"/>
  <c r="G2537" i="3" s="1"/>
  <c r="Q2537" i="3" s="1"/>
  <c r="F2497" i="3"/>
  <c r="G2497" i="3" s="1"/>
  <c r="Q2497" i="3" s="1"/>
  <c r="F1972" i="3"/>
  <c r="G1972" i="3" s="1"/>
  <c r="Q1972" i="3" s="1"/>
  <c r="F2045" i="3"/>
  <c r="G2045" i="3" s="1"/>
  <c r="Q2045" i="3" s="1"/>
  <c r="F2037" i="3"/>
  <c r="G2037" i="3" s="1"/>
  <c r="Q2037" i="3" s="1"/>
  <c r="F2676" i="3"/>
  <c r="G2676" i="3" s="1"/>
  <c r="Q2676" i="3" s="1"/>
  <c r="F2640" i="3"/>
  <c r="G2640" i="3" s="1"/>
  <c r="Q2640" i="3" s="1"/>
  <c r="F2632" i="3"/>
  <c r="G2632" i="3" s="1"/>
  <c r="Q2632" i="3" s="1"/>
  <c r="F2628" i="3"/>
  <c r="G2628" i="3" s="1"/>
  <c r="Q2628" i="3" s="1"/>
  <c r="F2600" i="3"/>
  <c r="G2600" i="3" s="1"/>
  <c r="Q2600" i="3" s="1"/>
  <c r="F2588" i="3"/>
  <c r="G2588" i="3" s="1"/>
  <c r="Q2588" i="3" s="1"/>
  <c r="F2452" i="3"/>
  <c r="G2452" i="3" s="1"/>
  <c r="Q2452" i="3" s="1"/>
  <c r="F2436" i="3"/>
  <c r="G2436" i="3" s="1"/>
  <c r="Q2436" i="3" s="1"/>
  <c r="F2432" i="3"/>
  <c r="G2432" i="3" s="1"/>
  <c r="Q2432" i="3" s="1"/>
  <c r="F2116" i="3"/>
  <c r="G2116" i="3" s="1"/>
  <c r="Q2116" i="3" s="1"/>
  <c r="F2112" i="3"/>
  <c r="G2112" i="3" s="1"/>
  <c r="Q2112" i="3" s="1"/>
  <c r="F1914" i="3"/>
  <c r="G1914" i="3" s="1"/>
  <c r="Q1914" i="3" s="1"/>
  <c r="F2737" i="3"/>
  <c r="G2737" i="3" s="1"/>
  <c r="Q2737" i="3" s="1"/>
  <c r="F2733" i="3"/>
  <c r="G2733" i="3" s="1"/>
  <c r="Q2733" i="3" s="1"/>
  <c r="F2721" i="3"/>
  <c r="G2721" i="3" s="1"/>
  <c r="Q2721" i="3" s="1"/>
  <c r="F2713" i="3"/>
  <c r="G2713" i="3" s="1"/>
  <c r="Q2713" i="3" s="1"/>
  <c r="F2697" i="3"/>
  <c r="G2697" i="3" s="1"/>
  <c r="Q2697" i="3" s="1"/>
  <c r="F2693" i="3"/>
  <c r="G2693" i="3" s="1"/>
  <c r="Q2693" i="3" s="1"/>
  <c r="F2607" i="3"/>
  <c r="G2607" i="3" s="1"/>
  <c r="Q2607" i="3" s="1"/>
  <c r="F2599" i="3"/>
  <c r="G2599" i="3" s="1"/>
  <c r="Q2599" i="3" s="1"/>
  <c r="F2556" i="3"/>
  <c r="G2556" i="3" s="1"/>
  <c r="Q2556" i="3" s="1"/>
  <c r="F2548" i="3"/>
  <c r="G2548" i="3" s="1"/>
  <c r="Q2548" i="3" s="1"/>
  <c r="F2544" i="3"/>
  <c r="G2544" i="3" s="1"/>
  <c r="Q2544" i="3" s="1"/>
  <c r="F2540" i="3"/>
  <c r="G2540" i="3" s="1"/>
  <c r="Q2540" i="3" s="1"/>
  <c r="F2477" i="3"/>
  <c r="G2477" i="3" s="1"/>
  <c r="Q2477" i="3" s="1"/>
  <c r="F2403" i="3"/>
  <c r="G2403" i="3" s="1"/>
  <c r="Q2403" i="3" s="1"/>
  <c r="F2399" i="3"/>
  <c r="G2399" i="3" s="1"/>
  <c r="Q2399" i="3" s="1"/>
  <c r="F2395" i="3"/>
  <c r="G2395" i="3" s="1"/>
  <c r="Q2395" i="3" s="1"/>
  <c r="F2391" i="3"/>
  <c r="G2391" i="3" s="1"/>
  <c r="Q2391" i="3" s="1"/>
  <c r="F2387" i="3"/>
  <c r="G2387" i="3" s="1"/>
  <c r="Q2387" i="3" s="1"/>
  <c r="F2383" i="3"/>
  <c r="G2383" i="3" s="1"/>
  <c r="Q2383" i="3" s="1"/>
  <c r="F2347" i="3"/>
  <c r="G2347" i="3" s="1"/>
  <c r="Q2347" i="3" s="1"/>
  <c r="F2343" i="3"/>
  <c r="G2343" i="3" s="1"/>
  <c r="Q2343" i="3" s="1"/>
  <c r="F2339" i="3"/>
  <c r="G2339" i="3" s="1"/>
  <c r="Q2339" i="3" s="1"/>
  <c r="F2336" i="3"/>
  <c r="G2336" i="3" s="1"/>
  <c r="Q2336" i="3" s="1"/>
  <c r="F2333" i="3"/>
  <c r="G2333" i="3" s="1"/>
  <c r="Q2333" i="3" s="1"/>
  <c r="F2147" i="3"/>
  <c r="G2147" i="3" s="1"/>
  <c r="Q2147" i="3" s="1"/>
  <c r="F2143" i="3"/>
  <c r="G2143" i="3" s="1"/>
  <c r="Q2143" i="3" s="1"/>
  <c r="F2131" i="3"/>
  <c r="G2131" i="3" s="1"/>
  <c r="Q2131" i="3" s="1"/>
  <c r="F2127" i="3"/>
  <c r="G2127" i="3" s="1"/>
  <c r="Q2127" i="3" s="1"/>
  <c r="F2123" i="3"/>
  <c r="G2123" i="3" s="1"/>
  <c r="Q2123" i="3" s="1"/>
  <c r="F2071" i="3"/>
  <c r="G2071" i="3" s="1"/>
  <c r="Q2071" i="3" s="1"/>
  <c r="F2005" i="3"/>
  <c r="G2005" i="3" s="1"/>
  <c r="Q2005" i="3" s="1"/>
  <c r="F2514" i="3"/>
  <c r="G2514" i="3" s="1"/>
  <c r="Q2514" i="3" s="1"/>
  <c r="F2502" i="3"/>
  <c r="G2502" i="3" s="1"/>
  <c r="Q2502" i="3" s="1"/>
  <c r="F2498" i="3"/>
  <c r="G2498" i="3" s="1"/>
  <c r="Q2498" i="3" s="1"/>
  <c r="F1999" i="3"/>
  <c r="G1999" i="3" s="1"/>
  <c r="Q1999" i="3" s="1"/>
  <c r="F1919" i="3"/>
  <c r="G1919" i="3" s="1"/>
  <c r="Q1919" i="3" s="1"/>
  <c r="F1928" i="3"/>
  <c r="G1928" i="3" s="1"/>
  <c r="Q1928" i="3" s="1"/>
  <c r="F2025" i="3"/>
  <c r="G2025" i="3" s="1"/>
  <c r="Q2025" i="3" s="1"/>
  <c r="F2021" i="3"/>
  <c r="G2021" i="3" s="1"/>
  <c r="Q2021" i="3" s="1"/>
  <c r="F2101" i="3"/>
  <c r="G2101" i="3" s="1"/>
  <c r="Q2101" i="3" s="1"/>
  <c r="F2093" i="3"/>
  <c r="G2093" i="3" s="1"/>
  <c r="Q2093" i="3" s="1"/>
  <c r="F2259" i="3"/>
  <c r="G2259" i="3" s="1"/>
  <c r="Q2259" i="3" s="1"/>
  <c r="F2243" i="3"/>
  <c r="G2243" i="3" s="1"/>
  <c r="Q2243" i="3" s="1"/>
  <c r="F2211" i="3"/>
  <c r="G2211" i="3" s="1"/>
  <c r="Q2211" i="3" s="1"/>
  <c r="F1913" i="3"/>
  <c r="G1913" i="3" s="1"/>
  <c r="Q1913" i="3" s="1"/>
  <c r="F2728" i="3"/>
  <c r="G2728" i="3" s="1"/>
  <c r="Q2728" i="3" s="1"/>
  <c r="F2720" i="3"/>
  <c r="G2720" i="3" s="1"/>
  <c r="Q2720" i="3" s="1"/>
  <c r="F2680" i="3"/>
  <c r="G2680" i="3" s="1"/>
  <c r="Q2680" i="3" s="1"/>
  <c r="F2665" i="3"/>
  <c r="G2665" i="3" s="1"/>
  <c r="Q2665" i="3" s="1"/>
  <c r="F2661" i="3"/>
  <c r="G2661" i="3" s="1"/>
  <c r="Q2661" i="3" s="1"/>
  <c r="F2657" i="3"/>
  <c r="G2657" i="3" s="1"/>
  <c r="Q2657" i="3" s="1"/>
  <c r="F2653" i="3"/>
  <c r="G2653" i="3" s="1"/>
  <c r="Q2653" i="3" s="1"/>
  <c r="F2637" i="3"/>
  <c r="G2637" i="3" s="1"/>
  <c r="Q2637" i="3" s="1"/>
  <c r="F2633" i="3"/>
  <c r="G2633" i="3" s="1"/>
  <c r="Q2633" i="3" s="1"/>
  <c r="F2610" i="3"/>
  <c r="G2610" i="3" s="1"/>
  <c r="Q2610" i="3" s="1"/>
  <c r="F2476" i="3"/>
  <c r="G2476" i="3" s="1"/>
  <c r="Q2476" i="3" s="1"/>
  <c r="F2460" i="3"/>
  <c r="G2460" i="3" s="1"/>
  <c r="Q2460" i="3" s="1"/>
  <c r="F2456" i="3"/>
  <c r="G2456" i="3" s="1"/>
  <c r="Q2456" i="3" s="1"/>
  <c r="F2449" i="3"/>
  <c r="G2449" i="3" s="1"/>
  <c r="Q2449" i="3" s="1"/>
  <c r="F2445" i="3"/>
  <c r="G2445" i="3" s="1"/>
  <c r="Q2445" i="3" s="1"/>
  <c r="F2437" i="3"/>
  <c r="G2437" i="3" s="1"/>
  <c r="Q2437" i="3" s="1"/>
  <c r="F2429" i="3"/>
  <c r="G2429" i="3" s="1"/>
  <c r="Q2429" i="3" s="1"/>
  <c r="F2425" i="3"/>
  <c r="G2425" i="3" s="1"/>
  <c r="Q2425" i="3" s="1"/>
  <c r="F2402" i="3"/>
  <c r="G2402" i="3" s="1"/>
  <c r="Q2402" i="3" s="1"/>
  <c r="F2398" i="3"/>
  <c r="G2398" i="3" s="1"/>
  <c r="Q2398" i="3" s="1"/>
  <c r="F2354" i="3"/>
  <c r="G2354" i="3" s="1"/>
  <c r="Q2354" i="3" s="1"/>
  <c r="F2342" i="3"/>
  <c r="G2342" i="3" s="1"/>
  <c r="Q2342" i="3" s="1"/>
  <c r="F2325" i="3"/>
  <c r="G2325" i="3" s="1"/>
  <c r="Q2325" i="3" s="1"/>
  <c r="F2321" i="3"/>
  <c r="G2321" i="3" s="1"/>
  <c r="Q2321" i="3" s="1"/>
  <c r="F2317" i="3"/>
  <c r="G2317" i="3" s="1"/>
  <c r="Q2317" i="3" s="1"/>
  <c r="F2305" i="3"/>
  <c r="G2305" i="3" s="1"/>
  <c r="Q2305" i="3" s="1"/>
  <c r="F2297" i="3"/>
  <c r="G2297" i="3" s="1"/>
  <c r="Q2297" i="3" s="1"/>
  <c r="F2293" i="3"/>
  <c r="G2293" i="3" s="1"/>
  <c r="Q2293" i="3" s="1"/>
  <c r="F2285" i="3"/>
  <c r="G2285" i="3" s="1"/>
  <c r="Q2285" i="3" s="1"/>
  <c r="F2066" i="3"/>
  <c r="G2066" i="3" s="1"/>
  <c r="Q2066" i="3" s="1"/>
  <c r="F1957" i="3"/>
  <c r="G1957" i="3" s="1"/>
  <c r="Q1957" i="3" s="1"/>
  <c r="F2701" i="3"/>
  <c r="G2701" i="3" s="1"/>
  <c r="Q2701" i="3" s="1"/>
  <c r="F2692" i="3"/>
  <c r="G2692" i="3" s="1"/>
  <c r="Q2692" i="3" s="1"/>
  <c r="F2684" i="3"/>
  <c r="G2684" i="3" s="1"/>
  <c r="Q2684" i="3" s="1"/>
  <c r="F2674" i="3"/>
  <c r="G2674" i="3" s="1"/>
  <c r="Q2674" i="3" s="1"/>
  <c r="F2670" i="3"/>
  <c r="G2670" i="3" s="1"/>
  <c r="Q2670" i="3" s="1"/>
  <c r="F2644" i="3"/>
  <c r="G2644" i="3" s="1"/>
  <c r="Q2644" i="3" s="1"/>
  <c r="F2638" i="3"/>
  <c r="G2638" i="3" s="1"/>
  <c r="Q2638" i="3" s="1"/>
  <c r="F2626" i="3"/>
  <c r="G2626" i="3" s="1"/>
  <c r="Q2626" i="3" s="1"/>
  <c r="F2611" i="3"/>
  <c r="G2611" i="3" s="1"/>
  <c r="Q2611" i="3" s="1"/>
  <c r="F2601" i="3"/>
  <c r="G2601" i="3" s="1"/>
  <c r="Q2601" i="3" s="1"/>
  <c r="F2597" i="3"/>
  <c r="G2597" i="3" s="1"/>
  <c r="Q2597" i="3" s="1"/>
  <c r="F2593" i="3"/>
  <c r="G2593" i="3" s="1"/>
  <c r="Q2593" i="3" s="1"/>
  <c r="F2570" i="3"/>
  <c r="G2570" i="3" s="1"/>
  <c r="Q2570" i="3" s="1"/>
  <c r="F2566" i="3"/>
  <c r="G2566" i="3" s="1"/>
  <c r="Q2566" i="3" s="1"/>
  <c r="F2554" i="3"/>
  <c r="G2554" i="3" s="1"/>
  <c r="Q2554" i="3" s="1"/>
  <c r="F2535" i="3"/>
  <c r="G2535" i="3" s="1"/>
  <c r="Q2535" i="3" s="1"/>
  <c r="F2532" i="3"/>
  <c r="G2532" i="3" s="1"/>
  <c r="Q2532" i="3" s="1"/>
  <c r="F2528" i="3"/>
  <c r="G2528" i="3" s="1"/>
  <c r="Q2528" i="3" s="1"/>
  <c r="F2524" i="3"/>
  <c r="G2524" i="3" s="1"/>
  <c r="Q2524" i="3" s="1"/>
  <c r="F2520" i="3"/>
  <c r="G2520" i="3" s="1"/>
  <c r="Q2520" i="3" s="1"/>
  <c r="F2512" i="3"/>
  <c r="G2512" i="3" s="1"/>
  <c r="Q2512" i="3" s="1"/>
  <c r="F2508" i="3"/>
  <c r="G2508" i="3" s="1"/>
  <c r="Q2508" i="3" s="1"/>
  <c r="F2500" i="3"/>
  <c r="G2500" i="3" s="1"/>
  <c r="Q2500" i="3" s="1"/>
  <c r="F2492" i="3"/>
  <c r="G2492" i="3" s="1"/>
  <c r="Q2492" i="3" s="1"/>
  <c r="F2485" i="3"/>
  <c r="G2485" i="3" s="1"/>
  <c r="Q2485" i="3" s="1"/>
  <c r="F2473" i="3"/>
  <c r="G2473" i="3" s="1"/>
  <c r="Q2473" i="3" s="1"/>
  <c r="F2469" i="3"/>
  <c r="G2469" i="3" s="1"/>
  <c r="Q2469" i="3" s="1"/>
  <c r="F2372" i="3"/>
  <c r="G2372" i="3" s="1"/>
  <c r="Q2372" i="3" s="1"/>
  <c r="F2319" i="3"/>
  <c r="G2319" i="3" s="1"/>
  <c r="Q2319" i="3" s="1"/>
  <c r="F2315" i="3"/>
  <c r="G2315" i="3" s="1"/>
  <c r="Q2315" i="3" s="1"/>
  <c r="F2311" i="3"/>
  <c r="G2311" i="3" s="1"/>
  <c r="Q2311" i="3" s="1"/>
  <c r="F2307" i="3"/>
  <c r="G2307" i="3" s="1"/>
  <c r="Q2307" i="3" s="1"/>
  <c r="F2299" i="3"/>
  <c r="G2299" i="3" s="1"/>
  <c r="Q2299" i="3" s="1"/>
  <c r="F2295" i="3"/>
  <c r="G2295" i="3" s="1"/>
  <c r="Q2295" i="3" s="1"/>
  <c r="F2291" i="3"/>
  <c r="G2291" i="3" s="1"/>
  <c r="Q2291" i="3" s="1"/>
  <c r="F2287" i="3"/>
  <c r="G2287" i="3" s="1"/>
  <c r="Q2287" i="3" s="1"/>
  <c r="F2283" i="3"/>
  <c r="G2283" i="3" s="1"/>
  <c r="Q2283" i="3" s="1"/>
  <c r="F2279" i="3"/>
  <c r="G2279" i="3" s="1"/>
  <c r="Q2279" i="3" s="1"/>
  <c r="F2275" i="3"/>
  <c r="G2275" i="3" s="1"/>
  <c r="Q2275" i="3" s="1"/>
  <c r="F2196" i="3"/>
  <c r="G2196" i="3" s="1"/>
  <c r="Q2196" i="3" s="1"/>
  <c r="F2192" i="3"/>
  <c r="G2192" i="3" s="1"/>
  <c r="Q2192" i="3" s="1"/>
  <c r="F2180" i="3"/>
  <c r="G2180" i="3" s="1"/>
  <c r="Q2180" i="3" s="1"/>
  <c r="F2176" i="3"/>
  <c r="G2176" i="3" s="1"/>
  <c r="Q2176" i="3" s="1"/>
  <c r="F2141" i="3"/>
  <c r="G2141" i="3" s="1"/>
  <c r="Q2141" i="3" s="1"/>
  <c r="F2133" i="3"/>
  <c r="G2133" i="3" s="1"/>
  <c r="Q2133" i="3" s="1"/>
  <c r="F2129" i="3"/>
  <c r="G2129" i="3" s="1"/>
  <c r="Q2129" i="3" s="1"/>
  <c r="F2125" i="3"/>
  <c r="G2125" i="3" s="1"/>
  <c r="Q2125" i="3" s="1"/>
  <c r="F2121" i="3"/>
  <c r="G2121" i="3" s="1"/>
  <c r="Q2121" i="3" s="1"/>
  <c r="F2107" i="3"/>
  <c r="G2107" i="3" s="1"/>
  <c r="Q2107" i="3" s="1"/>
  <c r="F2091" i="3"/>
  <c r="G2091" i="3" s="1"/>
  <c r="Q2091" i="3" s="1"/>
  <c r="F2083" i="3"/>
  <c r="G2083" i="3" s="1"/>
  <c r="Q2083" i="3" s="1"/>
  <c r="F2067" i="3"/>
  <c r="G2067" i="3" s="1"/>
  <c r="Q2067" i="3" s="1"/>
  <c r="F2059" i="3"/>
  <c r="G2059" i="3" s="1"/>
  <c r="Q2059" i="3" s="1"/>
  <c r="F2051" i="3"/>
  <c r="G2051" i="3" s="1"/>
  <c r="Q2051" i="3" s="1"/>
  <c r="F2019" i="3"/>
  <c r="G2019" i="3" s="1"/>
  <c r="Q2019" i="3" s="1"/>
  <c r="F1997" i="3"/>
  <c r="G1997" i="3" s="1"/>
  <c r="Q1997" i="3" s="1"/>
  <c r="F1962" i="3"/>
  <c r="G1962" i="3" s="1"/>
  <c r="Q1962" i="3" s="1"/>
  <c r="F1958" i="3"/>
  <c r="G1958" i="3" s="1"/>
  <c r="Q1958" i="3" s="1"/>
  <c r="F1954" i="3"/>
  <c r="G1954" i="3" s="1"/>
  <c r="Q1954" i="3" s="1"/>
  <c r="F2298" i="3"/>
  <c r="G2298" i="3" s="1"/>
  <c r="Q2298" i="3" s="1"/>
  <c r="F2290" i="3"/>
  <c r="G2290" i="3" s="1"/>
  <c r="Q2290" i="3" s="1"/>
  <c r="F2286" i="3"/>
  <c r="G2286" i="3" s="1"/>
  <c r="Q2286" i="3" s="1"/>
  <c r="F2282" i="3"/>
  <c r="G2282" i="3" s="1"/>
  <c r="Q2282" i="3" s="1"/>
  <c r="F2274" i="3"/>
  <c r="G2274" i="3" s="1"/>
  <c r="Q2274" i="3" s="1"/>
  <c r="F2270" i="3"/>
  <c r="G2270" i="3" s="1"/>
  <c r="Q2270" i="3" s="1"/>
  <c r="F1916" i="3"/>
  <c r="G1916" i="3" s="1"/>
  <c r="Q1916" i="3" s="1"/>
  <c r="F2740" i="3"/>
  <c r="G2740" i="3" s="1"/>
  <c r="Q2740" i="3" s="1"/>
  <c r="F2725" i="3"/>
  <c r="G2725" i="3" s="1"/>
  <c r="Q2725" i="3" s="1"/>
  <c r="F2719" i="3"/>
  <c r="G2719" i="3" s="1"/>
  <c r="Q2719" i="3" s="1"/>
  <c r="F2705" i="3"/>
  <c r="G2705" i="3" s="1"/>
  <c r="Q2705" i="3" s="1"/>
  <c r="F2689" i="3"/>
  <c r="G2689" i="3" s="1"/>
  <c r="Q2689" i="3" s="1"/>
  <c r="F2645" i="3"/>
  <c r="G2645" i="3" s="1"/>
  <c r="Q2645" i="3" s="1"/>
  <c r="F2612" i="3"/>
  <c r="G2612" i="3" s="1"/>
  <c r="Q2612" i="3" s="1"/>
  <c r="F2598" i="3"/>
  <c r="G2598" i="3" s="1"/>
  <c r="Q2598" i="3" s="1"/>
  <c r="F2594" i="3"/>
  <c r="G2594" i="3" s="1"/>
  <c r="Q2594" i="3" s="1"/>
  <c r="F2586" i="3"/>
  <c r="G2586" i="3" s="1"/>
  <c r="Q2586" i="3" s="1"/>
  <c r="F2567" i="3"/>
  <c r="G2567" i="3" s="1"/>
  <c r="Q2567" i="3" s="1"/>
  <c r="F2563" i="3"/>
  <c r="G2563" i="3" s="1"/>
  <c r="Q2563" i="3" s="1"/>
  <c r="F2559" i="3"/>
  <c r="G2559" i="3" s="1"/>
  <c r="Q2559" i="3" s="1"/>
  <c r="F2555" i="3"/>
  <c r="G2555" i="3" s="1"/>
  <c r="Q2555" i="3" s="1"/>
  <c r="F2551" i="3"/>
  <c r="G2551" i="3" s="1"/>
  <c r="Q2551" i="3" s="1"/>
  <c r="F2539" i="3"/>
  <c r="G2539" i="3" s="1"/>
  <c r="Q2539" i="3" s="1"/>
  <c r="F2536" i="3"/>
  <c r="G2536" i="3" s="1"/>
  <c r="Q2536" i="3" s="1"/>
  <c r="F2529" i="3"/>
  <c r="G2529" i="3" s="1"/>
  <c r="Q2529" i="3" s="1"/>
  <c r="F2525" i="3"/>
  <c r="G2525" i="3" s="1"/>
  <c r="Q2525" i="3" s="1"/>
  <c r="F2521" i="3"/>
  <c r="G2521" i="3" s="1"/>
  <c r="Q2521" i="3" s="1"/>
  <c r="F2517" i="3"/>
  <c r="G2517" i="3" s="1"/>
  <c r="Q2517" i="3" s="1"/>
  <c r="F2513" i="3"/>
  <c r="G2513" i="3" s="1"/>
  <c r="Q2513" i="3" s="1"/>
  <c r="F2509" i="3"/>
  <c r="G2509" i="3" s="1"/>
  <c r="Q2509" i="3" s="1"/>
  <c r="F2501" i="3"/>
  <c r="G2501" i="3" s="1"/>
  <c r="Q2501" i="3" s="1"/>
  <c r="F2443" i="3"/>
  <c r="G2443" i="3" s="1"/>
  <c r="Q2443" i="3" s="1"/>
  <c r="F2439" i="3"/>
  <c r="G2439" i="3" s="1"/>
  <c r="Q2439" i="3" s="1"/>
  <c r="F2435" i="3"/>
  <c r="G2435" i="3" s="1"/>
  <c r="Q2435" i="3" s="1"/>
  <c r="F2431" i="3"/>
  <c r="G2431" i="3" s="1"/>
  <c r="Q2431" i="3" s="1"/>
  <c r="F2427" i="3"/>
  <c r="G2427" i="3" s="1"/>
  <c r="Q2427" i="3" s="1"/>
  <c r="F2423" i="3"/>
  <c r="G2423" i="3" s="1"/>
  <c r="Q2423" i="3" s="1"/>
  <c r="F2420" i="3"/>
  <c r="G2420" i="3" s="1"/>
  <c r="Q2420" i="3" s="1"/>
  <c r="F2416" i="3"/>
  <c r="G2416" i="3" s="1"/>
  <c r="Q2416" i="3" s="1"/>
  <c r="F2409" i="3"/>
  <c r="G2409" i="3" s="1"/>
  <c r="Q2409" i="3" s="1"/>
  <c r="F2401" i="3"/>
  <c r="G2401" i="3" s="1"/>
  <c r="Q2401" i="3" s="1"/>
  <c r="F2397" i="3"/>
  <c r="G2397" i="3" s="1"/>
  <c r="Q2397" i="3" s="1"/>
  <c r="F2385" i="3"/>
  <c r="G2385" i="3" s="1"/>
  <c r="Q2385" i="3" s="1"/>
  <c r="F2377" i="3"/>
  <c r="G2377" i="3" s="1"/>
  <c r="Q2377" i="3" s="1"/>
  <c r="F2373" i="3"/>
  <c r="G2373" i="3" s="1"/>
  <c r="Q2373" i="3" s="1"/>
  <c r="F2369" i="3"/>
  <c r="G2369" i="3" s="1"/>
  <c r="Q2369" i="3" s="1"/>
  <c r="F2365" i="3"/>
  <c r="G2365" i="3" s="1"/>
  <c r="Q2365" i="3" s="1"/>
  <c r="F2361" i="3"/>
  <c r="G2361" i="3" s="1"/>
  <c r="Q2361" i="3" s="1"/>
  <c r="F2357" i="3"/>
  <c r="G2357" i="3" s="1"/>
  <c r="Q2357" i="3" s="1"/>
  <c r="F2276" i="3"/>
  <c r="G2276" i="3" s="1"/>
  <c r="Q2276" i="3" s="1"/>
  <c r="F2272" i="3"/>
  <c r="G2272" i="3" s="1"/>
  <c r="Q2272" i="3" s="1"/>
  <c r="F2268" i="3"/>
  <c r="G2268" i="3" s="1"/>
  <c r="Q2268" i="3" s="1"/>
  <c r="F2264" i="3"/>
  <c r="G2264" i="3" s="1"/>
  <c r="Q2264" i="3" s="1"/>
  <c r="F2257" i="3"/>
  <c r="G2257" i="3" s="1"/>
  <c r="Q2257" i="3" s="1"/>
  <c r="F2253" i="3"/>
  <c r="G2253" i="3" s="1"/>
  <c r="Q2253" i="3" s="1"/>
  <c r="F2249" i="3"/>
  <c r="G2249" i="3" s="1"/>
  <c r="Q2249" i="3" s="1"/>
  <c r="F2245" i="3"/>
  <c r="G2245" i="3" s="1"/>
  <c r="Q2245" i="3" s="1"/>
  <c r="F2241" i="3"/>
  <c r="G2241" i="3" s="1"/>
  <c r="Q2241" i="3" s="1"/>
  <c r="F2205" i="3"/>
  <c r="G2205" i="3" s="1"/>
  <c r="Q2205" i="3" s="1"/>
  <c r="F2197" i="3"/>
  <c r="G2197" i="3" s="1"/>
  <c r="Q2197" i="3" s="1"/>
  <c r="F2193" i="3"/>
  <c r="G2193" i="3" s="1"/>
  <c r="Q2193" i="3" s="1"/>
  <c r="F2189" i="3"/>
  <c r="G2189" i="3" s="1"/>
  <c r="Q2189" i="3" s="1"/>
  <c r="F2185" i="3"/>
  <c r="G2185" i="3" s="1"/>
  <c r="Q2185" i="3" s="1"/>
  <c r="F2181" i="3"/>
  <c r="G2181" i="3" s="1"/>
  <c r="Q2181" i="3" s="1"/>
  <c r="F2177" i="3"/>
  <c r="G2177" i="3" s="1"/>
  <c r="Q2177" i="3" s="1"/>
  <c r="F2173" i="3"/>
  <c r="G2173" i="3" s="1"/>
  <c r="Q2173" i="3" s="1"/>
  <c r="F2169" i="3"/>
  <c r="G2169" i="3" s="1"/>
  <c r="Q2169" i="3" s="1"/>
  <c r="F2165" i="3"/>
  <c r="G2165" i="3" s="1"/>
  <c r="Q2165" i="3" s="1"/>
  <c r="F2161" i="3"/>
  <c r="G2161" i="3" s="1"/>
  <c r="Q2161" i="3" s="1"/>
  <c r="F2150" i="3"/>
  <c r="G2150" i="3" s="1"/>
  <c r="Q2150" i="3" s="1"/>
  <c r="F2146" i="3"/>
  <c r="G2146" i="3" s="1"/>
  <c r="Q2146" i="3" s="1"/>
  <c r="F2115" i="3"/>
  <c r="G2115" i="3" s="1"/>
  <c r="Q2115" i="3" s="1"/>
  <c r="F2064" i="3"/>
  <c r="G2064" i="3" s="1"/>
  <c r="Q2064" i="3" s="1"/>
  <c r="F2060" i="3"/>
  <c r="G2060" i="3" s="1"/>
  <c r="Q2060" i="3" s="1"/>
  <c r="F2056" i="3"/>
  <c r="G2056" i="3" s="1"/>
  <c r="Q2056" i="3" s="1"/>
  <c r="F2052" i="3"/>
  <c r="G2052" i="3" s="1"/>
  <c r="Q2052" i="3" s="1"/>
  <c r="F2006" i="3"/>
  <c r="G2006" i="3" s="1"/>
  <c r="Q2006" i="3" s="1"/>
  <c r="F1959" i="3"/>
  <c r="G1959" i="3" s="1"/>
  <c r="Q1959" i="3" s="1"/>
  <c r="F1951" i="3"/>
  <c r="G1951" i="3" s="1"/>
  <c r="Q1951" i="3" s="1"/>
  <c r="F1947" i="3"/>
  <c r="G1947" i="3" s="1"/>
  <c r="Q1947" i="3" s="1"/>
  <c r="F1943" i="3"/>
  <c r="G1943" i="3" s="1"/>
  <c r="Q1943" i="3" s="1"/>
  <c r="F1939" i="3"/>
  <c r="G1939" i="3" s="1"/>
  <c r="Q1939" i="3" s="1"/>
  <c r="F2613" i="3"/>
  <c r="G2613" i="3" s="1"/>
  <c r="Q2613" i="3" s="1"/>
  <c r="F2560" i="3"/>
  <c r="G2560" i="3" s="1"/>
  <c r="Q2560" i="3" s="1"/>
  <c r="F2552" i="3"/>
  <c r="G2552" i="3" s="1"/>
  <c r="Q2552" i="3" s="1"/>
  <c r="F2545" i="3"/>
  <c r="G2545" i="3" s="1"/>
  <c r="Q2545" i="3" s="1"/>
  <c r="F2484" i="3"/>
  <c r="G2484" i="3" s="1"/>
  <c r="Q2484" i="3" s="1"/>
  <c r="F2480" i="3"/>
  <c r="G2480" i="3" s="1"/>
  <c r="Q2480" i="3" s="1"/>
  <c r="F2468" i="3"/>
  <c r="G2468" i="3" s="1"/>
  <c r="Q2468" i="3" s="1"/>
  <c r="F2464" i="3"/>
  <c r="G2464" i="3" s="1"/>
  <c r="Q2464" i="3" s="1"/>
  <c r="F2457" i="3"/>
  <c r="G2457" i="3" s="1"/>
  <c r="Q2457" i="3" s="1"/>
  <c r="F2412" i="3"/>
  <c r="G2412" i="3" s="1"/>
  <c r="Q2412" i="3" s="1"/>
  <c r="F2396" i="3"/>
  <c r="G2396" i="3" s="1"/>
  <c r="Q2396" i="3" s="1"/>
  <c r="F2388" i="3"/>
  <c r="G2388" i="3" s="1"/>
  <c r="Q2388" i="3" s="1"/>
  <c r="F2384" i="3"/>
  <c r="G2384" i="3" s="1"/>
  <c r="Q2384" i="3" s="1"/>
  <c r="F2380" i="3"/>
  <c r="G2380" i="3" s="1"/>
  <c r="Q2380" i="3" s="1"/>
  <c r="F2376" i="3"/>
  <c r="G2376" i="3" s="1"/>
  <c r="Q2376" i="3" s="1"/>
  <c r="F2364" i="3"/>
  <c r="G2364" i="3" s="1"/>
  <c r="Q2364" i="3" s="1"/>
  <c r="F2360" i="3"/>
  <c r="G2360" i="3" s="1"/>
  <c r="Q2360" i="3" s="1"/>
  <c r="F2353" i="3"/>
  <c r="G2353" i="3" s="1"/>
  <c r="Q2353" i="3" s="1"/>
  <c r="F2349" i="3"/>
  <c r="G2349" i="3" s="1"/>
  <c r="Q2349" i="3" s="1"/>
  <c r="F2341" i="3"/>
  <c r="G2341" i="3" s="1"/>
  <c r="Q2341" i="3" s="1"/>
  <c r="F2300" i="3"/>
  <c r="G2300" i="3" s="1"/>
  <c r="Q2300" i="3" s="1"/>
  <c r="F2296" i="3"/>
  <c r="G2296" i="3" s="1"/>
  <c r="Q2296" i="3" s="1"/>
  <c r="F2292" i="3"/>
  <c r="G2292" i="3" s="1"/>
  <c r="Q2292" i="3" s="1"/>
  <c r="F2288" i="3"/>
  <c r="G2288" i="3" s="1"/>
  <c r="Q2288" i="3" s="1"/>
  <c r="F2284" i="3"/>
  <c r="G2284" i="3" s="1"/>
  <c r="Q2284" i="3" s="1"/>
  <c r="F2280" i="3"/>
  <c r="G2280" i="3" s="1"/>
  <c r="Q2280" i="3" s="1"/>
  <c r="F2273" i="3"/>
  <c r="G2273" i="3" s="1"/>
  <c r="Q2273" i="3" s="1"/>
  <c r="F2238" i="3"/>
  <c r="G2238" i="3" s="1"/>
  <c r="Q2238" i="3" s="1"/>
  <c r="F2230" i="3"/>
  <c r="G2230" i="3" s="1"/>
  <c r="Q2230" i="3" s="1"/>
  <c r="F2226" i="3"/>
  <c r="G2226" i="3" s="1"/>
  <c r="Q2226" i="3" s="1"/>
  <c r="F2222" i="3"/>
  <c r="G2222" i="3" s="1"/>
  <c r="Q2222" i="3" s="1"/>
  <c r="F2218" i="3"/>
  <c r="G2218" i="3" s="1"/>
  <c r="Q2218" i="3" s="1"/>
  <c r="F2214" i="3"/>
  <c r="G2214" i="3" s="1"/>
  <c r="Q2214" i="3" s="1"/>
  <c r="F2210" i="3"/>
  <c r="G2210" i="3" s="1"/>
  <c r="Q2210" i="3" s="1"/>
  <c r="F2203" i="3"/>
  <c r="G2203" i="3" s="1"/>
  <c r="Q2203" i="3" s="1"/>
  <c r="F2195" i="3"/>
  <c r="G2195" i="3" s="1"/>
  <c r="Q2195" i="3" s="1"/>
  <c r="F2179" i="3"/>
  <c r="G2179" i="3" s="1"/>
  <c r="Q2179" i="3" s="1"/>
  <c r="F2163" i="3"/>
  <c r="G2163" i="3" s="1"/>
  <c r="Q2163" i="3" s="1"/>
  <c r="F2151" i="3"/>
  <c r="G2151" i="3" s="1"/>
  <c r="Q2151" i="3" s="1"/>
  <c r="F2144" i="3"/>
  <c r="G2144" i="3" s="1"/>
  <c r="Q2144" i="3" s="1"/>
  <c r="F2110" i="3"/>
  <c r="G2110" i="3" s="1"/>
  <c r="Q2110" i="3" s="1"/>
  <c r="F2106" i="3"/>
  <c r="G2106" i="3" s="1"/>
  <c r="Q2106" i="3" s="1"/>
  <c r="F2082" i="3"/>
  <c r="G2082" i="3" s="1"/>
  <c r="Q2082" i="3" s="1"/>
  <c r="F2078" i="3"/>
  <c r="G2078" i="3" s="1"/>
  <c r="Q2078" i="3" s="1"/>
  <c r="F2074" i="3"/>
  <c r="G2074" i="3" s="1"/>
  <c r="Q2074" i="3" s="1"/>
  <c r="F2070" i="3"/>
  <c r="G2070" i="3" s="1"/>
  <c r="Q2070" i="3" s="1"/>
  <c r="F2062" i="3"/>
  <c r="G2062" i="3" s="1"/>
  <c r="Q2062" i="3" s="1"/>
  <c r="F2034" i="3"/>
  <c r="G2034" i="3" s="1"/>
  <c r="Q2034" i="3" s="1"/>
  <c r="F2004" i="3"/>
  <c r="G2004" i="3" s="1"/>
  <c r="Q2004" i="3" s="1"/>
  <c r="F1996" i="3"/>
  <c r="G1996" i="3" s="1"/>
  <c r="Q1996" i="3" s="1"/>
  <c r="F1961" i="3"/>
  <c r="G1961" i="3" s="1"/>
  <c r="Q1961" i="3" s="1"/>
  <c r="F1945" i="3"/>
  <c r="G1945" i="3" s="1"/>
  <c r="Q1945" i="3" s="1"/>
  <c r="F1933" i="3"/>
  <c r="G1933" i="3" s="1"/>
  <c r="Q1933" i="3" s="1"/>
  <c r="F2234" i="3"/>
  <c r="G2234" i="3" s="1"/>
  <c r="Q2234" i="3" s="1"/>
  <c r="F2306" i="3"/>
  <c r="G2306" i="3" s="1"/>
  <c r="Q2306" i="3" s="1"/>
  <c r="F2730" i="3"/>
  <c r="G2730" i="3" s="1"/>
  <c r="Q2730" i="3" s="1"/>
  <c r="F2726" i="3"/>
  <c r="G2726" i="3" s="1"/>
  <c r="Q2726" i="3" s="1"/>
  <c r="F2716" i="3"/>
  <c r="G2716" i="3" s="1"/>
  <c r="Q2716" i="3" s="1"/>
  <c r="F2710" i="3"/>
  <c r="G2710" i="3" s="1"/>
  <c r="Q2710" i="3" s="1"/>
  <c r="F2694" i="3"/>
  <c r="G2694" i="3" s="1"/>
  <c r="Q2694" i="3" s="1"/>
  <c r="F2673" i="3"/>
  <c r="G2673" i="3" s="1"/>
  <c r="Q2673" i="3" s="1"/>
  <c r="F2650" i="3"/>
  <c r="G2650" i="3" s="1"/>
  <c r="Q2650" i="3" s="1"/>
  <c r="F2625" i="3"/>
  <c r="G2625" i="3" s="1"/>
  <c r="Q2625" i="3" s="1"/>
  <c r="F2618" i="3"/>
  <c r="G2618" i="3" s="1"/>
  <c r="Q2618" i="3" s="1"/>
  <c r="F2589" i="3"/>
  <c r="G2589" i="3" s="1"/>
  <c r="Q2589" i="3" s="1"/>
  <c r="F2585" i="3"/>
  <c r="G2585" i="3" s="1"/>
  <c r="Q2585" i="3" s="1"/>
  <c r="F2574" i="3"/>
  <c r="G2574" i="3" s="1"/>
  <c r="Q2574" i="3" s="1"/>
  <c r="F2562" i="3"/>
  <c r="G2562" i="3" s="1"/>
  <c r="Q2562" i="3" s="1"/>
  <c r="F2558" i="3"/>
  <c r="G2558" i="3" s="1"/>
  <c r="Q2558" i="3" s="1"/>
  <c r="F2410" i="3"/>
  <c r="G2410" i="3" s="1"/>
  <c r="Q2410" i="3" s="1"/>
  <c r="F2406" i="3"/>
  <c r="G2406" i="3" s="1"/>
  <c r="Q2406" i="3" s="1"/>
  <c r="F2394" i="3"/>
  <c r="G2394" i="3" s="1"/>
  <c r="Q2394" i="3" s="1"/>
  <c r="F2390" i="3"/>
  <c r="G2390" i="3" s="1"/>
  <c r="Q2390" i="3" s="1"/>
  <c r="F2330" i="3"/>
  <c r="G2330" i="3" s="1"/>
  <c r="Q2330" i="3" s="1"/>
  <c r="F2326" i="3"/>
  <c r="G2326" i="3" s="1"/>
  <c r="Q2326" i="3" s="1"/>
  <c r="F2314" i="3"/>
  <c r="G2314" i="3" s="1"/>
  <c r="Q2314" i="3" s="1"/>
  <c r="F2310" i="3"/>
  <c r="G2310" i="3" s="1"/>
  <c r="Q2310" i="3" s="1"/>
  <c r="F2294" i="3"/>
  <c r="G2294" i="3" s="1"/>
  <c r="Q2294" i="3" s="1"/>
  <c r="F2278" i="3"/>
  <c r="G2278" i="3" s="1"/>
  <c r="Q2278" i="3" s="1"/>
  <c r="F2204" i="3"/>
  <c r="G2204" i="3" s="1"/>
  <c r="Q2204" i="3" s="1"/>
  <c r="F2200" i="3"/>
  <c r="G2200" i="3" s="1"/>
  <c r="Q2200" i="3" s="1"/>
  <c r="F2188" i="3"/>
  <c r="G2188" i="3" s="1"/>
  <c r="Q2188" i="3" s="1"/>
  <c r="F2184" i="3"/>
  <c r="G2184" i="3" s="1"/>
  <c r="Q2184" i="3" s="1"/>
  <c r="F2172" i="3"/>
  <c r="G2172" i="3" s="1"/>
  <c r="Q2172" i="3" s="1"/>
  <c r="F2168" i="3"/>
  <c r="G2168" i="3" s="1"/>
  <c r="Q2168" i="3" s="1"/>
  <c r="F2152" i="3"/>
  <c r="G2152" i="3" s="1"/>
  <c r="Q2152" i="3" s="1"/>
  <c r="F2047" i="3"/>
  <c r="G2047" i="3" s="1"/>
  <c r="Q2047" i="3" s="1"/>
  <c r="F2043" i="3"/>
  <c r="G2043" i="3" s="1"/>
  <c r="Q2043" i="3" s="1"/>
  <c r="F2039" i="3"/>
  <c r="G2039" i="3" s="1"/>
  <c r="Q2039" i="3" s="1"/>
  <c r="F1978" i="3"/>
  <c r="G1978" i="3" s="1"/>
  <c r="Q1978" i="3" s="1"/>
  <c r="F1974" i="3"/>
  <c r="G1974" i="3" s="1"/>
  <c r="Q1974" i="3" s="1"/>
  <c r="F1970" i="3"/>
  <c r="G1970" i="3" s="1"/>
  <c r="Q1970" i="3" s="1"/>
  <c r="F1966" i="3"/>
  <c r="G1966" i="3" s="1"/>
  <c r="Q1966" i="3" s="1"/>
  <c r="F2736" i="3"/>
  <c r="G2736" i="3" s="1"/>
  <c r="Q2736" i="3" s="1"/>
  <c r="F2709" i="3"/>
  <c r="G2709" i="3" s="1"/>
  <c r="Q2709" i="3" s="1"/>
  <c r="F2700" i="3"/>
  <c r="G2700" i="3" s="1"/>
  <c r="Q2700" i="3" s="1"/>
  <c r="F2672" i="3"/>
  <c r="G2672" i="3" s="1"/>
  <c r="Q2672" i="3" s="1"/>
  <c r="F2668" i="3"/>
  <c r="G2668" i="3" s="1"/>
  <c r="Q2668" i="3" s="1"/>
  <c r="F2656" i="3"/>
  <c r="G2656" i="3" s="1"/>
  <c r="Q2656" i="3" s="1"/>
  <c r="F2646" i="3"/>
  <c r="G2646" i="3" s="1"/>
  <c r="Q2646" i="3" s="1"/>
  <c r="F2636" i="3"/>
  <c r="G2636" i="3" s="1"/>
  <c r="Q2636" i="3" s="1"/>
  <c r="F2624" i="3"/>
  <c r="G2624" i="3" s="1"/>
  <c r="Q2624" i="3" s="1"/>
  <c r="F2596" i="3"/>
  <c r="G2596" i="3" s="1"/>
  <c r="Q2596" i="3" s="1"/>
  <c r="F2584" i="3"/>
  <c r="G2584" i="3" s="1"/>
  <c r="Q2584" i="3" s="1"/>
  <c r="F2580" i="3"/>
  <c r="G2580" i="3" s="1"/>
  <c r="Q2580" i="3" s="1"/>
  <c r="F2569" i="3"/>
  <c r="G2569" i="3" s="1"/>
  <c r="Q2569" i="3" s="1"/>
  <c r="F2553" i="3"/>
  <c r="G2553" i="3" s="1"/>
  <c r="Q2553" i="3" s="1"/>
  <c r="F2546" i="3"/>
  <c r="G2546" i="3" s="1"/>
  <c r="Q2546" i="3" s="1"/>
  <c r="F2542" i="3"/>
  <c r="G2542" i="3" s="1"/>
  <c r="Q2542" i="3" s="1"/>
  <c r="F2516" i="3"/>
  <c r="G2516" i="3" s="1"/>
  <c r="Q2516" i="3" s="1"/>
  <c r="F2458" i="3"/>
  <c r="G2458" i="3" s="1"/>
  <c r="Q2458" i="3" s="1"/>
  <c r="F2405" i="3"/>
  <c r="G2405" i="3" s="1"/>
  <c r="Q2405" i="3" s="1"/>
  <c r="F2350" i="3"/>
  <c r="G2350" i="3" s="1"/>
  <c r="Q2350" i="3" s="1"/>
  <c r="F2346" i="3"/>
  <c r="G2346" i="3" s="1"/>
  <c r="Q2346" i="3" s="1"/>
  <c r="F2266" i="3"/>
  <c r="G2266" i="3" s="1"/>
  <c r="Q2266" i="3" s="1"/>
  <c r="F2262" i="3"/>
  <c r="G2262" i="3" s="1"/>
  <c r="Q2262" i="3" s="1"/>
  <c r="F2199" i="3"/>
  <c r="G2199" i="3" s="1"/>
  <c r="Q2199" i="3" s="1"/>
  <c r="F2140" i="3"/>
  <c r="G2140" i="3" s="1"/>
  <c r="Q2140" i="3" s="1"/>
  <c r="F2136" i="3"/>
  <c r="G2136" i="3" s="1"/>
  <c r="Q2136" i="3" s="1"/>
  <c r="F2098" i="3"/>
  <c r="G2098" i="3" s="1"/>
  <c r="Q2098" i="3" s="1"/>
  <c r="F2090" i="3"/>
  <c r="G2090" i="3" s="1"/>
  <c r="Q2090" i="3" s="1"/>
  <c r="F2026" i="3"/>
  <c r="G2026" i="3" s="1"/>
  <c r="Q2026" i="3" s="1"/>
  <c r="F2016" i="3"/>
  <c r="G2016" i="3" s="1"/>
  <c r="Q2016" i="3" s="1"/>
  <c r="F1985" i="3"/>
  <c r="G1985" i="3" s="1"/>
  <c r="Q1985" i="3" s="1"/>
  <c r="F1981" i="3"/>
  <c r="G1981" i="3" s="1"/>
  <c r="Q1981" i="3" s="1"/>
  <c r="F2379" i="3"/>
  <c r="G2379" i="3" s="1"/>
  <c r="Q2379" i="3" s="1"/>
  <c r="F1922" i="3"/>
  <c r="G1922" i="3" s="1"/>
  <c r="Q1922" i="3" s="1"/>
  <c r="F2742" i="3"/>
  <c r="G2742" i="3" s="1"/>
  <c r="Q2742" i="3" s="1"/>
  <c r="F2732" i="3"/>
  <c r="G2732" i="3" s="1"/>
  <c r="Q2732" i="3" s="1"/>
  <c r="F2695" i="3"/>
  <c r="G2695" i="3" s="1"/>
  <c r="Q2695" i="3" s="1"/>
  <c r="F2678" i="3"/>
  <c r="G2678" i="3" s="1"/>
  <c r="Q2678" i="3" s="1"/>
  <c r="F2671" i="3"/>
  <c r="G2671" i="3" s="1"/>
  <c r="Q2671" i="3" s="1"/>
  <c r="F2667" i="3"/>
  <c r="G2667" i="3" s="1"/>
  <c r="Q2667" i="3" s="1"/>
  <c r="F2652" i="3"/>
  <c r="G2652" i="3" s="1"/>
  <c r="Q2652" i="3" s="1"/>
  <c r="F2631" i="3"/>
  <c r="G2631" i="3" s="1"/>
  <c r="Q2631" i="3" s="1"/>
  <c r="F2627" i="3"/>
  <c r="G2627" i="3" s="1"/>
  <c r="Q2627" i="3" s="1"/>
  <c r="F2623" i="3"/>
  <c r="G2623" i="3" s="1"/>
  <c r="Q2623" i="3" s="1"/>
  <c r="F2620" i="3"/>
  <c r="G2620" i="3" s="1"/>
  <c r="Q2620" i="3" s="1"/>
  <c r="F2609" i="3"/>
  <c r="G2609" i="3" s="1"/>
  <c r="Q2609" i="3" s="1"/>
  <c r="F2595" i="3"/>
  <c r="G2595" i="3" s="1"/>
  <c r="Q2595" i="3" s="1"/>
  <c r="F2591" i="3"/>
  <c r="G2591" i="3" s="1"/>
  <c r="Q2591" i="3" s="1"/>
  <c r="F2587" i="3"/>
  <c r="G2587" i="3" s="1"/>
  <c r="Q2587" i="3" s="1"/>
  <c r="F2583" i="3"/>
  <c r="G2583" i="3" s="1"/>
  <c r="Q2583" i="3" s="1"/>
  <c r="F2579" i="3"/>
  <c r="G2579" i="3" s="1"/>
  <c r="Q2579" i="3" s="1"/>
  <c r="F2576" i="3"/>
  <c r="G2576" i="3" s="1"/>
  <c r="Q2576" i="3" s="1"/>
  <c r="F2541" i="3"/>
  <c r="G2541" i="3" s="1"/>
  <c r="Q2541" i="3" s="1"/>
  <c r="F2503" i="3"/>
  <c r="G2503" i="3" s="1"/>
  <c r="Q2503" i="3" s="1"/>
  <c r="F2499" i="3"/>
  <c r="G2499" i="3" s="1"/>
  <c r="Q2499" i="3" s="1"/>
  <c r="F2495" i="3"/>
  <c r="G2495" i="3" s="1"/>
  <c r="Q2495" i="3" s="1"/>
  <c r="F2491" i="3"/>
  <c r="G2491" i="3" s="1"/>
  <c r="Q2491" i="3" s="1"/>
  <c r="F2487" i="3"/>
  <c r="G2487" i="3" s="1"/>
  <c r="Q2487" i="3" s="1"/>
  <c r="F2442" i="3"/>
  <c r="G2442" i="3" s="1"/>
  <c r="Q2442" i="3" s="1"/>
  <c r="F2261" i="3"/>
  <c r="G2261" i="3" s="1"/>
  <c r="Q2261" i="3" s="1"/>
  <c r="F2250" i="3"/>
  <c r="G2250" i="3" s="1"/>
  <c r="Q2250" i="3" s="1"/>
  <c r="F2246" i="3"/>
  <c r="G2246" i="3" s="1"/>
  <c r="Q2246" i="3" s="1"/>
  <c r="F2239" i="3"/>
  <c r="G2239" i="3" s="1"/>
  <c r="Q2239" i="3" s="1"/>
  <c r="F2221" i="3"/>
  <c r="G2221" i="3" s="1"/>
  <c r="Q2221" i="3" s="1"/>
  <c r="F2109" i="3"/>
  <c r="G2109" i="3" s="1"/>
  <c r="Q2109" i="3" s="1"/>
  <c r="F2089" i="3"/>
  <c r="G2089" i="3" s="1"/>
  <c r="Q2089" i="3" s="1"/>
  <c r="F2081" i="3"/>
  <c r="G2081" i="3" s="1"/>
  <c r="Q2081" i="3" s="1"/>
  <c r="F2061" i="3"/>
  <c r="G2061" i="3" s="1"/>
  <c r="Q2061" i="3" s="1"/>
  <c r="F2053" i="3"/>
  <c r="G2053" i="3" s="1"/>
  <c r="Q2053" i="3" s="1"/>
  <c r="F2041" i="3"/>
  <c r="G2041" i="3" s="1"/>
  <c r="Q2041" i="3" s="1"/>
  <c r="F2033" i="3"/>
  <c r="G2033" i="3" s="1"/>
  <c r="Q2033" i="3" s="1"/>
  <c r="F2007" i="3"/>
  <c r="G2007" i="3" s="1"/>
  <c r="Q2007" i="3" s="1"/>
  <c r="F1995" i="3"/>
  <c r="G1995" i="3" s="1"/>
  <c r="Q1995" i="3" s="1"/>
  <c r="F1988" i="3"/>
  <c r="G1988" i="3" s="1"/>
  <c r="Q1988" i="3" s="1"/>
  <c r="F1976" i="3"/>
  <c r="G1976" i="3" s="1"/>
  <c r="Q1976" i="3" s="1"/>
  <c r="F1968" i="3"/>
  <c r="G1968" i="3" s="1"/>
  <c r="Q1968" i="3" s="1"/>
  <c r="F1960" i="3"/>
  <c r="G1960" i="3" s="1"/>
  <c r="Q1960" i="3" s="1"/>
  <c r="F1948" i="3"/>
  <c r="G1948" i="3" s="1"/>
  <c r="Q1948" i="3" s="1"/>
  <c r="F1932" i="3"/>
  <c r="G1932" i="3" s="1"/>
  <c r="Q1932" i="3" s="1"/>
  <c r="F1918" i="3"/>
  <c r="G1918" i="3" s="1"/>
  <c r="Q1918" i="3" s="1"/>
  <c r="F2741" i="3"/>
  <c r="G2741" i="3" s="1"/>
  <c r="Q2741" i="3" s="1"/>
  <c r="F2714" i="3"/>
  <c r="G2714" i="3" s="1"/>
  <c r="Q2714" i="3" s="1"/>
  <c r="F2707" i="3"/>
  <c r="G2707" i="3" s="1"/>
  <c r="Q2707" i="3" s="1"/>
  <c r="F2704" i="3"/>
  <c r="G2704" i="3" s="1"/>
  <c r="Q2704" i="3" s="1"/>
  <c r="F2698" i="3"/>
  <c r="G2698" i="3" s="1"/>
  <c r="Q2698" i="3" s="1"/>
  <c r="F2677" i="3"/>
  <c r="G2677" i="3" s="1"/>
  <c r="Q2677" i="3" s="1"/>
  <c r="F2666" i="3"/>
  <c r="G2666" i="3" s="1"/>
  <c r="Q2666" i="3" s="1"/>
  <c r="F2662" i="3"/>
  <c r="G2662" i="3" s="1"/>
  <c r="Q2662" i="3" s="1"/>
  <c r="F2647" i="3"/>
  <c r="G2647" i="3" s="1"/>
  <c r="Q2647" i="3" s="1"/>
  <c r="F2641" i="3"/>
  <c r="G2641" i="3" s="1"/>
  <c r="Q2641" i="3" s="1"/>
  <c r="F2634" i="3"/>
  <c r="G2634" i="3" s="1"/>
  <c r="Q2634" i="3" s="1"/>
  <c r="F2630" i="3"/>
  <c r="G2630" i="3" s="1"/>
  <c r="Q2630" i="3" s="1"/>
  <c r="F2602" i="3"/>
  <c r="G2602" i="3" s="1"/>
  <c r="Q2602" i="3" s="1"/>
  <c r="F2590" i="3"/>
  <c r="G2590" i="3" s="1"/>
  <c r="Q2590" i="3" s="1"/>
  <c r="F2530" i="3"/>
  <c r="G2530" i="3" s="1"/>
  <c r="Q2530" i="3" s="1"/>
  <c r="F2526" i="3"/>
  <c r="G2526" i="3" s="1"/>
  <c r="Q2526" i="3" s="1"/>
  <c r="F2518" i="3"/>
  <c r="G2518" i="3" s="1"/>
  <c r="Q2518" i="3" s="1"/>
  <c r="F2510" i="3"/>
  <c r="G2510" i="3" s="1"/>
  <c r="Q2510" i="3" s="1"/>
  <c r="F2506" i="3"/>
  <c r="G2506" i="3" s="1"/>
  <c r="Q2506" i="3" s="1"/>
  <c r="F2494" i="3"/>
  <c r="G2494" i="3" s="1"/>
  <c r="Q2494" i="3" s="1"/>
  <c r="F2490" i="3"/>
  <c r="G2490" i="3" s="1"/>
  <c r="Q2490" i="3" s="1"/>
  <c r="F2334" i="3"/>
  <c r="G2334" i="3" s="1"/>
  <c r="Q2334" i="3" s="1"/>
  <c r="F2232" i="3"/>
  <c r="G2232" i="3" s="1"/>
  <c r="Q2232" i="3" s="1"/>
  <c r="F2220" i="3"/>
  <c r="G2220" i="3" s="1"/>
  <c r="Q2220" i="3" s="1"/>
  <c r="F2216" i="3"/>
  <c r="G2216" i="3" s="1"/>
  <c r="Q2216" i="3" s="1"/>
  <c r="F2108" i="3"/>
  <c r="G2108" i="3" s="1"/>
  <c r="Q2108" i="3" s="1"/>
  <c r="F2104" i="3"/>
  <c r="G2104" i="3" s="1"/>
  <c r="Q2104" i="3" s="1"/>
  <c r="F2100" i="3"/>
  <c r="G2100" i="3" s="1"/>
  <c r="Q2100" i="3" s="1"/>
  <c r="F2096" i="3"/>
  <c r="G2096" i="3" s="1"/>
  <c r="Q2096" i="3" s="1"/>
  <c r="F2092" i="3"/>
  <c r="G2092" i="3" s="1"/>
  <c r="Q2092" i="3" s="1"/>
  <c r="F2088" i="3"/>
  <c r="G2088" i="3" s="1"/>
  <c r="Q2088" i="3" s="1"/>
  <c r="F2036" i="3"/>
  <c r="G2036" i="3" s="1"/>
  <c r="Q2036" i="3" s="1"/>
  <c r="F2032" i="3"/>
  <c r="G2032" i="3" s="1"/>
  <c r="Q2032" i="3" s="1"/>
  <c r="F2028" i="3"/>
  <c r="G2028" i="3" s="1"/>
  <c r="Q2028" i="3" s="1"/>
  <c r="F2024" i="3"/>
  <c r="G2024" i="3" s="1"/>
  <c r="Q2024" i="3" s="1"/>
  <c r="F2020" i="3"/>
  <c r="G2020" i="3" s="1"/>
  <c r="Q2020" i="3" s="1"/>
  <c r="F2018" i="3"/>
  <c r="G2018" i="3" s="1"/>
  <c r="Q2018" i="3" s="1"/>
  <c r="F2014" i="3"/>
  <c r="G2014" i="3" s="1"/>
  <c r="Q2014" i="3" s="1"/>
  <c r="F2010" i="3"/>
  <c r="G2010" i="3" s="1"/>
  <c r="Q2010" i="3" s="1"/>
  <c r="F2002" i="3"/>
  <c r="G2002" i="3" s="1"/>
  <c r="Q2002" i="3" s="1"/>
  <c r="F1983" i="3"/>
  <c r="G1983" i="3" s="1"/>
  <c r="Q1983" i="3" s="1"/>
  <c r="F1975" i="3"/>
  <c r="G1975" i="3" s="1"/>
  <c r="Q1975" i="3" s="1"/>
  <c r="F1931" i="3"/>
  <c r="G1931" i="3" s="1"/>
  <c r="Q1931" i="3" s="1"/>
  <c r="F1924" i="3"/>
  <c r="G1924" i="3" s="1"/>
  <c r="Q1924" i="3" s="1"/>
  <c r="F2329" i="3"/>
  <c r="G2329" i="3" s="1"/>
  <c r="Q2329" i="3" s="1"/>
  <c r="F1921" i="3"/>
  <c r="G1921" i="3" s="1"/>
  <c r="Q1921" i="3" s="1"/>
  <c r="F2739" i="3"/>
  <c r="G2739" i="3" s="1"/>
  <c r="Q2739" i="3" s="1"/>
  <c r="F2735" i="3"/>
  <c r="G2735" i="3" s="1"/>
  <c r="Q2735" i="3" s="1"/>
  <c r="F2715" i="3"/>
  <c r="G2715" i="3" s="1"/>
  <c r="Q2715" i="3" s="1"/>
  <c r="F2703" i="3"/>
  <c r="G2703" i="3" s="1"/>
  <c r="Q2703" i="3" s="1"/>
  <c r="F2691" i="3"/>
  <c r="G2691" i="3" s="1"/>
  <c r="Q2691" i="3" s="1"/>
  <c r="F2679" i="3"/>
  <c r="G2679" i="3" s="1"/>
  <c r="Q2679" i="3" s="1"/>
  <c r="F2663" i="3"/>
  <c r="G2663" i="3" s="1"/>
  <c r="Q2663" i="3" s="1"/>
  <c r="F2659" i="3"/>
  <c r="G2659" i="3" s="1"/>
  <c r="Q2659" i="3" s="1"/>
  <c r="F2655" i="3"/>
  <c r="G2655" i="3" s="1"/>
  <c r="Q2655" i="3" s="1"/>
  <c r="F2643" i="3"/>
  <c r="G2643" i="3" s="1"/>
  <c r="Q2643" i="3" s="1"/>
  <c r="F2619" i="3"/>
  <c r="G2619" i="3" s="1"/>
  <c r="Q2619" i="3" s="1"/>
  <c r="F2616" i="3"/>
  <c r="G2616" i="3" s="1"/>
  <c r="Q2616" i="3" s="1"/>
  <c r="F2572" i="3"/>
  <c r="G2572" i="3" s="1"/>
  <c r="Q2572" i="3" s="1"/>
  <c r="F2561" i="3"/>
  <c r="G2561" i="3" s="1"/>
  <c r="Q2561" i="3" s="1"/>
  <c r="F2547" i="3"/>
  <c r="G2547" i="3" s="1"/>
  <c r="Q2547" i="3" s="1"/>
  <c r="F2531" i="3"/>
  <c r="G2531" i="3" s="1"/>
  <c r="Q2531" i="3" s="1"/>
  <c r="F2527" i="3"/>
  <c r="G2527" i="3" s="1"/>
  <c r="Q2527" i="3" s="1"/>
  <c r="F2523" i="3"/>
  <c r="G2523" i="3" s="1"/>
  <c r="Q2523" i="3" s="1"/>
  <c r="F2459" i="3"/>
  <c r="G2459" i="3" s="1"/>
  <c r="Q2459" i="3" s="1"/>
  <c r="F2455" i="3"/>
  <c r="G2455" i="3" s="1"/>
  <c r="Q2455" i="3" s="1"/>
  <c r="F2426" i="3"/>
  <c r="G2426" i="3" s="1"/>
  <c r="Q2426" i="3" s="1"/>
  <c r="F2422" i="3"/>
  <c r="G2422" i="3" s="1"/>
  <c r="Q2422" i="3" s="1"/>
  <c r="F2419" i="3"/>
  <c r="G2419" i="3" s="1"/>
  <c r="Q2419" i="3" s="1"/>
  <c r="F2415" i="3"/>
  <c r="G2415" i="3" s="1"/>
  <c r="Q2415" i="3" s="1"/>
  <c r="F2375" i="3"/>
  <c r="G2375" i="3" s="1"/>
  <c r="Q2375" i="3" s="1"/>
  <c r="F2371" i="3"/>
  <c r="G2371" i="3" s="1"/>
  <c r="Q2371" i="3" s="1"/>
  <c r="F2367" i="3"/>
  <c r="G2367" i="3" s="1"/>
  <c r="Q2367" i="3" s="1"/>
  <c r="F2363" i="3"/>
  <c r="G2363" i="3" s="1"/>
  <c r="Q2363" i="3" s="1"/>
  <c r="F2356" i="3"/>
  <c r="G2356" i="3" s="1"/>
  <c r="Q2356" i="3" s="1"/>
  <c r="F2352" i="3"/>
  <c r="G2352" i="3" s="1"/>
  <c r="Q2352" i="3" s="1"/>
  <c r="F2332" i="3"/>
  <c r="G2332" i="3" s="1"/>
  <c r="Q2332" i="3" s="1"/>
  <c r="F2324" i="3"/>
  <c r="G2324" i="3" s="1"/>
  <c r="Q2324" i="3" s="1"/>
  <c r="F2320" i="3"/>
  <c r="G2320" i="3" s="1"/>
  <c r="Q2320" i="3" s="1"/>
  <c r="F2316" i="3"/>
  <c r="G2316" i="3" s="1"/>
  <c r="Q2316" i="3" s="1"/>
  <c r="F2312" i="3"/>
  <c r="G2312" i="3" s="1"/>
  <c r="Q2312" i="3" s="1"/>
  <c r="F2260" i="3"/>
  <c r="G2260" i="3" s="1"/>
  <c r="Q2260" i="3" s="1"/>
  <c r="F2256" i="3"/>
  <c r="G2256" i="3" s="1"/>
  <c r="Q2256" i="3" s="1"/>
  <c r="F2252" i="3"/>
  <c r="G2252" i="3" s="1"/>
  <c r="Q2252" i="3" s="1"/>
  <c r="F2248" i="3"/>
  <c r="G2248" i="3" s="1"/>
  <c r="Q2248" i="3" s="1"/>
  <c r="F2244" i="3"/>
  <c r="G2244" i="3" s="1"/>
  <c r="Q2244" i="3" s="1"/>
  <c r="F2206" i="3"/>
  <c r="G2206" i="3" s="1"/>
  <c r="Q2206" i="3" s="1"/>
  <c r="F2202" i="3"/>
  <c r="G2202" i="3" s="1"/>
  <c r="Q2202" i="3" s="1"/>
  <c r="F2142" i="3"/>
  <c r="G2142" i="3" s="1"/>
  <c r="Q2142" i="3" s="1"/>
  <c r="F2138" i="3"/>
  <c r="G2138" i="3" s="1"/>
  <c r="Q2138" i="3" s="1"/>
  <c r="F2102" i="3"/>
  <c r="G2102" i="3" s="1"/>
  <c r="Q2102" i="3" s="1"/>
  <c r="F2080" i="3"/>
  <c r="G2080" i="3" s="1"/>
  <c r="Q2080" i="3" s="1"/>
  <c r="F2076" i="3"/>
  <c r="G2076" i="3" s="1"/>
  <c r="Q2076" i="3" s="1"/>
  <c r="F2072" i="3"/>
  <c r="G2072" i="3" s="1"/>
  <c r="Q2072" i="3" s="1"/>
  <c r="F2068" i="3"/>
  <c r="G2068" i="3" s="1"/>
  <c r="Q2068" i="3" s="1"/>
  <c r="F2054" i="3"/>
  <c r="G2054" i="3" s="1"/>
  <c r="Q2054" i="3" s="1"/>
  <c r="F2038" i="3"/>
  <c r="G2038" i="3" s="1"/>
  <c r="Q2038" i="3" s="1"/>
  <c r="F2027" i="3"/>
  <c r="G2027" i="3" s="1"/>
  <c r="Q2027" i="3" s="1"/>
  <c r="F2017" i="3"/>
  <c r="G2017" i="3" s="1"/>
  <c r="Q2017" i="3" s="1"/>
  <c r="F1998" i="3"/>
  <c r="G1998" i="3" s="1"/>
  <c r="Q1998" i="3" s="1"/>
  <c r="F1994" i="3"/>
  <c r="G1994" i="3" s="1"/>
  <c r="Q1994" i="3" s="1"/>
  <c r="F1991" i="3"/>
  <c r="G1991" i="3" s="1"/>
  <c r="Q1991" i="3" s="1"/>
  <c r="F1980" i="3"/>
  <c r="G1980" i="3" s="1"/>
  <c r="Q1980" i="3" s="1"/>
  <c r="F1969" i="3"/>
  <c r="G1969" i="3" s="1"/>
  <c r="Q1969" i="3" s="1"/>
  <c r="F1950" i="3"/>
  <c r="G1950" i="3" s="1"/>
  <c r="Q1950" i="3" s="1"/>
  <c r="F1946" i="3"/>
  <c r="G1946" i="3" s="1"/>
  <c r="Q1946" i="3" s="1"/>
  <c r="F1942" i="3"/>
  <c r="G1942" i="3" s="1"/>
  <c r="Q1942" i="3" s="1"/>
  <c r="F1938" i="3"/>
  <c r="G1938" i="3" s="1"/>
  <c r="Q1938" i="3" s="1"/>
  <c r="F1934" i="3"/>
  <c r="G1934" i="3" s="1"/>
  <c r="Q1934" i="3" s="1"/>
  <c r="F1930" i="3"/>
  <c r="G1930" i="3" s="1"/>
  <c r="Q1930" i="3" s="1"/>
  <c r="F1927" i="3"/>
  <c r="G1927" i="3" s="1"/>
  <c r="Q1927" i="3" s="1"/>
  <c r="F1917" i="3"/>
  <c r="G1917" i="3" s="1"/>
  <c r="Q1917" i="3" s="1"/>
  <c r="F2723" i="3"/>
  <c r="G2723" i="3" s="1"/>
  <c r="Q2723" i="3" s="1"/>
  <c r="F2711" i="3"/>
  <c r="G2711" i="3" s="1"/>
  <c r="Q2711" i="3" s="1"/>
  <c r="F2699" i="3"/>
  <c r="G2699" i="3" s="1"/>
  <c r="Q2699" i="3" s="1"/>
  <c r="F2675" i="3"/>
  <c r="G2675" i="3" s="1"/>
  <c r="Q2675" i="3" s="1"/>
  <c r="F2651" i="3"/>
  <c r="G2651" i="3" s="1"/>
  <c r="Q2651" i="3" s="1"/>
  <c r="F2639" i="3"/>
  <c r="G2639" i="3" s="1"/>
  <c r="Q2639" i="3" s="1"/>
  <c r="F2635" i="3"/>
  <c r="G2635" i="3" s="1"/>
  <c r="Q2635" i="3" s="1"/>
  <c r="F2615" i="3"/>
  <c r="G2615" i="3" s="1"/>
  <c r="Q2615" i="3" s="1"/>
  <c r="F2605" i="3"/>
  <c r="G2605" i="3" s="1"/>
  <c r="Q2605" i="3" s="1"/>
  <c r="F2568" i="3"/>
  <c r="G2568" i="3" s="1"/>
  <c r="Q2568" i="3" s="1"/>
  <c r="F2564" i="3"/>
  <c r="G2564" i="3" s="1"/>
  <c r="Q2564" i="3" s="1"/>
  <c r="F2543" i="3"/>
  <c r="G2543" i="3" s="1"/>
  <c r="Q2543" i="3" s="1"/>
  <c r="F2522" i="3"/>
  <c r="G2522" i="3" s="1"/>
  <c r="Q2522" i="3" s="1"/>
  <c r="F2515" i="3"/>
  <c r="G2515" i="3" s="1"/>
  <c r="Q2515" i="3" s="1"/>
  <c r="F2511" i="3"/>
  <c r="G2511" i="3" s="1"/>
  <c r="Q2511" i="3" s="1"/>
  <c r="F2507" i="3"/>
  <c r="G2507" i="3" s="1"/>
  <c r="Q2507" i="3" s="1"/>
  <c r="F2451" i="3"/>
  <c r="G2451" i="3" s="1"/>
  <c r="Q2451" i="3" s="1"/>
  <c r="F2447" i="3"/>
  <c r="G2447" i="3" s="1"/>
  <c r="Q2447" i="3" s="1"/>
  <c r="F2411" i="3"/>
  <c r="G2411" i="3" s="1"/>
  <c r="Q2411" i="3" s="1"/>
  <c r="F2407" i="3"/>
  <c r="G2407" i="3" s="1"/>
  <c r="Q2407" i="3" s="1"/>
  <c r="F2348" i="3"/>
  <c r="G2348" i="3" s="1"/>
  <c r="Q2348" i="3" s="1"/>
  <c r="F2344" i="3"/>
  <c r="G2344" i="3" s="1"/>
  <c r="Q2344" i="3" s="1"/>
  <c r="F2340" i="3"/>
  <c r="G2340" i="3" s="1"/>
  <c r="Q2340" i="3" s="1"/>
  <c r="F2327" i="3"/>
  <c r="G2327" i="3" s="1"/>
  <c r="Q2327" i="3" s="1"/>
  <c r="F2308" i="3"/>
  <c r="G2308" i="3" s="1"/>
  <c r="Q2308" i="3" s="1"/>
  <c r="F2304" i="3"/>
  <c r="G2304" i="3" s="1"/>
  <c r="Q2304" i="3" s="1"/>
  <c r="F2240" i="3"/>
  <c r="G2240" i="3" s="1"/>
  <c r="Q2240" i="3" s="1"/>
  <c r="F2198" i="3"/>
  <c r="G2198" i="3" s="1"/>
  <c r="Q2198" i="3" s="1"/>
  <c r="F2194" i="3"/>
  <c r="G2194" i="3" s="1"/>
  <c r="Q2194" i="3" s="1"/>
  <c r="F2190" i="3"/>
  <c r="G2190" i="3" s="1"/>
  <c r="Q2190" i="3" s="1"/>
  <c r="F2186" i="3"/>
  <c r="G2186" i="3" s="1"/>
  <c r="Q2186" i="3" s="1"/>
  <c r="F2182" i="3"/>
  <c r="G2182" i="3" s="1"/>
  <c r="Q2182" i="3" s="1"/>
  <c r="F2178" i="3"/>
  <c r="G2178" i="3" s="1"/>
  <c r="Q2178" i="3" s="1"/>
  <c r="F2174" i="3"/>
  <c r="G2174" i="3" s="1"/>
  <c r="Q2174" i="3" s="1"/>
  <c r="F2170" i="3"/>
  <c r="G2170" i="3" s="1"/>
  <c r="Q2170" i="3" s="1"/>
  <c r="F2134" i="3"/>
  <c r="G2134" i="3" s="1"/>
  <c r="Q2134" i="3" s="1"/>
  <c r="F2130" i="3"/>
  <c r="G2130" i="3" s="1"/>
  <c r="Q2130" i="3" s="1"/>
  <c r="F2126" i="3"/>
  <c r="G2126" i="3" s="1"/>
  <c r="Q2126" i="3" s="1"/>
  <c r="F2122" i="3"/>
  <c r="G2122" i="3" s="1"/>
  <c r="Q2122" i="3" s="1"/>
  <c r="F2097" i="3"/>
  <c r="G2097" i="3" s="1"/>
  <c r="Q2097" i="3" s="1"/>
  <c r="F2086" i="3"/>
  <c r="G2086" i="3" s="1"/>
  <c r="Q2086" i="3" s="1"/>
  <c r="F2075" i="3"/>
  <c r="G2075" i="3" s="1"/>
  <c r="Q2075" i="3" s="1"/>
  <c r="F2065" i="3"/>
  <c r="G2065" i="3" s="1"/>
  <c r="Q2065" i="3" s="1"/>
  <c r="F2049" i="3"/>
  <c r="G2049" i="3" s="1"/>
  <c r="Q2049" i="3" s="1"/>
  <c r="F2022" i="3"/>
  <c r="G2022" i="3" s="1"/>
  <c r="Q2022" i="3" s="1"/>
  <c r="F2012" i="3"/>
  <c r="G2012" i="3" s="1"/>
  <c r="Q2012" i="3" s="1"/>
  <c r="F2001" i="3"/>
  <c r="G2001" i="3" s="1"/>
  <c r="Q2001" i="3" s="1"/>
  <c r="F1990" i="3"/>
  <c r="G1990" i="3" s="1"/>
  <c r="Q1990" i="3" s="1"/>
  <c r="F1964" i="3"/>
  <c r="G1964" i="3" s="1"/>
  <c r="Q1964" i="3" s="1"/>
  <c r="F1953" i="3"/>
  <c r="G1953" i="3" s="1"/>
  <c r="Q1953" i="3" s="1"/>
  <c r="F1937" i="3"/>
  <c r="G1937" i="3" s="1"/>
  <c r="Q1937" i="3" s="1"/>
  <c r="F1926" i="3"/>
  <c r="G1926" i="3" s="1"/>
  <c r="Q1926" i="3" s="1"/>
  <c r="F2421" i="3"/>
  <c r="G2421" i="3" s="1"/>
  <c r="Q2421" i="3" s="1"/>
  <c r="F2378" i="3"/>
  <c r="G2378" i="3" s="1"/>
  <c r="Q2378" i="3" s="1"/>
  <c r="F2362" i="3"/>
  <c r="G2362" i="3" s="1"/>
  <c r="Q2362" i="3" s="1"/>
  <c r="F2328" i="3"/>
  <c r="G2328" i="3" s="1"/>
  <c r="Q2328" i="3" s="1"/>
  <c r="F2084" i="3"/>
  <c r="G2084" i="3" s="1"/>
  <c r="Q2084" i="3" s="1"/>
  <c r="F2048" i="3"/>
  <c r="G2048" i="3" s="1"/>
  <c r="Q2048" i="3" s="1"/>
  <c r="F2044" i="3"/>
  <c r="G2044" i="3" s="1"/>
  <c r="Q2044" i="3" s="1"/>
  <c r="F2040" i="3"/>
  <c r="G2040" i="3" s="1"/>
  <c r="Q2040" i="3" s="1"/>
  <c r="F1986" i="3"/>
  <c r="G1986" i="3" s="1"/>
  <c r="Q1986" i="3" s="1"/>
  <c r="F1982" i="3"/>
  <c r="G1982" i="3" s="1"/>
  <c r="Q1982" i="3" s="1"/>
  <c r="P1921" i="3" l="1"/>
  <c r="P1922" i="3"/>
  <c r="P1923" i="3"/>
  <c r="P1924" i="3"/>
  <c r="P1925" i="3"/>
  <c r="P1926" i="3"/>
  <c r="P1927" i="3"/>
  <c r="P1928" i="3"/>
  <c r="P1929" i="3"/>
  <c r="P1930" i="3"/>
  <c r="P1931" i="3"/>
  <c r="P1932" i="3"/>
  <c r="P1933" i="3"/>
  <c r="P1934" i="3"/>
  <c r="P1935" i="3"/>
  <c r="P1936" i="3"/>
  <c r="P1937" i="3"/>
  <c r="P1938" i="3"/>
  <c r="P1939" i="3"/>
  <c r="P1940" i="3"/>
  <c r="P1941" i="3"/>
  <c r="P1942" i="3"/>
  <c r="P1943" i="3"/>
  <c r="P1944" i="3"/>
  <c r="P1945" i="3"/>
  <c r="P1946" i="3"/>
  <c r="P1947" i="3"/>
  <c r="P1948" i="3"/>
  <c r="P1949" i="3"/>
  <c r="P1950" i="3"/>
  <c r="P1951" i="3"/>
  <c r="P1952" i="3"/>
  <c r="P1953" i="3"/>
  <c r="P1954" i="3"/>
  <c r="P1955" i="3"/>
  <c r="P1956" i="3"/>
  <c r="P1957" i="3"/>
  <c r="P1958" i="3"/>
  <c r="P1959" i="3"/>
  <c r="P1960" i="3"/>
  <c r="P1961" i="3"/>
  <c r="P1962" i="3"/>
  <c r="P1963" i="3"/>
  <c r="P1964" i="3"/>
  <c r="P1965" i="3"/>
  <c r="P1966" i="3"/>
  <c r="P1967" i="3"/>
  <c r="P1968" i="3"/>
  <c r="P1969" i="3"/>
  <c r="P1970" i="3"/>
  <c r="P1971" i="3"/>
  <c r="P1972" i="3"/>
  <c r="P1973" i="3"/>
  <c r="P1974" i="3"/>
  <c r="P1975" i="3"/>
  <c r="P1976" i="3"/>
  <c r="P1977" i="3"/>
  <c r="P1978" i="3"/>
  <c r="P1979" i="3"/>
  <c r="P1980" i="3"/>
  <c r="P1981" i="3"/>
  <c r="P1982" i="3"/>
  <c r="P1983" i="3"/>
  <c r="P1984" i="3"/>
  <c r="P1985" i="3"/>
  <c r="P1986" i="3"/>
  <c r="P1987" i="3"/>
  <c r="P1988" i="3"/>
  <c r="P1989" i="3"/>
  <c r="P1990" i="3"/>
  <c r="P1991" i="3"/>
  <c r="P1992" i="3"/>
  <c r="P1993" i="3"/>
  <c r="P1994" i="3"/>
  <c r="P1995" i="3"/>
  <c r="P1996" i="3"/>
  <c r="P1997" i="3"/>
  <c r="P1998" i="3"/>
  <c r="P1999" i="3"/>
  <c r="P2000" i="3"/>
  <c r="P2001" i="3"/>
  <c r="P2002" i="3"/>
  <c r="P2003" i="3"/>
  <c r="P2004" i="3"/>
  <c r="P2005" i="3"/>
  <c r="P2006" i="3"/>
  <c r="P2007" i="3"/>
  <c r="P2008" i="3"/>
  <c r="P2009" i="3"/>
  <c r="P2010" i="3"/>
  <c r="P2011" i="3"/>
  <c r="P2012" i="3"/>
  <c r="P2013" i="3"/>
  <c r="P2014" i="3"/>
  <c r="P2015" i="3"/>
  <c r="P2016" i="3"/>
  <c r="P2017" i="3"/>
  <c r="P2018" i="3"/>
  <c r="P2019" i="3"/>
  <c r="P2020" i="3"/>
  <c r="P2021" i="3"/>
  <c r="P2022" i="3"/>
  <c r="P2023" i="3"/>
  <c r="P2024" i="3"/>
  <c r="P2025" i="3"/>
  <c r="P2026" i="3"/>
  <c r="P2027" i="3"/>
  <c r="P2028" i="3"/>
  <c r="P2029" i="3"/>
  <c r="P2030" i="3"/>
  <c r="P2031" i="3"/>
  <c r="P2032" i="3"/>
  <c r="P2033" i="3"/>
  <c r="P2034" i="3"/>
  <c r="P2035" i="3"/>
  <c r="P2036" i="3"/>
  <c r="P2037" i="3"/>
  <c r="P2038" i="3"/>
  <c r="P2039" i="3"/>
  <c r="P2040" i="3"/>
  <c r="P2041" i="3"/>
  <c r="P2042" i="3"/>
  <c r="P2043" i="3"/>
  <c r="P2044" i="3"/>
  <c r="P2045" i="3"/>
  <c r="P2046" i="3"/>
  <c r="P2047" i="3"/>
  <c r="P2048" i="3"/>
  <c r="P2049" i="3"/>
  <c r="P2050" i="3"/>
  <c r="P2051" i="3"/>
  <c r="P2052" i="3"/>
  <c r="P2053" i="3"/>
  <c r="P2054" i="3"/>
  <c r="P2055" i="3"/>
  <c r="P2056" i="3"/>
  <c r="P2057" i="3"/>
  <c r="P2058" i="3"/>
  <c r="P2059" i="3"/>
  <c r="P2060" i="3"/>
  <c r="P2061" i="3"/>
  <c r="P2062" i="3"/>
  <c r="P2063" i="3"/>
  <c r="P2064" i="3"/>
  <c r="P2065" i="3"/>
  <c r="P2066" i="3"/>
  <c r="P2067" i="3"/>
  <c r="P2068" i="3"/>
  <c r="P2069" i="3"/>
  <c r="P2070" i="3"/>
  <c r="P2071" i="3"/>
  <c r="P2072" i="3"/>
  <c r="P2073" i="3"/>
  <c r="P2074" i="3"/>
  <c r="P2075" i="3"/>
  <c r="P2076" i="3"/>
  <c r="P2077" i="3"/>
  <c r="P2078" i="3"/>
  <c r="P2079" i="3"/>
  <c r="P2080" i="3"/>
  <c r="P2081" i="3"/>
  <c r="P2082" i="3"/>
  <c r="P2083" i="3"/>
  <c r="P2084" i="3"/>
  <c r="P2085" i="3"/>
  <c r="P2086" i="3"/>
  <c r="P2087" i="3"/>
  <c r="P2088" i="3"/>
  <c r="P2089" i="3"/>
  <c r="P2090" i="3"/>
  <c r="P2091" i="3"/>
  <c r="P2092" i="3"/>
  <c r="P2093" i="3"/>
  <c r="P2094" i="3"/>
  <c r="P2095" i="3"/>
  <c r="P2096" i="3"/>
  <c r="P2097" i="3"/>
  <c r="P2098" i="3"/>
  <c r="P2099" i="3"/>
  <c r="P2100" i="3"/>
  <c r="P2101" i="3"/>
  <c r="P2102" i="3"/>
  <c r="P2103" i="3"/>
  <c r="P2104" i="3"/>
  <c r="P2105" i="3"/>
  <c r="P2106" i="3"/>
  <c r="P2107" i="3"/>
  <c r="P2108" i="3"/>
  <c r="P2109" i="3"/>
  <c r="P2110" i="3"/>
  <c r="P2111" i="3"/>
  <c r="P2112" i="3"/>
  <c r="P2113" i="3"/>
  <c r="P2114" i="3"/>
  <c r="P2115" i="3"/>
  <c r="P2116" i="3"/>
  <c r="P2117" i="3"/>
  <c r="P2118" i="3"/>
  <c r="P2119" i="3"/>
  <c r="P2120" i="3"/>
  <c r="P2121" i="3"/>
  <c r="P2122" i="3"/>
  <c r="P2123" i="3"/>
  <c r="P2124" i="3"/>
  <c r="P2125" i="3"/>
  <c r="P2126" i="3"/>
  <c r="P2127" i="3"/>
  <c r="P2128" i="3"/>
  <c r="P2129" i="3"/>
  <c r="P2130" i="3"/>
  <c r="P2131" i="3"/>
  <c r="P2132" i="3"/>
  <c r="P2133" i="3"/>
  <c r="P2134" i="3"/>
  <c r="P2135" i="3"/>
  <c r="P2136" i="3"/>
  <c r="P2137" i="3"/>
  <c r="P2138" i="3"/>
  <c r="P2139" i="3"/>
  <c r="P2140" i="3"/>
  <c r="P2141" i="3"/>
  <c r="P2142" i="3"/>
  <c r="P2143" i="3"/>
  <c r="P2144" i="3"/>
  <c r="P2145" i="3"/>
  <c r="P2146" i="3"/>
  <c r="P2147" i="3"/>
  <c r="P2148" i="3"/>
  <c r="P2149" i="3"/>
  <c r="P2150" i="3"/>
  <c r="P2151" i="3"/>
  <c r="P2152" i="3"/>
  <c r="P2153" i="3"/>
  <c r="P2154" i="3"/>
  <c r="P2155" i="3"/>
  <c r="P2156" i="3"/>
  <c r="P2157" i="3"/>
  <c r="P2158" i="3"/>
  <c r="P2159" i="3"/>
  <c r="P2160" i="3"/>
  <c r="P2161" i="3"/>
  <c r="P2162" i="3"/>
  <c r="P2163" i="3"/>
  <c r="P2164" i="3"/>
  <c r="P2165" i="3"/>
  <c r="P2166" i="3"/>
  <c r="P2167" i="3"/>
  <c r="P2168" i="3"/>
  <c r="P2169" i="3"/>
  <c r="P2170" i="3"/>
  <c r="P2171" i="3"/>
  <c r="P2172" i="3"/>
  <c r="P2173" i="3"/>
  <c r="P2174" i="3"/>
  <c r="P2175" i="3"/>
  <c r="P2176" i="3"/>
  <c r="P2177" i="3"/>
  <c r="P2178" i="3"/>
  <c r="P2179" i="3"/>
  <c r="P2180" i="3"/>
  <c r="P2181" i="3"/>
  <c r="P2182" i="3"/>
  <c r="P2183" i="3"/>
  <c r="P2184" i="3"/>
  <c r="P2185" i="3"/>
  <c r="P2186" i="3"/>
  <c r="P2187" i="3"/>
  <c r="P2188" i="3"/>
  <c r="P2189" i="3"/>
  <c r="P2190" i="3"/>
  <c r="P2191" i="3"/>
  <c r="P2192" i="3"/>
  <c r="P2193" i="3"/>
  <c r="P2194" i="3"/>
  <c r="P2195" i="3"/>
  <c r="P2196" i="3"/>
  <c r="P2197" i="3"/>
  <c r="P2198" i="3"/>
  <c r="P2199" i="3"/>
  <c r="P2200" i="3"/>
  <c r="P2201" i="3"/>
  <c r="P2202" i="3"/>
  <c r="P2203" i="3"/>
  <c r="P2204" i="3"/>
  <c r="P2205" i="3"/>
  <c r="P2206" i="3"/>
  <c r="P2207" i="3"/>
  <c r="P2208" i="3"/>
  <c r="P2209" i="3"/>
  <c r="P2210" i="3"/>
  <c r="P2211" i="3"/>
  <c r="P2212" i="3"/>
  <c r="P2213" i="3"/>
  <c r="P2214" i="3"/>
  <c r="P2215" i="3"/>
  <c r="P2216" i="3"/>
  <c r="P2217" i="3"/>
  <c r="P2218" i="3"/>
  <c r="P2219" i="3"/>
  <c r="P2220" i="3"/>
  <c r="P2221" i="3"/>
  <c r="P2222" i="3"/>
  <c r="P2223" i="3"/>
  <c r="P2224" i="3"/>
  <c r="P2225" i="3"/>
  <c r="P2226" i="3"/>
  <c r="P2227" i="3"/>
  <c r="P2228" i="3"/>
  <c r="P2229" i="3"/>
  <c r="P2230" i="3"/>
  <c r="P2231" i="3"/>
  <c r="P2232" i="3"/>
  <c r="P2233" i="3"/>
  <c r="P2234" i="3"/>
  <c r="P2235" i="3"/>
  <c r="P2236" i="3"/>
  <c r="P2237" i="3"/>
  <c r="P2238" i="3"/>
  <c r="P2239" i="3"/>
  <c r="P2240" i="3"/>
  <c r="P2241" i="3"/>
  <c r="P2242" i="3"/>
  <c r="P2243" i="3"/>
  <c r="P2244" i="3"/>
  <c r="P2245" i="3"/>
  <c r="P2246" i="3"/>
  <c r="P2247" i="3"/>
  <c r="P2248" i="3"/>
  <c r="P2249" i="3"/>
  <c r="P2250" i="3"/>
  <c r="P2251" i="3"/>
  <c r="P2252" i="3"/>
  <c r="P2253" i="3"/>
  <c r="P2254" i="3"/>
  <c r="P2255" i="3"/>
  <c r="P2256" i="3"/>
  <c r="P2257" i="3"/>
  <c r="P2258" i="3"/>
  <c r="P2259" i="3"/>
  <c r="P2260" i="3"/>
  <c r="P2261" i="3"/>
  <c r="P2262" i="3"/>
  <c r="P2263" i="3"/>
  <c r="P2264" i="3"/>
  <c r="P2265" i="3"/>
  <c r="P2266" i="3"/>
  <c r="P2267" i="3"/>
  <c r="P2268" i="3"/>
  <c r="P2269" i="3"/>
  <c r="P2270" i="3"/>
  <c r="P2271" i="3"/>
  <c r="P2272" i="3"/>
  <c r="P2273" i="3"/>
  <c r="P2274" i="3"/>
  <c r="P2275" i="3"/>
  <c r="P2276" i="3"/>
  <c r="P2277" i="3"/>
  <c r="P2278" i="3"/>
  <c r="P2279" i="3"/>
  <c r="P2280" i="3"/>
  <c r="P2281" i="3"/>
  <c r="P2282" i="3"/>
  <c r="P2283" i="3"/>
  <c r="P2284" i="3"/>
  <c r="P2285" i="3"/>
  <c r="P2286" i="3"/>
  <c r="P2287" i="3"/>
  <c r="P2288" i="3"/>
  <c r="P2289" i="3"/>
  <c r="P2290" i="3"/>
  <c r="P2291" i="3"/>
  <c r="P2292" i="3"/>
  <c r="P2293" i="3"/>
  <c r="P2294" i="3"/>
  <c r="P2295" i="3"/>
  <c r="P2296" i="3"/>
  <c r="P2297" i="3"/>
  <c r="P2298" i="3"/>
  <c r="P2299" i="3"/>
  <c r="P2300" i="3"/>
  <c r="P2301" i="3"/>
  <c r="P2302" i="3"/>
  <c r="P2303" i="3"/>
  <c r="P2304" i="3"/>
  <c r="P2305" i="3"/>
  <c r="P2306" i="3"/>
  <c r="P2307" i="3"/>
  <c r="P2308" i="3"/>
  <c r="P2309" i="3"/>
  <c r="P2310" i="3"/>
  <c r="P2311" i="3"/>
  <c r="P2312" i="3"/>
  <c r="P2313" i="3"/>
  <c r="P2314" i="3"/>
  <c r="P2315" i="3"/>
  <c r="P2316" i="3"/>
  <c r="P2317" i="3"/>
  <c r="P2318" i="3"/>
  <c r="P2319" i="3"/>
  <c r="P2320" i="3"/>
  <c r="P2321" i="3"/>
  <c r="P2322" i="3"/>
  <c r="P2323" i="3"/>
  <c r="P2324" i="3"/>
  <c r="P2325" i="3"/>
  <c r="P2326" i="3"/>
  <c r="P2327" i="3"/>
  <c r="P2328" i="3"/>
  <c r="P2329" i="3"/>
  <c r="P2330" i="3"/>
  <c r="P2331" i="3"/>
  <c r="P2332" i="3"/>
  <c r="P2333" i="3"/>
  <c r="P2334" i="3"/>
  <c r="P2335" i="3"/>
  <c r="P2336" i="3"/>
  <c r="P2337" i="3"/>
  <c r="P2338" i="3"/>
  <c r="P2339" i="3"/>
  <c r="P2340" i="3"/>
  <c r="P2341" i="3"/>
  <c r="P2342" i="3"/>
  <c r="P2343" i="3"/>
  <c r="P2344" i="3"/>
  <c r="P2345" i="3"/>
  <c r="P2346" i="3"/>
  <c r="P2347" i="3"/>
  <c r="P2348" i="3"/>
  <c r="P2349" i="3"/>
  <c r="P2350" i="3"/>
  <c r="P2351" i="3"/>
  <c r="P2352" i="3"/>
  <c r="P2353" i="3"/>
  <c r="P2354" i="3"/>
  <c r="P2355" i="3"/>
  <c r="P2356" i="3"/>
  <c r="P2357" i="3"/>
  <c r="P2358" i="3"/>
  <c r="P2359" i="3"/>
  <c r="P2360" i="3"/>
  <c r="P2361" i="3"/>
  <c r="P2362" i="3"/>
  <c r="P2363" i="3"/>
  <c r="P2364" i="3"/>
  <c r="P2365" i="3"/>
  <c r="P2366" i="3"/>
  <c r="P2367" i="3"/>
  <c r="P2368" i="3"/>
  <c r="P2369" i="3"/>
  <c r="P2370" i="3"/>
  <c r="P2371" i="3"/>
  <c r="P2372" i="3"/>
  <c r="P2373" i="3"/>
  <c r="P2374" i="3"/>
  <c r="P2375" i="3"/>
  <c r="P2376" i="3"/>
  <c r="P2377" i="3"/>
  <c r="P2378" i="3"/>
  <c r="P2379" i="3"/>
  <c r="P2380" i="3"/>
  <c r="P2381" i="3"/>
  <c r="P2382" i="3"/>
  <c r="P2383" i="3"/>
  <c r="P2384" i="3"/>
  <c r="P2385" i="3"/>
  <c r="P2386" i="3"/>
  <c r="P2387" i="3"/>
  <c r="P2388" i="3"/>
  <c r="P2389" i="3"/>
  <c r="P2390" i="3"/>
  <c r="P2391" i="3"/>
  <c r="P2392" i="3"/>
  <c r="P2393" i="3"/>
  <c r="P2394" i="3"/>
  <c r="P2395" i="3"/>
  <c r="P2396" i="3"/>
  <c r="P2397" i="3"/>
  <c r="P2398" i="3"/>
  <c r="P2399" i="3"/>
  <c r="P2400" i="3"/>
  <c r="P2401" i="3"/>
  <c r="P2402" i="3"/>
  <c r="P2403" i="3"/>
  <c r="P2404" i="3"/>
  <c r="P2405" i="3"/>
  <c r="P2406" i="3"/>
  <c r="P2407" i="3"/>
  <c r="P2408" i="3"/>
  <c r="P2409" i="3"/>
  <c r="P2410" i="3"/>
  <c r="P2411" i="3"/>
  <c r="P2412" i="3"/>
  <c r="P2413" i="3"/>
  <c r="P2414" i="3"/>
  <c r="P2415" i="3"/>
  <c r="P2416" i="3"/>
  <c r="P2417" i="3"/>
  <c r="P2418" i="3"/>
  <c r="P2419" i="3"/>
  <c r="P2420" i="3"/>
  <c r="P2421" i="3"/>
  <c r="P2422" i="3"/>
  <c r="P2423" i="3"/>
  <c r="P2424" i="3"/>
  <c r="P2425" i="3"/>
  <c r="P2426" i="3"/>
  <c r="P2427" i="3"/>
  <c r="P2428" i="3"/>
  <c r="P2429" i="3"/>
  <c r="P2430" i="3"/>
  <c r="P2431" i="3"/>
  <c r="P2432" i="3"/>
  <c r="P2433" i="3"/>
  <c r="P2434" i="3"/>
  <c r="P2435" i="3"/>
  <c r="P2436" i="3"/>
  <c r="P2437" i="3"/>
  <c r="P2438" i="3"/>
  <c r="P2439" i="3"/>
  <c r="P2440" i="3"/>
  <c r="P2441" i="3"/>
  <c r="P2442" i="3"/>
  <c r="P2443" i="3"/>
  <c r="P2444" i="3"/>
  <c r="P2445" i="3"/>
  <c r="P2446" i="3"/>
  <c r="P2447" i="3"/>
  <c r="P2448" i="3"/>
  <c r="P2449" i="3"/>
  <c r="P2450" i="3"/>
  <c r="P2451" i="3"/>
  <c r="P2452" i="3"/>
  <c r="P2453" i="3"/>
  <c r="P2454" i="3"/>
  <c r="P2455" i="3"/>
  <c r="P2456" i="3"/>
  <c r="P2457" i="3"/>
  <c r="P2458" i="3"/>
  <c r="P2459" i="3"/>
  <c r="P2460" i="3"/>
  <c r="P2461" i="3"/>
  <c r="P2462" i="3"/>
  <c r="P2463" i="3"/>
  <c r="P2464" i="3"/>
  <c r="P2465" i="3"/>
  <c r="P2466" i="3"/>
  <c r="P2467" i="3"/>
  <c r="P2468" i="3"/>
  <c r="P2469" i="3"/>
  <c r="P2470" i="3"/>
  <c r="P2471" i="3"/>
  <c r="P2472" i="3"/>
  <c r="P2473" i="3"/>
  <c r="P2474" i="3"/>
  <c r="P2475" i="3"/>
  <c r="P2476" i="3"/>
  <c r="P2477" i="3"/>
  <c r="P2478" i="3"/>
  <c r="P2479" i="3"/>
  <c r="P2480" i="3"/>
  <c r="P2481" i="3"/>
  <c r="P2482" i="3"/>
  <c r="P2483" i="3"/>
  <c r="P2484" i="3"/>
  <c r="P2485" i="3"/>
  <c r="P2486" i="3"/>
  <c r="P2487" i="3"/>
  <c r="P2488" i="3"/>
  <c r="P2489" i="3"/>
  <c r="P2490" i="3"/>
  <c r="P2491" i="3"/>
  <c r="P2492" i="3"/>
  <c r="P2493" i="3"/>
  <c r="P2494" i="3"/>
  <c r="P2495" i="3"/>
  <c r="P2496" i="3"/>
  <c r="P2497" i="3"/>
  <c r="P2498" i="3"/>
  <c r="P2499" i="3"/>
  <c r="P2500" i="3"/>
  <c r="P2501" i="3"/>
  <c r="P2502" i="3"/>
  <c r="P2503" i="3"/>
  <c r="P2504" i="3"/>
  <c r="P2505" i="3"/>
  <c r="P2506" i="3"/>
  <c r="P2507" i="3"/>
  <c r="P2508" i="3"/>
  <c r="P2509" i="3"/>
  <c r="P2510" i="3"/>
  <c r="P2511" i="3"/>
  <c r="P2512" i="3"/>
  <c r="P2513" i="3"/>
  <c r="P2514" i="3"/>
  <c r="P2515" i="3"/>
  <c r="P2516" i="3"/>
  <c r="P2517" i="3"/>
  <c r="P2518" i="3"/>
  <c r="P2519" i="3"/>
  <c r="P2520" i="3"/>
  <c r="P2521" i="3"/>
  <c r="P2522" i="3"/>
  <c r="P2523" i="3"/>
  <c r="P2524" i="3"/>
  <c r="P2525" i="3"/>
  <c r="P2526" i="3"/>
  <c r="P2527" i="3"/>
  <c r="P2528" i="3"/>
  <c r="P2529" i="3"/>
  <c r="P2530" i="3"/>
  <c r="P2531" i="3"/>
  <c r="P2532" i="3"/>
  <c r="P2533" i="3"/>
  <c r="P2534" i="3"/>
  <c r="P2535" i="3"/>
  <c r="P2536" i="3"/>
  <c r="P2537" i="3"/>
  <c r="P2538" i="3"/>
  <c r="P2539" i="3"/>
  <c r="P2540" i="3"/>
  <c r="P2541" i="3"/>
  <c r="P2542" i="3"/>
  <c r="P2543" i="3"/>
  <c r="P2544" i="3"/>
  <c r="P2545" i="3"/>
  <c r="P2546" i="3"/>
  <c r="P2547" i="3"/>
  <c r="P2548" i="3"/>
  <c r="P2549" i="3"/>
  <c r="P2550" i="3"/>
  <c r="P2551" i="3"/>
  <c r="P2552" i="3"/>
  <c r="P2553" i="3"/>
  <c r="P2554" i="3"/>
  <c r="P2555" i="3"/>
  <c r="P2556" i="3"/>
  <c r="P2557" i="3"/>
  <c r="P2558" i="3"/>
  <c r="P2559" i="3"/>
  <c r="P2560" i="3"/>
  <c r="P2561" i="3"/>
  <c r="P2562" i="3"/>
  <c r="P2563" i="3"/>
  <c r="P2564" i="3"/>
  <c r="P2565" i="3"/>
  <c r="P2566" i="3"/>
  <c r="P2567" i="3"/>
  <c r="P2568" i="3"/>
  <c r="P2569" i="3"/>
  <c r="P2570" i="3"/>
  <c r="P2571" i="3"/>
  <c r="P2572" i="3"/>
  <c r="P2573" i="3"/>
  <c r="P2574" i="3"/>
  <c r="P2575" i="3"/>
  <c r="P2576" i="3"/>
  <c r="P2577" i="3"/>
  <c r="P2578" i="3"/>
  <c r="P2579" i="3"/>
  <c r="P2580" i="3"/>
  <c r="P2581" i="3"/>
  <c r="P2582" i="3"/>
  <c r="P2583" i="3"/>
  <c r="P2584" i="3"/>
  <c r="P2585" i="3"/>
  <c r="P2586" i="3"/>
  <c r="P2587" i="3"/>
  <c r="P2588" i="3"/>
  <c r="P2589" i="3"/>
  <c r="P2590" i="3"/>
  <c r="P2591" i="3"/>
  <c r="P2592" i="3"/>
  <c r="P2593" i="3"/>
  <c r="P2594" i="3"/>
  <c r="P2595" i="3"/>
  <c r="P2596" i="3"/>
  <c r="P2597" i="3"/>
  <c r="P2598" i="3"/>
  <c r="P2599" i="3"/>
  <c r="P2600" i="3"/>
  <c r="P2601" i="3"/>
  <c r="P2602" i="3"/>
  <c r="P2603" i="3"/>
  <c r="P2604" i="3"/>
  <c r="P2605" i="3"/>
  <c r="P2606" i="3"/>
  <c r="P2607" i="3"/>
  <c r="P2608" i="3"/>
  <c r="P2609" i="3"/>
  <c r="P2610" i="3"/>
  <c r="P2611" i="3"/>
  <c r="P2612" i="3"/>
  <c r="P2613" i="3"/>
  <c r="P2614" i="3"/>
  <c r="P2615" i="3"/>
  <c r="P2616" i="3"/>
  <c r="P2617" i="3"/>
  <c r="P2618" i="3"/>
  <c r="P2619" i="3"/>
  <c r="P2620" i="3"/>
  <c r="P2621" i="3"/>
  <c r="P2622" i="3"/>
  <c r="P2623" i="3"/>
  <c r="P2624" i="3"/>
  <c r="P2625" i="3"/>
  <c r="P2626" i="3"/>
  <c r="P2627" i="3"/>
  <c r="P2628" i="3"/>
  <c r="P2629" i="3"/>
  <c r="P2630" i="3"/>
  <c r="P2631" i="3"/>
  <c r="P2632" i="3"/>
  <c r="P2633" i="3"/>
  <c r="P2634" i="3"/>
  <c r="P2635" i="3"/>
  <c r="P2636" i="3"/>
  <c r="P2637" i="3"/>
  <c r="P2638" i="3"/>
  <c r="P2639" i="3"/>
  <c r="P2640" i="3"/>
  <c r="P2641" i="3"/>
  <c r="P2642" i="3"/>
  <c r="P2643" i="3"/>
  <c r="P2644" i="3"/>
  <c r="P2645" i="3"/>
  <c r="P2646" i="3"/>
  <c r="P2647" i="3"/>
  <c r="P2648" i="3"/>
  <c r="P2649" i="3"/>
  <c r="P2650" i="3"/>
  <c r="P2651" i="3"/>
  <c r="P2652" i="3"/>
  <c r="P2653" i="3"/>
  <c r="P2654" i="3"/>
  <c r="P2655" i="3"/>
  <c r="P2656" i="3"/>
  <c r="P2657" i="3"/>
  <c r="P2658" i="3"/>
  <c r="P2659" i="3"/>
  <c r="P2660" i="3"/>
  <c r="P2661" i="3"/>
  <c r="P2662" i="3"/>
  <c r="P2663" i="3"/>
  <c r="P2664" i="3"/>
  <c r="P2665" i="3"/>
  <c r="P2666" i="3"/>
  <c r="P2667" i="3"/>
  <c r="P2668" i="3"/>
  <c r="P2669" i="3"/>
  <c r="P2670" i="3"/>
  <c r="P2671" i="3"/>
  <c r="P2672" i="3"/>
  <c r="P2673" i="3"/>
  <c r="P2674" i="3"/>
  <c r="P2675" i="3"/>
  <c r="P2676" i="3"/>
  <c r="P2677" i="3"/>
  <c r="P2678" i="3"/>
  <c r="P2679" i="3"/>
  <c r="P2680" i="3"/>
  <c r="P2681" i="3"/>
  <c r="P2682" i="3"/>
  <c r="P2683" i="3"/>
  <c r="P2684" i="3"/>
  <c r="P2685" i="3"/>
  <c r="P2686" i="3"/>
  <c r="P2687" i="3"/>
  <c r="P2688" i="3"/>
  <c r="P2689" i="3"/>
  <c r="P2690" i="3"/>
  <c r="P2691" i="3"/>
  <c r="P2692" i="3"/>
  <c r="P2693" i="3"/>
  <c r="P2694" i="3"/>
  <c r="P2695" i="3"/>
  <c r="P2696" i="3"/>
  <c r="P2697" i="3"/>
  <c r="P2698" i="3"/>
  <c r="P2699" i="3"/>
  <c r="P2700" i="3"/>
  <c r="P2701" i="3"/>
  <c r="P2702" i="3"/>
  <c r="P2703" i="3"/>
  <c r="P2704" i="3"/>
  <c r="P2705" i="3"/>
  <c r="P2706" i="3"/>
  <c r="P2707" i="3"/>
  <c r="P2708" i="3"/>
  <c r="P2709" i="3"/>
  <c r="P2710" i="3"/>
  <c r="P2711" i="3"/>
  <c r="P2712" i="3"/>
  <c r="P2713" i="3"/>
  <c r="P2714" i="3"/>
  <c r="P2715" i="3"/>
  <c r="P2716" i="3"/>
  <c r="P2717" i="3"/>
  <c r="P2718" i="3"/>
  <c r="P2719" i="3"/>
  <c r="P2720" i="3"/>
  <c r="P2721" i="3"/>
  <c r="P2722" i="3"/>
  <c r="P2723" i="3"/>
  <c r="P2724" i="3"/>
  <c r="P2725" i="3"/>
  <c r="P2726" i="3"/>
  <c r="P2727" i="3"/>
  <c r="P2728" i="3"/>
  <c r="P2729" i="3"/>
  <c r="P2730" i="3"/>
  <c r="P2731" i="3"/>
  <c r="P2732" i="3"/>
  <c r="P2733" i="3"/>
  <c r="P2734" i="3"/>
  <c r="P2735" i="3"/>
  <c r="P2736" i="3"/>
  <c r="P2737" i="3"/>
  <c r="P2738" i="3"/>
  <c r="P2739" i="3"/>
  <c r="P2740" i="3"/>
  <c r="P2741" i="3"/>
  <c r="P2742" i="3"/>
  <c r="P1914" i="3"/>
  <c r="P1915" i="3"/>
  <c r="P1916" i="3"/>
  <c r="P1917" i="3"/>
  <c r="P1918" i="3"/>
  <c r="P1919" i="3"/>
  <c r="P1920" i="3"/>
  <c r="O1921" i="3"/>
  <c r="O1922" i="3"/>
  <c r="O1923" i="3"/>
  <c r="O1924" i="3"/>
  <c r="O1925" i="3"/>
  <c r="O1926" i="3"/>
  <c r="O1927" i="3"/>
  <c r="O1928" i="3"/>
  <c r="O1929" i="3"/>
  <c r="O1930" i="3"/>
  <c r="O1931" i="3"/>
  <c r="O1932" i="3"/>
  <c r="O1933" i="3"/>
  <c r="O1934" i="3"/>
  <c r="O1935" i="3"/>
  <c r="O1936" i="3"/>
  <c r="O1937" i="3"/>
  <c r="O1938" i="3"/>
  <c r="O1939" i="3"/>
  <c r="O1940" i="3"/>
  <c r="O1941" i="3"/>
  <c r="O1942" i="3"/>
  <c r="O1943" i="3"/>
  <c r="O1944" i="3"/>
  <c r="O1945" i="3"/>
  <c r="O1946" i="3"/>
  <c r="O1947" i="3"/>
  <c r="O1948" i="3"/>
  <c r="O1949" i="3"/>
  <c r="O1950" i="3"/>
  <c r="O1951" i="3"/>
  <c r="O1952" i="3"/>
  <c r="O1953" i="3"/>
  <c r="O1954" i="3"/>
  <c r="O1955" i="3"/>
  <c r="O1956" i="3"/>
  <c r="O1957" i="3"/>
  <c r="O1958" i="3"/>
  <c r="O1959" i="3"/>
  <c r="O1960" i="3"/>
  <c r="O1961" i="3"/>
  <c r="O1962" i="3"/>
  <c r="O1963" i="3"/>
  <c r="O1964" i="3"/>
  <c r="O1965" i="3"/>
  <c r="O1966" i="3"/>
  <c r="O1967" i="3"/>
  <c r="O1968" i="3"/>
  <c r="O1969" i="3"/>
  <c r="O1970" i="3"/>
  <c r="O1971" i="3"/>
  <c r="O1972" i="3"/>
  <c r="O1973" i="3"/>
  <c r="O1974" i="3"/>
  <c r="O1975" i="3"/>
  <c r="O1976" i="3"/>
  <c r="O1977" i="3"/>
  <c r="O1978" i="3"/>
  <c r="O1979" i="3"/>
  <c r="O1980" i="3"/>
  <c r="O1981" i="3"/>
  <c r="O1982" i="3"/>
  <c r="O1983" i="3"/>
  <c r="O1984" i="3"/>
  <c r="O1985" i="3"/>
  <c r="O1986" i="3"/>
  <c r="O1987" i="3"/>
  <c r="O1988" i="3"/>
  <c r="O1989" i="3"/>
  <c r="O1990" i="3"/>
  <c r="O1991" i="3"/>
  <c r="O1992" i="3"/>
  <c r="O1993" i="3"/>
  <c r="O1994" i="3"/>
  <c r="O1995" i="3"/>
  <c r="O1996" i="3"/>
  <c r="O1997" i="3"/>
  <c r="O1998" i="3"/>
  <c r="O1999" i="3"/>
  <c r="O2000" i="3"/>
  <c r="O2001" i="3"/>
  <c r="O2002" i="3"/>
  <c r="O2003" i="3"/>
  <c r="O2004" i="3"/>
  <c r="O2005" i="3"/>
  <c r="O2006" i="3"/>
  <c r="O2007" i="3"/>
  <c r="O2008" i="3"/>
  <c r="O2009" i="3"/>
  <c r="O2010" i="3"/>
  <c r="O2011" i="3"/>
  <c r="O2012" i="3"/>
  <c r="O2013" i="3"/>
  <c r="O2014" i="3"/>
  <c r="O2015" i="3"/>
  <c r="O2016" i="3"/>
  <c r="O2017" i="3"/>
  <c r="O2018" i="3"/>
  <c r="O2019" i="3"/>
  <c r="O2020" i="3"/>
  <c r="O2021" i="3"/>
  <c r="O2022" i="3"/>
  <c r="O2023" i="3"/>
  <c r="O2024" i="3"/>
  <c r="O2025" i="3"/>
  <c r="O2026" i="3"/>
  <c r="O2027" i="3"/>
  <c r="O2028" i="3"/>
  <c r="O2029" i="3"/>
  <c r="O2030" i="3"/>
  <c r="O2031" i="3"/>
  <c r="O2032" i="3"/>
  <c r="O2033" i="3"/>
  <c r="O2034" i="3"/>
  <c r="O2035" i="3"/>
  <c r="O2036" i="3"/>
  <c r="O2037" i="3"/>
  <c r="O2038" i="3"/>
  <c r="O2039" i="3"/>
  <c r="O2040" i="3"/>
  <c r="O2041" i="3"/>
  <c r="O2042" i="3"/>
  <c r="O2043" i="3"/>
  <c r="O2044" i="3"/>
  <c r="O2045" i="3"/>
  <c r="O2046" i="3"/>
  <c r="O2047" i="3"/>
  <c r="O2048" i="3"/>
  <c r="O2049" i="3"/>
  <c r="O2050" i="3"/>
  <c r="O2051" i="3"/>
  <c r="O2052" i="3"/>
  <c r="O2053" i="3"/>
  <c r="O2054" i="3"/>
  <c r="O2055" i="3"/>
  <c r="O2056" i="3"/>
  <c r="O2057" i="3"/>
  <c r="O2058" i="3"/>
  <c r="O2059" i="3"/>
  <c r="O2060" i="3"/>
  <c r="O2061" i="3"/>
  <c r="O2062" i="3"/>
  <c r="O2063" i="3"/>
  <c r="O2064" i="3"/>
  <c r="O2065" i="3"/>
  <c r="O2066" i="3"/>
  <c r="O2067" i="3"/>
  <c r="O2068" i="3"/>
  <c r="O2069" i="3"/>
  <c r="O2070" i="3"/>
  <c r="O2071" i="3"/>
  <c r="O2072" i="3"/>
  <c r="O2073" i="3"/>
  <c r="O2074" i="3"/>
  <c r="O2075" i="3"/>
  <c r="O2076" i="3"/>
  <c r="O2077" i="3"/>
  <c r="O2078" i="3"/>
  <c r="O2079" i="3"/>
  <c r="O2080" i="3"/>
  <c r="O2081" i="3"/>
  <c r="O2082" i="3"/>
  <c r="O2083" i="3"/>
  <c r="O2084" i="3"/>
  <c r="O2085" i="3"/>
  <c r="O2086" i="3"/>
  <c r="O2087" i="3"/>
  <c r="O2088" i="3"/>
  <c r="O2089" i="3"/>
  <c r="O2090" i="3"/>
  <c r="O2091" i="3"/>
  <c r="O2092" i="3"/>
  <c r="O2093" i="3"/>
  <c r="O2094" i="3"/>
  <c r="O2095" i="3"/>
  <c r="O2096" i="3"/>
  <c r="O2097" i="3"/>
  <c r="O2098" i="3"/>
  <c r="O2099" i="3"/>
  <c r="O2100" i="3"/>
  <c r="O2101" i="3"/>
  <c r="O2102" i="3"/>
  <c r="O2103" i="3"/>
  <c r="O2104" i="3"/>
  <c r="O2105" i="3"/>
  <c r="O2106" i="3"/>
  <c r="O2107" i="3"/>
  <c r="O2108" i="3"/>
  <c r="O2109" i="3"/>
  <c r="O2110" i="3"/>
  <c r="O2111" i="3"/>
  <c r="O2112" i="3"/>
  <c r="O2113" i="3"/>
  <c r="O2114" i="3"/>
  <c r="O2115" i="3"/>
  <c r="O2116" i="3"/>
  <c r="O2117" i="3"/>
  <c r="O2118" i="3"/>
  <c r="O2119" i="3"/>
  <c r="O2120" i="3"/>
  <c r="O2121" i="3"/>
  <c r="O2122" i="3"/>
  <c r="O2123" i="3"/>
  <c r="O2124" i="3"/>
  <c r="O2125" i="3"/>
  <c r="O2126" i="3"/>
  <c r="O2127" i="3"/>
  <c r="O2128" i="3"/>
  <c r="O2129" i="3"/>
  <c r="O2130" i="3"/>
  <c r="O2131" i="3"/>
  <c r="O2132" i="3"/>
  <c r="O2133" i="3"/>
  <c r="O2134" i="3"/>
  <c r="O2135" i="3"/>
  <c r="O2136" i="3"/>
  <c r="O2137" i="3"/>
  <c r="O2138" i="3"/>
  <c r="O2139" i="3"/>
  <c r="O2140" i="3"/>
  <c r="O2141" i="3"/>
  <c r="O2142" i="3"/>
  <c r="O2143" i="3"/>
  <c r="O2144" i="3"/>
  <c r="O2145" i="3"/>
  <c r="O2146" i="3"/>
  <c r="O2147" i="3"/>
  <c r="O2148" i="3"/>
  <c r="O2149" i="3"/>
  <c r="O2150" i="3"/>
  <c r="O2151" i="3"/>
  <c r="O2152" i="3"/>
  <c r="O2153" i="3"/>
  <c r="O2154" i="3"/>
  <c r="O2155" i="3"/>
  <c r="O2156" i="3"/>
  <c r="O2157" i="3"/>
  <c r="O2158" i="3"/>
  <c r="O2159" i="3"/>
  <c r="O2160" i="3"/>
  <c r="O2161" i="3"/>
  <c r="O2162" i="3"/>
  <c r="O2163" i="3"/>
  <c r="O2164" i="3"/>
  <c r="O2165" i="3"/>
  <c r="O2166" i="3"/>
  <c r="O2167" i="3"/>
  <c r="O2168" i="3"/>
  <c r="O2169" i="3"/>
  <c r="O2170" i="3"/>
  <c r="O2171" i="3"/>
  <c r="O2172" i="3"/>
  <c r="O2173" i="3"/>
  <c r="O2174" i="3"/>
  <c r="O2175" i="3"/>
  <c r="O2176" i="3"/>
  <c r="O2177" i="3"/>
  <c r="O2178" i="3"/>
  <c r="O2179" i="3"/>
  <c r="O2180" i="3"/>
  <c r="O2181" i="3"/>
  <c r="O2182" i="3"/>
  <c r="O2183" i="3"/>
  <c r="O2184" i="3"/>
  <c r="O2185" i="3"/>
  <c r="O2186" i="3"/>
  <c r="O2187" i="3"/>
  <c r="O2188" i="3"/>
  <c r="O2189" i="3"/>
  <c r="O2190" i="3"/>
  <c r="O2191" i="3"/>
  <c r="O2192" i="3"/>
  <c r="O2193" i="3"/>
  <c r="O2194" i="3"/>
  <c r="O2195" i="3"/>
  <c r="O2196" i="3"/>
  <c r="O2197" i="3"/>
  <c r="O2198" i="3"/>
  <c r="O2199" i="3"/>
  <c r="O2200" i="3"/>
  <c r="O2201" i="3"/>
  <c r="O2202" i="3"/>
  <c r="O2203" i="3"/>
  <c r="O2204" i="3"/>
  <c r="O2205" i="3"/>
  <c r="O2206" i="3"/>
  <c r="O2207" i="3"/>
  <c r="O2208" i="3"/>
  <c r="O2209" i="3"/>
  <c r="O2210" i="3"/>
  <c r="O2211" i="3"/>
  <c r="O2212" i="3"/>
  <c r="O2213" i="3"/>
  <c r="O2214" i="3"/>
  <c r="O2215" i="3"/>
  <c r="O2216" i="3"/>
  <c r="O2217" i="3"/>
  <c r="O2218" i="3"/>
  <c r="O2219" i="3"/>
  <c r="O2220" i="3"/>
  <c r="O2221" i="3"/>
  <c r="O2222" i="3"/>
  <c r="O2223" i="3"/>
  <c r="O2224" i="3"/>
  <c r="O2225" i="3"/>
  <c r="O2226" i="3"/>
  <c r="O2227" i="3"/>
  <c r="O2228" i="3"/>
  <c r="O2229" i="3"/>
  <c r="O2230" i="3"/>
  <c r="O2231" i="3"/>
  <c r="O2232" i="3"/>
  <c r="O2233" i="3"/>
  <c r="O2234" i="3"/>
  <c r="O2235" i="3"/>
  <c r="O2236" i="3"/>
  <c r="O2237" i="3"/>
  <c r="O2238" i="3"/>
  <c r="O2239" i="3"/>
  <c r="O2240" i="3"/>
  <c r="O2241" i="3"/>
  <c r="O2242" i="3"/>
  <c r="O2243" i="3"/>
  <c r="O2244" i="3"/>
  <c r="O2245" i="3"/>
  <c r="O2246" i="3"/>
  <c r="O2247" i="3"/>
  <c r="O2248" i="3"/>
  <c r="O2249" i="3"/>
  <c r="O2250" i="3"/>
  <c r="O2251" i="3"/>
  <c r="O2252" i="3"/>
  <c r="O2253" i="3"/>
  <c r="O2254" i="3"/>
  <c r="O2255" i="3"/>
  <c r="O2256" i="3"/>
  <c r="O2257" i="3"/>
  <c r="O2258" i="3"/>
  <c r="O2259" i="3"/>
  <c r="O2260" i="3"/>
  <c r="O2261" i="3"/>
  <c r="O2262" i="3"/>
  <c r="O2263" i="3"/>
  <c r="O2264" i="3"/>
  <c r="O2265" i="3"/>
  <c r="O2266" i="3"/>
  <c r="O2267" i="3"/>
  <c r="O2268" i="3"/>
  <c r="O2269" i="3"/>
  <c r="O2270" i="3"/>
  <c r="O2271" i="3"/>
  <c r="O2272" i="3"/>
  <c r="O2273" i="3"/>
  <c r="O2274" i="3"/>
  <c r="O2275" i="3"/>
  <c r="O2276" i="3"/>
  <c r="O2277" i="3"/>
  <c r="O2278" i="3"/>
  <c r="O2279" i="3"/>
  <c r="O2280" i="3"/>
  <c r="O2281" i="3"/>
  <c r="O2282" i="3"/>
  <c r="O2283" i="3"/>
  <c r="O2284" i="3"/>
  <c r="O2285" i="3"/>
  <c r="O2286" i="3"/>
  <c r="O2287" i="3"/>
  <c r="O2288" i="3"/>
  <c r="O2289" i="3"/>
  <c r="O2290" i="3"/>
  <c r="O2291" i="3"/>
  <c r="O2292" i="3"/>
  <c r="O2293" i="3"/>
  <c r="O2294" i="3"/>
  <c r="O2295" i="3"/>
  <c r="O2296" i="3"/>
  <c r="O2297" i="3"/>
  <c r="O2298" i="3"/>
  <c r="O2299" i="3"/>
  <c r="O2300" i="3"/>
  <c r="O2301" i="3"/>
  <c r="O2302" i="3"/>
  <c r="O2303" i="3"/>
  <c r="O2304" i="3"/>
  <c r="O2305" i="3"/>
  <c r="O2306" i="3"/>
  <c r="O2307" i="3"/>
  <c r="O2308" i="3"/>
  <c r="O2309" i="3"/>
  <c r="O2310" i="3"/>
  <c r="O2311" i="3"/>
  <c r="O2312" i="3"/>
  <c r="O2313" i="3"/>
  <c r="O2314" i="3"/>
  <c r="O2315" i="3"/>
  <c r="O2316" i="3"/>
  <c r="O2317" i="3"/>
  <c r="O2318" i="3"/>
  <c r="O2319" i="3"/>
  <c r="O2320" i="3"/>
  <c r="O2321" i="3"/>
  <c r="O2322" i="3"/>
  <c r="O2323" i="3"/>
  <c r="O2324" i="3"/>
  <c r="O2325" i="3"/>
  <c r="O2326" i="3"/>
  <c r="O2327" i="3"/>
  <c r="O2328" i="3"/>
  <c r="O2329" i="3"/>
  <c r="O2330" i="3"/>
  <c r="O2331" i="3"/>
  <c r="O2332" i="3"/>
  <c r="O2333" i="3"/>
  <c r="O2334" i="3"/>
  <c r="O2335" i="3"/>
  <c r="O2336" i="3"/>
  <c r="O2337" i="3"/>
  <c r="O2338" i="3"/>
  <c r="O2339" i="3"/>
  <c r="O2340" i="3"/>
  <c r="O2341" i="3"/>
  <c r="O2342" i="3"/>
  <c r="O2343" i="3"/>
  <c r="O2344" i="3"/>
  <c r="O2345" i="3"/>
  <c r="O2346" i="3"/>
  <c r="O2347" i="3"/>
  <c r="O2348" i="3"/>
  <c r="O2349" i="3"/>
  <c r="O2350" i="3"/>
  <c r="O2351" i="3"/>
  <c r="O2352" i="3"/>
  <c r="O2353" i="3"/>
  <c r="O2354" i="3"/>
  <c r="O2355" i="3"/>
  <c r="O2356" i="3"/>
  <c r="O2357" i="3"/>
  <c r="O2358" i="3"/>
  <c r="O2359" i="3"/>
  <c r="O2360" i="3"/>
  <c r="O2361" i="3"/>
  <c r="O2362" i="3"/>
  <c r="O2363" i="3"/>
  <c r="O2364" i="3"/>
  <c r="O2365" i="3"/>
  <c r="O2366" i="3"/>
  <c r="O2367" i="3"/>
  <c r="O2368" i="3"/>
  <c r="O2369" i="3"/>
  <c r="O2370" i="3"/>
  <c r="O2371" i="3"/>
  <c r="O2372" i="3"/>
  <c r="O2373" i="3"/>
  <c r="O2374" i="3"/>
  <c r="O2375" i="3"/>
  <c r="O2376" i="3"/>
  <c r="O2377" i="3"/>
  <c r="O2378" i="3"/>
  <c r="O2379" i="3"/>
  <c r="O2380" i="3"/>
  <c r="O2381" i="3"/>
  <c r="O2382" i="3"/>
  <c r="O2383" i="3"/>
  <c r="O2384" i="3"/>
  <c r="O2385" i="3"/>
  <c r="O2386" i="3"/>
  <c r="O2387" i="3"/>
  <c r="O2388" i="3"/>
  <c r="O2389" i="3"/>
  <c r="O2390" i="3"/>
  <c r="O2391" i="3"/>
  <c r="O2392" i="3"/>
  <c r="O2393" i="3"/>
  <c r="O2394" i="3"/>
  <c r="O2395" i="3"/>
  <c r="O2396" i="3"/>
  <c r="O2397" i="3"/>
  <c r="O2398" i="3"/>
  <c r="O2399" i="3"/>
  <c r="O2400" i="3"/>
  <c r="O2401" i="3"/>
  <c r="O2402" i="3"/>
  <c r="O2403" i="3"/>
  <c r="O2404" i="3"/>
  <c r="O2405" i="3"/>
  <c r="O2406" i="3"/>
  <c r="O2407" i="3"/>
  <c r="O2408" i="3"/>
  <c r="O2409" i="3"/>
  <c r="O2410" i="3"/>
  <c r="O2411" i="3"/>
  <c r="O2412" i="3"/>
  <c r="O2413" i="3"/>
  <c r="O2414" i="3"/>
  <c r="O2415" i="3"/>
  <c r="O2416" i="3"/>
  <c r="O2417" i="3"/>
  <c r="O2418" i="3"/>
  <c r="O2419" i="3"/>
  <c r="O2420" i="3"/>
  <c r="O2421" i="3"/>
  <c r="O2422" i="3"/>
  <c r="O2423" i="3"/>
  <c r="O2424" i="3"/>
  <c r="O2425" i="3"/>
  <c r="O2426" i="3"/>
  <c r="O2427" i="3"/>
  <c r="O2428" i="3"/>
  <c r="O2429" i="3"/>
  <c r="O2430" i="3"/>
  <c r="O2431" i="3"/>
  <c r="O2432" i="3"/>
  <c r="O2433" i="3"/>
  <c r="O2434" i="3"/>
  <c r="O2435" i="3"/>
  <c r="O2436" i="3"/>
  <c r="O2437" i="3"/>
  <c r="O2438" i="3"/>
  <c r="O2439" i="3"/>
  <c r="O2440" i="3"/>
  <c r="O2441" i="3"/>
  <c r="O2442" i="3"/>
  <c r="O2443" i="3"/>
  <c r="O2444" i="3"/>
  <c r="O2445" i="3"/>
  <c r="O2446" i="3"/>
  <c r="O2447" i="3"/>
  <c r="O2448" i="3"/>
  <c r="O2449" i="3"/>
  <c r="O2450" i="3"/>
  <c r="O2451" i="3"/>
  <c r="O2452" i="3"/>
  <c r="O2453" i="3"/>
  <c r="O2454" i="3"/>
  <c r="O2455" i="3"/>
  <c r="O2456" i="3"/>
  <c r="O2457" i="3"/>
  <c r="O2458" i="3"/>
  <c r="O2459" i="3"/>
  <c r="O2460" i="3"/>
  <c r="O2461" i="3"/>
  <c r="O2462" i="3"/>
  <c r="O2463" i="3"/>
  <c r="O2464" i="3"/>
  <c r="O2465" i="3"/>
  <c r="O2466" i="3"/>
  <c r="O2467" i="3"/>
  <c r="O2468" i="3"/>
  <c r="O2469" i="3"/>
  <c r="O2470" i="3"/>
  <c r="O2471" i="3"/>
  <c r="O2472" i="3"/>
  <c r="O2473" i="3"/>
  <c r="O2474" i="3"/>
  <c r="O2475" i="3"/>
  <c r="O2476" i="3"/>
  <c r="O2477" i="3"/>
  <c r="O2478" i="3"/>
  <c r="O2479" i="3"/>
  <c r="O2480" i="3"/>
  <c r="O2481" i="3"/>
  <c r="O2482" i="3"/>
  <c r="O2483" i="3"/>
  <c r="O2484" i="3"/>
  <c r="O2485" i="3"/>
  <c r="O2486" i="3"/>
  <c r="O2487" i="3"/>
  <c r="O2488" i="3"/>
  <c r="O2489" i="3"/>
  <c r="O2490" i="3"/>
  <c r="O2491" i="3"/>
  <c r="O2492" i="3"/>
  <c r="O2493" i="3"/>
  <c r="O2494" i="3"/>
  <c r="O2495" i="3"/>
  <c r="O2496" i="3"/>
  <c r="O2497" i="3"/>
  <c r="O2498" i="3"/>
  <c r="O2499" i="3"/>
  <c r="O2500" i="3"/>
  <c r="O2501" i="3"/>
  <c r="O2502" i="3"/>
  <c r="O2503" i="3"/>
  <c r="O2504" i="3"/>
  <c r="O2505" i="3"/>
  <c r="O2506" i="3"/>
  <c r="O2507" i="3"/>
  <c r="O2508" i="3"/>
  <c r="O2509" i="3"/>
  <c r="O2510" i="3"/>
  <c r="O2511" i="3"/>
  <c r="O2512" i="3"/>
  <c r="O2513" i="3"/>
  <c r="O2514" i="3"/>
  <c r="O2515" i="3"/>
  <c r="O2516" i="3"/>
  <c r="O2517" i="3"/>
  <c r="O2518" i="3"/>
  <c r="O2519" i="3"/>
  <c r="O2520" i="3"/>
  <c r="O2521" i="3"/>
  <c r="O2522" i="3"/>
  <c r="O2523" i="3"/>
  <c r="O2524" i="3"/>
  <c r="O2525" i="3"/>
  <c r="O2526" i="3"/>
  <c r="O2527" i="3"/>
  <c r="O2528" i="3"/>
  <c r="O2529" i="3"/>
  <c r="O2530" i="3"/>
  <c r="O2531" i="3"/>
  <c r="O2532" i="3"/>
  <c r="O2533" i="3"/>
  <c r="O2534" i="3"/>
  <c r="O2535" i="3"/>
  <c r="O2536" i="3"/>
  <c r="O2537" i="3"/>
  <c r="O2538" i="3"/>
  <c r="O2539" i="3"/>
  <c r="O2540" i="3"/>
  <c r="O2541" i="3"/>
  <c r="O2542" i="3"/>
  <c r="O2543" i="3"/>
  <c r="O2544" i="3"/>
  <c r="O2545" i="3"/>
  <c r="O2546" i="3"/>
  <c r="O2547" i="3"/>
  <c r="O2548" i="3"/>
  <c r="O2549" i="3"/>
  <c r="O2550" i="3"/>
  <c r="O2551" i="3"/>
  <c r="O2552" i="3"/>
  <c r="O2553" i="3"/>
  <c r="O2554" i="3"/>
  <c r="O2555" i="3"/>
  <c r="O2556" i="3"/>
  <c r="O2557" i="3"/>
  <c r="O2558" i="3"/>
  <c r="O2559" i="3"/>
  <c r="O2560" i="3"/>
  <c r="O2561" i="3"/>
  <c r="O2562" i="3"/>
  <c r="O2563" i="3"/>
  <c r="O2564" i="3"/>
  <c r="O2565" i="3"/>
  <c r="O2566" i="3"/>
  <c r="O2567" i="3"/>
  <c r="O2568" i="3"/>
  <c r="O2569" i="3"/>
  <c r="O2570" i="3"/>
  <c r="O2571" i="3"/>
  <c r="O2572" i="3"/>
  <c r="O2573" i="3"/>
  <c r="O2574" i="3"/>
  <c r="O2575" i="3"/>
  <c r="O2576" i="3"/>
  <c r="O2577" i="3"/>
  <c r="O2578" i="3"/>
  <c r="O2579" i="3"/>
  <c r="O2580" i="3"/>
  <c r="O2581" i="3"/>
  <c r="O2582" i="3"/>
  <c r="O2583" i="3"/>
  <c r="O2584" i="3"/>
  <c r="O2585" i="3"/>
  <c r="O2586" i="3"/>
  <c r="O2587" i="3"/>
  <c r="O2588" i="3"/>
  <c r="O2589" i="3"/>
  <c r="O2590" i="3"/>
  <c r="O2591" i="3"/>
  <c r="O2592" i="3"/>
  <c r="O2593" i="3"/>
  <c r="O2594" i="3"/>
  <c r="O2595" i="3"/>
  <c r="O2596" i="3"/>
  <c r="O2597" i="3"/>
  <c r="O2598" i="3"/>
  <c r="O2599" i="3"/>
  <c r="O2600" i="3"/>
  <c r="O2601" i="3"/>
  <c r="O2602" i="3"/>
  <c r="O2603" i="3"/>
  <c r="O2604" i="3"/>
  <c r="O2605" i="3"/>
  <c r="O2606" i="3"/>
  <c r="O2607" i="3"/>
  <c r="O2608" i="3"/>
  <c r="O2609" i="3"/>
  <c r="O2610" i="3"/>
  <c r="O2611" i="3"/>
  <c r="O2612" i="3"/>
  <c r="O2613" i="3"/>
  <c r="O2614" i="3"/>
  <c r="O2615" i="3"/>
  <c r="O2616" i="3"/>
  <c r="O2617" i="3"/>
  <c r="O2618" i="3"/>
  <c r="O2619" i="3"/>
  <c r="O2620" i="3"/>
  <c r="O2621" i="3"/>
  <c r="O2622" i="3"/>
  <c r="O2623" i="3"/>
  <c r="O2624" i="3"/>
  <c r="O2625" i="3"/>
  <c r="O2626" i="3"/>
  <c r="O2627" i="3"/>
  <c r="O2628" i="3"/>
  <c r="O2629" i="3"/>
  <c r="O2630" i="3"/>
  <c r="O2631" i="3"/>
  <c r="O2632" i="3"/>
  <c r="O2633" i="3"/>
  <c r="O2634" i="3"/>
  <c r="O2635" i="3"/>
  <c r="O2636" i="3"/>
  <c r="O2637" i="3"/>
  <c r="O2638" i="3"/>
  <c r="O2639" i="3"/>
  <c r="O2640" i="3"/>
  <c r="O2641" i="3"/>
  <c r="O2642" i="3"/>
  <c r="O2643" i="3"/>
  <c r="O2644" i="3"/>
  <c r="O2645" i="3"/>
  <c r="O2646" i="3"/>
  <c r="O2647" i="3"/>
  <c r="O2648" i="3"/>
  <c r="O2649" i="3"/>
  <c r="O2650" i="3"/>
  <c r="O2651" i="3"/>
  <c r="O2652" i="3"/>
  <c r="O2653" i="3"/>
  <c r="O2654" i="3"/>
  <c r="O2655" i="3"/>
  <c r="O2656" i="3"/>
  <c r="O2657" i="3"/>
  <c r="O2658" i="3"/>
  <c r="O2659" i="3"/>
  <c r="O2660" i="3"/>
  <c r="O2661" i="3"/>
  <c r="O2662" i="3"/>
  <c r="O2663" i="3"/>
  <c r="O2664" i="3"/>
  <c r="O2665" i="3"/>
  <c r="O2666" i="3"/>
  <c r="O2667" i="3"/>
  <c r="O2668" i="3"/>
  <c r="O2669" i="3"/>
  <c r="O2670" i="3"/>
  <c r="O2671" i="3"/>
  <c r="O2672" i="3"/>
  <c r="O2673" i="3"/>
  <c r="O2674" i="3"/>
  <c r="O2675" i="3"/>
  <c r="O2676" i="3"/>
  <c r="O2677" i="3"/>
  <c r="O2678" i="3"/>
  <c r="O2679" i="3"/>
  <c r="O2680" i="3"/>
  <c r="O2681" i="3"/>
  <c r="O2682" i="3"/>
  <c r="O2683" i="3"/>
  <c r="O2684" i="3"/>
  <c r="O2685" i="3"/>
  <c r="O2686" i="3"/>
  <c r="O2687" i="3"/>
  <c r="O2688" i="3"/>
  <c r="O2689" i="3"/>
  <c r="O2690" i="3"/>
  <c r="O2691" i="3"/>
  <c r="O2692" i="3"/>
  <c r="O2693" i="3"/>
  <c r="O2694" i="3"/>
  <c r="O2695" i="3"/>
  <c r="O2696" i="3"/>
  <c r="O2697" i="3"/>
  <c r="O2698" i="3"/>
  <c r="O2699" i="3"/>
  <c r="O2700" i="3"/>
  <c r="O2701" i="3"/>
  <c r="O2702" i="3"/>
  <c r="O2703" i="3"/>
  <c r="O2704" i="3"/>
  <c r="O2705" i="3"/>
  <c r="O2706" i="3"/>
  <c r="O2707" i="3"/>
  <c r="O2708" i="3"/>
  <c r="O2709" i="3"/>
  <c r="O2710" i="3"/>
  <c r="O2711" i="3"/>
  <c r="O2712" i="3"/>
  <c r="O2713" i="3"/>
  <c r="O2714" i="3"/>
  <c r="O2715" i="3"/>
  <c r="O2716" i="3"/>
  <c r="O2717" i="3"/>
  <c r="O2718" i="3"/>
  <c r="O2719" i="3"/>
  <c r="O2720" i="3"/>
  <c r="O2721" i="3"/>
  <c r="O2722" i="3"/>
  <c r="O2723" i="3"/>
  <c r="O2724" i="3"/>
  <c r="O2725" i="3"/>
  <c r="O2726" i="3"/>
  <c r="O2727" i="3"/>
  <c r="O2728" i="3"/>
  <c r="O2729" i="3"/>
  <c r="O2730" i="3"/>
  <c r="O2731" i="3"/>
  <c r="O2732" i="3"/>
  <c r="O2733" i="3"/>
  <c r="O2734" i="3"/>
  <c r="O2735" i="3"/>
  <c r="O2736" i="3"/>
  <c r="O2737" i="3"/>
  <c r="O2738" i="3"/>
  <c r="O2739" i="3"/>
  <c r="O2740" i="3"/>
  <c r="O2741" i="3"/>
  <c r="O2742" i="3"/>
  <c r="O1913" i="3"/>
  <c r="O1914" i="3"/>
  <c r="O1915" i="3"/>
  <c r="O1916" i="3"/>
  <c r="O1917" i="3"/>
  <c r="O1918" i="3"/>
  <c r="O1919" i="3"/>
  <c r="O1920" i="3"/>
  <c r="K26" i="1" l="1"/>
  <c r="J26" i="1" s="1"/>
  <c r="K24" i="1"/>
  <c r="K23" i="1"/>
  <c r="K22" i="1"/>
  <c r="J22" i="1" s="1"/>
  <c r="I7" i="1"/>
  <c r="I6" i="1" l="1"/>
  <c r="I5" i="1"/>
  <c r="P817" i="1" l="1"/>
  <c r="P818" i="1"/>
  <c r="Q818" i="1" s="1"/>
  <c r="O816" i="1"/>
  <c r="O817" i="1"/>
  <c r="O818" i="1"/>
  <c r="N816" i="1"/>
  <c r="N817" i="1"/>
  <c r="N818" i="1"/>
  <c r="Q817" i="1" l="1"/>
  <c r="K13" i="1"/>
  <c r="L13" i="1" s="1"/>
  <c r="K19" i="1"/>
  <c r="L19" i="1" s="1"/>
  <c r="K25" i="1"/>
  <c r="L26" i="1"/>
  <c r="M26" i="1" s="1"/>
  <c r="K27" i="1"/>
  <c r="K28" i="1"/>
  <c r="L28" i="1" s="1"/>
  <c r="K29" i="1"/>
  <c r="L29" i="1" s="1"/>
  <c r="K30" i="1"/>
  <c r="K31" i="1"/>
  <c r="L31" i="1" s="1"/>
  <c r="K32" i="1"/>
  <c r="L32" i="1" s="1"/>
  <c r="K33" i="1"/>
  <c r="K34" i="1"/>
  <c r="L34" i="1" s="1"/>
  <c r="K35" i="1"/>
  <c r="L35" i="1" s="1"/>
  <c r="K36" i="1"/>
  <c r="L36" i="1" s="1"/>
  <c r="K37" i="1"/>
  <c r="L37" i="1" s="1"/>
  <c r="K38" i="1"/>
  <c r="L38" i="1" s="1"/>
  <c r="K39" i="1"/>
  <c r="K40" i="1"/>
  <c r="L40" i="1" s="1"/>
  <c r="K41" i="1"/>
  <c r="L41" i="1" s="1"/>
  <c r="K42" i="1"/>
  <c r="L42" i="1" s="1"/>
  <c r="K43" i="1"/>
  <c r="L43" i="1" s="1"/>
  <c r="K44" i="1"/>
  <c r="L44" i="1" s="1"/>
  <c r="K14" i="1"/>
  <c r="L14" i="1" s="1"/>
  <c r="K15" i="1"/>
  <c r="L15" i="1" s="1"/>
  <c r="K16" i="1"/>
  <c r="L16" i="1" s="1"/>
  <c r="K17" i="1"/>
  <c r="L17" i="1" s="1"/>
  <c r="K18" i="1"/>
  <c r="L18" i="1" s="1"/>
  <c r="K20" i="1"/>
  <c r="L20" i="1" s="1"/>
  <c r="K21" i="1"/>
  <c r="L22" i="1"/>
  <c r="L23" i="1"/>
  <c r="L24" i="1"/>
  <c r="K45" i="1"/>
  <c r="K46" i="1"/>
  <c r="L46" i="1" s="1"/>
  <c r="K47" i="1"/>
  <c r="L47" i="1" s="1"/>
  <c r="K48" i="1"/>
  <c r="L48" i="1" s="1"/>
  <c r="K49" i="1"/>
  <c r="L49" i="1" s="1"/>
  <c r="K50" i="1"/>
  <c r="L50" i="1" s="1"/>
  <c r="K51" i="1"/>
  <c r="K52" i="1"/>
  <c r="L52" i="1" s="1"/>
  <c r="K53" i="1"/>
  <c r="L53" i="1" s="1"/>
  <c r="K54" i="1"/>
  <c r="K55" i="1"/>
  <c r="L55" i="1" s="1"/>
  <c r="K56" i="1"/>
  <c r="L56" i="1" s="1"/>
  <c r="K57" i="1"/>
  <c r="L57" i="1" s="1"/>
  <c r="K58" i="1"/>
  <c r="L58" i="1" s="1"/>
  <c r="K59" i="1"/>
  <c r="L59" i="1" s="1"/>
  <c r="K60" i="1"/>
  <c r="K61" i="1"/>
  <c r="L61" i="1" s="1"/>
  <c r="K62" i="1"/>
  <c r="L62" i="1" s="1"/>
  <c r="K63" i="1"/>
  <c r="L63" i="1" s="1"/>
  <c r="K64" i="1"/>
  <c r="L64" i="1" s="1"/>
  <c r="K65" i="1"/>
  <c r="L65" i="1" s="1"/>
  <c r="K66" i="1"/>
  <c r="K67" i="1"/>
  <c r="K68" i="1"/>
  <c r="L68" i="1" s="1"/>
  <c r="K69" i="1"/>
  <c r="L69" i="1" s="1"/>
  <c r="K70" i="1"/>
  <c r="L70" i="1" s="1"/>
  <c r="K71" i="1"/>
  <c r="L71" i="1" s="1"/>
  <c r="K72" i="1"/>
  <c r="L72" i="1" s="1"/>
  <c r="K73" i="1"/>
  <c r="K74" i="1"/>
  <c r="L74" i="1" s="1"/>
  <c r="K75" i="1"/>
  <c r="L75" i="1" s="1"/>
  <c r="K76" i="1"/>
  <c r="L76" i="1" s="1"/>
  <c r="K77" i="1"/>
  <c r="L77" i="1" s="1"/>
  <c r="K78" i="1"/>
  <c r="L78" i="1" s="1"/>
  <c r="K79" i="1"/>
  <c r="K80" i="1"/>
  <c r="L80" i="1" s="1"/>
  <c r="K81" i="1"/>
  <c r="L81" i="1" s="1"/>
  <c r="K82" i="1"/>
  <c r="L82" i="1" s="1"/>
  <c r="K83" i="1"/>
  <c r="L83" i="1" s="1"/>
  <c r="K84" i="1"/>
  <c r="L84" i="1" s="1"/>
  <c r="K85" i="1"/>
  <c r="K86" i="1"/>
  <c r="L86" i="1" s="1"/>
  <c r="K87" i="1"/>
  <c r="L87" i="1" s="1"/>
  <c r="K88" i="1"/>
  <c r="L88" i="1" s="1"/>
  <c r="K89" i="1"/>
  <c r="L89" i="1" s="1"/>
  <c r="K90" i="1"/>
  <c r="L90" i="1" s="1"/>
  <c r="K91" i="1"/>
  <c r="K92" i="1"/>
  <c r="L92" i="1" s="1"/>
  <c r="K93" i="1"/>
  <c r="L93" i="1" s="1"/>
  <c r="K94" i="1"/>
  <c r="K95" i="1"/>
  <c r="L95" i="1" s="1"/>
  <c r="K96" i="1"/>
  <c r="L96" i="1" s="1"/>
  <c r="K97" i="1"/>
  <c r="L97" i="1" s="1"/>
  <c r="K98" i="1"/>
  <c r="L98" i="1" s="1"/>
  <c r="K99" i="1"/>
  <c r="L99" i="1" s="1"/>
  <c r="K100" i="1"/>
  <c r="K101" i="1"/>
  <c r="L101" i="1" s="1"/>
  <c r="K102" i="1"/>
  <c r="L102" i="1" s="1"/>
  <c r="K103" i="1"/>
  <c r="L103" i="1" s="1"/>
  <c r="K104" i="1"/>
  <c r="L104" i="1" s="1"/>
  <c r="K105" i="1"/>
  <c r="L105" i="1" s="1"/>
  <c r="K106" i="1"/>
  <c r="K107" i="1"/>
  <c r="K108" i="1"/>
  <c r="L108" i="1" s="1"/>
  <c r="K109" i="1"/>
  <c r="L109" i="1" s="1"/>
  <c r="K110" i="1"/>
  <c r="L110" i="1" s="1"/>
  <c r="K111" i="1"/>
  <c r="L111" i="1" s="1"/>
  <c r="K112" i="1"/>
  <c r="L112" i="1" s="1"/>
  <c r="K113" i="1"/>
  <c r="K114" i="1"/>
  <c r="L114" i="1" s="1"/>
  <c r="K115" i="1"/>
  <c r="L115" i="1" s="1"/>
  <c r="K116" i="1"/>
  <c r="L116" i="1" s="1"/>
  <c r="K117" i="1"/>
  <c r="L117" i="1" s="1"/>
  <c r="K118" i="1"/>
  <c r="L118" i="1" s="1"/>
  <c r="K119" i="1"/>
  <c r="K120" i="1"/>
  <c r="L120" i="1" s="1"/>
  <c r="K121" i="1"/>
  <c r="L121" i="1" s="1"/>
  <c r="K122" i="1"/>
  <c r="L122" i="1" s="1"/>
  <c r="K123" i="1"/>
  <c r="L123" i="1" s="1"/>
  <c r="K124" i="1"/>
  <c r="L124" i="1" s="1"/>
  <c r="K125" i="1"/>
  <c r="K126" i="1"/>
  <c r="L126" i="1" s="1"/>
  <c r="K127" i="1"/>
  <c r="L127" i="1" s="1"/>
  <c r="K128" i="1"/>
  <c r="L128" i="1" s="1"/>
  <c r="K129" i="1"/>
  <c r="L129" i="1" s="1"/>
  <c r="K130" i="1"/>
  <c r="L130" i="1" s="1"/>
  <c r="K131" i="1"/>
  <c r="L131" i="1" s="1"/>
  <c r="K132" i="1"/>
  <c r="L132" i="1" s="1"/>
  <c r="K133" i="1"/>
  <c r="L133" i="1" s="1"/>
  <c r="K134" i="1"/>
  <c r="K135" i="1"/>
  <c r="L135" i="1" s="1"/>
  <c r="K136" i="1"/>
  <c r="L136" i="1" s="1"/>
  <c r="K137" i="1"/>
  <c r="L137" i="1" s="1"/>
  <c r="K138" i="1"/>
  <c r="L138" i="1" s="1"/>
  <c r="K139" i="1"/>
  <c r="L139" i="1" s="1"/>
  <c r="K140" i="1"/>
  <c r="K141" i="1"/>
  <c r="L141" i="1" s="1"/>
  <c r="K142" i="1"/>
  <c r="L142" i="1" s="1"/>
  <c r="K143" i="1"/>
  <c r="L143" i="1" s="1"/>
  <c r="K144" i="1"/>
  <c r="L144" i="1" s="1"/>
  <c r="K145" i="1"/>
  <c r="L145" i="1" s="1"/>
  <c r="K146" i="1"/>
  <c r="K147" i="1"/>
  <c r="L147" i="1" s="1"/>
  <c r="K148" i="1"/>
  <c r="L148" i="1" s="1"/>
  <c r="K149" i="1"/>
  <c r="L149" i="1" s="1"/>
  <c r="K150" i="1"/>
  <c r="L150" i="1" s="1"/>
  <c r="K151" i="1"/>
  <c r="L151" i="1" s="1"/>
  <c r="K152" i="1"/>
  <c r="L152" i="1" s="1"/>
  <c r="K153" i="1"/>
  <c r="K154" i="1"/>
  <c r="L154" i="1" s="1"/>
  <c r="K155" i="1"/>
  <c r="L155" i="1" s="1"/>
  <c r="L153" i="1" l="1"/>
  <c r="L125" i="1"/>
  <c r="L85" i="1"/>
  <c r="L73" i="1"/>
  <c r="L45" i="1"/>
  <c r="L39" i="1"/>
  <c r="L27" i="1"/>
  <c r="M27" i="1" s="1"/>
  <c r="L113" i="1"/>
  <c r="L119" i="1"/>
  <c r="L107" i="1"/>
  <c r="L91" i="1"/>
  <c r="L79" i="1"/>
  <c r="L67" i="1"/>
  <c r="L51" i="1"/>
  <c r="L33" i="1"/>
  <c r="L146" i="1"/>
  <c r="L134" i="1"/>
  <c r="L106" i="1"/>
  <c r="L94" i="1"/>
  <c r="L66" i="1"/>
  <c r="L54" i="1"/>
  <c r="L21" i="1"/>
  <c r="J21" i="1"/>
  <c r="L140" i="1"/>
  <c r="L100" i="1"/>
  <c r="L60" i="1"/>
  <c r="J30" i="1"/>
  <c r="L30" i="1"/>
  <c r="P148" i="1"/>
  <c r="O147" i="1"/>
  <c r="N147" i="1"/>
  <c r="P140" i="1"/>
  <c r="N139" i="1"/>
  <c r="O139" i="1"/>
  <c r="P132" i="1"/>
  <c r="O131" i="1"/>
  <c r="N131" i="1"/>
  <c r="P124" i="1"/>
  <c r="O123" i="1"/>
  <c r="N123" i="1"/>
  <c r="P116" i="1"/>
  <c r="O115" i="1"/>
  <c r="N115" i="1"/>
  <c r="P108" i="1"/>
  <c r="O107" i="1"/>
  <c r="N107" i="1"/>
  <c r="P100" i="1"/>
  <c r="O99" i="1"/>
  <c r="N99" i="1"/>
  <c r="P92" i="1"/>
  <c r="O91" i="1"/>
  <c r="N91" i="1"/>
  <c r="P84" i="1"/>
  <c r="O83" i="1"/>
  <c r="N83" i="1"/>
  <c r="P76" i="1"/>
  <c r="N75" i="1"/>
  <c r="O75" i="1"/>
  <c r="P64" i="1"/>
  <c r="O63" i="1"/>
  <c r="N63" i="1"/>
  <c r="P56" i="1"/>
  <c r="O55" i="1"/>
  <c r="N55" i="1"/>
  <c r="P44" i="1"/>
  <c r="O43" i="1"/>
  <c r="N43" i="1"/>
  <c r="P31" i="1"/>
  <c r="O30" i="1"/>
  <c r="N30" i="1"/>
  <c r="O149" i="1"/>
  <c r="N149" i="1"/>
  <c r="P150" i="1"/>
  <c r="P142" i="1"/>
  <c r="N141" i="1"/>
  <c r="O141" i="1"/>
  <c r="O137" i="1"/>
  <c r="N137" i="1"/>
  <c r="P138" i="1"/>
  <c r="P134" i="1"/>
  <c r="O133" i="1"/>
  <c r="N133" i="1"/>
  <c r="N125" i="1"/>
  <c r="O125" i="1"/>
  <c r="P126" i="1"/>
  <c r="N152" i="1"/>
  <c r="P149" i="1"/>
  <c r="O148" i="1"/>
  <c r="N148" i="1"/>
  <c r="P145" i="1"/>
  <c r="O144" i="1"/>
  <c r="N144" i="1"/>
  <c r="P141" i="1"/>
  <c r="O140" i="1"/>
  <c r="N140" i="1"/>
  <c r="P137" i="1"/>
  <c r="O136" i="1"/>
  <c r="N136" i="1"/>
  <c r="P133" i="1"/>
  <c r="O132" i="1"/>
  <c r="N132" i="1"/>
  <c r="P129" i="1"/>
  <c r="O128" i="1"/>
  <c r="N128" i="1"/>
  <c r="P125" i="1"/>
  <c r="O124" i="1"/>
  <c r="N124" i="1"/>
  <c r="P121" i="1"/>
  <c r="O120" i="1"/>
  <c r="N120" i="1"/>
  <c r="P117" i="1"/>
  <c r="O116" i="1"/>
  <c r="N116" i="1"/>
  <c r="P113" i="1"/>
  <c r="O112" i="1"/>
  <c r="N112" i="1"/>
  <c r="P109" i="1"/>
  <c r="O108" i="1"/>
  <c r="N108" i="1"/>
  <c r="P105" i="1"/>
  <c r="O104" i="1"/>
  <c r="N104" i="1"/>
  <c r="P101" i="1"/>
  <c r="O100" i="1"/>
  <c r="N100" i="1"/>
  <c r="P97" i="1"/>
  <c r="O96" i="1"/>
  <c r="N96" i="1"/>
  <c r="P93" i="1"/>
  <c r="O92" i="1"/>
  <c r="N92" i="1"/>
  <c r="P89" i="1"/>
  <c r="O88" i="1"/>
  <c r="N88" i="1"/>
  <c r="P85" i="1"/>
  <c r="O84" i="1"/>
  <c r="N84" i="1"/>
  <c r="P81" i="1"/>
  <c r="O80" i="1"/>
  <c r="N80" i="1"/>
  <c r="P77" i="1"/>
  <c r="O76" i="1"/>
  <c r="N76" i="1"/>
  <c r="P73" i="1"/>
  <c r="O72" i="1"/>
  <c r="N72" i="1"/>
  <c r="P69" i="1"/>
  <c r="O68" i="1"/>
  <c r="N68" i="1"/>
  <c r="P65" i="1"/>
  <c r="O64" i="1"/>
  <c r="N64" i="1"/>
  <c r="P61" i="1"/>
  <c r="O60" i="1"/>
  <c r="N60" i="1"/>
  <c r="P57" i="1"/>
  <c r="O56" i="1"/>
  <c r="N56" i="1"/>
  <c r="P53" i="1"/>
  <c r="O52" i="1"/>
  <c r="N52" i="1"/>
  <c r="P49" i="1"/>
  <c r="O48" i="1"/>
  <c r="N48" i="1"/>
  <c r="P45" i="1"/>
  <c r="O44" i="1"/>
  <c r="N44" i="1"/>
  <c r="P21" i="1"/>
  <c r="O20" i="1"/>
  <c r="N20" i="1"/>
  <c r="P16" i="1"/>
  <c r="O15" i="1"/>
  <c r="P12" i="1"/>
  <c r="O11" i="1"/>
  <c r="P40" i="1"/>
  <c r="N39" i="1"/>
  <c r="O39" i="1"/>
  <c r="P36" i="1"/>
  <c r="O35" i="1"/>
  <c r="N35" i="1"/>
  <c r="P32" i="1"/>
  <c r="O31" i="1"/>
  <c r="N31" i="1"/>
  <c r="P28" i="1"/>
  <c r="O27" i="1"/>
  <c r="N27" i="1"/>
  <c r="P24" i="1"/>
  <c r="O23" i="1"/>
  <c r="N23" i="1"/>
  <c r="P152" i="1"/>
  <c r="O151" i="1"/>
  <c r="N151" i="1"/>
  <c r="P144" i="1"/>
  <c r="O143" i="1"/>
  <c r="N143" i="1"/>
  <c r="P136" i="1"/>
  <c r="N135" i="1"/>
  <c r="O135" i="1"/>
  <c r="P128" i="1"/>
  <c r="Q128" i="1" s="1"/>
  <c r="O127" i="1"/>
  <c r="N127" i="1"/>
  <c r="P120" i="1"/>
  <c r="O119" i="1"/>
  <c r="N119" i="1"/>
  <c r="P112" i="1"/>
  <c r="O111" i="1"/>
  <c r="N111" i="1"/>
  <c r="P104" i="1"/>
  <c r="N103" i="1"/>
  <c r="O103" i="1"/>
  <c r="P96" i="1"/>
  <c r="Q96" i="1" s="1"/>
  <c r="O95" i="1"/>
  <c r="N95" i="1"/>
  <c r="P88" i="1"/>
  <c r="O87" i="1"/>
  <c r="N87" i="1"/>
  <c r="P80" i="1"/>
  <c r="O79" i="1"/>
  <c r="N79" i="1"/>
  <c r="P72" i="1"/>
  <c r="N71" i="1"/>
  <c r="O71" i="1"/>
  <c r="P68" i="1"/>
  <c r="O67" i="1"/>
  <c r="N67" i="1"/>
  <c r="P60" i="1"/>
  <c r="Q60" i="1" s="1"/>
  <c r="O59" i="1"/>
  <c r="N59" i="1"/>
  <c r="P52" i="1"/>
  <c r="O51" i="1"/>
  <c r="N51" i="1"/>
  <c r="P48" i="1"/>
  <c r="O47" i="1"/>
  <c r="N47" i="1"/>
  <c r="P20" i="1"/>
  <c r="O19" i="1"/>
  <c r="N19" i="1"/>
  <c r="P39" i="1"/>
  <c r="O38" i="1"/>
  <c r="N38" i="1"/>
  <c r="P35" i="1"/>
  <c r="O34" i="1"/>
  <c r="N34" i="1"/>
  <c r="P27" i="1"/>
  <c r="O26" i="1"/>
  <c r="N26" i="1"/>
  <c r="P23" i="1"/>
  <c r="N22" i="1"/>
  <c r="O22" i="1"/>
  <c r="P151" i="1"/>
  <c r="O150" i="1"/>
  <c r="N150" i="1"/>
  <c r="N146" i="1"/>
  <c r="P147" i="1"/>
  <c r="O146" i="1"/>
  <c r="P143" i="1"/>
  <c r="O142" i="1"/>
  <c r="N142" i="1"/>
  <c r="O138" i="1"/>
  <c r="N138" i="1"/>
  <c r="P139" i="1"/>
  <c r="P135" i="1"/>
  <c r="Q135" i="1" s="1"/>
  <c r="O134" i="1"/>
  <c r="N134" i="1"/>
  <c r="P131" i="1"/>
  <c r="O130" i="1"/>
  <c r="N130" i="1"/>
  <c r="P127" i="1"/>
  <c r="O126" i="1"/>
  <c r="N126" i="1"/>
  <c r="P123" i="1"/>
  <c r="O122" i="1"/>
  <c r="N122" i="1"/>
  <c r="P119" i="1"/>
  <c r="N118" i="1"/>
  <c r="O118" i="1"/>
  <c r="P115" i="1"/>
  <c r="N114" i="1"/>
  <c r="O114" i="1"/>
  <c r="P111" i="1"/>
  <c r="O110" i="1"/>
  <c r="N110" i="1"/>
  <c r="O106" i="1"/>
  <c r="N106" i="1"/>
  <c r="P107" i="1"/>
  <c r="P103" i="1"/>
  <c r="O102" i="1"/>
  <c r="N102" i="1"/>
  <c r="P99" i="1"/>
  <c r="O98" i="1"/>
  <c r="N98" i="1"/>
  <c r="P95" i="1"/>
  <c r="O94" i="1"/>
  <c r="N94" i="1"/>
  <c r="O90" i="1"/>
  <c r="P91" i="1"/>
  <c r="N90" i="1"/>
  <c r="P87" i="1"/>
  <c r="O86" i="1"/>
  <c r="N86" i="1"/>
  <c r="P83" i="1"/>
  <c r="N82" i="1"/>
  <c r="O82" i="1"/>
  <c r="P79" i="1"/>
  <c r="O78" i="1"/>
  <c r="N78" i="1"/>
  <c r="O74" i="1"/>
  <c r="N74" i="1"/>
  <c r="P75" i="1"/>
  <c r="P71" i="1"/>
  <c r="O70" i="1"/>
  <c r="N70" i="1"/>
  <c r="P67" i="1"/>
  <c r="O66" i="1"/>
  <c r="N66" i="1"/>
  <c r="P63" i="1"/>
  <c r="O62" i="1"/>
  <c r="N62" i="1"/>
  <c r="O58" i="1"/>
  <c r="P59" i="1"/>
  <c r="N58" i="1"/>
  <c r="P55" i="1"/>
  <c r="N54" i="1"/>
  <c r="O54" i="1"/>
  <c r="P51" i="1"/>
  <c r="N50" i="1"/>
  <c r="O50" i="1"/>
  <c r="P47" i="1"/>
  <c r="O46" i="1"/>
  <c r="N46" i="1"/>
  <c r="O42" i="1"/>
  <c r="N42" i="1"/>
  <c r="P43" i="1"/>
  <c r="O18" i="1"/>
  <c r="P19" i="1"/>
  <c r="N18" i="1"/>
  <c r="P14" i="1"/>
  <c r="P42" i="1"/>
  <c r="O41" i="1"/>
  <c r="N41" i="1"/>
  <c r="P38" i="1"/>
  <c r="N37" i="1"/>
  <c r="O37" i="1"/>
  <c r="P34" i="1"/>
  <c r="N33" i="1"/>
  <c r="O33" i="1"/>
  <c r="N29" i="1"/>
  <c r="O29" i="1"/>
  <c r="P30" i="1"/>
  <c r="P26" i="1"/>
  <c r="N25" i="1"/>
  <c r="O25" i="1"/>
  <c r="P17" i="1"/>
  <c r="O16" i="1"/>
  <c r="N16" i="1"/>
  <c r="P146" i="1"/>
  <c r="N145" i="1"/>
  <c r="O145" i="1"/>
  <c r="N129" i="1"/>
  <c r="O129" i="1"/>
  <c r="P130" i="1"/>
  <c r="P122" i="1"/>
  <c r="O121" i="1"/>
  <c r="N121" i="1"/>
  <c r="O117" i="1"/>
  <c r="N117" i="1"/>
  <c r="P118" i="1"/>
  <c r="P114" i="1"/>
  <c r="N113" i="1"/>
  <c r="O113" i="1"/>
  <c r="P110" i="1"/>
  <c r="N109" i="1"/>
  <c r="O109" i="1"/>
  <c r="O105" i="1"/>
  <c r="N105" i="1"/>
  <c r="P106" i="1"/>
  <c r="P102" i="1"/>
  <c r="O101" i="1"/>
  <c r="N101" i="1"/>
  <c r="P98" i="1"/>
  <c r="N97" i="1"/>
  <c r="O97" i="1"/>
  <c r="N93" i="1"/>
  <c r="P94" i="1"/>
  <c r="O93" i="1"/>
  <c r="P90" i="1"/>
  <c r="O89" i="1"/>
  <c r="N89" i="1"/>
  <c r="P86" i="1"/>
  <c r="O85" i="1"/>
  <c r="N85" i="1"/>
  <c r="P82" i="1"/>
  <c r="N81" i="1"/>
  <c r="O81" i="1"/>
  <c r="N77" i="1"/>
  <c r="O77" i="1"/>
  <c r="P78" i="1"/>
  <c r="Q78" i="1" s="1"/>
  <c r="P74" i="1"/>
  <c r="O73" i="1"/>
  <c r="N73" i="1"/>
  <c r="P70" i="1"/>
  <c r="O69" i="1"/>
  <c r="N69" i="1"/>
  <c r="P66" i="1"/>
  <c r="N65" i="1"/>
  <c r="O65" i="1"/>
  <c r="N61" i="1"/>
  <c r="P62" i="1"/>
  <c r="O61" i="1"/>
  <c r="P58" i="1"/>
  <c r="O57" i="1"/>
  <c r="N57" i="1"/>
  <c r="P54" i="1"/>
  <c r="O53" i="1"/>
  <c r="N53" i="1"/>
  <c r="P50" i="1"/>
  <c r="N49" i="1"/>
  <c r="O49" i="1"/>
  <c r="N45" i="1"/>
  <c r="O45" i="1"/>
  <c r="P46" i="1"/>
  <c r="Q46" i="1" s="1"/>
  <c r="P22" i="1"/>
  <c r="N21" i="1"/>
  <c r="O21" i="1"/>
  <c r="P18" i="1"/>
  <c r="O17" i="1"/>
  <c r="N17" i="1"/>
  <c r="O12" i="1"/>
  <c r="P13" i="1"/>
  <c r="P41" i="1"/>
  <c r="O40" i="1"/>
  <c r="N40" i="1"/>
  <c r="P37" i="1"/>
  <c r="N36" i="1"/>
  <c r="O36" i="1"/>
  <c r="P33" i="1"/>
  <c r="N32" i="1"/>
  <c r="O32" i="1"/>
  <c r="P29" i="1"/>
  <c r="N28" i="1"/>
  <c r="O28" i="1"/>
  <c r="P25" i="1"/>
  <c r="N24" i="1"/>
  <c r="O24" i="1"/>
  <c r="P10" i="1"/>
  <c r="P11" i="1"/>
  <c r="O14" i="1"/>
  <c r="P15" i="1"/>
  <c r="O13" i="1"/>
  <c r="N14" i="1"/>
  <c r="N15" i="1"/>
  <c r="Q48" i="1" l="1"/>
  <c r="Q130" i="1"/>
  <c r="Q33" i="1"/>
  <c r="Q37" i="1"/>
  <c r="Q70" i="1"/>
  <c r="Q86" i="1"/>
  <c r="Q102" i="1"/>
  <c r="Q38" i="1"/>
  <c r="Q131" i="1"/>
  <c r="Q52" i="1"/>
  <c r="Q80" i="1"/>
  <c r="Q112" i="1"/>
  <c r="Q144" i="1"/>
  <c r="Q72" i="1"/>
  <c r="Q104" i="1"/>
  <c r="Q136" i="1"/>
  <c r="Q19" i="1"/>
  <c r="Q20" i="1"/>
  <c r="Q68" i="1"/>
  <c r="Q25" i="1"/>
  <c r="Q88" i="1"/>
  <c r="Q120" i="1"/>
  <c r="Q63" i="1"/>
  <c r="Q71" i="1"/>
  <c r="Q83" i="1"/>
  <c r="Q99" i="1"/>
  <c r="Q103" i="1"/>
  <c r="Q115" i="1"/>
  <c r="Q13" i="1"/>
  <c r="Q55" i="1"/>
  <c r="Q39" i="1"/>
  <c r="Q24" i="1"/>
  <c r="Q28" i="1"/>
  <c r="Q32" i="1"/>
  <c r="Q36" i="1"/>
  <c r="Q40" i="1"/>
  <c r="Q30" i="1"/>
  <c r="Q118" i="1"/>
  <c r="Q59" i="1"/>
  <c r="Q91" i="1"/>
  <c r="Q105" i="1"/>
  <c r="Q117" i="1"/>
  <c r="Q137" i="1"/>
  <c r="Q141" i="1"/>
  <c r="Q149" i="1"/>
  <c r="Q75" i="1"/>
  <c r="Q139" i="1"/>
  <c r="Q106" i="1"/>
  <c r="Q134" i="1"/>
  <c r="Q29" i="1"/>
  <c r="Q41" i="1"/>
  <c r="Q15" i="1"/>
  <c r="Q62" i="1"/>
  <c r="Q94" i="1"/>
  <c r="Q14" i="1"/>
  <c r="Q47" i="1"/>
  <c r="Q51" i="1"/>
  <c r="Q67" i="1"/>
  <c r="Q79" i="1"/>
  <c r="Q87" i="1"/>
  <c r="Q95" i="1"/>
  <c r="Q111" i="1"/>
  <c r="Q119" i="1"/>
  <c r="Q123" i="1"/>
  <c r="Q127" i="1"/>
  <c r="Q143" i="1"/>
  <c r="Q151" i="1"/>
  <c r="Q23" i="1"/>
  <c r="Q27" i="1"/>
  <c r="Q35" i="1"/>
  <c r="Q107" i="1"/>
  <c r="Q16" i="1"/>
  <c r="Q21" i="1"/>
  <c r="Q45" i="1"/>
  <c r="Q49" i="1"/>
  <c r="Q53" i="1"/>
  <c r="Q57" i="1"/>
  <c r="Q61" i="1"/>
  <c r="Q65" i="1"/>
  <c r="Q69" i="1"/>
  <c r="Q73" i="1"/>
  <c r="Q77" i="1"/>
  <c r="Q81" i="1"/>
  <c r="Q85" i="1"/>
  <c r="Q89" i="1"/>
  <c r="Q93" i="1"/>
  <c r="Q97" i="1"/>
  <c r="Q101" i="1"/>
  <c r="Q109" i="1"/>
  <c r="Q113" i="1"/>
  <c r="Q121" i="1"/>
  <c r="Q125" i="1"/>
  <c r="Q129" i="1"/>
  <c r="Q133" i="1"/>
  <c r="Q145" i="1"/>
  <c r="Q142" i="1"/>
  <c r="Q31" i="1"/>
  <c r="Q44" i="1"/>
  <c r="Q56" i="1"/>
  <c r="Q64" i="1"/>
  <c r="Q76" i="1"/>
  <c r="Q84" i="1"/>
  <c r="Q92" i="1"/>
  <c r="Q100" i="1"/>
  <c r="Q108" i="1"/>
  <c r="Q116" i="1"/>
  <c r="Q124" i="1"/>
  <c r="Q132" i="1"/>
  <c r="Q140" i="1"/>
  <c r="Q148" i="1"/>
  <c r="Q11" i="1"/>
  <c r="Q18" i="1"/>
  <c r="Q22" i="1"/>
  <c r="Q50" i="1"/>
  <c r="Q54" i="1"/>
  <c r="Q58" i="1"/>
  <c r="Q66" i="1"/>
  <c r="Q74" i="1"/>
  <c r="Q82" i="1"/>
  <c r="Q90" i="1"/>
  <c r="Q98" i="1"/>
  <c r="Q110" i="1"/>
  <c r="Q114" i="1"/>
  <c r="Q122" i="1"/>
  <c r="Q146" i="1"/>
  <c r="Q17" i="1"/>
  <c r="Q26" i="1"/>
  <c r="Q34" i="1"/>
  <c r="Q42" i="1"/>
  <c r="Q43" i="1"/>
  <c r="Q147" i="1"/>
  <c r="Q12" i="1"/>
  <c r="Q126" i="1"/>
  <c r="Q138" i="1"/>
  <c r="Q150" i="1"/>
  <c r="O66" i="3" l="1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O113" i="3"/>
  <c r="O114" i="3"/>
  <c r="O115" i="3"/>
  <c r="O116" i="3"/>
  <c r="O117" i="3"/>
  <c r="O118" i="3"/>
  <c r="O119" i="3"/>
  <c r="O120" i="3"/>
  <c r="O121" i="3"/>
  <c r="O122" i="3"/>
  <c r="O123" i="3"/>
  <c r="O124" i="3"/>
  <c r="O125" i="3"/>
  <c r="O126" i="3"/>
  <c r="O127" i="3"/>
  <c r="O128" i="3"/>
  <c r="O129" i="3"/>
  <c r="O130" i="3"/>
  <c r="O131" i="3"/>
  <c r="O132" i="3"/>
  <c r="O133" i="3"/>
  <c r="O134" i="3"/>
  <c r="O135" i="3"/>
  <c r="O136" i="3"/>
  <c r="O137" i="3"/>
  <c r="O138" i="3"/>
  <c r="O139" i="3"/>
  <c r="O140" i="3"/>
  <c r="O141" i="3"/>
  <c r="O142" i="3"/>
  <c r="O143" i="3"/>
  <c r="O144" i="3"/>
  <c r="O145" i="3"/>
  <c r="O146" i="3"/>
  <c r="O147" i="3"/>
  <c r="O148" i="3"/>
  <c r="O149" i="3"/>
  <c r="O150" i="3"/>
  <c r="O151" i="3"/>
  <c r="O152" i="3"/>
  <c r="O153" i="3"/>
  <c r="O154" i="3"/>
  <c r="O155" i="3"/>
  <c r="O156" i="3"/>
  <c r="O157" i="3"/>
  <c r="O158" i="3"/>
  <c r="O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75" i="3"/>
  <c r="O176" i="3"/>
  <c r="O177" i="3"/>
  <c r="O178" i="3"/>
  <c r="O179" i="3"/>
  <c r="O180" i="3"/>
  <c r="O181" i="3"/>
  <c r="O182" i="3"/>
  <c r="O183" i="3"/>
  <c r="O184" i="3"/>
  <c r="O185" i="3"/>
  <c r="O186" i="3"/>
  <c r="O187" i="3"/>
  <c r="O188" i="3"/>
  <c r="O189" i="3"/>
  <c r="O190" i="3"/>
  <c r="O191" i="3"/>
  <c r="O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208" i="3"/>
  <c r="O209" i="3"/>
  <c r="O210" i="3"/>
  <c r="O211" i="3"/>
  <c r="O212" i="3"/>
  <c r="O213" i="3"/>
  <c r="O214" i="3"/>
  <c r="O215" i="3"/>
  <c r="O216" i="3"/>
  <c r="O217" i="3"/>
  <c r="O218" i="3"/>
  <c r="O219" i="3"/>
  <c r="O220" i="3"/>
  <c r="O221" i="3"/>
  <c r="O222" i="3"/>
  <c r="O223" i="3"/>
  <c r="O224" i="3"/>
  <c r="O225" i="3"/>
  <c r="O226" i="3"/>
  <c r="O227" i="3"/>
  <c r="O228" i="3"/>
  <c r="O229" i="3"/>
  <c r="O230" i="3"/>
  <c r="O231" i="3"/>
  <c r="O232" i="3"/>
  <c r="O233" i="3"/>
  <c r="O234" i="3"/>
  <c r="O235" i="3"/>
  <c r="O236" i="3"/>
  <c r="O237" i="3"/>
  <c r="O238" i="3"/>
  <c r="O239" i="3"/>
  <c r="O240" i="3"/>
  <c r="O241" i="3"/>
  <c r="O242" i="3"/>
  <c r="O243" i="3"/>
  <c r="O244" i="3"/>
  <c r="O245" i="3"/>
  <c r="O246" i="3"/>
  <c r="O247" i="3"/>
  <c r="O248" i="3"/>
  <c r="O249" i="3"/>
  <c r="O250" i="3"/>
  <c r="O251" i="3"/>
  <c r="O252" i="3"/>
  <c r="O253" i="3"/>
  <c r="O254" i="3"/>
  <c r="O255" i="3"/>
  <c r="O256" i="3"/>
  <c r="O257" i="3"/>
  <c r="O258" i="3"/>
  <c r="O259" i="3"/>
  <c r="O260" i="3"/>
  <c r="O261" i="3"/>
  <c r="O262" i="3"/>
  <c r="O263" i="3"/>
  <c r="O264" i="3"/>
  <c r="O265" i="3"/>
  <c r="O266" i="3"/>
  <c r="O267" i="3"/>
  <c r="O268" i="3"/>
  <c r="O269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1017" i="3"/>
  <c r="O1018" i="3"/>
  <c r="O1019" i="3"/>
  <c r="O1020" i="3"/>
  <c r="O1021" i="3"/>
  <c r="O1022" i="3"/>
  <c r="O1023" i="3"/>
  <c r="O1024" i="3"/>
  <c r="O1025" i="3"/>
  <c r="O1026" i="3"/>
  <c r="O1027" i="3"/>
  <c r="O1028" i="3"/>
  <c r="O1029" i="3"/>
  <c r="O1030" i="3"/>
  <c r="O1031" i="3"/>
  <c r="O1032" i="3"/>
  <c r="O1033" i="3"/>
  <c r="O1034" i="3"/>
  <c r="O1035" i="3"/>
  <c r="O1036" i="3"/>
  <c r="O1037" i="3"/>
  <c r="O1038" i="3"/>
  <c r="O1039" i="3"/>
  <c r="O1040" i="3"/>
  <c r="O1041" i="3"/>
  <c r="O1042" i="3"/>
  <c r="O1043" i="3"/>
  <c r="O1044" i="3"/>
  <c r="O1045" i="3"/>
  <c r="O1046" i="3"/>
  <c r="O1047" i="3"/>
  <c r="O1048" i="3"/>
  <c r="O1049" i="3"/>
  <c r="O1050" i="3"/>
  <c r="O1051" i="3"/>
  <c r="O1052" i="3"/>
  <c r="O1053" i="3"/>
  <c r="O1054" i="3"/>
  <c r="O1055" i="3"/>
  <c r="O1056" i="3"/>
  <c r="O1057" i="3"/>
  <c r="O1058" i="3"/>
  <c r="O1059" i="3"/>
  <c r="O1060" i="3"/>
  <c r="O1061" i="3"/>
  <c r="O1062" i="3"/>
  <c r="O1063" i="3"/>
  <c r="O1064" i="3"/>
  <c r="O1065" i="3"/>
  <c r="O1066" i="3"/>
  <c r="O1067" i="3"/>
  <c r="O1068" i="3"/>
  <c r="O1069" i="3"/>
  <c r="O1070" i="3"/>
  <c r="O1071" i="3"/>
  <c r="O1072" i="3"/>
  <c r="O1073" i="3"/>
  <c r="O1074" i="3"/>
  <c r="O1075" i="3"/>
  <c r="O1076" i="3"/>
  <c r="O1077" i="3"/>
  <c r="O1078" i="3"/>
  <c r="O1079" i="3"/>
  <c r="O1080" i="3"/>
  <c r="O1081" i="3"/>
  <c r="O1082" i="3"/>
  <c r="O1083" i="3"/>
  <c r="O1084" i="3"/>
  <c r="O1085" i="3"/>
  <c r="O1086" i="3"/>
  <c r="O1087" i="3"/>
  <c r="O1088" i="3"/>
  <c r="O1089" i="3"/>
  <c r="O1090" i="3"/>
  <c r="O1091" i="3"/>
  <c r="O1092" i="3"/>
  <c r="O1093" i="3"/>
  <c r="O1094" i="3"/>
  <c r="O1095" i="3"/>
  <c r="O1096" i="3"/>
  <c r="O1097" i="3"/>
  <c r="O1098" i="3"/>
  <c r="O1099" i="3"/>
  <c r="O1100" i="3"/>
  <c r="O1101" i="3"/>
  <c r="O1102" i="3"/>
  <c r="O1103" i="3"/>
  <c r="O1104" i="3"/>
  <c r="O1105" i="3"/>
  <c r="O1106" i="3"/>
  <c r="O1107" i="3"/>
  <c r="O1108" i="3"/>
  <c r="O1109" i="3"/>
  <c r="O1110" i="3"/>
  <c r="O1111" i="3"/>
  <c r="O1112" i="3"/>
  <c r="O1113" i="3"/>
  <c r="O1114" i="3"/>
  <c r="O1115" i="3"/>
  <c r="O1116" i="3"/>
  <c r="O1117" i="3"/>
  <c r="O1118" i="3"/>
  <c r="O1119" i="3"/>
  <c r="O1120" i="3"/>
  <c r="O1121" i="3"/>
  <c r="O1122" i="3"/>
  <c r="O1123" i="3"/>
  <c r="O1124" i="3"/>
  <c r="O1125" i="3"/>
  <c r="O1126" i="3"/>
  <c r="O1127" i="3"/>
  <c r="O1128" i="3"/>
  <c r="O1129" i="3"/>
  <c r="O1130" i="3"/>
  <c r="O1131" i="3"/>
  <c r="O1132" i="3"/>
  <c r="O1133" i="3"/>
  <c r="O1134" i="3"/>
  <c r="O1135" i="3"/>
  <c r="O1136" i="3"/>
  <c r="O1137" i="3"/>
  <c r="O1138" i="3"/>
  <c r="O1139" i="3"/>
  <c r="O1140" i="3"/>
  <c r="O1141" i="3"/>
  <c r="O1142" i="3"/>
  <c r="O1143" i="3"/>
  <c r="O1144" i="3"/>
  <c r="O1145" i="3"/>
  <c r="O1146" i="3"/>
  <c r="O1147" i="3"/>
  <c r="O1148" i="3"/>
  <c r="O1149" i="3"/>
  <c r="O1150" i="3"/>
  <c r="O1151" i="3"/>
  <c r="O1152" i="3"/>
  <c r="O1153" i="3"/>
  <c r="O1154" i="3"/>
  <c r="O1155" i="3"/>
  <c r="O1156" i="3"/>
  <c r="O1157" i="3"/>
  <c r="O1158" i="3"/>
  <c r="O1159" i="3"/>
  <c r="O1160" i="3"/>
  <c r="O1161" i="3"/>
  <c r="O1162" i="3"/>
  <c r="O1163" i="3"/>
  <c r="O1164" i="3"/>
  <c r="O1165" i="3"/>
  <c r="O1166" i="3"/>
  <c r="O1167" i="3"/>
  <c r="O1168" i="3"/>
  <c r="O1169" i="3"/>
  <c r="O1170" i="3"/>
  <c r="O1171" i="3"/>
  <c r="O1172" i="3"/>
  <c r="O1173" i="3"/>
  <c r="O1174" i="3"/>
  <c r="O1175" i="3"/>
  <c r="O1176" i="3"/>
  <c r="O1177" i="3"/>
  <c r="O1178" i="3"/>
  <c r="O1179" i="3"/>
  <c r="O1180" i="3"/>
  <c r="O1181" i="3"/>
  <c r="O1182" i="3"/>
  <c r="O1183" i="3"/>
  <c r="O1184" i="3"/>
  <c r="O1185" i="3"/>
  <c r="O1186" i="3"/>
  <c r="O1187" i="3"/>
  <c r="O1188" i="3"/>
  <c r="O1189" i="3"/>
  <c r="O1190" i="3"/>
  <c r="O1191" i="3"/>
  <c r="O1192" i="3"/>
  <c r="O1193" i="3"/>
  <c r="O1194" i="3"/>
  <c r="O1195" i="3"/>
  <c r="O1196" i="3"/>
  <c r="O1197" i="3"/>
  <c r="O1198" i="3"/>
  <c r="O1199" i="3"/>
  <c r="O1200" i="3"/>
  <c r="O1201" i="3"/>
  <c r="O1202" i="3"/>
  <c r="O1203" i="3"/>
  <c r="O1204" i="3"/>
  <c r="O1205" i="3"/>
  <c r="O1206" i="3"/>
  <c r="O1207" i="3"/>
  <c r="O1208" i="3"/>
  <c r="O1209" i="3"/>
  <c r="O1210" i="3"/>
  <c r="O1211" i="3"/>
  <c r="O1212" i="3"/>
  <c r="O1213" i="3"/>
  <c r="O1214" i="3"/>
  <c r="O1215" i="3"/>
  <c r="O1216" i="3"/>
  <c r="O1217" i="3"/>
  <c r="O1218" i="3"/>
  <c r="O1219" i="3"/>
  <c r="O1220" i="3"/>
  <c r="O1221" i="3"/>
  <c r="O1222" i="3"/>
  <c r="O1223" i="3"/>
  <c r="O1224" i="3"/>
  <c r="O1225" i="3"/>
  <c r="O1226" i="3"/>
  <c r="O1227" i="3"/>
  <c r="O1228" i="3"/>
  <c r="O1229" i="3"/>
  <c r="O1230" i="3"/>
  <c r="O1231" i="3"/>
  <c r="O1232" i="3"/>
  <c r="O1233" i="3"/>
  <c r="O1234" i="3"/>
  <c r="O1235" i="3"/>
  <c r="O1236" i="3"/>
  <c r="O1237" i="3"/>
  <c r="O1238" i="3"/>
  <c r="O1239" i="3"/>
  <c r="O1240" i="3"/>
  <c r="O1241" i="3"/>
  <c r="O1242" i="3"/>
  <c r="O1243" i="3"/>
  <c r="O1244" i="3"/>
  <c r="O1245" i="3"/>
  <c r="O1246" i="3"/>
  <c r="O1247" i="3"/>
  <c r="O1248" i="3"/>
  <c r="O1249" i="3"/>
  <c r="O1250" i="3"/>
  <c r="O1251" i="3"/>
  <c r="O1252" i="3"/>
  <c r="O1253" i="3"/>
  <c r="O1254" i="3"/>
  <c r="O1255" i="3"/>
  <c r="O1256" i="3"/>
  <c r="O1257" i="3"/>
  <c r="O1258" i="3"/>
  <c r="O1259" i="3"/>
  <c r="O1260" i="3"/>
  <c r="O1261" i="3"/>
  <c r="O1262" i="3"/>
  <c r="O1263" i="3"/>
  <c r="O1264" i="3"/>
  <c r="O1265" i="3"/>
  <c r="O1266" i="3"/>
  <c r="O1267" i="3"/>
  <c r="O1268" i="3"/>
  <c r="O1269" i="3"/>
  <c r="O1270" i="3"/>
  <c r="O1271" i="3"/>
  <c r="O1272" i="3"/>
  <c r="O1273" i="3"/>
  <c r="O1274" i="3"/>
  <c r="O1275" i="3"/>
  <c r="O1276" i="3"/>
  <c r="O1277" i="3"/>
  <c r="O1278" i="3"/>
  <c r="O1279" i="3"/>
  <c r="O1280" i="3"/>
  <c r="O1281" i="3"/>
  <c r="O1282" i="3"/>
  <c r="O1283" i="3"/>
  <c r="O1284" i="3"/>
  <c r="O1285" i="3"/>
  <c r="O1286" i="3"/>
  <c r="O1287" i="3"/>
  <c r="O1288" i="3"/>
  <c r="O1289" i="3"/>
  <c r="O1290" i="3"/>
  <c r="O1291" i="3"/>
  <c r="O1292" i="3"/>
  <c r="O1293" i="3"/>
  <c r="O1294" i="3"/>
  <c r="O1295" i="3"/>
  <c r="O1296" i="3"/>
  <c r="O1297" i="3"/>
  <c r="O1298" i="3"/>
  <c r="O1299" i="3"/>
  <c r="O1300" i="3"/>
  <c r="O1301" i="3"/>
  <c r="O1302" i="3"/>
  <c r="O1303" i="3"/>
  <c r="O1304" i="3"/>
  <c r="O1305" i="3"/>
  <c r="O1306" i="3"/>
  <c r="O1307" i="3"/>
  <c r="O1308" i="3"/>
  <c r="O1309" i="3"/>
  <c r="O1310" i="3"/>
  <c r="O1311" i="3"/>
  <c r="O1312" i="3"/>
  <c r="O1313" i="3"/>
  <c r="O1314" i="3"/>
  <c r="O1315" i="3"/>
  <c r="O1316" i="3"/>
  <c r="O1317" i="3"/>
  <c r="O1318" i="3"/>
  <c r="O1319" i="3"/>
  <c r="O1320" i="3"/>
  <c r="O1321" i="3"/>
  <c r="O1322" i="3"/>
  <c r="O1323" i="3"/>
  <c r="O1324" i="3"/>
  <c r="O1325" i="3"/>
  <c r="O1326" i="3"/>
  <c r="O1327" i="3"/>
  <c r="O1328" i="3"/>
  <c r="O1329" i="3"/>
  <c r="O1330" i="3"/>
  <c r="O1331" i="3"/>
  <c r="O1332" i="3"/>
  <c r="O1333" i="3"/>
  <c r="O1334" i="3"/>
  <c r="O1335" i="3"/>
  <c r="O1336" i="3"/>
  <c r="O1337" i="3"/>
  <c r="O1338" i="3"/>
  <c r="O1339" i="3"/>
  <c r="O1340" i="3"/>
  <c r="O1341" i="3"/>
  <c r="O1342" i="3"/>
  <c r="O1343" i="3"/>
  <c r="O1344" i="3"/>
  <c r="O1345" i="3"/>
  <c r="O1346" i="3"/>
  <c r="O1347" i="3"/>
  <c r="O1348" i="3"/>
  <c r="O1349" i="3"/>
  <c r="O1350" i="3"/>
  <c r="O1351" i="3"/>
  <c r="O1352" i="3"/>
  <c r="O1353" i="3"/>
  <c r="O1354" i="3"/>
  <c r="O1355" i="3"/>
  <c r="O1356" i="3"/>
  <c r="O1357" i="3"/>
  <c r="O1358" i="3"/>
  <c r="O1359" i="3"/>
  <c r="O1360" i="3"/>
  <c r="O1361" i="3"/>
  <c r="O1362" i="3"/>
  <c r="O1363" i="3"/>
  <c r="O1364" i="3"/>
  <c r="O1365" i="3"/>
  <c r="O1366" i="3"/>
  <c r="O1367" i="3"/>
  <c r="O1368" i="3"/>
  <c r="O1369" i="3"/>
  <c r="O1370" i="3"/>
  <c r="O1371" i="3"/>
  <c r="O1372" i="3"/>
  <c r="O1373" i="3"/>
  <c r="O1374" i="3"/>
  <c r="O1375" i="3"/>
  <c r="O1376" i="3"/>
  <c r="O1377" i="3"/>
  <c r="O1378" i="3"/>
  <c r="O1379" i="3"/>
  <c r="O1380" i="3"/>
  <c r="O1381" i="3"/>
  <c r="O1382" i="3"/>
  <c r="O1383" i="3"/>
  <c r="O1384" i="3"/>
  <c r="O1385" i="3"/>
  <c r="O1386" i="3"/>
  <c r="O1387" i="3"/>
  <c r="O1388" i="3"/>
  <c r="O1389" i="3"/>
  <c r="O1390" i="3"/>
  <c r="O1391" i="3"/>
  <c r="O1392" i="3"/>
  <c r="O1393" i="3"/>
  <c r="O1394" i="3"/>
  <c r="O1395" i="3"/>
  <c r="O1396" i="3"/>
  <c r="O1397" i="3"/>
  <c r="O1398" i="3"/>
  <c r="O1399" i="3"/>
  <c r="O1400" i="3"/>
  <c r="O1401" i="3"/>
  <c r="O1402" i="3"/>
  <c r="O1403" i="3"/>
  <c r="O1404" i="3"/>
  <c r="O1405" i="3"/>
  <c r="O1406" i="3"/>
  <c r="O1407" i="3"/>
  <c r="O1408" i="3"/>
  <c r="O1409" i="3"/>
  <c r="O1410" i="3"/>
  <c r="O1411" i="3"/>
  <c r="O1412" i="3"/>
  <c r="O1413" i="3"/>
  <c r="O1414" i="3"/>
  <c r="O1415" i="3"/>
  <c r="O1416" i="3"/>
  <c r="O1417" i="3"/>
  <c r="O1418" i="3"/>
  <c r="O1419" i="3"/>
  <c r="O1420" i="3"/>
  <c r="O1421" i="3"/>
  <c r="O1422" i="3"/>
  <c r="O1423" i="3"/>
  <c r="O1424" i="3"/>
  <c r="O1425" i="3"/>
  <c r="O1426" i="3"/>
  <c r="O1427" i="3"/>
  <c r="O1428" i="3"/>
  <c r="O1429" i="3"/>
  <c r="O1430" i="3"/>
  <c r="O1431" i="3"/>
  <c r="O1432" i="3"/>
  <c r="O1433" i="3"/>
  <c r="O1434" i="3"/>
  <c r="O1435" i="3"/>
  <c r="O1436" i="3"/>
  <c r="O1437" i="3"/>
  <c r="O1438" i="3"/>
  <c r="O1439" i="3"/>
  <c r="O1440" i="3"/>
  <c r="O1441" i="3"/>
  <c r="O1442" i="3"/>
  <c r="O1443" i="3"/>
  <c r="O1444" i="3"/>
  <c r="O1445" i="3"/>
  <c r="O1446" i="3"/>
  <c r="O1447" i="3"/>
  <c r="O1448" i="3"/>
  <c r="O1449" i="3"/>
  <c r="O1450" i="3"/>
  <c r="O1451" i="3"/>
  <c r="O1452" i="3"/>
  <c r="O1453" i="3"/>
  <c r="O1454" i="3"/>
  <c r="O1455" i="3"/>
  <c r="O1456" i="3"/>
  <c r="O1457" i="3"/>
  <c r="O1458" i="3"/>
  <c r="O1459" i="3"/>
  <c r="O1460" i="3"/>
  <c r="O1461" i="3"/>
  <c r="O1462" i="3"/>
  <c r="O1463" i="3"/>
  <c r="O1464" i="3"/>
  <c r="O1465" i="3"/>
  <c r="O1466" i="3"/>
  <c r="O1467" i="3"/>
  <c r="O1468" i="3"/>
  <c r="O1469" i="3"/>
  <c r="O1470" i="3"/>
  <c r="O1471" i="3"/>
  <c r="O1472" i="3"/>
  <c r="O1473" i="3"/>
  <c r="O1474" i="3"/>
  <c r="O1475" i="3"/>
  <c r="O1476" i="3"/>
  <c r="O1477" i="3"/>
  <c r="O1478" i="3"/>
  <c r="O1479" i="3"/>
  <c r="O1480" i="3"/>
  <c r="O1481" i="3"/>
  <c r="O1482" i="3"/>
  <c r="O1483" i="3"/>
  <c r="O1484" i="3"/>
  <c r="O1485" i="3"/>
  <c r="O1486" i="3"/>
  <c r="O1487" i="3"/>
  <c r="O1488" i="3"/>
  <c r="O1489" i="3"/>
  <c r="O1490" i="3"/>
  <c r="O1491" i="3"/>
  <c r="O1492" i="3"/>
  <c r="O1493" i="3"/>
  <c r="O1494" i="3"/>
  <c r="O1495" i="3"/>
  <c r="O1496" i="3"/>
  <c r="O1497" i="3"/>
  <c r="O1498" i="3"/>
  <c r="O1499" i="3"/>
  <c r="O1500" i="3"/>
  <c r="O1501" i="3"/>
  <c r="O1502" i="3"/>
  <c r="O1503" i="3"/>
  <c r="O1504" i="3"/>
  <c r="O1505" i="3"/>
  <c r="O1506" i="3"/>
  <c r="O1507" i="3"/>
  <c r="O1508" i="3"/>
  <c r="O1509" i="3"/>
  <c r="O1510" i="3"/>
  <c r="O1511" i="3"/>
  <c r="O1512" i="3"/>
  <c r="O1513" i="3"/>
  <c r="O1514" i="3"/>
  <c r="O1515" i="3"/>
  <c r="O1516" i="3"/>
  <c r="O1517" i="3"/>
  <c r="O1518" i="3"/>
  <c r="O1519" i="3"/>
  <c r="O1520" i="3"/>
  <c r="O1521" i="3"/>
  <c r="O1522" i="3"/>
  <c r="O1523" i="3"/>
  <c r="O1524" i="3"/>
  <c r="O1525" i="3"/>
  <c r="O1526" i="3"/>
  <c r="O1527" i="3"/>
  <c r="O1528" i="3"/>
  <c r="O1529" i="3"/>
  <c r="O1530" i="3"/>
  <c r="O1531" i="3"/>
  <c r="O1532" i="3"/>
  <c r="O1533" i="3"/>
  <c r="O1534" i="3"/>
  <c r="O1535" i="3"/>
  <c r="O1536" i="3"/>
  <c r="O1537" i="3"/>
  <c r="O1538" i="3"/>
  <c r="O1539" i="3"/>
  <c r="O1540" i="3"/>
  <c r="O1541" i="3"/>
  <c r="O1542" i="3"/>
  <c r="O1543" i="3"/>
  <c r="O1544" i="3"/>
  <c r="O1545" i="3"/>
  <c r="O1546" i="3"/>
  <c r="O1547" i="3"/>
  <c r="O1548" i="3"/>
  <c r="O1549" i="3"/>
  <c r="O1550" i="3"/>
  <c r="O1551" i="3"/>
  <c r="O1552" i="3"/>
  <c r="O1553" i="3"/>
  <c r="O1554" i="3"/>
  <c r="O1555" i="3"/>
  <c r="O1556" i="3"/>
  <c r="O1557" i="3"/>
  <c r="O1558" i="3"/>
  <c r="O1559" i="3"/>
  <c r="O1560" i="3"/>
  <c r="O1561" i="3"/>
  <c r="O1562" i="3"/>
  <c r="O1563" i="3"/>
  <c r="O1564" i="3"/>
  <c r="O1565" i="3"/>
  <c r="O1566" i="3"/>
  <c r="O1567" i="3"/>
  <c r="O1568" i="3"/>
  <c r="O1569" i="3"/>
  <c r="O1570" i="3"/>
  <c r="O1571" i="3"/>
  <c r="O1572" i="3"/>
  <c r="O1573" i="3"/>
  <c r="O1574" i="3"/>
  <c r="O1575" i="3"/>
  <c r="O1576" i="3"/>
  <c r="O1577" i="3"/>
  <c r="O1578" i="3"/>
  <c r="O1579" i="3"/>
  <c r="O1580" i="3"/>
  <c r="O1581" i="3"/>
  <c r="O1582" i="3"/>
  <c r="O1583" i="3"/>
  <c r="O1584" i="3"/>
  <c r="O1585" i="3"/>
  <c r="O1586" i="3"/>
  <c r="O1587" i="3"/>
  <c r="O1588" i="3"/>
  <c r="O1589" i="3"/>
  <c r="O1590" i="3"/>
  <c r="O1591" i="3"/>
  <c r="O1592" i="3"/>
  <c r="O1593" i="3"/>
  <c r="O1594" i="3"/>
  <c r="O1595" i="3"/>
  <c r="O1596" i="3"/>
  <c r="O1597" i="3"/>
  <c r="O1598" i="3"/>
  <c r="O1599" i="3"/>
  <c r="O1600" i="3"/>
  <c r="O1601" i="3"/>
  <c r="O1602" i="3"/>
  <c r="O1603" i="3"/>
  <c r="O1604" i="3"/>
  <c r="O1605" i="3"/>
  <c r="O1606" i="3"/>
  <c r="O1607" i="3"/>
  <c r="O1608" i="3"/>
  <c r="O1609" i="3"/>
  <c r="O1610" i="3"/>
  <c r="O1611" i="3"/>
  <c r="O1612" i="3"/>
  <c r="O1613" i="3"/>
  <c r="O1614" i="3"/>
  <c r="O1615" i="3"/>
  <c r="O1616" i="3"/>
  <c r="O1617" i="3"/>
  <c r="O1618" i="3"/>
  <c r="O1619" i="3"/>
  <c r="O1620" i="3"/>
  <c r="O1621" i="3"/>
  <c r="O1622" i="3"/>
  <c r="O1623" i="3"/>
  <c r="O1624" i="3"/>
  <c r="O1625" i="3"/>
  <c r="O1626" i="3"/>
  <c r="O1627" i="3"/>
  <c r="O1628" i="3"/>
  <c r="O1629" i="3"/>
  <c r="O1630" i="3"/>
  <c r="O1631" i="3"/>
  <c r="O1632" i="3"/>
  <c r="O1633" i="3"/>
  <c r="O1634" i="3"/>
  <c r="O1635" i="3"/>
  <c r="O1636" i="3"/>
  <c r="O1637" i="3"/>
  <c r="O1638" i="3"/>
  <c r="O1639" i="3"/>
  <c r="O1640" i="3"/>
  <c r="O1641" i="3"/>
  <c r="O1642" i="3"/>
  <c r="O1643" i="3"/>
  <c r="O1644" i="3"/>
  <c r="O1645" i="3"/>
  <c r="O1646" i="3"/>
  <c r="O1647" i="3"/>
  <c r="O1648" i="3"/>
  <c r="O1649" i="3"/>
  <c r="O1650" i="3"/>
  <c r="O1651" i="3"/>
  <c r="O1652" i="3"/>
  <c r="O1653" i="3"/>
  <c r="O1654" i="3"/>
  <c r="O1655" i="3"/>
  <c r="O1656" i="3"/>
  <c r="O1657" i="3"/>
  <c r="O1658" i="3"/>
  <c r="O1659" i="3"/>
  <c r="O1660" i="3"/>
  <c r="O1661" i="3"/>
  <c r="O1662" i="3"/>
  <c r="O1663" i="3"/>
  <c r="O1664" i="3"/>
  <c r="O1665" i="3"/>
  <c r="O1666" i="3"/>
  <c r="O1667" i="3"/>
  <c r="O1668" i="3"/>
  <c r="O1669" i="3"/>
  <c r="O1670" i="3"/>
  <c r="O1671" i="3"/>
  <c r="O1672" i="3"/>
  <c r="O1673" i="3"/>
  <c r="O1674" i="3"/>
  <c r="O1675" i="3"/>
  <c r="O1676" i="3"/>
  <c r="O1677" i="3"/>
  <c r="O1678" i="3"/>
  <c r="O1679" i="3"/>
  <c r="O1680" i="3"/>
  <c r="O1681" i="3"/>
  <c r="O1682" i="3"/>
  <c r="O1683" i="3"/>
  <c r="O1684" i="3"/>
  <c r="O1685" i="3"/>
  <c r="O1686" i="3"/>
  <c r="O1687" i="3"/>
  <c r="O1688" i="3"/>
  <c r="O1689" i="3"/>
  <c r="O1690" i="3"/>
  <c r="O1691" i="3"/>
  <c r="O1692" i="3"/>
  <c r="O1693" i="3"/>
  <c r="O1694" i="3"/>
  <c r="O1695" i="3"/>
  <c r="O1696" i="3"/>
  <c r="O1697" i="3"/>
  <c r="O1698" i="3"/>
  <c r="O1699" i="3"/>
  <c r="O1700" i="3"/>
  <c r="O1701" i="3"/>
  <c r="O1702" i="3"/>
  <c r="O1703" i="3"/>
  <c r="O1704" i="3"/>
  <c r="O1705" i="3"/>
  <c r="O1706" i="3"/>
  <c r="O1707" i="3"/>
  <c r="O1708" i="3"/>
  <c r="O1709" i="3"/>
  <c r="O1710" i="3"/>
  <c r="O1711" i="3"/>
  <c r="O1712" i="3"/>
  <c r="O1713" i="3"/>
  <c r="O1714" i="3"/>
  <c r="O1715" i="3"/>
  <c r="O1716" i="3"/>
  <c r="O1717" i="3"/>
  <c r="O1718" i="3"/>
  <c r="O1719" i="3"/>
  <c r="O1720" i="3"/>
  <c r="O1721" i="3"/>
  <c r="O1722" i="3"/>
  <c r="O1723" i="3"/>
  <c r="O1724" i="3"/>
  <c r="O1725" i="3"/>
  <c r="O1726" i="3"/>
  <c r="O1727" i="3"/>
  <c r="O1728" i="3"/>
  <c r="O1729" i="3"/>
  <c r="O1730" i="3"/>
  <c r="O1731" i="3"/>
  <c r="O1732" i="3"/>
  <c r="O1733" i="3"/>
  <c r="O1734" i="3"/>
  <c r="O1735" i="3"/>
  <c r="O1736" i="3"/>
  <c r="O1737" i="3"/>
  <c r="O1738" i="3"/>
  <c r="O1739" i="3"/>
  <c r="O1740" i="3"/>
  <c r="O1741" i="3"/>
  <c r="O1742" i="3"/>
  <c r="O1743" i="3"/>
  <c r="O1744" i="3"/>
  <c r="O1745" i="3"/>
  <c r="O1746" i="3"/>
  <c r="O1747" i="3"/>
  <c r="O1748" i="3"/>
  <c r="O1749" i="3"/>
  <c r="O1750" i="3"/>
  <c r="O1751" i="3"/>
  <c r="O1752" i="3"/>
  <c r="O1753" i="3"/>
  <c r="O1754" i="3"/>
  <c r="O1755" i="3"/>
  <c r="O1756" i="3"/>
  <c r="O1757" i="3"/>
  <c r="O1758" i="3"/>
  <c r="O1759" i="3"/>
  <c r="O1760" i="3"/>
  <c r="O1761" i="3"/>
  <c r="O1762" i="3"/>
  <c r="O1763" i="3"/>
  <c r="O1764" i="3"/>
  <c r="O1765" i="3"/>
  <c r="O1766" i="3"/>
  <c r="O1767" i="3"/>
  <c r="O1768" i="3"/>
  <c r="O1769" i="3"/>
  <c r="O1770" i="3"/>
  <c r="O1771" i="3"/>
  <c r="O1772" i="3"/>
  <c r="O1773" i="3"/>
  <c r="O1774" i="3"/>
  <c r="O1775" i="3"/>
  <c r="O1776" i="3"/>
  <c r="O1777" i="3"/>
  <c r="O1778" i="3"/>
  <c r="O1779" i="3"/>
  <c r="O1780" i="3"/>
  <c r="O1781" i="3"/>
  <c r="O1782" i="3"/>
  <c r="O1783" i="3"/>
  <c r="O1784" i="3"/>
  <c r="O1785" i="3"/>
  <c r="O1786" i="3"/>
  <c r="O1787" i="3"/>
  <c r="O1788" i="3"/>
  <c r="O1789" i="3"/>
  <c r="O1790" i="3"/>
  <c r="O1791" i="3"/>
  <c r="O1792" i="3"/>
  <c r="O1793" i="3"/>
  <c r="O1794" i="3"/>
  <c r="O1795" i="3"/>
  <c r="O1796" i="3"/>
  <c r="O1797" i="3"/>
  <c r="O1798" i="3"/>
  <c r="O1799" i="3"/>
  <c r="O1800" i="3"/>
  <c r="O1801" i="3"/>
  <c r="O1802" i="3"/>
  <c r="O1803" i="3"/>
  <c r="O1804" i="3"/>
  <c r="O1805" i="3"/>
  <c r="O1806" i="3"/>
  <c r="O1807" i="3"/>
  <c r="O1808" i="3"/>
  <c r="O1809" i="3"/>
  <c r="O1810" i="3"/>
  <c r="O1811" i="3"/>
  <c r="O1812" i="3"/>
  <c r="O1813" i="3"/>
  <c r="O1814" i="3"/>
  <c r="O1815" i="3"/>
  <c r="O1816" i="3"/>
  <c r="O1817" i="3"/>
  <c r="O1818" i="3"/>
  <c r="O1819" i="3"/>
  <c r="O1820" i="3"/>
  <c r="O1821" i="3"/>
  <c r="O1822" i="3"/>
  <c r="O1823" i="3"/>
  <c r="O1824" i="3"/>
  <c r="O1825" i="3"/>
  <c r="O1826" i="3"/>
  <c r="O1827" i="3"/>
  <c r="O1828" i="3"/>
  <c r="O1829" i="3"/>
  <c r="O1830" i="3"/>
  <c r="O1831" i="3"/>
  <c r="O1832" i="3"/>
  <c r="O1833" i="3"/>
  <c r="O1834" i="3"/>
  <c r="O1835" i="3"/>
  <c r="O1836" i="3"/>
  <c r="O1837" i="3"/>
  <c r="O1838" i="3"/>
  <c r="O1839" i="3"/>
  <c r="O1840" i="3"/>
  <c r="O1841" i="3"/>
  <c r="O1842" i="3"/>
  <c r="O1843" i="3"/>
  <c r="O1844" i="3"/>
  <c r="O1845" i="3"/>
  <c r="O1846" i="3"/>
  <c r="O1847" i="3"/>
  <c r="O1848" i="3"/>
  <c r="O1849" i="3"/>
  <c r="O1850" i="3"/>
  <c r="O1851" i="3"/>
  <c r="O1852" i="3"/>
  <c r="O1853" i="3"/>
  <c r="O1854" i="3"/>
  <c r="O1855" i="3"/>
  <c r="O1856" i="3"/>
  <c r="O1857" i="3"/>
  <c r="O1858" i="3"/>
  <c r="O1859" i="3"/>
  <c r="O1860" i="3"/>
  <c r="O1861" i="3"/>
  <c r="O1862" i="3"/>
  <c r="O1863" i="3"/>
  <c r="O1864" i="3"/>
  <c r="O1865" i="3"/>
  <c r="O1866" i="3"/>
  <c r="O1867" i="3"/>
  <c r="O1868" i="3"/>
  <c r="O1869" i="3"/>
  <c r="O1870" i="3"/>
  <c r="O1871" i="3"/>
  <c r="O1872" i="3"/>
  <c r="O1873" i="3"/>
  <c r="O1874" i="3"/>
  <c r="O1875" i="3"/>
  <c r="O1876" i="3"/>
  <c r="O1877" i="3"/>
  <c r="O1878" i="3"/>
  <c r="O1879" i="3"/>
  <c r="O1880" i="3"/>
  <c r="O1881" i="3"/>
  <c r="O1882" i="3"/>
  <c r="O1883" i="3"/>
  <c r="O1884" i="3"/>
  <c r="O1885" i="3"/>
  <c r="O1886" i="3"/>
  <c r="O1887" i="3"/>
  <c r="O1888" i="3"/>
  <c r="O1889" i="3"/>
  <c r="O1890" i="3"/>
  <c r="O1891" i="3"/>
  <c r="O1892" i="3"/>
  <c r="O1893" i="3"/>
  <c r="O1894" i="3"/>
  <c r="O1895" i="3"/>
  <c r="O1896" i="3"/>
  <c r="O1897" i="3"/>
  <c r="O1898" i="3"/>
  <c r="O1899" i="3"/>
  <c r="O1900" i="3"/>
  <c r="O1901" i="3"/>
  <c r="O1902" i="3"/>
  <c r="O1903" i="3"/>
  <c r="O1904" i="3"/>
  <c r="O1905" i="3"/>
  <c r="O1906" i="3"/>
  <c r="O1907" i="3"/>
  <c r="O1908" i="3"/>
  <c r="O1909" i="3"/>
  <c r="O1910" i="3"/>
  <c r="O1911" i="3"/>
  <c r="O1912" i="3"/>
  <c r="O2" i="3"/>
  <c r="O3" i="3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P1865" i="3" l="1"/>
  <c r="P16" i="3"/>
  <c r="P1665" i="3"/>
  <c r="P71" i="3"/>
  <c r="P656" i="3"/>
  <c r="P1229" i="3"/>
  <c r="P1339" i="3"/>
  <c r="P1621" i="3"/>
  <c r="P415" i="3"/>
  <c r="P1299" i="3"/>
  <c r="P70" i="3"/>
  <c r="P320" i="3"/>
  <c r="P1257" i="3"/>
  <c r="P1780" i="3"/>
  <c r="P1283" i="3"/>
  <c r="P34" i="3"/>
  <c r="P612" i="3"/>
  <c r="P514" i="3"/>
  <c r="P1646" i="3"/>
  <c r="P1076" i="3"/>
  <c r="P1294" i="3"/>
  <c r="P1295" i="3"/>
  <c r="P1307" i="3"/>
  <c r="P1413" i="3"/>
  <c r="P1326" i="3"/>
  <c r="P1634" i="3"/>
  <c r="P1680" i="3"/>
  <c r="P1688" i="3"/>
  <c r="P1731" i="3"/>
  <c r="P1280" i="3"/>
  <c r="P1635" i="3"/>
  <c r="P1749" i="3"/>
  <c r="P55" i="3"/>
  <c r="P613" i="3"/>
  <c r="P1291" i="3"/>
  <c r="P1628" i="3"/>
  <c r="P1662" i="3"/>
  <c r="P1720" i="3"/>
  <c r="P328" i="3"/>
  <c r="P1268" i="3"/>
  <c r="P12" i="3"/>
  <c r="P272" i="3"/>
  <c r="P346" i="3"/>
  <c r="P596" i="3"/>
  <c r="P1228" i="3"/>
  <c r="P1623" i="3"/>
  <c r="P1234" i="3"/>
  <c r="P1746" i="3"/>
  <c r="P1719" i="3"/>
  <c r="P1622" i="3"/>
  <c r="P1312" i="3"/>
  <c r="P1265" i="3"/>
  <c r="P3" i="3"/>
  <c r="P18" i="3"/>
  <c r="P54" i="3"/>
  <c r="P68" i="3"/>
  <c r="P4" i="3"/>
  <c r="P19" i="3"/>
  <c r="P61" i="3"/>
  <c r="P56" i="3"/>
  <c r="P293" i="3"/>
  <c r="P297" i="3"/>
  <c r="P327" i="3"/>
  <c r="P2" i="3"/>
  <c r="P33" i="3"/>
  <c r="P294" i="3"/>
  <c r="P298" i="3"/>
  <c r="P347" i="3"/>
  <c r="P330" i="3"/>
  <c r="P5" i="3"/>
  <c r="P295" i="3"/>
  <c r="P15" i="3"/>
  <c r="P326" i="3"/>
  <c r="P349" i="3"/>
  <c r="P296" i="3"/>
  <c r="P348" i="3"/>
  <c r="P1242" i="3"/>
  <c r="P1240" i="3"/>
  <c r="P1262" i="3"/>
  <c r="P1266" i="3"/>
  <c r="P1270" i="3"/>
  <c r="P1675" i="3"/>
  <c r="P1741" i="3"/>
  <c r="P1241" i="3"/>
  <c r="P1263" i="3"/>
  <c r="P1267" i="3"/>
  <c r="P1306" i="3"/>
  <c r="P1493" i="3"/>
  <c r="P1615" i="3"/>
  <c r="P1649" i="3"/>
  <c r="P1800" i="3"/>
  <c r="P1648" i="3"/>
  <c r="P1311" i="3"/>
  <c r="P1288" i="3"/>
  <c r="P1264" i="3"/>
  <c r="P1715" i="3"/>
  <c r="P1774" i="3"/>
  <c r="P1721" i="3"/>
  <c r="P1624" i="3"/>
  <c r="P1340" i="3"/>
  <c r="P1269" i="3"/>
  <c r="P1261" i="3"/>
  <c r="P975" i="3"/>
  <c r="P1256" i="3"/>
  <c r="P379" i="3"/>
  <c r="P411" i="3"/>
  <c r="P661" i="3"/>
  <c r="P1733" i="3"/>
  <c r="P1783" i="3"/>
  <c r="P14" i="3"/>
  <c r="P65" i="3"/>
  <c r="P304" i="3"/>
  <c r="P1645" i="3"/>
  <c r="P7" i="3"/>
  <c r="P17" i="3"/>
  <c r="P292" i="3"/>
  <c r="P413" i="3"/>
  <c r="P516" i="3"/>
  <c r="P920" i="3"/>
  <c r="P1235" i="3"/>
  <c r="P1357" i="3"/>
  <c r="P1631" i="3"/>
  <c r="P549" i="3"/>
  <c r="P1000" i="3"/>
  <c r="P1146" i="3"/>
  <c r="P1147" i="3"/>
  <c r="P1819" i="3"/>
  <c r="P1133" i="3"/>
  <c r="P1644" i="3"/>
  <c r="P1716" i="3"/>
  <c r="P1778" i="3"/>
  <c r="P1684" i="3"/>
  <c r="P1043" i="3"/>
  <c r="P1690" i="3"/>
  <c r="P1727" i="3"/>
  <c r="P1876" i="3"/>
  <c r="P1238" i="3"/>
  <c r="P1700" i="3"/>
  <c r="P1732" i="3"/>
  <c r="P1771" i="3"/>
  <c r="P1873" i="3"/>
  <c r="P1809" i="3"/>
  <c r="P6" i="3"/>
  <c r="P10" i="3"/>
  <c r="P69" i="3"/>
  <c r="P518" i="3"/>
  <c r="P289" i="3"/>
  <c r="P341" i="3"/>
  <c r="P507" i="3"/>
  <c r="P519" i="3"/>
  <c r="P645" i="3"/>
  <c r="P273" i="3"/>
  <c r="P286" i="3"/>
  <c r="P315" i="3"/>
  <c r="P345" i="3"/>
  <c r="P451" i="3"/>
  <c r="P546" i="3"/>
  <c r="P874" i="3"/>
  <c r="P694" i="3"/>
  <c r="P721" i="3"/>
  <c r="P352" i="3"/>
  <c r="P515" i="3"/>
  <c r="P815" i="3"/>
  <c r="P895" i="3"/>
  <c r="P1100" i="3"/>
  <c r="P1109" i="3"/>
  <c r="P1022" i="3"/>
  <c r="P1233" i="3"/>
  <c r="P1620" i="3"/>
  <c r="P1253" i="3"/>
  <c r="P1272" i="3"/>
  <c r="P1333" i="3"/>
  <c r="P1136" i="3"/>
  <c r="P1325" i="3"/>
  <c r="P1134" i="3"/>
  <c r="P1318" i="3"/>
  <c r="P1492" i="3"/>
  <c r="P1642" i="3"/>
  <c r="P1764" i="3"/>
  <c r="P1289" i="3"/>
  <c r="P1509" i="3"/>
  <c r="P1632" i="3"/>
  <c r="P1698" i="3"/>
  <c r="P1653" i="3"/>
  <c r="P1795" i="3"/>
  <c r="P1869" i="3"/>
  <c r="P1490" i="3"/>
  <c r="P1504" i="3"/>
  <c r="P1500" i="3"/>
  <c r="P1512" i="3"/>
  <c r="P1636" i="3"/>
  <c r="P1687" i="3"/>
  <c r="P1625" i="3"/>
  <c r="P1718" i="3"/>
  <c r="P1798" i="3"/>
  <c r="P1667" i="3"/>
  <c r="P1626" i="3"/>
  <c r="P1337" i="3"/>
  <c r="P256" i="3"/>
  <c r="P1540" i="3"/>
  <c r="P79" i="3"/>
  <c r="P80" i="3"/>
  <c r="P81" i="3"/>
  <c r="P82" i="3"/>
  <c r="P122" i="3"/>
  <c r="P123" i="3"/>
  <c r="P128" i="3"/>
  <c r="P150" i="3"/>
  <c r="P173" i="3"/>
  <c r="P175" i="3"/>
  <c r="P179" i="3"/>
  <c r="P180" i="3"/>
  <c r="P202" i="3"/>
  <c r="P380" i="3"/>
  <c r="P414" i="3"/>
  <c r="P452" i="3"/>
  <c r="P500" i="3"/>
  <c r="P644" i="3"/>
  <c r="P652" i="3"/>
  <c r="P690" i="3"/>
  <c r="P508" i="3"/>
  <c r="P660" i="3"/>
  <c r="P713" i="3"/>
  <c r="P770" i="3"/>
  <c r="P255" i="3"/>
  <c r="P517" i="3"/>
  <c r="P611" i="3"/>
  <c r="P646" i="3"/>
  <c r="P1197" i="3"/>
  <c r="P1469" i="3"/>
  <c r="P1149" i="3"/>
  <c r="P1161" i="3"/>
  <c r="P1222" i="3"/>
  <c r="P1225" i="3"/>
  <c r="P1362" i="3"/>
  <c r="P1450" i="3"/>
  <c r="P1461" i="3"/>
  <c r="P1489" i="3"/>
  <c r="P412" i="3"/>
  <c r="P434" i="3"/>
  <c r="P450" i="3"/>
  <c r="P455" i="3"/>
  <c r="P465" i="3"/>
  <c r="P614" i="3"/>
  <c r="P664" i="3"/>
  <c r="P732" i="3"/>
  <c r="P957" i="3"/>
  <c r="P1186" i="3"/>
  <c r="P1180" i="3"/>
  <c r="P1218" i="3"/>
  <c r="P1279" i="3"/>
  <c r="P1374" i="3"/>
  <c r="P1385" i="3"/>
  <c r="P1386" i="3"/>
  <c r="P1475" i="3"/>
  <c r="P1535" i="3"/>
  <c r="P720" i="3"/>
  <c r="P1135" i="3"/>
  <c r="P1276" i="3"/>
  <c r="P1300" i="3"/>
  <c r="P1336" i="3"/>
  <c r="P1361" i="3"/>
  <c r="P1443" i="3"/>
  <c r="P1481" i="3"/>
  <c r="P1510" i="3"/>
  <c r="P1529" i="3"/>
  <c r="P1582" i="3"/>
  <c r="P1176" i="3"/>
  <c r="P1214" i="3"/>
  <c r="P1237" i="3"/>
  <c r="P1379" i="3"/>
  <c r="P1426" i="3"/>
  <c r="P1440" i="3"/>
  <c r="P1467" i="3"/>
  <c r="P1494" i="3"/>
  <c r="P1577" i="3"/>
  <c r="P844" i="3"/>
  <c r="P1148" i="3"/>
  <c r="P1190" i="3"/>
  <c r="P1200" i="3"/>
  <c r="P1227" i="3"/>
  <c r="P1348" i="3"/>
  <c r="P1455" i="3"/>
  <c r="P1474" i="3"/>
  <c r="P1486" i="3"/>
  <c r="P1503" i="3"/>
  <c r="P1515" i="3"/>
  <c r="P1531" i="3"/>
  <c r="P1563" i="3"/>
  <c r="P1586" i="3"/>
  <c r="P1346" i="3"/>
  <c r="P1372" i="3"/>
  <c r="P1412" i="3"/>
  <c r="P1410" i="3"/>
  <c r="P1439" i="3"/>
  <c r="P1444" i="3"/>
  <c r="P1465" i="3"/>
  <c r="P1458" i="3"/>
  <c r="P1477" i="3"/>
  <c r="P1479" i="3"/>
  <c r="P1551" i="3"/>
  <c r="P1558" i="3"/>
  <c r="P1574" i="3"/>
  <c r="P1585" i="3"/>
  <c r="P1593" i="3"/>
  <c r="P1376" i="3"/>
  <c r="P1381" i="3"/>
  <c r="P1405" i="3"/>
  <c r="P1441" i="3"/>
  <c r="P1453" i="3"/>
  <c r="P1468" i="3"/>
  <c r="P1476" i="3"/>
  <c r="P1478" i="3"/>
  <c r="P1487" i="3"/>
  <c r="P1491" i="3"/>
  <c r="P1516" i="3"/>
  <c r="P1578" i="3"/>
  <c r="P1584" i="3"/>
  <c r="P1591" i="3"/>
  <c r="P1513" i="3"/>
  <c r="P1683" i="3"/>
  <c r="P1599" i="3"/>
  <c r="P1597" i="3"/>
  <c r="P1614" i="3"/>
  <c r="P1892" i="3"/>
  <c r="P1911" i="3"/>
  <c r="P1822" i="3"/>
  <c r="P1844" i="3"/>
  <c r="P1894" i="3"/>
  <c r="P1877" i="3"/>
  <c r="P1821" i="3"/>
  <c r="P1857" i="3"/>
  <c r="P1884" i="3"/>
  <c r="P1893" i="3"/>
  <c r="P1909" i="3"/>
  <c r="P1910" i="3"/>
  <c r="P1912" i="3"/>
  <c r="P1738" i="3" l="1"/>
  <c r="P1342" i="3"/>
  <c r="P1743" i="3"/>
  <c r="P1345" i="3"/>
  <c r="P1742" i="3"/>
  <c r="P1627" i="3"/>
  <c r="P1745" i="3"/>
  <c r="P1650" i="3"/>
  <c r="P1633" i="3"/>
  <c r="P329" i="3"/>
  <c r="P1666" i="3"/>
  <c r="P325" i="3"/>
  <c r="P1341" i="3"/>
  <c r="P1344" i="3"/>
  <c r="P1739" i="3"/>
  <c r="P1343" i="3"/>
  <c r="P963" i="3"/>
  <c r="P960" i="3"/>
  <c r="P966" i="3"/>
  <c r="P950" i="3"/>
  <c r="P969" i="3"/>
  <c r="P953" i="3"/>
  <c r="P951" i="3"/>
  <c r="P967" i="3"/>
  <c r="P1619" i="3"/>
  <c r="P948" i="3"/>
  <c r="P955" i="3"/>
  <c r="P952" i="3"/>
  <c r="P962" i="3"/>
  <c r="P946" i="3"/>
  <c r="P965" i="3"/>
  <c r="P949" i="3"/>
  <c r="P964" i="3"/>
  <c r="P959" i="3"/>
  <c r="P947" i="3"/>
  <c r="P944" i="3"/>
  <c r="P958" i="3"/>
  <c r="P961" i="3"/>
  <c r="P945" i="3"/>
  <c r="P943" i="3"/>
  <c r="P956" i="3"/>
  <c r="P968" i="3"/>
  <c r="P970" i="3"/>
  <c r="P954" i="3"/>
  <c r="P1775" i="3"/>
  <c r="P1723" i="3"/>
  <c r="P1722" i="3"/>
  <c r="P1672" i="3"/>
  <c r="P1673" i="3"/>
  <c r="P1338" i="3"/>
  <c r="P1309" i="3"/>
  <c r="P53" i="3"/>
  <c r="P13" i="3"/>
  <c r="P1674" i="3"/>
  <c r="P1671" i="3"/>
  <c r="P1676" i="3"/>
  <c r="P1308" i="3"/>
  <c r="P1647" i="3"/>
  <c r="P1677" i="3"/>
  <c r="P1678" i="3"/>
  <c r="P1310" i="3"/>
  <c r="P1679" i="3"/>
  <c r="P1305" i="3"/>
  <c r="P11" i="3"/>
  <c r="P686" i="3"/>
  <c r="P687" i="3"/>
  <c r="P685" i="3"/>
  <c r="P850" i="3"/>
  <c r="P852" i="3"/>
  <c r="P854" i="3"/>
  <c r="P856" i="3"/>
  <c r="P851" i="3"/>
  <c r="P855" i="3"/>
  <c r="P848" i="3"/>
  <c r="P857" i="3"/>
  <c r="P849" i="3"/>
  <c r="P858" i="3"/>
  <c r="P853" i="3"/>
  <c r="P534" i="3"/>
  <c r="P533" i="3"/>
  <c r="P405" i="3"/>
  <c r="P402" i="3"/>
  <c r="P401" i="3"/>
  <c r="P406" i="3"/>
  <c r="P403" i="3"/>
  <c r="P404" i="3"/>
  <c r="P400" i="3"/>
  <c r="P567" i="3"/>
  <c r="P565" i="3"/>
  <c r="P386" i="3"/>
  <c r="P388" i="3"/>
  <c r="P387" i="3"/>
  <c r="P1897" i="3"/>
  <c r="P1896" i="3"/>
  <c r="P1895" i="3"/>
  <c r="P1849" i="3"/>
  <c r="P1848" i="3"/>
  <c r="P1847" i="3"/>
  <c r="P1556" i="3"/>
  <c r="P1554" i="3"/>
  <c r="P1537" i="3"/>
  <c r="P1538" i="3"/>
  <c r="P1527" i="3"/>
  <c r="P1522" i="3"/>
  <c r="P1519" i="3"/>
  <c r="P1524" i="3"/>
  <c r="P1528" i="3"/>
  <c r="P1520" i="3"/>
  <c r="P1484" i="3"/>
  <c r="P1485" i="3"/>
  <c r="P417" i="3"/>
  <c r="P416" i="3"/>
  <c r="P1058" i="3"/>
  <c r="P1050" i="3"/>
  <c r="P1049" i="3"/>
  <c r="P1056" i="3"/>
  <c r="P1055" i="3"/>
  <c r="P1054" i="3"/>
  <c r="P1051" i="3"/>
  <c r="P1048" i="3"/>
  <c r="P1052" i="3"/>
  <c r="P382" i="3"/>
  <c r="P381" i="3"/>
  <c r="P1085" i="3"/>
  <c r="P1089" i="3"/>
  <c r="P1094" i="3"/>
  <c r="P1083" i="3"/>
  <c r="P1092" i="3"/>
  <c r="P1084" i="3"/>
  <c r="P1088" i="3"/>
  <c r="P1087" i="3"/>
  <c r="P1091" i="3"/>
  <c r="P1081" i="3"/>
  <c r="P557" i="3"/>
  <c r="P555" i="3"/>
  <c r="P556" i="3"/>
  <c r="P530" i="3"/>
  <c r="P531" i="3"/>
  <c r="P532" i="3"/>
  <c r="P775" i="3"/>
  <c r="P776" i="3"/>
  <c r="P774" i="3"/>
  <c r="P1854" i="3"/>
  <c r="P1853" i="3"/>
  <c r="P1496" i="3"/>
  <c r="P1498" i="3"/>
  <c r="P634" i="3"/>
  <c r="P635" i="3"/>
  <c r="P543" i="3"/>
  <c r="P542" i="3"/>
  <c r="P513" i="3"/>
  <c r="P460" i="3"/>
  <c r="P461" i="3"/>
  <c r="P355" i="3"/>
  <c r="P357" i="3"/>
  <c r="P353" i="3"/>
  <c r="P359" i="3"/>
  <c r="P367" i="3"/>
  <c r="P362" i="3"/>
  <c r="P358" i="3"/>
  <c r="P356" i="3"/>
  <c r="P363" i="3"/>
  <c r="P368" i="3"/>
  <c r="P364" i="3"/>
  <c r="P354" i="3"/>
  <c r="P366" i="3"/>
  <c r="P360" i="3"/>
  <c r="P369" i="3"/>
  <c r="P365" i="3"/>
  <c r="P361" i="3"/>
  <c r="P1259" i="3"/>
  <c r="P1260" i="3"/>
  <c r="P1203" i="3"/>
  <c r="P1202" i="3"/>
  <c r="P908" i="3"/>
  <c r="P902" i="3"/>
  <c r="P910" i="3"/>
  <c r="P903" i="3"/>
  <c r="P901" i="3"/>
  <c r="P909" i="3"/>
  <c r="P911" i="3"/>
  <c r="P779" i="3"/>
  <c r="P778" i="3"/>
  <c r="P777" i="3"/>
  <c r="P712" i="3"/>
  <c r="P659" i="3"/>
  <c r="P657" i="3"/>
  <c r="P658" i="3"/>
  <c r="P642" i="3"/>
  <c r="P643" i="3"/>
  <c r="P535" i="3"/>
  <c r="P536" i="3"/>
  <c r="P503" i="3"/>
  <c r="P501" i="3"/>
  <c r="P504" i="3"/>
  <c r="P505" i="3"/>
  <c r="P502" i="3"/>
  <c r="P506" i="3"/>
  <c r="P448" i="3"/>
  <c r="P446" i="3"/>
  <c r="P444" i="3"/>
  <c r="P445" i="3"/>
  <c r="P447" i="3"/>
  <c r="P424" i="3"/>
  <c r="P423" i="3"/>
  <c r="P422" i="3"/>
  <c r="P421" i="3"/>
  <c r="P1902" i="3"/>
  <c r="P1908" i="3"/>
  <c r="P1906" i="3"/>
  <c r="P1901" i="3"/>
  <c r="P1907" i="3"/>
  <c r="P1903" i="3"/>
  <c r="P1881" i="3"/>
  <c r="P1880" i="3"/>
  <c r="P1842" i="3"/>
  <c r="P1843" i="3"/>
  <c r="P1839" i="3"/>
  <c r="P1589" i="3"/>
  <c r="P1590" i="3"/>
  <c r="P1828" i="3"/>
  <c r="P1833" i="3"/>
  <c r="P1838" i="3"/>
  <c r="P1837" i="3"/>
  <c r="P1832" i="3"/>
  <c r="P1826" i="3"/>
  <c r="P1827" i="3"/>
  <c r="P1831" i="3"/>
  <c r="P1823" i="3"/>
  <c r="P1580" i="3"/>
  <c r="P1581" i="3"/>
  <c r="P1572" i="3"/>
  <c r="P1571" i="3"/>
  <c r="P1570" i="3"/>
  <c r="P1472" i="3"/>
  <c r="P1473" i="3"/>
  <c r="P1424" i="3"/>
  <c r="P1422" i="3"/>
  <c r="P1353" i="3"/>
  <c r="P1350" i="3"/>
  <c r="P1351" i="3"/>
  <c r="P1654" i="3"/>
  <c r="P1660" i="3"/>
  <c r="P1658" i="3"/>
  <c r="P1659" i="3"/>
  <c r="P1655" i="3"/>
  <c r="P1366" i="3"/>
  <c r="P1369" i="3"/>
  <c r="P1363" i="3"/>
  <c r="P1367" i="3"/>
  <c r="P1217" i="3"/>
  <c r="P1215" i="3"/>
  <c r="P1170" i="3"/>
  <c r="P1172" i="3"/>
  <c r="P1151" i="3"/>
  <c r="P1150" i="3"/>
  <c r="P619" i="3"/>
  <c r="P618" i="3"/>
  <c r="P488" i="3"/>
  <c r="P487" i="3"/>
  <c r="P453" i="3"/>
  <c r="P454" i="3"/>
  <c r="P1195" i="3"/>
  <c r="P1193" i="3"/>
  <c r="P1194" i="3"/>
  <c r="P1196" i="3"/>
  <c r="P1167" i="3"/>
  <c r="P1166" i="3"/>
  <c r="P1165" i="3"/>
  <c r="P609" i="3"/>
  <c r="P610" i="3"/>
  <c r="P607" i="3"/>
  <c r="P602" i="3"/>
  <c r="P605" i="3"/>
  <c r="P606" i="3"/>
  <c r="P604" i="3"/>
  <c r="P603" i="3"/>
  <c r="P553" i="3"/>
  <c r="P554" i="3"/>
  <c r="P538" i="3"/>
  <c r="P541" i="3"/>
  <c r="P539" i="3"/>
  <c r="P537" i="3"/>
  <c r="P540" i="3"/>
  <c r="P457" i="3"/>
  <c r="P456" i="3"/>
  <c r="P407" i="3"/>
  <c r="P408" i="3"/>
  <c r="P1232" i="3"/>
  <c r="P1231" i="3"/>
  <c r="P1178" i="3"/>
  <c r="P1179" i="3"/>
  <c r="P1188" i="3"/>
  <c r="P1187" i="3"/>
  <c r="P1189" i="3"/>
  <c r="P717" i="3"/>
  <c r="P719" i="3"/>
  <c r="P715" i="3"/>
  <c r="P716" i="3"/>
  <c r="P718" i="3"/>
  <c r="P714" i="3"/>
  <c r="P570" i="3"/>
  <c r="P571" i="3"/>
  <c r="P572" i="3"/>
  <c r="P1421" i="3"/>
  <c r="P1416" i="3"/>
  <c r="P1418" i="3"/>
  <c r="P1414" i="3"/>
  <c r="P371" i="3"/>
  <c r="P378" i="3"/>
  <c r="P374" i="3"/>
  <c r="P375" i="3"/>
  <c r="P373" i="3"/>
  <c r="P377" i="3"/>
  <c r="P376" i="3"/>
  <c r="P372" i="3"/>
  <c r="P370" i="3"/>
  <c r="P257" i="3"/>
  <c r="P258" i="3"/>
  <c r="P234" i="3"/>
  <c r="P240" i="3"/>
  <c r="P237" i="3"/>
  <c r="P238" i="3"/>
  <c r="P228" i="3"/>
  <c r="P224" i="3"/>
  <c r="P230" i="3"/>
  <c r="P239" i="3"/>
  <c r="P235" i="3"/>
  <c r="P236" i="3"/>
  <c r="P226" i="3"/>
  <c r="P232" i="3"/>
  <c r="P233" i="3"/>
  <c r="P225" i="3"/>
  <c r="P241" i="3"/>
  <c r="P231" i="3"/>
  <c r="P229" i="3"/>
  <c r="P227" i="3"/>
  <c r="P189" i="3"/>
  <c r="P190" i="3"/>
  <c r="P135" i="3"/>
  <c r="P132" i="3"/>
  <c r="P146" i="3"/>
  <c r="P139" i="3"/>
  <c r="P136" i="3"/>
  <c r="P129" i="3"/>
  <c r="P141" i="3"/>
  <c r="P143" i="3"/>
  <c r="P140" i="3"/>
  <c r="P131" i="3"/>
  <c r="P147" i="3"/>
  <c r="P144" i="3"/>
  <c r="P145" i="3"/>
  <c r="P138" i="3"/>
  <c r="P137" i="3"/>
  <c r="P130" i="3"/>
  <c r="P142" i="3"/>
  <c r="P134" i="3"/>
  <c r="P133" i="3"/>
  <c r="P344" i="3"/>
  <c r="P342" i="3"/>
  <c r="P343" i="3"/>
  <c r="P1247" i="3"/>
  <c r="P1243" i="3"/>
  <c r="P1250" i="3"/>
  <c r="P1249" i="3"/>
  <c r="P1244" i="3"/>
  <c r="P1735" i="3"/>
  <c r="P1734" i="3"/>
  <c r="P1691" i="3"/>
  <c r="P1692" i="3"/>
  <c r="P1785" i="3"/>
  <c r="P1787" i="3"/>
  <c r="P1786" i="3"/>
  <c r="P1790" i="3"/>
  <c r="P1772" i="3"/>
  <c r="P1773" i="3"/>
  <c r="P1724" i="3"/>
  <c r="P1725" i="3"/>
  <c r="P1273" i="3"/>
  <c r="P1274" i="3"/>
  <c r="P1138" i="3"/>
  <c r="P1139" i="3"/>
  <c r="P1137" i="3"/>
  <c r="P1064" i="3"/>
  <c r="P1067" i="3"/>
  <c r="P1065" i="3"/>
  <c r="P1062" i="3"/>
  <c r="P1059" i="3"/>
  <c r="P1063" i="3"/>
  <c r="P1060" i="3"/>
  <c r="P1061" i="3"/>
  <c r="P889" i="3"/>
  <c r="P882" i="3"/>
  <c r="P891" i="3"/>
  <c r="P896" i="3"/>
  <c r="P886" i="3"/>
  <c r="P898" i="3"/>
  <c r="P897" i="3"/>
  <c r="P880" i="3"/>
  <c r="P881" i="3"/>
  <c r="P890" i="3"/>
  <c r="P883" i="3"/>
  <c r="P887" i="3"/>
  <c r="P885" i="3"/>
  <c r="P884" i="3"/>
  <c r="P617" i="3"/>
  <c r="P615" i="3"/>
  <c r="P616" i="3"/>
  <c r="P511" i="3"/>
  <c r="P512" i="3"/>
  <c r="P399" i="3"/>
  <c r="P397" i="3"/>
  <c r="P395" i="3"/>
  <c r="P393" i="3"/>
  <c r="P398" i="3"/>
  <c r="P396" i="3"/>
  <c r="P394" i="3"/>
  <c r="P331" i="3"/>
  <c r="P332" i="3"/>
  <c r="P290" i="3"/>
  <c r="P291" i="3"/>
  <c r="P458" i="3"/>
  <c r="P459" i="3"/>
  <c r="P420" i="3"/>
  <c r="P419" i="3"/>
  <c r="P418" i="3"/>
  <c r="P247" i="3"/>
  <c r="P245" i="3"/>
  <c r="P246" i="3"/>
  <c r="P30" i="3"/>
  <c r="P27" i="3"/>
  <c r="P32" i="3"/>
  <c r="P25" i="3"/>
  <c r="P21" i="3"/>
  <c r="P31" i="3"/>
  <c r="P22" i="3"/>
  <c r="P26" i="3"/>
  <c r="P23" i="3"/>
  <c r="P24" i="3"/>
  <c r="P20" i="3"/>
  <c r="P28" i="3"/>
  <c r="P1777" i="3"/>
  <c r="P1776" i="3"/>
  <c r="P710" i="3"/>
  <c r="P708" i="3"/>
  <c r="P706" i="3"/>
  <c r="P704" i="3"/>
  <c r="P703" i="3"/>
  <c r="P711" i="3"/>
  <c r="P709" i="3"/>
  <c r="P705" i="3"/>
  <c r="P702" i="3"/>
  <c r="P1010" i="3"/>
  <c r="P1011" i="3"/>
  <c r="P935" i="3"/>
  <c r="P1036" i="3"/>
  <c r="P1080" i="3"/>
  <c r="P1128" i="3"/>
  <c r="P1226" i="3"/>
  <c r="P1277" i="3"/>
  <c r="P1370" i="3"/>
  <c r="P1395" i="3"/>
  <c r="P1425" i="3"/>
  <c r="P1457" i="3"/>
  <c r="P1480" i="3"/>
  <c r="P1505" i="3"/>
  <c r="P1530" i="3"/>
  <c r="P1557" i="3"/>
  <c r="P1575" i="3"/>
  <c r="P1709" i="3"/>
  <c r="P1726" i="3"/>
  <c r="P1747" i="3"/>
  <c r="P1768" i="3"/>
  <c r="P1804" i="3"/>
  <c r="P1840" i="3"/>
  <c r="P1861" i="3"/>
  <c r="P1882" i="3"/>
  <c r="P1904" i="3"/>
  <c r="P750" i="3"/>
  <c r="P1008" i="3"/>
  <c r="P1057" i="3"/>
  <c r="P1105" i="3"/>
  <c r="P1204" i="3"/>
  <c r="P1327" i="3"/>
  <c r="P1382" i="3"/>
  <c r="P1471" i="3"/>
  <c r="P1518" i="3"/>
  <c r="P1544" i="3"/>
  <c r="P1569" i="3"/>
  <c r="P1588" i="3"/>
  <c r="P1609" i="3"/>
  <c r="P1643" i="3"/>
  <c r="P1682" i="3"/>
  <c r="P1717" i="3"/>
  <c r="P1759" i="3"/>
  <c r="P1816" i="3"/>
  <c r="P1830" i="3"/>
  <c r="P1852" i="3"/>
  <c r="P1728" i="3"/>
  <c r="P1730" i="3"/>
  <c r="P1729" i="3"/>
  <c r="P1543" i="3"/>
  <c r="P1532" i="3"/>
  <c r="P1507" i="3"/>
  <c r="P1482" i="3"/>
  <c r="P1470" i="3"/>
  <c r="P1459" i="3"/>
  <c r="P1427" i="3"/>
  <c r="P1393" i="3"/>
  <c r="P1377" i="3"/>
  <c r="P1360" i="3"/>
  <c r="P1322" i="3"/>
  <c r="P1271" i="3"/>
  <c r="P1246" i="3"/>
  <c r="P1230" i="3"/>
  <c r="P1191" i="3"/>
  <c r="P1145" i="3"/>
  <c r="P1046" i="3"/>
  <c r="P707" i="3"/>
  <c r="P1899" i="3"/>
  <c r="P1835" i="3"/>
  <c r="P1694" i="3"/>
  <c r="P1598" i="3"/>
  <c r="P1506" i="3"/>
  <c r="P1396" i="3"/>
  <c r="P1129" i="3"/>
  <c r="P739" i="3"/>
  <c r="P888" i="3"/>
  <c r="P806" i="3"/>
  <c r="P727" i="3"/>
  <c r="P1042" i="3"/>
  <c r="P847" i="3"/>
  <c r="P204" i="3"/>
  <c r="P203" i="3"/>
  <c r="P188" i="3"/>
  <c r="P187" i="3"/>
  <c r="P177" i="3"/>
  <c r="P178" i="3"/>
  <c r="P176" i="3"/>
  <c r="P165" i="3"/>
  <c r="P167" i="3"/>
  <c r="P169" i="3"/>
  <c r="P166" i="3"/>
  <c r="P172" i="3"/>
  <c r="P168" i="3"/>
  <c r="P170" i="3"/>
  <c r="P164" i="3"/>
  <c r="P171" i="3"/>
  <c r="P163" i="3"/>
  <c r="P162" i="3"/>
  <c r="P161" i="3"/>
  <c r="P160" i="3"/>
  <c r="P159" i="3"/>
  <c r="P158" i="3"/>
  <c r="P148" i="3"/>
  <c r="P149" i="3"/>
  <c r="P1545" i="3"/>
  <c r="P1546" i="3"/>
  <c r="P1199" i="3"/>
  <c r="P1198" i="3"/>
  <c r="P1304" i="3"/>
  <c r="P1301" i="3"/>
  <c r="P1630" i="3"/>
  <c r="P1629" i="3"/>
  <c r="P1797" i="3"/>
  <c r="P1796" i="3"/>
  <c r="P1254" i="3"/>
  <c r="P1255" i="3"/>
  <c r="P1144" i="3"/>
  <c r="P1142" i="3"/>
  <c r="P973" i="3"/>
  <c r="P982" i="3"/>
  <c r="P979" i="3"/>
  <c r="P972" i="3"/>
  <c r="P977" i="3"/>
  <c r="P976" i="3"/>
  <c r="P981" i="3"/>
  <c r="P974" i="3"/>
  <c r="P978" i="3"/>
  <c r="P971" i="3"/>
  <c r="P1817" i="3"/>
  <c r="P1818" i="3"/>
  <c r="P1121" i="3"/>
  <c r="P1127" i="3"/>
  <c r="P1112" i="3"/>
  <c r="P1122" i="3"/>
  <c r="P1120" i="3"/>
  <c r="P1116" i="3"/>
  <c r="P1132" i="3"/>
  <c r="P1110" i="3"/>
  <c r="P1126" i="3"/>
  <c r="P1125" i="3"/>
  <c r="P1123" i="3"/>
  <c r="P1111" i="3"/>
  <c r="P1114" i="3"/>
  <c r="P1130" i="3"/>
  <c r="P1118" i="3"/>
  <c r="P1115" i="3"/>
  <c r="P1108" i="3"/>
  <c r="P932" i="3"/>
  <c r="P919" i="3"/>
  <c r="P905" i="3"/>
  <c r="P925" i="3"/>
  <c r="P941" i="3"/>
  <c r="P918" i="3"/>
  <c r="P934" i="3"/>
  <c r="P936" i="3"/>
  <c r="P915" i="3"/>
  <c r="P913" i="3"/>
  <c r="P929" i="3"/>
  <c r="P922" i="3"/>
  <c r="P938" i="3"/>
  <c r="P912" i="3"/>
  <c r="P923" i="3"/>
  <c r="P924" i="3"/>
  <c r="P917" i="3"/>
  <c r="P933" i="3"/>
  <c r="P906" i="3"/>
  <c r="P926" i="3"/>
  <c r="P942" i="3"/>
  <c r="P921" i="3"/>
  <c r="P937" i="3"/>
  <c r="P914" i="3"/>
  <c r="P930" i="3"/>
  <c r="P928" i="3"/>
  <c r="P939" i="3"/>
  <c r="P904" i="3"/>
  <c r="P927" i="3"/>
  <c r="P899" i="3"/>
  <c r="P893" i="3"/>
  <c r="P892" i="3"/>
  <c r="P894" i="3"/>
  <c r="P695" i="3"/>
  <c r="P696" i="3"/>
  <c r="P697" i="3"/>
  <c r="P274" i="3"/>
  <c r="P276" i="3"/>
  <c r="P275" i="3"/>
  <c r="P526" i="3"/>
  <c r="P528" i="3"/>
  <c r="P527" i="3"/>
  <c r="P529" i="3"/>
  <c r="P351" i="3"/>
  <c r="P350" i="3"/>
  <c r="P302" i="3"/>
  <c r="P303" i="3"/>
  <c r="P277" i="3"/>
  <c r="P278" i="3"/>
  <c r="P270" i="3"/>
  <c r="P271" i="3"/>
  <c r="P384" i="3"/>
  <c r="P385" i="3"/>
  <c r="P383" i="3"/>
  <c r="P282" i="3"/>
  <c r="P281" i="3"/>
  <c r="P389" i="3"/>
  <c r="P390" i="3"/>
  <c r="P1870" i="3"/>
  <c r="P1874" i="3"/>
  <c r="P1875" i="3"/>
  <c r="P1871" i="3"/>
  <c r="P1712" i="3"/>
  <c r="P1707" i="3"/>
  <c r="P1713" i="3"/>
  <c r="P1701" i="3"/>
  <c r="P1708" i="3"/>
  <c r="P1703" i="3"/>
  <c r="P1702" i="3"/>
  <c r="P1706" i="3"/>
  <c r="P1714" i="3"/>
  <c r="P1331" i="3"/>
  <c r="P1328" i="3"/>
  <c r="P1329" i="3"/>
  <c r="P464" i="3"/>
  <c r="P334" i="3"/>
  <c r="P336" i="3"/>
  <c r="P338" i="3"/>
  <c r="P335" i="3"/>
  <c r="P337" i="3"/>
  <c r="P339" i="3"/>
  <c r="P333" i="3"/>
  <c r="P261" i="3"/>
  <c r="P262" i="3"/>
  <c r="P264" i="3"/>
  <c r="P259" i="3"/>
  <c r="P260" i="3"/>
  <c r="P263" i="3"/>
  <c r="P305" i="3"/>
  <c r="P307" i="3"/>
  <c r="P306" i="3"/>
  <c r="P449" i="3"/>
  <c r="P1090" i="3"/>
  <c r="P1143" i="3"/>
  <c r="P1285" i="3"/>
  <c r="P1316" i="3"/>
  <c r="P1347" i="3"/>
  <c r="P1375" i="3"/>
  <c r="P1403" i="3"/>
  <c r="P1433" i="3"/>
  <c r="P1463" i="3"/>
  <c r="P1488" i="3"/>
  <c r="P1603" i="3"/>
  <c r="P1656" i="3"/>
  <c r="P1693" i="3"/>
  <c r="P1752" i="3"/>
  <c r="P1788" i="3"/>
  <c r="P1824" i="3"/>
  <c r="P1845" i="3"/>
  <c r="P1866" i="3"/>
  <c r="P1888" i="3"/>
  <c r="P1664" i="3"/>
  <c r="P1663" i="3"/>
  <c r="P174" i="3"/>
  <c r="P608" i="3"/>
  <c r="P916" i="3"/>
  <c r="P1018" i="3"/>
  <c r="P1072" i="3"/>
  <c r="P1119" i="3"/>
  <c r="P1252" i="3"/>
  <c r="P1303" i="3"/>
  <c r="P1335" i="3"/>
  <c r="P1365" i="3"/>
  <c r="P1390" i="3"/>
  <c r="P1420" i="3"/>
  <c r="P1452" i="3"/>
  <c r="P1526" i="3"/>
  <c r="P1552" i="3"/>
  <c r="P1579" i="3"/>
  <c r="P1668" i="3"/>
  <c r="P1705" i="3"/>
  <c r="P1779" i="3"/>
  <c r="P1836" i="3"/>
  <c r="P1878" i="3"/>
  <c r="P1900" i="3"/>
  <c r="P1616" i="3"/>
  <c r="P1618" i="3"/>
  <c r="P1617" i="3"/>
  <c r="P41" i="3"/>
  <c r="P40" i="3"/>
  <c r="P1555" i="3"/>
  <c r="P1539" i="3"/>
  <c r="P1517" i="3"/>
  <c r="P1423" i="3"/>
  <c r="P1409" i="3"/>
  <c r="P1389" i="3"/>
  <c r="P1373" i="3"/>
  <c r="P1352" i="3"/>
  <c r="P1302" i="3"/>
  <c r="P1287" i="3"/>
  <c r="P1224" i="3"/>
  <c r="P1181" i="3"/>
  <c r="P1124" i="3"/>
  <c r="P1077" i="3"/>
  <c r="P1029" i="3"/>
  <c r="P1883" i="3"/>
  <c r="P1769" i="3"/>
  <c r="P1737" i="3"/>
  <c r="P1681" i="3"/>
  <c r="P1542" i="3"/>
  <c r="P1442" i="3"/>
  <c r="P1380" i="3"/>
  <c r="P1101" i="3"/>
  <c r="P798" i="3"/>
  <c r="P1173" i="3"/>
  <c r="P1093" i="3"/>
  <c r="P900" i="3"/>
  <c r="P755" i="3"/>
  <c r="P1448" i="3"/>
  <c r="P1445" i="3"/>
  <c r="P1446" i="3"/>
  <c r="P1560" i="3"/>
  <c r="P1561" i="3"/>
  <c r="P1567" i="3"/>
  <c r="P1565" i="3"/>
  <c r="P1566" i="3"/>
  <c r="P1562" i="3"/>
  <c r="P654" i="3"/>
  <c r="P653" i="3"/>
  <c r="P655" i="3"/>
  <c r="P568" i="3"/>
  <c r="P569" i="3"/>
  <c r="P523" i="3"/>
  <c r="P522" i="3"/>
  <c r="P520" i="3"/>
  <c r="P521" i="3"/>
  <c r="P524" i="3"/>
  <c r="P498" i="3"/>
  <c r="P499" i="3"/>
  <c r="P497" i="3"/>
  <c r="P1155" i="3"/>
  <c r="P1154" i="3"/>
  <c r="P1160" i="3"/>
  <c r="P1158" i="3"/>
  <c r="P1162" i="3"/>
  <c r="P1157" i="3"/>
  <c r="P1860" i="3"/>
  <c r="P1858" i="3"/>
  <c r="P1859" i="3"/>
  <c r="P1864" i="3"/>
  <c r="P1863" i="3"/>
  <c r="P1183" i="3"/>
  <c r="P1182" i="3"/>
  <c r="P1177" i="3"/>
  <c r="P1174" i="3"/>
  <c r="P873" i="3"/>
  <c r="P875" i="3"/>
  <c r="P872" i="3"/>
  <c r="P877" i="3"/>
  <c r="P879" i="3"/>
  <c r="P876" i="3"/>
  <c r="P698" i="3"/>
  <c r="P700" i="3"/>
  <c r="P699" i="3"/>
  <c r="P701" i="3"/>
  <c r="P510" i="3"/>
  <c r="P509" i="3"/>
  <c r="P473" i="3"/>
  <c r="P471" i="3"/>
  <c r="P486" i="3"/>
  <c r="P479" i="3"/>
  <c r="P485" i="3"/>
  <c r="P478" i="3"/>
  <c r="P476" i="3"/>
  <c r="P483" i="3"/>
  <c r="P470" i="3"/>
  <c r="P482" i="3"/>
  <c r="P484" i="3"/>
  <c r="P477" i="3"/>
  <c r="P480" i="3"/>
  <c r="P481" i="3"/>
  <c r="P474" i="3"/>
  <c r="P472" i="3"/>
  <c r="P469" i="3"/>
  <c r="P468" i="3"/>
  <c r="P438" i="3"/>
  <c r="P437" i="3"/>
  <c r="P439" i="3"/>
  <c r="P410" i="3"/>
  <c r="P409" i="3"/>
  <c r="P552" i="3"/>
  <c r="P550" i="3"/>
  <c r="P551" i="3"/>
  <c r="P253" i="3"/>
  <c r="P254" i="3"/>
  <c r="P252" i="3"/>
  <c r="P206" i="3"/>
  <c r="P207" i="3"/>
  <c r="P208" i="3"/>
  <c r="P205" i="3"/>
  <c r="P209" i="3"/>
  <c r="P199" i="3"/>
  <c r="P197" i="3"/>
  <c r="P200" i="3"/>
  <c r="P198" i="3"/>
  <c r="P194" i="3"/>
  <c r="P195" i="3"/>
  <c r="P196" i="3"/>
  <c r="P201" i="3"/>
  <c r="P182" i="3"/>
  <c r="P181" i="3"/>
  <c r="P156" i="3"/>
  <c r="P154" i="3"/>
  <c r="P151" i="3"/>
  <c r="P155" i="3"/>
  <c r="P153" i="3"/>
  <c r="P157" i="3"/>
  <c r="P152" i="3"/>
  <c r="P96" i="3"/>
  <c r="P112" i="3"/>
  <c r="P93" i="3"/>
  <c r="P109" i="3"/>
  <c r="P98" i="3"/>
  <c r="P91" i="3"/>
  <c r="P119" i="3"/>
  <c r="P94" i="3"/>
  <c r="P84" i="3"/>
  <c r="P100" i="3"/>
  <c r="P116" i="3"/>
  <c r="P97" i="3"/>
  <c r="P113" i="3"/>
  <c r="P106" i="3"/>
  <c r="P99" i="3"/>
  <c r="P86" i="3"/>
  <c r="P88" i="3"/>
  <c r="P104" i="3"/>
  <c r="P120" i="3"/>
  <c r="P85" i="3"/>
  <c r="P101" i="3"/>
  <c r="P117" i="3"/>
  <c r="P92" i="3"/>
  <c r="P108" i="3"/>
  <c r="P89" i="3"/>
  <c r="P105" i="3"/>
  <c r="P121" i="3"/>
  <c r="P90" i="3"/>
  <c r="P83" i="3"/>
  <c r="P115" i="3"/>
  <c r="P118" i="3"/>
  <c r="P95" i="3"/>
  <c r="P87" i="3"/>
  <c r="P114" i="3"/>
  <c r="P102" i="3"/>
  <c r="P103" i="3"/>
  <c r="P110" i="3"/>
  <c r="P107" i="3"/>
  <c r="P111" i="3"/>
  <c r="P1164" i="3"/>
  <c r="P1163" i="3"/>
  <c r="P1296" i="3"/>
  <c r="P1297" i="3"/>
  <c r="P1670" i="3"/>
  <c r="P1669" i="3"/>
  <c r="P1292" i="3"/>
  <c r="P1290" i="3"/>
  <c r="P1751" i="3"/>
  <c r="P1767" i="3"/>
  <c r="P1756" i="3"/>
  <c r="P1750" i="3"/>
  <c r="P1762" i="3"/>
  <c r="P1766" i="3"/>
  <c r="P1760" i="3"/>
  <c r="P1755" i="3"/>
  <c r="P1761" i="3"/>
  <c r="P1765" i="3"/>
  <c r="P1757" i="3"/>
  <c r="P1315" i="3"/>
  <c r="P1323" i="3"/>
  <c r="P1320" i="3"/>
  <c r="P1317" i="3"/>
  <c r="P1321" i="3"/>
  <c r="P1313" i="3"/>
  <c r="P1033" i="3"/>
  <c r="P1021" i="3"/>
  <c r="P1027" i="3"/>
  <c r="P1020" i="3"/>
  <c r="P1035" i="3"/>
  <c r="P1037" i="3"/>
  <c r="P1017" i="3"/>
  <c r="P1015" i="3"/>
  <c r="P1031" i="3"/>
  <c r="P1024" i="3"/>
  <c r="P1014" i="3"/>
  <c r="P1025" i="3"/>
  <c r="P1026" i="3"/>
  <c r="P1019" i="3"/>
  <c r="P1034" i="3"/>
  <c r="P1012" i="3"/>
  <c r="P1028" i="3"/>
  <c r="P1023" i="3"/>
  <c r="P1016" i="3"/>
  <c r="P1032" i="3"/>
  <c r="P1030" i="3"/>
  <c r="P669" i="3"/>
  <c r="P667" i="3"/>
  <c r="P683" i="3"/>
  <c r="P670" i="3"/>
  <c r="P671" i="3"/>
  <c r="P676" i="3"/>
  <c r="P680" i="3"/>
  <c r="P668" i="3"/>
  <c r="P675" i="3"/>
  <c r="P681" i="3"/>
  <c r="P674" i="3"/>
  <c r="P677" i="3"/>
  <c r="P684" i="3"/>
  <c r="P679" i="3"/>
  <c r="P666" i="3"/>
  <c r="P682" i="3"/>
  <c r="P673" i="3"/>
  <c r="P678" i="3"/>
  <c r="P309" i="3"/>
  <c r="P314" i="3"/>
  <c r="P311" i="3"/>
  <c r="P308" i="3"/>
  <c r="P312" i="3"/>
  <c r="P313" i="3"/>
  <c r="P310" i="3"/>
  <c r="P280" i="3"/>
  <c r="P279" i="3"/>
  <c r="P562" i="3"/>
  <c r="P563" i="3"/>
  <c r="P558" i="3"/>
  <c r="P561" i="3"/>
  <c r="P560" i="3"/>
  <c r="P564" i="3"/>
  <c r="P559" i="3"/>
  <c r="P300" i="3"/>
  <c r="P301" i="3"/>
  <c r="P299" i="3"/>
  <c r="P318" i="3"/>
  <c r="P317" i="3"/>
  <c r="P316" i="3"/>
  <c r="P319" i="3"/>
  <c r="P466" i="3"/>
  <c r="P467" i="3"/>
  <c r="P265" i="3"/>
  <c r="P266" i="3"/>
  <c r="P62" i="3"/>
  <c r="P64" i="3"/>
  <c r="P63" i="3"/>
  <c r="P1803" i="3"/>
  <c r="P1808" i="3"/>
  <c r="P1807" i="3"/>
  <c r="P1813" i="3"/>
  <c r="P1801" i="3"/>
  <c r="P1812" i="3"/>
  <c r="P1802" i="3"/>
  <c r="P1806" i="3"/>
  <c r="P1814" i="3"/>
  <c r="P1039" i="3"/>
  <c r="P1045" i="3"/>
  <c r="P1044" i="3"/>
  <c r="P1040" i="3"/>
  <c r="P1041" i="3"/>
  <c r="P992" i="3"/>
  <c r="P985" i="3"/>
  <c r="P1001" i="3"/>
  <c r="P994" i="3"/>
  <c r="P996" i="3"/>
  <c r="P1007" i="3"/>
  <c r="P1003" i="3"/>
  <c r="P989" i="3"/>
  <c r="P1005" i="3"/>
  <c r="P998" i="3"/>
  <c r="P1004" i="3"/>
  <c r="P983" i="3"/>
  <c r="P984" i="3"/>
  <c r="P993" i="3"/>
  <c r="P1009" i="3"/>
  <c r="P986" i="3"/>
  <c r="P1002" i="3"/>
  <c r="P997" i="3"/>
  <c r="P990" i="3"/>
  <c r="P1006" i="3"/>
  <c r="P988" i="3"/>
  <c r="P999" i="3"/>
  <c r="P1358" i="3"/>
  <c r="P1356" i="3"/>
  <c r="P1359" i="3"/>
  <c r="P67" i="3"/>
  <c r="P66" i="3"/>
  <c r="P35" i="3"/>
  <c r="P36" i="3"/>
  <c r="P8" i="3"/>
  <c r="P9" i="3"/>
  <c r="P441" i="3"/>
  <c r="P443" i="3"/>
  <c r="P442" i="3"/>
  <c r="P440" i="3"/>
  <c r="P250" i="3"/>
  <c r="P249" i="3"/>
  <c r="P248" i="3"/>
  <c r="P251" i="3"/>
  <c r="P1792" i="3"/>
  <c r="P1781" i="3"/>
  <c r="P1791" i="3"/>
  <c r="P1782" i="3"/>
  <c r="P525" i="3"/>
  <c r="P810" i="3"/>
  <c r="P995" i="3"/>
  <c r="P1156" i="3"/>
  <c r="P1239" i="3"/>
  <c r="P1293" i="3"/>
  <c r="P1324" i="3"/>
  <c r="P1354" i="3"/>
  <c r="P1411" i="3"/>
  <c r="P1541" i="3"/>
  <c r="P1568" i="3"/>
  <c r="P1587" i="3"/>
  <c r="P1608" i="3"/>
  <c r="P1661" i="3"/>
  <c r="P1699" i="3"/>
  <c r="P1736" i="3"/>
  <c r="P1758" i="3"/>
  <c r="P1793" i="3"/>
  <c r="P1815" i="3"/>
  <c r="P1829" i="3"/>
  <c r="P1850" i="3"/>
  <c r="P1872" i="3"/>
  <c r="P1038" i="3"/>
  <c r="P1398" i="3"/>
  <c r="P1428" i="3"/>
  <c r="P1460" i="3"/>
  <c r="P1483" i="3"/>
  <c r="P1508" i="3"/>
  <c r="P1559" i="3"/>
  <c r="P1576" i="3"/>
  <c r="P1652" i="3"/>
  <c r="P1689" i="3"/>
  <c r="P1711" i="3"/>
  <c r="P1748" i="3"/>
  <c r="P1770" i="3"/>
  <c r="P1784" i="3"/>
  <c r="P1805" i="3"/>
  <c r="P1841" i="3"/>
  <c r="P1862" i="3"/>
  <c r="P1905" i="3"/>
  <c r="P1685" i="3"/>
  <c r="P1686" i="3"/>
  <c r="P1525" i="3"/>
  <c r="P1499" i="3"/>
  <c r="P1451" i="3"/>
  <c r="P1435" i="3"/>
  <c r="P1419" i="3"/>
  <c r="P1368" i="3"/>
  <c r="P1349" i="3"/>
  <c r="P1334" i="3"/>
  <c r="P1314" i="3"/>
  <c r="P1298" i="3"/>
  <c r="P1236" i="3"/>
  <c r="P1216" i="3"/>
  <c r="P1175" i="3"/>
  <c r="P1117" i="3"/>
  <c r="P1069" i="3"/>
  <c r="P1013" i="3"/>
  <c r="P1867" i="3"/>
  <c r="P1810" i="3"/>
  <c r="P1753" i="3"/>
  <c r="P1651" i="3"/>
  <c r="P1371" i="3"/>
  <c r="P1278" i="3"/>
  <c r="P1082" i="3"/>
  <c r="P991" i="3"/>
  <c r="P931" i="3"/>
  <c r="P1152" i="3"/>
  <c r="P1601" i="3"/>
  <c r="P1612" i="3"/>
  <c r="P1607" i="3"/>
  <c r="P1600" i="3"/>
  <c r="P1611" i="3"/>
  <c r="P1605" i="3"/>
  <c r="P1606" i="3"/>
  <c r="P1610" i="3"/>
  <c r="P1602" i="3"/>
  <c r="P1596" i="3"/>
  <c r="P1595" i="3"/>
  <c r="P1594" i="3"/>
  <c r="P436" i="3"/>
  <c r="P432" i="3"/>
  <c r="P427" i="3"/>
  <c r="P435" i="3"/>
  <c r="P425" i="3"/>
  <c r="P430" i="3"/>
  <c r="P433" i="3"/>
  <c r="P426" i="3"/>
  <c r="P431" i="3"/>
  <c r="P429" i="3"/>
  <c r="P428" i="3"/>
  <c r="P1432" i="3"/>
  <c r="P1429" i="3"/>
  <c r="P1437" i="3"/>
  <c r="P1434" i="3"/>
  <c r="P1438" i="3"/>
  <c r="P1430" i="3"/>
  <c r="P1210" i="3"/>
  <c r="P1205" i="3"/>
  <c r="P1212" i="3"/>
  <c r="P1207" i="3"/>
  <c r="P1209" i="3"/>
  <c r="P1211" i="3"/>
  <c r="P1206" i="3"/>
  <c r="P1208" i="3"/>
  <c r="P1169" i="3"/>
  <c r="P1168" i="3"/>
  <c r="P1140" i="3"/>
  <c r="P1141" i="3"/>
  <c r="P772" i="3"/>
  <c r="P771" i="3"/>
  <c r="P773" i="3"/>
  <c r="P769" i="3"/>
  <c r="P768" i="3"/>
  <c r="P647" i="3"/>
  <c r="P648" i="3"/>
  <c r="P640" i="3"/>
  <c r="P641" i="3"/>
  <c r="P639" i="3"/>
  <c r="P626" i="3"/>
  <c r="P629" i="3"/>
  <c r="P630" i="3"/>
  <c r="P628" i="3"/>
  <c r="P631" i="3"/>
  <c r="P633" i="3"/>
  <c r="P621" i="3"/>
  <c r="P625" i="3"/>
  <c r="P627" i="3"/>
  <c r="P624" i="3"/>
  <c r="P632" i="3"/>
  <c r="P622" i="3"/>
  <c r="P623" i="3"/>
  <c r="P620" i="3"/>
  <c r="P1886" i="3"/>
  <c r="P1885" i="3"/>
  <c r="P1890" i="3"/>
  <c r="P1891" i="3"/>
  <c r="P1887" i="3"/>
  <c r="P1399" i="3"/>
  <c r="P1402" i="3"/>
  <c r="P1391" i="3"/>
  <c r="P1394" i="3"/>
  <c r="P1407" i="3"/>
  <c r="P1388" i="3"/>
  <c r="P1404" i="3"/>
  <c r="P1397" i="3"/>
  <c r="P1392" i="3"/>
  <c r="P1408" i="3"/>
  <c r="P1400" i="3"/>
  <c r="P1548" i="3"/>
  <c r="P1553" i="3"/>
  <c r="P1550" i="3"/>
  <c r="P1533" i="3"/>
  <c r="P1534" i="3"/>
  <c r="P1456" i="3"/>
  <c r="P1454" i="3"/>
  <c r="P846" i="3"/>
  <c r="P834" i="3"/>
  <c r="P842" i="3"/>
  <c r="P845" i="3"/>
  <c r="P841" i="3"/>
  <c r="P839" i="3"/>
  <c r="P831" i="3"/>
  <c r="P830" i="3"/>
  <c r="P843" i="3"/>
  <c r="P832" i="3"/>
  <c r="P840" i="3"/>
  <c r="P782" i="3"/>
  <c r="P781" i="3"/>
  <c r="P780" i="3"/>
  <c r="P638" i="3"/>
  <c r="P637" i="3"/>
  <c r="P636" i="3"/>
  <c r="P392" i="3"/>
  <c r="P391" i="3"/>
  <c r="P1185" i="3"/>
  <c r="P1184" i="3"/>
  <c r="P824" i="3"/>
  <c r="P829" i="3"/>
  <c r="P823" i="3"/>
  <c r="P836" i="3"/>
  <c r="P838" i="3"/>
  <c r="P826" i="3"/>
  <c r="P827" i="3"/>
  <c r="P822" i="3"/>
  <c r="P835" i="3"/>
  <c r="P825" i="3"/>
  <c r="P828" i="3"/>
  <c r="P733" i="3"/>
  <c r="P749" i="3"/>
  <c r="P765" i="3"/>
  <c r="P754" i="3"/>
  <c r="P728" i="3"/>
  <c r="P737" i="3"/>
  <c r="P757" i="3"/>
  <c r="P740" i="3"/>
  <c r="P762" i="3"/>
  <c r="P731" i="3"/>
  <c r="P752" i="3"/>
  <c r="P734" i="3"/>
  <c r="P748" i="3"/>
  <c r="P743" i="3"/>
  <c r="P741" i="3"/>
  <c r="P761" i="3"/>
  <c r="P724" i="3"/>
  <c r="P746" i="3"/>
  <c r="P767" i="3"/>
  <c r="P736" i="3"/>
  <c r="P758" i="3"/>
  <c r="P744" i="3"/>
  <c r="P759" i="3"/>
  <c r="P764" i="3"/>
  <c r="P725" i="3"/>
  <c r="P745" i="3"/>
  <c r="P730" i="3"/>
  <c r="P751" i="3"/>
  <c r="P742" i="3"/>
  <c r="P763" i="3"/>
  <c r="P729" i="3"/>
  <c r="P753" i="3"/>
  <c r="P735" i="3"/>
  <c r="P756" i="3"/>
  <c r="P726" i="3"/>
  <c r="P747" i="3"/>
  <c r="P723" i="3"/>
  <c r="P766" i="3"/>
  <c r="P738" i="3"/>
  <c r="P760" i="3"/>
  <c r="P722" i="3"/>
  <c r="P577" i="3"/>
  <c r="P574" i="3"/>
  <c r="P573" i="3"/>
  <c r="P578" i="3"/>
  <c r="P575" i="3"/>
  <c r="P579" i="3"/>
  <c r="P788" i="3"/>
  <c r="P784" i="3"/>
  <c r="P790" i="3"/>
  <c r="P792" i="3"/>
  <c r="P795" i="3"/>
  <c r="P786" i="3"/>
  <c r="P787" i="3"/>
  <c r="P793" i="3"/>
  <c r="P796" i="3"/>
  <c r="P791" i="3"/>
  <c r="P785" i="3"/>
  <c r="P797" i="3"/>
  <c r="P794" i="3"/>
  <c r="P789" i="3"/>
  <c r="P1879" i="3"/>
  <c r="P1855" i="3"/>
  <c r="P1462" i="3"/>
  <c r="P1464" i="3"/>
  <c r="P1383" i="3"/>
  <c r="P1384" i="3"/>
  <c r="P1073" i="3"/>
  <c r="P1078" i="3"/>
  <c r="P1068" i="3"/>
  <c r="P1071" i="3"/>
  <c r="P1070" i="3"/>
  <c r="P1074" i="3"/>
  <c r="P1075" i="3"/>
  <c r="P1079" i="3"/>
  <c r="P807" i="3"/>
  <c r="P800" i="3"/>
  <c r="P809" i="3"/>
  <c r="P804" i="3"/>
  <c r="P799" i="3"/>
  <c r="P808" i="3"/>
  <c r="P801" i="3"/>
  <c r="P805" i="3"/>
  <c r="P803" i="3"/>
  <c r="P802" i="3"/>
  <c r="P662" i="3"/>
  <c r="P663" i="3"/>
  <c r="P665" i="3"/>
  <c r="P544" i="3"/>
  <c r="P545" i="3"/>
  <c r="P1220" i="3"/>
  <c r="P1219" i="3"/>
  <c r="P1223" i="3"/>
  <c r="P1221" i="3"/>
  <c r="P267" i="3"/>
  <c r="P268" i="3"/>
  <c r="P269" i="3"/>
  <c r="P865" i="3"/>
  <c r="P859" i="3"/>
  <c r="P861" i="3"/>
  <c r="P863" i="3"/>
  <c r="P868" i="3"/>
  <c r="P862" i="3"/>
  <c r="P869" i="3"/>
  <c r="P870" i="3"/>
  <c r="P860" i="3"/>
  <c r="P867" i="3"/>
  <c r="P864" i="3"/>
  <c r="P871" i="3"/>
  <c r="P692" i="3"/>
  <c r="P693" i="3"/>
  <c r="P691" i="3"/>
  <c r="P688" i="3"/>
  <c r="P689" i="3"/>
  <c r="P462" i="3"/>
  <c r="P463" i="3"/>
  <c r="P244" i="3"/>
  <c r="P242" i="3"/>
  <c r="P243" i="3"/>
  <c r="P218" i="3"/>
  <c r="P223" i="3"/>
  <c r="P219" i="3"/>
  <c r="P222" i="3"/>
  <c r="P215" i="3"/>
  <c r="P214" i="3"/>
  <c r="P217" i="3"/>
  <c r="P213" i="3"/>
  <c r="P212" i="3"/>
  <c r="P220" i="3"/>
  <c r="P216" i="3"/>
  <c r="P210" i="3"/>
  <c r="P211" i="3"/>
  <c r="P221" i="3"/>
  <c r="P192" i="3"/>
  <c r="P191" i="3"/>
  <c r="P193" i="3"/>
  <c r="P183" i="3"/>
  <c r="P184" i="3"/>
  <c r="P185" i="3"/>
  <c r="P186" i="3"/>
  <c r="P125" i="3"/>
  <c r="P124" i="3"/>
  <c r="P126" i="3"/>
  <c r="P1640" i="3"/>
  <c r="P1639" i="3"/>
  <c r="P1641" i="3"/>
  <c r="P1501" i="3"/>
  <c r="P1502" i="3"/>
  <c r="P1281" i="3"/>
  <c r="P1284" i="3"/>
  <c r="P1286" i="3"/>
  <c r="P1282" i="3"/>
  <c r="P1097" i="3"/>
  <c r="P1107" i="3"/>
  <c r="P1106" i="3"/>
  <c r="P1099" i="3"/>
  <c r="P1103" i="3"/>
  <c r="P1104" i="3"/>
  <c r="P1095" i="3"/>
  <c r="P1086" i="3"/>
  <c r="P1098" i="3"/>
  <c r="P1102" i="3"/>
  <c r="P816" i="3"/>
  <c r="P811" i="3"/>
  <c r="P818" i="3"/>
  <c r="P820" i="3"/>
  <c r="P813" i="3"/>
  <c r="P819" i="3"/>
  <c r="P817" i="3"/>
  <c r="P812" i="3"/>
  <c r="P821" i="3"/>
  <c r="P814" i="3"/>
  <c r="P581" i="3"/>
  <c r="P597" i="3"/>
  <c r="P590" i="3"/>
  <c r="P589" i="3"/>
  <c r="P584" i="3"/>
  <c r="P588" i="3"/>
  <c r="P591" i="3"/>
  <c r="P587" i="3"/>
  <c r="P593" i="3"/>
  <c r="P595" i="3"/>
  <c r="P594" i="3"/>
  <c r="P582" i="3"/>
  <c r="P598" i="3"/>
  <c r="P601" i="3"/>
  <c r="P600" i="3"/>
  <c r="P599" i="3"/>
  <c r="P592" i="3"/>
  <c r="P585" i="3"/>
  <c r="P583" i="3"/>
  <c r="P580" i="3"/>
  <c r="P586" i="3"/>
  <c r="P323" i="3"/>
  <c r="P321" i="3"/>
  <c r="P324" i="3"/>
  <c r="P322" i="3"/>
  <c r="P287" i="3"/>
  <c r="P284" i="3"/>
  <c r="P288" i="3"/>
  <c r="P283" i="3"/>
  <c r="P285" i="3"/>
  <c r="P489" i="3"/>
  <c r="P493" i="3"/>
  <c r="P495" i="3"/>
  <c r="P490" i="3"/>
  <c r="P492" i="3"/>
  <c r="P491" i="3"/>
  <c r="P494" i="3"/>
  <c r="P496" i="3"/>
  <c r="P548" i="3"/>
  <c r="P547" i="3"/>
  <c r="P1697" i="3"/>
  <c r="P1696" i="3"/>
  <c r="P74" i="3"/>
  <c r="P72" i="3"/>
  <c r="P73" i="3"/>
  <c r="P75" i="3"/>
  <c r="P58" i="3"/>
  <c r="P57" i="3"/>
  <c r="P59" i="3"/>
  <c r="P60" i="3"/>
  <c r="P651" i="3"/>
  <c r="P649" i="3"/>
  <c r="P650" i="3"/>
  <c r="P78" i="3"/>
  <c r="P76" i="3"/>
  <c r="P77" i="3"/>
  <c r="P51" i="3"/>
  <c r="P49" i="3"/>
  <c r="P42" i="3"/>
  <c r="P44" i="3"/>
  <c r="P46" i="3"/>
  <c r="P43" i="3"/>
  <c r="P50" i="3"/>
  <c r="P47" i="3"/>
  <c r="P48" i="3"/>
  <c r="P45" i="3"/>
  <c r="P52" i="3"/>
  <c r="P29" i="3"/>
  <c r="P576" i="3"/>
  <c r="P837" i="3"/>
  <c r="P907" i="3"/>
  <c r="P1066" i="3"/>
  <c r="P1113" i="3"/>
  <c r="P1171" i="3"/>
  <c r="P1213" i="3"/>
  <c r="P1248" i="3"/>
  <c r="P1332" i="3"/>
  <c r="P1387" i="3"/>
  <c r="P1417" i="3"/>
  <c r="P1449" i="3"/>
  <c r="P1497" i="3"/>
  <c r="P1523" i="3"/>
  <c r="P1549" i="3"/>
  <c r="P1573" i="3"/>
  <c r="P1592" i="3"/>
  <c r="P1613" i="3"/>
  <c r="P1704" i="3"/>
  <c r="P1763" i="3"/>
  <c r="P1799" i="3"/>
  <c r="P1820" i="3"/>
  <c r="P1834" i="3"/>
  <c r="P1856" i="3"/>
  <c r="P1898" i="3"/>
  <c r="P475" i="3"/>
  <c r="P878" i="3"/>
  <c r="P980" i="3"/>
  <c r="P1047" i="3"/>
  <c r="P1192" i="3"/>
  <c r="P1258" i="3"/>
  <c r="P1319" i="3"/>
  <c r="P1378" i="3"/>
  <c r="P1406" i="3"/>
  <c r="P1436" i="3"/>
  <c r="P1466" i="3"/>
  <c r="P1514" i="3"/>
  <c r="P1536" i="3"/>
  <c r="P1564" i="3"/>
  <c r="P1583" i="3"/>
  <c r="P1604" i="3"/>
  <c r="P1638" i="3"/>
  <c r="P1657" i="3"/>
  <c r="P1695" i="3"/>
  <c r="P1754" i="3"/>
  <c r="P1789" i="3"/>
  <c r="P1811" i="3"/>
  <c r="P1825" i="3"/>
  <c r="P1846" i="3"/>
  <c r="P1868" i="3"/>
  <c r="P1889" i="3"/>
  <c r="P37" i="3"/>
  <c r="P39" i="3"/>
  <c r="P38" i="3"/>
  <c r="P1547" i="3"/>
  <c r="P1521" i="3"/>
  <c r="P1511" i="3"/>
  <c r="P1495" i="3"/>
  <c r="P1447" i="3"/>
  <c r="P1431" i="3"/>
  <c r="P1415" i="3"/>
  <c r="P1401" i="3"/>
  <c r="P1364" i="3"/>
  <c r="P1330" i="3"/>
  <c r="P1275" i="3"/>
  <c r="P1251" i="3"/>
  <c r="P1153" i="3"/>
  <c r="P1096" i="3"/>
  <c r="P1053" i="3"/>
  <c r="P987" i="3"/>
  <c r="P127" i="3"/>
  <c r="P1851" i="3"/>
  <c r="P1794" i="3"/>
  <c r="P1710" i="3"/>
  <c r="P1637" i="3"/>
  <c r="P1355" i="3"/>
  <c r="P1159" i="3"/>
  <c r="P940" i="3"/>
  <c r="P340" i="3"/>
  <c r="P833" i="3"/>
  <c r="P566" i="3"/>
  <c r="P1245" i="3"/>
  <c r="P1201" i="3"/>
  <c r="P1131" i="3"/>
  <c r="P866" i="3"/>
  <c r="P783" i="3"/>
  <c r="P672" i="3"/>
  <c r="P1740" i="3"/>
  <c r="P1744" i="3"/>
  <c r="C2" i="3" l="1"/>
  <c r="D2" i="3" s="1"/>
  <c r="E2" i="3"/>
  <c r="C3" i="3"/>
  <c r="D3" i="3" s="1"/>
  <c r="E3" i="3"/>
  <c r="C4" i="3"/>
  <c r="D4" i="3" s="1"/>
  <c r="E4" i="3"/>
  <c r="C5" i="3"/>
  <c r="D5" i="3" s="1"/>
  <c r="E5" i="3"/>
  <c r="C6" i="3"/>
  <c r="D6" i="3" s="1"/>
  <c r="E6" i="3"/>
  <c r="C7" i="3"/>
  <c r="D7" i="3" s="1"/>
  <c r="E7" i="3"/>
  <c r="C8" i="3"/>
  <c r="D8" i="3" s="1"/>
  <c r="E8" i="3"/>
  <c r="C9" i="3"/>
  <c r="D9" i="3" s="1"/>
  <c r="E9" i="3"/>
  <c r="C10" i="3"/>
  <c r="D10" i="3" s="1"/>
  <c r="E10" i="3"/>
  <c r="C11" i="3"/>
  <c r="D11" i="3" s="1"/>
  <c r="E11" i="3"/>
  <c r="C12" i="3"/>
  <c r="D12" i="3" s="1"/>
  <c r="E12" i="3"/>
  <c r="C13" i="3"/>
  <c r="D13" i="3" s="1"/>
  <c r="E13" i="3"/>
  <c r="C14" i="3"/>
  <c r="D14" i="3" s="1"/>
  <c r="E14" i="3"/>
  <c r="C15" i="3"/>
  <c r="D15" i="3" s="1"/>
  <c r="E15" i="3"/>
  <c r="C16" i="3"/>
  <c r="D16" i="3" s="1"/>
  <c r="E16" i="3"/>
  <c r="C17" i="3"/>
  <c r="D17" i="3" s="1"/>
  <c r="E17" i="3"/>
  <c r="C18" i="3"/>
  <c r="D18" i="3" s="1"/>
  <c r="E18" i="3"/>
  <c r="C19" i="3"/>
  <c r="D19" i="3" s="1"/>
  <c r="E19" i="3"/>
  <c r="C20" i="3"/>
  <c r="D20" i="3" s="1"/>
  <c r="E20" i="3"/>
  <c r="C21" i="3"/>
  <c r="D21" i="3" s="1"/>
  <c r="E21" i="3"/>
  <c r="C22" i="3"/>
  <c r="D22" i="3" s="1"/>
  <c r="E22" i="3"/>
  <c r="C23" i="3"/>
  <c r="D23" i="3" s="1"/>
  <c r="E23" i="3"/>
  <c r="C24" i="3"/>
  <c r="D24" i="3" s="1"/>
  <c r="E24" i="3"/>
  <c r="C25" i="3"/>
  <c r="D25" i="3" s="1"/>
  <c r="E25" i="3"/>
  <c r="C26" i="3"/>
  <c r="D26" i="3" s="1"/>
  <c r="E26" i="3"/>
  <c r="C27" i="3"/>
  <c r="D27" i="3" s="1"/>
  <c r="E27" i="3"/>
  <c r="C28" i="3"/>
  <c r="D28" i="3" s="1"/>
  <c r="E28" i="3"/>
  <c r="C29" i="3"/>
  <c r="D29" i="3" s="1"/>
  <c r="E29" i="3"/>
  <c r="C30" i="3"/>
  <c r="D30" i="3" s="1"/>
  <c r="E30" i="3"/>
  <c r="C31" i="3"/>
  <c r="D31" i="3" s="1"/>
  <c r="E31" i="3"/>
  <c r="C32" i="3"/>
  <c r="D32" i="3" s="1"/>
  <c r="E32" i="3"/>
  <c r="C33" i="3"/>
  <c r="D33" i="3" s="1"/>
  <c r="E33" i="3"/>
  <c r="C34" i="3"/>
  <c r="D34" i="3" s="1"/>
  <c r="E34" i="3"/>
  <c r="C35" i="3"/>
  <c r="D35" i="3" s="1"/>
  <c r="E35" i="3"/>
  <c r="C36" i="3"/>
  <c r="D36" i="3" s="1"/>
  <c r="E36" i="3"/>
  <c r="C37" i="3"/>
  <c r="D37" i="3" s="1"/>
  <c r="E37" i="3"/>
  <c r="C38" i="3"/>
  <c r="D38" i="3" s="1"/>
  <c r="E38" i="3"/>
  <c r="C39" i="3"/>
  <c r="D39" i="3" s="1"/>
  <c r="E39" i="3"/>
  <c r="C40" i="3"/>
  <c r="D40" i="3" s="1"/>
  <c r="E40" i="3"/>
  <c r="C41" i="3"/>
  <c r="D41" i="3" s="1"/>
  <c r="E41" i="3"/>
  <c r="C42" i="3"/>
  <c r="D42" i="3" s="1"/>
  <c r="E42" i="3"/>
  <c r="C43" i="3"/>
  <c r="D43" i="3" s="1"/>
  <c r="E43" i="3"/>
  <c r="C44" i="3"/>
  <c r="D44" i="3" s="1"/>
  <c r="E44" i="3"/>
  <c r="C45" i="3"/>
  <c r="D45" i="3" s="1"/>
  <c r="E45" i="3"/>
  <c r="C46" i="3"/>
  <c r="D46" i="3" s="1"/>
  <c r="E46" i="3"/>
  <c r="C47" i="3"/>
  <c r="D47" i="3" s="1"/>
  <c r="E47" i="3"/>
  <c r="C48" i="3"/>
  <c r="D48" i="3" s="1"/>
  <c r="E48" i="3"/>
  <c r="C49" i="3"/>
  <c r="D49" i="3" s="1"/>
  <c r="E49" i="3"/>
  <c r="C50" i="3"/>
  <c r="D50" i="3" s="1"/>
  <c r="E50" i="3"/>
  <c r="C51" i="3"/>
  <c r="D51" i="3" s="1"/>
  <c r="E51" i="3"/>
  <c r="C52" i="3"/>
  <c r="D52" i="3" s="1"/>
  <c r="E52" i="3"/>
  <c r="C53" i="3"/>
  <c r="D53" i="3" s="1"/>
  <c r="E53" i="3"/>
  <c r="C54" i="3"/>
  <c r="D54" i="3" s="1"/>
  <c r="E54" i="3"/>
  <c r="C55" i="3"/>
  <c r="D55" i="3" s="1"/>
  <c r="E55" i="3"/>
  <c r="C56" i="3"/>
  <c r="D56" i="3" s="1"/>
  <c r="E56" i="3"/>
  <c r="C57" i="3"/>
  <c r="D57" i="3" s="1"/>
  <c r="E57" i="3"/>
  <c r="C58" i="3"/>
  <c r="D58" i="3" s="1"/>
  <c r="E58" i="3"/>
  <c r="C59" i="3"/>
  <c r="D59" i="3" s="1"/>
  <c r="E59" i="3"/>
  <c r="C60" i="3"/>
  <c r="D60" i="3" s="1"/>
  <c r="E60" i="3"/>
  <c r="C61" i="3"/>
  <c r="D61" i="3" s="1"/>
  <c r="E61" i="3"/>
  <c r="C62" i="3"/>
  <c r="D62" i="3" s="1"/>
  <c r="E62" i="3"/>
  <c r="C63" i="3"/>
  <c r="D63" i="3" s="1"/>
  <c r="E63" i="3"/>
  <c r="C64" i="3"/>
  <c r="D64" i="3" s="1"/>
  <c r="E64" i="3"/>
  <c r="C65" i="3"/>
  <c r="D65" i="3" s="1"/>
  <c r="E65" i="3"/>
  <c r="C66" i="3"/>
  <c r="D66" i="3" s="1"/>
  <c r="E66" i="3"/>
  <c r="C67" i="3"/>
  <c r="D67" i="3" s="1"/>
  <c r="E67" i="3"/>
  <c r="C68" i="3"/>
  <c r="D68" i="3" s="1"/>
  <c r="E68" i="3"/>
  <c r="C69" i="3"/>
  <c r="D69" i="3" s="1"/>
  <c r="E69" i="3"/>
  <c r="C70" i="3"/>
  <c r="D70" i="3" s="1"/>
  <c r="E70" i="3"/>
  <c r="C71" i="3"/>
  <c r="D71" i="3" s="1"/>
  <c r="E71" i="3"/>
  <c r="C72" i="3"/>
  <c r="D72" i="3" s="1"/>
  <c r="E72" i="3"/>
  <c r="C73" i="3"/>
  <c r="D73" i="3" s="1"/>
  <c r="E73" i="3"/>
  <c r="C74" i="3"/>
  <c r="D74" i="3" s="1"/>
  <c r="E74" i="3"/>
  <c r="C75" i="3"/>
  <c r="D75" i="3" s="1"/>
  <c r="E75" i="3"/>
  <c r="C76" i="3"/>
  <c r="D76" i="3" s="1"/>
  <c r="E76" i="3"/>
  <c r="C77" i="3"/>
  <c r="D77" i="3" s="1"/>
  <c r="E77" i="3"/>
  <c r="C78" i="3"/>
  <c r="D78" i="3" s="1"/>
  <c r="E78" i="3"/>
  <c r="C79" i="3"/>
  <c r="D79" i="3" s="1"/>
  <c r="E79" i="3"/>
  <c r="C80" i="3"/>
  <c r="D80" i="3" s="1"/>
  <c r="E80" i="3"/>
  <c r="C81" i="3"/>
  <c r="D81" i="3" s="1"/>
  <c r="E81" i="3"/>
  <c r="C82" i="3"/>
  <c r="D82" i="3" s="1"/>
  <c r="E82" i="3"/>
  <c r="C83" i="3"/>
  <c r="D83" i="3" s="1"/>
  <c r="E83" i="3"/>
  <c r="C84" i="3"/>
  <c r="D84" i="3" s="1"/>
  <c r="E84" i="3"/>
  <c r="C85" i="3"/>
  <c r="D85" i="3" s="1"/>
  <c r="E85" i="3"/>
  <c r="C86" i="3"/>
  <c r="D86" i="3" s="1"/>
  <c r="E86" i="3"/>
  <c r="C87" i="3"/>
  <c r="D87" i="3" s="1"/>
  <c r="E87" i="3"/>
  <c r="C88" i="3"/>
  <c r="D88" i="3" s="1"/>
  <c r="E88" i="3"/>
  <c r="C89" i="3"/>
  <c r="D89" i="3" s="1"/>
  <c r="E89" i="3"/>
  <c r="C90" i="3"/>
  <c r="D90" i="3" s="1"/>
  <c r="E90" i="3"/>
  <c r="C91" i="3"/>
  <c r="D91" i="3" s="1"/>
  <c r="E91" i="3"/>
  <c r="C92" i="3"/>
  <c r="D92" i="3" s="1"/>
  <c r="E92" i="3"/>
  <c r="C93" i="3"/>
  <c r="D93" i="3" s="1"/>
  <c r="E93" i="3"/>
  <c r="C94" i="3"/>
  <c r="D94" i="3" s="1"/>
  <c r="E94" i="3"/>
  <c r="C95" i="3"/>
  <c r="D95" i="3" s="1"/>
  <c r="E95" i="3"/>
  <c r="C96" i="3"/>
  <c r="D96" i="3" s="1"/>
  <c r="E96" i="3"/>
  <c r="C97" i="3"/>
  <c r="D97" i="3" s="1"/>
  <c r="E97" i="3"/>
  <c r="C98" i="3"/>
  <c r="D98" i="3" s="1"/>
  <c r="E98" i="3"/>
  <c r="C99" i="3"/>
  <c r="D99" i="3" s="1"/>
  <c r="E99" i="3"/>
  <c r="C100" i="3"/>
  <c r="D100" i="3" s="1"/>
  <c r="E100" i="3"/>
  <c r="C101" i="3"/>
  <c r="D101" i="3" s="1"/>
  <c r="E101" i="3"/>
  <c r="C102" i="3"/>
  <c r="D102" i="3" s="1"/>
  <c r="E102" i="3"/>
  <c r="C103" i="3"/>
  <c r="D103" i="3" s="1"/>
  <c r="E103" i="3"/>
  <c r="C104" i="3"/>
  <c r="D104" i="3" s="1"/>
  <c r="E104" i="3"/>
  <c r="C105" i="3"/>
  <c r="D105" i="3" s="1"/>
  <c r="E105" i="3"/>
  <c r="C106" i="3"/>
  <c r="D106" i="3" s="1"/>
  <c r="E106" i="3"/>
  <c r="C107" i="3"/>
  <c r="D107" i="3" s="1"/>
  <c r="E107" i="3"/>
  <c r="C108" i="3"/>
  <c r="D108" i="3" s="1"/>
  <c r="E108" i="3"/>
  <c r="C109" i="3"/>
  <c r="D109" i="3" s="1"/>
  <c r="E109" i="3"/>
  <c r="C110" i="3"/>
  <c r="D110" i="3" s="1"/>
  <c r="E110" i="3"/>
  <c r="C111" i="3"/>
  <c r="D111" i="3" s="1"/>
  <c r="E111" i="3"/>
  <c r="C112" i="3"/>
  <c r="D112" i="3" s="1"/>
  <c r="E112" i="3"/>
  <c r="C113" i="3"/>
  <c r="D113" i="3" s="1"/>
  <c r="E113" i="3"/>
  <c r="C114" i="3"/>
  <c r="D114" i="3" s="1"/>
  <c r="E114" i="3"/>
  <c r="C115" i="3"/>
  <c r="D115" i="3" s="1"/>
  <c r="E115" i="3"/>
  <c r="C116" i="3"/>
  <c r="D116" i="3" s="1"/>
  <c r="E116" i="3"/>
  <c r="C117" i="3"/>
  <c r="D117" i="3" s="1"/>
  <c r="E117" i="3"/>
  <c r="C118" i="3"/>
  <c r="D118" i="3" s="1"/>
  <c r="E118" i="3"/>
  <c r="C119" i="3"/>
  <c r="D119" i="3" s="1"/>
  <c r="E119" i="3"/>
  <c r="C120" i="3"/>
  <c r="D120" i="3" s="1"/>
  <c r="E120" i="3"/>
  <c r="C121" i="3"/>
  <c r="D121" i="3" s="1"/>
  <c r="E121" i="3"/>
  <c r="C122" i="3"/>
  <c r="D122" i="3" s="1"/>
  <c r="E122" i="3"/>
  <c r="C123" i="3"/>
  <c r="D123" i="3" s="1"/>
  <c r="E123" i="3"/>
  <c r="C124" i="3"/>
  <c r="D124" i="3" s="1"/>
  <c r="E124" i="3"/>
  <c r="C125" i="3"/>
  <c r="D125" i="3" s="1"/>
  <c r="E125" i="3"/>
  <c r="C126" i="3"/>
  <c r="D126" i="3" s="1"/>
  <c r="E126" i="3"/>
  <c r="C127" i="3"/>
  <c r="D127" i="3" s="1"/>
  <c r="E127" i="3"/>
  <c r="C128" i="3"/>
  <c r="D128" i="3" s="1"/>
  <c r="E128" i="3"/>
  <c r="C129" i="3"/>
  <c r="D129" i="3" s="1"/>
  <c r="E129" i="3"/>
  <c r="C130" i="3"/>
  <c r="D130" i="3" s="1"/>
  <c r="E130" i="3"/>
  <c r="C131" i="3"/>
  <c r="D131" i="3" s="1"/>
  <c r="E131" i="3"/>
  <c r="C132" i="3"/>
  <c r="D132" i="3" s="1"/>
  <c r="E132" i="3"/>
  <c r="C133" i="3"/>
  <c r="D133" i="3" s="1"/>
  <c r="E133" i="3"/>
  <c r="C134" i="3"/>
  <c r="D134" i="3" s="1"/>
  <c r="E134" i="3"/>
  <c r="C135" i="3"/>
  <c r="D135" i="3" s="1"/>
  <c r="E135" i="3"/>
  <c r="C136" i="3"/>
  <c r="D136" i="3" s="1"/>
  <c r="E136" i="3"/>
  <c r="C137" i="3"/>
  <c r="D137" i="3" s="1"/>
  <c r="E137" i="3"/>
  <c r="C138" i="3"/>
  <c r="D138" i="3" s="1"/>
  <c r="E138" i="3"/>
  <c r="C139" i="3"/>
  <c r="D139" i="3" s="1"/>
  <c r="E139" i="3"/>
  <c r="C140" i="3"/>
  <c r="D140" i="3" s="1"/>
  <c r="E140" i="3"/>
  <c r="C141" i="3"/>
  <c r="D141" i="3" s="1"/>
  <c r="E141" i="3"/>
  <c r="C142" i="3"/>
  <c r="D142" i="3" s="1"/>
  <c r="E142" i="3"/>
  <c r="C143" i="3"/>
  <c r="D143" i="3" s="1"/>
  <c r="E143" i="3"/>
  <c r="C144" i="3"/>
  <c r="D144" i="3" s="1"/>
  <c r="E144" i="3"/>
  <c r="C145" i="3"/>
  <c r="D145" i="3" s="1"/>
  <c r="E145" i="3"/>
  <c r="C146" i="3"/>
  <c r="D146" i="3" s="1"/>
  <c r="E146" i="3"/>
  <c r="C147" i="3"/>
  <c r="D147" i="3" s="1"/>
  <c r="E147" i="3"/>
  <c r="C148" i="3"/>
  <c r="D148" i="3" s="1"/>
  <c r="E148" i="3"/>
  <c r="C149" i="3"/>
  <c r="D149" i="3" s="1"/>
  <c r="E149" i="3"/>
  <c r="C150" i="3"/>
  <c r="D150" i="3" s="1"/>
  <c r="E150" i="3"/>
  <c r="C151" i="3"/>
  <c r="D151" i="3" s="1"/>
  <c r="E151" i="3"/>
  <c r="C152" i="3"/>
  <c r="D152" i="3" s="1"/>
  <c r="E152" i="3"/>
  <c r="C153" i="3"/>
  <c r="D153" i="3" s="1"/>
  <c r="E153" i="3"/>
  <c r="C154" i="3"/>
  <c r="D154" i="3" s="1"/>
  <c r="E154" i="3"/>
  <c r="C155" i="3"/>
  <c r="D155" i="3" s="1"/>
  <c r="E155" i="3"/>
  <c r="C156" i="3"/>
  <c r="D156" i="3" s="1"/>
  <c r="E156" i="3"/>
  <c r="C157" i="3"/>
  <c r="D157" i="3" s="1"/>
  <c r="E157" i="3"/>
  <c r="C158" i="3"/>
  <c r="D158" i="3" s="1"/>
  <c r="E158" i="3"/>
  <c r="C159" i="3"/>
  <c r="D159" i="3" s="1"/>
  <c r="E159" i="3"/>
  <c r="C160" i="3"/>
  <c r="D160" i="3" s="1"/>
  <c r="E160" i="3"/>
  <c r="C161" i="3"/>
  <c r="D161" i="3" s="1"/>
  <c r="E161" i="3"/>
  <c r="C162" i="3"/>
  <c r="D162" i="3" s="1"/>
  <c r="E162" i="3"/>
  <c r="C163" i="3"/>
  <c r="D163" i="3" s="1"/>
  <c r="E163" i="3"/>
  <c r="C164" i="3"/>
  <c r="D164" i="3" s="1"/>
  <c r="E164" i="3"/>
  <c r="C165" i="3"/>
  <c r="D165" i="3" s="1"/>
  <c r="E165" i="3"/>
  <c r="C166" i="3"/>
  <c r="D166" i="3" s="1"/>
  <c r="E166" i="3"/>
  <c r="C167" i="3"/>
  <c r="D167" i="3" s="1"/>
  <c r="E167" i="3"/>
  <c r="C168" i="3"/>
  <c r="D168" i="3" s="1"/>
  <c r="E168" i="3"/>
  <c r="C169" i="3"/>
  <c r="D169" i="3" s="1"/>
  <c r="E169" i="3"/>
  <c r="C170" i="3"/>
  <c r="D170" i="3" s="1"/>
  <c r="E170" i="3"/>
  <c r="C171" i="3"/>
  <c r="D171" i="3" s="1"/>
  <c r="E171" i="3"/>
  <c r="C172" i="3"/>
  <c r="D172" i="3" s="1"/>
  <c r="E172" i="3"/>
  <c r="C173" i="3"/>
  <c r="D173" i="3" s="1"/>
  <c r="E173" i="3"/>
  <c r="C174" i="3"/>
  <c r="D174" i="3" s="1"/>
  <c r="E174" i="3"/>
  <c r="C175" i="3"/>
  <c r="D175" i="3" s="1"/>
  <c r="E175" i="3"/>
  <c r="C176" i="3"/>
  <c r="D176" i="3" s="1"/>
  <c r="E176" i="3"/>
  <c r="C177" i="3"/>
  <c r="D177" i="3" s="1"/>
  <c r="E177" i="3"/>
  <c r="C178" i="3"/>
  <c r="D178" i="3" s="1"/>
  <c r="E178" i="3"/>
  <c r="C179" i="3"/>
  <c r="D179" i="3" s="1"/>
  <c r="E179" i="3"/>
  <c r="C180" i="3"/>
  <c r="D180" i="3" s="1"/>
  <c r="E180" i="3"/>
  <c r="C181" i="3"/>
  <c r="D181" i="3" s="1"/>
  <c r="E181" i="3"/>
  <c r="C182" i="3"/>
  <c r="D182" i="3" s="1"/>
  <c r="E182" i="3"/>
  <c r="C183" i="3"/>
  <c r="D183" i="3" s="1"/>
  <c r="E183" i="3"/>
  <c r="C184" i="3"/>
  <c r="D184" i="3" s="1"/>
  <c r="E184" i="3"/>
  <c r="C185" i="3"/>
  <c r="D185" i="3" s="1"/>
  <c r="E185" i="3"/>
  <c r="C186" i="3"/>
  <c r="D186" i="3" s="1"/>
  <c r="E186" i="3"/>
  <c r="C187" i="3"/>
  <c r="D187" i="3" s="1"/>
  <c r="E187" i="3"/>
  <c r="C188" i="3"/>
  <c r="D188" i="3" s="1"/>
  <c r="E188" i="3"/>
  <c r="C189" i="3"/>
  <c r="D189" i="3" s="1"/>
  <c r="E189" i="3"/>
  <c r="C190" i="3"/>
  <c r="D190" i="3" s="1"/>
  <c r="E190" i="3"/>
  <c r="C191" i="3"/>
  <c r="D191" i="3" s="1"/>
  <c r="E191" i="3"/>
  <c r="C192" i="3"/>
  <c r="D192" i="3" s="1"/>
  <c r="E192" i="3"/>
  <c r="C193" i="3"/>
  <c r="D193" i="3" s="1"/>
  <c r="E193" i="3"/>
  <c r="C194" i="3"/>
  <c r="D194" i="3" s="1"/>
  <c r="E194" i="3"/>
  <c r="C195" i="3"/>
  <c r="D195" i="3" s="1"/>
  <c r="E195" i="3"/>
  <c r="C196" i="3"/>
  <c r="D196" i="3" s="1"/>
  <c r="E196" i="3"/>
  <c r="C197" i="3"/>
  <c r="D197" i="3" s="1"/>
  <c r="E197" i="3"/>
  <c r="C198" i="3"/>
  <c r="D198" i="3" s="1"/>
  <c r="E198" i="3"/>
  <c r="C199" i="3"/>
  <c r="D199" i="3" s="1"/>
  <c r="E199" i="3"/>
  <c r="C200" i="3"/>
  <c r="D200" i="3" s="1"/>
  <c r="E200" i="3"/>
  <c r="C201" i="3"/>
  <c r="D201" i="3" s="1"/>
  <c r="E201" i="3"/>
  <c r="C202" i="3"/>
  <c r="D202" i="3" s="1"/>
  <c r="E202" i="3"/>
  <c r="C203" i="3"/>
  <c r="D203" i="3" s="1"/>
  <c r="E203" i="3"/>
  <c r="C204" i="3"/>
  <c r="D204" i="3" s="1"/>
  <c r="E204" i="3"/>
  <c r="C205" i="3"/>
  <c r="D205" i="3" s="1"/>
  <c r="E205" i="3"/>
  <c r="C206" i="3"/>
  <c r="D206" i="3" s="1"/>
  <c r="E206" i="3"/>
  <c r="C207" i="3"/>
  <c r="D207" i="3" s="1"/>
  <c r="E207" i="3"/>
  <c r="C208" i="3"/>
  <c r="D208" i="3" s="1"/>
  <c r="E208" i="3"/>
  <c r="C209" i="3"/>
  <c r="D209" i="3" s="1"/>
  <c r="E209" i="3"/>
  <c r="C210" i="3"/>
  <c r="D210" i="3" s="1"/>
  <c r="E210" i="3"/>
  <c r="C211" i="3"/>
  <c r="D211" i="3" s="1"/>
  <c r="E211" i="3"/>
  <c r="C212" i="3"/>
  <c r="D212" i="3" s="1"/>
  <c r="E212" i="3"/>
  <c r="C213" i="3"/>
  <c r="D213" i="3" s="1"/>
  <c r="E213" i="3"/>
  <c r="C214" i="3"/>
  <c r="D214" i="3" s="1"/>
  <c r="E214" i="3"/>
  <c r="C215" i="3"/>
  <c r="D215" i="3" s="1"/>
  <c r="E215" i="3"/>
  <c r="C216" i="3"/>
  <c r="D216" i="3" s="1"/>
  <c r="E216" i="3"/>
  <c r="C217" i="3"/>
  <c r="D217" i="3" s="1"/>
  <c r="E217" i="3"/>
  <c r="C218" i="3"/>
  <c r="D218" i="3" s="1"/>
  <c r="E218" i="3"/>
  <c r="C219" i="3"/>
  <c r="D219" i="3" s="1"/>
  <c r="E219" i="3"/>
  <c r="C220" i="3"/>
  <c r="D220" i="3" s="1"/>
  <c r="E220" i="3"/>
  <c r="C221" i="3"/>
  <c r="D221" i="3" s="1"/>
  <c r="E221" i="3"/>
  <c r="C222" i="3"/>
  <c r="D222" i="3" s="1"/>
  <c r="E222" i="3"/>
  <c r="C223" i="3"/>
  <c r="D223" i="3" s="1"/>
  <c r="E223" i="3"/>
  <c r="C224" i="3"/>
  <c r="D224" i="3" s="1"/>
  <c r="E224" i="3"/>
  <c r="C225" i="3"/>
  <c r="D225" i="3" s="1"/>
  <c r="E225" i="3"/>
  <c r="C226" i="3"/>
  <c r="D226" i="3" s="1"/>
  <c r="E226" i="3"/>
  <c r="C227" i="3"/>
  <c r="D227" i="3" s="1"/>
  <c r="E227" i="3"/>
  <c r="C228" i="3"/>
  <c r="D228" i="3" s="1"/>
  <c r="E228" i="3"/>
  <c r="C229" i="3"/>
  <c r="D229" i="3" s="1"/>
  <c r="E229" i="3"/>
  <c r="C230" i="3"/>
  <c r="D230" i="3" s="1"/>
  <c r="E230" i="3"/>
  <c r="C231" i="3"/>
  <c r="D231" i="3" s="1"/>
  <c r="E231" i="3"/>
  <c r="C232" i="3"/>
  <c r="D232" i="3" s="1"/>
  <c r="E232" i="3"/>
  <c r="C233" i="3"/>
  <c r="D233" i="3" s="1"/>
  <c r="E233" i="3"/>
  <c r="C234" i="3"/>
  <c r="D234" i="3" s="1"/>
  <c r="E234" i="3"/>
  <c r="C235" i="3"/>
  <c r="D235" i="3" s="1"/>
  <c r="E235" i="3"/>
  <c r="C236" i="3"/>
  <c r="D236" i="3" s="1"/>
  <c r="E236" i="3"/>
  <c r="C237" i="3"/>
  <c r="D237" i="3" s="1"/>
  <c r="E237" i="3"/>
  <c r="C238" i="3"/>
  <c r="D238" i="3" s="1"/>
  <c r="E238" i="3"/>
  <c r="C239" i="3"/>
  <c r="D239" i="3" s="1"/>
  <c r="E239" i="3"/>
  <c r="C240" i="3"/>
  <c r="D240" i="3" s="1"/>
  <c r="E240" i="3"/>
  <c r="C241" i="3"/>
  <c r="D241" i="3" s="1"/>
  <c r="E241" i="3"/>
  <c r="C242" i="3"/>
  <c r="D242" i="3" s="1"/>
  <c r="E242" i="3"/>
  <c r="C243" i="3"/>
  <c r="D243" i="3" s="1"/>
  <c r="E243" i="3"/>
  <c r="C244" i="3"/>
  <c r="D244" i="3" s="1"/>
  <c r="E244" i="3"/>
  <c r="C245" i="3"/>
  <c r="D245" i="3" s="1"/>
  <c r="E245" i="3"/>
  <c r="C246" i="3"/>
  <c r="D246" i="3" s="1"/>
  <c r="E246" i="3"/>
  <c r="C247" i="3"/>
  <c r="D247" i="3" s="1"/>
  <c r="E247" i="3"/>
  <c r="C248" i="3"/>
  <c r="D248" i="3" s="1"/>
  <c r="E248" i="3"/>
  <c r="C249" i="3"/>
  <c r="D249" i="3" s="1"/>
  <c r="E249" i="3"/>
  <c r="C250" i="3"/>
  <c r="D250" i="3" s="1"/>
  <c r="E250" i="3"/>
  <c r="C251" i="3"/>
  <c r="D251" i="3" s="1"/>
  <c r="E251" i="3"/>
  <c r="C252" i="3"/>
  <c r="D252" i="3" s="1"/>
  <c r="E252" i="3"/>
  <c r="C253" i="3"/>
  <c r="D253" i="3" s="1"/>
  <c r="E253" i="3"/>
  <c r="C254" i="3"/>
  <c r="D254" i="3" s="1"/>
  <c r="E254" i="3"/>
  <c r="C255" i="3"/>
  <c r="D255" i="3" s="1"/>
  <c r="E255" i="3"/>
  <c r="C256" i="3"/>
  <c r="D256" i="3" s="1"/>
  <c r="E256" i="3"/>
  <c r="C257" i="3"/>
  <c r="D257" i="3" s="1"/>
  <c r="E257" i="3"/>
  <c r="C258" i="3"/>
  <c r="D258" i="3" s="1"/>
  <c r="E258" i="3"/>
  <c r="C259" i="3"/>
  <c r="D259" i="3" s="1"/>
  <c r="E259" i="3"/>
  <c r="C260" i="3"/>
  <c r="D260" i="3" s="1"/>
  <c r="E260" i="3"/>
  <c r="C261" i="3"/>
  <c r="D261" i="3" s="1"/>
  <c r="E261" i="3"/>
  <c r="C262" i="3"/>
  <c r="D262" i="3" s="1"/>
  <c r="E262" i="3"/>
  <c r="C263" i="3"/>
  <c r="D263" i="3" s="1"/>
  <c r="E263" i="3"/>
  <c r="C264" i="3"/>
  <c r="D264" i="3" s="1"/>
  <c r="E264" i="3"/>
  <c r="C265" i="3"/>
  <c r="D265" i="3" s="1"/>
  <c r="E265" i="3"/>
  <c r="C266" i="3"/>
  <c r="D266" i="3" s="1"/>
  <c r="E266" i="3"/>
  <c r="C267" i="3"/>
  <c r="D267" i="3" s="1"/>
  <c r="E267" i="3"/>
  <c r="C268" i="3"/>
  <c r="D268" i="3" s="1"/>
  <c r="E268" i="3"/>
  <c r="C269" i="3"/>
  <c r="D269" i="3" s="1"/>
  <c r="E269" i="3"/>
  <c r="C270" i="3"/>
  <c r="D270" i="3" s="1"/>
  <c r="E270" i="3"/>
  <c r="C271" i="3"/>
  <c r="D271" i="3" s="1"/>
  <c r="E271" i="3"/>
  <c r="C272" i="3"/>
  <c r="D272" i="3" s="1"/>
  <c r="E272" i="3"/>
  <c r="C273" i="3"/>
  <c r="D273" i="3" s="1"/>
  <c r="E273" i="3"/>
  <c r="C274" i="3"/>
  <c r="D274" i="3" s="1"/>
  <c r="E274" i="3"/>
  <c r="C275" i="3"/>
  <c r="D275" i="3" s="1"/>
  <c r="E275" i="3"/>
  <c r="C276" i="3"/>
  <c r="D276" i="3" s="1"/>
  <c r="E276" i="3"/>
  <c r="C277" i="3"/>
  <c r="D277" i="3" s="1"/>
  <c r="E277" i="3"/>
  <c r="C278" i="3"/>
  <c r="D278" i="3" s="1"/>
  <c r="E278" i="3"/>
  <c r="C279" i="3"/>
  <c r="D279" i="3" s="1"/>
  <c r="E279" i="3"/>
  <c r="C280" i="3"/>
  <c r="D280" i="3" s="1"/>
  <c r="E280" i="3"/>
  <c r="C281" i="3"/>
  <c r="D281" i="3" s="1"/>
  <c r="E281" i="3"/>
  <c r="C282" i="3"/>
  <c r="D282" i="3" s="1"/>
  <c r="E282" i="3"/>
  <c r="C283" i="3"/>
  <c r="D283" i="3" s="1"/>
  <c r="E283" i="3"/>
  <c r="C284" i="3"/>
  <c r="D284" i="3" s="1"/>
  <c r="E284" i="3"/>
  <c r="C285" i="3"/>
  <c r="D285" i="3" s="1"/>
  <c r="E285" i="3"/>
  <c r="C286" i="3"/>
  <c r="D286" i="3" s="1"/>
  <c r="E286" i="3"/>
  <c r="C287" i="3"/>
  <c r="D287" i="3" s="1"/>
  <c r="E287" i="3"/>
  <c r="C288" i="3"/>
  <c r="D288" i="3" s="1"/>
  <c r="E288" i="3"/>
  <c r="C289" i="3"/>
  <c r="D289" i="3" s="1"/>
  <c r="E289" i="3"/>
  <c r="C290" i="3"/>
  <c r="D290" i="3" s="1"/>
  <c r="E290" i="3"/>
  <c r="C291" i="3"/>
  <c r="D291" i="3" s="1"/>
  <c r="E291" i="3"/>
  <c r="C292" i="3"/>
  <c r="D292" i="3" s="1"/>
  <c r="E292" i="3"/>
  <c r="C293" i="3"/>
  <c r="D293" i="3" s="1"/>
  <c r="E293" i="3"/>
  <c r="C294" i="3"/>
  <c r="D294" i="3" s="1"/>
  <c r="E294" i="3"/>
  <c r="C295" i="3"/>
  <c r="D295" i="3" s="1"/>
  <c r="E295" i="3"/>
  <c r="C296" i="3"/>
  <c r="D296" i="3" s="1"/>
  <c r="E296" i="3"/>
  <c r="C297" i="3"/>
  <c r="D297" i="3" s="1"/>
  <c r="E297" i="3"/>
  <c r="C298" i="3"/>
  <c r="D298" i="3" s="1"/>
  <c r="E298" i="3"/>
  <c r="C299" i="3"/>
  <c r="D299" i="3" s="1"/>
  <c r="E299" i="3"/>
  <c r="C300" i="3"/>
  <c r="D300" i="3" s="1"/>
  <c r="E300" i="3"/>
  <c r="C301" i="3"/>
  <c r="D301" i="3" s="1"/>
  <c r="E301" i="3"/>
  <c r="C302" i="3"/>
  <c r="D302" i="3" s="1"/>
  <c r="E302" i="3"/>
  <c r="C303" i="3"/>
  <c r="D303" i="3" s="1"/>
  <c r="E303" i="3"/>
  <c r="C304" i="3"/>
  <c r="D304" i="3" s="1"/>
  <c r="E304" i="3"/>
  <c r="C305" i="3"/>
  <c r="D305" i="3" s="1"/>
  <c r="E305" i="3"/>
  <c r="C306" i="3"/>
  <c r="D306" i="3" s="1"/>
  <c r="E306" i="3"/>
  <c r="C307" i="3"/>
  <c r="D307" i="3" s="1"/>
  <c r="E307" i="3"/>
  <c r="C308" i="3"/>
  <c r="D308" i="3" s="1"/>
  <c r="E308" i="3"/>
  <c r="C309" i="3"/>
  <c r="D309" i="3" s="1"/>
  <c r="E309" i="3"/>
  <c r="C310" i="3"/>
  <c r="D310" i="3" s="1"/>
  <c r="E310" i="3"/>
  <c r="C311" i="3"/>
  <c r="D311" i="3" s="1"/>
  <c r="E311" i="3"/>
  <c r="C312" i="3"/>
  <c r="D312" i="3" s="1"/>
  <c r="E312" i="3"/>
  <c r="C313" i="3"/>
  <c r="D313" i="3" s="1"/>
  <c r="E313" i="3"/>
  <c r="C314" i="3"/>
  <c r="D314" i="3" s="1"/>
  <c r="E314" i="3"/>
  <c r="C315" i="3"/>
  <c r="D315" i="3" s="1"/>
  <c r="E315" i="3"/>
  <c r="C316" i="3"/>
  <c r="D316" i="3" s="1"/>
  <c r="E316" i="3"/>
  <c r="C317" i="3"/>
  <c r="D317" i="3" s="1"/>
  <c r="E317" i="3"/>
  <c r="C318" i="3"/>
  <c r="D318" i="3" s="1"/>
  <c r="E318" i="3"/>
  <c r="C319" i="3"/>
  <c r="D319" i="3" s="1"/>
  <c r="E319" i="3"/>
  <c r="C320" i="3"/>
  <c r="D320" i="3" s="1"/>
  <c r="E320" i="3"/>
  <c r="C321" i="3"/>
  <c r="D321" i="3" s="1"/>
  <c r="E321" i="3"/>
  <c r="C322" i="3"/>
  <c r="D322" i="3" s="1"/>
  <c r="E322" i="3"/>
  <c r="C323" i="3"/>
  <c r="D323" i="3" s="1"/>
  <c r="E323" i="3"/>
  <c r="C324" i="3"/>
  <c r="D324" i="3" s="1"/>
  <c r="E324" i="3"/>
  <c r="C325" i="3"/>
  <c r="D325" i="3" s="1"/>
  <c r="E325" i="3"/>
  <c r="C326" i="3"/>
  <c r="D326" i="3" s="1"/>
  <c r="E326" i="3"/>
  <c r="C327" i="3"/>
  <c r="D327" i="3" s="1"/>
  <c r="E327" i="3"/>
  <c r="C328" i="3"/>
  <c r="D328" i="3" s="1"/>
  <c r="E328" i="3"/>
  <c r="C329" i="3"/>
  <c r="D329" i="3" s="1"/>
  <c r="E329" i="3"/>
  <c r="C330" i="3"/>
  <c r="D330" i="3" s="1"/>
  <c r="E330" i="3"/>
  <c r="C331" i="3"/>
  <c r="D331" i="3" s="1"/>
  <c r="E331" i="3"/>
  <c r="C332" i="3"/>
  <c r="D332" i="3" s="1"/>
  <c r="E332" i="3"/>
  <c r="C333" i="3"/>
  <c r="D333" i="3" s="1"/>
  <c r="E333" i="3"/>
  <c r="C334" i="3"/>
  <c r="D334" i="3" s="1"/>
  <c r="E334" i="3"/>
  <c r="C335" i="3"/>
  <c r="D335" i="3" s="1"/>
  <c r="E335" i="3"/>
  <c r="C336" i="3"/>
  <c r="D336" i="3" s="1"/>
  <c r="E336" i="3"/>
  <c r="C337" i="3"/>
  <c r="D337" i="3" s="1"/>
  <c r="E337" i="3"/>
  <c r="C338" i="3"/>
  <c r="D338" i="3" s="1"/>
  <c r="E338" i="3"/>
  <c r="C339" i="3"/>
  <c r="D339" i="3" s="1"/>
  <c r="E339" i="3"/>
  <c r="C340" i="3"/>
  <c r="D340" i="3" s="1"/>
  <c r="E340" i="3"/>
  <c r="C341" i="3"/>
  <c r="D341" i="3" s="1"/>
  <c r="E341" i="3"/>
  <c r="C342" i="3"/>
  <c r="D342" i="3" s="1"/>
  <c r="E342" i="3"/>
  <c r="C343" i="3"/>
  <c r="D343" i="3" s="1"/>
  <c r="E343" i="3"/>
  <c r="C344" i="3"/>
  <c r="D344" i="3" s="1"/>
  <c r="E344" i="3"/>
  <c r="C345" i="3"/>
  <c r="D345" i="3" s="1"/>
  <c r="E345" i="3"/>
  <c r="C346" i="3"/>
  <c r="D346" i="3" s="1"/>
  <c r="E346" i="3"/>
  <c r="C347" i="3"/>
  <c r="D347" i="3" s="1"/>
  <c r="E347" i="3"/>
  <c r="C348" i="3"/>
  <c r="D348" i="3" s="1"/>
  <c r="E348" i="3"/>
  <c r="C349" i="3"/>
  <c r="D349" i="3" s="1"/>
  <c r="E349" i="3"/>
  <c r="C350" i="3"/>
  <c r="D350" i="3" s="1"/>
  <c r="E350" i="3"/>
  <c r="C351" i="3"/>
  <c r="D351" i="3" s="1"/>
  <c r="E351" i="3"/>
  <c r="C352" i="3"/>
  <c r="D352" i="3" s="1"/>
  <c r="E352" i="3"/>
  <c r="C353" i="3"/>
  <c r="D353" i="3" s="1"/>
  <c r="E353" i="3"/>
  <c r="C354" i="3"/>
  <c r="D354" i="3" s="1"/>
  <c r="E354" i="3"/>
  <c r="C355" i="3"/>
  <c r="D355" i="3" s="1"/>
  <c r="E355" i="3"/>
  <c r="C356" i="3"/>
  <c r="D356" i="3" s="1"/>
  <c r="E356" i="3"/>
  <c r="C357" i="3"/>
  <c r="D357" i="3" s="1"/>
  <c r="E357" i="3"/>
  <c r="C358" i="3"/>
  <c r="D358" i="3" s="1"/>
  <c r="E358" i="3"/>
  <c r="C359" i="3"/>
  <c r="D359" i="3" s="1"/>
  <c r="E359" i="3"/>
  <c r="C360" i="3"/>
  <c r="D360" i="3" s="1"/>
  <c r="E360" i="3"/>
  <c r="C361" i="3"/>
  <c r="D361" i="3" s="1"/>
  <c r="E361" i="3"/>
  <c r="C362" i="3"/>
  <c r="D362" i="3" s="1"/>
  <c r="E362" i="3"/>
  <c r="C363" i="3"/>
  <c r="D363" i="3" s="1"/>
  <c r="E363" i="3"/>
  <c r="C364" i="3"/>
  <c r="D364" i="3" s="1"/>
  <c r="E364" i="3"/>
  <c r="C365" i="3"/>
  <c r="D365" i="3" s="1"/>
  <c r="E365" i="3"/>
  <c r="C366" i="3"/>
  <c r="D366" i="3" s="1"/>
  <c r="E366" i="3"/>
  <c r="C367" i="3"/>
  <c r="D367" i="3" s="1"/>
  <c r="E367" i="3"/>
  <c r="C368" i="3"/>
  <c r="D368" i="3" s="1"/>
  <c r="E368" i="3"/>
  <c r="C369" i="3"/>
  <c r="D369" i="3" s="1"/>
  <c r="E369" i="3"/>
  <c r="C370" i="3"/>
  <c r="D370" i="3" s="1"/>
  <c r="E370" i="3"/>
  <c r="C371" i="3"/>
  <c r="D371" i="3" s="1"/>
  <c r="E371" i="3"/>
  <c r="C372" i="3"/>
  <c r="D372" i="3" s="1"/>
  <c r="E372" i="3"/>
  <c r="C373" i="3"/>
  <c r="D373" i="3" s="1"/>
  <c r="E373" i="3"/>
  <c r="C374" i="3"/>
  <c r="D374" i="3" s="1"/>
  <c r="E374" i="3"/>
  <c r="C375" i="3"/>
  <c r="D375" i="3" s="1"/>
  <c r="E375" i="3"/>
  <c r="C376" i="3"/>
  <c r="D376" i="3" s="1"/>
  <c r="E376" i="3"/>
  <c r="C377" i="3"/>
  <c r="D377" i="3" s="1"/>
  <c r="E377" i="3"/>
  <c r="C378" i="3"/>
  <c r="D378" i="3" s="1"/>
  <c r="E378" i="3"/>
  <c r="C379" i="3"/>
  <c r="D379" i="3" s="1"/>
  <c r="E379" i="3"/>
  <c r="C380" i="3"/>
  <c r="D380" i="3" s="1"/>
  <c r="E380" i="3"/>
  <c r="C381" i="3"/>
  <c r="D381" i="3" s="1"/>
  <c r="E381" i="3"/>
  <c r="C382" i="3"/>
  <c r="D382" i="3" s="1"/>
  <c r="E382" i="3"/>
  <c r="C383" i="3"/>
  <c r="D383" i="3" s="1"/>
  <c r="E383" i="3"/>
  <c r="C384" i="3"/>
  <c r="D384" i="3" s="1"/>
  <c r="E384" i="3"/>
  <c r="C385" i="3"/>
  <c r="D385" i="3" s="1"/>
  <c r="E385" i="3"/>
  <c r="C386" i="3"/>
  <c r="D386" i="3" s="1"/>
  <c r="E386" i="3"/>
  <c r="C387" i="3"/>
  <c r="D387" i="3" s="1"/>
  <c r="E387" i="3"/>
  <c r="C388" i="3"/>
  <c r="D388" i="3" s="1"/>
  <c r="E388" i="3"/>
  <c r="C389" i="3"/>
  <c r="D389" i="3" s="1"/>
  <c r="E389" i="3"/>
  <c r="C390" i="3"/>
  <c r="D390" i="3" s="1"/>
  <c r="E390" i="3"/>
  <c r="C391" i="3"/>
  <c r="D391" i="3" s="1"/>
  <c r="E391" i="3"/>
  <c r="C392" i="3"/>
  <c r="D392" i="3" s="1"/>
  <c r="E392" i="3"/>
  <c r="C393" i="3"/>
  <c r="D393" i="3" s="1"/>
  <c r="E393" i="3"/>
  <c r="C394" i="3"/>
  <c r="D394" i="3" s="1"/>
  <c r="E394" i="3"/>
  <c r="C395" i="3"/>
  <c r="D395" i="3" s="1"/>
  <c r="E395" i="3"/>
  <c r="C396" i="3"/>
  <c r="D396" i="3" s="1"/>
  <c r="E396" i="3"/>
  <c r="C397" i="3"/>
  <c r="D397" i="3" s="1"/>
  <c r="E397" i="3"/>
  <c r="C398" i="3"/>
  <c r="D398" i="3" s="1"/>
  <c r="E398" i="3"/>
  <c r="C399" i="3"/>
  <c r="D399" i="3" s="1"/>
  <c r="E399" i="3"/>
  <c r="C400" i="3"/>
  <c r="D400" i="3" s="1"/>
  <c r="E400" i="3"/>
  <c r="C401" i="3"/>
  <c r="D401" i="3" s="1"/>
  <c r="E401" i="3"/>
  <c r="C402" i="3"/>
  <c r="D402" i="3" s="1"/>
  <c r="E402" i="3"/>
  <c r="C403" i="3"/>
  <c r="D403" i="3" s="1"/>
  <c r="E403" i="3"/>
  <c r="C404" i="3"/>
  <c r="D404" i="3" s="1"/>
  <c r="E404" i="3"/>
  <c r="C405" i="3"/>
  <c r="D405" i="3" s="1"/>
  <c r="E405" i="3"/>
  <c r="C406" i="3"/>
  <c r="D406" i="3" s="1"/>
  <c r="E406" i="3"/>
  <c r="C407" i="3"/>
  <c r="D407" i="3" s="1"/>
  <c r="E407" i="3"/>
  <c r="C408" i="3"/>
  <c r="D408" i="3" s="1"/>
  <c r="E408" i="3"/>
  <c r="C409" i="3"/>
  <c r="D409" i="3" s="1"/>
  <c r="E409" i="3"/>
  <c r="C410" i="3"/>
  <c r="D410" i="3" s="1"/>
  <c r="E410" i="3"/>
  <c r="C411" i="3"/>
  <c r="D411" i="3" s="1"/>
  <c r="E411" i="3"/>
  <c r="C412" i="3"/>
  <c r="D412" i="3" s="1"/>
  <c r="E412" i="3"/>
  <c r="C413" i="3"/>
  <c r="D413" i="3" s="1"/>
  <c r="E413" i="3"/>
  <c r="C414" i="3"/>
  <c r="D414" i="3" s="1"/>
  <c r="E414" i="3"/>
  <c r="C415" i="3"/>
  <c r="D415" i="3" s="1"/>
  <c r="E415" i="3"/>
  <c r="C416" i="3"/>
  <c r="D416" i="3" s="1"/>
  <c r="E416" i="3"/>
  <c r="C417" i="3"/>
  <c r="D417" i="3" s="1"/>
  <c r="E417" i="3"/>
  <c r="C418" i="3"/>
  <c r="D418" i="3" s="1"/>
  <c r="E418" i="3"/>
  <c r="C419" i="3"/>
  <c r="D419" i="3" s="1"/>
  <c r="E419" i="3"/>
  <c r="C420" i="3"/>
  <c r="D420" i="3" s="1"/>
  <c r="E420" i="3"/>
  <c r="C421" i="3"/>
  <c r="D421" i="3" s="1"/>
  <c r="E421" i="3"/>
  <c r="C422" i="3"/>
  <c r="D422" i="3" s="1"/>
  <c r="E422" i="3"/>
  <c r="C423" i="3"/>
  <c r="D423" i="3" s="1"/>
  <c r="E423" i="3"/>
  <c r="C424" i="3"/>
  <c r="D424" i="3" s="1"/>
  <c r="E424" i="3"/>
  <c r="C425" i="3"/>
  <c r="D425" i="3" s="1"/>
  <c r="E425" i="3"/>
  <c r="C426" i="3"/>
  <c r="D426" i="3" s="1"/>
  <c r="E426" i="3"/>
  <c r="C427" i="3"/>
  <c r="D427" i="3" s="1"/>
  <c r="E427" i="3"/>
  <c r="C428" i="3"/>
  <c r="D428" i="3" s="1"/>
  <c r="E428" i="3"/>
  <c r="C429" i="3"/>
  <c r="D429" i="3" s="1"/>
  <c r="E429" i="3"/>
  <c r="C430" i="3"/>
  <c r="D430" i="3" s="1"/>
  <c r="E430" i="3"/>
  <c r="C431" i="3"/>
  <c r="D431" i="3" s="1"/>
  <c r="E431" i="3"/>
  <c r="C432" i="3"/>
  <c r="D432" i="3" s="1"/>
  <c r="E432" i="3"/>
  <c r="C433" i="3"/>
  <c r="D433" i="3" s="1"/>
  <c r="E433" i="3"/>
  <c r="C434" i="3"/>
  <c r="D434" i="3" s="1"/>
  <c r="E434" i="3"/>
  <c r="C435" i="3"/>
  <c r="D435" i="3" s="1"/>
  <c r="E435" i="3"/>
  <c r="C436" i="3"/>
  <c r="D436" i="3" s="1"/>
  <c r="E436" i="3"/>
  <c r="C437" i="3"/>
  <c r="D437" i="3" s="1"/>
  <c r="E437" i="3"/>
  <c r="C438" i="3"/>
  <c r="D438" i="3" s="1"/>
  <c r="E438" i="3"/>
  <c r="C439" i="3"/>
  <c r="D439" i="3" s="1"/>
  <c r="E439" i="3"/>
  <c r="C440" i="3"/>
  <c r="D440" i="3" s="1"/>
  <c r="E440" i="3"/>
  <c r="C441" i="3"/>
  <c r="D441" i="3" s="1"/>
  <c r="E441" i="3"/>
  <c r="C442" i="3"/>
  <c r="D442" i="3" s="1"/>
  <c r="E442" i="3"/>
  <c r="C443" i="3"/>
  <c r="D443" i="3" s="1"/>
  <c r="E443" i="3"/>
  <c r="C444" i="3"/>
  <c r="D444" i="3" s="1"/>
  <c r="E444" i="3"/>
  <c r="C445" i="3"/>
  <c r="D445" i="3" s="1"/>
  <c r="E445" i="3"/>
  <c r="C446" i="3"/>
  <c r="D446" i="3" s="1"/>
  <c r="E446" i="3"/>
  <c r="C447" i="3"/>
  <c r="D447" i="3" s="1"/>
  <c r="E447" i="3"/>
  <c r="C448" i="3"/>
  <c r="D448" i="3" s="1"/>
  <c r="E448" i="3"/>
  <c r="C449" i="3"/>
  <c r="D449" i="3" s="1"/>
  <c r="E449" i="3"/>
  <c r="C450" i="3"/>
  <c r="D450" i="3" s="1"/>
  <c r="E450" i="3"/>
  <c r="C451" i="3"/>
  <c r="D451" i="3" s="1"/>
  <c r="E451" i="3"/>
  <c r="C452" i="3"/>
  <c r="D452" i="3" s="1"/>
  <c r="E452" i="3"/>
  <c r="C453" i="3"/>
  <c r="D453" i="3" s="1"/>
  <c r="E453" i="3"/>
  <c r="C454" i="3"/>
  <c r="D454" i="3" s="1"/>
  <c r="E454" i="3"/>
  <c r="C455" i="3"/>
  <c r="D455" i="3" s="1"/>
  <c r="E455" i="3"/>
  <c r="C456" i="3"/>
  <c r="D456" i="3" s="1"/>
  <c r="E456" i="3"/>
  <c r="C457" i="3"/>
  <c r="D457" i="3" s="1"/>
  <c r="E457" i="3"/>
  <c r="C458" i="3"/>
  <c r="D458" i="3" s="1"/>
  <c r="E458" i="3"/>
  <c r="C459" i="3"/>
  <c r="D459" i="3" s="1"/>
  <c r="E459" i="3"/>
  <c r="C460" i="3"/>
  <c r="D460" i="3" s="1"/>
  <c r="E460" i="3"/>
  <c r="C461" i="3"/>
  <c r="D461" i="3" s="1"/>
  <c r="E461" i="3"/>
  <c r="C462" i="3"/>
  <c r="D462" i="3" s="1"/>
  <c r="E462" i="3"/>
  <c r="C463" i="3"/>
  <c r="D463" i="3" s="1"/>
  <c r="E463" i="3"/>
  <c r="C464" i="3"/>
  <c r="D464" i="3" s="1"/>
  <c r="E464" i="3"/>
  <c r="C465" i="3"/>
  <c r="D465" i="3" s="1"/>
  <c r="E465" i="3"/>
  <c r="C466" i="3"/>
  <c r="D466" i="3" s="1"/>
  <c r="E466" i="3"/>
  <c r="C467" i="3"/>
  <c r="D467" i="3" s="1"/>
  <c r="E467" i="3"/>
  <c r="C468" i="3"/>
  <c r="D468" i="3" s="1"/>
  <c r="E468" i="3"/>
  <c r="C469" i="3"/>
  <c r="D469" i="3" s="1"/>
  <c r="E469" i="3"/>
  <c r="C470" i="3"/>
  <c r="D470" i="3" s="1"/>
  <c r="E470" i="3"/>
  <c r="C471" i="3"/>
  <c r="D471" i="3" s="1"/>
  <c r="E471" i="3"/>
  <c r="C472" i="3"/>
  <c r="D472" i="3" s="1"/>
  <c r="E472" i="3"/>
  <c r="C473" i="3"/>
  <c r="D473" i="3" s="1"/>
  <c r="E473" i="3"/>
  <c r="C474" i="3"/>
  <c r="D474" i="3" s="1"/>
  <c r="E474" i="3"/>
  <c r="C475" i="3"/>
  <c r="D475" i="3" s="1"/>
  <c r="E475" i="3"/>
  <c r="C476" i="3"/>
  <c r="D476" i="3" s="1"/>
  <c r="E476" i="3"/>
  <c r="C477" i="3"/>
  <c r="D477" i="3" s="1"/>
  <c r="E477" i="3"/>
  <c r="C478" i="3"/>
  <c r="D478" i="3" s="1"/>
  <c r="E478" i="3"/>
  <c r="C479" i="3"/>
  <c r="D479" i="3" s="1"/>
  <c r="E479" i="3"/>
  <c r="C480" i="3"/>
  <c r="D480" i="3" s="1"/>
  <c r="E480" i="3"/>
  <c r="C481" i="3"/>
  <c r="D481" i="3" s="1"/>
  <c r="E481" i="3"/>
  <c r="C482" i="3"/>
  <c r="D482" i="3" s="1"/>
  <c r="E482" i="3"/>
  <c r="C483" i="3"/>
  <c r="D483" i="3" s="1"/>
  <c r="E483" i="3"/>
  <c r="C484" i="3"/>
  <c r="D484" i="3" s="1"/>
  <c r="E484" i="3"/>
  <c r="C485" i="3"/>
  <c r="D485" i="3" s="1"/>
  <c r="E485" i="3"/>
  <c r="C486" i="3"/>
  <c r="D486" i="3" s="1"/>
  <c r="E486" i="3"/>
  <c r="C487" i="3"/>
  <c r="D487" i="3" s="1"/>
  <c r="E487" i="3"/>
  <c r="C488" i="3"/>
  <c r="D488" i="3" s="1"/>
  <c r="E488" i="3"/>
  <c r="C489" i="3"/>
  <c r="D489" i="3" s="1"/>
  <c r="E489" i="3"/>
  <c r="C490" i="3"/>
  <c r="D490" i="3" s="1"/>
  <c r="E490" i="3"/>
  <c r="C491" i="3"/>
  <c r="D491" i="3" s="1"/>
  <c r="E491" i="3"/>
  <c r="C492" i="3"/>
  <c r="D492" i="3" s="1"/>
  <c r="E492" i="3"/>
  <c r="C493" i="3"/>
  <c r="D493" i="3" s="1"/>
  <c r="E493" i="3"/>
  <c r="C494" i="3"/>
  <c r="D494" i="3" s="1"/>
  <c r="E494" i="3"/>
  <c r="C495" i="3"/>
  <c r="D495" i="3" s="1"/>
  <c r="E495" i="3"/>
  <c r="C496" i="3"/>
  <c r="D496" i="3" s="1"/>
  <c r="E496" i="3"/>
  <c r="C497" i="3"/>
  <c r="D497" i="3" s="1"/>
  <c r="E497" i="3"/>
  <c r="C498" i="3"/>
  <c r="D498" i="3" s="1"/>
  <c r="E498" i="3"/>
  <c r="C499" i="3"/>
  <c r="D499" i="3" s="1"/>
  <c r="E499" i="3"/>
  <c r="C500" i="3"/>
  <c r="D500" i="3" s="1"/>
  <c r="E500" i="3"/>
  <c r="C501" i="3"/>
  <c r="D501" i="3" s="1"/>
  <c r="E501" i="3"/>
  <c r="C502" i="3"/>
  <c r="D502" i="3" s="1"/>
  <c r="E502" i="3"/>
  <c r="C503" i="3"/>
  <c r="D503" i="3" s="1"/>
  <c r="E503" i="3"/>
  <c r="C504" i="3"/>
  <c r="D504" i="3" s="1"/>
  <c r="E504" i="3"/>
  <c r="C505" i="3"/>
  <c r="D505" i="3" s="1"/>
  <c r="E505" i="3"/>
  <c r="C506" i="3"/>
  <c r="D506" i="3" s="1"/>
  <c r="E506" i="3"/>
  <c r="C507" i="3"/>
  <c r="D507" i="3" s="1"/>
  <c r="E507" i="3"/>
  <c r="C508" i="3"/>
  <c r="D508" i="3" s="1"/>
  <c r="E508" i="3"/>
  <c r="C509" i="3"/>
  <c r="D509" i="3" s="1"/>
  <c r="E509" i="3"/>
  <c r="C510" i="3"/>
  <c r="D510" i="3" s="1"/>
  <c r="E510" i="3"/>
  <c r="C511" i="3"/>
  <c r="D511" i="3" s="1"/>
  <c r="E511" i="3"/>
  <c r="C512" i="3"/>
  <c r="D512" i="3" s="1"/>
  <c r="E512" i="3"/>
  <c r="C513" i="3"/>
  <c r="D513" i="3" s="1"/>
  <c r="E513" i="3"/>
  <c r="C514" i="3"/>
  <c r="D514" i="3" s="1"/>
  <c r="E514" i="3"/>
  <c r="C515" i="3"/>
  <c r="D515" i="3" s="1"/>
  <c r="E515" i="3"/>
  <c r="C516" i="3"/>
  <c r="D516" i="3" s="1"/>
  <c r="E516" i="3"/>
  <c r="C517" i="3"/>
  <c r="D517" i="3" s="1"/>
  <c r="E517" i="3"/>
  <c r="C518" i="3"/>
  <c r="D518" i="3" s="1"/>
  <c r="E518" i="3"/>
  <c r="C519" i="3"/>
  <c r="D519" i="3" s="1"/>
  <c r="E519" i="3"/>
  <c r="C520" i="3"/>
  <c r="D520" i="3" s="1"/>
  <c r="E520" i="3"/>
  <c r="C521" i="3"/>
  <c r="D521" i="3" s="1"/>
  <c r="E521" i="3"/>
  <c r="C522" i="3"/>
  <c r="D522" i="3" s="1"/>
  <c r="E522" i="3"/>
  <c r="C523" i="3"/>
  <c r="D523" i="3" s="1"/>
  <c r="E523" i="3"/>
  <c r="C524" i="3"/>
  <c r="D524" i="3" s="1"/>
  <c r="E524" i="3"/>
  <c r="C525" i="3"/>
  <c r="D525" i="3" s="1"/>
  <c r="E525" i="3"/>
  <c r="C526" i="3"/>
  <c r="D526" i="3" s="1"/>
  <c r="E526" i="3"/>
  <c r="C527" i="3"/>
  <c r="D527" i="3" s="1"/>
  <c r="E527" i="3"/>
  <c r="C528" i="3"/>
  <c r="D528" i="3" s="1"/>
  <c r="E528" i="3"/>
  <c r="C529" i="3"/>
  <c r="D529" i="3" s="1"/>
  <c r="E529" i="3"/>
  <c r="C530" i="3"/>
  <c r="D530" i="3" s="1"/>
  <c r="E530" i="3"/>
  <c r="C531" i="3"/>
  <c r="D531" i="3" s="1"/>
  <c r="E531" i="3"/>
  <c r="C532" i="3"/>
  <c r="D532" i="3" s="1"/>
  <c r="E532" i="3"/>
  <c r="C533" i="3"/>
  <c r="D533" i="3" s="1"/>
  <c r="E533" i="3"/>
  <c r="C534" i="3"/>
  <c r="D534" i="3" s="1"/>
  <c r="E534" i="3"/>
  <c r="C535" i="3"/>
  <c r="D535" i="3" s="1"/>
  <c r="E535" i="3"/>
  <c r="C536" i="3"/>
  <c r="D536" i="3" s="1"/>
  <c r="E536" i="3"/>
  <c r="C537" i="3"/>
  <c r="D537" i="3" s="1"/>
  <c r="E537" i="3"/>
  <c r="C538" i="3"/>
  <c r="D538" i="3" s="1"/>
  <c r="E538" i="3"/>
  <c r="C539" i="3"/>
  <c r="D539" i="3" s="1"/>
  <c r="E539" i="3"/>
  <c r="C540" i="3"/>
  <c r="D540" i="3" s="1"/>
  <c r="E540" i="3"/>
  <c r="C541" i="3"/>
  <c r="D541" i="3" s="1"/>
  <c r="E541" i="3"/>
  <c r="C542" i="3"/>
  <c r="D542" i="3" s="1"/>
  <c r="E542" i="3"/>
  <c r="C543" i="3"/>
  <c r="D543" i="3" s="1"/>
  <c r="E543" i="3"/>
  <c r="C544" i="3"/>
  <c r="D544" i="3" s="1"/>
  <c r="E544" i="3"/>
  <c r="C545" i="3"/>
  <c r="D545" i="3" s="1"/>
  <c r="E545" i="3"/>
  <c r="C546" i="3"/>
  <c r="D546" i="3" s="1"/>
  <c r="E546" i="3"/>
  <c r="C547" i="3"/>
  <c r="D547" i="3" s="1"/>
  <c r="E547" i="3"/>
  <c r="C548" i="3"/>
  <c r="D548" i="3" s="1"/>
  <c r="E548" i="3"/>
  <c r="C549" i="3"/>
  <c r="D549" i="3" s="1"/>
  <c r="E549" i="3"/>
  <c r="C550" i="3"/>
  <c r="D550" i="3" s="1"/>
  <c r="E550" i="3"/>
  <c r="C551" i="3"/>
  <c r="D551" i="3" s="1"/>
  <c r="E551" i="3"/>
  <c r="C552" i="3"/>
  <c r="D552" i="3" s="1"/>
  <c r="E552" i="3"/>
  <c r="C553" i="3"/>
  <c r="D553" i="3" s="1"/>
  <c r="E553" i="3"/>
  <c r="C554" i="3"/>
  <c r="D554" i="3" s="1"/>
  <c r="E554" i="3"/>
  <c r="C555" i="3"/>
  <c r="D555" i="3" s="1"/>
  <c r="E555" i="3"/>
  <c r="C556" i="3"/>
  <c r="D556" i="3" s="1"/>
  <c r="E556" i="3"/>
  <c r="C557" i="3"/>
  <c r="D557" i="3" s="1"/>
  <c r="E557" i="3"/>
  <c r="C558" i="3"/>
  <c r="D558" i="3" s="1"/>
  <c r="E558" i="3"/>
  <c r="C559" i="3"/>
  <c r="D559" i="3" s="1"/>
  <c r="E559" i="3"/>
  <c r="C560" i="3"/>
  <c r="D560" i="3" s="1"/>
  <c r="E560" i="3"/>
  <c r="C561" i="3"/>
  <c r="D561" i="3" s="1"/>
  <c r="E561" i="3"/>
  <c r="C562" i="3"/>
  <c r="D562" i="3" s="1"/>
  <c r="E562" i="3"/>
  <c r="C563" i="3"/>
  <c r="D563" i="3" s="1"/>
  <c r="E563" i="3"/>
  <c r="C564" i="3"/>
  <c r="D564" i="3" s="1"/>
  <c r="E564" i="3"/>
  <c r="C565" i="3"/>
  <c r="D565" i="3" s="1"/>
  <c r="E565" i="3"/>
  <c r="C566" i="3"/>
  <c r="D566" i="3" s="1"/>
  <c r="E566" i="3"/>
  <c r="C567" i="3"/>
  <c r="D567" i="3" s="1"/>
  <c r="E567" i="3"/>
  <c r="C568" i="3"/>
  <c r="D568" i="3" s="1"/>
  <c r="E568" i="3"/>
  <c r="C569" i="3"/>
  <c r="D569" i="3" s="1"/>
  <c r="E569" i="3"/>
  <c r="C570" i="3"/>
  <c r="D570" i="3" s="1"/>
  <c r="E570" i="3"/>
  <c r="C571" i="3"/>
  <c r="D571" i="3" s="1"/>
  <c r="E571" i="3"/>
  <c r="C572" i="3"/>
  <c r="D572" i="3" s="1"/>
  <c r="E572" i="3"/>
  <c r="C573" i="3"/>
  <c r="D573" i="3" s="1"/>
  <c r="E573" i="3"/>
  <c r="C574" i="3"/>
  <c r="D574" i="3" s="1"/>
  <c r="E574" i="3"/>
  <c r="C575" i="3"/>
  <c r="D575" i="3" s="1"/>
  <c r="E575" i="3"/>
  <c r="C576" i="3"/>
  <c r="D576" i="3" s="1"/>
  <c r="E576" i="3"/>
  <c r="C577" i="3"/>
  <c r="D577" i="3" s="1"/>
  <c r="E577" i="3"/>
  <c r="C578" i="3"/>
  <c r="D578" i="3" s="1"/>
  <c r="E578" i="3"/>
  <c r="C579" i="3"/>
  <c r="D579" i="3" s="1"/>
  <c r="E579" i="3"/>
  <c r="C580" i="3"/>
  <c r="D580" i="3" s="1"/>
  <c r="E580" i="3"/>
  <c r="C581" i="3"/>
  <c r="D581" i="3" s="1"/>
  <c r="E581" i="3"/>
  <c r="C582" i="3"/>
  <c r="D582" i="3" s="1"/>
  <c r="E582" i="3"/>
  <c r="C583" i="3"/>
  <c r="D583" i="3" s="1"/>
  <c r="E583" i="3"/>
  <c r="C584" i="3"/>
  <c r="D584" i="3" s="1"/>
  <c r="E584" i="3"/>
  <c r="C585" i="3"/>
  <c r="D585" i="3" s="1"/>
  <c r="E585" i="3"/>
  <c r="C586" i="3"/>
  <c r="D586" i="3" s="1"/>
  <c r="E586" i="3"/>
  <c r="C587" i="3"/>
  <c r="D587" i="3" s="1"/>
  <c r="E587" i="3"/>
  <c r="C588" i="3"/>
  <c r="D588" i="3" s="1"/>
  <c r="E588" i="3"/>
  <c r="C589" i="3"/>
  <c r="D589" i="3" s="1"/>
  <c r="E589" i="3"/>
  <c r="C590" i="3"/>
  <c r="D590" i="3" s="1"/>
  <c r="E590" i="3"/>
  <c r="C591" i="3"/>
  <c r="D591" i="3" s="1"/>
  <c r="E591" i="3"/>
  <c r="C592" i="3"/>
  <c r="D592" i="3" s="1"/>
  <c r="E592" i="3"/>
  <c r="C593" i="3"/>
  <c r="D593" i="3" s="1"/>
  <c r="E593" i="3"/>
  <c r="C594" i="3"/>
  <c r="D594" i="3" s="1"/>
  <c r="E594" i="3"/>
  <c r="C595" i="3"/>
  <c r="D595" i="3" s="1"/>
  <c r="E595" i="3"/>
  <c r="C596" i="3"/>
  <c r="D596" i="3" s="1"/>
  <c r="E596" i="3"/>
  <c r="C597" i="3"/>
  <c r="D597" i="3" s="1"/>
  <c r="E597" i="3"/>
  <c r="C598" i="3"/>
  <c r="D598" i="3" s="1"/>
  <c r="E598" i="3"/>
  <c r="C599" i="3"/>
  <c r="D599" i="3" s="1"/>
  <c r="E599" i="3"/>
  <c r="C600" i="3"/>
  <c r="D600" i="3" s="1"/>
  <c r="E600" i="3"/>
  <c r="C601" i="3"/>
  <c r="D601" i="3" s="1"/>
  <c r="E601" i="3"/>
  <c r="C602" i="3"/>
  <c r="D602" i="3" s="1"/>
  <c r="E602" i="3"/>
  <c r="C603" i="3"/>
  <c r="D603" i="3" s="1"/>
  <c r="E603" i="3"/>
  <c r="C604" i="3"/>
  <c r="D604" i="3" s="1"/>
  <c r="E604" i="3"/>
  <c r="C605" i="3"/>
  <c r="D605" i="3" s="1"/>
  <c r="E605" i="3"/>
  <c r="C606" i="3"/>
  <c r="D606" i="3" s="1"/>
  <c r="E606" i="3"/>
  <c r="C607" i="3"/>
  <c r="D607" i="3" s="1"/>
  <c r="E607" i="3"/>
  <c r="C608" i="3"/>
  <c r="D608" i="3" s="1"/>
  <c r="E608" i="3"/>
  <c r="C609" i="3"/>
  <c r="D609" i="3" s="1"/>
  <c r="E609" i="3"/>
  <c r="C610" i="3"/>
  <c r="D610" i="3" s="1"/>
  <c r="E610" i="3"/>
  <c r="C611" i="3"/>
  <c r="D611" i="3" s="1"/>
  <c r="E611" i="3"/>
  <c r="C612" i="3"/>
  <c r="D612" i="3" s="1"/>
  <c r="E612" i="3"/>
  <c r="C613" i="3"/>
  <c r="D613" i="3" s="1"/>
  <c r="E613" i="3"/>
  <c r="C614" i="3"/>
  <c r="D614" i="3" s="1"/>
  <c r="E614" i="3"/>
  <c r="C615" i="3"/>
  <c r="D615" i="3" s="1"/>
  <c r="E615" i="3"/>
  <c r="C616" i="3"/>
  <c r="D616" i="3" s="1"/>
  <c r="E616" i="3"/>
  <c r="C617" i="3"/>
  <c r="D617" i="3" s="1"/>
  <c r="E617" i="3"/>
  <c r="C618" i="3"/>
  <c r="D618" i="3" s="1"/>
  <c r="E618" i="3"/>
  <c r="C619" i="3"/>
  <c r="D619" i="3" s="1"/>
  <c r="E619" i="3"/>
  <c r="C620" i="3"/>
  <c r="D620" i="3" s="1"/>
  <c r="E620" i="3"/>
  <c r="C621" i="3"/>
  <c r="D621" i="3" s="1"/>
  <c r="E621" i="3"/>
  <c r="C622" i="3"/>
  <c r="D622" i="3" s="1"/>
  <c r="E622" i="3"/>
  <c r="C623" i="3"/>
  <c r="D623" i="3" s="1"/>
  <c r="E623" i="3"/>
  <c r="C624" i="3"/>
  <c r="D624" i="3" s="1"/>
  <c r="E624" i="3"/>
  <c r="C625" i="3"/>
  <c r="D625" i="3" s="1"/>
  <c r="E625" i="3"/>
  <c r="C626" i="3"/>
  <c r="D626" i="3" s="1"/>
  <c r="E626" i="3"/>
  <c r="C627" i="3"/>
  <c r="D627" i="3" s="1"/>
  <c r="E627" i="3"/>
  <c r="C628" i="3"/>
  <c r="D628" i="3" s="1"/>
  <c r="E628" i="3"/>
  <c r="C629" i="3"/>
  <c r="D629" i="3" s="1"/>
  <c r="E629" i="3"/>
  <c r="C630" i="3"/>
  <c r="D630" i="3" s="1"/>
  <c r="E630" i="3"/>
  <c r="C631" i="3"/>
  <c r="D631" i="3" s="1"/>
  <c r="E631" i="3"/>
  <c r="C632" i="3"/>
  <c r="D632" i="3" s="1"/>
  <c r="E632" i="3"/>
  <c r="C633" i="3"/>
  <c r="D633" i="3" s="1"/>
  <c r="E633" i="3"/>
  <c r="C634" i="3"/>
  <c r="D634" i="3" s="1"/>
  <c r="E634" i="3"/>
  <c r="C635" i="3"/>
  <c r="D635" i="3" s="1"/>
  <c r="E635" i="3"/>
  <c r="C636" i="3"/>
  <c r="D636" i="3" s="1"/>
  <c r="E636" i="3"/>
  <c r="C637" i="3"/>
  <c r="D637" i="3" s="1"/>
  <c r="E637" i="3"/>
  <c r="C638" i="3"/>
  <c r="D638" i="3" s="1"/>
  <c r="E638" i="3"/>
  <c r="C639" i="3"/>
  <c r="D639" i="3" s="1"/>
  <c r="E639" i="3"/>
  <c r="C640" i="3"/>
  <c r="D640" i="3" s="1"/>
  <c r="E640" i="3"/>
  <c r="C641" i="3"/>
  <c r="D641" i="3" s="1"/>
  <c r="E641" i="3"/>
  <c r="C642" i="3"/>
  <c r="D642" i="3" s="1"/>
  <c r="E642" i="3"/>
  <c r="C643" i="3"/>
  <c r="D643" i="3" s="1"/>
  <c r="E643" i="3"/>
  <c r="C644" i="3"/>
  <c r="D644" i="3" s="1"/>
  <c r="E644" i="3"/>
  <c r="C645" i="3"/>
  <c r="D645" i="3" s="1"/>
  <c r="E645" i="3"/>
  <c r="C646" i="3"/>
  <c r="D646" i="3" s="1"/>
  <c r="E646" i="3"/>
  <c r="C647" i="3"/>
  <c r="D647" i="3" s="1"/>
  <c r="E647" i="3"/>
  <c r="C648" i="3"/>
  <c r="D648" i="3" s="1"/>
  <c r="E648" i="3"/>
  <c r="C649" i="3"/>
  <c r="D649" i="3" s="1"/>
  <c r="E649" i="3"/>
  <c r="C650" i="3"/>
  <c r="D650" i="3" s="1"/>
  <c r="E650" i="3"/>
  <c r="C651" i="3"/>
  <c r="D651" i="3" s="1"/>
  <c r="E651" i="3"/>
  <c r="C652" i="3"/>
  <c r="D652" i="3" s="1"/>
  <c r="E652" i="3"/>
  <c r="C653" i="3"/>
  <c r="D653" i="3" s="1"/>
  <c r="E653" i="3"/>
  <c r="C654" i="3"/>
  <c r="D654" i="3" s="1"/>
  <c r="E654" i="3"/>
  <c r="C655" i="3"/>
  <c r="D655" i="3" s="1"/>
  <c r="E655" i="3"/>
  <c r="C656" i="3"/>
  <c r="D656" i="3" s="1"/>
  <c r="E656" i="3"/>
  <c r="C657" i="3"/>
  <c r="D657" i="3" s="1"/>
  <c r="E657" i="3"/>
  <c r="C658" i="3"/>
  <c r="D658" i="3" s="1"/>
  <c r="E658" i="3"/>
  <c r="C659" i="3"/>
  <c r="D659" i="3" s="1"/>
  <c r="E659" i="3"/>
  <c r="C660" i="3"/>
  <c r="D660" i="3" s="1"/>
  <c r="E660" i="3"/>
  <c r="C661" i="3"/>
  <c r="D661" i="3" s="1"/>
  <c r="E661" i="3"/>
  <c r="C662" i="3"/>
  <c r="D662" i="3" s="1"/>
  <c r="E662" i="3"/>
  <c r="C663" i="3"/>
  <c r="D663" i="3" s="1"/>
  <c r="E663" i="3"/>
  <c r="C664" i="3"/>
  <c r="D664" i="3" s="1"/>
  <c r="E664" i="3"/>
  <c r="C665" i="3"/>
  <c r="D665" i="3" s="1"/>
  <c r="E665" i="3"/>
  <c r="C666" i="3"/>
  <c r="D666" i="3" s="1"/>
  <c r="E666" i="3"/>
  <c r="C667" i="3"/>
  <c r="D667" i="3" s="1"/>
  <c r="E667" i="3"/>
  <c r="C668" i="3"/>
  <c r="D668" i="3" s="1"/>
  <c r="E668" i="3"/>
  <c r="C669" i="3"/>
  <c r="D669" i="3" s="1"/>
  <c r="E669" i="3"/>
  <c r="C670" i="3"/>
  <c r="D670" i="3" s="1"/>
  <c r="E670" i="3"/>
  <c r="C671" i="3"/>
  <c r="D671" i="3" s="1"/>
  <c r="E671" i="3"/>
  <c r="C672" i="3"/>
  <c r="D672" i="3" s="1"/>
  <c r="E672" i="3"/>
  <c r="C673" i="3"/>
  <c r="D673" i="3" s="1"/>
  <c r="E673" i="3"/>
  <c r="C674" i="3"/>
  <c r="D674" i="3" s="1"/>
  <c r="E674" i="3"/>
  <c r="C675" i="3"/>
  <c r="D675" i="3" s="1"/>
  <c r="E675" i="3"/>
  <c r="C676" i="3"/>
  <c r="D676" i="3" s="1"/>
  <c r="E676" i="3"/>
  <c r="C677" i="3"/>
  <c r="D677" i="3" s="1"/>
  <c r="E677" i="3"/>
  <c r="C678" i="3"/>
  <c r="D678" i="3" s="1"/>
  <c r="E678" i="3"/>
  <c r="C679" i="3"/>
  <c r="D679" i="3" s="1"/>
  <c r="E679" i="3"/>
  <c r="C680" i="3"/>
  <c r="D680" i="3" s="1"/>
  <c r="E680" i="3"/>
  <c r="C681" i="3"/>
  <c r="D681" i="3" s="1"/>
  <c r="E681" i="3"/>
  <c r="C682" i="3"/>
  <c r="D682" i="3" s="1"/>
  <c r="E682" i="3"/>
  <c r="C683" i="3"/>
  <c r="D683" i="3" s="1"/>
  <c r="E683" i="3"/>
  <c r="C684" i="3"/>
  <c r="D684" i="3" s="1"/>
  <c r="E684" i="3"/>
  <c r="C685" i="3"/>
  <c r="D685" i="3" s="1"/>
  <c r="E685" i="3"/>
  <c r="C686" i="3"/>
  <c r="D686" i="3" s="1"/>
  <c r="E686" i="3"/>
  <c r="C687" i="3"/>
  <c r="D687" i="3" s="1"/>
  <c r="E687" i="3"/>
  <c r="C688" i="3"/>
  <c r="D688" i="3" s="1"/>
  <c r="E688" i="3"/>
  <c r="C689" i="3"/>
  <c r="D689" i="3" s="1"/>
  <c r="E689" i="3"/>
  <c r="C690" i="3"/>
  <c r="D690" i="3" s="1"/>
  <c r="E690" i="3"/>
  <c r="C691" i="3"/>
  <c r="D691" i="3" s="1"/>
  <c r="E691" i="3"/>
  <c r="C692" i="3"/>
  <c r="D692" i="3" s="1"/>
  <c r="E692" i="3"/>
  <c r="C693" i="3"/>
  <c r="D693" i="3" s="1"/>
  <c r="E693" i="3"/>
  <c r="C694" i="3"/>
  <c r="D694" i="3" s="1"/>
  <c r="E694" i="3"/>
  <c r="C695" i="3"/>
  <c r="D695" i="3" s="1"/>
  <c r="E695" i="3"/>
  <c r="C696" i="3"/>
  <c r="D696" i="3" s="1"/>
  <c r="E696" i="3"/>
  <c r="C697" i="3"/>
  <c r="D697" i="3" s="1"/>
  <c r="E697" i="3"/>
  <c r="C698" i="3"/>
  <c r="D698" i="3" s="1"/>
  <c r="E698" i="3"/>
  <c r="C699" i="3"/>
  <c r="D699" i="3" s="1"/>
  <c r="E699" i="3"/>
  <c r="C700" i="3"/>
  <c r="D700" i="3" s="1"/>
  <c r="E700" i="3"/>
  <c r="C701" i="3"/>
  <c r="D701" i="3" s="1"/>
  <c r="E701" i="3"/>
  <c r="C702" i="3"/>
  <c r="D702" i="3" s="1"/>
  <c r="E702" i="3"/>
  <c r="C703" i="3"/>
  <c r="D703" i="3" s="1"/>
  <c r="E703" i="3"/>
  <c r="C704" i="3"/>
  <c r="D704" i="3" s="1"/>
  <c r="E704" i="3"/>
  <c r="C705" i="3"/>
  <c r="D705" i="3" s="1"/>
  <c r="E705" i="3"/>
  <c r="C706" i="3"/>
  <c r="D706" i="3" s="1"/>
  <c r="E706" i="3"/>
  <c r="C707" i="3"/>
  <c r="D707" i="3" s="1"/>
  <c r="E707" i="3"/>
  <c r="C708" i="3"/>
  <c r="D708" i="3" s="1"/>
  <c r="E708" i="3"/>
  <c r="C709" i="3"/>
  <c r="D709" i="3" s="1"/>
  <c r="E709" i="3"/>
  <c r="C710" i="3"/>
  <c r="D710" i="3" s="1"/>
  <c r="E710" i="3"/>
  <c r="C711" i="3"/>
  <c r="D711" i="3" s="1"/>
  <c r="E711" i="3"/>
  <c r="C712" i="3"/>
  <c r="D712" i="3" s="1"/>
  <c r="E712" i="3"/>
  <c r="C713" i="3"/>
  <c r="D713" i="3" s="1"/>
  <c r="E713" i="3"/>
  <c r="C714" i="3"/>
  <c r="D714" i="3" s="1"/>
  <c r="E714" i="3"/>
  <c r="C715" i="3"/>
  <c r="D715" i="3" s="1"/>
  <c r="E715" i="3"/>
  <c r="C716" i="3"/>
  <c r="D716" i="3" s="1"/>
  <c r="E716" i="3"/>
  <c r="C717" i="3"/>
  <c r="D717" i="3" s="1"/>
  <c r="E717" i="3"/>
  <c r="C718" i="3"/>
  <c r="D718" i="3" s="1"/>
  <c r="E718" i="3"/>
  <c r="C719" i="3"/>
  <c r="D719" i="3" s="1"/>
  <c r="E719" i="3"/>
  <c r="C720" i="3"/>
  <c r="D720" i="3" s="1"/>
  <c r="E720" i="3"/>
  <c r="C721" i="3"/>
  <c r="D721" i="3" s="1"/>
  <c r="E721" i="3"/>
  <c r="C722" i="3"/>
  <c r="D722" i="3" s="1"/>
  <c r="E722" i="3"/>
  <c r="C723" i="3"/>
  <c r="D723" i="3" s="1"/>
  <c r="E723" i="3"/>
  <c r="C724" i="3"/>
  <c r="D724" i="3" s="1"/>
  <c r="E724" i="3"/>
  <c r="C725" i="3"/>
  <c r="D725" i="3" s="1"/>
  <c r="E725" i="3"/>
  <c r="C726" i="3"/>
  <c r="D726" i="3" s="1"/>
  <c r="E726" i="3"/>
  <c r="C727" i="3"/>
  <c r="D727" i="3" s="1"/>
  <c r="E727" i="3"/>
  <c r="C728" i="3"/>
  <c r="D728" i="3" s="1"/>
  <c r="E728" i="3"/>
  <c r="C729" i="3"/>
  <c r="D729" i="3" s="1"/>
  <c r="E729" i="3"/>
  <c r="C730" i="3"/>
  <c r="D730" i="3" s="1"/>
  <c r="E730" i="3"/>
  <c r="C731" i="3"/>
  <c r="D731" i="3" s="1"/>
  <c r="E731" i="3"/>
  <c r="C732" i="3"/>
  <c r="D732" i="3" s="1"/>
  <c r="E732" i="3"/>
  <c r="C733" i="3"/>
  <c r="D733" i="3" s="1"/>
  <c r="E733" i="3"/>
  <c r="C734" i="3"/>
  <c r="D734" i="3" s="1"/>
  <c r="E734" i="3"/>
  <c r="C735" i="3"/>
  <c r="D735" i="3" s="1"/>
  <c r="E735" i="3"/>
  <c r="C736" i="3"/>
  <c r="D736" i="3" s="1"/>
  <c r="E736" i="3"/>
  <c r="C737" i="3"/>
  <c r="D737" i="3" s="1"/>
  <c r="E737" i="3"/>
  <c r="C738" i="3"/>
  <c r="D738" i="3" s="1"/>
  <c r="E738" i="3"/>
  <c r="C739" i="3"/>
  <c r="D739" i="3" s="1"/>
  <c r="E739" i="3"/>
  <c r="C740" i="3"/>
  <c r="D740" i="3" s="1"/>
  <c r="E740" i="3"/>
  <c r="C741" i="3"/>
  <c r="D741" i="3" s="1"/>
  <c r="E741" i="3"/>
  <c r="C742" i="3"/>
  <c r="D742" i="3" s="1"/>
  <c r="E742" i="3"/>
  <c r="C743" i="3"/>
  <c r="D743" i="3" s="1"/>
  <c r="E743" i="3"/>
  <c r="C744" i="3"/>
  <c r="D744" i="3" s="1"/>
  <c r="E744" i="3"/>
  <c r="C745" i="3"/>
  <c r="D745" i="3" s="1"/>
  <c r="E745" i="3"/>
  <c r="C746" i="3"/>
  <c r="D746" i="3" s="1"/>
  <c r="E746" i="3"/>
  <c r="C747" i="3"/>
  <c r="D747" i="3" s="1"/>
  <c r="E747" i="3"/>
  <c r="C748" i="3"/>
  <c r="D748" i="3" s="1"/>
  <c r="E748" i="3"/>
  <c r="C749" i="3"/>
  <c r="D749" i="3" s="1"/>
  <c r="E749" i="3"/>
  <c r="C750" i="3"/>
  <c r="D750" i="3" s="1"/>
  <c r="E750" i="3"/>
  <c r="C751" i="3"/>
  <c r="D751" i="3" s="1"/>
  <c r="E751" i="3"/>
  <c r="C752" i="3"/>
  <c r="D752" i="3" s="1"/>
  <c r="E752" i="3"/>
  <c r="C753" i="3"/>
  <c r="D753" i="3" s="1"/>
  <c r="E753" i="3"/>
  <c r="C754" i="3"/>
  <c r="D754" i="3" s="1"/>
  <c r="E754" i="3"/>
  <c r="C755" i="3"/>
  <c r="D755" i="3" s="1"/>
  <c r="E755" i="3"/>
  <c r="C756" i="3"/>
  <c r="D756" i="3" s="1"/>
  <c r="E756" i="3"/>
  <c r="C757" i="3"/>
  <c r="D757" i="3" s="1"/>
  <c r="E757" i="3"/>
  <c r="C758" i="3"/>
  <c r="D758" i="3" s="1"/>
  <c r="E758" i="3"/>
  <c r="C759" i="3"/>
  <c r="D759" i="3" s="1"/>
  <c r="E759" i="3"/>
  <c r="C760" i="3"/>
  <c r="D760" i="3" s="1"/>
  <c r="E760" i="3"/>
  <c r="C761" i="3"/>
  <c r="D761" i="3" s="1"/>
  <c r="E761" i="3"/>
  <c r="C762" i="3"/>
  <c r="D762" i="3" s="1"/>
  <c r="E762" i="3"/>
  <c r="C763" i="3"/>
  <c r="D763" i="3" s="1"/>
  <c r="E763" i="3"/>
  <c r="C764" i="3"/>
  <c r="D764" i="3" s="1"/>
  <c r="E764" i="3"/>
  <c r="C765" i="3"/>
  <c r="D765" i="3" s="1"/>
  <c r="E765" i="3"/>
  <c r="C766" i="3"/>
  <c r="D766" i="3" s="1"/>
  <c r="E766" i="3"/>
  <c r="C767" i="3"/>
  <c r="D767" i="3" s="1"/>
  <c r="E767" i="3"/>
  <c r="C768" i="3"/>
  <c r="D768" i="3" s="1"/>
  <c r="E768" i="3"/>
  <c r="C769" i="3"/>
  <c r="D769" i="3" s="1"/>
  <c r="E769" i="3"/>
  <c r="C770" i="3"/>
  <c r="D770" i="3" s="1"/>
  <c r="E770" i="3"/>
  <c r="C771" i="3"/>
  <c r="D771" i="3" s="1"/>
  <c r="E771" i="3"/>
  <c r="C772" i="3"/>
  <c r="D772" i="3" s="1"/>
  <c r="E772" i="3"/>
  <c r="C773" i="3"/>
  <c r="D773" i="3" s="1"/>
  <c r="E773" i="3"/>
  <c r="C774" i="3"/>
  <c r="D774" i="3" s="1"/>
  <c r="E774" i="3"/>
  <c r="C775" i="3"/>
  <c r="D775" i="3" s="1"/>
  <c r="E775" i="3"/>
  <c r="C776" i="3"/>
  <c r="D776" i="3" s="1"/>
  <c r="E776" i="3"/>
  <c r="C777" i="3"/>
  <c r="D777" i="3" s="1"/>
  <c r="E777" i="3"/>
  <c r="C778" i="3"/>
  <c r="D778" i="3" s="1"/>
  <c r="E778" i="3"/>
  <c r="C779" i="3"/>
  <c r="D779" i="3" s="1"/>
  <c r="E779" i="3"/>
  <c r="C780" i="3"/>
  <c r="D780" i="3" s="1"/>
  <c r="E780" i="3"/>
  <c r="C781" i="3"/>
  <c r="D781" i="3" s="1"/>
  <c r="E781" i="3"/>
  <c r="C782" i="3"/>
  <c r="D782" i="3" s="1"/>
  <c r="E782" i="3"/>
  <c r="C783" i="3"/>
  <c r="D783" i="3" s="1"/>
  <c r="E783" i="3"/>
  <c r="C784" i="3"/>
  <c r="D784" i="3" s="1"/>
  <c r="E784" i="3"/>
  <c r="C785" i="3"/>
  <c r="D785" i="3" s="1"/>
  <c r="E785" i="3"/>
  <c r="C786" i="3"/>
  <c r="D786" i="3" s="1"/>
  <c r="E786" i="3"/>
  <c r="C787" i="3"/>
  <c r="D787" i="3" s="1"/>
  <c r="E787" i="3"/>
  <c r="C788" i="3"/>
  <c r="D788" i="3" s="1"/>
  <c r="E788" i="3"/>
  <c r="C789" i="3"/>
  <c r="D789" i="3" s="1"/>
  <c r="E789" i="3"/>
  <c r="C790" i="3"/>
  <c r="D790" i="3" s="1"/>
  <c r="E790" i="3"/>
  <c r="C791" i="3"/>
  <c r="D791" i="3" s="1"/>
  <c r="E791" i="3"/>
  <c r="C792" i="3"/>
  <c r="D792" i="3" s="1"/>
  <c r="E792" i="3"/>
  <c r="C793" i="3"/>
  <c r="D793" i="3" s="1"/>
  <c r="E793" i="3"/>
  <c r="C794" i="3"/>
  <c r="D794" i="3" s="1"/>
  <c r="E794" i="3"/>
  <c r="C795" i="3"/>
  <c r="D795" i="3" s="1"/>
  <c r="E795" i="3"/>
  <c r="C796" i="3"/>
  <c r="D796" i="3" s="1"/>
  <c r="E796" i="3"/>
  <c r="C797" i="3"/>
  <c r="D797" i="3" s="1"/>
  <c r="E797" i="3"/>
  <c r="C798" i="3"/>
  <c r="D798" i="3" s="1"/>
  <c r="E798" i="3"/>
  <c r="C799" i="3"/>
  <c r="D799" i="3" s="1"/>
  <c r="E799" i="3"/>
  <c r="C800" i="3"/>
  <c r="D800" i="3" s="1"/>
  <c r="E800" i="3"/>
  <c r="C801" i="3"/>
  <c r="D801" i="3" s="1"/>
  <c r="E801" i="3"/>
  <c r="C802" i="3"/>
  <c r="D802" i="3" s="1"/>
  <c r="E802" i="3"/>
  <c r="C803" i="3"/>
  <c r="D803" i="3" s="1"/>
  <c r="E803" i="3"/>
  <c r="C804" i="3"/>
  <c r="D804" i="3" s="1"/>
  <c r="E804" i="3"/>
  <c r="C805" i="3"/>
  <c r="D805" i="3" s="1"/>
  <c r="E805" i="3"/>
  <c r="C806" i="3"/>
  <c r="D806" i="3" s="1"/>
  <c r="E806" i="3"/>
  <c r="C807" i="3"/>
  <c r="D807" i="3" s="1"/>
  <c r="E807" i="3"/>
  <c r="C808" i="3"/>
  <c r="D808" i="3" s="1"/>
  <c r="E808" i="3"/>
  <c r="C809" i="3"/>
  <c r="D809" i="3" s="1"/>
  <c r="E809" i="3"/>
  <c r="C810" i="3"/>
  <c r="D810" i="3" s="1"/>
  <c r="E810" i="3"/>
  <c r="C811" i="3"/>
  <c r="D811" i="3" s="1"/>
  <c r="E811" i="3"/>
  <c r="C812" i="3"/>
  <c r="D812" i="3" s="1"/>
  <c r="E812" i="3"/>
  <c r="C813" i="3"/>
  <c r="D813" i="3" s="1"/>
  <c r="E813" i="3"/>
  <c r="C814" i="3"/>
  <c r="D814" i="3" s="1"/>
  <c r="E814" i="3"/>
  <c r="C815" i="3"/>
  <c r="D815" i="3" s="1"/>
  <c r="E815" i="3"/>
  <c r="C816" i="3"/>
  <c r="D816" i="3" s="1"/>
  <c r="E816" i="3"/>
  <c r="C817" i="3"/>
  <c r="D817" i="3" s="1"/>
  <c r="E817" i="3"/>
  <c r="C818" i="3"/>
  <c r="D818" i="3" s="1"/>
  <c r="E818" i="3"/>
  <c r="C819" i="3"/>
  <c r="D819" i="3" s="1"/>
  <c r="E819" i="3"/>
  <c r="C820" i="3"/>
  <c r="D820" i="3" s="1"/>
  <c r="E820" i="3"/>
  <c r="C821" i="3"/>
  <c r="D821" i="3" s="1"/>
  <c r="E821" i="3"/>
  <c r="C822" i="3"/>
  <c r="D822" i="3" s="1"/>
  <c r="E822" i="3"/>
  <c r="C823" i="3"/>
  <c r="D823" i="3" s="1"/>
  <c r="E823" i="3"/>
  <c r="C824" i="3"/>
  <c r="D824" i="3" s="1"/>
  <c r="E824" i="3"/>
  <c r="C825" i="3"/>
  <c r="D825" i="3" s="1"/>
  <c r="E825" i="3"/>
  <c r="C826" i="3"/>
  <c r="D826" i="3" s="1"/>
  <c r="E826" i="3"/>
  <c r="C827" i="3"/>
  <c r="D827" i="3" s="1"/>
  <c r="E827" i="3"/>
  <c r="C828" i="3"/>
  <c r="D828" i="3" s="1"/>
  <c r="E828" i="3"/>
  <c r="C829" i="3"/>
  <c r="D829" i="3" s="1"/>
  <c r="E829" i="3"/>
  <c r="C830" i="3"/>
  <c r="D830" i="3" s="1"/>
  <c r="E830" i="3"/>
  <c r="C831" i="3"/>
  <c r="D831" i="3" s="1"/>
  <c r="E831" i="3"/>
  <c r="C832" i="3"/>
  <c r="D832" i="3" s="1"/>
  <c r="E832" i="3"/>
  <c r="C833" i="3"/>
  <c r="D833" i="3" s="1"/>
  <c r="E833" i="3"/>
  <c r="C834" i="3"/>
  <c r="D834" i="3" s="1"/>
  <c r="E834" i="3"/>
  <c r="C835" i="3"/>
  <c r="D835" i="3" s="1"/>
  <c r="E835" i="3"/>
  <c r="C836" i="3"/>
  <c r="D836" i="3" s="1"/>
  <c r="E836" i="3"/>
  <c r="C837" i="3"/>
  <c r="D837" i="3" s="1"/>
  <c r="E837" i="3"/>
  <c r="C838" i="3"/>
  <c r="D838" i="3" s="1"/>
  <c r="E838" i="3"/>
  <c r="C839" i="3"/>
  <c r="D839" i="3" s="1"/>
  <c r="E839" i="3"/>
  <c r="C840" i="3"/>
  <c r="D840" i="3" s="1"/>
  <c r="E840" i="3"/>
  <c r="C841" i="3"/>
  <c r="D841" i="3" s="1"/>
  <c r="E841" i="3"/>
  <c r="C842" i="3"/>
  <c r="D842" i="3" s="1"/>
  <c r="E842" i="3"/>
  <c r="C843" i="3"/>
  <c r="D843" i="3" s="1"/>
  <c r="E843" i="3"/>
  <c r="C844" i="3"/>
  <c r="D844" i="3" s="1"/>
  <c r="E844" i="3"/>
  <c r="C845" i="3"/>
  <c r="D845" i="3" s="1"/>
  <c r="E845" i="3"/>
  <c r="C846" i="3"/>
  <c r="D846" i="3" s="1"/>
  <c r="E846" i="3"/>
  <c r="C847" i="3"/>
  <c r="D847" i="3" s="1"/>
  <c r="E847" i="3"/>
  <c r="C848" i="3"/>
  <c r="D848" i="3" s="1"/>
  <c r="E848" i="3"/>
  <c r="C849" i="3"/>
  <c r="D849" i="3" s="1"/>
  <c r="E849" i="3"/>
  <c r="C850" i="3"/>
  <c r="D850" i="3" s="1"/>
  <c r="E850" i="3"/>
  <c r="C851" i="3"/>
  <c r="D851" i="3" s="1"/>
  <c r="E851" i="3"/>
  <c r="C852" i="3"/>
  <c r="D852" i="3" s="1"/>
  <c r="E852" i="3"/>
  <c r="C853" i="3"/>
  <c r="D853" i="3" s="1"/>
  <c r="E853" i="3"/>
  <c r="C854" i="3"/>
  <c r="D854" i="3" s="1"/>
  <c r="E854" i="3"/>
  <c r="C855" i="3"/>
  <c r="D855" i="3" s="1"/>
  <c r="E855" i="3"/>
  <c r="C856" i="3"/>
  <c r="D856" i="3" s="1"/>
  <c r="E856" i="3"/>
  <c r="C857" i="3"/>
  <c r="D857" i="3" s="1"/>
  <c r="E857" i="3"/>
  <c r="C858" i="3"/>
  <c r="D858" i="3" s="1"/>
  <c r="E858" i="3"/>
  <c r="C859" i="3"/>
  <c r="D859" i="3" s="1"/>
  <c r="E859" i="3"/>
  <c r="C860" i="3"/>
  <c r="D860" i="3" s="1"/>
  <c r="E860" i="3"/>
  <c r="C861" i="3"/>
  <c r="D861" i="3" s="1"/>
  <c r="E861" i="3"/>
  <c r="C862" i="3"/>
  <c r="D862" i="3" s="1"/>
  <c r="E862" i="3"/>
  <c r="C863" i="3"/>
  <c r="D863" i="3" s="1"/>
  <c r="E863" i="3"/>
  <c r="C864" i="3"/>
  <c r="D864" i="3" s="1"/>
  <c r="E864" i="3"/>
  <c r="C865" i="3"/>
  <c r="D865" i="3" s="1"/>
  <c r="E865" i="3"/>
  <c r="C866" i="3"/>
  <c r="D866" i="3" s="1"/>
  <c r="E866" i="3"/>
  <c r="C867" i="3"/>
  <c r="D867" i="3" s="1"/>
  <c r="E867" i="3"/>
  <c r="C868" i="3"/>
  <c r="D868" i="3" s="1"/>
  <c r="E868" i="3"/>
  <c r="C869" i="3"/>
  <c r="D869" i="3" s="1"/>
  <c r="E869" i="3"/>
  <c r="C870" i="3"/>
  <c r="D870" i="3" s="1"/>
  <c r="E870" i="3"/>
  <c r="C871" i="3"/>
  <c r="D871" i="3" s="1"/>
  <c r="E871" i="3"/>
  <c r="C872" i="3"/>
  <c r="D872" i="3" s="1"/>
  <c r="E872" i="3"/>
  <c r="C873" i="3"/>
  <c r="D873" i="3" s="1"/>
  <c r="E873" i="3"/>
  <c r="C874" i="3"/>
  <c r="D874" i="3" s="1"/>
  <c r="E874" i="3"/>
  <c r="C875" i="3"/>
  <c r="D875" i="3" s="1"/>
  <c r="E875" i="3"/>
  <c r="C876" i="3"/>
  <c r="D876" i="3" s="1"/>
  <c r="E876" i="3"/>
  <c r="C877" i="3"/>
  <c r="D877" i="3" s="1"/>
  <c r="E877" i="3"/>
  <c r="C878" i="3"/>
  <c r="D878" i="3" s="1"/>
  <c r="E878" i="3"/>
  <c r="C879" i="3"/>
  <c r="D879" i="3" s="1"/>
  <c r="E879" i="3"/>
  <c r="C880" i="3"/>
  <c r="D880" i="3" s="1"/>
  <c r="E880" i="3"/>
  <c r="C881" i="3"/>
  <c r="D881" i="3" s="1"/>
  <c r="E881" i="3"/>
  <c r="C882" i="3"/>
  <c r="D882" i="3" s="1"/>
  <c r="E882" i="3"/>
  <c r="C883" i="3"/>
  <c r="D883" i="3" s="1"/>
  <c r="E883" i="3"/>
  <c r="C884" i="3"/>
  <c r="D884" i="3" s="1"/>
  <c r="E884" i="3"/>
  <c r="C885" i="3"/>
  <c r="D885" i="3" s="1"/>
  <c r="E885" i="3"/>
  <c r="C886" i="3"/>
  <c r="D886" i="3" s="1"/>
  <c r="E886" i="3"/>
  <c r="C887" i="3"/>
  <c r="D887" i="3" s="1"/>
  <c r="E887" i="3"/>
  <c r="C888" i="3"/>
  <c r="D888" i="3" s="1"/>
  <c r="E888" i="3"/>
  <c r="C889" i="3"/>
  <c r="D889" i="3" s="1"/>
  <c r="E889" i="3"/>
  <c r="C890" i="3"/>
  <c r="D890" i="3" s="1"/>
  <c r="E890" i="3"/>
  <c r="C891" i="3"/>
  <c r="D891" i="3" s="1"/>
  <c r="E891" i="3"/>
  <c r="C892" i="3"/>
  <c r="D892" i="3" s="1"/>
  <c r="E892" i="3"/>
  <c r="C893" i="3"/>
  <c r="D893" i="3" s="1"/>
  <c r="E893" i="3"/>
  <c r="C894" i="3"/>
  <c r="D894" i="3" s="1"/>
  <c r="E894" i="3"/>
  <c r="C895" i="3"/>
  <c r="D895" i="3" s="1"/>
  <c r="E895" i="3"/>
  <c r="C896" i="3"/>
  <c r="D896" i="3" s="1"/>
  <c r="E896" i="3"/>
  <c r="C897" i="3"/>
  <c r="D897" i="3" s="1"/>
  <c r="E897" i="3"/>
  <c r="C898" i="3"/>
  <c r="D898" i="3" s="1"/>
  <c r="E898" i="3"/>
  <c r="C899" i="3"/>
  <c r="D899" i="3" s="1"/>
  <c r="E899" i="3"/>
  <c r="C900" i="3"/>
  <c r="D900" i="3" s="1"/>
  <c r="E900" i="3"/>
  <c r="C901" i="3"/>
  <c r="D901" i="3" s="1"/>
  <c r="E901" i="3"/>
  <c r="C902" i="3"/>
  <c r="D902" i="3" s="1"/>
  <c r="E902" i="3"/>
  <c r="C903" i="3"/>
  <c r="D903" i="3" s="1"/>
  <c r="E903" i="3"/>
  <c r="C904" i="3"/>
  <c r="D904" i="3" s="1"/>
  <c r="E904" i="3"/>
  <c r="C905" i="3"/>
  <c r="D905" i="3" s="1"/>
  <c r="E905" i="3"/>
  <c r="C906" i="3"/>
  <c r="D906" i="3" s="1"/>
  <c r="E906" i="3"/>
  <c r="C907" i="3"/>
  <c r="D907" i="3" s="1"/>
  <c r="E907" i="3"/>
  <c r="C908" i="3"/>
  <c r="D908" i="3" s="1"/>
  <c r="E908" i="3"/>
  <c r="C909" i="3"/>
  <c r="D909" i="3" s="1"/>
  <c r="E909" i="3"/>
  <c r="C910" i="3"/>
  <c r="D910" i="3" s="1"/>
  <c r="E910" i="3"/>
  <c r="C911" i="3"/>
  <c r="D911" i="3" s="1"/>
  <c r="E911" i="3"/>
  <c r="C912" i="3"/>
  <c r="D912" i="3" s="1"/>
  <c r="E912" i="3"/>
  <c r="C913" i="3"/>
  <c r="D913" i="3" s="1"/>
  <c r="E913" i="3"/>
  <c r="C914" i="3"/>
  <c r="D914" i="3" s="1"/>
  <c r="E914" i="3"/>
  <c r="C915" i="3"/>
  <c r="D915" i="3" s="1"/>
  <c r="E915" i="3"/>
  <c r="C916" i="3"/>
  <c r="D916" i="3" s="1"/>
  <c r="E916" i="3"/>
  <c r="C917" i="3"/>
  <c r="D917" i="3" s="1"/>
  <c r="E917" i="3"/>
  <c r="C918" i="3"/>
  <c r="D918" i="3" s="1"/>
  <c r="E918" i="3"/>
  <c r="C919" i="3"/>
  <c r="D919" i="3" s="1"/>
  <c r="E919" i="3"/>
  <c r="C920" i="3"/>
  <c r="D920" i="3" s="1"/>
  <c r="E920" i="3"/>
  <c r="C921" i="3"/>
  <c r="D921" i="3" s="1"/>
  <c r="E921" i="3"/>
  <c r="C922" i="3"/>
  <c r="D922" i="3" s="1"/>
  <c r="E922" i="3"/>
  <c r="C923" i="3"/>
  <c r="D923" i="3" s="1"/>
  <c r="E923" i="3"/>
  <c r="C924" i="3"/>
  <c r="D924" i="3" s="1"/>
  <c r="E924" i="3"/>
  <c r="C925" i="3"/>
  <c r="D925" i="3" s="1"/>
  <c r="E925" i="3"/>
  <c r="C926" i="3"/>
  <c r="D926" i="3" s="1"/>
  <c r="E926" i="3"/>
  <c r="C927" i="3"/>
  <c r="D927" i="3" s="1"/>
  <c r="E927" i="3"/>
  <c r="C928" i="3"/>
  <c r="D928" i="3" s="1"/>
  <c r="E928" i="3"/>
  <c r="C929" i="3"/>
  <c r="D929" i="3" s="1"/>
  <c r="E929" i="3"/>
  <c r="C930" i="3"/>
  <c r="D930" i="3" s="1"/>
  <c r="E930" i="3"/>
  <c r="C931" i="3"/>
  <c r="D931" i="3" s="1"/>
  <c r="E931" i="3"/>
  <c r="C932" i="3"/>
  <c r="D932" i="3" s="1"/>
  <c r="E932" i="3"/>
  <c r="C933" i="3"/>
  <c r="D933" i="3" s="1"/>
  <c r="E933" i="3"/>
  <c r="C934" i="3"/>
  <c r="D934" i="3" s="1"/>
  <c r="E934" i="3"/>
  <c r="C935" i="3"/>
  <c r="D935" i="3" s="1"/>
  <c r="E935" i="3"/>
  <c r="C936" i="3"/>
  <c r="D936" i="3" s="1"/>
  <c r="E936" i="3"/>
  <c r="C937" i="3"/>
  <c r="D937" i="3" s="1"/>
  <c r="E937" i="3"/>
  <c r="C938" i="3"/>
  <c r="D938" i="3" s="1"/>
  <c r="E938" i="3"/>
  <c r="C939" i="3"/>
  <c r="D939" i="3" s="1"/>
  <c r="E939" i="3"/>
  <c r="C940" i="3"/>
  <c r="D940" i="3" s="1"/>
  <c r="E940" i="3"/>
  <c r="C941" i="3"/>
  <c r="D941" i="3" s="1"/>
  <c r="E941" i="3"/>
  <c r="C942" i="3"/>
  <c r="D942" i="3" s="1"/>
  <c r="E942" i="3"/>
  <c r="C943" i="3"/>
  <c r="D943" i="3" s="1"/>
  <c r="E943" i="3"/>
  <c r="C944" i="3"/>
  <c r="D944" i="3" s="1"/>
  <c r="E944" i="3"/>
  <c r="C945" i="3"/>
  <c r="D945" i="3" s="1"/>
  <c r="E945" i="3"/>
  <c r="C946" i="3"/>
  <c r="D946" i="3" s="1"/>
  <c r="E946" i="3"/>
  <c r="C947" i="3"/>
  <c r="D947" i="3" s="1"/>
  <c r="E947" i="3"/>
  <c r="C948" i="3"/>
  <c r="D948" i="3" s="1"/>
  <c r="E948" i="3"/>
  <c r="C949" i="3"/>
  <c r="D949" i="3" s="1"/>
  <c r="E949" i="3"/>
  <c r="C950" i="3"/>
  <c r="D950" i="3" s="1"/>
  <c r="E950" i="3"/>
  <c r="C951" i="3"/>
  <c r="D951" i="3" s="1"/>
  <c r="E951" i="3"/>
  <c r="C952" i="3"/>
  <c r="D952" i="3" s="1"/>
  <c r="E952" i="3"/>
  <c r="C953" i="3"/>
  <c r="D953" i="3" s="1"/>
  <c r="E953" i="3"/>
  <c r="C954" i="3"/>
  <c r="D954" i="3" s="1"/>
  <c r="E954" i="3"/>
  <c r="C955" i="3"/>
  <c r="D955" i="3" s="1"/>
  <c r="E955" i="3"/>
  <c r="C956" i="3"/>
  <c r="D956" i="3" s="1"/>
  <c r="E956" i="3"/>
  <c r="C957" i="3"/>
  <c r="D957" i="3" s="1"/>
  <c r="E957" i="3"/>
  <c r="C958" i="3"/>
  <c r="D958" i="3" s="1"/>
  <c r="E958" i="3"/>
  <c r="C959" i="3"/>
  <c r="D959" i="3" s="1"/>
  <c r="E959" i="3"/>
  <c r="C960" i="3"/>
  <c r="D960" i="3" s="1"/>
  <c r="E960" i="3"/>
  <c r="C961" i="3"/>
  <c r="D961" i="3" s="1"/>
  <c r="E961" i="3"/>
  <c r="C962" i="3"/>
  <c r="D962" i="3" s="1"/>
  <c r="E962" i="3"/>
  <c r="C963" i="3"/>
  <c r="D963" i="3" s="1"/>
  <c r="E963" i="3"/>
  <c r="C964" i="3"/>
  <c r="D964" i="3" s="1"/>
  <c r="E964" i="3"/>
  <c r="C965" i="3"/>
  <c r="D965" i="3" s="1"/>
  <c r="E965" i="3"/>
  <c r="C966" i="3"/>
  <c r="D966" i="3" s="1"/>
  <c r="E966" i="3"/>
  <c r="C967" i="3"/>
  <c r="D967" i="3" s="1"/>
  <c r="E967" i="3"/>
  <c r="C968" i="3"/>
  <c r="D968" i="3" s="1"/>
  <c r="E968" i="3"/>
  <c r="C969" i="3"/>
  <c r="D969" i="3" s="1"/>
  <c r="E969" i="3"/>
  <c r="C970" i="3"/>
  <c r="D970" i="3" s="1"/>
  <c r="E970" i="3"/>
  <c r="C971" i="3"/>
  <c r="D971" i="3" s="1"/>
  <c r="E971" i="3"/>
  <c r="C972" i="3"/>
  <c r="D972" i="3" s="1"/>
  <c r="E972" i="3"/>
  <c r="C973" i="3"/>
  <c r="D973" i="3" s="1"/>
  <c r="E973" i="3"/>
  <c r="C974" i="3"/>
  <c r="D974" i="3" s="1"/>
  <c r="E974" i="3"/>
  <c r="C975" i="3"/>
  <c r="D975" i="3" s="1"/>
  <c r="E975" i="3"/>
  <c r="C976" i="3"/>
  <c r="D976" i="3" s="1"/>
  <c r="E976" i="3"/>
  <c r="C977" i="3"/>
  <c r="D977" i="3" s="1"/>
  <c r="E977" i="3"/>
  <c r="C978" i="3"/>
  <c r="D978" i="3" s="1"/>
  <c r="E978" i="3"/>
  <c r="C979" i="3"/>
  <c r="D979" i="3" s="1"/>
  <c r="E979" i="3"/>
  <c r="C980" i="3"/>
  <c r="D980" i="3" s="1"/>
  <c r="E980" i="3"/>
  <c r="C981" i="3"/>
  <c r="D981" i="3" s="1"/>
  <c r="E981" i="3"/>
  <c r="C982" i="3"/>
  <c r="D982" i="3" s="1"/>
  <c r="E982" i="3"/>
  <c r="C983" i="3"/>
  <c r="D983" i="3" s="1"/>
  <c r="E983" i="3"/>
  <c r="C984" i="3"/>
  <c r="D984" i="3" s="1"/>
  <c r="E984" i="3"/>
  <c r="C985" i="3"/>
  <c r="D985" i="3" s="1"/>
  <c r="E985" i="3"/>
  <c r="C986" i="3"/>
  <c r="D986" i="3" s="1"/>
  <c r="E986" i="3"/>
  <c r="C987" i="3"/>
  <c r="D987" i="3" s="1"/>
  <c r="E987" i="3"/>
  <c r="C988" i="3"/>
  <c r="D988" i="3" s="1"/>
  <c r="E988" i="3"/>
  <c r="C989" i="3"/>
  <c r="D989" i="3" s="1"/>
  <c r="E989" i="3"/>
  <c r="C990" i="3"/>
  <c r="D990" i="3" s="1"/>
  <c r="E990" i="3"/>
  <c r="C991" i="3"/>
  <c r="D991" i="3" s="1"/>
  <c r="E991" i="3"/>
  <c r="C992" i="3"/>
  <c r="D992" i="3" s="1"/>
  <c r="E992" i="3"/>
  <c r="C993" i="3"/>
  <c r="D993" i="3" s="1"/>
  <c r="E993" i="3"/>
  <c r="C994" i="3"/>
  <c r="D994" i="3" s="1"/>
  <c r="E994" i="3"/>
  <c r="C995" i="3"/>
  <c r="D995" i="3" s="1"/>
  <c r="E995" i="3"/>
  <c r="C996" i="3"/>
  <c r="D996" i="3" s="1"/>
  <c r="E996" i="3"/>
  <c r="C997" i="3"/>
  <c r="D997" i="3" s="1"/>
  <c r="E997" i="3"/>
  <c r="C998" i="3"/>
  <c r="D998" i="3" s="1"/>
  <c r="E998" i="3"/>
  <c r="C999" i="3"/>
  <c r="D999" i="3" s="1"/>
  <c r="E999" i="3"/>
  <c r="C1000" i="3"/>
  <c r="D1000" i="3" s="1"/>
  <c r="E1000" i="3"/>
  <c r="C1001" i="3"/>
  <c r="D1001" i="3" s="1"/>
  <c r="E1001" i="3"/>
  <c r="C1002" i="3"/>
  <c r="D1002" i="3" s="1"/>
  <c r="E1002" i="3"/>
  <c r="C1003" i="3"/>
  <c r="D1003" i="3" s="1"/>
  <c r="E1003" i="3"/>
  <c r="C1004" i="3"/>
  <c r="D1004" i="3" s="1"/>
  <c r="E1004" i="3"/>
  <c r="C1005" i="3"/>
  <c r="D1005" i="3" s="1"/>
  <c r="E1005" i="3"/>
  <c r="C1006" i="3"/>
  <c r="D1006" i="3" s="1"/>
  <c r="E1006" i="3"/>
  <c r="C1007" i="3"/>
  <c r="D1007" i="3" s="1"/>
  <c r="E1007" i="3"/>
  <c r="C1008" i="3"/>
  <c r="D1008" i="3" s="1"/>
  <c r="E1008" i="3"/>
  <c r="C1009" i="3"/>
  <c r="D1009" i="3" s="1"/>
  <c r="E1009" i="3"/>
  <c r="C1010" i="3"/>
  <c r="D1010" i="3" s="1"/>
  <c r="E1010" i="3"/>
  <c r="C1011" i="3"/>
  <c r="D1011" i="3" s="1"/>
  <c r="E1011" i="3"/>
  <c r="C1012" i="3"/>
  <c r="D1012" i="3" s="1"/>
  <c r="E1012" i="3"/>
  <c r="C1013" i="3"/>
  <c r="D1013" i="3" s="1"/>
  <c r="E1013" i="3"/>
  <c r="C1014" i="3"/>
  <c r="D1014" i="3" s="1"/>
  <c r="E1014" i="3"/>
  <c r="C1015" i="3"/>
  <c r="D1015" i="3" s="1"/>
  <c r="E1015" i="3"/>
  <c r="C1016" i="3"/>
  <c r="D1016" i="3" s="1"/>
  <c r="E1016" i="3"/>
  <c r="C1017" i="3"/>
  <c r="D1017" i="3" s="1"/>
  <c r="E1017" i="3"/>
  <c r="C1018" i="3"/>
  <c r="D1018" i="3" s="1"/>
  <c r="E1018" i="3"/>
  <c r="C1019" i="3"/>
  <c r="D1019" i="3" s="1"/>
  <c r="E1019" i="3"/>
  <c r="C1020" i="3"/>
  <c r="D1020" i="3" s="1"/>
  <c r="E1020" i="3"/>
  <c r="C1021" i="3"/>
  <c r="D1021" i="3" s="1"/>
  <c r="E1021" i="3"/>
  <c r="C1022" i="3"/>
  <c r="D1022" i="3" s="1"/>
  <c r="E1022" i="3"/>
  <c r="C1023" i="3"/>
  <c r="D1023" i="3" s="1"/>
  <c r="E1023" i="3"/>
  <c r="C1024" i="3"/>
  <c r="D1024" i="3" s="1"/>
  <c r="E1024" i="3"/>
  <c r="C1025" i="3"/>
  <c r="D1025" i="3" s="1"/>
  <c r="E1025" i="3"/>
  <c r="C1026" i="3"/>
  <c r="D1026" i="3" s="1"/>
  <c r="E1026" i="3"/>
  <c r="C1027" i="3"/>
  <c r="D1027" i="3" s="1"/>
  <c r="E1027" i="3"/>
  <c r="C1028" i="3"/>
  <c r="D1028" i="3" s="1"/>
  <c r="E1028" i="3"/>
  <c r="C1029" i="3"/>
  <c r="D1029" i="3" s="1"/>
  <c r="E1029" i="3"/>
  <c r="C1030" i="3"/>
  <c r="D1030" i="3" s="1"/>
  <c r="E1030" i="3"/>
  <c r="C1031" i="3"/>
  <c r="D1031" i="3" s="1"/>
  <c r="E1031" i="3"/>
  <c r="C1032" i="3"/>
  <c r="D1032" i="3" s="1"/>
  <c r="E1032" i="3"/>
  <c r="C1033" i="3"/>
  <c r="D1033" i="3" s="1"/>
  <c r="E1033" i="3"/>
  <c r="C1034" i="3"/>
  <c r="D1034" i="3" s="1"/>
  <c r="E1034" i="3"/>
  <c r="C1035" i="3"/>
  <c r="D1035" i="3" s="1"/>
  <c r="E1035" i="3"/>
  <c r="C1036" i="3"/>
  <c r="D1036" i="3" s="1"/>
  <c r="E1036" i="3"/>
  <c r="C1037" i="3"/>
  <c r="D1037" i="3" s="1"/>
  <c r="E1037" i="3"/>
  <c r="C1038" i="3"/>
  <c r="D1038" i="3" s="1"/>
  <c r="E1038" i="3"/>
  <c r="C1039" i="3"/>
  <c r="D1039" i="3" s="1"/>
  <c r="E1039" i="3"/>
  <c r="C1040" i="3"/>
  <c r="D1040" i="3" s="1"/>
  <c r="E1040" i="3"/>
  <c r="C1041" i="3"/>
  <c r="D1041" i="3" s="1"/>
  <c r="E1041" i="3"/>
  <c r="C1042" i="3"/>
  <c r="D1042" i="3" s="1"/>
  <c r="E1042" i="3"/>
  <c r="C1043" i="3"/>
  <c r="D1043" i="3" s="1"/>
  <c r="E1043" i="3"/>
  <c r="C1044" i="3"/>
  <c r="D1044" i="3" s="1"/>
  <c r="E1044" i="3"/>
  <c r="C1045" i="3"/>
  <c r="D1045" i="3" s="1"/>
  <c r="E1045" i="3"/>
  <c r="C1046" i="3"/>
  <c r="D1046" i="3" s="1"/>
  <c r="E1046" i="3"/>
  <c r="C1047" i="3"/>
  <c r="D1047" i="3" s="1"/>
  <c r="E1047" i="3"/>
  <c r="C1048" i="3"/>
  <c r="D1048" i="3" s="1"/>
  <c r="E1048" i="3"/>
  <c r="C1049" i="3"/>
  <c r="D1049" i="3" s="1"/>
  <c r="E1049" i="3"/>
  <c r="C1050" i="3"/>
  <c r="D1050" i="3" s="1"/>
  <c r="E1050" i="3"/>
  <c r="C1051" i="3"/>
  <c r="D1051" i="3" s="1"/>
  <c r="E1051" i="3"/>
  <c r="C1052" i="3"/>
  <c r="D1052" i="3" s="1"/>
  <c r="E1052" i="3"/>
  <c r="C1053" i="3"/>
  <c r="D1053" i="3" s="1"/>
  <c r="E1053" i="3"/>
  <c r="C1054" i="3"/>
  <c r="D1054" i="3" s="1"/>
  <c r="E1054" i="3"/>
  <c r="C1055" i="3"/>
  <c r="D1055" i="3" s="1"/>
  <c r="E1055" i="3"/>
  <c r="C1056" i="3"/>
  <c r="D1056" i="3" s="1"/>
  <c r="E1056" i="3"/>
  <c r="C1057" i="3"/>
  <c r="D1057" i="3" s="1"/>
  <c r="E1057" i="3"/>
  <c r="C1058" i="3"/>
  <c r="D1058" i="3" s="1"/>
  <c r="E1058" i="3"/>
  <c r="C1059" i="3"/>
  <c r="D1059" i="3" s="1"/>
  <c r="E1059" i="3"/>
  <c r="C1060" i="3"/>
  <c r="D1060" i="3" s="1"/>
  <c r="E1060" i="3"/>
  <c r="C1061" i="3"/>
  <c r="D1061" i="3" s="1"/>
  <c r="E1061" i="3"/>
  <c r="C1062" i="3"/>
  <c r="D1062" i="3" s="1"/>
  <c r="E1062" i="3"/>
  <c r="C1063" i="3"/>
  <c r="D1063" i="3" s="1"/>
  <c r="E1063" i="3"/>
  <c r="C1064" i="3"/>
  <c r="D1064" i="3" s="1"/>
  <c r="E1064" i="3"/>
  <c r="C1065" i="3"/>
  <c r="D1065" i="3" s="1"/>
  <c r="E1065" i="3"/>
  <c r="C1066" i="3"/>
  <c r="D1066" i="3" s="1"/>
  <c r="E1066" i="3"/>
  <c r="C1067" i="3"/>
  <c r="D1067" i="3" s="1"/>
  <c r="E1067" i="3"/>
  <c r="C1068" i="3"/>
  <c r="D1068" i="3" s="1"/>
  <c r="E1068" i="3"/>
  <c r="C1069" i="3"/>
  <c r="D1069" i="3" s="1"/>
  <c r="E1069" i="3"/>
  <c r="C1070" i="3"/>
  <c r="D1070" i="3" s="1"/>
  <c r="E1070" i="3"/>
  <c r="C1071" i="3"/>
  <c r="D1071" i="3" s="1"/>
  <c r="E1071" i="3"/>
  <c r="C1072" i="3"/>
  <c r="D1072" i="3" s="1"/>
  <c r="E1072" i="3"/>
  <c r="C1073" i="3"/>
  <c r="D1073" i="3" s="1"/>
  <c r="E1073" i="3"/>
  <c r="C1074" i="3"/>
  <c r="D1074" i="3" s="1"/>
  <c r="E1074" i="3"/>
  <c r="C1075" i="3"/>
  <c r="D1075" i="3" s="1"/>
  <c r="E1075" i="3"/>
  <c r="C1076" i="3"/>
  <c r="D1076" i="3" s="1"/>
  <c r="E1076" i="3"/>
  <c r="C1077" i="3"/>
  <c r="D1077" i="3" s="1"/>
  <c r="E1077" i="3"/>
  <c r="C1078" i="3"/>
  <c r="D1078" i="3" s="1"/>
  <c r="E1078" i="3"/>
  <c r="C1079" i="3"/>
  <c r="D1079" i="3" s="1"/>
  <c r="E1079" i="3"/>
  <c r="C1080" i="3"/>
  <c r="D1080" i="3" s="1"/>
  <c r="E1080" i="3"/>
  <c r="C1081" i="3"/>
  <c r="D1081" i="3" s="1"/>
  <c r="E1081" i="3"/>
  <c r="C1082" i="3"/>
  <c r="D1082" i="3" s="1"/>
  <c r="E1082" i="3"/>
  <c r="C1083" i="3"/>
  <c r="D1083" i="3" s="1"/>
  <c r="E1083" i="3"/>
  <c r="C1084" i="3"/>
  <c r="D1084" i="3" s="1"/>
  <c r="E1084" i="3"/>
  <c r="C1085" i="3"/>
  <c r="D1085" i="3" s="1"/>
  <c r="E1085" i="3"/>
  <c r="C1086" i="3"/>
  <c r="D1086" i="3" s="1"/>
  <c r="E1086" i="3"/>
  <c r="C1087" i="3"/>
  <c r="D1087" i="3" s="1"/>
  <c r="E1087" i="3"/>
  <c r="C1088" i="3"/>
  <c r="D1088" i="3" s="1"/>
  <c r="E1088" i="3"/>
  <c r="C1089" i="3"/>
  <c r="D1089" i="3" s="1"/>
  <c r="E1089" i="3"/>
  <c r="C1090" i="3"/>
  <c r="D1090" i="3" s="1"/>
  <c r="E1090" i="3"/>
  <c r="C1091" i="3"/>
  <c r="D1091" i="3" s="1"/>
  <c r="E1091" i="3"/>
  <c r="C1092" i="3"/>
  <c r="D1092" i="3" s="1"/>
  <c r="E1092" i="3"/>
  <c r="C1093" i="3"/>
  <c r="D1093" i="3" s="1"/>
  <c r="E1093" i="3"/>
  <c r="C1094" i="3"/>
  <c r="D1094" i="3" s="1"/>
  <c r="E1094" i="3"/>
  <c r="C1095" i="3"/>
  <c r="D1095" i="3" s="1"/>
  <c r="E1095" i="3"/>
  <c r="C1096" i="3"/>
  <c r="D1096" i="3" s="1"/>
  <c r="E1096" i="3"/>
  <c r="C1097" i="3"/>
  <c r="D1097" i="3" s="1"/>
  <c r="E1097" i="3"/>
  <c r="C1098" i="3"/>
  <c r="D1098" i="3" s="1"/>
  <c r="E1098" i="3"/>
  <c r="C1099" i="3"/>
  <c r="D1099" i="3" s="1"/>
  <c r="E1099" i="3"/>
  <c r="C1100" i="3"/>
  <c r="D1100" i="3" s="1"/>
  <c r="E1100" i="3"/>
  <c r="C1101" i="3"/>
  <c r="D1101" i="3" s="1"/>
  <c r="E1101" i="3"/>
  <c r="C1102" i="3"/>
  <c r="D1102" i="3" s="1"/>
  <c r="E1102" i="3"/>
  <c r="C1103" i="3"/>
  <c r="D1103" i="3" s="1"/>
  <c r="E1103" i="3"/>
  <c r="C1104" i="3"/>
  <c r="D1104" i="3" s="1"/>
  <c r="E1104" i="3"/>
  <c r="C1105" i="3"/>
  <c r="D1105" i="3" s="1"/>
  <c r="E1105" i="3"/>
  <c r="C1106" i="3"/>
  <c r="D1106" i="3" s="1"/>
  <c r="E1106" i="3"/>
  <c r="C1107" i="3"/>
  <c r="D1107" i="3" s="1"/>
  <c r="E1107" i="3"/>
  <c r="C1108" i="3"/>
  <c r="D1108" i="3" s="1"/>
  <c r="E1108" i="3"/>
  <c r="C1109" i="3"/>
  <c r="D1109" i="3" s="1"/>
  <c r="E1109" i="3"/>
  <c r="C1110" i="3"/>
  <c r="D1110" i="3" s="1"/>
  <c r="E1110" i="3"/>
  <c r="C1111" i="3"/>
  <c r="D1111" i="3" s="1"/>
  <c r="E1111" i="3"/>
  <c r="C1112" i="3"/>
  <c r="D1112" i="3" s="1"/>
  <c r="E1112" i="3"/>
  <c r="C1113" i="3"/>
  <c r="D1113" i="3" s="1"/>
  <c r="E1113" i="3"/>
  <c r="C1114" i="3"/>
  <c r="D1114" i="3" s="1"/>
  <c r="E1114" i="3"/>
  <c r="C1115" i="3"/>
  <c r="D1115" i="3" s="1"/>
  <c r="E1115" i="3"/>
  <c r="C1116" i="3"/>
  <c r="D1116" i="3" s="1"/>
  <c r="E1116" i="3"/>
  <c r="C1117" i="3"/>
  <c r="D1117" i="3" s="1"/>
  <c r="E1117" i="3"/>
  <c r="C1118" i="3"/>
  <c r="D1118" i="3" s="1"/>
  <c r="E1118" i="3"/>
  <c r="C1119" i="3"/>
  <c r="D1119" i="3" s="1"/>
  <c r="E1119" i="3"/>
  <c r="C1120" i="3"/>
  <c r="D1120" i="3" s="1"/>
  <c r="E1120" i="3"/>
  <c r="C1121" i="3"/>
  <c r="D1121" i="3" s="1"/>
  <c r="E1121" i="3"/>
  <c r="C1122" i="3"/>
  <c r="D1122" i="3" s="1"/>
  <c r="E1122" i="3"/>
  <c r="C1123" i="3"/>
  <c r="D1123" i="3" s="1"/>
  <c r="E1123" i="3"/>
  <c r="C1124" i="3"/>
  <c r="D1124" i="3" s="1"/>
  <c r="E1124" i="3"/>
  <c r="C1125" i="3"/>
  <c r="D1125" i="3" s="1"/>
  <c r="E1125" i="3"/>
  <c r="C1126" i="3"/>
  <c r="D1126" i="3" s="1"/>
  <c r="E1126" i="3"/>
  <c r="C1127" i="3"/>
  <c r="D1127" i="3" s="1"/>
  <c r="E1127" i="3"/>
  <c r="C1128" i="3"/>
  <c r="D1128" i="3" s="1"/>
  <c r="E1128" i="3"/>
  <c r="C1129" i="3"/>
  <c r="D1129" i="3" s="1"/>
  <c r="E1129" i="3"/>
  <c r="C1130" i="3"/>
  <c r="D1130" i="3" s="1"/>
  <c r="E1130" i="3"/>
  <c r="C1131" i="3"/>
  <c r="D1131" i="3" s="1"/>
  <c r="E1131" i="3"/>
  <c r="C1132" i="3"/>
  <c r="D1132" i="3" s="1"/>
  <c r="E1132" i="3"/>
  <c r="C1133" i="3"/>
  <c r="D1133" i="3" s="1"/>
  <c r="E1133" i="3"/>
  <c r="C1134" i="3"/>
  <c r="D1134" i="3" s="1"/>
  <c r="E1134" i="3"/>
  <c r="C1135" i="3"/>
  <c r="D1135" i="3" s="1"/>
  <c r="E1135" i="3"/>
  <c r="C1136" i="3"/>
  <c r="D1136" i="3" s="1"/>
  <c r="E1136" i="3"/>
  <c r="C1137" i="3"/>
  <c r="D1137" i="3" s="1"/>
  <c r="E1137" i="3"/>
  <c r="C1138" i="3"/>
  <c r="D1138" i="3" s="1"/>
  <c r="E1138" i="3"/>
  <c r="C1139" i="3"/>
  <c r="D1139" i="3" s="1"/>
  <c r="E1139" i="3"/>
  <c r="C1140" i="3"/>
  <c r="D1140" i="3" s="1"/>
  <c r="E1140" i="3"/>
  <c r="C1141" i="3"/>
  <c r="D1141" i="3" s="1"/>
  <c r="E1141" i="3"/>
  <c r="C1142" i="3"/>
  <c r="D1142" i="3" s="1"/>
  <c r="E1142" i="3"/>
  <c r="C1143" i="3"/>
  <c r="D1143" i="3" s="1"/>
  <c r="E1143" i="3"/>
  <c r="C1144" i="3"/>
  <c r="D1144" i="3" s="1"/>
  <c r="E1144" i="3"/>
  <c r="C1145" i="3"/>
  <c r="D1145" i="3" s="1"/>
  <c r="E1145" i="3"/>
  <c r="C1146" i="3"/>
  <c r="D1146" i="3" s="1"/>
  <c r="E1146" i="3"/>
  <c r="C1147" i="3"/>
  <c r="D1147" i="3" s="1"/>
  <c r="E1147" i="3"/>
  <c r="C1148" i="3"/>
  <c r="D1148" i="3" s="1"/>
  <c r="E1148" i="3"/>
  <c r="C1149" i="3"/>
  <c r="D1149" i="3" s="1"/>
  <c r="E1149" i="3"/>
  <c r="C1150" i="3"/>
  <c r="D1150" i="3" s="1"/>
  <c r="E1150" i="3"/>
  <c r="C1151" i="3"/>
  <c r="D1151" i="3" s="1"/>
  <c r="E1151" i="3"/>
  <c r="C1152" i="3"/>
  <c r="D1152" i="3" s="1"/>
  <c r="E1152" i="3"/>
  <c r="C1153" i="3"/>
  <c r="D1153" i="3" s="1"/>
  <c r="E1153" i="3"/>
  <c r="C1154" i="3"/>
  <c r="D1154" i="3" s="1"/>
  <c r="E1154" i="3"/>
  <c r="C1155" i="3"/>
  <c r="D1155" i="3" s="1"/>
  <c r="E1155" i="3"/>
  <c r="C1156" i="3"/>
  <c r="D1156" i="3" s="1"/>
  <c r="E1156" i="3"/>
  <c r="C1157" i="3"/>
  <c r="D1157" i="3" s="1"/>
  <c r="E1157" i="3"/>
  <c r="C1158" i="3"/>
  <c r="D1158" i="3" s="1"/>
  <c r="E1158" i="3"/>
  <c r="C1159" i="3"/>
  <c r="D1159" i="3" s="1"/>
  <c r="E1159" i="3"/>
  <c r="C1160" i="3"/>
  <c r="D1160" i="3" s="1"/>
  <c r="E1160" i="3"/>
  <c r="C1161" i="3"/>
  <c r="D1161" i="3" s="1"/>
  <c r="E1161" i="3"/>
  <c r="C1162" i="3"/>
  <c r="D1162" i="3" s="1"/>
  <c r="E1162" i="3"/>
  <c r="C1163" i="3"/>
  <c r="D1163" i="3" s="1"/>
  <c r="E1163" i="3"/>
  <c r="C1164" i="3"/>
  <c r="D1164" i="3" s="1"/>
  <c r="E1164" i="3"/>
  <c r="C1165" i="3"/>
  <c r="D1165" i="3" s="1"/>
  <c r="E1165" i="3"/>
  <c r="C1166" i="3"/>
  <c r="D1166" i="3" s="1"/>
  <c r="E1166" i="3"/>
  <c r="C1167" i="3"/>
  <c r="D1167" i="3" s="1"/>
  <c r="E1167" i="3"/>
  <c r="C1168" i="3"/>
  <c r="D1168" i="3" s="1"/>
  <c r="E1168" i="3"/>
  <c r="C1169" i="3"/>
  <c r="D1169" i="3" s="1"/>
  <c r="E1169" i="3"/>
  <c r="C1170" i="3"/>
  <c r="D1170" i="3" s="1"/>
  <c r="E1170" i="3"/>
  <c r="C1171" i="3"/>
  <c r="D1171" i="3" s="1"/>
  <c r="E1171" i="3"/>
  <c r="C1172" i="3"/>
  <c r="D1172" i="3" s="1"/>
  <c r="E1172" i="3"/>
  <c r="C1173" i="3"/>
  <c r="D1173" i="3" s="1"/>
  <c r="E1173" i="3"/>
  <c r="C1174" i="3"/>
  <c r="D1174" i="3" s="1"/>
  <c r="E1174" i="3"/>
  <c r="C1175" i="3"/>
  <c r="D1175" i="3" s="1"/>
  <c r="E1175" i="3"/>
  <c r="C1176" i="3"/>
  <c r="D1176" i="3" s="1"/>
  <c r="E1176" i="3"/>
  <c r="C1177" i="3"/>
  <c r="D1177" i="3" s="1"/>
  <c r="E1177" i="3"/>
  <c r="C1178" i="3"/>
  <c r="D1178" i="3" s="1"/>
  <c r="E1178" i="3"/>
  <c r="C1179" i="3"/>
  <c r="D1179" i="3" s="1"/>
  <c r="E1179" i="3"/>
  <c r="C1180" i="3"/>
  <c r="D1180" i="3" s="1"/>
  <c r="E1180" i="3"/>
  <c r="C1181" i="3"/>
  <c r="D1181" i="3" s="1"/>
  <c r="E1181" i="3"/>
  <c r="C1182" i="3"/>
  <c r="D1182" i="3" s="1"/>
  <c r="E1182" i="3"/>
  <c r="C1183" i="3"/>
  <c r="D1183" i="3" s="1"/>
  <c r="E1183" i="3"/>
  <c r="C1184" i="3"/>
  <c r="D1184" i="3" s="1"/>
  <c r="E1184" i="3"/>
  <c r="C1185" i="3"/>
  <c r="D1185" i="3" s="1"/>
  <c r="E1185" i="3"/>
  <c r="C1186" i="3"/>
  <c r="D1186" i="3" s="1"/>
  <c r="E1186" i="3"/>
  <c r="C1187" i="3"/>
  <c r="D1187" i="3" s="1"/>
  <c r="E1187" i="3"/>
  <c r="C1188" i="3"/>
  <c r="D1188" i="3" s="1"/>
  <c r="E1188" i="3"/>
  <c r="C1189" i="3"/>
  <c r="D1189" i="3" s="1"/>
  <c r="E1189" i="3"/>
  <c r="C1190" i="3"/>
  <c r="D1190" i="3" s="1"/>
  <c r="E1190" i="3"/>
  <c r="C1191" i="3"/>
  <c r="D1191" i="3" s="1"/>
  <c r="E1191" i="3"/>
  <c r="C1192" i="3"/>
  <c r="D1192" i="3" s="1"/>
  <c r="E1192" i="3"/>
  <c r="C1193" i="3"/>
  <c r="D1193" i="3" s="1"/>
  <c r="E1193" i="3"/>
  <c r="C1194" i="3"/>
  <c r="D1194" i="3" s="1"/>
  <c r="E1194" i="3"/>
  <c r="C1195" i="3"/>
  <c r="D1195" i="3" s="1"/>
  <c r="E1195" i="3"/>
  <c r="C1196" i="3"/>
  <c r="D1196" i="3" s="1"/>
  <c r="E1196" i="3"/>
  <c r="C1197" i="3"/>
  <c r="D1197" i="3" s="1"/>
  <c r="E1197" i="3"/>
  <c r="C1198" i="3"/>
  <c r="D1198" i="3" s="1"/>
  <c r="E1198" i="3"/>
  <c r="C1199" i="3"/>
  <c r="D1199" i="3" s="1"/>
  <c r="E1199" i="3"/>
  <c r="C1200" i="3"/>
  <c r="D1200" i="3" s="1"/>
  <c r="E1200" i="3"/>
  <c r="C1201" i="3"/>
  <c r="D1201" i="3" s="1"/>
  <c r="E1201" i="3"/>
  <c r="C1202" i="3"/>
  <c r="D1202" i="3" s="1"/>
  <c r="E1202" i="3"/>
  <c r="C1203" i="3"/>
  <c r="D1203" i="3" s="1"/>
  <c r="E1203" i="3"/>
  <c r="C1204" i="3"/>
  <c r="D1204" i="3" s="1"/>
  <c r="E1204" i="3"/>
  <c r="C1205" i="3"/>
  <c r="D1205" i="3" s="1"/>
  <c r="E1205" i="3"/>
  <c r="C1206" i="3"/>
  <c r="D1206" i="3" s="1"/>
  <c r="E1206" i="3"/>
  <c r="C1207" i="3"/>
  <c r="D1207" i="3" s="1"/>
  <c r="E1207" i="3"/>
  <c r="C1208" i="3"/>
  <c r="D1208" i="3" s="1"/>
  <c r="E1208" i="3"/>
  <c r="C1209" i="3"/>
  <c r="D1209" i="3" s="1"/>
  <c r="E1209" i="3"/>
  <c r="C1210" i="3"/>
  <c r="D1210" i="3" s="1"/>
  <c r="E1210" i="3"/>
  <c r="C1211" i="3"/>
  <c r="D1211" i="3" s="1"/>
  <c r="E1211" i="3"/>
  <c r="C1212" i="3"/>
  <c r="D1212" i="3" s="1"/>
  <c r="E1212" i="3"/>
  <c r="C1213" i="3"/>
  <c r="D1213" i="3" s="1"/>
  <c r="E1213" i="3"/>
  <c r="C1214" i="3"/>
  <c r="D1214" i="3" s="1"/>
  <c r="E1214" i="3"/>
  <c r="C1215" i="3"/>
  <c r="D1215" i="3" s="1"/>
  <c r="E1215" i="3"/>
  <c r="C1216" i="3"/>
  <c r="D1216" i="3" s="1"/>
  <c r="E1216" i="3"/>
  <c r="C1217" i="3"/>
  <c r="D1217" i="3" s="1"/>
  <c r="E1217" i="3"/>
  <c r="C1218" i="3"/>
  <c r="D1218" i="3" s="1"/>
  <c r="E1218" i="3"/>
  <c r="C1219" i="3"/>
  <c r="D1219" i="3" s="1"/>
  <c r="E1219" i="3"/>
  <c r="C1220" i="3"/>
  <c r="D1220" i="3" s="1"/>
  <c r="E1220" i="3"/>
  <c r="C1221" i="3"/>
  <c r="D1221" i="3" s="1"/>
  <c r="E1221" i="3"/>
  <c r="C1222" i="3"/>
  <c r="D1222" i="3" s="1"/>
  <c r="E1222" i="3"/>
  <c r="C1223" i="3"/>
  <c r="D1223" i="3" s="1"/>
  <c r="E1223" i="3"/>
  <c r="C1224" i="3"/>
  <c r="D1224" i="3" s="1"/>
  <c r="E1224" i="3"/>
  <c r="C1225" i="3"/>
  <c r="D1225" i="3" s="1"/>
  <c r="E1225" i="3"/>
  <c r="C1226" i="3"/>
  <c r="D1226" i="3" s="1"/>
  <c r="E1226" i="3"/>
  <c r="C1227" i="3"/>
  <c r="D1227" i="3" s="1"/>
  <c r="E1227" i="3"/>
  <c r="C1228" i="3"/>
  <c r="D1228" i="3" s="1"/>
  <c r="E1228" i="3"/>
  <c r="C1229" i="3"/>
  <c r="D1229" i="3" s="1"/>
  <c r="E1229" i="3"/>
  <c r="C1230" i="3"/>
  <c r="D1230" i="3" s="1"/>
  <c r="E1230" i="3"/>
  <c r="C1231" i="3"/>
  <c r="D1231" i="3" s="1"/>
  <c r="E1231" i="3"/>
  <c r="C1232" i="3"/>
  <c r="D1232" i="3" s="1"/>
  <c r="E1232" i="3"/>
  <c r="C1233" i="3"/>
  <c r="D1233" i="3" s="1"/>
  <c r="E1233" i="3"/>
  <c r="C1234" i="3"/>
  <c r="D1234" i="3" s="1"/>
  <c r="E1234" i="3"/>
  <c r="C1235" i="3"/>
  <c r="D1235" i="3" s="1"/>
  <c r="E1235" i="3"/>
  <c r="C1236" i="3"/>
  <c r="D1236" i="3" s="1"/>
  <c r="E1236" i="3"/>
  <c r="C1237" i="3"/>
  <c r="D1237" i="3" s="1"/>
  <c r="E1237" i="3"/>
  <c r="C1238" i="3"/>
  <c r="D1238" i="3" s="1"/>
  <c r="E1238" i="3"/>
  <c r="C1239" i="3"/>
  <c r="D1239" i="3" s="1"/>
  <c r="E1239" i="3"/>
  <c r="C1240" i="3"/>
  <c r="D1240" i="3" s="1"/>
  <c r="E1240" i="3"/>
  <c r="C1241" i="3"/>
  <c r="D1241" i="3" s="1"/>
  <c r="E1241" i="3"/>
  <c r="C1242" i="3"/>
  <c r="D1242" i="3" s="1"/>
  <c r="E1242" i="3"/>
  <c r="C1243" i="3"/>
  <c r="D1243" i="3" s="1"/>
  <c r="E1243" i="3"/>
  <c r="C1244" i="3"/>
  <c r="D1244" i="3" s="1"/>
  <c r="E1244" i="3"/>
  <c r="C1245" i="3"/>
  <c r="D1245" i="3" s="1"/>
  <c r="E1245" i="3"/>
  <c r="C1246" i="3"/>
  <c r="D1246" i="3" s="1"/>
  <c r="E1246" i="3"/>
  <c r="C1247" i="3"/>
  <c r="D1247" i="3" s="1"/>
  <c r="E1247" i="3"/>
  <c r="C1248" i="3"/>
  <c r="D1248" i="3" s="1"/>
  <c r="E1248" i="3"/>
  <c r="C1249" i="3"/>
  <c r="D1249" i="3" s="1"/>
  <c r="E1249" i="3"/>
  <c r="C1250" i="3"/>
  <c r="D1250" i="3" s="1"/>
  <c r="E1250" i="3"/>
  <c r="C1251" i="3"/>
  <c r="D1251" i="3" s="1"/>
  <c r="E1251" i="3"/>
  <c r="C1252" i="3"/>
  <c r="D1252" i="3" s="1"/>
  <c r="E1252" i="3"/>
  <c r="C1253" i="3"/>
  <c r="D1253" i="3" s="1"/>
  <c r="E1253" i="3"/>
  <c r="C1254" i="3"/>
  <c r="D1254" i="3" s="1"/>
  <c r="E1254" i="3"/>
  <c r="C1255" i="3"/>
  <c r="D1255" i="3" s="1"/>
  <c r="E1255" i="3"/>
  <c r="C1256" i="3"/>
  <c r="D1256" i="3" s="1"/>
  <c r="E1256" i="3"/>
  <c r="C1257" i="3"/>
  <c r="D1257" i="3" s="1"/>
  <c r="E1257" i="3"/>
  <c r="C1258" i="3"/>
  <c r="D1258" i="3" s="1"/>
  <c r="E1258" i="3"/>
  <c r="C1259" i="3"/>
  <c r="D1259" i="3" s="1"/>
  <c r="E1259" i="3"/>
  <c r="C1260" i="3"/>
  <c r="D1260" i="3" s="1"/>
  <c r="E1260" i="3"/>
  <c r="C1261" i="3"/>
  <c r="D1261" i="3" s="1"/>
  <c r="E1261" i="3"/>
  <c r="C1262" i="3"/>
  <c r="D1262" i="3" s="1"/>
  <c r="E1262" i="3"/>
  <c r="C1263" i="3"/>
  <c r="D1263" i="3" s="1"/>
  <c r="E1263" i="3"/>
  <c r="C1264" i="3"/>
  <c r="D1264" i="3" s="1"/>
  <c r="E1264" i="3"/>
  <c r="C1265" i="3"/>
  <c r="D1265" i="3" s="1"/>
  <c r="E1265" i="3"/>
  <c r="C1266" i="3"/>
  <c r="D1266" i="3" s="1"/>
  <c r="E1266" i="3"/>
  <c r="C1267" i="3"/>
  <c r="D1267" i="3" s="1"/>
  <c r="E1267" i="3"/>
  <c r="C1268" i="3"/>
  <c r="D1268" i="3" s="1"/>
  <c r="E1268" i="3"/>
  <c r="C1269" i="3"/>
  <c r="D1269" i="3" s="1"/>
  <c r="E1269" i="3"/>
  <c r="C1270" i="3"/>
  <c r="D1270" i="3" s="1"/>
  <c r="E1270" i="3"/>
  <c r="C1271" i="3"/>
  <c r="D1271" i="3" s="1"/>
  <c r="E1271" i="3"/>
  <c r="C1272" i="3"/>
  <c r="D1272" i="3" s="1"/>
  <c r="E1272" i="3"/>
  <c r="C1273" i="3"/>
  <c r="D1273" i="3" s="1"/>
  <c r="E1273" i="3"/>
  <c r="C1274" i="3"/>
  <c r="D1274" i="3" s="1"/>
  <c r="E1274" i="3"/>
  <c r="C1275" i="3"/>
  <c r="D1275" i="3" s="1"/>
  <c r="E1275" i="3"/>
  <c r="C1276" i="3"/>
  <c r="D1276" i="3" s="1"/>
  <c r="E1276" i="3"/>
  <c r="C1277" i="3"/>
  <c r="D1277" i="3" s="1"/>
  <c r="E1277" i="3"/>
  <c r="C1278" i="3"/>
  <c r="D1278" i="3" s="1"/>
  <c r="E1278" i="3"/>
  <c r="C1279" i="3"/>
  <c r="D1279" i="3" s="1"/>
  <c r="E1279" i="3"/>
  <c r="C1280" i="3"/>
  <c r="D1280" i="3" s="1"/>
  <c r="E1280" i="3"/>
  <c r="C1281" i="3"/>
  <c r="D1281" i="3" s="1"/>
  <c r="E1281" i="3"/>
  <c r="C1282" i="3"/>
  <c r="D1282" i="3" s="1"/>
  <c r="E1282" i="3"/>
  <c r="C1283" i="3"/>
  <c r="D1283" i="3" s="1"/>
  <c r="E1283" i="3"/>
  <c r="C1284" i="3"/>
  <c r="D1284" i="3" s="1"/>
  <c r="E1284" i="3"/>
  <c r="C1285" i="3"/>
  <c r="D1285" i="3" s="1"/>
  <c r="E1285" i="3"/>
  <c r="C1286" i="3"/>
  <c r="D1286" i="3" s="1"/>
  <c r="E1286" i="3"/>
  <c r="C1287" i="3"/>
  <c r="D1287" i="3" s="1"/>
  <c r="E1287" i="3"/>
  <c r="C1288" i="3"/>
  <c r="D1288" i="3" s="1"/>
  <c r="E1288" i="3"/>
  <c r="C1289" i="3"/>
  <c r="D1289" i="3" s="1"/>
  <c r="E1289" i="3"/>
  <c r="C1290" i="3"/>
  <c r="D1290" i="3" s="1"/>
  <c r="E1290" i="3"/>
  <c r="C1291" i="3"/>
  <c r="D1291" i="3" s="1"/>
  <c r="E1291" i="3"/>
  <c r="C1292" i="3"/>
  <c r="D1292" i="3" s="1"/>
  <c r="E1292" i="3"/>
  <c r="C1293" i="3"/>
  <c r="D1293" i="3" s="1"/>
  <c r="E1293" i="3"/>
  <c r="C1294" i="3"/>
  <c r="D1294" i="3" s="1"/>
  <c r="E1294" i="3"/>
  <c r="C1295" i="3"/>
  <c r="D1295" i="3" s="1"/>
  <c r="E1295" i="3"/>
  <c r="C1296" i="3"/>
  <c r="D1296" i="3" s="1"/>
  <c r="E1296" i="3"/>
  <c r="C1297" i="3"/>
  <c r="D1297" i="3" s="1"/>
  <c r="E1297" i="3"/>
  <c r="C1298" i="3"/>
  <c r="D1298" i="3" s="1"/>
  <c r="E1298" i="3"/>
  <c r="C1299" i="3"/>
  <c r="D1299" i="3" s="1"/>
  <c r="E1299" i="3"/>
  <c r="C1300" i="3"/>
  <c r="D1300" i="3" s="1"/>
  <c r="E1300" i="3"/>
  <c r="C1301" i="3"/>
  <c r="D1301" i="3" s="1"/>
  <c r="E1301" i="3"/>
  <c r="C1302" i="3"/>
  <c r="D1302" i="3" s="1"/>
  <c r="E1302" i="3"/>
  <c r="C1303" i="3"/>
  <c r="D1303" i="3" s="1"/>
  <c r="E1303" i="3"/>
  <c r="C1304" i="3"/>
  <c r="D1304" i="3" s="1"/>
  <c r="E1304" i="3"/>
  <c r="C1305" i="3"/>
  <c r="D1305" i="3" s="1"/>
  <c r="E1305" i="3"/>
  <c r="C1306" i="3"/>
  <c r="D1306" i="3" s="1"/>
  <c r="E1306" i="3"/>
  <c r="C1307" i="3"/>
  <c r="D1307" i="3" s="1"/>
  <c r="E1307" i="3"/>
  <c r="C1308" i="3"/>
  <c r="D1308" i="3" s="1"/>
  <c r="E1308" i="3"/>
  <c r="C1309" i="3"/>
  <c r="D1309" i="3" s="1"/>
  <c r="E1309" i="3"/>
  <c r="C1310" i="3"/>
  <c r="D1310" i="3" s="1"/>
  <c r="E1310" i="3"/>
  <c r="C1311" i="3"/>
  <c r="D1311" i="3" s="1"/>
  <c r="E1311" i="3"/>
  <c r="C1312" i="3"/>
  <c r="D1312" i="3" s="1"/>
  <c r="E1312" i="3"/>
  <c r="C1313" i="3"/>
  <c r="D1313" i="3" s="1"/>
  <c r="E1313" i="3"/>
  <c r="C1314" i="3"/>
  <c r="D1314" i="3" s="1"/>
  <c r="E1314" i="3"/>
  <c r="C1315" i="3"/>
  <c r="D1315" i="3" s="1"/>
  <c r="E1315" i="3"/>
  <c r="C1316" i="3"/>
  <c r="D1316" i="3" s="1"/>
  <c r="E1316" i="3"/>
  <c r="C1317" i="3"/>
  <c r="D1317" i="3" s="1"/>
  <c r="E1317" i="3"/>
  <c r="C1318" i="3"/>
  <c r="D1318" i="3" s="1"/>
  <c r="E1318" i="3"/>
  <c r="C1319" i="3"/>
  <c r="D1319" i="3" s="1"/>
  <c r="E1319" i="3"/>
  <c r="C1320" i="3"/>
  <c r="D1320" i="3" s="1"/>
  <c r="E1320" i="3"/>
  <c r="C1321" i="3"/>
  <c r="D1321" i="3" s="1"/>
  <c r="E1321" i="3"/>
  <c r="C1322" i="3"/>
  <c r="D1322" i="3" s="1"/>
  <c r="E1322" i="3"/>
  <c r="C1323" i="3"/>
  <c r="D1323" i="3" s="1"/>
  <c r="E1323" i="3"/>
  <c r="C1324" i="3"/>
  <c r="D1324" i="3" s="1"/>
  <c r="E1324" i="3"/>
  <c r="C1325" i="3"/>
  <c r="D1325" i="3" s="1"/>
  <c r="E1325" i="3"/>
  <c r="C1326" i="3"/>
  <c r="D1326" i="3" s="1"/>
  <c r="E1326" i="3"/>
  <c r="C1327" i="3"/>
  <c r="D1327" i="3" s="1"/>
  <c r="E1327" i="3"/>
  <c r="C1328" i="3"/>
  <c r="D1328" i="3" s="1"/>
  <c r="E1328" i="3"/>
  <c r="C1329" i="3"/>
  <c r="D1329" i="3" s="1"/>
  <c r="E1329" i="3"/>
  <c r="C1330" i="3"/>
  <c r="D1330" i="3" s="1"/>
  <c r="E1330" i="3"/>
  <c r="C1331" i="3"/>
  <c r="D1331" i="3" s="1"/>
  <c r="E1331" i="3"/>
  <c r="C1332" i="3"/>
  <c r="D1332" i="3" s="1"/>
  <c r="E1332" i="3"/>
  <c r="C1333" i="3"/>
  <c r="D1333" i="3" s="1"/>
  <c r="E1333" i="3"/>
  <c r="C1334" i="3"/>
  <c r="D1334" i="3" s="1"/>
  <c r="E1334" i="3"/>
  <c r="C1335" i="3"/>
  <c r="D1335" i="3" s="1"/>
  <c r="E1335" i="3"/>
  <c r="C1336" i="3"/>
  <c r="D1336" i="3" s="1"/>
  <c r="E1336" i="3"/>
  <c r="C1337" i="3"/>
  <c r="D1337" i="3" s="1"/>
  <c r="E1337" i="3"/>
  <c r="C1338" i="3"/>
  <c r="D1338" i="3" s="1"/>
  <c r="E1338" i="3"/>
  <c r="C1339" i="3"/>
  <c r="D1339" i="3" s="1"/>
  <c r="E1339" i="3"/>
  <c r="C1340" i="3"/>
  <c r="D1340" i="3" s="1"/>
  <c r="E1340" i="3"/>
  <c r="C1341" i="3"/>
  <c r="D1341" i="3" s="1"/>
  <c r="E1341" i="3"/>
  <c r="C1342" i="3"/>
  <c r="D1342" i="3" s="1"/>
  <c r="E1342" i="3"/>
  <c r="C1343" i="3"/>
  <c r="D1343" i="3" s="1"/>
  <c r="E1343" i="3"/>
  <c r="C1344" i="3"/>
  <c r="D1344" i="3" s="1"/>
  <c r="E1344" i="3"/>
  <c r="C1345" i="3"/>
  <c r="D1345" i="3" s="1"/>
  <c r="E1345" i="3"/>
  <c r="C1346" i="3"/>
  <c r="D1346" i="3" s="1"/>
  <c r="E1346" i="3"/>
  <c r="C1347" i="3"/>
  <c r="D1347" i="3" s="1"/>
  <c r="E1347" i="3"/>
  <c r="C1348" i="3"/>
  <c r="D1348" i="3" s="1"/>
  <c r="E1348" i="3"/>
  <c r="C1349" i="3"/>
  <c r="D1349" i="3" s="1"/>
  <c r="E1349" i="3"/>
  <c r="C1350" i="3"/>
  <c r="D1350" i="3" s="1"/>
  <c r="E1350" i="3"/>
  <c r="C1351" i="3"/>
  <c r="D1351" i="3" s="1"/>
  <c r="E1351" i="3"/>
  <c r="C1352" i="3"/>
  <c r="D1352" i="3" s="1"/>
  <c r="E1352" i="3"/>
  <c r="C1353" i="3"/>
  <c r="D1353" i="3" s="1"/>
  <c r="E1353" i="3"/>
  <c r="C1354" i="3"/>
  <c r="D1354" i="3" s="1"/>
  <c r="E1354" i="3"/>
  <c r="C1355" i="3"/>
  <c r="D1355" i="3" s="1"/>
  <c r="E1355" i="3"/>
  <c r="C1356" i="3"/>
  <c r="D1356" i="3" s="1"/>
  <c r="E1356" i="3"/>
  <c r="C1357" i="3"/>
  <c r="D1357" i="3" s="1"/>
  <c r="E1357" i="3"/>
  <c r="C1358" i="3"/>
  <c r="D1358" i="3" s="1"/>
  <c r="E1358" i="3"/>
  <c r="C1359" i="3"/>
  <c r="D1359" i="3" s="1"/>
  <c r="E1359" i="3"/>
  <c r="C1360" i="3"/>
  <c r="D1360" i="3" s="1"/>
  <c r="E1360" i="3"/>
  <c r="C1361" i="3"/>
  <c r="D1361" i="3" s="1"/>
  <c r="E1361" i="3"/>
  <c r="C1362" i="3"/>
  <c r="D1362" i="3" s="1"/>
  <c r="E1362" i="3"/>
  <c r="C1363" i="3"/>
  <c r="D1363" i="3" s="1"/>
  <c r="E1363" i="3"/>
  <c r="C1364" i="3"/>
  <c r="D1364" i="3" s="1"/>
  <c r="E1364" i="3"/>
  <c r="C1365" i="3"/>
  <c r="D1365" i="3" s="1"/>
  <c r="E1365" i="3"/>
  <c r="C1366" i="3"/>
  <c r="D1366" i="3" s="1"/>
  <c r="E1366" i="3"/>
  <c r="C1367" i="3"/>
  <c r="D1367" i="3" s="1"/>
  <c r="E1367" i="3"/>
  <c r="C1368" i="3"/>
  <c r="D1368" i="3" s="1"/>
  <c r="E1368" i="3"/>
  <c r="C1369" i="3"/>
  <c r="D1369" i="3" s="1"/>
  <c r="E1369" i="3"/>
  <c r="C1370" i="3"/>
  <c r="D1370" i="3" s="1"/>
  <c r="E1370" i="3"/>
  <c r="C1371" i="3"/>
  <c r="D1371" i="3" s="1"/>
  <c r="E1371" i="3"/>
  <c r="C1372" i="3"/>
  <c r="D1372" i="3" s="1"/>
  <c r="E1372" i="3"/>
  <c r="C1373" i="3"/>
  <c r="D1373" i="3" s="1"/>
  <c r="E1373" i="3"/>
  <c r="C1374" i="3"/>
  <c r="D1374" i="3" s="1"/>
  <c r="E1374" i="3"/>
  <c r="C1375" i="3"/>
  <c r="D1375" i="3" s="1"/>
  <c r="E1375" i="3"/>
  <c r="C1376" i="3"/>
  <c r="D1376" i="3" s="1"/>
  <c r="E1376" i="3"/>
  <c r="C1377" i="3"/>
  <c r="D1377" i="3" s="1"/>
  <c r="E1377" i="3"/>
  <c r="C1378" i="3"/>
  <c r="D1378" i="3" s="1"/>
  <c r="E1378" i="3"/>
  <c r="C1379" i="3"/>
  <c r="D1379" i="3" s="1"/>
  <c r="E1379" i="3"/>
  <c r="C1380" i="3"/>
  <c r="D1380" i="3" s="1"/>
  <c r="E1380" i="3"/>
  <c r="C1381" i="3"/>
  <c r="D1381" i="3" s="1"/>
  <c r="E1381" i="3"/>
  <c r="C1382" i="3"/>
  <c r="D1382" i="3" s="1"/>
  <c r="E1382" i="3"/>
  <c r="C1383" i="3"/>
  <c r="D1383" i="3" s="1"/>
  <c r="E1383" i="3"/>
  <c r="C1384" i="3"/>
  <c r="D1384" i="3" s="1"/>
  <c r="E1384" i="3"/>
  <c r="C1385" i="3"/>
  <c r="D1385" i="3" s="1"/>
  <c r="E1385" i="3"/>
  <c r="C1386" i="3"/>
  <c r="D1386" i="3" s="1"/>
  <c r="E1386" i="3"/>
  <c r="C1387" i="3"/>
  <c r="D1387" i="3" s="1"/>
  <c r="E1387" i="3"/>
  <c r="C1388" i="3"/>
  <c r="D1388" i="3" s="1"/>
  <c r="E1388" i="3"/>
  <c r="C1389" i="3"/>
  <c r="D1389" i="3" s="1"/>
  <c r="E1389" i="3"/>
  <c r="C1390" i="3"/>
  <c r="D1390" i="3" s="1"/>
  <c r="E1390" i="3"/>
  <c r="C1391" i="3"/>
  <c r="D1391" i="3" s="1"/>
  <c r="E1391" i="3"/>
  <c r="C1392" i="3"/>
  <c r="D1392" i="3" s="1"/>
  <c r="E1392" i="3"/>
  <c r="C1393" i="3"/>
  <c r="D1393" i="3" s="1"/>
  <c r="E1393" i="3"/>
  <c r="C1394" i="3"/>
  <c r="D1394" i="3" s="1"/>
  <c r="E1394" i="3"/>
  <c r="C1395" i="3"/>
  <c r="D1395" i="3" s="1"/>
  <c r="E1395" i="3"/>
  <c r="C1396" i="3"/>
  <c r="D1396" i="3" s="1"/>
  <c r="E1396" i="3"/>
  <c r="C1397" i="3"/>
  <c r="D1397" i="3" s="1"/>
  <c r="E1397" i="3"/>
  <c r="C1398" i="3"/>
  <c r="D1398" i="3" s="1"/>
  <c r="E1398" i="3"/>
  <c r="C1399" i="3"/>
  <c r="D1399" i="3" s="1"/>
  <c r="E1399" i="3"/>
  <c r="C1400" i="3"/>
  <c r="D1400" i="3" s="1"/>
  <c r="E1400" i="3"/>
  <c r="C1401" i="3"/>
  <c r="D1401" i="3" s="1"/>
  <c r="E1401" i="3"/>
  <c r="C1402" i="3"/>
  <c r="D1402" i="3" s="1"/>
  <c r="E1402" i="3"/>
  <c r="C1403" i="3"/>
  <c r="D1403" i="3" s="1"/>
  <c r="E1403" i="3"/>
  <c r="C1404" i="3"/>
  <c r="D1404" i="3" s="1"/>
  <c r="E1404" i="3"/>
  <c r="C1405" i="3"/>
  <c r="D1405" i="3" s="1"/>
  <c r="E1405" i="3"/>
  <c r="C1406" i="3"/>
  <c r="D1406" i="3" s="1"/>
  <c r="E1406" i="3"/>
  <c r="C1407" i="3"/>
  <c r="D1407" i="3" s="1"/>
  <c r="E1407" i="3"/>
  <c r="C1408" i="3"/>
  <c r="D1408" i="3" s="1"/>
  <c r="E1408" i="3"/>
  <c r="C1409" i="3"/>
  <c r="D1409" i="3" s="1"/>
  <c r="E1409" i="3"/>
  <c r="C1410" i="3"/>
  <c r="D1410" i="3" s="1"/>
  <c r="E1410" i="3"/>
  <c r="C1411" i="3"/>
  <c r="D1411" i="3" s="1"/>
  <c r="E1411" i="3"/>
  <c r="C1412" i="3"/>
  <c r="D1412" i="3" s="1"/>
  <c r="E1412" i="3"/>
  <c r="C1413" i="3"/>
  <c r="D1413" i="3" s="1"/>
  <c r="E1413" i="3"/>
  <c r="C1414" i="3"/>
  <c r="D1414" i="3" s="1"/>
  <c r="E1414" i="3"/>
  <c r="C1415" i="3"/>
  <c r="D1415" i="3" s="1"/>
  <c r="E1415" i="3"/>
  <c r="C1416" i="3"/>
  <c r="D1416" i="3" s="1"/>
  <c r="E1416" i="3"/>
  <c r="C1417" i="3"/>
  <c r="D1417" i="3" s="1"/>
  <c r="E1417" i="3"/>
  <c r="C1418" i="3"/>
  <c r="D1418" i="3" s="1"/>
  <c r="E1418" i="3"/>
  <c r="C1419" i="3"/>
  <c r="D1419" i="3" s="1"/>
  <c r="E1419" i="3"/>
  <c r="C1420" i="3"/>
  <c r="D1420" i="3" s="1"/>
  <c r="E1420" i="3"/>
  <c r="C1421" i="3"/>
  <c r="D1421" i="3" s="1"/>
  <c r="E1421" i="3"/>
  <c r="C1422" i="3"/>
  <c r="D1422" i="3" s="1"/>
  <c r="E1422" i="3"/>
  <c r="C1423" i="3"/>
  <c r="D1423" i="3" s="1"/>
  <c r="E1423" i="3"/>
  <c r="C1424" i="3"/>
  <c r="D1424" i="3" s="1"/>
  <c r="E1424" i="3"/>
  <c r="C1425" i="3"/>
  <c r="D1425" i="3" s="1"/>
  <c r="E1425" i="3"/>
  <c r="C1426" i="3"/>
  <c r="D1426" i="3" s="1"/>
  <c r="E1426" i="3"/>
  <c r="C1427" i="3"/>
  <c r="D1427" i="3" s="1"/>
  <c r="E1427" i="3"/>
  <c r="C1428" i="3"/>
  <c r="D1428" i="3" s="1"/>
  <c r="E1428" i="3"/>
  <c r="C1429" i="3"/>
  <c r="D1429" i="3" s="1"/>
  <c r="E1429" i="3"/>
  <c r="C1430" i="3"/>
  <c r="D1430" i="3" s="1"/>
  <c r="E1430" i="3"/>
  <c r="C1431" i="3"/>
  <c r="D1431" i="3" s="1"/>
  <c r="E1431" i="3"/>
  <c r="C1432" i="3"/>
  <c r="D1432" i="3" s="1"/>
  <c r="E1432" i="3"/>
  <c r="C1433" i="3"/>
  <c r="D1433" i="3" s="1"/>
  <c r="E1433" i="3"/>
  <c r="C1434" i="3"/>
  <c r="D1434" i="3" s="1"/>
  <c r="E1434" i="3"/>
  <c r="C1435" i="3"/>
  <c r="D1435" i="3" s="1"/>
  <c r="E1435" i="3"/>
  <c r="C1436" i="3"/>
  <c r="D1436" i="3" s="1"/>
  <c r="E1436" i="3"/>
  <c r="C1437" i="3"/>
  <c r="D1437" i="3" s="1"/>
  <c r="E1437" i="3"/>
  <c r="C1438" i="3"/>
  <c r="D1438" i="3" s="1"/>
  <c r="E1438" i="3"/>
  <c r="C1439" i="3"/>
  <c r="D1439" i="3" s="1"/>
  <c r="E1439" i="3"/>
  <c r="C1440" i="3"/>
  <c r="D1440" i="3" s="1"/>
  <c r="E1440" i="3"/>
  <c r="C1441" i="3"/>
  <c r="D1441" i="3" s="1"/>
  <c r="E1441" i="3"/>
  <c r="C1442" i="3"/>
  <c r="D1442" i="3" s="1"/>
  <c r="E1442" i="3"/>
  <c r="C1443" i="3"/>
  <c r="D1443" i="3" s="1"/>
  <c r="E1443" i="3"/>
  <c r="C1444" i="3"/>
  <c r="D1444" i="3" s="1"/>
  <c r="E1444" i="3"/>
  <c r="C1445" i="3"/>
  <c r="D1445" i="3" s="1"/>
  <c r="E1445" i="3"/>
  <c r="C1446" i="3"/>
  <c r="D1446" i="3" s="1"/>
  <c r="E1446" i="3"/>
  <c r="C1447" i="3"/>
  <c r="D1447" i="3" s="1"/>
  <c r="E1447" i="3"/>
  <c r="C1448" i="3"/>
  <c r="D1448" i="3" s="1"/>
  <c r="E1448" i="3"/>
  <c r="C1449" i="3"/>
  <c r="D1449" i="3" s="1"/>
  <c r="E1449" i="3"/>
  <c r="C1450" i="3"/>
  <c r="D1450" i="3" s="1"/>
  <c r="E1450" i="3"/>
  <c r="C1451" i="3"/>
  <c r="D1451" i="3" s="1"/>
  <c r="E1451" i="3"/>
  <c r="C1452" i="3"/>
  <c r="D1452" i="3" s="1"/>
  <c r="E1452" i="3"/>
  <c r="C1453" i="3"/>
  <c r="D1453" i="3" s="1"/>
  <c r="E1453" i="3"/>
  <c r="C1454" i="3"/>
  <c r="D1454" i="3" s="1"/>
  <c r="E1454" i="3"/>
  <c r="C1455" i="3"/>
  <c r="D1455" i="3" s="1"/>
  <c r="E1455" i="3"/>
  <c r="C1456" i="3"/>
  <c r="D1456" i="3" s="1"/>
  <c r="E1456" i="3"/>
  <c r="C1457" i="3"/>
  <c r="D1457" i="3" s="1"/>
  <c r="E1457" i="3"/>
  <c r="C1458" i="3"/>
  <c r="D1458" i="3" s="1"/>
  <c r="E1458" i="3"/>
  <c r="C1459" i="3"/>
  <c r="D1459" i="3" s="1"/>
  <c r="E1459" i="3"/>
  <c r="C1460" i="3"/>
  <c r="D1460" i="3" s="1"/>
  <c r="E1460" i="3"/>
  <c r="C1461" i="3"/>
  <c r="D1461" i="3" s="1"/>
  <c r="E1461" i="3"/>
  <c r="C1462" i="3"/>
  <c r="D1462" i="3" s="1"/>
  <c r="E1462" i="3"/>
  <c r="C1463" i="3"/>
  <c r="D1463" i="3" s="1"/>
  <c r="E1463" i="3"/>
  <c r="C1464" i="3"/>
  <c r="D1464" i="3" s="1"/>
  <c r="E1464" i="3"/>
  <c r="C1465" i="3"/>
  <c r="D1465" i="3" s="1"/>
  <c r="E1465" i="3"/>
  <c r="C1466" i="3"/>
  <c r="D1466" i="3" s="1"/>
  <c r="E1466" i="3"/>
  <c r="C1467" i="3"/>
  <c r="D1467" i="3" s="1"/>
  <c r="E1467" i="3"/>
  <c r="C1468" i="3"/>
  <c r="D1468" i="3" s="1"/>
  <c r="E1468" i="3"/>
  <c r="C1469" i="3"/>
  <c r="D1469" i="3" s="1"/>
  <c r="E1469" i="3"/>
  <c r="C1470" i="3"/>
  <c r="D1470" i="3" s="1"/>
  <c r="E1470" i="3"/>
  <c r="C1471" i="3"/>
  <c r="D1471" i="3" s="1"/>
  <c r="E1471" i="3"/>
  <c r="C1472" i="3"/>
  <c r="D1472" i="3" s="1"/>
  <c r="E1472" i="3"/>
  <c r="C1473" i="3"/>
  <c r="D1473" i="3" s="1"/>
  <c r="E1473" i="3"/>
  <c r="C1474" i="3"/>
  <c r="D1474" i="3" s="1"/>
  <c r="E1474" i="3"/>
  <c r="C1475" i="3"/>
  <c r="D1475" i="3" s="1"/>
  <c r="E1475" i="3"/>
  <c r="C1476" i="3"/>
  <c r="D1476" i="3" s="1"/>
  <c r="E1476" i="3"/>
  <c r="C1477" i="3"/>
  <c r="D1477" i="3" s="1"/>
  <c r="E1477" i="3"/>
  <c r="C1478" i="3"/>
  <c r="D1478" i="3" s="1"/>
  <c r="E1478" i="3"/>
  <c r="C1479" i="3"/>
  <c r="D1479" i="3" s="1"/>
  <c r="E1479" i="3"/>
  <c r="C1480" i="3"/>
  <c r="D1480" i="3" s="1"/>
  <c r="E1480" i="3"/>
  <c r="C1481" i="3"/>
  <c r="D1481" i="3" s="1"/>
  <c r="E1481" i="3"/>
  <c r="C1482" i="3"/>
  <c r="D1482" i="3" s="1"/>
  <c r="E1482" i="3"/>
  <c r="C1483" i="3"/>
  <c r="D1483" i="3" s="1"/>
  <c r="E1483" i="3"/>
  <c r="C1484" i="3"/>
  <c r="D1484" i="3" s="1"/>
  <c r="E1484" i="3"/>
  <c r="C1485" i="3"/>
  <c r="D1485" i="3" s="1"/>
  <c r="E1485" i="3"/>
  <c r="C1486" i="3"/>
  <c r="D1486" i="3" s="1"/>
  <c r="E1486" i="3"/>
  <c r="C1487" i="3"/>
  <c r="D1487" i="3" s="1"/>
  <c r="E1487" i="3"/>
  <c r="C1488" i="3"/>
  <c r="D1488" i="3" s="1"/>
  <c r="E1488" i="3"/>
  <c r="C1489" i="3"/>
  <c r="D1489" i="3" s="1"/>
  <c r="E1489" i="3"/>
  <c r="C1490" i="3"/>
  <c r="D1490" i="3" s="1"/>
  <c r="E1490" i="3"/>
  <c r="C1491" i="3"/>
  <c r="D1491" i="3" s="1"/>
  <c r="E1491" i="3"/>
  <c r="C1492" i="3"/>
  <c r="D1492" i="3" s="1"/>
  <c r="E1492" i="3"/>
  <c r="C1493" i="3"/>
  <c r="D1493" i="3" s="1"/>
  <c r="E1493" i="3"/>
  <c r="C1494" i="3"/>
  <c r="D1494" i="3" s="1"/>
  <c r="E1494" i="3"/>
  <c r="C1495" i="3"/>
  <c r="D1495" i="3" s="1"/>
  <c r="E1495" i="3"/>
  <c r="C1496" i="3"/>
  <c r="D1496" i="3" s="1"/>
  <c r="E1496" i="3"/>
  <c r="C1497" i="3"/>
  <c r="D1497" i="3" s="1"/>
  <c r="E1497" i="3"/>
  <c r="C1498" i="3"/>
  <c r="D1498" i="3" s="1"/>
  <c r="E1498" i="3"/>
  <c r="C1499" i="3"/>
  <c r="D1499" i="3" s="1"/>
  <c r="E1499" i="3"/>
  <c r="C1500" i="3"/>
  <c r="D1500" i="3" s="1"/>
  <c r="E1500" i="3"/>
  <c r="C1501" i="3"/>
  <c r="D1501" i="3" s="1"/>
  <c r="E1501" i="3"/>
  <c r="C1502" i="3"/>
  <c r="D1502" i="3" s="1"/>
  <c r="E1502" i="3"/>
  <c r="C1503" i="3"/>
  <c r="D1503" i="3" s="1"/>
  <c r="E1503" i="3"/>
  <c r="C1504" i="3"/>
  <c r="D1504" i="3" s="1"/>
  <c r="E1504" i="3"/>
  <c r="C1505" i="3"/>
  <c r="D1505" i="3" s="1"/>
  <c r="E1505" i="3"/>
  <c r="C1506" i="3"/>
  <c r="D1506" i="3" s="1"/>
  <c r="E1506" i="3"/>
  <c r="C1507" i="3"/>
  <c r="D1507" i="3" s="1"/>
  <c r="E1507" i="3"/>
  <c r="C1508" i="3"/>
  <c r="D1508" i="3" s="1"/>
  <c r="E1508" i="3"/>
  <c r="C1509" i="3"/>
  <c r="D1509" i="3" s="1"/>
  <c r="E1509" i="3"/>
  <c r="C1510" i="3"/>
  <c r="D1510" i="3" s="1"/>
  <c r="E1510" i="3"/>
  <c r="C1511" i="3"/>
  <c r="D1511" i="3" s="1"/>
  <c r="E1511" i="3"/>
  <c r="C1512" i="3"/>
  <c r="D1512" i="3" s="1"/>
  <c r="E1512" i="3"/>
  <c r="C1513" i="3"/>
  <c r="D1513" i="3" s="1"/>
  <c r="E1513" i="3"/>
  <c r="C1514" i="3"/>
  <c r="D1514" i="3" s="1"/>
  <c r="E1514" i="3"/>
  <c r="C1515" i="3"/>
  <c r="D1515" i="3" s="1"/>
  <c r="E1515" i="3"/>
  <c r="C1516" i="3"/>
  <c r="D1516" i="3" s="1"/>
  <c r="E1516" i="3"/>
  <c r="C1517" i="3"/>
  <c r="D1517" i="3" s="1"/>
  <c r="E1517" i="3"/>
  <c r="C1518" i="3"/>
  <c r="D1518" i="3" s="1"/>
  <c r="E1518" i="3"/>
  <c r="C1519" i="3"/>
  <c r="D1519" i="3" s="1"/>
  <c r="E1519" i="3"/>
  <c r="C1520" i="3"/>
  <c r="D1520" i="3" s="1"/>
  <c r="E1520" i="3"/>
  <c r="C1521" i="3"/>
  <c r="D1521" i="3" s="1"/>
  <c r="E1521" i="3"/>
  <c r="C1522" i="3"/>
  <c r="D1522" i="3" s="1"/>
  <c r="E1522" i="3"/>
  <c r="C1523" i="3"/>
  <c r="D1523" i="3" s="1"/>
  <c r="E1523" i="3"/>
  <c r="C1524" i="3"/>
  <c r="D1524" i="3" s="1"/>
  <c r="E1524" i="3"/>
  <c r="C1525" i="3"/>
  <c r="D1525" i="3" s="1"/>
  <c r="E1525" i="3"/>
  <c r="C1526" i="3"/>
  <c r="D1526" i="3" s="1"/>
  <c r="E1526" i="3"/>
  <c r="C1527" i="3"/>
  <c r="D1527" i="3" s="1"/>
  <c r="E1527" i="3"/>
  <c r="C1528" i="3"/>
  <c r="D1528" i="3" s="1"/>
  <c r="E1528" i="3"/>
  <c r="C1529" i="3"/>
  <c r="D1529" i="3" s="1"/>
  <c r="E1529" i="3"/>
  <c r="C1530" i="3"/>
  <c r="D1530" i="3" s="1"/>
  <c r="E1530" i="3"/>
  <c r="C1531" i="3"/>
  <c r="D1531" i="3" s="1"/>
  <c r="E1531" i="3"/>
  <c r="C1532" i="3"/>
  <c r="D1532" i="3" s="1"/>
  <c r="E1532" i="3"/>
  <c r="C1533" i="3"/>
  <c r="D1533" i="3" s="1"/>
  <c r="E1533" i="3"/>
  <c r="C1534" i="3"/>
  <c r="D1534" i="3" s="1"/>
  <c r="E1534" i="3"/>
  <c r="C1535" i="3"/>
  <c r="D1535" i="3" s="1"/>
  <c r="E1535" i="3"/>
  <c r="C1536" i="3"/>
  <c r="D1536" i="3" s="1"/>
  <c r="E1536" i="3"/>
  <c r="C1537" i="3"/>
  <c r="D1537" i="3" s="1"/>
  <c r="E1537" i="3"/>
  <c r="C1538" i="3"/>
  <c r="D1538" i="3" s="1"/>
  <c r="E1538" i="3"/>
  <c r="C1539" i="3"/>
  <c r="D1539" i="3" s="1"/>
  <c r="E1539" i="3"/>
  <c r="C1540" i="3"/>
  <c r="D1540" i="3" s="1"/>
  <c r="E1540" i="3"/>
  <c r="C1541" i="3"/>
  <c r="D1541" i="3" s="1"/>
  <c r="E1541" i="3"/>
  <c r="C1542" i="3"/>
  <c r="D1542" i="3" s="1"/>
  <c r="E1542" i="3"/>
  <c r="C1543" i="3"/>
  <c r="D1543" i="3" s="1"/>
  <c r="E1543" i="3"/>
  <c r="C1544" i="3"/>
  <c r="D1544" i="3" s="1"/>
  <c r="E1544" i="3"/>
  <c r="C1545" i="3"/>
  <c r="D1545" i="3" s="1"/>
  <c r="E1545" i="3"/>
  <c r="C1546" i="3"/>
  <c r="D1546" i="3" s="1"/>
  <c r="E1546" i="3"/>
  <c r="C1547" i="3"/>
  <c r="D1547" i="3" s="1"/>
  <c r="E1547" i="3"/>
  <c r="C1548" i="3"/>
  <c r="D1548" i="3" s="1"/>
  <c r="E1548" i="3"/>
  <c r="C1549" i="3"/>
  <c r="D1549" i="3" s="1"/>
  <c r="E1549" i="3"/>
  <c r="C1550" i="3"/>
  <c r="D1550" i="3" s="1"/>
  <c r="E1550" i="3"/>
  <c r="C1551" i="3"/>
  <c r="D1551" i="3" s="1"/>
  <c r="E1551" i="3"/>
  <c r="C1552" i="3"/>
  <c r="D1552" i="3" s="1"/>
  <c r="E1552" i="3"/>
  <c r="C1553" i="3"/>
  <c r="D1553" i="3" s="1"/>
  <c r="E1553" i="3"/>
  <c r="C1554" i="3"/>
  <c r="D1554" i="3" s="1"/>
  <c r="E1554" i="3"/>
  <c r="C1555" i="3"/>
  <c r="D1555" i="3" s="1"/>
  <c r="E1555" i="3"/>
  <c r="C1556" i="3"/>
  <c r="D1556" i="3" s="1"/>
  <c r="E1556" i="3"/>
  <c r="C1557" i="3"/>
  <c r="D1557" i="3" s="1"/>
  <c r="E1557" i="3"/>
  <c r="C1558" i="3"/>
  <c r="D1558" i="3" s="1"/>
  <c r="E1558" i="3"/>
  <c r="C1559" i="3"/>
  <c r="D1559" i="3" s="1"/>
  <c r="E1559" i="3"/>
  <c r="C1560" i="3"/>
  <c r="D1560" i="3" s="1"/>
  <c r="E1560" i="3"/>
  <c r="C1561" i="3"/>
  <c r="D1561" i="3" s="1"/>
  <c r="E1561" i="3"/>
  <c r="C1562" i="3"/>
  <c r="D1562" i="3" s="1"/>
  <c r="E1562" i="3"/>
  <c r="C1563" i="3"/>
  <c r="D1563" i="3" s="1"/>
  <c r="E1563" i="3"/>
  <c r="C1564" i="3"/>
  <c r="D1564" i="3" s="1"/>
  <c r="E1564" i="3"/>
  <c r="C1565" i="3"/>
  <c r="D1565" i="3" s="1"/>
  <c r="E1565" i="3"/>
  <c r="C1566" i="3"/>
  <c r="D1566" i="3" s="1"/>
  <c r="E1566" i="3"/>
  <c r="C1567" i="3"/>
  <c r="D1567" i="3" s="1"/>
  <c r="E1567" i="3"/>
  <c r="C1568" i="3"/>
  <c r="D1568" i="3" s="1"/>
  <c r="E1568" i="3"/>
  <c r="C1569" i="3"/>
  <c r="D1569" i="3" s="1"/>
  <c r="E1569" i="3"/>
  <c r="C1570" i="3"/>
  <c r="D1570" i="3" s="1"/>
  <c r="E1570" i="3"/>
  <c r="C1571" i="3"/>
  <c r="D1571" i="3" s="1"/>
  <c r="E1571" i="3"/>
  <c r="C1572" i="3"/>
  <c r="D1572" i="3" s="1"/>
  <c r="E1572" i="3"/>
  <c r="C1573" i="3"/>
  <c r="D1573" i="3" s="1"/>
  <c r="E1573" i="3"/>
  <c r="C1574" i="3"/>
  <c r="D1574" i="3" s="1"/>
  <c r="E1574" i="3"/>
  <c r="C1575" i="3"/>
  <c r="D1575" i="3" s="1"/>
  <c r="E1575" i="3"/>
  <c r="C1576" i="3"/>
  <c r="D1576" i="3" s="1"/>
  <c r="E1576" i="3"/>
  <c r="C1577" i="3"/>
  <c r="D1577" i="3" s="1"/>
  <c r="E1577" i="3"/>
  <c r="C1578" i="3"/>
  <c r="D1578" i="3" s="1"/>
  <c r="E1578" i="3"/>
  <c r="C1579" i="3"/>
  <c r="D1579" i="3" s="1"/>
  <c r="E1579" i="3"/>
  <c r="C1580" i="3"/>
  <c r="D1580" i="3" s="1"/>
  <c r="E1580" i="3"/>
  <c r="C1581" i="3"/>
  <c r="D1581" i="3" s="1"/>
  <c r="E1581" i="3"/>
  <c r="C1582" i="3"/>
  <c r="D1582" i="3" s="1"/>
  <c r="E1582" i="3"/>
  <c r="C1583" i="3"/>
  <c r="D1583" i="3" s="1"/>
  <c r="E1583" i="3"/>
  <c r="C1584" i="3"/>
  <c r="D1584" i="3" s="1"/>
  <c r="E1584" i="3"/>
  <c r="C1585" i="3"/>
  <c r="D1585" i="3" s="1"/>
  <c r="E1585" i="3"/>
  <c r="C1586" i="3"/>
  <c r="D1586" i="3" s="1"/>
  <c r="E1586" i="3"/>
  <c r="C1587" i="3"/>
  <c r="D1587" i="3" s="1"/>
  <c r="E1587" i="3"/>
  <c r="C1588" i="3"/>
  <c r="D1588" i="3" s="1"/>
  <c r="E1588" i="3"/>
  <c r="C1589" i="3"/>
  <c r="D1589" i="3" s="1"/>
  <c r="E1589" i="3"/>
  <c r="C1590" i="3"/>
  <c r="D1590" i="3" s="1"/>
  <c r="E1590" i="3"/>
  <c r="C1591" i="3"/>
  <c r="D1591" i="3" s="1"/>
  <c r="E1591" i="3"/>
  <c r="C1592" i="3"/>
  <c r="D1592" i="3" s="1"/>
  <c r="E1592" i="3"/>
  <c r="C1593" i="3"/>
  <c r="D1593" i="3" s="1"/>
  <c r="E1593" i="3"/>
  <c r="C1594" i="3"/>
  <c r="D1594" i="3" s="1"/>
  <c r="E1594" i="3"/>
  <c r="C1595" i="3"/>
  <c r="D1595" i="3" s="1"/>
  <c r="E1595" i="3"/>
  <c r="C1596" i="3"/>
  <c r="D1596" i="3" s="1"/>
  <c r="E1596" i="3"/>
  <c r="C1597" i="3"/>
  <c r="D1597" i="3" s="1"/>
  <c r="E1597" i="3"/>
  <c r="C1598" i="3"/>
  <c r="D1598" i="3" s="1"/>
  <c r="E1598" i="3"/>
  <c r="C1599" i="3"/>
  <c r="D1599" i="3" s="1"/>
  <c r="E1599" i="3"/>
  <c r="C1600" i="3"/>
  <c r="D1600" i="3" s="1"/>
  <c r="E1600" i="3"/>
  <c r="C1601" i="3"/>
  <c r="D1601" i="3" s="1"/>
  <c r="E1601" i="3"/>
  <c r="C1602" i="3"/>
  <c r="D1602" i="3" s="1"/>
  <c r="E1602" i="3"/>
  <c r="C1603" i="3"/>
  <c r="D1603" i="3" s="1"/>
  <c r="E1603" i="3"/>
  <c r="C1604" i="3"/>
  <c r="D1604" i="3" s="1"/>
  <c r="E1604" i="3"/>
  <c r="C1605" i="3"/>
  <c r="D1605" i="3" s="1"/>
  <c r="E1605" i="3"/>
  <c r="C1606" i="3"/>
  <c r="D1606" i="3" s="1"/>
  <c r="E1606" i="3"/>
  <c r="C1607" i="3"/>
  <c r="D1607" i="3" s="1"/>
  <c r="E1607" i="3"/>
  <c r="C1608" i="3"/>
  <c r="D1608" i="3" s="1"/>
  <c r="E1608" i="3"/>
  <c r="C1609" i="3"/>
  <c r="D1609" i="3" s="1"/>
  <c r="E1609" i="3"/>
  <c r="C1610" i="3"/>
  <c r="D1610" i="3" s="1"/>
  <c r="E1610" i="3"/>
  <c r="C1611" i="3"/>
  <c r="D1611" i="3" s="1"/>
  <c r="E1611" i="3"/>
  <c r="C1612" i="3"/>
  <c r="D1612" i="3" s="1"/>
  <c r="E1612" i="3"/>
  <c r="C1613" i="3"/>
  <c r="D1613" i="3" s="1"/>
  <c r="E1613" i="3"/>
  <c r="C1614" i="3"/>
  <c r="D1614" i="3" s="1"/>
  <c r="E1614" i="3"/>
  <c r="C1615" i="3"/>
  <c r="D1615" i="3" s="1"/>
  <c r="E1615" i="3"/>
  <c r="C1616" i="3"/>
  <c r="D1616" i="3" s="1"/>
  <c r="E1616" i="3"/>
  <c r="C1617" i="3"/>
  <c r="D1617" i="3" s="1"/>
  <c r="E1617" i="3"/>
  <c r="C1618" i="3"/>
  <c r="D1618" i="3" s="1"/>
  <c r="E1618" i="3"/>
  <c r="C1619" i="3"/>
  <c r="D1619" i="3" s="1"/>
  <c r="E1619" i="3"/>
  <c r="C1620" i="3"/>
  <c r="D1620" i="3" s="1"/>
  <c r="E1620" i="3"/>
  <c r="C1621" i="3"/>
  <c r="D1621" i="3" s="1"/>
  <c r="E1621" i="3"/>
  <c r="C1622" i="3"/>
  <c r="D1622" i="3" s="1"/>
  <c r="E1622" i="3"/>
  <c r="C1623" i="3"/>
  <c r="D1623" i="3" s="1"/>
  <c r="E1623" i="3"/>
  <c r="C1624" i="3"/>
  <c r="D1624" i="3" s="1"/>
  <c r="E1624" i="3"/>
  <c r="C1625" i="3"/>
  <c r="D1625" i="3" s="1"/>
  <c r="E1625" i="3"/>
  <c r="C1626" i="3"/>
  <c r="D1626" i="3" s="1"/>
  <c r="E1626" i="3"/>
  <c r="C1627" i="3"/>
  <c r="D1627" i="3" s="1"/>
  <c r="E1627" i="3"/>
  <c r="C1628" i="3"/>
  <c r="D1628" i="3" s="1"/>
  <c r="E1628" i="3"/>
  <c r="C1629" i="3"/>
  <c r="D1629" i="3" s="1"/>
  <c r="E1629" i="3"/>
  <c r="C1630" i="3"/>
  <c r="D1630" i="3" s="1"/>
  <c r="E1630" i="3"/>
  <c r="C1631" i="3"/>
  <c r="D1631" i="3" s="1"/>
  <c r="E1631" i="3"/>
  <c r="C1632" i="3"/>
  <c r="D1632" i="3" s="1"/>
  <c r="E1632" i="3"/>
  <c r="C1633" i="3"/>
  <c r="D1633" i="3" s="1"/>
  <c r="E1633" i="3"/>
  <c r="C1634" i="3"/>
  <c r="D1634" i="3" s="1"/>
  <c r="E1634" i="3"/>
  <c r="C1635" i="3"/>
  <c r="D1635" i="3" s="1"/>
  <c r="E1635" i="3"/>
  <c r="C1636" i="3"/>
  <c r="D1636" i="3" s="1"/>
  <c r="E1636" i="3"/>
  <c r="C1637" i="3"/>
  <c r="D1637" i="3" s="1"/>
  <c r="E1637" i="3"/>
  <c r="C1638" i="3"/>
  <c r="D1638" i="3" s="1"/>
  <c r="E1638" i="3"/>
  <c r="C1639" i="3"/>
  <c r="D1639" i="3" s="1"/>
  <c r="E1639" i="3"/>
  <c r="C1640" i="3"/>
  <c r="D1640" i="3" s="1"/>
  <c r="E1640" i="3"/>
  <c r="C1641" i="3"/>
  <c r="D1641" i="3" s="1"/>
  <c r="E1641" i="3"/>
  <c r="C1642" i="3"/>
  <c r="D1642" i="3" s="1"/>
  <c r="E1642" i="3"/>
  <c r="C1643" i="3"/>
  <c r="D1643" i="3" s="1"/>
  <c r="E1643" i="3"/>
  <c r="C1644" i="3"/>
  <c r="D1644" i="3" s="1"/>
  <c r="E1644" i="3"/>
  <c r="C1645" i="3"/>
  <c r="D1645" i="3" s="1"/>
  <c r="E1645" i="3"/>
  <c r="C1646" i="3"/>
  <c r="D1646" i="3" s="1"/>
  <c r="E1646" i="3"/>
  <c r="C1647" i="3"/>
  <c r="D1647" i="3" s="1"/>
  <c r="E1647" i="3"/>
  <c r="C1648" i="3"/>
  <c r="D1648" i="3" s="1"/>
  <c r="E1648" i="3"/>
  <c r="C1649" i="3"/>
  <c r="D1649" i="3" s="1"/>
  <c r="E1649" i="3"/>
  <c r="C1650" i="3"/>
  <c r="D1650" i="3" s="1"/>
  <c r="E1650" i="3"/>
  <c r="C1651" i="3"/>
  <c r="D1651" i="3" s="1"/>
  <c r="E1651" i="3"/>
  <c r="C1652" i="3"/>
  <c r="D1652" i="3" s="1"/>
  <c r="E1652" i="3"/>
  <c r="C1653" i="3"/>
  <c r="D1653" i="3" s="1"/>
  <c r="E1653" i="3"/>
  <c r="C1654" i="3"/>
  <c r="D1654" i="3" s="1"/>
  <c r="E1654" i="3"/>
  <c r="C1655" i="3"/>
  <c r="D1655" i="3" s="1"/>
  <c r="E1655" i="3"/>
  <c r="C1656" i="3"/>
  <c r="D1656" i="3" s="1"/>
  <c r="E1656" i="3"/>
  <c r="C1657" i="3"/>
  <c r="D1657" i="3" s="1"/>
  <c r="E1657" i="3"/>
  <c r="C1658" i="3"/>
  <c r="D1658" i="3" s="1"/>
  <c r="E1658" i="3"/>
  <c r="C1659" i="3"/>
  <c r="D1659" i="3" s="1"/>
  <c r="E1659" i="3"/>
  <c r="C1660" i="3"/>
  <c r="D1660" i="3" s="1"/>
  <c r="E1660" i="3"/>
  <c r="C1661" i="3"/>
  <c r="D1661" i="3" s="1"/>
  <c r="E1661" i="3"/>
  <c r="C1662" i="3"/>
  <c r="D1662" i="3" s="1"/>
  <c r="E1662" i="3"/>
  <c r="C1663" i="3"/>
  <c r="D1663" i="3" s="1"/>
  <c r="E1663" i="3"/>
  <c r="C1664" i="3"/>
  <c r="D1664" i="3" s="1"/>
  <c r="E1664" i="3"/>
  <c r="C1665" i="3"/>
  <c r="D1665" i="3" s="1"/>
  <c r="E1665" i="3"/>
  <c r="C1666" i="3"/>
  <c r="D1666" i="3" s="1"/>
  <c r="E1666" i="3"/>
  <c r="C1667" i="3"/>
  <c r="D1667" i="3" s="1"/>
  <c r="E1667" i="3"/>
  <c r="C1668" i="3"/>
  <c r="D1668" i="3" s="1"/>
  <c r="E1668" i="3"/>
  <c r="C1669" i="3"/>
  <c r="D1669" i="3" s="1"/>
  <c r="E1669" i="3"/>
  <c r="C1670" i="3"/>
  <c r="D1670" i="3" s="1"/>
  <c r="E1670" i="3"/>
  <c r="C1671" i="3"/>
  <c r="D1671" i="3" s="1"/>
  <c r="E1671" i="3"/>
  <c r="C1672" i="3"/>
  <c r="D1672" i="3" s="1"/>
  <c r="E1672" i="3"/>
  <c r="C1673" i="3"/>
  <c r="D1673" i="3" s="1"/>
  <c r="E1673" i="3"/>
  <c r="C1674" i="3"/>
  <c r="D1674" i="3" s="1"/>
  <c r="E1674" i="3"/>
  <c r="C1675" i="3"/>
  <c r="D1675" i="3" s="1"/>
  <c r="E1675" i="3"/>
  <c r="C1676" i="3"/>
  <c r="D1676" i="3" s="1"/>
  <c r="E1676" i="3"/>
  <c r="C1677" i="3"/>
  <c r="D1677" i="3" s="1"/>
  <c r="E1677" i="3"/>
  <c r="C1678" i="3"/>
  <c r="D1678" i="3" s="1"/>
  <c r="E1678" i="3"/>
  <c r="C1679" i="3"/>
  <c r="D1679" i="3" s="1"/>
  <c r="E1679" i="3"/>
  <c r="C1680" i="3"/>
  <c r="D1680" i="3" s="1"/>
  <c r="E1680" i="3"/>
  <c r="C1681" i="3"/>
  <c r="D1681" i="3" s="1"/>
  <c r="E1681" i="3"/>
  <c r="C1682" i="3"/>
  <c r="D1682" i="3" s="1"/>
  <c r="E1682" i="3"/>
  <c r="C1683" i="3"/>
  <c r="D1683" i="3" s="1"/>
  <c r="E1683" i="3"/>
  <c r="C1684" i="3"/>
  <c r="D1684" i="3" s="1"/>
  <c r="E1684" i="3"/>
  <c r="C1685" i="3"/>
  <c r="D1685" i="3" s="1"/>
  <c r="E1685" i="3"/>
  <c r="C1686" i="3"/>
  <c r="D1686" i="3" s="1"/>
  <c r="E1686" i="3"/>
  <c r="C1687" i="3"/>
  <c r="D1687" i="3" s="1"/>
  <c r="E1687" i="3"/>
  <c r="C1688" i="3"/>
  <c r="D1688" i="3" s="1"/>
  <c r="E1688" i="3"/>
  <c r="C1689" i="3"/>
  <c r="D1689" i="3" s="1"/>
  <c r="E1689" i="3"/>
  <c r="C1690" i="3"/>
  <c r="D1690" i="3" s="1"/>
  <c r="E1690" i="3"/>
  <c r="C1691" i="3"/>
  <c r="D1691" i="3" s="1"/>
  <c r="E1691" i="3"/>
  <c r="C1692" i="3"/>
  <c r="D1692" i="3" s="1"/>
  <c r="E1692" i="3"/>
  <c r="C1693" i="3"/>
  <c r="D1693" i="3" s="1"/>
  <c r="E1693" i="3"/>
  <c r="C1694" i="3"/>
  <c r="D1694" i="3" s="1"/>
  <c r="E1694" i="3"/>
  <c r="C1695" i="3"/>
  <c r="D1695" i="3" s="1"/>
  <c r="E1695" i="3"/>
  <c r="C1696" i="3"/>
  <c r="D1696" i="3" s="1"/>
  <c r="E1696" i="3"/>
  <c r="C1697" i="3"/>
  <c r="D1697" i="3" s="1"/>
  <c r="E1697" i="3"/>
  <c r="C1698" i="3"/>
  <c r="D1698" i="3" s="1"/>
  <c r="E1698" i="3"/>
  <c r="C1699" i="3"/>
  <c r="D1699" i="3" s="1"/>
  <c r="E1699" i="3"/>
  <c r="C1700" i="3"/>
  <c r="D1700" i="3" s="1"/>
  <c r="E1700" i="3"/>
  <c r="C1701" i="3"/>
  <c r="D1701" i="3" s="1"/>
  <c r="E1701" i="3"/>
  <c r="C1702" i="3"/>
  <c r="D1702" i="3" s="1"/>
  <c r="E1702" i="3"/>
  <c r="C1703" i="3"/>
  <c r="D1703" i="3" s="1"/>
  <c r="E1703" i="3"/>
  <c r="C1704" i="3"/>
  <c r="D1704" i="3" s="1"/>
  <c r="E1704" i="3"/>
  <c r="C1705" i="3"/>
  <c r="D1705" i="3" s="1"/>
  <c r="E1705" i="3"/>
  <c r="C1706" i="3"/>
  <c r="D1706" i="3" s="1"/>
  <c r="E1706" i="3"/>
  <c r="C1707" i="3"/>
  <c r="D1707" i="3" s="1"/>
  <c r="E1707" i="3"/>
  <c r="C1708" i="3"/>
  <c r="D1708" i="3" s="1"/>
  <c r="E1708" i="3"/>
  <c r="C1709" i="3"/>
  <c r="D1709" i="3" s="1"/>
  <c r="E1709" i="3"/>
  <c r="C1710" i="3"/>
  <c r="D1710" i="3" s="1"/>
  <c r="E1710" i="3"/>
  <c r="C1711" i="3"/>
  <c r="D1711" i="3" s="1"/>
  <c r="E1711" i="3"/>
  <c r="C1712" i="3"/>
  <c r="D1712" i="3" s="1"/>
  <c r="E1712" i="3"/>
  <c r="C1713" i="3"/>
  <c r="D1713" i="3" s="1"/>
  <c r="E1713" i="3"/>
  <c r="C1714" i="3"/>
  <c r="D1714" i="3" s="1"/>
  <c r="E1714" i="3"/>
  <c r="C1715" i="3"/>
  <c r="D1715" i="3" s="1"/>
  <c r="E1715" i="3"/>
  <c r="C1716" i="3"/>
  <c r="D1716" i="3" s="1"/>
  <c r="E1716" i="3"/>
  <c r="C1717" i="3"/>
  <c r="D1717" i="3" s="1"/>
  <c r="E1717" i="3"/>
  <c r="C1718" i="3"/>
  <c r="D1718" i="3" s="1"/>
  <c r="E1718" i="3"/>
  <c r="C1719" i="3"/>
  <c r="D1719" i="3" s="1"/>
  <c r="E1719" i="3"/>
  <c r="C1720" i="3"/>
  <c r="D1720" i="3" s="1"/>
  <c r="E1720" i="3"/>
  <c r="C1721" i="3"/>
  <c r="D1721" i="3" s="1"/>
  <c r="E1721" i="3"/>
  <c r="C1722" i="3"/>
  <c r="D1722" i="3" s="1"/>
  <c r="E1722" i="3"/>
  <c r="C1723" i="3"/>
  <c r="D1723" i="3" s="1"/>
  <c r="E1723" i="3"/>
  <c r="C1724" i="3"/>
  <c r="D1724" i="3" s="1"/>
  <c r="E1724" i="3"/>
  <c r="C1725" i="3"/>
  <c r="D1725" i="3" s="1"/>
  <c r="E1725" i="3"/>
  <c r="C1726" i="3"/>
  <c r="D1726" i="3" s="1"/>
  <c r="E1726" i="3"/>
  <c r="C1727" i="3"/>
  <c r="D1727" i="3" s="1"/>
  <c r="E1727" i="3"/>
  <c r="C1728" i="3"/>
  <c r="D1728" i="3" s="1"/>
  <c r="E1728" i="3"/>
  <c r="C1729" i="3"/>
  <c r="D1729" i="3" s="1"/>
  <c r="E1729" i="3"/>
  <c r="C1730" i="3"/>
  <c r="D1730" i="3" s="1"/>
  <c r="E1730" i="3"/>
  <c r="C1731" i="3"/>
  <c r="D1731" i="3" s="1"/>
  <c r="E1731" i="3"/>
  <c r="C1732" i="3"/>
  <c r="D1732" i="3" s="1"/>
  <c r="E1732" i="3"/>
  <c r="C1733" i="3"/>
  <c r="D1733" i="3" s="1"/>
  <c r="E1733" i="3"/>
  <c r="C1734" i="3"/>
  <c r="D1734" i="3" s="1"/>
  <c r="E1734" i="3"/>
  <c r="C1735" i="3"/>
  <c r="D1735" i="3" s="1"/>
  <c r="E1735" i="3"/>
  <c r="C1736" i="3"/>
  <c r="D1736" i="3" s="1"/>
  <c r="E1736" i="3"/>
  <c r="C1737" i="3"/>
  <c r="D1737" i="3" s="1"/>
  <c r="E1737" i="3"/>
  <c r="C1738" i="3"/>
  <c r="D1738" i="3" s="1"/>
  <c r="E1738" i="3"/>
  <c r="C1739" i="3"/>
  <c r="D1739" i="3" s="1"/>
  <c r="E1739" i="3"/>
  <c r="C1740" i="3"/>
  <c r="D1740" i="3" s="1"/>
  <c r="E1740" i="3"/>
  <c r="C1741" i="3"/>
  <c r="D1741" i="3" s="1"/>
  <c r="E1741" i="3"/>
  <c r="C1742" i="3"/>
  <c r="D1742" i="3" s="1"/>
  <c r="E1742" i="3"/>
  <c r="C1743" i="3"/>
  <c r="D1743" i="3" s="1"/>
  <c r="E1743" i="3"/>
  <c r="C1744" i="3"/>
  <c r="D1744" i="3" s="1"/>
  <c r="E1744" i="3"/>
  <c r="C1745" i="3"/>
  <c r="D1745" i="3" s="1"/>
  <c r="E1745" i="3"/>
  <c r="C1746" i="3"/>
  <c r="D1746" i="3" s="1"/>
  <c r="E1746" i="3"/>
  <c r="C1747" i="3"/>
  <c r="D1747" i="3" s="1"/>
  <c r="E1747" i="3"/>
  <c r="C1748" i="3"/>
  <c r="D1748" i="3" s="1"/>
  <c r="E1748" i="3"/>
  <c r="C1749" i="3"/>
  <c r="D1749" i="3" s="1"/>
  <c r="E1749" i="3"/>
  <c r="C1750" i="3"/>
  <c r="D1750" i="3" s="1"/>
  <c r="E1750" i="3"/>
  <c r="C1751" i="3"/>
  <c r="D1751" i="3" s="1"/>
  <c r="E1751" i="3"/>
  <c r="C1752" i="3"/>
  <c r="D1752" i="3" s="1"/>
  <c r="E1752" i="3"/>
  <c r="C1753" i="3"/>
  <c r="D1753" i="3" s="1"/>
  <c r="E1753" i="3"/>
  <c r="C1754" i="3"/>
  <c r="D1754" i="3" s="1"/>
  <c r="E1754" i="3"/>
  <c r="C1755" i="3"/>
  <c r="D1755" i="3" s="1"/>
  <c r="E1755" i="3"/>
  <c r="C1756" i="3"/>
  <c r="D1756" i="3" s="1"/>
  <c r="E1756" i="3"/>
  <c r="C1757" i="3"/>
  <c r="D1757" i="3" s="1"/>
  <c r="E1757" i="3"/>
  <c r="C1758" i="3"/>
  <c r="D1758" i="3" s="1"/>
  <c r="E1758" i="3"/>
  <c r="C1759" i="3"/>
  <c r="D1759" i="3" s="1"/>
  <c r="E1759" i="3"/>
  <c r="C1760" i="3"/>
  <c r="D1760" i="3" s="1"/>
  <c r="E1760" i="3"/>
  <c r="C1761" i="3"/>
  <c r="D1761" i="3" s="1"/>
  <c r="E1761" i="3"/>
  <c r="C1762" i="3"/>
  <c r="D1762" i="3" s="1"/>
  <c r="E1762" i="3"/>
  <c r="C1763" i="3"/>
  <c r="D1763" i="3" s="1"/>
  <c r="E1763" i="3"/>
  <c r="C1764" i="3"/>
  <c r="D1764" i="3" s="1"/>
  <c r="E1764" i="3"/>
  <c r="C1765" i="3"/>
  <c r="D1765" i="3" s="1"/>
  <c r="E1765" i="3"/>
  <c r="C1766" i="3"/>
  <c r="D1766" i="3" s="1"/>
  <c r="E1766" i="3"/>
  <c r="C1767" i="3"/>
  <c r="D1767" i="3" s="1"/>
  <c r="E1767" i="3"/>
  <c r="C1768" i="3"/>
  <c r="D1768" i="3" s="1"/>
  <c r="E1768" i="3"/>
  <c r="C1769" i="3"/>
  <c r="D1769" i="3" s="1"/>
  <c r="E1769" i="3"/>
  <c r="C1770" i="3"/>
  <c r="D1770" i="3" s="1"/>
  <c r="E1770" i="3"/>
  <c r="C1771" i="3"/>
  <c r="D1771" i="3" s="1"/>
  <c r="E1771" i="3"/>
  <c r="C1772" i="3"/>
  <c r="D1772" i="3" s="1"/>
  <c r="E1772" i="3"/>
  <c r="C1773" i="3"/>
  <c r="D1773" i="3" s="1"/>
  <c r="E1773" i="3"/>
  <c r="C1774" i="3"/>
  <c r="D1774" i="3" s="1"/>
  <c r="E1774" i="3"/>
  <c r="C1775" i="3"/>
  <c r="D1775" i="3" s="1"/>
  <c r="E1775" i="3"/>
  <c r="C1776" i="3"/>
  <c r="D1776" i="3" s="1"/>
  <c r="E1776" i="3"/>
  <c r="C1777" i="3"/>
  <c r="D1777" i="3" s="1"/>
  <c r="E1777" i="3"/>
  <c r="C1778" i="3"/>
  <c r="D1778" i="3" s="1"/>
  <c r="E1778" i="3"/>
  <c r="C1779" i="3"/>
  <c r="D1779" i="3" s="1"/>
  <c r="E1779" i="3"/>
  <c r="C1780" i="3"/>
  <c r="D1780" i="3" s="1"/>
  <c r="E1780" i="3"/>
  <c r="C1781" i="3"/>
  <c r="D1781" i="3" s="1"/>
  <c r="E1781" i="3"/>
  <c r="C1782" i="3"/>
  <c r="D1782" i="3" s="1"/>
  <c r="E1782" i="3"/>
  <c r="C1783" i="3"/>
  <c r="D1783" i="3" s="1"/>
  <c r="E1783" i="3"/>
  <c r="C1784" i="3"/>
  <c r="D1784" i="3" s="1"/>
  <c r="E1784" i="3"/>
  <c r="C1785" i="3"/>
  <c r="D1785" i="3" s="1"/>
  <c r="E1785" i="3"/>
  <c r="C1786" i="3"/>
  <c r="D1786" i="3" s="1"/>
  <c r="E1786" i="3"/>
  <c r="C1787" i="3"/>
  <c r="D1787" i="3" s="1"/>
  <c r="E1787" i="3"/>
  <c r="C1788" i="3"/>
  <c r="D1788" i="3" s="1"/>
  <c r="E1788" i="3"/>
  <c r="C1789" i="3"/>
  <c r="D1789" i="3" s="1"/>
  <c r="E1789" i="3"/>
  <c r="C1790" i="3"/>
  <c r="D1790" i="3" s="1"/>
  <c r="E1790" i="3"/>
  <c r="C1791" i="3"/>
  <c r="D1791" i="3" s="1"/>
  <c r="E1791" i="3"/>
  <c r="C1792" i="3"/>
  <c r="D1792" i="3" s="1"/>
  <c r="E1792" i="3"/>
  <c r="C1793" i="3"/>
  <c r="D1793" i="3" s="1"/>
  <c r="E1793" i="3"/>
  <c r="C1794" i="3"/>
  <c r="D1794" i="3" s="1"/>
  <c r="E1794" i="3"/>
  <c r="C1795" i="3"/>
  <c r="D1795" i="3" s="1"/>
  <c r="E1795" i="3"/>
  <c r="C1796" i="3"/>
  <c r="D1796" i="3" s="1"/>
  <c r="E1796" i="3"/>
  <c r="C1797" i="3"/>
  <c r="D1797" i="3" s="1"/>
  <c r="E1797" i="3"/>
  <c r="C1798" i="3"/>
  <c r="D1798" i="3" s="1"/>
  <c r="E1798" i="3"/>
  <c r="C1799" i="3"/>
  <c r="D1799" i="3" s="1"/>
  <c r="E1799" i="3"/>
  <c r="C1800" i="3"/>
  <c r="D1800" i="3" s="1"/>
  <c r="E1800" i="3"/>
  <c r="C1801" i="3"/>
  <c r="D1801" i="3" s="1"/>
  <c r="E1801" i="3"/>
  <c r="C1802" i="3"/>
  <c r="D1802" i="3" s="1"/>
  <c r="E1802" i="3"/>
  <c r="C1803" i="3"/>
  <c r="D1803" i="3" s="1"/>
  <c r="E1803" i="3"/>
  <c r="C1804" i="3"/>
  <c r="D1804" i="3" s="1"/>
  <c r="E1804" i="3"/>
  <c r="C1805" i="3"/>
  <c r="D1805" i="3" s="1"/>
  <c r="E1805" i="3"/>
  <c r="C1806" i="3"/>
  <c r="D1806" i="3" s="1"/>
  <c r="E1806" i="3"/>
  <c r="C1807" i="3"/>
  <c r="D1807" i="3" s="1"/>
  <c r="E1807" i="3"/>
  <c r="C1808" i="3"/>
  <c r="D1808" i="3" s="1"/>
  <c r="E1808" i="3"/>
  <c r="C1809" i="3"/>
  <c r="D1809" i="3" s="1"/>
  <c r="E1809" i="3"/>
  <c r="C1810" i="3"/>
  <c r="D1810" i="3" s="1"/>
  <c r="E1810" i="3"/>
  <c r="C1811" i="3"/>
  <c r="D1811" i="3" s="1"/>
  <c r="E1811" i="3"/>
  <c r="C1812" i="3"/>
  <c r="D1812" i="3" s="1"/>
  <c r="E1812" i="3"/>
  <c r="C1813" i="3"/>
  <c r="D1813" i="3" s="1"/>
  <c r="E1813" i="3"/>
  <c r="C1814" i="3"/>
  <c r="D1814" i="3" s="1"/>
  <c r="E1814" i="3"/>
  <c r="C1815" i="3"/>
  <c r="D1815" i="3" s="1"/>
  <c r="E1815" i="3"/>
  <c r="C1816" i="3"/>
  <c r="D1816" i="3" s="1"/>
  <c r="E1816" i="3"/>
  <c r="C1817" i="3"/>
  <c r="D1817" i="3" s="1"/>
  <c r="E1817" i="3"/>
  <c r="C1818" i="3"/>
  <c r="D1818" i="3" s="1"/>
  <c r="E1818" i="3"/>
  <c r="C1819" i="3"/>
  <c r="D1819" i="3" s="1"/>
  <c r="E1819" i="3"/>
  <c r="C1820" i="3"/>
  <c r="D1820" i="3" s="1"/>
  <c r="E1820" i="3"/>
  <c r="C1821" i="3"/>
  <c r="D1821" i="3" s="1"/>
  <c r="E1821" i="3"/>
  <c r="C1822" i="3"/>
  <c r="D1822" i="3" s="1"/>
  <c r="E1822" i="3"/>
  <c r="C1823" i="3"/>
  <c r="D1823" i="3" s="1"/>
  <c r="E1823" i="3"/>
  <c r="C1824" i="3"/>
  <c r="D1824" i="3" s="1"/>
  <c r="E1824" i="3"/>
  <c r="C1825" i="3"/>
  <c r="D1825" i="3" s="1"/>
  <c r="E1825" i="3"/>
  <c r="C1826" i="3"/>
  <c r="D1826" i="3" s="1"/>
  <c r="E1826" i="3"/>
  <c r="C1827" i="3"/>
  <c r="D1827" i="3" s="1"/>
  <c r="E1827" i="3"/>
  <c r="C1828" i="3"/>
  <c r="D1828" i="3" s="1"/>
  <c r="E1828" i="3"/>
  <c r="C1829" i="3"/>
  <c r="D1829" i="3" s="1"/>
  <c r="E1829" i="3"/>
  <c r="C1830" i="3"/>
  <c r="D1830" i="3" s="1"/>
  <c r="E1830" i="3"/>
  <c r="C1831" i="3"/>
  <c r="D1831" i="3" s="1"/>
  <c r="E1831" i="3"/>
  <c r="C1832" i="3"/>
  <c r="D1832" i="3" s="1"/>
  <c r="E1832" i="3"/>
  <c r="C1833" i="3"/>
  <c r="D1833" i="3" s="1"/>
  <c r="E1833" i="3"/>
  <c r="C1834" i="3"/>
  <c r="D1834" i="3" s="1"/>
  <c r="E1834" i="3"/>
  <c r="C1835" i="3"/>
  <c r="D1835" i="3" s="1"/>
  <c r="E1835" i="3"/>
  <c r="C1836" i="3"/>
  <c r="D1836" i="3" s="1"/>
  <c r="E1836" i="3"/>
  <c r="C1837" i="3"/>
  <c r="D1837" i="3" s="1"/>
  <c r="E1837" i="3"/>
  <c r="C1838" i="3"/>
  <c r="D1838" i="3" s="1"/>
  <c r="E1838" i="3"/>
  <c r="C1839" i="3"/>
  <c r="D1839" i="3" s="1"/>
  <c r="E1839" i="3"/>
  <c r="C1840" i="3"/>
  <c r="D1840" i="3" s="1"/>
  <c r="E1840" i="3"/>
  <c r="C1841" i="3"/>
  <c r="D1841" i="3" s="1"/>
  <c r="E1841" i="3"/>
  <c r="C1842" i="3"/>
  <c r="D1842" i="3" s="1"/>
  <c r="E1842" i="3"/>
  <c r="C1843" i="3"/>
  <c r="D1843" i="3" s="1"/>
  <c r="E1843" i="3"/>
  <c r="C1844" i="3"/>
  <c r="D1844" i="3" s="1"/>
  <c r="E1844" i="3"/>
  <c r="C1845" i="3"/>
  <c r="D1845" i="3" s="1"/>
  <c r="E1845" i="3"/>
  <c r="C1846" i="3"/>
  <c r="D1846" i="3" s="1"/>
  <c r="E1846" i="3"/>
  <c r="C1847" i="3"/>
  <c r="D1847" i="3" s="1"/>
  <c r="E1847" i="3"/>
  <c r="C1848" i="3"/>
  <c r="D1848" i="3" s="1"/>
  <c r="E1848" i="3"/>
  <c r="C1849" i="3"/>
  <c r="D1849" i="3" s="1"/>
  <c r="E1849" i="3"/>
  <c r="C1850" i="3"/>
  <c r="D1850" i="3" s="1"/>
  <c r="E1850" i="3"/>
  <c r="C1851" i="3"/>
  <c r="D1851" i="3" s="1"/>
  <c r="E1851" i="3"/>
  <c r="C1852" i="3"/>
  <c r="D1852" i="3" s="1"/>
  <c r="E1852" i="3"/>
  <c r="C1853" i="3"/>
  <c r="D1853" i="3" s="1"/>
  <c r="E1853" i="3"/>
  <c r="C1854" i="3"/>
  <c r="D1854" i="3" s="1"/>
  <c r="E1854" i="3"/>
  <c r="C1855" i="3"/>
  <c r="D1855" i="3" s="1"/>
  <c r="E1855" i="3"/>
  <c r="C1856" i="3"/>
  <c r="D1856" i="3" s="1"/>
  <c r="E1856" i="3"/>
  <c r="C1857" i="3"/>
  <c r="D1857" i="3" s="1"/>
  <c r="E1857" i="3"/>
  <c r="C1858" i="3"/>
  <c r="D1858" i="3" s="1"/>
  <c r="E1858" i="3"/>
  <c r="C1859" i="3"/>
  <c r="D1859" i="3" s="1"/>
  <c r="E1859" i="3"/>
  <c r="C1860" i="3"/>
  <c r="D1860" i="3" s="1"/>
  <c r="E1860" i="3"/>
  <c r="C1861" i="3"/>
  <c r="D1861" i="3" s="1"/>
  <c r="E1861" i="3"/>
  <c r="C1862" i="3"/>
  <c r="D1862" i="3" s="1"/>
  <c r="E1862" i="3"/>
  <c r="C1863" i="3"/>
  <c r="D1863" i="3" s="1"/>
  <c r="E1863" i="3"/>
  <c r="C1864" i="3"/>
  <c r="D1864" i="3" s="1"/>
  <c r="E1864" i="3"/>
  <c r="C1865" i="3"/>
  <c r="D1865" i="3" s="1"/>
  <c r="E1865" i="3"/>
  <c r="C1866" i="3"/>
  <c r="D1866" i="3" s="1"/>
  <c r="E1866" i="3"/>
  <c r="C1867" i="3"/>
  <c r="D1867" i="3" s="1"/>
  <c r="E1867" i="3"/>
  <c r="C1868" i="3"/>
  <c r="D1868" i="3" s="1"/>
  <c r="E1868" i="3"/>
  <c r="C1869" i="3"/>
  <c r="D1869" i="3" s="1"/>
  <c r="E1869" i="3"/>
  <c r="C1870" i="3"/>
  <c r="D1870" i="3" s="1"/>
  <c r="E1870" i="3"/>
  <c r="C1871" i="3"/>
  <c r="D1871" i="3" s="1"/>
  <c r="E1871" i="3"/>
  <c r="C1872" i="3"/>
  <c r="D1872" i="3" s="1"/>
  <c r="E1872" i="3"/>
  <c r="C1873" i="3"/>
  <c r="D1873" i="3" s="1"/>
  <c r="E1873" i="3"/>
  <c r="C1874" i="3"/>
  <c r="D1874" i="3" s="1"/>
  <c r="E1874" i="3"/>
  <c r="C1875" i="3"/>
  <c r="D1875" i="3" s="1"/>
  <c r="E1875" i="3"/>
  <c r="C1876" i="3"/>
  <c r="D1876" i="3" s="1"/>
  <c r="E1876" i="3"/>
  <c r="C1877" i="3"/>
  <c r="D1877" i="3" s="1"/>
  <c r="E1877" i="3"/>
  <c r="C1878" i="3"/>
  <c r="D1878" i="3" s="1"/>
  <c r="E1878" i="3"/>
  <c r="C1879" i="3"/>
  <c r="D1879" i="3" s="1"/>
  <c r="E1879" i="3"/>
  <c r="C1880" i="3"/>
  <c r="D1880" i="3" s="1"/>
  <c r="E1880" i="3"/>
  <c r="C1881" i="3"/>
  <c r="D1881" i="3" s="1"/>
  <c r="E1881" i="3"/>
  <c r="C1882" i="3"/>
  <c r="D1882" i="3" s="1"/>
  <c r="E1882" i="3"/>
  <c r="C1883" i="3"/>
  <c r="D1883" i="3" s="1"/>
  <c r="E1883" i="3"/>
  <c r="C1884" i="3"/>
  <c r="D1884" i="3" s="1"/>
  <c r="E1884" i="3"/>
  <c r="C1885" i="3"/>
  <c r="D1885" i="3" s="1"/>
  <c r="E1885" i="3"/>
  <c r="C1886" i="3"/>
  <c r="D1886" i="3" s="1"/>
  <c r="E1886" i="3"/>
  <c r="C1887" i="3"/>
  <c r="D1887" i="3" s="1"/>
  <c r="E1887" i="3"/>
  <c r="C1888" i="3"/>
  <c r="D1888" i="3" s="1"/>
  <c r="E1888" i="3"/>
  <c r="C1889" i="3"/>
  <c r="D1889" i="3" s="1"/>
  <c r="E1889" i="3"/>
  <c r="C1890" i="3"/>
  <c r="D1890" i="3" s="1"/>
  <c r="E1890" i="3"/>
  <c r="C1891" i="3"/>
  <c r="D1891" i="3" s="1"/>
  <c r="E1891" i="3"/>
  <c r="C1892" i="3"/>
  <c r="D1892" i="3" s="1"/>
  <c r="E1892" i="3"/>
  <c r="C1893" i="3"/>
  <c r="D1893" i="3" s="1"/>
  <c r="E1893" i="3"/>
  <c r="C1894" i="3"/>
  <c r="D1894" i="3" s="1"/>
  <c r="E1894" i="3"/>
  <c r="C1895" i="3"/>
  <c r="D1895" i="3" s="1"/>
  <c r="E1895" i="3"/>
  <c r="C1896" i="3"/>
  <c r="D1896" i="3" s="1"/>
  <c r="E1896" i="3"/>
  <c r="C1897" i="3"/>
  <c r="D1897" i="3" s="1"/>
  <c r="E1897" i="3"/>
  <c r="C1898" i="3"/>
  <c r="D1898" i="3" s="1"/>
  <c r="E1898" i="3"/>
  <c r="C1899" i="3"/>
  <c r="D1899" i="3" s="1"/>
  <c r="E1899" i="3"/>
  <c r="C1900" i="3"/>
  <c r="D1900" i="3" s="1"/>
  <c r="E1900" i="3"/>
  <c r="C1901" i="3"/>
  <c r="D1901" i="3" s="1"/>
  <c r="E1901" i="3"/>
  <c r="C1902" i="3"/>
  <c r="D1902" i="3" s="1"/>
  <c r="E1902" i="3"/>
  <c r="C1903" i="3"/>
  <c r="D1903" i="3" s="1"/>
  <c r="E1903" i="3"/>
  <c r="C1904" i="3"/>
  <c r="D1904" i="3" s="1"/>
  <c r="E1904" i="3"/>
  <c r="C1905" i="3"/>
  <c r="D1905" i="3" s="1"/>
  <c r="E1905" i="3"/>
  <c r="C1906" i="3"/>
  <c r="D1906" i="3" s="1"/>
  <c r="E1906" i="3"/>
  <c r="C1907" i="3"/>
  <c r="D1907" i="3" s="1"/>
  <c r="E1907" i="3"/>
  <c r="C1908" i="3"/>
  <c r="D1908" i="3" s="1"/>
  <c r="E1908" i="3"/>
  <c r="C1909" i="3"/>
  <c r="D1909" i="3" s="1"/>
  <c r="E1909" i="3"/>
  <c r="C1910" i="3"/>
  <c r="D1910" i="3" s="1"/>
  <c r="E1910" i="3"/>
  <c r="C1911" i="3"/>
  <c r="D1911" i="3" s="1"/>
  <c r="E1911" i="3"/>
  <c r="C1912" i="3"/>
  <c r="D1912" i="3" s="1"/>
  <c r="E1912" i="3"/>
  <c r="F1753" i="3" l="1"/>
  <c r="G1753" i="3" s="1"/>
  <c r="F1404" i="3"/>
  <c r="G1404" i="3" s="1"/>
  <c r="F1071" i="3"/>
  <c r="G1071" i="3" s="1"/>
  <c r="F1069" i="3"/>
  <c r="G1069" i="3" s="1"/>
  <c r="F6" i="3"/>
  <c r="G6" i="3" s="1"/>
  <c r="F1454" i="3"/>
  <c r="G1454" i="3" s="1"/>
  <c r="F1299" i="3"/>
  <c r="G1299" i="3" s="1"/>
  <c r="F1297" i="3"/>
  <c r="G1297" i="3" s="1"/>
  <c r="F1295" i="3"/>
  <c r="G1295" i="3" s="1"/>
  <c r="F621" i="3"/>
  <c r="G621" i="3" s="1"/>
  <c r="F183" i="3"/>
  <c r="G183" i="3" s="1"/>
  <c r="F1795" i="3"/>
  <c r="G1795" i="3" s="1"/>
  <c r="F1373" i="3"/>
  <c r="G1373" i="3" s="1"/>
  <c r="F1349" i="3"/>
  <c r="G1349" i="3" s="1"/>
  <c r="F618" i="3"/>
  <c r="G618" i="3" s="1"/>
  <c r="F549" i="3"/>
  <c r="G549" i="3" s="1"/>
  <c r="F1581" i="3"/>
  <c r="G1581" i="3" s="1"/>
  <c r="F1579" i="3"/>
  <c r="G1579" i="3" s="1"/>
  <c r="F825" i="3"/>
  <c r="G825" i="3" s="1"/>
  <c r="F779" i="3"/>
  <c r="G779" i="3" s="1"/>
  <c r="F614" i="3"/>
  <c r="G614" i="3" s="1"/>
  <c r="F605" i="3"/>
  <c r="G605" i="3" s="1"/>
  <c r="F149" i="3"/>
  <c r="G149" i="3" s="1"/>
  <c r="F1810" i="3"/>
  <c r="G1810" i="3" s="1"/>
  <c r="F1806" i="3"/>
  <c r="G1806" i="3" s="1"/>
  <c r="F1656" i="3"/>
  <c r="G1656" i="3" s="1"/>
  <c r="F1646" i="3"/>
  <c r="G1646" i="3" s="1"/>
  <c r="F1630" i="3"/>
  <c r="G1630" i="3" s="1"/>
  <c r="F1676" i="3"/>
  <c r="G1676" i="3" s="1"/>
  <c r="F1408" i="3"/>
  <c r="G1408" i="3" s="1"/>
  <c r="F1381" i="3"/>
  <c r="G1381" i="3" s="1"/>
  <c r="F1284" i="3"/>
  <c r="G1284" i="3" s="1"/>
  <c r="F672" i="3"/>
  <c r="G672" i="3" s="1"/>
  <c r="F664" i="3"/>
  <c r="G664" i="3" s="1"/>
  <c r="F364" i="3"/>
  <c r="G364" i="3" s="1"/>
  <c r="F74" i="3"/>
  <c r="G74" i="3" s="1"/>
  <c r="F72" i="3"/>
  <c r="G72" i="3" s="1"/>
  <c r="F46" i="3"/>
  <c r="G46" i="3" s="1"/>
  <c r="F1670" i="3"/>
  <c r="G1670" i="3" s="1"/>
  <c r="F1910" i="3"/>
  <c r="G1910" i="3" s="1"/>
  <c r="F1908" i="3"/>
  <c r="G1908" i="3" s="1"/>
  <c r="F1906" i="3"/>
  <c r="G1906" i="3" s="1"/>
  <c r="F1904" i="3"/>
  <c r="G1904" i="3" s="1"/>
  <c r="F1900" i="3"/>
  <c r="G1900" i="3" s="1"/>
  <c r="F1898" i="3"/>
  <c r="G1898" i="3" s="1"/>
  <c r="F1567" i="3"/>
  <c r="G1567" i="3" s="1"/>
  <c r="F1456" i="3"/>
  <c r="G1456" i="3" s="1"/>
  <c r="F1446" i="3"/>
  <c r="G1446" i="3" s="1"/>
  <c r="F1382" i="3"/>
  <c r="G1382" i="3" s="1"/>
  <c r="F1173" i="3"/>
  <c r="G1173" i="3" s="1"/>
  <c r="F1153" i="3"/>
  <c r="G1153" i="3" s="1"/>
  <c r="F978" i="3"/>
  <c r="G978" i="3" s="1"/>
  <c r="F960" i="3"/>
  <c r="G960" i="3" s="1"/>
  <c r="F788" i="3"/>
  <c r="G788" i="3" s="1"/>
  <c r="F488" i="3"/>
  <c r="G488" i="3" s="1"/>
  <c r="F371" i="3"/>
  <c r="G371" i="3" s="1"/>
  <c r="F1911" i="3"/>
  <c r="G1911" i="3" s="1"/>
  <c r="F1899" i="3"/>
  <c r="G1899" i="3" s="1"/>
  <c r="F1746" i="3"/>
  <c r="G1746" i="3" s="1"/>
  <c r="F1742" i="3"/>
  <c r="G1742" i="3" s="1"/>
  <c r="F1733" i="3"/>
  <c r="G1733" i="3" s="1"/>
  <c r="F1723" i="3"/>
  <c r="G1723" i="3" s="1"/>
  <c r="F1489" i="3"/>
  <c r="G1489" i="3" s="1"/>
  <c r="F969" i="3"/>
  <c r="G969" i="3" s="1"/>
  <c r="F965" i="3"/>
  <c r="G965" i="3" s="1"/>
  <c r="F953" i="3"/>
  <c r="G953" i="3" s="1"/>
  <c r="F916" i="3"/>
  <c r="G916" i="3" s="1"/>
  <c r="F914" i="3"/>
  <c r="G914" i="3" s="1"/>
  <c r="F891" i="3"/>
  <c r="G891" i="3" s="1"/>
  <c r="F112" i="3"/>
  <c r="G112" i="3" s="1"/>
  <c r="F82" i="3"/>
  <c r="G82" i="3" s="1"/>
  <c r="F81" i="3"/>
  <c r="G81" i="3" s="1"/>
  <c r="F1538" i="3"/>
  <c r="G1538" i="3" s="1"/>
  <c r="F1507" i="3"/>
  <c r="G1507" i="3" s="1"/>
  <c r="F1491" i="3"/>
  <c r="G1491" i="3" s="1"/>
  <c r="F1185" i="3"/>
  <c r="G1185" i="3" s="1"/>
  <c r="F1181" i="3"/>
  <c r="G1181" i="3" s="1"/>
  <c r="F841" i="3"/>
  <c r="G841" i="3" s="1"/>
  <c r="F838" i="3"/>
  <c r="G838" i="3" s="1"/>
  <c r="F744" i="3"/>
  <c r="G744" i="3" s="1"/>
  <c r="F522" i="3"/>
  <c r="G522" i="3" s="1"/>
  <c r="F520" i="3"/>
  <c r="G520" i="3" s="1"/>
  <c r="F282" i="3"/>
  <c r="G282" i="3" s="1"/>
  <c r="F262" i="3"/>
  <c r="G262" i="3" s="1"/>
  <c r="F258" i="3"/>
  <c r="G258" i="3" s="1"/>
  <c r="F209" i="3"/>
  <c r="G209" i="3" s="1"/>
  <c r="F1836" i="3"/>
  <c r="G1836" i="3" s="1"/>
  <c r="F843" i="3"/>
  <c r="G843" i="3" s="1"/>
  <c r="F1815" i="3"/>
  <c r="G1815" i="3" s="1"/>
  <c r="F1570" i="3"/>
  <c r="G1570" i="3" s="1"/>
  <c r="F1559" i="3"/>
  <c r="G1559" i="3" s="1"/>
  <c r="F1522" i="3"/>
  <c r="G1522" i="3" s="1"/>
  <c r="F1520" i="3"/>
  <c r="G1520" i="3" s="1"/>
  <c r="F1518" i="3"/>
  <c r="G1518" i="3" s="1"/>
  <c r="F1401" i="3"/>
  <c r="G1401" i="3" s="1"/>
  <c r="F1389" i="3"/>
  <c r="G1389" i="3" s="1"/>
  <c r="F1314" i="3"/>
  <c r="G1314" i="3" s="1"/>
  <c r="F1286" i="3"/>
  <c r="G1286" i="3" s="1"/>
  <c r="F1245" i="3"/>
  <c r="G1245" i="3" s="1"/>
  <c r="F1184" i="3"/>
  <c r="G1184" i="3" s="1"/>
  <c r="F1114" i="3"/>
  <c r="G1114" i="3" s="1"/>
  <c r="F1102" i="3"/>
  <c r="G1102" i="3" s="1"/>
  <c r="F1002" i="3"/>
  <c r="G1002" i="3" s="1"/>
  <c r="F1000" i="3"/>
  <c r="G1000" i="3" s="1"/>
  <c r="F996" i="3"/>
  <c r="G996" i="3" s="1"/>
  <c r="F774" i="3"/>
  <c r="G774" i="3" s="1"/>
  <c r="F625" i="3"/>
  <c r="G625" i="3" s="1"/>
  <c r="F623" i="3"/>
  <c r="G623" i="3" s="1"/>
  <c r="F538" i="3"/>
  <c r="G538" i="3" s="1"/>
  <c r="F384" i="3"/>
  <c r="G384" i="3" s="1"/>
  <c r="F299" i="3"/>
  <c r="G299" i="3" s="1"/>
  <c r="F295" i="3"/>
  <c r="G295" i="3" s="1"/>
  <c r="F226" i="3"/>
  <c r="G226" i="3" s="1"/>
  <c r="F222" i="3"/>
  <c r="G222" i="3" s="1"/>
  <c r="F188" i="3"/>
  <c r="G188" i="3" s="1"/>
  <c r="F59" i="3"/>
  <c r="G59" i="3" s="1"/>
  <c r="F16" i="3"/>
  <c r="G16" i="3" s="1"/>
  <c r="F1867" i="3"/>
  <c r="G1867" i="3" s="1"/>
  <c r="F1758" i="3"/>
  <c r="G1758" i="3" s="1"/>
  <c r="F1722" i="3"/>
  <c r="G1722" i="3" s="1"/>
  <c r="F1718" i="3"/>
  <c r="G1718" i="3" s="1"/>
  <c r="F1710" i="3"/>
  <c r="G1710" i="3" s="1"/>
  <c r="F1706" i="3"/>
  <c r="G1706" i="3" s="1"/>
  <c r="F1692" i="3"/>
  <c r="G1692" i="3" s="1"/>
  <c r="F1575" i="3"/>
  <c r="G1575" i="3" s="1"/>
  <c r="F1535" i="3"/>
  <c r="G1535" i="3" s="1"/>
  <c r="F1431" i="3"/>
  <c r="G1431" i="3" s="1"/>
  <c r="F1233" i="3"/>
  <c r="G1233" i="3" s="1"/>
  <c r="F1205" i="3"/>
  <c r="G1205" i="3" s="1"/>
  <c r="F1152" i="3"/>
  <c r="G1152" i="3" s="1"/>
  <c r="F1125" i="3"/>
  <c r="G1125" i="3" s="1"/>
  <c r="F1019" i="3"/>
  <c r="G1019" i="3" s="1"/>
  <c r="F925" i="3"/>
  <c r="G925" i="3" s="1"/>
  <c r="F890" i="3"/>
  <c r="G890" i="3" s="1"/>
  <c r="F835" i="3"/>
  <c r="G835" i="3" s="1"/>
  <c r="F805" i="3"/>
  <c r="G805" i="3" s="1"/>
  <c r="F785" i="3"/>
  <c r="G785" i="3" s="1"/>
  <c r="F714" i="3"/>
  <c r="G714" i="3" s="1"/>
  <c r="F612" i="3"/>
  <c r="G612" i="3" s="1"/>
  <c r="F559" i="3"/>
  <c r="G559" i="3" s="1"/>
  <c r="F1779" i="3"/>
  <c r="G1779" i="3" s="1"/>
  <c r="F1888" i="3"/>
  <c r="G1888" i="3" s="1"/>
  <c r="F1398" i="3"/>
  <c r="G1398" i="3" s="1"/>
  <c r="F1388" i="3"/>
  <c r="G1388" i="3" s="1"/>
  <c r="F1337" i="3"/>
  <c r="G1337" i="3" s="1"/>
  <c r="F1270" i="3"/>
  <c r="G1270" i="3" s="1"/>
  <c r="F1257" i="3"/>
  <c r="G1257" i="3" s="1"/>
  <c r="F1121" i="3"/>
  <c r="G1121" i="3" s="1"/>
  <c r="F546" i="3"/>
  <c r="G546" i="3" s="1"/>
  <c r="F163" i="3"/>
  <c r="G163" i="3" s="1"/>
  <c r="F1652" i="3"/>
  <c r="G1652" i="3" s="1"/>
  <c r="F1528" i="3"/>
  <c r="G1528" i="3" s="1"/>
  <c r="F1690" i="3"/>
  <c r="G1690" i="3" s="1"/>
  <c r="F1590" i="3"/>
  <c r="G1590" i="3" s="1"/>
  <c r="F1516" i="3"/>
  <c r="G1516" i="3" s="1"/>
  <c r="F1506" i="3"/>
  <c r="G1506" i="3" s="1"/>
  <c r="F1502" i="3"/>
  <c r="G1502" i="3" s="1"/>
  <c r="F1317" i="3"/>
  <c r="G1317" i="3" s="1"/>
  <c r="F1315" i="3"/>
  <c r="G1315" i="3" s="1"/>
  <c r="F1292" i="3"/>
  <c r="G1292" i="3" s="1"/>
  <c r="F1290" i="3"/>
  <c r="G1290" i="3" s="1"/>
  <c r="F1215" i="3"/>
  <c r="G1215" i="3" s="1"/>
  <c r="F1213" i="3"/>
  <c r="G1213" i="3" s="1"/>
  <c r="F1209" i="3"/>
  <c r="G1209" i="3" s="1"/>
  <c r="F1180" i="3"/>
  <c r="G1180" i="3" s="1"/>
  <c r="F1134" i="3"/>
  <c r="G1134" i="3" s="1"/>
  <c r="F1128" i="3"/>
  <c r="G1128" i="3" s="1"/>
  <c r="F1081" i="3"/>
  <c r="G1081" i="3" s="1"/>
  <c r="F1077" i="3"/>
  <c r="G1077" i="3" s="1"/>
  <c r="F1075" i="3"/>
  <c r="G1075" i="3" s="1"/>
  <c r="F1009" i="3"/>
  <c r="G1009" i="3" s="1"/>
  <c r="F952" i="3"/>
  <c r="G952" i="3" s="1"/>
  <c r="F892" i="3"/>
  <c r="G892" i="3" s="1"/>
  <c r="F852" i="3"/>
  <c r="G852" i="3" s="1"/>
  <c r="F821" i="3"/>
  <c r="G821" i="3" s="1"/>
  <c r="F751" i="3"/>
  <c r="G751" i="3" s="1"/>
  <c r="F747" i="3"/>
  <c r="G747" i="3" s="1"/>
  <c r="F743" i="3"/>
  <c r="G743" i="3" s="1"/>
  <c r="F741" i="3"/>
  <c r="G741" i="3" s="1"/>
  <c r="F735" i="3"/>
  <c r="G735" i="3" s="1"/>
  <c r="F608" i="3"/>
  <c r="G608" i="3" s="1"/>
  <c r="F586" i="3"/>
  <c r="G586" i="3" s="1"/>
  <c r="F582" i="3"/>
  <c r="G582" i="3" s="1"/>
  <c r="F579" i="3"/>
  <c r="G579" i="3" s="1"/>
  <c r="F1768" i="3"/>
  <c r="G1768" i="3" s="1"/>
  <c r="F1598" i="3"/>
  <c r="G1598" i="3" s="1"/>
  <c r="F1534" i="3"/>
  <c r="G1534" i="3" s="1"/>
  <c r="F1529" i="3"/>
  <c r="G1529" i="3" s="1"/>
  <c r="F1882" i="3"/>
  <c r="G1882" i="3" s="1"/>
  <c r="F1850" i="3"/>
  <c r="G1850" i="3" s="1"/>
  <c r="F1827" i="3"/>
  <c r="G1827" i="3" s="1"/>
  <c r="F1811" i="3"/>
  <c r="G1811" i="3" s="1"/>
  <c r="F1465" i="3"/>
  <c r="G1465" i="3" s="1"/>
  <c r="F1883" i="3"/>
  <c r="G1883" i="3" s="1"/>
  <c r="F1881" i="3"/>
  <c r="G1881" i="3" s="1"/>
  <c r="F1838" i="3"/>
  <c r="G1838" i="3" s="1"/>
  <c r="F1803" i="3"/>
  <c r="G1803" i="3" s="1"/>
  <c r="F1699" i="3"/>
  <c r="G1699" i="3" s="1"/>
  <c r="F1695" i="3"/>
  <c r="G1695" i="3" s="1"/>
  <c r="F1693" i="3"/>
  <c r="G1693" i="3" s="1"/>
  <c r="F1659" i="3"/>
  <c r="G1659" i="3" s="1"/>
  <c r="F1657" i="3"/>
  <c r="G1657" i="3" s="1"/>
  <c r="F1641" i="3"/>
  <c r="G1641" i="3" s="1"/>
  <c r="F1635" i="3"/>
  <c r="G1635" i="3" s="1"/>
  <c r="F1633" i="3"/>
  <c r="G1633" i="3" s="1"/>
  <c r="F1621" i="3"/>
  <c r="G1621" i="3" s="1"/>
  <c r="F1591" i="3"/>
  <c r="G1591" i="3" s="1"/>
  <c r="F1587" i="3"/>
  <c r="G1587" i="3" s="1"/>
  <c r="F1556" i="3"/>
  <c r="G1556" i="3" s="1"/>
  <c r="F1554" i="3"/>
  <c r="G1554" i="3" s="1"/>
  <c r="F1542" i="3"/>
  <c r="G1542" i="3" s="1"/>
  <c r="F1479" i="3"/>
  <c r="G1479" i="3" s="1"/>
  <c r="F1473" i="3"/>
  <c r="G1473" i="3" s="1"/>
  <c r="F1430" i="3"/>
  <c r="G1430" i="3" s="1"/>
  <c r="F1419" i="3"/>
  <c r="G1419" i="3" s="1"/>
  <c r="F1415" i="3"/>
  <c r="G1415" i="3" s="1"/>
  <c r="F1410" i="3"/>
  <c r="G1410" i="3" s="1"/>
  <c r="F1405" i="3"/>
  <c r="G1405" i="3" s="1"/>
  <c r="F1365" i="3"/>
  <c r="G1365" i="3" s="1"/>
  <c r="F1342" i="3"/>
  <c r="G1342" i="3" s="1"/>
  <c r="F1334" i="3"/>
  <c r="G1334" i="3" s="1"/>
  <c r="F1247" i="3"/>
  <c r="G1247" i="3" s="1"/>
  <c r="F1229" i="3"/>
  <c r="G1229" i="3" s="1"/>
  <c r="F1218" i="3"/>
  <c r="G1218" i="3" s="1"/>
  <c r="F1206" i="3"/>
  <c r="G1206" i="3" s="1"/>
  <c r="F1189" i="3"/>
  <c r="G1189" i="3" s="1"/>
  <c r="F1154" i="3"/>
  <c r="G1154" i="3" s="1"/>
  <c r="F1090" i="3"/>
  <c r="G1090" i="3" s="1"/>
  <c r="F1048" i="3"/>
  <c r="G1048" i="3" s="1"/>
  <c r="F1006" i="3"/>
  <c r="G1006" i="3" s="1"/>
  <c r="F993" i="3"/>
  <c r="G993" i="3" s="1"/>
  <c r="F783" i="3"/>
  <c r="G783" i="3" s="1"/>
  <c r="F705" i="3"/>
  <c r="G705" i="3" s="1"/>
  <c r="F653" i="3"/>
  <c r="G653" i="3" s="1"/>
  <c r="F517" i="3"/>
  <c r="G517" i="3" s="1"/>
  <c r="F491" i="3"/>
  <c r="G491" i="3" s="1"/>
  <c r="F475" i="3"/>
  <c r="G475" i="3" s="1"/>
  <c r="F336" i="3"/>
  <c r="G336" i="3" s="1"/>
  <c r="F327" i="3"/>
  <c r="G327" i="3" s="1"/>
  <c r="F321" i="3"/>
  <c r="G321" i="3" s="1"/>
  <c r="F292" i="3"/>
  <c r="G292" i="3" s="1"/>
  <c r="F285" i="3"/>
  <c r="G285" i="3" s="1"/>
  <c r="F256" i="3"/>
  <c r="G256" i="3" s="1"/>
  <c r="F208" i="3"/>
  <c r="G208" i="3" s="1"/>
  <c r="F206" i="3"/>
  <c r="G206" i="3" s="1"/>
  <c r="F167" i="3"/>
  <c r="G167" i="3" s="1"/>
  <c r="F137" i="3"/>
  <c r="G137" i="3" s="1"/>
  <c r="F114" i="3"/>
  <c r="G114" i="3" s="1"/>
  <c r="F73" i="3"/>
  <c r="G73" i="3" s="1"/>
  <c r="F31" i="3"/>
  <c r="G31" i="3" s="1"/>
  <c r="F29" i="3"/>
  <c r="G29" i="3" s="1"/>
  <c r="F363" i="3"/>
  <c r="G363" i="3" s="1"/>
  <c r="F348" i="3"/>
  <c r="G348" i="3" s="1"/>
  <c r="F1141" i="3"/>
  <c r="G1141" i="3" s="1"/>
  <c r="F1109" i="3"/>
  <c r="G1109" i="3" s="1"/>
  <c r="F1091" i="3"/>
  <c r="G1091" i="3" s="1"/>
  <c r="F1047" i="3"/>
  <c r="G1047" i="3" s="1"/>
  <c r="F1018" i="3"/>
  <c r="G1018" i="3" s="1"/>
  <c r="F1008" i="3"/>
  <c r="G1008" i="3" s="1"/>
  <c r="F966" i="3"/>
  <c r="G966" i="3" s="1"/>
  <c r="F962" i="3"/>
  <c r="G962" i="3" s="1"/>
  <c r="F932" i="3"/>
  <c r="G932" i="3" s="1"/>
  <c r="F908" i="3"/>
  <c r="G908" i="3" s="1"/>
  <c r="F897" i="3"/>
  <c r="G897" i="3" s="1"/>
  <c r="F895" i="3"/>
  <c r="G895" i="3" s="1"/>
  <c r="F887" i="3"/>
  <c r="G887" i="3" s="1"/>
  <c r="F792" i="3"/>
  <c r="G792" i="3" s="1"/>
  <c r="F738" i="3"/>
  <c r="G738" i="3" s="1"/>
  <c r="F709" i="3"/>
  <c r="G709" i="3" s="1"/>
  <c r="F707" i="3"/>
  <c r="G707" i="3" s="1"/>
  <c r="F632" i="3"/>
  <c r="G632" i="3" s="1"/>
  <c r="F518" i="3"/>
  <c r="G518" i="3" s="1"/>
  <c r="F516" i="3"/>
  <c r="G516" i="3" s="1"/>
  <c r="F399" i="3"/>
  <c r="G399" i="3" s="1"/>
  <c r="F372" i="3"/>
  <c r="G372" i="3" s="1"/>
  <c r="F351" i="3"/>
  <c r="G351" i="3" s="1"/>
  <c r="F291" i="3"/>
  <c r="G291" i="3" s="1"/>
  <c r="F289" i="3"/>
  <c r="G289" i="3" s="1"/>
  <c r="F274" i="3"/>
  <c r="G274" i="3" s="1"/>
  <c r="F266" i="3"/>
  <c r="G266" i="3" s="1"/>
  <c r="F213" i="3"/>
  <c r="G213" i="3" s="1"/>
  <c r="F180" i="3"/>
  <c r="G180" i="3" s="1"/>
  <c r="F158" i="3"/>
  <c r="G158" i="3" s="1"/>
  <c r="F70" i="3"/>
  <c r="G70" i="3" s="1"/>
  <c r="F19" i="3"/>
  <c r="G19" i="3" s="1"/>
  <c r="F1435" i="3"/>
  <c r="G1435" i="3" s="1"/>
  <c r="F1397" i="3"/>
  <c r="G1397" i="3" s="1"/>
  <c r="F700" i="3"/>
  <c r="G700" i="3" s="1"/>
  <c r="F698" i="3"/>
  <c r="G698" i="3" s="1"/>
  <c r="F696" i="3"/>
  <c r="G696" i="3" s="1"/>
  <c r="F552" i="3"/>
  <c r="G552" i="3" s="1"/>
  <c r="F448" i="3"/>
  <c r="G448" i="3" s="1"/>
  <c r="F1855" i="3"/>
  <c r="G1855" i="3" s="1"/>
  <c r="F1351" i="3"/>
  <c r="G1351" i="3" s="1"/>
  <c r="F1307" i="3"/>
  <c r="G1307" i="3" s="1"/>
  <c r="F1294" i="3"/>
  <c r="G1294" i="3" s="1"/>
  <c r="F1198" i="3"/>
  <c r="G1198" i="3" s="1"/>
  <c r="F1011" i="3"/>
  <c r="G1011" i="3" s="1"/>
  <c r="F940" i="3"/>
  <c r="G940" i="3" s="1"/>
  <c r="F836" i="3"/>
  <c r="G836" i="3" s="1"/>
  <c r="F832" i="3"/>
  <c r="G832" i="3" s="1"/>
  <c r="F811" i="3"/>
  <c r="G811" i="3" s="1"/>
  <c r="F789" i="3"/>
  <c r="G789" i="3" s="1"/>
  <c r="F1895" i="3"/>
  <c r="G1895" i="3" s="1"/>
  <c r="F1870" i="3"/>
  <c r="G1870" i="3" s="1"/>
  <c r="F1863" i="3"/>
  <c r="G1863" i="3" s="1"/>
  <c r="F1852" i="3"/>
  <c r="G1852" i="3" s="1"/>
  <c r="F1843" i="3"/>
  <c r="G1843" i="3" s="1"/>
  <c r="F1835" i="3"/>
  <c r="G1835" i="3" s="1"/>
  <c r="F1807" i="3"/>
  <c r="G1807" i="3" s="1"/>
  <c r="F1653" i="3"/>
  <c r="G1653" i="3" s="1"/>
  <c r="F1627" i="3"/>
  <c r="G1627" i="3" s="1"/>
  <c r="F1474" i="3"/>
  <c r="G1474" i="3" s="1"/>
  <c r="F1438" i="3"/>
  <c r="G1438" i="3" s="1"/>
  <c r="F1360" i="3"/>
  <c r="G1360" i="3" s="1"/>
  <c r="F1326" i="3"/>
  <c r="G1326" i="3" s="1"/>
  <c r="F1280" i="3"/>
  <c r="G1280" i="3" s="1"/>
  <c r="F1278" i="3"/>
  <c r="G1278" i="3" s="1"/>
  <c r="F1222" i="3"/>
  <c r="G1222" i="3" s="1"/>
  <c r="F1204" i="3"/>
  <c r="G1204" i="3" s="1"/>
  <c r="F1202" i="3"/>
  <c r="G1202" i="3" s="1"/>
  <c r="F1193" i="3"/>
  <c r="G1193" i="3" s="1"/>
  <c r="F1140" i="3"/>
  <c r="G1140" i="3" s="1"/>
  <c r="F1138" i="3"/>
  <c r="G1138" i="3" s="1"/>
  <c r="F1057" i="3"/>
  <c r="G1057" i="3" s="1"/>
  <c r="F1040" i="3"/>
  <c r="G1040" i="3" s="1"/>
  <c r="F1034" i="3"/>
  <c r="G1034" i="3" s="1"/>
  <c r="F980" i="3"/>
  <c r="G980" i="3" s="1"/>
  <c r="F757" i="3"/>
  <c r="G757" i="3" s="1"/>
  <c r="F656" i="3"/>
  <c r="G656" i="3" s="1"/>
  <c r="F654" i="3"/>
  <c r="G654" i="3" s="1"/>
  <c r="F574" i="3"/>
  <c r="G574" i="3" s="1"/>
  <c r="F556" i="3"/>
  <c r="G556" i="3" s="1"/>
  <c r="F554" i="3"/>
  <c r="G554" i="3" s="1"/>
  <c r="F1762" i="3"/>
  <c r="G1762" i="3" s="1"/>
  <c r="F1752" i="3"/>
  <c r="G1752" i="3" s="1"/>
  <c r="F1741" i="3"/>
  <c r="G1741" i="3" s="1"/>
  <c r="F1737" i="3"/>
  <c r="G1737" i="3" s="1"/>
  <c r="F1714" i="3"/>
  <c r="G1714" i="3" s="1"/>
  <c r="F1612" i="3"/>
  <c r="G1612" i="3" s="1"/>
  <c r="F1844" i="3"/>
  <c r="G1844" i="3" s="1"/>
  <c r="F1682" i="3"/>
  <c r="G1682" i="3" s="1"/>
  <c r="F1667" i="3"/>
  <c r="G1667" i="3" s="1"/>
  <c r="F1592" i="3"/>
  <c r="G1592" i="3" s="1"/>
  <c r="F1550" i="3"/>
  <c r="G1550" i="3" s="1"/>
  <c r="F1486" i="3"/>
  <c r="G1486" i="3" s="1"/>
  <c r="F1377" i="3"/>
  <c r="G1377" i="3" s="1"/>
  <c r="F1236" i="3"/>
  <c r="G1236" i="3" s="1"/>
  <c r="F1108" i="3"/>
  <c r="G1108" i="3" s="1"/>
  <c r="F1066" i="3"/>
  <c r="G1066" i="3" s="1"/>
  <c r="F983" i="3"/>
  <c r="G983" i="3" s="1"/>
  <c r="F937" i="3"/>
  <c r="G937" i="3" s="1"/>
  <c r="F800" i="3"/>
  <c r="G800" i="3" s="1"/>
  <c r="F596" i="3"/>
  <c r="G596" i="3" s="1"/>
  <c r="F408" i="3"/>
  <c r="G408" i="3" s="1"/>
  <c r="F284" i="3"/>
  <c r="G284" i="3" s="1"/>
  <c r="F220" i="3"/>
  <c r="G220" i="3" s="1"/>
  <c r="F216" i="3"/>
  <c r="G216" i="3" s="1"/>
  <c r="F94" i="3"/>
  <c r="G94" i="3" s="1"/>
  <c r="F88" i="3"/>
  <c r="G88" i="3" s="1"/>
  <c r="F1794" i="3"/>
  <c r="G1794" i="3" s="1"/>
  <c r="F1773" i="3"/>
  <c r="G1773" i="3" s="1"/>
  <c r="F1769" i="3"/>
  <c r="G1769" i="3" s="1"/>
  <c r="F1765" i="3"/>
  <c r="G1765" i="3" s="1"/>
  <c r="F1738" i="3"/>
  <c r="G1738" i="3" s="1"/>
  <c r="F1717" i="3"/>
  <c r="G1717" i="3" s="1"/>
  <c r="F1707" i="3"/>
  <c r="G1707" i="3" s="1"/>
  <c r="F1687" i="3"/>
  <c r="G1687" i="3" s="1"/>
  <c r="F1685" i="3"/>
  <c r="G1685" i="3" s="1"/>
  <c r="F1681" i="3"/>
  <c r="G1681" i="3" s="1"/>
  <c r="F1668" i="3"/>
  <c r="G1668" i="3" s="1"/>
  <c r="F1663" i="3"/>
  <c r="G1663" i="3" s="1"/>
  <c r="F1638" i="3"/>
  <c r="G1638" i="3" s="1"/>
  <c r="F1614" i="3"/>
  <c r="G1614" i="3" s="1"/>
  <c r="F1551" i="3"/>
  <c r="G1551" i="3" s="1"/>
  <c r="F1543" i="3"/>
  <c r="G1543" i="3" s="1"/>
  <c r="F1525" i="3"/>
  <c r="G1525" i="3" s="1"/>
  <c r="F1512" i="3"/>
  <c r="G1512" i="3" s="1"/>
  <c r="F1495" i="3"/>
  <c r="G1495" i="3" s="1"/>
  <c r="F1487" i="3"/>
  <c r="G1487" i="3" s="1"/>
  <c r="F1482" i="3"/>
  <c r="G1482" i="3" s="1"/>
  <c r="F1468" i="3"/>
  <c r="G1468" i="3" s="1"/>
  <c r="F1451" i="3"/>
  <c r="G1451" i="3" s="1"/>
  <c r="F1402" i="3"/>
  <c r="G1402" i="3" s="1"/>
  <c r="F1364" i="3"/>
  <c r="G1364" i="3" s="1"/>
  <c r="F1357" i="3"/>
  <c r="G1357" i="3" s="1"/>
  <c r="F1355" i="3"/>
  <c r="G1355" i="3" s="1"/>
  <c r="F1346" i="3"/>
  <c r="G1346" i="3" s="1"/>
  <c r="F1306" i="3"/>
  <c r="G1306" i="3" s="1"/>
  <c r="F1287" i="3"/>
  <c r="G1287" i="3" s="1"/>
  <c r="F1283" i="3"/>
  <c r="G1283" i="3" s="1"/>
  <c r="F1272" i="3"/>
  <c r="G1272" i="3" s="1"/>
  <c r="F1263" i="3"/>
  <c r="G1263" i="3" s="1"/>
  <c r="F1227" i="3"/>
  <c r="G1227" i="3" s="1"/>
  <c r="F1169" i="3"/>
  <c r="G1169" i="3" s="1"/>
  <c r="F1129" i="3"/>
  <c r="G1129" i="3" s="1"/>
  <c r="F1127" i="3"/>
  <c r="G1127" i="3" s="1"/>
  <c r="F1122" i="3"/>
  <c r="G1122" i="3" s="1"/>
  <c r="F1101" i="3"/>
  <c r="G1101" i="3" s="1"/>
  <c r="F1097" i="3"/>
  <c r="G1097" i="3" s="1"/>
  <c r="F1095" i="3"/>
  <c r="G1095" i="3" s="1"/>
  <c r="F1065" i="3"/>
  <c r="G1065" i="3" s="1"/>
  <c r="F1035" i="3"/>
  <c r="G1035" i="3" s="1"/>
  <c r="F986" i="3"/>
  <c r="G986" i="3" s="1"/>
  <c r="F984" i="3"/>
  <c r="G984" i="3" s="1"/>
  <c r="F981" i="3"/>
  <c r="G981" i="3" s="1"/>
  <c r="F879" i="3"/>
  <c r="G879" i="3" s="1"/>
  <c r="F875" i="3"/>
  <c r="G875" i="3" s="1"/>
  <c r="F864" i="3"/>
  <c r="G864" i="3" s="1"/>
  <c r="F862" i="3"/>
  <c r="G862" i="3" s="1"/>
  <c r="F860" i="3"/>
  <c r="G860" i="3" s="1"/>
  <c r="F858" i="3"/>
  <c r="G858" i="3" s="1"/>
  <c r="F808" i="3"/>
  <c r="G808" i="3" s="1"/>
  <c r="F803" i="3"/>
  <c r="G803" i="3" s="1"/>
  <c r="F799" i="3"/>
  <c r="G799" i="3" s="1"/>
  <c r="F775" i="3"/>
  <c r="G775" i="3" s="1"/>
  <c r="F759" i="3"/>
  <c r="G759" i="3" s="1"/>
  <c r="F732" i="3"/>
  <c r="G732" i="3" s="1"/>
  <c r="F697" i="3"/>
  <c r="G697" i="3" s="1"/>
  <c r="F686" i="3"/>
  <c r="G686" i="3" s="1"/>
  <c r="F684" i="3"/>
  <c r="G684" i="3" s="1"/>
  <c r="F660" i="3"/>
  <c r="G660" i="3" s="1"/>
  <c r="F634" i="3"/>
  <c r="G634" i="3" s="1"/>
  <c r="F610" i="3"/>
  <c r="G610" i="3" s="1"/>
  <c r="F604" i="3"/>
  <c r="G604" i="3" s="1"/>
  <c r="F587" i="3"/>
  <c r="G587" i="3" s="1"/>
  <c r="F566" i="3"/>
  <c r="G566" i="3" s="1"/>
  <c r="F555" i="3"/>
  <c r="G555" i="3" s="1"/>
  <c r="F424" i="3"/>
  <c r="G424" i="3" s="1"/>
  <c r="F377" i="3"/>
  <c r="G377" i="3" s="1"/>
  <c r="F436" i="3"/>
  <c r="G436" i="3" s="1"/>
  <c r="F365" i="3"/>
  <c r="G365" i="3" s="1"/>
  <c r="F303" i="3"/>
  <c r="G303" i="3" s="1"/>
  <c r="F267" i="3"/>
  <c r="G267" i="3" s="1"/>
  <c r="F250" i="3"/>
  <c r="G250" i="3" s="1"/>
  <c r="F244" i="3"/>
  <c r="G244" i="3" s="1"/>
  <c r="F205" i="3"/>
  <c r="G205" i="3" s="1"/>
  <c r="F135" i="3"/>
  <c r="G135" i="3" s="1"/>
  <c r="F530" i="3"/>
  <c r="G530" i="3" s="1"/>
  <c r="F484" i="3"/>
  <c r="G484" i="3" s="1"/>
  <c r="F454" i="3"/>
  <c r="G454" i="3" s="1"/>
  <c r="F432" i="3"/>
  <c r="G432" i="3" s="1"/>
  <c r="F404" i="3"/>
  <c r="G404" i="3" s="1"/>
  <c r="F389" i="3"/>
  <c r="G389" i="3" s="1"/>
  <c r="F385" i="3"/>
  <c r="G385" i="3" s="1"/>
  <c r="F379" i="3"/>
  <c r="G379" i="3" s="1"/>
  <c r="F360" i="3"/>
  <c r="G360" i="3" s="1"/>
  <c r="F345" i="3"/>
  <c r="G345" i="3" s="1"/>
  <c r="F342" i="3"/>
  <c r="G342" i="3" s="1"/>
  <c r="F337" i="3"/>
  <c r="G337" i="3" s="1"/>
  <c r="F329" i="3"/>
  <c r="G329" i="3" s="1"/>
  <c r="F325" i="3"/>
  <c r="G325" i="3" s="1"/>
  <c r="F318" i="3"/>
  <c r="G318" i="3" s="1"/>
  <c r="F311" i="3"/>
  <c r="G311" i="3" s="1"/>
  <c r="F283" i="3"/>
  <c r="G283" i="3" s="1"/>
  <c r="F278" i="3"/>
  <c r="G278" i="3" s="1"/>
  <c r="F253" i="3"/>
  <c r="G253" i="3" s="1"/>
  <c r="F249" i="3"/>
  <c r="G249" i="3" s="1"/>
  <c r="F233" i="3"/>
  <c r="G233" i="3" s="1"/>
  <c r="F223" i="3"/>
  <c r="G223" i="3" s="1"/>
  <c r="F221" i="3"/>
  <c r="G221" i="3" s="1"/>
  <c r="F217" i="3"/>
  <c r="G217" i="3" s="1"/>
  <c r="F196" i="3"/>
  <c r="G196" i="3" s="1"/>
  <c r="F140" i="3"/>
  <c r="G140" i="3" s="1"/>
  <c r="F126" i="3"/>
  <c r="G126" i="3" s="1"/>
  <c r="F117" i="3"/>
  <c r="G117" i="3" s="1"/>
  <c r="F55" i="3"/>
  <c r="G55" i="3" s="1"/>
  <c r="F13" i="3"/>
  <c r="G13" i="3" s="1"/>
  <c r="F7" i="3"/>
  <c r="G7" i="3" s="1"/>
  <c r="F509" i="3"/>
  <c r="G509" i="3" s="1"/>
  <c r="F500" i="3"/>
  <c r="G500" i="3" s="1"/>
  <c r="F476" i="3"/>
  <c r="G476" i="3" s="1"/>
  <c r="F449" i="3"/>
  <c r="G449" i="3" s="1"/>
  <c r="F356" i="3"/>
  <c r="G356" i="3" s="1"/>
  <c r="F328" i="3"/>
  <c r="G328" i="3" s="1"/>
  <c r="F326" i="3"/>
  <c r="G326" i="3" s="1"/>
  <c r="F322" i="3"/>
  <c r="G322" i="3" s="1"/>
  <c r="F312" i="3"/>
  <c r="G312" i="3" s="1"/>
  <c r="F281" i="3"/>
  <c r="G281" i="3" s="1"/>
  <c r="F279" i="3"/>
  <c r="G279" i="3" s="1"/>
  <c r="F277" i="3"/>
  <c r="G277" i="3" s="1"/>
  <c r="F265" i="3"/>
  <c r="G265" i="3" s="1"/>
  <c r="F254" i="3"/>
  <c r="G254" i="3" s="1"/>
  <c r="F240" i="3"/>
  <c r="G240" i="3" s="1"/>
  <c r="F238" i="3"/>
  <c r="G238" i="3" s="1"/>
  <c r="F207" i="3"/>
  <c r="G207" i="3" s="1"/>
  <c r="F195" i="3"/>
  <c r="G195" i="3" s="1"/>
  <c r="F181" i="3"/>
  <c r="G181" i="3" s="1"/>
  <c r="F160" i="3"/>
  <c r="G160" i="3" s="1"/>
  <c r="F145" i="3"/>
  <c r="G145" i="3" s="1"/>
  <c r="F98" i="3"/>
  <c r="G98" i="3" s="1"/>
  <c r="F30" i="3"/>
  <c r="G30" i="3" s="1"/>
  <c r="F17" i="3"/>
  <c r="G17" i="3" s="1"/>
  <c r="F1809" i="3"/>
  <c r="G1809" i="3" s="1"/>
  <c r="F1802" i="3"/>
  <c r="G1802" i="3" s="1"/>
  <c r="F1546" i="3"/>
  <c r="G1546" i="3" s="1"/>
  <c r="F1856" i="3"/>
  <c r="G1856" i="3" s="1"/>
  <c r="F1781" i="3"/>
  <c r="G1781" i="3" s="1"/>
  <c r="F1774" i="3"/>
  <c r="G1774" i="3" s="1"/>
  <c r="F1851" i="3"/>
  <c r="G1851" i="3" s="1"/>
  <c r="F1849" i="3"/>
  <c r="G1849" i="3" s="1"/>
  <c r="F1750" i="3"/>
  <c r="G1750" i="3" s="1"/>
  <c r="F968" i="3"/>
  <c r="G968" i="3" s="1"/>
  <c r="F1645" i="3"/>
  <c r="G1645" i="3" s="1"/>
  <c r="F1609" i="3"/>
  <c r="G1609" i="3" s="1"/>
  <c r="F1563" i="3"/>
  <c r="G1563" i="3" s="1"/>
  <c r="F1500" i="3"/>
  <c r="G1500" i="3" s="1"/>
  <c r="F1386" i="3"/>
  <c r="G1386" i="3" s="1"/>
  <c r="F1359" i="3"/>
  <c r="G1359" i="3" s="1"/>
  <c r="F1338" i="3"/>
  <c r="G1338" i="3" s="1"/>
  <c r="F1331" i="3"/>
  <c r="G1331" i="3" s="1"/>
  <c r="F1329" i="3"/>
  <c r="G1329" i="3" s="1"/>
  <c r="F1327" i="3"/>
  <c r="G1327" i="3" s="1"/>
  <c r="F1318" i="3"/>
  <c r="G1318" i="3" s="1"/>
  <c r="F1298" i="3"/>
  <c r="G1298" i="3" s="1"/>
  <c r="F1271" i="3"/>
  <c r="G1271" i="3" s="1"/>
  <c r="F1264" i="3"/>
  <c r="G1264" i="3" s="1"/>
  <c r="F1161" i="3"/>
  <c r="G1161" i="3" s="1"/>
  <c r="F1094" i="3"/>
  <c r="G1094" i="3" s="1"/>
  <c r="F1044" i="3"/>
  <c r="G1044" i="3" s="1"/>
  <c r="F1037" i="3"/>
  <c r="G1037" i="3" s="1"/>
  <c r="F1027" i="3"/>
  <c r="G1027" i="3" s="1"/>
  <c r="F1016" i="3"/>
  <c r="G1016" i="3" s="1"/>
  <c r="F905" i="3"/>
  <c r="G905" i="3" s="1"/>
  <c r="F878" i="3"/>
  <c r="G878" i="3" s="1"/>
  <c r="F876" i="3"/>
  <c r="G876" i="3" s="1"/>
  <c r="F874" i="3"/>
  <c r="G874" i="3" s="1"/>
  <c r="F848" i="3"/>
  <c r="G848" i="3" s="1"/>
  <c r="F1251" i="3"/>
  <c r="G1251" i="3" s="1"/>
  <c r="F1234" i="3"/>
  <c r="G1234" i="3" s="1"/>
  <c r="F1033" i="3"/>
  <c r="G1033" i="3" s="1"/>
  <c r="F1005" i="3"/>
  <c r="G1005" i="3" s="1"/>
  <c r="F989" i="3"/>
  <c r="G989" i="3" s="1"/>
  <c r="F955" i="3"/>
  <c r="G955" i="3" s="1"/>
  <c r="F926" i="3"/>
  <c r="G926" i="3" s="1"/>
  <c r="F924" i="3"/>
  <c r="G924" i="3" s="1"/>
  <c r="F822" i="3"/>
  <c r="G822" i="3" s="1"/>
  <c r="F804" i="3"/>
  <c r="G804" i="3" s="1"/>
  <c r="F1894" i="3"/>
  <c r="G1894" i="3" s="1"/>
  <c r="F1892" i="3"/>
  <c r="G1892" i="3" s="1"/>
  <c r="F1890" i="3"/>
  <c r="G1890" i="3" s="1"/>
  <c r="F1868" i="3"/>
  <c r="G1868" i="3" s="1"/>
  <c r="F1823" i="3"/>
  <c r="G1823" i="3" s="1"/>
  <c r="F1819" i="3"/>
  <c r="G1819" i="3" s="1"/>
  <c r="F1817" i="3"/>
  <c r="G1817" i="3" s="1"/>
  <c r="F1786" i="3"/>
  <c r="G1786" i="3" s="1"/>
  <c r="F1778" i="3"/>
  <c r="G1778" i="3" s="1"/>
  <c r="F1748" i="3"/>
  <c r="G1748" i="3" s="1"/>
  <c r="F1744" i="3"/>
  <c r="G1744" i="3" s="1"/>
  <c r="F1725" i="3"/>
  <c r="G1725" i="3" s="1"/>
  <c r="F1715" i="3"/>
  <c r="G1715" i="3" s="1"/>
  <c r="F1655" i="3"/>
  <c r="G1655" i="3" s="1"/>
  <c r="F1594" i="3"/>
  <c r="G1594" i="3" s="1"/>
  <c r="F1498" i="3"/>
  <c r="G1498" i="3" s="1"/>
  <c r="F1492" i="3"/>
  <c r="G1492" i="3" s="1"/>
  <c r="F1448" i="3"/>
  <c r="G1448" i="3" s="1"/>
  <c r="F1424" i="3"/>
  <c r="G1424" i="3" s="1"/>
  <c r="F1396" i="3"/>
  <c r="G1396" i="3" s="1"/>
  <c r="F1380" i="3"/>
  <c r="G1380" i="3" s="1"/>
  <c r="F1345" i="3"/>
  <c r="G1345" i="3" s="1"/>
  <c r="F1305" i="3"/>
  <c r="G1305" i="3" s="1"/>
  <c r="F1274" i="3"/>
  <c r="G1274" i="3" s="1"/>
  <c r="F1168" i="3"/>
  <c r="G1168" i="3" s="1"/>
  <c r="F1124" i="3"/>
  <c r="G1124" i="3" s="1"/>
  <c r="F1889" i="3"/>
  <c r="G1889" i="3" s="1"/>
  <c r="F1879" i="3"/>
  <c r="G1879" i="3" s="1"/>
  <c r="F1872" i="3"/>
  <c r="G1872" i="3" s="1"/>
  <c r="F1871" i="3"/>
  <c r="G1871" i="3" s="1"/>
  <c r="F1869" i="3"/>
  <c r="G1869" i="3" s="1"/>
  <c r="F1848" i="3"/>
  <c r="G1848" i="3" s="1"/>
  <c r="F1837" i="3"/>
  <c r="G1837" i="3" s="1"/>
  <c r="F1831" i="3"/>
  <c r="G1831" i="3" s="1"/>
  <c r="F1799" i="3"/>
  <c r="G1799" i="3" s="1"/>
  <c r="F1798" i="3"/>
  <c r="G1798" i="3" s="1"/>
  <c r="F1789" i="3"/>
  <c r="G1789" i="3" s="1"/>
  <c r="F1787" i="3"/>
  <c r="G1787" i="3" s="1"/>
  <c r="F1771" i="3"/>
  <c r="G1771" i="3" s="1"/>
  <c r="F1749" i="3"/>
  <c r="G1749" i="3" s="1"/>
  <c r="F1730" i="3"/>
  <c r="G1730" i="3" s="1"/>
  <c r="F1721" i="3"/>
  <c r="G1721" i="3" s="1"/>
  <c r="F1709" i="3"/>
  <c r="G1709" i="3" s="1"/>
  <c r="F1705" i="3"/>
  <c r="G1705" i="3" s="1"/>
  <c r="F1703" i="3"/>
  <c r="G1703" i="3" s="1"/>
  <c r="F1689" i="3"/>
  <c r="G1689" i="3" s="1"/>
  <c r="F1684" i="3"/>
  <c r="G1684" i="3" s="1"/>
  <c r="F1629" i="3"/>
  <c r="G1629" i="3" s="1"/>
  <c r="F1626" i="3"/>
  <c r="G1626" i="3" s="1"/>
  <c r="F1623" i="3"/>
  <c r="G1623" i="3" s="1"/>
  <c r="F1617" i="3"/>
  <c r="G1617" i="3" s="1"/>
  <c r="F1610" i="3"/>
  <c r="G1610" i="3" s="1"/>
  <c r="F1599" i="3"/>
  <c r="G1599" i="3" s="1"/>
  <c r="F1574" i="3"/>
  <c r="G1574" i="3" s="1"/>
  <c r="F1549" i="3"/>
  <c r="G1549" i="3" s="1"/>
  <c r="F1511" i="3"/>
  <c r="G1511" i="3" s="1"/>
  <c r="F1499" i="3"/>
  <c r="G1499" i="3" s="1"/>
  <c r="F1483" i="3"/>
  <c r="G1483" i="3" s="1"/>
  <c r="F1478" i="3"/>
  <c r="G1478" i="3" s="1"/>
  <c r="F1449" i="3"/>
  <c r="G1449" i="3" s="1"/>
  <c r="F1443" i="3"/>
  <c r="G1443" i="3" s="1"/>
  <c r="F1422" i="3"/>
  <c r="G1422" i="3" s="1"/>
  <c r="F1392" i="3"/>
  <c r="G1392" i="3" s="1"/>
  <c r="F1385" i="3"/>
  <c r="G1385" i="3" s="1"/>
  <c r="F1374" i="3"/>
  <c r="G1374" i="3" s="1"/>
  <c r="F1369" i="3"/>
  <c r="G1369" i="3" s="1"/>
  <c r="F1367" i="3"/>
  <c r="G1367" i="3" s="1"/>
  <c r="F1363" i="3"/>
  <c r="G1363" i="3" s="1"/>
  <c r="F1339" i="3"/>
  <c r="G1339" i="3" s="1"/>
  <c r="F1310" i="3"/>
  <c r="G1310" i="3" s="1"/>
  <c r="F1268" i="3"/>
  <c r="G1268" i="3" s="1"/>
  <c r="F1258" i="3"/>
  <c r="G1258" i="3" s="1"/>
  <c r="F1242" i="3"/>
  <c r="G1242" i="3" s="1"/>
  <c r="F1240" i="3"/>
  <c r="G1240" i="3" s="1"/>
  <c r="F1235" i="3"/>
  <c r="G1235" i="3" s="1"/>
  <c r="F1219" i="3"/>
  <c r="G1219" i="3" s="1"/>
  <c r="F1214" i="3"/>
  <c r="G1214" i="3" s="1"/>
  <c r="F1203" i="3"/>
  <c r="G1203" i="3" s="1"/>
  <c r="F1192" i="3"/>
  <c r="G1192" i="3" s="1"/>
  <c r="F1176" i="3"/>
  <c r="G1176" i="3" s="1"/>
  <c r="F1162" i="3"/>
  <c r="G1162" i="3" s="1"/>
  <c r="F1133" i="3"/>
  <c r="G1133" i="3" s="1"/>
  <c r="F1116" i="3"/>
  <c r="G1116" i="3" s="1"/>
  <c r="F1107" i="3"/>
  <c r="G1107" i="3" s="1"/>
  <c r="F1087" i="3"/>
  <c r="G1087" i="3" s="1"/>
  <c r="F1073" i="3"/>
  <c r="G1073" i="3" s="1"/>
  <c r="F1067" i="3"/>
  <c r="G1067" i="3" s="1"/>
  <c r="F1026" i="3"/>
  <c r="G1026" i="3" s="1"/>
  <c r="F990" i="3"/>
  <c r="G990" i="3" s="1"/>
  <c r="F967" i="3"/>
  <c r="G967" i="3" s="1"/>
  <c r="F933" i="3"/>
  <c r="G933" i="3" s="1"/>
  <c r="F904" i="3"/>
  <c r="G904" i="3" s="1"/>
  <c r="F898" i="3"/>
  <c r="G898" i="3" s="1"/>
  <c r="F881" i="3"/>
  <c r="G881" i="3" s="1"/>
  <c r="F867" i="3"/>
  <c r="G867" i="3" s="1"/>
  <c r="F847" i="3"/>
  <c r="G847" i="3" s="1"/>
  <c r="F827" i="3"/>
  <c r="G827" i="3" s="1"/>
  <c r="F772" i="3"/>
  <c r="G772" i="3" s="1"/>
  <c r="F771" i="3"/>
  <c r="G771" i="3" s="1"/>
  <c r="F767" i="3"/>
  <c r="G767" i="3" s="1"/>
  <c r="F761" i="3"/>
  <c r="G761" i="3" s="1"/>
  <c r="F752" i="3"/>
  <c r="G752" i="3" s="1"/>
  <c r="F728" i="3"/>
  <c r="G728" i="3" s="1"/>
  <c r="F685" i="3"/>
  <c r="G685" i="3" s="1"/>
  <c r="F680" i="3"/>
  <c r="G680" i="3" s="1"/>
  <c r="F678" i="3"/>
  <c r="G678" i="3" s="1"/>
  <c r="F676" i="3"/>
  <c r="G676" i="3" s="1"/>
  <c r="F665" i="3"/>
  <c r="G665" i="3" s="1"/>
  <c r="F631" i="3"/>
  <c r="G631" i="3" s="1"/>
  <c r="F629" i="3"/>
  <c r="G629" i="3" s="1"/>
  <c r="F624" i="3"/>
  <c r="G624" i="3" s="1"/>
  <c r="F617" i="3"/>
  <c r="G617" i="3" s="1"/>
  <c r="F592" i="3"/>
  <c r="G592" i="3" s="1"/>
  <c r="F580" i="3"/>
  <c r="G580" i="3" s="1"/>
  <c r="F376" i="3"/>
  <c r="G376" i="3" s="1"/>
  <c r="F374" i="3"/>
  <c r="G374" i="3" s="1"/>
  <c r="F353" i="3"/>
  <c r="G353" i="3" s="1"/>
  <c r="F347" i="3"/>
  <c r="G347" i="3" s="1"/>
  <c r="F343" i="3"/>
  <c r="G343" i="3" s="1"/>
  <c r="F307" i="3"/>
  <c r="G307" i="3" s="1"/>
  <c r="F302" i="3"/>
  <c r="G302" i="3" s="1"/>
  <c r="F212" i="3"/>
  <c r="G212" i="3" s="1"/>
  <c r="F202" i="3"/>
  <c r="G202" i="3" s="1"/>
  <c r="F166" i="3"/>
  <c r="G166" i="3" s="1"/>
  <c r="F97" i="3"/>
  <c r="G97" i="3" s="1"/>
  <c r="F43" i="3"/>
  <c r="G43" i="3" s="1"/>
  <c r="F815" i="3"/>
  <c r="G815" i="3" s="1"/>
  <c r="F725" i="3"/>
  <c r="G725" i="3" s="1"/>
  <c r="F692" i="3"/>
  <c r="G692" i="3" s="1"/>
  <c r="F489" i="3"/>
  <c r="G489" i="3" s="1"/>
  <c r="F487" i="3"/>
  <c r="G487" i="3" s="1"/>
  <c r="F457" i="3"/>
  <c r="G457" i="3" s="1"/>
  <c r="F435" i="3"/>
  <c r="G435" i="3" s="1"/>
  <c r="F409" i="3"/>
  <c r="G409" i="3" s="1"/>
  <c r="F407" i="3"/>
  <c r="G407" i="3" s="1"/>
  <c r="F332" i="3"/>
  <c r="G332" i="3" s="1"/>
  <c r="F316" i="3"/>
  <c r="G316" i="3" s="1"/>
  <c r="F147" i="3"/>
  <c r="G147" i="3" s="1"/>
  <c r="F830" i="3"/>
  <c r="G830" i="3" s="1"/>
  <c r="F828" i="3"/>
  <c r="G828" i="3" s="1"/>
  <c r="F666" i="3"/>
  <c r="G666" i="3" s="1"/>
  <c r="F577" i="3"/>
  <c r="G577" i="3" s="1"/>
  <c r="F532" i="3"/>
  <c r="G532" i="3" s="1"/>
  <c r="F1896" i="3"/>
  <c r="G1896" i="3" s="1"/>
  <c r="F1886" i="3"/>
  <c r="G1886" i="3" s="1"/>
  <c r="F1884" i="3"/>
  <c r="G1884" i="3" s="1"/>
  <c r="F1878" i="3"/>
  <c r="G1878" i="3" s="1"/>
  <c r="F1876" i="3"/>
  <c r="G1876" i="3" s="1"/>
  <c r="F1875" i="3"/>
  <c r="G1875" i="3" s="1"/>
  <c r="F1860" i="3"/>
  <c r="G1860" i="3" s="1"/>
  <c r="F1859" i="3"/>
  <c r="G1859" i="3" s="1"/>
  <c r="F1833" i="3"/>
  <c r="G1833" i="3" s="1"/>
  <c r="F1824" i="3"/>
  <c r="G1824" i="3" s="1"/>
  <c r="F1816" i="3"/>
  <c r="G1816" i="3" s="1"/>
  <c r="F1813" i="3"/>
  <c r="G1813" i="3" s="1"/>
  <c r="F1805" i="3"/>
  <c r="G1805" i="3" s="1"/>
  <c r="F1801" i="3"/>
  <c r="G1801" i="3" s="1"/>
  <c r="F1790" i="3"/>
  <c r="G1790" i="3" s="1"/>
  <c r="F1756" i="3"/>
  <c r="G1756" i="3" s="1"/>
  <c r="F1754" i="3"/>
  <c r="G1754" i="3" s="1"/>
  <c r="F1745" i="3"/>
  <c r="G1745" i="3" s="1"/>
  <c r="F1732" i="3"/>
  <c r="G1732" i="3" s="1"/>
  <c r="F1727" i="3"/>
  <c r="G1727" i="3" s="1"/>
  <c r="F1711" i="3"/>
  <c r="G1711" i="3" s="1"/>
  <c r="F1683" i="3"/>
  <c r="G1683" i="3" s="1"/>
  <c r="F1672" i="3"/>
  <c r="G1672" i="3" s="1"/>
  <c r="F1671" i="3"/>
  <c r="G1671" i="3" s="1"/>
  <c r="F1669" i="3"/>
  <c r="G1669" i="3" s="1"/>
  <c r="F1649" i="3"/>
  <c r="G1649" i="3" s="1"/>
  <c r="F1642" i="3"/>
  <c r="G1642" i="3" s="1"/>
  <c r="F1618" i="3"/>
  <c r="G1618" i="3" s="1"/>
  <c r="F1606" i="3"/>
  <c r="G1606" i="3" s="1"/>
  <c r="F1604" i="3"/>
  <c r="G1604" i="3" s="1"/>
  <c r="F1600" i="3"/>
  <c r="G1600" i="3" s="1"/>
  <c r="F1588" i="3"/>
  <c r="G1588" i="3" s="1"/>
  <c r="F1582" i="3"/>
  <c r="G1582" i="3" s="1"/>
  <c r="F1578" i="3"/>
  <c r="G1578" i="3" s="1"/>
  <c r="F1562" i="3"/>
  <c r="G1562" i="3" s="1"/>
  <c r="F1548" i="3"/>
  <c r="G1548" i="3" s="1"/>
  <c r="F1521" i="3"/>
  <c r="G1521" i="3" s="1"/>
  <c r="F1508" i="3"/>
  <c r="G1508" i="3" s="1"/>
  <c r="F1496" i="3"/>
  <c r="G1496" i="3" s="1"/>
  <c r="F1471" i="3"/>
  <c r="G1471" i="3" s="1"/>
  <c r="F1459" i="3"/>
  <c r="G1459" i="3" s="1"/>
  <c r="F1450" i="3"/>
  <c r="G1450" i="3" s="1"/>
  <c r="F1442" i="3"/>
  <c r="G1442" i="3" s="1"/>
  <c r="F1427" i="3"/>
  <c r="G1427" i="3" s="1"/>
  <c r="F1423" i="3"/>
  <c r="G1423" i="3" s="1"/>
  <c r="F1416" i="3"/>
  <c r="G1416" i="3" s="1"/>
  <c r="F1414" i="3"/>
  <c r="G1414" i="3" s="1"/>
  <c r="F1412" i="3"/>
  <c r="G1412" i="3" s="1"/>
  <c r="F1390" i="3"/>
  <c r="G1390" i="3" s="1"/>
  <c r="F1376" i="3"/>
  <c r="G1376" i="3" s="1"/>
  <c r="F1368" i="3"/>
  <c r="G1368" i="3" s="1"/>
  <c r="F1330" i="3"/>
  <c r="G1330" i="3" s="1"/>
  <c r="F1313" i="3"/>
  <c r="G1313" i="3" s="1"/>
  <c r="F1302" i="3"/>
  <c r="G1302" i="3" s="1"/>
  <c r="F1279" i="3"/>
  <c r="G1279" i="3" s="1"/>
  <c r="F1267" i="3"/>
  <c r="G1267" i="3" s="1"/>
  <c r="F1249" i="3"/>
  <c r="G1249" i="3" s="1"/>
  <c r="F1231" i="3"/>
  <c r="G1231" i="3" s="1"/>
  <c r="F1221" i="3"/>
  <c r="G1221" i="3" s="1"/>
  <c r="F1201" i="3"/>
  <c r="G1201" i="3" s="1"/>
  <c r="F1196" i="3"/>
  <c r="G1196" i="3" s="1"/>
  <c r="F1182" i="3"/>
  <c r="G1182" i="3" s="1"/>
  <c r="F1170" i="3"/>
  <c r="G1170" i="3" s="1"/>
  <c r="F1157" i="3"/>
  <c r="G1157" i="3" s="1"/>
  <c r="F1150" i="3"/>
  <c r="G1150" i="3" s="1"/>
  <c r="F1137" i="3"/>
  <c r="G1137" i="3" s="1"/>
  <c r="F1118" i="3"/>
  <c r="G1118" i="3" s="1"/>
  <c r="F1117" i="3"/>
  <c r="G1117" i="3" s="1"/>
  <c r="F1105" i="3"/>
  <c r="G1105" i="3" s="1"/>
  <c r="F1098" i="3"/>
  <c r="G1098" i="3" s="1"/>
  <c r="F1096" i="3"/>
  <c r="G1096" i="3" s="1"/>
  <c r="F1079" i="3"/>
  <c r="G1079" i="3" s="1"/>
  <c r="F1068" i="3"/>
  <c r="G1068" i="3" s="1"/>
  <c r="F1062" i="3"/>
  <c r="G1062" i="3" s="1"/>
  <c r="F1042" i="3"/>
  <c r="G1042" i="3" s="1"/>
  <c r="F1039" i="3"/>
  <c r="G1039" i="3" s="1"/>
  <c r="F1028" i="3"/>
  <c r="G1028" i="3" s="1"/>
  <c r="F1024" i="3"/>
  <c r="G1024" i="3" s="1"/>
  <c r="F1022" i="3"/>
  <c r="G1022" i="3" s="1"/>
  <c r="F1004" i="3"/>
  <c r="G1004" i="3" s="1"/>
  <c r="F948" i="3"/>
  <c r="G948" i="3" s="1"/>
  <c r="F917" i="3"/>
  <c r="G917" i="3" s="1"/>
  <c r="F906" i="3"/>
  <c r="G906" i="3" s="1"/>
  <c r="F902" i="3"/>
  <c r="G902" i="3" s="1"/>
  <c r="F900" i="3"/>
  <c r="G900" i="3" s="1"/>
  <c r="F886" i="3"/>
  <c r="G886" i="3" s="1"/>
  <c r="F866" i="3"/>
  <c r="G866" i="3" s="1"/>
  <c r="F854" i="3"/>
  <c r="G854" i="3" s="1"/>
  <c r="F824" i="3"/>
  <c r="G824" i="3" s="1"/>
  <c r="F809" i="3"/>
  <c r="G809" i="3" s="1"/>
  <c r="F797" i="3"/>
  <c r="G797" i="3" s="1"/>
  <c r="F790" i="3"/>
  <c r="G790" i="3" s="1"/>
  <c r="F786" i="3"/>
  <c r="G786" i="3" s="1"/>
  <c r="F720" i="3"/>
  <c r="G720" i="3" s="1"/>
  <c r="F718" i="3"/>
  <c r="G718" i="3" s="1"/>
  <c r="F716" i="3"/>
  <c r="G716" i="3" s="1"/>
  <c r="F688" i="3"/>
  <c r="G688" i="3" s="1"/>
  <c r="F659" i="3"/>
  <c r="G659" i="3" s="1"/>
  <c r="F648" i="3"/>
  <c r="G648" i="3" s="1"/>
  <c r="F646" i="3"/>
  <c r="G646" i="3" s="1"/>
  <c r="F642" i="3"/>
  <c r="G642" i="3" s="1"/>
  <c r="F611" i="3"/>
  <c r="G611" i="3" s="1"/>
  <c r="F602" i="3"/>
  <c r="G602" i="3" s="1"/>
  <c r="F572" i="3"/>
  <c r="G572" i="3" s="1"/>
  <c r="F570" i="3"/>
  <c r="G570" i="3" s="1"/>
  <c r="F568" i="3"/>
  <c r="G568" i="3" s="1"/>
  <c r="F564" i="3"/>
  <c r="G564" i="3" s="1"/>
  <c r="F541" i="3"/>
  <c r="G541" i="3" s="1"/>
  <c r="F533" i="3"/>
  <c r="G533" i="3" s="1"/>
  <c r="F513" i="3"/>
  <c r="G513" i="3" s="1"/>
  <c r="F507" i="3"/>
  <c r="G507" i="3" s="1"/>
  <c r="F499" i="3"/>
  <c r="G499" i="3" s="1"/>
  <c r="F470" i="3"/>
  <c r="G470" i="3" s="1"/>
  <c r="F468" i="3"/>
  <c r="G468" i="3" s="1"/>
  <c r="F443" i="3"/>
  <c r="G443" i="3" s="1"/>
  <c r="F441" i="3"/>
  <c r="G441" i="3" s="1"/>
  <c r="F418" i="3"/>
  <c r="G418" i="3" s="1"/>
  <c r="F416" i="3"/>
  <c r="G416" i="3" s="1"/>
  <c r="F393" i="3"/>
  <c r="G393" i="3" s="1"/>
  <c r="F388" i="3"/>
  <c r="G388" i="3" s="1"/>
  <c r="F369" i="3"/>
  <c r="G369" i="3" s="1"/>
  <c r="F339" i="3"/>
  <c r="G339" i="3" s="1"/>
  <c r="F320" i="3"/>
  <c r="G320" i="3" s="1"/>
  <c r="F308" i="3"/>
  <c r="G308" i="3" s="1"/>
  <c r="F242" i="3"/>
  <c r="G242" i="3" s="1"/>
  <c r="F133" i="3"/>
  <c r="G133" i="3" s="1"/>
  <c r="F118" i="3"/>
  <c r="G118" i="3" s="1"/>
  <c r="F116" i="3"/>
  <c r="G116" i="3" s="1"/>
  <c r="F53" i="3"/>
  <c r="G53" i="3" s="1"/>
  <c r="F198" i="3"/>
  <c r="G198" i="3" s="1"/>
  <c r="F186" i="3"/>
  <c r="G186" i="3" s="1"/>
  <c r="F152" i="3"/>
  <c r="G152" i="3" s="1"/>
  <c r="F143" i="3"/>
  <c r="G143" i="3" s="1"/>
  <c r="F63" i="3"/>
  <c r="G63" i="3" s="1"/>
  <c r="F51" i="3"/>
  <c r="G51" i="3" s="1"/>
  <c r="F45" i="3"/>
  <c r="G45" i="3" s="1"/>
  <c r="F777" i="3"/>
  <c r="G777" i="3" s="1"/>
  <c r="F768" i="3"/>
  <c r="G768" i="3" s="1"/>
  <c r="F731" i="3"/>
  <c r="G731" i="3" s="1"/>
  <c r="F727" i="3"/>
  <c r="G727" i="3" s="1"/>
  <c r="F722" i="3"/>
  <c r="G722" i="3" s="1"/>
  <c r="F703" i="3"/>
  <c r="G703" i="3" s="1"/>
  <c r="F682" i="3"/>
  <c r="G682" i="3" s="1"/>
  <c r="F681" i="3"/>
  <c r="G681" i="3" s="1"/>
  <c r="F658" i="3"/>
  <c r="G658" i="3" s="1"/>
  <c r="F633" i="3"/>
  <c r="G633" i="3" s="1"/>
  <c r="F613" i="3"/>
  <c r="G613" i="3" s="1"/>
  <c r="F598" i="3"/>
  <c r="G598" i="3" s="1"/>
  <c r="F594" i="3"/>
  <c r="G594" i="3" s="1"/>
  <c r="F583" i="3"/>
  <c r="G583" i="3" s="1"/>
  <c r="F573" i="3"/>
  <c r="G573" i="3" s="1"/>
  <c r="F542" i="3"/>
  <c r="G542" i="3" s="1"/>
  <c r="F540" i="3"/>
  <c r="G540" i="3" s="1"/>
  <c r="F536" i="3"/>
  <c r="G536" i="3" s="1"/>
  <c r="F528" i="3"/>
  <c r="G528" i="3" s="1"/>
  <c r="F502" i="3"/>
  <c r="G502" i="3" s="1"/>
  <c r="F495" i="3"/>
  <c r="G495" i="3" s="1"/>
  <c r="F481" i="3"/>
  <c r="G481" i="3" s="1"/>
  <c r="F479" i="3"/>
  <c r="G479" i="3" s="1"/>
  <c r="F477" i="3"/>
  <c r="G477" i="3" s="1"/>
  <c r="F459" i="3"/>
  <c r="G459" i="3" s="1"/>
  <c r="F452" i="3"/>
  <c r="G452" i="3" s="1"/>
  <c r="F450" i="3"/>
  <c r="G450" i="3" s="1"/>
  <c r="F445" i="3"/>
  <c r="G445" i="3" s="1"/>
  <c r="F437" i="3"/>
  <c r="G437" i="3" s="1"/>
  <c r="F429" i="3"/>
  <c r="G429" i="3" s="1"/>
  <c r="F427" i="3"/>
  <c r="G427" i="3" s="1"/>
  <c r="F425" i="3"/>
  <c r="G425" i="3" s="1"/>
  <c r="F421" i="3"/>
  <c r="G421" i="3" s="1"/>
  <c r="F412" i="3"/>
  <c r="G412" i="3" s="1"/>
  <c r="F401" i="3"/>
  <c r="G401" i="3" s="1"/>
  <c r="F396" i="3"/>
  <c r="G396" i="3" s="1"/>
  <c r="F375" i="3"/>
  <c r="G375" i="3" s="1"/>
  <c r="F368" i="3"/>
  <c r="G368" i="3" s="1"/>
  <c r="F355" i="3"/>
  <c r="G355" i="3" s="1"/>
  <c r="F344" i="3"/>
  <c r="G344" i="3" s="1"/>
  <c r="F340" i="3"/>
  <c r="G340" i="3" s="1"/>
  <c r="F335" i="3"/>
  <c r="G335" i="3" s="1"/>
  <c r="F331" i="3"/>
  <c r="G331" i="3" s="1"/>
  <c r="F324" i="3"/>
  <c r="G324" i="3" s="1"/>
  <c r="F315" i="3"/>
  <c r="G315" i="3" s="1"/>
  <c r="F300" i="3"/>
  <c r="G300" i="3" s="1"/>
  <c r="F268" i="3"/>
  <c r="G268" i="3" s="1"/>
  <c r="F264" i="3"/>
  <c r="G264" i="3" s="1"/>
  <c r="F241" i="3"/>
  <c r="G241" i="3" s="1"/>
  <c r="F237" i="3"/>
  <c r="G237" i="3" s="1"/>
  <c r="F232" i="3"/>
  <c r="G232" i="3" s="1"/>
  <c r="F224" i="3"/>
  <c r="G224" i="3" s="1"/>
  <c r="F173" i="3"/>
  <c r="G173" i="3" s="1"/>
  <c r="F144" i="3"/>
  <c r="G144" i="3" s="1"/>
  <c r="F124" i="3"/>
  <c r="G124" i="3" s="1"/>
  <c r="F62" i="3"/>
  <c r="G62" i="3" s="1"/>
  <c r="F257" i="3"/>
  <c r="G257" i="3" s="1"/>
  <c r="F255" i="3"/>
  <c r="G255" i="3" s="1"/>
  <c r="F252" i="3"/>
  <c r="G252" i="3" s="1"/>
  <c r="F248" i="3"/>
  <c r="G248" i="3" s="1"/>
  <c r="F234" i="3"/>
  <c r="G234" i="3" s="1"/>
  <c r="F229" i="3"/>
  <c r="G229" i="3" s="1"/>
  <c r="F225" i="3"/>
  <c r="G225" i="3" s="1"/>
  <c r="F218" i="3"/>
  <c r="G218" i="3" s="1"/>
  <c r="F191" i="3"/>
  <c r="G191" i="3" s="1"/>
  <c r="F187" i="3"/>
  <c r="G187" i="3" s="1"/>
  <c r="F182" i="3"/>
  <c r="G182" i="3" s="1"/>
  <c r="F178" i="3"/>
  <c r="G178" i="3" s="1"/>
  <c r="F150" i="3"/>
  <c r="G150" i="3" s="1"/>
  <c r="F128" i="3"/>
  <c r="G128" i="3" s="1"/>
  <c r="F113" i="3"/>
  <c r="G113" i="3" s="1"/>
  <c r="F110" i="3"/>
  <c r="G110" i="3" s="1"/>
  <c r="F108" i="3"/>
  <c r="G108" i="3" s="1"/>
  <c r="F89" i="3"/>
  <c r="G89" i="3" s="1"/>
  <c r="F67" i="3"/>
  <c r="G67" i="3" s="1"/>
  <c r="F35" i="3"/>
  <c r="G35" i="3" s="1"/>
  <c r="F27" i="3"/>
  <c r="G27" i="3" s="1"/>
  <c r="F25" i="3"/>
  <c r="G25" i="3" s="1"/>
  <c r="F15" i="3"/>
  <c r="G15" i="3" s="1"/>
  <c r="F2" i="3"/>
  <c r="G2" i="3" s="1"/>
  <c r="F1082" i="3"/>
  <c r="G1082" i="3" s="1"/>
  <c r="F1083" i="3"/>
  <c r="G1083" i="3" s="1"/>
  <c r="F974" i="3"/>
  <c r="G974" i="3" s="1"/>
  <c r="F949" i="3"/>
  <c r="G949" i="3" s="1"/>
  <c r="F1532" i="3"/>
  <c r="G1532" i="3" s="1"/>
  <c r="F1144" i="3"/>
  <c r="G1144" i="3" s="1"/>
  <c r="F1051" i="3"/>
  <c r="G1051" i="3" s="1"/>
  <c r="F946" i="3"/>
  <c r="G946" i="3" s="1"/>
  <c r="F1584" i="3"/>
  <c r="G1584" i="3" s="1"/>
  <c r="F1583" i="3"/>
  <c r="G1583" i="3" s="1"/>
  <c r="F1050" i="3"/>
  <c r="G1050" i="3" s="1"/>
  <c r="F951" i="3"/>
  <c r="G951" i="3" s="1"/>
  <c r="F872" i="3"/>
  <c r="G872" i="3" s="1"/>
  <c r="F1625" i="3"/>
  <c r="G1625" i="3" s="1"/>
  <c r="F1054" i="3"/>
  <c r="G1054" i="3" s="1"/>
  <c r="F997" i="3"/>
  <c r="G997" i="3" s="1"/>
  <c r="F871" i="3"/>
  <c r="G871" i="3" s="1"/>
  <c r="F1729" i="3"/>
  <c r="G1729" i="3" s="1"/>
  <c r="F1712" i="3"/>
  <c r="G1712" i="3" s="1"/>
  <c r="F1678" i="3"/>
  <c r="G1678" i="3" s="1"/>
  <c r="F1666" i="3"/>
  <c r="G1666" i="3" s="1"/>
  <c r="F1662" i="3"/>
  <c r="G1662" i="3" s="1"/>
  <c r="F1596" i="3"/>
  <c r="G1596" i="3" s="1"/>
  <c r="F1572" i="3"/>
  <c r="G1572" i="3" s="1"/>
  <c r="F1540" i="3"/>
  <c r="G1540" i="3" s="1"/>
  <c r="F1481" i="3"/>
  <c r="G1481" i="3" s="1"/>
  <c r="F1432" i="3"/>
  <c r="G1432" i="3" s="1"/>
  <c r="F1426" i="3"/>
  <c r="G1426" i="3" s="1"/>
  <c r="F1341" i="3"/>
  <c r="G1341" i="3" s="1"/>
  <c r="F1325" i="3"/>
  <c r="G1325" i="3" s="1"/>
  <c r="F1323" i="3"/>
  <c r="G1323" i="3" s="1"/>
  <c r="F1276" i="3"/>
  <c r="G1276" i="3" s="1"/>
  <c r="F1225" i="3"/>
  <c r="G1225" i="3" s="1"/>
  <c r="F1164" i="3"/>
  <c r="G1164" i="3" s="1"/>
  <c r="F1112" i="3"/>
  <c r="G1112" i="3" s="1"/>
  <c r="F1061" i="3"/>
  <c r="G1061" i="3" s="1"/>
  <c r="F1059" i="3"/>
  <c r="G1059" i="3" s="1"/>
  <c r="F1046" i="3"/>
  <c r="G1046" i="3" s="1"/>
  <c r="F1043" i="3"/>
  <c r="G1043" i="3" s="1"/>
  <c r="F1015" i="3"/>
  <c r="G1015" i="3" s="1"/>
  <c r="F964" i="3"/>
  <c r="G964" i="3" s="1"/>
  <c r="F958" i="3"/>
  <c r="G958" i="3" s="1"/>
  <c r="F1907" i="3"/>
  <c r="G1907" i="3" s="1"/>
  <c r="F1903" i="3"/>
  <c r="G1903" i="3" s="1"/>
  <c r="F1901" i="3"/>
  <c r="G1901" i="3" s="1"/>
  <c r="F1874" i="3"/>
  <c r="G1874" i="3" s="1"/>
  <c r="F1864" i="3"/>
  <c r="G1864" i="3" s="1"/>
  <c r="F1857" i="3"/>
  <c r="G1857" i="3" s="1"/>
  <c r="F1854" i="3"/>
  <c r="G1854" i="3" s="1"/>
  <c r="F1846" i="3"/>
  <c r="G1846" i="3" s="1"/>
  <c r="F1841" i="3"/>
  <c r="G1841" i="3" s="1"/>
  <c r="F1834" i="3"/>
  <c r="G1834" i="3" s="1"/>
  <c r="F1830" i="3"/>
  <c r="G1830" i="3" s="1"/>
  <c r="F1808" i="3"/>
  <c r="G1808" i="3" s="1"/>
  <c r="F1800" i="3"/>
  <c r="G1800" i="3" s="1"/>
  <c r="F1796" i="3"/>
  <c r="G1796" i="3" s="1"/>
  <c r="F1792" i="3"/>
  <c r="G1792" i="3" s="1"/>
  <c r="F1783" i="3"/>
  <c r="G1783" i="3" s="1"/>
  <c r="F1782" i="3"/>
  <c r="G1782" i="3" s="1"/>
  <c r="F1780" i="3"/>
  <c r="G1780" i="3" s="1"/>
  <c r="F1759" i="3"/>
  <c r="G1759" i="3" s="1"/>
  <c r="F1740" i="3"/>
  <c r="G1740" i="3" s="1"/>
  <c r="F1736" i="3"/>
  <c r="G1736" i="3" s="1"/>
  <c r="F1734" i="3"/>
  <c r="G1734" i="3" s="1"/>
  <c r="F1720" i="3"/>
  <c r="G1720" i="3" s="1"/>
  <c r="F1701" i="3"/>
  <c r="G1701" i="3" s="1"/>
  <c r="F1694" i="3"/>
  <c r="G1694" i="3" s="1"/>
  <c r="F1691" i="3"/>
  <c r="G1691" i="3" s="1"/>
  <c r="F1679" i="3"/>
  <c r="G1679" i="3" s="1"/>
  <c r="F1675" i="3"/>
  <c r="G1675" i="3" s="1"/>
  <c r="F1660" i="3"/>
  <c r="G1660" i="3" s="1"/>
  <c r="F1651" i="3"/>
  <c r="G1651" i="3" s="1"/>
  <c r="F1648" i="3"/>
  <c r="G1648" i="3" s="1"/>
  <c r="F1644" i="3"/>
  <c r="G1644" i="3" s="1"/>
  <c r="F1620" i="3"/>
  <c r="G1620" i="3" s="1"/>
  <c r="F1616" i="3"/>
  <c r="G1616" i="3" s="1"/>
  <c r="F1603" i="3"/>
  <c r="G1603" i="3" s="1"/>
  <c r="F1595" i="3"/>
  <c r="G1595" i="3" s="1"/>
  <c r="F1589" i="3"/>
  <c r="G1589" i="3" s="1"/>
  <c r="F1586" i="3"/>
  <c r="G1586" i="3" s="1"/>
  <c r="F1577" i="3"/>
  <c r="G1577" i="3" s="1"/>
  <c r="F1565" i="3"/>
  <c r="G1565" i="3" s="1"/>
  <c r="F1544" i="3"/>
  <c r="G1544" i="3" s="1"/>
  <c r="F1513" i="3"/>
  <c r="G1513" i="3" s="1"/>
  <c r="F1503" i="3"/>
  <c r="G1503" i="3" s="1"/>
  <c r="F1497" i="3"/>
  <c r="G1497" i="3" s="1"/>
  <c r="F1494" i="3"/>
  <c r="G1494" i="3" s="1"/>
  <c r="F1476" i="3"/>
  <c r="G1476" i="3" s="1"/>
  <c r="F1463" i="3"/>
  <c r="G1463" i="3" s="1"/>
  <c r="F1444" i="3"/>
  <c r="G1444" i="3" s="1"/>
  <c r="F1433" i="3"/>
  <c r="G1433" i="3" s="1"/>
  <c r="F1403" i="3"/>
  <c r="G1403" i="3" s="1"/>
  <c r="F1393" i="3"/>
  <c r="G1393" i="3" s="1"/>
  <c r="F1387" i="3"/>
  <c r="G1387" i="3" s="1"/>
  <c r="F1384" i="3"/>
  <c r="G1384" i="3" s="1"/>
  <c r="F1362" i="3"/>
  <c r="G1362" i="3" s="1"/>
  <c r="F1347" i="3"/>
  <c r="G1347" i="3" s="1"/>
  <c r="F1321" i="3"/>
  <c r="G1321" i="3" s="1"/>
  <c r="F1285" i="3"/>
  <c r="G1285" i="3" s="1"/>
  <c r="F1275" i="3"/>
  <c r="G1275" i="3" s="1"/>
  <c r="F1269" i="3"/>
  <c r="G1269" i="3" s="1"/>
  <c r="F1266" i="3"/>
  <c r="G1266" i="3" s="1"/>
  <c r="F1256" i="3"/>
  <c r="G1256" i="3" s="1"/>
  <c r="F1255" i="3"/>
  <c r="G1255" i="3" s="1"/>
  <c r="F1220" i="3"/>
  <c r="G1220" i="3" s="1"/>
  <c r="F1210" i="3"/>
  <c r="G1210" i="3" s="1"/>
  <c r="F1208" i="3"/>
  <c r="G1208" i="3" s="1"/>
  <c r="F1190" i="3"/>
  <c r="G1190" i="3" s="1"/>
  <c r="F1187" i="3"/>
  <c r="G1187" i="3" s="1"/>
  <c r="F1178" i="3"/>
  <c r="G1178" i="3" s="1"/>
  <c r="F1160" i="3"/>
  <c r="G1160" i="3" s="1"/>
  <c r="F1148" i="3"/>
  <c r="G1148" i="3" s="1"/>
  <c r="F1146" i="3"/>
  <c r="G1146" i="3" s="1"/>
  <c r="F1132" i="3"/>
  <c r="G1132" i="3" s="1"/>
  <c r="F1106" i="3"/>
  <c r="G1106" i="3" s="1"/>
  <c r="F1052" i="3"/>
  <c r="G1052" i="3" s="1"/>
  <c r="F1038" i="3"/>
  <c r="G1038" i="3" s="1"/>
  <c r="F935" i="3"/>
  <c r="G935" i="3" s="1"/>
  <c r="F1912" i="3"/>
  <c r="G1912" i="3" s="1"/>
  <c r="F1905" i="3"/>
  <c r="G1905" i="3" s="1"/>
  <c r="F1902" i="3"/>
  <c r="G1902" i="3" s="1"/>
  <c r="F1897" i="3"/>
  <c r="G1897" i="3" s="1"/>
  <c r="F1891" i="3"/>
  <c r="G1891" i="3" s="1"/>
  <c r="F1887" i="3"/>
  <c r="G1887" i="3" s="1"/>
  <c r="F1885" i="3"/>
  <c r="G1885" i="3" s="1"/>
  <c r="F1866" i="3"/>
  <c r="G1866" i="3" s="1"/>
  <c r="F1862" i="3"/>
  <c r="G1862" i="3" s="1"/>
  <c r="F1858" i="3"/>
  <c r="G1858" i="3" s="1"/>
  <c r="F1840" i="3"/>
  <c r="G1840" i="3" s="1"/>
  <c r="F1839" i="3"/>
  <c r="G1839" i="3" s="1"/>
  <c r="F1826" i="3"/>
  <c r="G1826" i="3" s="1"/>
  <c r="F1797" i="3"/>
  <c r="G1797" i="3" s="1"/>
  <c r="F1793" i="3"/>
  <c r="G1793" i="3" s="1"/>
  <c r="F1791" i="3"/>
  <c r="G1791" i="3" s="1"/>
  <c r="F1777" i="3"/>
  <c r="G1777" i="3" s="1"/>
  <c r="F1764" i="3"/>
  <c r="G1764" i="3" s="1"/>
  <c r="F1760" i="3"/>
  <c r="G1760" i="3" s="1"/>
  <c r="F1697" i="3"/>
  <c r="G1697" i="3" s="1"/>
  <c r="F1686" i="3"/>
  <c r="G1686" i="3" s="1"/>
  <c r="F1673" i="3"/>
  <c r="G1673" i="3" s="1"/>
  <c r="F1643" i="3"/>
  <c r="G1643" i="3" s="1"/>
  <c r="F1564" i="3"/>
  <c r="G1564" i="3" s="1"/>
  <c r="F1558" i="3"/>
  <c r="G1558" i="3" s="1"/>
  <c r="F1553" i="3"/>
  <c r="G1553" i="3" s="1"/>
  <c r="F1531" i="3"/>
  <c r="G1531" i="3" s="1"/>
  <c r="F1515" i="3"/>
  <c r="G1515" i="3" s="1"/>
  <c r="F1504" i="3"/>
  <c r="G1504" i="3" s="1"/>
  <c r="F1469" i="3"/>
  <c r="G1469" i="3" s="1"/>
  <c r="F1462" i="3"/>
  <c r="G1462" i="3" s="1"/>
  <c r="F1458" i="3"/>
  <c r="G1458" i="3" s="1"/>
  <c r="F1453" i="3"/>
  <c r="G1453" i="3" s="1"/>
  <c r="F1440" i="3"/>
  <c r="G1440" i="3" s="1"/>
  <c r="F1407" i="3"/>
  <c r="G1407" i="3" s="1"/>
  <c r="F1394" i="3"/>
  <c r="G1394" i="3" s="1"/>
  <c r="F1371" i="3"/>
  <c r="G1371" i="3" s="1"/>
  <c r="F1353" i="3"/>
  <c r="G1353" i="3" s="1"/>
  <c r="F1309" i="3"/>
  <c r="G1309" i="3" s="1"/>
  <c r="F1880" i="3"/>
  <c r="G1880" i="3" s="1"/>
  <c r="F1873" i="3"/>
  <c r="G1873" i="3" s="1"/>
  <c r="F1865" i="3"/>
  <c r="G1865" i="3" s="1"/>
  <c r="F1853" i="3"/>
  <c r="G1853" i="3" s="1"/>
  <c r="F1847" i="3"/>
  <c r="G1847" i="3" s="1"/>
  <c r="F1828" i="3"/>
  <c r="G1828" i="3" s="1"/>
  <c r="F1821" i="3"/>
  <c r="G1821" i="3" s="1"/>
  <c r="F1784" i="3"/>
  <c r="G1784" i="3" s="1"/>
  <c r="F1770" i="3"/>
  <c r="G1770" i="3" s="1"/>
  <c r="F1766" i="3"/>
  <c r="G1766" i="3" s="1"/>
  <c r="F1751" i="3"/>
  <c r="G1751" i="3" s="1"/>
  <c r="F1743" i="3"/>
  <c r="G1743" i="3" s="1"/>
  <c r="F1739" i="3"/>
  <c r="G1739" i="3" s="1"/>
  <c r="F1735" i="3"/>
  <c r="G1735" i="3" s="1"/>
  <c r="F1726" i="3"/>
  <c r="G1726" i="3" s="1"/>
  <c r="F1724" i="3"/>
  <c r="G1724" i="3" s="1"/>
  <c r="F1700" i="3"/>
  <c r="G1700" i="3" s="1"/>
  <c r="F1680" i="3"/>
  <c r="G1680" i="3" s="1"/>
  <c r="F1665" i="3"/>
  <c r="G1665" i="3" s="1"/>
  <c r="F1639" i="3"/>
  <c r="G1639" i="3" s="1"/>
  <c r="F1628" i="3"/>
  <c r="G1628" i="3" s="1"/>
  <c r="F1607" i="3"/>
  <c r="G1607" i="3" s="1"/>
  <c r="F1593" i="3"/>
  <c r="G1593" i="3" s="1"/>
  <c r="F1580" i="3"/>
  <c r="G1580" i="3" s="1"/>
  <c r="F1566" i="3"/>
  <c r="G1566" i="3" s="1"/>
  <c r="F1560" i="3"/>
  <c r="G1560" i="3" s="1"/>
  <c r="F1547" i="3"/>
  <c r="G1547" i="3" s="1"/>
  <c r="F1537" i="3"/>
  <c r="G1537" i="3" s="1"/>
  <c r="F1526" i="3"/>
  <c r="G1526" i="3" s="1"/>
  <c r="F1524" i="3"/>
  <c r="G1524" i="3" s="1"/>
  <c r="F1501" i="3"/>
  <c r="G1501" i="3" s="1"/>
  <c r="F1488" i="3"/>
  <c r="G1488" i="3" s="1"/>
  <c r="F1464" i="3"/>
  <c r="G1464" i="3" s="1"/>
  <c r="F1460" i="3"/>
  <c r="G1460" i="3" s="1"/>
  <c r="F1447" i="3"/>
  <c r="G1447" i="3" s="1"/>
  <c r="F1437" i="3"/>
  <c r="G1437" i="3" s="1"/>
  <c r="F1434" i="3"/>
  <c r="G1434" i="3" s="1"/>
  <c r="F1428" i="3"/>
  <c r="G1428" i="3" s="1"/>
  <c r="F1420" i="3"/>
  <c r="G1420" i="3" s="1"/>
  <c r="F1418" i="3"/>
  <c r="G1418" i="3" s="1"/>
  <c r="F1391" i="3"/>
  <c r="G1391" i="3" s="1"/>
  <c r="F1375" i="3"/>
  <c r="G1375" i="3" s="1"/>
  <c r="F1348" i="3"/>
  <c r="G1348" i="3" s="1"/>
  <c r="F1343" i="3"/>
  <c r="G1343" i="3" s="1"/>
  <c r="F1335" i="3"/>
  <c r="G1335" i="3" s="1"/>
  <c r="F1333" i="3"/>
  <c r="G1333" i="3" s="1"/>
  <c r="F1311" i="3"/>
  <c r="G1311" i="3" s="1"/>
  <c r="F1303" i="3"/>
  <c r="G1303" i="3" s="1"/>
  <c r="F1301" i="3"/>
  <c r="G1301" i="3" s="1"/>
  <c r="F1273" i="3"/>
  <c r="G1273" i="3" s="1"/>
  <c r="F1232" i="3"/>
  <c r="G1232" i="3" s="1"/>
  <c r="F1191" i="3"/>
  <c r="G1191" i="3" s="1"/>
  <c r="F1171" i="3"/>
  <c r="G1171" i="3" s="1"/>
  <c r="F1123" i="3"/>
  <c r="G1123" i="3" s="1"/>
  <c r="F1120" i="3"/>
  <c r="G1120" i="3" s="1"/>
  <c r="F1093" i="3"/>
  <c r="G1093" i="3" s="1"/>
  <c r="F1084" i="3"/>
  <c r="G1084" i="3" s="1"/>
  <c r="F994" i="3"/>
  <c r="G994" i="3" s="1"/>
  <c r="F1842" i="3"/>
  <c r="G1842" i="3" s="1"/>
  <c r="F1832" i="3"/>
  <c r="G1832" i="3" s="1"/>
  <c r="F1825" i="3"/>
  <c r="G1825" i="3" s="1"/>
  <c r="F1822" i="3"/>
  <c r="G1822" i="3" s="1"/>
  <c r="F1818" i="3"/>
  <c r="G1818" i="3" s="1"/>
  <c r="F1814" i="3"/>
  <c r="G1814" i="3" s="1"/>
  <c r="F1812" i="3"/>
  <c r="G1812" i="3" s="1"/>
  <c r="F1785" i="3"/>
  <c r="G1785" i="3" s="1"/>
  <c r="F1776" i="3"/>
  <c r="G1776" i="3" s="1"/>
  <c r="F1775" i="3"/>
  <c r="G1775" i="3" s="1"/>
  <c r="F1772" i="3"/>
  <c r="G1772" i="3" s="1"/>
  <c r="F1767" i="3"/>
  <c r="G1767" i="3" s="1"/>
  <c r="F1761" i="3"/>
  <c r="G1761" i="3" s="1"/>
  <c r="F1757" i="3"/>
  <c r="G1757" i="3" s="1"/>
  <c r="F1755" i="3"/>
  <c r="G1755" i="3" s="1"/>
  <c r="F1728" i="3"/>
  <c r="G1728" i="3" s="1"/>
  <c r="F1719" i="3"/>
  <c r="G1719" i="3" s="1"/>
  <c r="F1716" i="3"/>
  <c r="G1716" i="3" s="1"/>
  <c r="F1713" i="3"/>
  <c r="G1713" i="3" s="1"/>
  <c r="F1708" i="3"/>
  <c r="G1708" i="3" s="1"/>
  <c r="F1702" i="3"/>
  <c r="G1702" i="3" s="1"/>
  <c r="F1698" i="3"/>
  <c r="G1698" i="3" s="1"/>
  <c r="F1696" i="3"/>
  <c r="G1696" i="3" s="1"/>
  <c r="F1674" i="3"/>
  <c r="G1674" i="3" s="1"/>
  <c r="F1664" i="3"/>
  <c r="G1664" i="3" s="1"/>
  <c r="F1658" i="3"/>
  <c r="G1658" i="3" s="1"/>
  <c r="F1647" i="3"/>
  <c r="G1647" i="3" s="1"/>
  <c r="F1637" i="3"/>
  <c r="G1637" i="3" s="1"/>
  <c r="F1632" i="3"/>
  <c r="G1632" i="3" s="1"/>
  <c r="F1622" i="3"/>
  <c r="G1622" i="3" s="1"/>
  <c r="F1619" i="3"/>
  <c r="G1619" i="3" s="1"/>
  <c r="F1615" i="3"/>
  <c r="G1615" i="3" s="1"/>
  <c r="F1605" i="3"/>
  <c r="G1605" i="3" s="1"/>
  <c r="F1602" i="3"/>
  <c r="G1602" i="3" s="1"/>
  <c r="F1576" i="3"/>
  <c r="G1576" i="3" s="1"/>
  <c r="F1555" i="3"/>
  <c r="G1555" i="3" s="1"/>
  <c r="F1552" i="3"/>
  <c r="G1552" i="3" s="1"/>
  <c r="F1527" i="3"/>
  <c r="G1527" i="3" s="1"/>
  <c r="F1523" i="3"/>
  <c r="G1523" i="3" s="1"/>
  <c r="F1510" i="3"/>
  <c r="G1510" i="3" s="1"/>
  <c r="F1485" i="3"/>
  <c r="G1485" i="3" s="1"/>
  <c r="F1477" i="3"/>
  <c r="G1477" i="3" s="1"/>
  <c r="F1475" i="3"/>
  <c r="G1475" i="3" s="1"/>
  <c r="F1470" i="3"/>
  <c r="G1470" i="3" s="1"/>
  <c r="F1455" i="3"/>
  <c r="G1455" i="3" s="1"/>
  <c r="F1452" i="3"/>
  <c r="G1452" i="3" s="1"/>
  <c r="F1421" i="3"/>
  <c r="G1421" i="3" s="1"/>
  <c r="F1417" i="3"/>
  <c r="G1417" i="3" s="1"/>
  <c r="F1400" i="3"/>
  <c r="G1400" i="3" s="1"/>
  <c r="F1372" i="3"/>
  <c r="G1372" i="3" s="1"/>
  <c r="F1366" i="3"/>
  <c r="G1366" i="3" s="1"/>
  <c r="F1361" i="3"/>
  <c r="G1361" i="3" s="1"/>
  <c r="F1356" i="3"/>
  <c r="G1356" i="3" s="1"/>
  <c r="F1336" i="3"/>
  <c r="G1336" i="3" s="1"/>
  <c r="F1332" i="3"/>
  <c r="G1332" i="3" s="1"/>
  <c r="F1316" i="3"/>
  <c r="G1316" i="3" s="1"/>
  <c r="F1304" i="3"/>
  <c r="G1304" i="3" s="1"/>
  <c r="F1300" i="3"/>
  <c r="G1300" i="3" s="1"/>
  <c r="F1282" i="3"/>
  <c r="G1282" i="3" s="1"/>
  <c r="F1262" i="3"/>
  <c r="G1262" i="3" s="1"/>
  <c r="F1253" i="3"/>
  <c r="G1253" i="3" s="1"/>
  <c r="F1250" i="3"/>
  <c r="G1250" i="3" s="1"/>
  <c r="F1239" i="3"/>
  <c r="G1239" i="3" s="1"/>
  <c r="F1230" i="3"/>
  <c r="G1230" i="3" s="1"/>
  <c r="F1228" i="3"/>
  <c r="G1228" i="3" s="1"/>
  <c r="F1211" i="3"/>
  <c r="G1211" i="3" s="1"/>
  <c r="F1207" i="3"/>
  <c r="G1207" i="3" s="1"/>
  <c r="F1172" i="3"/>
  <c r="G1172" i="3" s="1"/>
  <c r="F1166" i="3"/>
  <c r="G1166" i="3" s="1"/>
  <c r="F1165" i="3"/>
  <c r="G1165" i="3" s="1"/>
  <c r="F1158" i="3"/>
  <c r="G1158" i="3" s="1"/>
  <c r="F1156" i="3"/>
  <c r="G1156" i="3" s="1"/>
  <c r="F1149" i="3"/>
  <c r="G1149" i="3" s="1"/>
  <c r="F1130" i="3"/>
  <c r="G1130" i="3" s="1"/>
  <c r="F1126" i="3"/>
  <c r="G1126" i="3" s="1"/>
  <c r="F1100" i="3"/>
  <c r="G1100" i="3" s="1"/>
  <c r="F1074" i="3"/>
  <c r="G1074" i="3" s="1"/>
  <c r="F1072" i="3"/>
  <c r="G1072" i="3" s="1"/>
  <c r="F1063" i="3"/>
  <c r="G1063" i="3" s="1"/>
  <c r="F1032" i="3"/>
  <c r="G1032" i="3" s="1"/>
  <c r="F1031" i="3"/>
  <c r="G1031" i="3" s="1"/>
  <c r="F936" i="3"/>
  <c r="G936" i="3" s="1"/>
  <c r="F930" i="3"/>
  <c r="G930" i="3" s="1"/>
  <c r="F929" i="3"/>
  <c r="G929" i="3" s="1"/>
  <c r="F885" i="3"/>
  <c r="G885" i="3" s="1"/>
  <c r="F855" i="3"/>
  <c r="G855" i="3" s="1"/>
  <c r="F873" i="3"/>
  <c r="G873" i="3" s="1"/>
  <c r="F662" i="3"/>
  <c r="G662" i="3" s="1"/>
  <c r="F1241" i="3"/>
  <c r="G1241" i="3" s="1"/>
  <c r="F1238" i="3"/>
  <c r="G1238" i="3" s="1"/>
  <c r="F1217" i="3"/>
  <c r="G1217" i="3" s="1"/>
  <c r="F1200" i="3"/>
  <c r="G1200" i="3" s="1"/>
  <c r="F1188" i="3"/>
  <c r="G1188" i="3" s="1"/>
  <c r="F1159" i="3"/>
  <c r="G1159" i="3" s="1"/>
  <c r="F1155" i="3"/>
  <c r="G1155" i="3" s="1"/>
  <c r="F1139" i="3"/>
  <c r="G1139" i="3" s="1"/>
  <c r="F1136" i="3"/>
  <c r="G1136" i="3" s="1"/>
  <c r="F1104" i="3"/>
  <c r="G1104" i="3" s="1"/>
  <c r="F1089" i="3"/>
  <c r="G1089" i="3" s="1"/>
  <c r="F1078" i="3"/>
  <c r="G1078" i="3" s="1"/>
  <c r="F1070" i="3"/>
  <c r="G1070" i="3" s="1"/>
  <c r="F1045" i="3"/>
  <c r="G1045" i="3" s="1"/>
  <c r="F1036" i="3"/>
  <c r="G1036" i="3" s="1"/>
  <c r="F1030" i="3"/>
  <c r="G1030" i="3" s="1"/>
  <c r="F1023" i="3"/>
  <c r="G1023" i="3" s="1"/>
  <c r="F1020" i="3"/>
  <c r="G1020" i="3" s="1"/>
  <c r="F1014" i="3"/>
  <c r="G1014" i="3" s="1"/>
  <c r="F1012" i="3"/>
  <c r="G1012" i="3" s="1"/>
  <c r="F995" i="3"/>
  <c r="G995" i="3" s="1"/>
  <c r="F985" i="3"/>
  <c r="G985" i="3" s="1"/>
  <c r="F977" i="3"/>
  <c r="G977" i="3" s="1"/>
  <c r="F972" i="3"/>
  <c r="G972" i="3" s="1"/>
  <c r="F961" i="3"/>
  <c r="G961" i="3" s="1"/>
  <c r="F956" i="3"/>
  <c r="G956" i="3" s="1"/>
  <c r="F944" i="3"/>
  <c r="G944" i="3" s="1"/>
  <c r="F922" i="3"/>
  <c r="G922" i="3" s="1"/>
  <c r="F920" i="3"/>
  <c r="G920" i="3" s="1"/>
  <c r="F913" i="3"/>
  <c r="G913" i="3" s="1"/>
  <c r="F882" i="3"/>
  <c r="G882" i="3" s="1"/>
  <c r="F880" i="3"/>
  <c r="G880" i="3" s="1"/>
  <c r="F795" i="3"/>
  <c r="G795" i="3" s="1"/>
  <c r="F770" i="3"/>
  <c r="G770" i="3" s="1"/>
  <c r="F765" i="3"/>
  <c r="G765" i="3" s="1"/>
  <c r="F760" i="3"/>
  <c r="G760" i="3" s="1"/>
  <c r="F702" i="3"/>
  <c r="G702" i="3" s="1"/>
  <c r="F650" i="3"/>
  <c r="G650" i="3" s="1"/>
  <c r="F644" i="3"/>
  <c r="G644" i="3" s="1"/>
  <c r="F637" i="3"/>
  <c r="G637" i="3" s="1"/>
  <c r="F627" i="3"/>
  <c r="G627" i="3" s="1"/>
  <c r="F615" i="3"/>
  <c r="G615" i="3" s="1"/>
  <c r="F729" i="3"/>
  <c r="G729" i="3" s="1"/>
  <c r="F745" i="3"/>
  <c r="G745" i="3" s="1"/>
  <c r="F733" i="3"/>
  <c r="G733" i="3" s="1"/>
  <c r="F694" i="3"/>
  <c r="G694" i="3" s="1"/>
  <c r="F589" i="3"/>
  <c r="G589" i="3" s="1"/>
  <c r="F845" i="3"/>
  <c r="G845" i="3" s="1"/>
  <c r="F801" i="3"/>
  <c r="G801" i="3" s="1"/>
  <c r="F754" i="3"/>
  <c r="G754" i="3" s="1"/>
  <c r="F748" i="3"/>
  <c r="G748" i="3" s="1"/>
  <c r="F691" i="3"/>
  <c r="G691" i="3" s="1"/>
  <c r="F674" i="3"/>
  <c r="G674" i="3" s="1"/>
  <c r="F669" i="3"/>
  <c r="G669" i="3" s="1"/>
  <c r="F640" i="3"/>
  <c r="G640" i="3" s="1"/>
  <c r="F635" i="3"/>
  <c r="G635" i="3" s="1"/>
  <c r="F600" i="3"/>
  <c r="G600" i="3" s="1"/>
  <c r="F551" i="3"/>
  <c r="G551" i="3" s="1"/>
  <c r="F548" i="3"/>
  <c r="G548" i="3" s="1"/>
  <c r="F494" i="3"/>
  <c r="G494" i="3" s="1"/>
  <c r="F464" i="3"/>
  <c r="G464" i="3" s="1"/>
  <c r="F458" i="3"/>
  <c r="G458" i="3" s="1"/>
  <c r="F411" i="3"/>
  <c r="G411" i="3" s="1"/>
  <c r="F606" i="3"/>
  <c r="G606" i="3" s="1"/>
  <c r="F565" i="3"/>
  <c r="G565" i="3" s="1"/>
  <c r="F561" i="3"/>
  <c r="G561" i="3" s="1"/>
  <c r="F558" i="3"/>
  <c r="G558" i="3" s="1"/>
  <c r="F359" i="3"/>
  <c r="G359" i="3" s="1"/>
  <c r="F341" i="3"/>
  <c r="G341" i="3" s="1"/>
  <c r="F4" i="3"/>
  <c r="G4" i="3" s="1"/>
  <c r="F988" i="3"/>
  <c r="G988" i="3" s="1"/>
  <c r="F982" i="3"/>
  <c r="G982" i="3" s="1"/>
  <c r="F942" i="3"/>
  <c r="G942" i="3" s="1"/>
  <c r="F934" i="3"/>
  <c r="G934" i="3" s="1"/>
  <c r="F928" i="3"/>
  <c r="G928" i="3" s="1"/>
  <c r="F921" i="3"/>
  <c r="G921" i="3" s="1"/>
  <c r="F918" i="3"/>
  <c r="G918" i="3" s="1"/>
  <c r="F912" i="3"/>
  <c r="G912" i="3" s="1"/>
  <c r="F909" i="3"/>
  <c r="G909" i="3" s="1"/>
  <c r="F901" i="3"/>
  <c r="G901" i="3" s="1"/>
  <c r="F883" i="3"/>
  <c r="G883" i="3" s="1"/>
  <c r="F869" i="3"/>
  <c r="G869" i="3" s="1"/>
  <c r="F865" i="3"/>
  <c r="G865" i="3" s="1"/>
  <c r="F851" i="3"/>
  <c r="G851" i="3" s="1"/>
  <c r="F846" i="3"/>
  <c r="G846" i="3" s="1"/>
  <c r="F837" i="3"/>
  <c r="G837" i="3" s="1"/>
  <c r="F834" i="3"/>
  <c r="G834" i="3" s="1"/>
  <c r="F819" i="3"/>
  <c r="G819" i="3" s="1"/>
  <c r="F817" i="3"/>
  <c r="G817" i="3" s="1"/>
  <c r="F812" i="3"/>
  <c r="G812" i="3" s="1"/>
  <c r="F798" i="3"/>
  <c r="G798" i="3" s="1"/>
  <c r="F793" i="3"/>
  <c r="G793" i="3" s="1"/>
  <c r="F781" i="3"/>
  <c r="G781" i="3" s="1"/>
  <c r="F773" i="3"/>
  <c r="G773" i="3" s="1"/>
  <c r="F769" i="3"/>
  <c r="G769" i="3" s="1"/>
  <c r="F763" i="3"/>
  <c r="G763" i="3" s="1"/>
  <c r="F749" i="3"/>
  <c r="G749" i="3" s="1"/>
  <c r="F723" i="3"/>
  <c r="G723" i="3" s="1"/>
  <c r="F712" i="3"/>
  <c r="G712" i="3" s="1"/>
  <c r="F670" i="3"/>
  <c r="G670" i="3" s="1"/>
  <c r="F651" i="3"/>
  <c r="G651" i="3" s="1"/>
  <c r="F643" i="3"/>
  <c r="G643" i="3" s="1"/>
  <c r="F603" i="3"/>
  <c r="G603" i="3" s="1"/>
  <c r="F595" i="3"/>
  <c r="G595" i="3" s="1"/>
  <c r="F584" i="3"/>
  <c r="G584" i="3" s="1"/>
  <c r="F575" i="3"/>
  <c r="G575" i="3" s="1"/>
  <c r="F529" i="3"/>
  <c r="G529" i="3" s="1"/>
  <c r="F526" i="3"/>
  <c r="G526" i="3" s="1"/>
  <c r="F485" i="3"/>
  <c r="G485" i="3" s="1"/>
  <c r="F455" i="3"/>
  <c r="G455" i="3" s="1"/>
  <c r="F433" i="3"/>
  <c r="G433" i="3" s="1"/>
  <c r="F405" i="3"/>
  <c r="G405" i="3" s="1"/>
  <c r="F382" i="3"/>
  <c r="G382" i="3" s="1"/>
  <c r="F306" i="3"/>
  <c r="G306" i="3" s="1"/>
  <c r="F162" i="3"/>
  <c r="G162" i="3" s="1"/>
  <c r="F76" i="3"/>
  <c r="G76" i="3" s="1"/>
  <c r="F534" i="3"/>
  <c r="G534" i="3" s="1"/>
  <c r="F390" i="3"/>
  <c r="G390" i="3" s="1"/>
  <c r="F301" i="3"/>
  <c r="G301" i="3" s="1"/>
  <c r="F294" i="3"/>
  <c r="G294" i="3" s="1"/>
  <c r="F290" i="3"/>
  <c r="G290" i="3" s="1"/>
  <c r="F263" i="3"/>
  <c r="G263" i="3" s="1"/>
  <c r="F211" i="3"/>
  <c r="G211" i="3" s="1"/>
  <c r="F531" i="3"/>
  <c r="G531" i="3" s="1"/>
  <c r="F524" i="3"/>
  <c r="G524" i="3" s="1"/>
  <c r="F521" i="3"/>
  <c r="G521" i="3" s="1"/>
  <c r="F511" i="3"/>
  <c r="G511" i="3" s="1"/>
  <c r="F508" i="3"/>
  <c r="G508" i="3" s="1"/>
  <c r="F505" i="3"/>
  <c r="G505" i="3" s="1"/>
  <c r="F483" i="3"/>
  <c r="G483" i="3" s="1"/>
  <c r="F473" i="3"/>
  <c r="G473" i="3" s="1"/>
  <c r="F453" i="3"/>
  <c r="G453" i="3" s="1"/>
  <c r="F446" i="3"/>
  <c r="G446" i="3" s="1"/>
  <c r="F431" i="3"/>
  <c r="G431" i="3" s="1"/>
  <c r="F422" i="3"/>
  <c r="G422" i="3" s="1"/>
  <c r="F403" i="3"/>
  <c r="G403" i="3" s="1"/>
  <c r="F397" i="3"/>
  <c r="G397" i="3" s="1"/>
  <c r="F387" i="3"/>
  <c r="G387" i="3" s="1"/>
  <c r="F298" i="3"/>
  <c r="G298" i="3" s="1"/>
  <c r="F280" i="3"/>
  <c r="G280" i="3" s="1"/>
  <c r="F260" i="3"/>
  <c r="G260" i="3" s="1"/>
  <c r="F104" i="3"/>
  <c r="G104" i="3" s="1"/>
  <c r="F86" i="3"/>
  <c r="G86" i="3" s="1"/>
  <c r="F38" i="3"/>
  <c r="G38" i="3" s="1"/>
  <c r="F34" i="3"/>
  <c r="G34" i="3" s="1"/>
  <c r="F1025" i="3"/>
  <c r="G1025" i="3" s="1"/>
  <c r="F1021" i="3"/>
  <c r="G1021" i="3" s="1"/>
  <c r="F1010" i="3"/>
  <c r="G1010" i="3" s="1"/>
  <c r="F992" i="3"/>
  <c r="G992" i="3" s="1"/>
  <c r="F976" i="3"/>
  <c r="G976" i="3" s="1"/>
  <c r="F957" i="3"/>
  <c r="G957" i="3" s="1"/>
  <c r="F954" i="3"/>
  <c r="G954" i="3" s="1"/>
  <c r="F950" i="3"/>
  <c r="G950" i="3" s="1"/>
  <c r="F945" i="3"/>
  <c r="G945" i="3" s="1"/>
  <c r="F923" i="3"/>
  <c r="G923" i="3" s="1"/>
  <c r="F919" i="3"/>
  <c r="G919" i="3" s="1"/>
  <c r="F907" i="3"/>
  <c r="G907" i="3" s="1"/>
  <c r="F903" i="3"/>
  <c r="G903" i="3" s="1"/>
  <c r="F899" i="3"/>
  <c r="G899" i="3" s="1"/>
  <c r="F889" i="3"/>
  <c r="G889" i="3" s="1"/>
  <c r="F868" i="3"/>
  <c r="G868" i="3" s="1"/>
  <c r="F863" i="3"/>
  <c r="G863" i="3" s="1"/>
  <c r="F853" i="3"/>
  <c r="G853" i="3" s="1"/>
  <c r="F850" i="3"/>
  <c r="G850" i="3" s="1"/>
  <c r="F829" i="3"/>
  <c r="G829" i="3" s="1"/>
  <c r="F826" i="3"/>
  <c r="G826" i="3" s="1"/>
  <c r="F823" i="3"/>
  <c r="G823" i="3" s="1"/>
  <c r="F820" i="3"/>
  <c r="G820" i="3" s="1"/>
  <c r="F810" i="3"/>
  <c r="G810" i="3" s="1"/>
  <c r="F807" i="3"/>
  <c r="G807" i="3" s="1"/>
  <c r="F794" i="3"/>
  <c r="G794" i="3" s="1"/>
  <c r="F791" i="3"/>
  <c r="G791" i="3" s="1"/>
  <c r="F787" i="3"/>
  <c r="G787" i="3" s="1"/>
  <c r="F782" i="3"/>
  <c r="G782" i="3" s="1"/>
  <c r="F764" i="3"/>
  <c r="G764" i="3" s="1"/>
  <c r="F755" i="3"/>
  <c r="G755" i="3" s="1"/>
  <c r="F739" i="3"/>
  <c r="G739" i="3" s="1"/>
  <c r="F717" i="3"/>
  <c r="G717" i="3" s="1"/>
  <c r="F711" i="3"/>
  <c r="G711" i="3" s="1"/>
  <c r="F708" i="3"/>
  <c r="G708" i="3" s="1"/>
  <c r="F701" i="3"/>
  <c r="G701" i="3" s="1"/>
  <c r="F675" i="3"/>
  <c r="G675" i="3" s="1"/>
  <c r="F668" i="3"/>
  <c r="G668" i="3" s="1"/>
  <c r="F647" i="3"/>
  <c r="G647" i="3" s="1"/>
  <c r="F638" i="3"/>
  <c r="G638" i="3" s="1"/>
  <c r="F636" i="3"/>
  <c r="G636" i="3" s="1"/>
  <c r="F628" i="3"/>
  <c r="G628" i="3" s="1"/>
  <c r="F619" i="3"/>
  <c r="G619" i="3" s="1"/>
  <c r="F599" i="3"/>
  <c r="G599" i="3" s="1"/>
  <c r="F590" i="3"/>
  <c r="G590" i="3" s="1"/>
  <c r="F588" i="3"/>
  <c r="G588" i="3" s="1"/>
  <c r="F569" i="3"/>
  <c r="G569" i="3" s="1"/>
  <c r="F562" i="3"/>
  <c r="G562" i="3" s="1"/>
  <c r="F560" i="3"/>
  <c r="G560" i="3" s="1"/>
  <c r="F547" i="3"/>
  <c r="G547" i="3" s="1"/>
  <c r="F544" i="3"/>
  <c r="G544" i="3" s="1"/>
  <c r="F537" i="3"/>
  <c r="G537" i="3" s="1"/>
  <c r="F525" i="3"/>
  <c r="G525" i="3" s="1"/>
  <c r="F519" i="3"/>
  <c r="G519" i="3" s="1"/>
  <c r="F512" i="3"/>
  <c r="G512" i="3" s="1"/>
  <c r="F503" i="3"/>
  <c r="G503" i="3" s="1"/>
  <c r="F501" i="3"/>
  <c r="G501" i="3" s="1"/>
  <c r="F497" i="3"/>
  <c r="G497" i="3" s="1"/>
  <c r="F493" i="3"/>
  <c r="G493" i="3" s="1"/>
  <c r="F466" i="3"/>
  <c r="G466" i="3" s="1"/>
  <c r="F463" i="3"/>
  <c r="G463" i="3" s="1"/>
  <c r="F461" i="3"/>
  <c r="G461" i="3" s="1"/>
  <c r="F439" i="3"/>
  <c r="G439" i="3" s="1"/>
  <c r="F414" i="3"/>
  <c r="G414" i="3" s="1"/>
  <c r="F391" i="3"/>
  <c r="G391" i="3" s="1"/>
  <c r="F386" i="3"/>
  <c r="G386" i="3" s="1"/>
  <c r="F381" i="3"/>
  <c r="G381" i="3" s="1"/>
  <c r="F380" i="3"/>
  <c r="G380" i="3" s="1"/>
  <c r="F366" i="3"/>
  <c r="G366" i="3" s="1"/>
  <c r="F361" i="3"/>
  <c r="G361" i="3" s="1"/>
  <c r="F352" i="3"/>
  <c r="G352" i="3" s="1"/>
  <c r="F349" i="3"/>
  <c r="G349" i="3" s="1"/>
  <c r="F330" i="3"/>
  <c r="G330" i="3" s="1"/>
  <c r="F317" i="3"/>
  <c r="G317" i="3" s="1"/>
  <c r="F314" i="3"/>
  <c r="G314" i="3" s="1"/>
  <c r="F310" i="3"/>
  <c r="G310" i="3" s="1"/>
  <c r="F297" i="3"/>
  <c r="G297" i="3" s="1"/>
  <c r="F293" i="3"/>
  <c r="G293" i="3" s="1"/>
  <c r="F288" i="3"/>
  <c r="G288" i="3" s="1"/>
  <c r="F275" i="3"/>
  <c r="G275" i="3" s="1"/>
  <c r="F236" i="3"/>
  <c r="G236" i="3" s="1"/>
  <c r="F228" i="3"/>
  <c r="G228" i="3" s="1"/>
  <c r="F201" i="3"/>
  <c r="G201" i="3" s="1"/>
  <c r="F120" i="3"/>
  <c r="G120" i="3" s="1"/>
  <c r="F171" i="3"/>
  <c r="G171" i="3" s="1"/>
  <c r="F169" i="3"/>
  <c r="G169" i="3" s="1"/>
  <c r="F165" i="3"/>
  <c r="G165" i="3" s="1"/>
  <c r="F102" i="3"/>
  <c r="G102" i="3" s="1"/>
  <c r="F54" i="3"/>
  <c r="G54" i="3" s="1"/>
  <c r="F492" i="3"/>
  <c r="G492" i="3" s="1"/>
  <c r="F478" i="3"/>
  <c r="G478" i="3" s="1"/>
  <c r="F472" i="3"/>
  <c r="G472" i="3" s="1"/>
  <c r="F469" i="3"/>
  <c r="G469" i="3" s="1"/>
  <c r="F462" i="3"/>
  <c r="G462" i="3" s="1"/>
  <c r="F451" i="3"/>
  <c r="G451" i="3" s="1"/>
  <c r="F444" i="3"/>
  <c r="G444" i="3" s="1"/>
  <c r="F442" i="3"/>
  <c r="G442" i="3" s="1"/>
  <c r="F426" i="3"/>
  <c r="G426" i="3" s="1"/>
  <c r="F420" i="3"/>
  <c r="G420" i="3" s="1"/>
  <c r="F417" i="3"/>
  <c r="G417" i="3" s="1"/>
  <c r="F395" i="3"/>
  <c r="G395" i="3" s="1"/>
  <c r="F383" i="3"/>
  <c r="G383" i="3" s="1"/>
  <c r="F370" i="3"/>
  <c r="G370" i="3" s="1"/>
  <c r="F367" i="3"/>
  <c r="G367" i="3" s="1"/>
  <c r="F354" i="3"/>
  <c r="G354" i="3" s="1"/>
  <c r="F350" i="3"/>
  <c r="G350" i="3" s="1"/>
  <c r="F319" i="3"/>
  <c r="G319" i="3" s="1"/>
  <c r="F313" i="3"/>
  <c r="G313" i="3" s="1"/>
  <c r="F273" i="3"/>
  <c r="G273" i="3" s="1"/>
  <c r="F271" i="3"/>
  <c r="G271" i="3" s="1"/>
  <c r="F259" i="3"/>
  <c r="G259" i="3" s="1"/>
  <c r="F245" i="3"/>
  <c r="G245" i="3" s="1"/>
  <c r="F227" i="3"/>
  <c r="G227" i="3" s="1"/>
  <c r="F204" i="3"/>
  <c r="G204" i="3" s="1"/>
  <c r="F192" i="3"/>
  <c r="G192" i="3" s="1"/>
  <c r="F156" i="3"/>
  <c r="G156" i="3" s="1"/>
  <c r="F141" i="3"/>
  <c r="G141" i="3" s="1"/>
  <c r="F122" i="3"/>
  <c r="G122" i="3" s="1"/>
  <c r="F106" i="3"/>
  <c r="G106" i="3" s="1"/>
  <c r="F21" i="3"/>
  <c r="G21" i="3" s="1"/>
  <c r="F57" i="3"/>
  <c r="G57" i="3" s="1"/>
  <c r="F272" i="3"/>
  <c r="G272" i="3" s="1"/>
  <c r="F243" i="3"/>
  <c r="G243" i="3" s="1"/>
  <c r="F239" i="3"/>
  <c r="G239" i="3" s="1"/>
  <c r="F231" i="3"/>
  <c r="G231" i="3" s="1"/>
  <c r="F210" i="3"/>
  <c r="G210" i="3" s="1"/>
  <c r="F197" i="3"/>
  <c r="G197" i="3" s="1"/>
  <c r="F194" i="3"/>
  <c r="G194" i="3" s="1"/>
  <c r="F190" i="3"/>
  <c r="G190" i="3" s="1"/>
  <c r="F170" i="3"/>
  <c r="G170" i="3" s="1"/>
  <c r="F154" i="3"/>
  <c r="G154" i="3" s="1"/>
  <c r="F136" i="3"/>
  <c r="G136" i="3" s="1"/>
  <c r="F92" i="3"/>
  <c r="G92" i="3" s="1"/>
  <c r="F90" i="3"/>
  <c r="G90" i="3" s="1"/>
  <c r="F85" i="3"/>
  <c r="G85" i="3" s="1"/>
  <c r="F9" i="3"/>
  <c r="G9" i="3" s="1"/>
  <c r="F199" i="3"/>
  <c r="G199" i="3" s="1"/>
  <c r="F193" i="3"/>
  <c r="G193" i="3" s="1"/>
  <c r="F179" i="3"/>
  <c r="G179" i="3" s="1"/>
  <c r="F176" i="3"/>
  <c r="G176" i="3" s="1"/>
  <c r="F174" i="3"/>
  <c r="G174" i="3" s="1"/>
  <c r="F151" i="3"/>
  <c r="G151" i="3" s="1"/>
  <c r="F148" i="3"/>
  <c r="G148" i="3" s="1"/>
  <c r="F139" i="3"/>
  <c r="G139" i="3" s="1"/>
  <c r="F131" i="3"/>
  <c r="G131" i="3" s="1"/>
  <c r="F129" i="3"/>
  <c r="G129" i="3" s="1"/>
  <c r="F121" i="3"/>
  <c r="G121" i="3" s="1"/>
  <c r="F101" i="3"/>
  <c r="G101" i="3" s="1"/>
  <c r="F100" i="3"/>
  <c r="G100" i="3" s="1"/>
  <c r="F96" i="3"/>
  <c r="G96" i="3" s="1"/>
  <c r="F84" i="3"/>
  <c r="G84" i="3" s="1"/>
  <c r="F78" i="3"/>
  <c r="G78" i="3" s="1"/>
  <c r="F58" i="3"/>
  <c r="G58" i="3" s="1"/>
  <c r="F49" i="3"/>
  <c r="G49" i="3" s="1"/>
  <c r="F41" i="3"/>
  <c r="G41" i="3" s="1"/>
  <c r="F33" i="3"/>
  <c r="G33" i="3" s="1"/>
  <c r="F18" i="3"/>
  <c r="G18" i="3" s="1"/>
  <c r="F11" i="3"/>
  <c r="G11" i="3" s="1"/>
  <c r="F48" i="3"/>
  <c r="G48" i="3" s="1"/>
  <c r="F42" i="3"/>
  <c r="G42" i="3" s="1"/>
  <c r="F22" i="3"/>
  <c r="G22" i="3" s="1"/>
  <c r="F10" i="3"/>
  <c r="G10" i="3" s="1"/>
  <c r="F1569" i="3"/>
  <c r="G1569" i="3" s="1"/>
  <c r="F1467" i="3"/>
  <c r="G1467" i="3" s="1"/>
  <c r="F1350" i="3"/>
  <c r="G1350" i="3" s="1"/>
  <c r="F1379" i="3"/>
  <c r="G1379" i="3" s="1"/>
  <c r="F1909" i="3"/>
  <c r="G1909" i="3" s="1"/>
  <c r="F1893" i="3"/>
  <c r="G1893" i="3" s="1"/>
  <c r="F1877" i="3"/>
  <c r="G1877" i="3" s="1"/>
  <c r="F1861" i="3"/>
  <c r="G1861" i="3" s="1"/>
  <c r="F1845" i="3"/>
  <c r="G1845" i="3" s="1"/>
  <c r="F1829" i="3"/>
  <c r="G1829" i="3" s="1"/>
  <c r="F1820" i="3"/>
  <c r="G1820" i="3" s="1"/>
  <c r="F1804" i="3"/>
  <c r="G1804" i="3" s="1"/>
  <c r="F1788" i="3"/>
  <c r="G1788" i="3" s="1"/>
  <c r="F1763" i="3"/>
  <c r="G1763" i="3" s="1"/>
  <c r="F1747" i="3"/>
  <c r="G1747" i="3" s="1"/>
  <c r="F1731" i="3"/>
  <c r="G1731" i="3" s="1"/>
  <c r="F1704" i="3"/>
  <c r="G1704" i="3" s="1"/>
  <c r="F1688" i="3"/>
  <c r="G1688" i="3" s="1"/>
  <c r="F1677" i="3"/>
  <c r="G1677" i="3" s="1"/>
  <c r="F1661" i="3"/>
  <c r="G1661" i="3" s="1"/>
  <c r="F1634" i="3"/>
  <c r="G1634" i="3" s="1"/>
  <c r="F1631" i="3"/>
  <c r="G1631" i="3" s="1"/>
  <c r="F1611" i="3"/>
  <c r="G1611" i="3" s="1"/>
  <c r="F1608" i="3"/>
  <c r="G1608" i="3" s="1"/>
  <c r="F1571" i="3"/>
  <c r="G1571" i="3" s="1"/>
  <c r="F1568" i="3"/>
  <c r="G1568" i="3" s="1"/>
  <c r="F1539" i="3"/>
  <c r="G1539" i="3" s="1"/>
  <c r="F1536" i="3"/>
  <c r="G1536" i="3" s="1"/>
  <c r="F1517" i="3"/>
  <c r="G1517" i="3" s="1"/>
  <c r="F1514" i="3"/>
  <c r="G1514" i="3" s="1"/>
  <c r="F1490" i="3"/>
  <c r="G1490" i="3" s="1"/>
  <c r="F1466" i="3"/>
  <c r="G1466" i="3" s="1"/>
  <c r="F1439" i="3"/>
  <c r="G1439" i="3" s="1"/>
  <c r="F1436" i="3"/>
  <c r="G1436" i="3" s="1"/>
  <c r="F1409" i="3"/>
  <c r="G1409" i="3" s="1"/>
  <c r="F1406" i="3"/>
  <c r="G1406" i="3" s="1"/>
  <c r="F1378" i="3"/>
  <c r="G1378" i="3" s="1"/>
  <c r="F1352" i="3"/>
  <c r="G1352" i="3" s="1"/>
  <c r="F1322" i="3"/>
  <c r="G1322" i="3" s="1"/>
  <c r="F1319" i="3"/>
  <c r="G1319" i="3" s="1"/>
  <c r="F1291" i="3"/>
  <c r="G1291" i="3" s="1"/>
  <c r="F1288" i="3"/>
  <c r="G1288" i="3" s="1"/>
  <c r="F1259" i="3"/>
  <c r="G1259" i="3" s="1"/>
  <c r="F1246" i="3"/>
  <c r="G1246" i="3" s="1"/>
  <c r="F1243" i="3"/>
  <c r="G1243" i="3" s="1"/>
  <c r="F1226" i="3"/>
  <c r="G1226" i="3" s="1"/>
  <c r="F1223" i="3"/>
  <c r="G1223" i="3" s="1"/>
  <c r="F1197" i="3"/>
  <c r="G1197" i="3" s="1"/>
  <c r="F1194" i="3"/>
  <c r="G1194" i="3" s="1"/>
  <c r="F1177" i="3"/>
  <c r="G1177" i="3" s="1"/>
  <c r="F1174" i="3"/>
  <c r="G1174" i="3" s="1"/>
  <c r="F1145" i="3"/>
  <c r="G1145" i="3" s="1"/>
  <c r="F1142" i="3"/>
  <c r="G1142" i="3" s="1"/>
  <c r="F1113" i="3"/>
  <c r="G1113" i="3" s="1"/>
  <c r="F1110" i="3"/>
  <c r="G1110" i="3" s="1"/>
  <c r="F1086" i="3"/>
  <c r="G1086" i="3" s="1"/>
  <c r="F1058" i="3"/>
  <c r="G1058" i="3" s="1"/>
  <c r="F1055" i="3"/>
  <c r="G1055" i="3" s="1"/>
  <c r="F1001" i="3"/>
  <c r="G1001" i="3" s="1"/>
  <c r="F998" i="3"/>
  <c r="G998" i="3" s="1"/>
  <c r="F973" i="3"/>
  <c r="G973" i="3" s="1"/>
  <c r="F970" i="3"/>
  <c r="G970" i="3" s="1"/>
  <c r="F941" i="3"/>
  <c r="G941" i="3" s="1"/>
  <c r="F938" i="3"/>
  <c r="G938" i="3" s="1"/>
  <c r="F910" i="3"/>
  <c r="G910" i="3" s="1"/>
  <c r="F893" i="3"/>
  <c r="G893" i="3" s="1"/>
  <c r="F877" i="3"/>
  <c r="G877" i="3" s="1"/>
  <c r="F859" i="3"/>
  <c r="G859" i="3" s="1"/>
  <c r="F856" i="3"/>
  <c r="G856" i="3" s="1"/>
  <c r="F842" i="3"/>
  <c r="G842" i="3" s="1"/>
  <c r="F839" i="3"/>
  <c r="G839" i="3" s="1"/>
  <c r="F816" i="3"/>
  <c r="G816" i="3" s="1"/>
  <c r="F813" i="3"/>
  <c r="G813" i="3" s="1"/>
  <c r="F780" i="3"/>
  <c r="G780" i="3" s="1"/>
  <c r="F753" i="3"/>
  <c r="G753" i="3" s="1"/>
  <c r="F736" i="3"/>
  <c r="G736" i="3" s="1"/>
  <c r="F689" i="3"/>
  <c r="G689" i="3" s="1"/>
  <c r="F652" i="3"/>
  <c r="G652" i="3" s="1"/>
  <c r="F1320" i="3"/>
  <c r="G1320" i="3" s="1"/>
  <c r="F1289" i="3"/>
  <c r="G1289" i="3" s="1"/>
  <c r="F1260" i="3"/>
  <c r="G1260" i="3" s="1"/>
  <c r="F1244" i="3"/>
  <c r="G1244" i="3" s="1"/>
  <c r="F1224" i="3"/>
  <c r="G1224" i="3" s="1"/>
  <c r="F1195" i="3"/>
  <c r="G1195" i="3" s="1"/>
  <c r="F1175" i="3"/>
  <c r="G1175" i="3" s="1"/>
  <c r="F1143" i="3"/>
  <c r="G1143" i="3" s="1"/>
  <c r="F1111" i="3"/>
  <c r="G1111" i="3" s="1"/>
  <c r="F1085" i="3"/>
  <c r="G1085" i="3" s="1"/>
  <c r="F1056" i="3"/>
  <c r="G1056" i="3" s="1"/>
  <c r="F999" i="3"/>
  <c r="G999" i="3" s="1"/>
  <c r="F971" i="3"/>
  <c r="G971" i="3" s="1"/>
  <c r="F939" i="3"/>
  <c r="G939" i="3" s="1"/>
  <c r="F911" i="3"/>
  <c r="G911" i="3" s="1"/>
  <c r="F894" i="3"/>
  <c r="G894" i="3" s="1"/>
  <c r="F857" i="3"/>
  <c r="G857" i="3" s="1"/>
  <c r="F840" i="3"/>
  <c r="G840" i="3" s="1"/>
  <c r="F814" i="3"/>
  <c r="G814" i="3" s="1"/>
  <c r="F737" i="3"/>
  <c r="G737" i="3" s="1"/>
  <c r="F721" i="3"/>
  <c r="G721" i="3" s="1"/>
  <c r="F690" i="3"/>
  <c r="G690" i="3" s="1"/>
  <c r="F673" i="3"/>
  <c r="G673" i="3" s="1"/>
  <c r="F1654" i="3"/>
  <c r="G1654" i="3" s="1"/>
  <c r="F1640" i="3"/>
  <c r="G1640" i="3" s="1"/>
  <c r="F1601" i="3"/>
  <c r="G1601" i="3" s="1"/>
  <c r="F1585" i="3"/>
  <c r="G1585" i="3" s="1"/>
  <c r="F1561" i="3"/>
  <c r="G1561" i="3" s="1"/>
  <c r="F1545" i="3"/>
  <c r="G1545" i="3" s="1"/>
  <c r="F1533" i="3"/>
  <c r="G1533" i="3" s="1"/>
  <c r="F1519" i="3"/>
  <c r="G1519" i="3" s="1"/>
  <c r="F1509" i="3"/>
  <c r="G1509" i="3" s="1"/>
  <c r="F1493" i="3"/>
  <c r="G1493" i="3" s="1"/>
  <c r="F1484" i="3"/>
  <c r="G1484" i="3" s="1"/>
  <c r="F1472" i="3"/>
  <c r="G1472" i="3" s="1"/>
  <c r="F1461" i="3"/>
  <c r="G1461" i="3" s="1"/>
  <c r="F1445" i="3"/>
  <c r="G1445" i="3" s="1"/>
  <c r="F1429" i="3"/>
  <c r="G1429" i="3" s="1"/>
  <c r="F1413" i="3"/>
  <c r="G1413" i="3" s="1"/>
  <c r="F1399" i="3"/>
  <c r="G1399" i="3" s="1"/>
  <c r="F1383" i="3"/>
  <c r="G1383" i="3" s="1"/>
  <c r="F1358" i="3"/>
  <c r="G1358" i="3" s="1"/>
  <c r="F1344" i="3"/>
  <c r="G1344" i="3" s="1"/>
  <c r="F1328" i="3"/>
  <c r="G1328" i="3" s="1"/>
  <c r="F1312" i="3"/>
  <c r="G1312" i="3" s="1"/>
  <c r="F1296" i="3"/>
  <c r="G1296" i="3" s="1"/>
  <c r="F1281" i="3"/>
  <c r="G1281" i="3" s="1"/>
  <c r="F1265" i="3"/>
  <c r="G1265" i="3" s="1"/>
  <c r="F1254" i="3"/>
  <c r="G1254" i="3" s="1"/>
  <c r="F1252" i="3"/>
  <c r="G1252" i="3" s="1"/>
  <c r="F1237" i="3"/>
  <c r="G1237" i="3" s="1"/>
  <c r="F1216" i="3"/>
  <c r="G1216" i="3" s="1"/>
  <c r="F1183" i="3"/>
  <c r="G1183" i="3" s="1"/>
  <c r="F1167" i="3"/>
  <c r="G1167" i="3" s="1"/>
  <c r="F1151" i="3"/>
  <c r="G1151" i="3" s="1"/>
  <c r="F1135" i="3"/>
  <c r="G1135" i="3" s="1"/>
  <c r="F1119" i="3"/>
  <c r="G1119" i="3" s="1"/>
  <c r="F1103" i="3"/>
  <c r="G1103" i="3" s="1"/>
  <c r="F1092" i="3"/>
  <c r="G1092" i="3" s="1"/>
  <c r="F1080" i="3"/>
  <c r="G1080" i="3" s="1"/>
  <c r="F1064" i="3"/>
  <c r="G1064" i="3" s="1"/>
  <c r="F1053" i="3"/>
  <c r="G1053" i="3" s="1"/>
  <c r="F1041" i="3"/>
  <c r="G1041" i="3" s="1"/>
  <c r="F1017" i="3"/>
  <c r="G1017" i="3" s="1"/>
  <c r="F1007" i="3"/>
  <c r="G1007" i="3" s="1"/>
  <c r="F991" i="3"/>
  <c r="G991" i="3" s="1"/>
  <c r="F979" i="3"/>
  <c r="G979" i="3" s="1"/>
  <c r="F963" i="3"/>
  <c r="G963" i="3" s="1"/>
  <c r="F947" i="3"/>
  <c r="G947" i="3" s="1"/>
  <c r="F931" i="3"/>
  <c r="G931" i="3" s="1"/>
  <c r="F915" i="3"/>
  <c r="G915" i="3" s="1"/>
  <c r="F888" i="3"/>
  <c r="G888" i="3" s="1"/>
  <c r="F849" i="3"/>
  <c r="G849" i="3" s="1"/>
  <c r="F833" i="3"/>
  <c r="G833" i="3" s="1"/>
  <c r="F806" i="3"/>
  <c r="G806" i="3" s="1"/>
  <c r="F784" i="3"/>
  <c r="G784" i="3" s="1"/>
  <c r="F1650" i="3"/>
  <c r="G1650" i="3" s="1"/>
  <c r="F1636" i="3"/>
  <c r="G1636" i="3" s="1"/>
  <c r="F1624" i="3"/>
  <c r="G1624" i="3" s="1"/>
  <c r="F1613" i="3"/>
  <c r="G1613" i="3" s="1"/>
  <c r="F1597" i="3"/>
  <c r="G1597" i="3" s="1"/>
  <c r="F1573" i="3"/>
  <c r="G1573" i="3" s="1"/>
  <c r="F1557" i="3"/>
  <c r="G1557" i="3" s="1"/>
  <c r="F1541" i="3"/>
  <c r="G1541" i="3" s="1"/>
  <c r="F1530" i="3"/>
  <c r="G1530" i="3" s="1"/>
  <c r="F1505" i="3"/>
  <c r="G1505" i="3" s="1"/>
  <c r="F1480" i="3"/>
  <c r="G1480" i="3" s="1"/>
  <c r="F1457" i="3"/>
  <c r="G1457" i="3" s="1"/>
  <c r="F1441" i="3"/>
  <c r="G1441" i="3" s="1"/>
  <c r="F1425" i="3"/>
  <c r="G1425" i="3" s="1"/>
  <c r="F1411" i="3"/>
  <c r="G1411" i="3" s="1"/>
  <c r="F1395" i="3"/>
  <c r="G1395" i="3" s="1"/>
  <c r="F1370" i="3"/>
  <c r="G1370" i="3" s="1"/>
  <c r="F1354" i="3"/>
  <c r="G1354" i="3" s="1"/>
  <c r="F1340" i="3"/>
  <c r="G1340" i="3" s="1"/>
  <c r="F1324" i="3"/>
  <c r="G1324" i="3" s="1"/>
  <c r="F1308" i="3"/>
  <c r="G1308" i="3" s="1"/>
  <c r="F1293" i="3"/>
  <c r="G1293" i="3" s="1"/>
  <c r="F1277" i="3"/>
  <c r="G1277" i="3" s="1"/>
  <c r="F1261" i="3"/>
  <c r="G1261" i="3" s="1"/>
  <c r="F1248" i="3"/>
  <c r="G1248" i="3" s="1"/>
  <c r="F1212" i="3"/>
  <c r="G1212" i="3" s="1"/>
  <c r="F1199" i="3"/>
  <c r="G1199" i="3" s="1"/>
  <c r="F1186" i="3"/>
  <c r="G1186" i="3" s="1"/>
  <c r="F1179" i="3"/>
  <c r="G1179" i="3" s="1"/>
  <c r="F1163" i="3"/>
  <c r="G1163" i="3" s="1"/>
  <c r="F1147" i="3"/>
  <c r="G1147" i="3" s="1"/>
  <c r="F1131" i="3"/>
  <c r="G1131" i="3" s="1"/>
  <c r="F1115" i="3"/>
  <c r="G1115" i="3" s="1"/>
  <c r="F1099" i="3"/>
  <c r="G1099" i="3" s="1"/>
  <c r="F1088" i="3"/>
  <c r="G1088" i="3" s="1"/>
  <c r="F1076" i="3"/>
  <c r="G1076" i="3" s="1"/>
  <c r="F1060" i="3"/>
  <c r="G1060" i="3" s="1"/>
  <c r="F1049" i="3"/>
  <c r="G1049" i="3" s="1"/>
  <c r="F1029" i="3"/>
  <c r="G1029" i="3" s="1"/>
  <c r="F1013" i="3"/>
  <c r="G1013" i="3" s="1"/>
  <c r="F1003" i="3"/>
  <c r="G1003" i="3" s="1"/>
  <c r="F987" i="3"/>
  <c r="G987" i="3" s="1"/>
  <c r="F975" i="3"/>
  <c r="G975" i="3" s="1"/>
  <c r="F959" i="3"/>
  <c r="G959" i="3" s="1"/>
  <c r="F943" i="3"/>
  <c r="G943" i="3" s="1"/>
  <c r="F927" i="3"/>
  <c r="G927" i="3" s="1"/>
  <c r="F896" i="3"/>
  <c r="G896" i="3" s="1"/>
  <c r="F884" i="3"/>
  <c r="G884" i="3" s="1"/>
  <c r="F870" i="3"/>
  <c r="G870" i="3" s="1"/>
  <c r="F861" i="3"/>
  <c r="G861" i="3" s="1"/>
  <c r="F844" i="3"/>
  <c r="G844" i="3" s="1"/>
  <c r="F831" i="3"/>
  <c r="G831" i="3" s="1"/>
  <c r="F818" i="3"/>
  <c r="G818" i="3" s="1"/>
  <c r="F802" i="3"/>
  <c r="G802" i="3" s="1"/>
  <c r="F796" i="3"/>
  <c r="G796" i="3" s="1"/>
  <c r="F778" i="3"/>
  <c r="G778" i="3" s="1"/>
  <c r="F776" i="3"/>
  <c r="G776" i="3" s="1"/>
  <c r="F766" i="3"/>
  <c r="G766" i="3" s="1"/>
  <c r="F762" i="3"/>
  <c r="G762" i="3" s="1"/>
  <c r="F756" i="3"/>
  <c r="G756" i="3" s="1"/>
  <c r="F750" i="3"/>
  <c r="G750" i="3" s="1"/>
  <c r="F746" i="3"/>
  <c r="G746" i="3" s="1"/>
  <c r="F740" i="3"/>
  <c r="G740" i="3" s="1"/>
  <c r="F734" i="3"/>
  <c r="G734" i="3" s="1"/>
  <c r="F730" i="3"/>
  <c r="G730" i="3" s="1"/>
  <c r="F724" i="3"/>
  <c r="G724" i="3" s="1"/>
  <c r="F719" i="3"/>
  <c r="G719" i="3" s="1"/>
  <c r="F715" i="3"/>
  <c r="G715" i="3" s="1"/>
  <c r="F713" i="3"/>
  <c r="G713" i="3" s="1"/>
  <c r="F710" i="3"/>
  <c r="G710" i="3" s="1"/>
  <c r="F704" i="3"/>
  <c r="G704" i="3" s="1"/>
  <c r="F699" i="3"/>
  <c r="G699" i="3" s="1"/>
  <c r="F695" i="3"/>
  <c r="G695" i="3" s="1"/>
  <c r="F693" i="3"/>
  <c r="G693" i="3" s="1"/>
  <c r="F687" i="3"/>
  <c r="G687" i="3" s="1"/>
  <c r="F683" i="3"/>
  <c r="G683" i="3" s="1"/>
  <c r="F677" i="3"/>
  <c r="G677" i="3" s="1"/>
  <c r="F671" i="3"/>
  <c r="G671" i="3" s="1"/>
  <c r="F667" i="3"/>
  <c r="G667" i="3" s="1"/>
  <c r="F661" i="3"/>
  <c r="G661" i="3" s="1"/>
  <c r="F655" i="3"/>
  <c r="G655" i="3" s="1"/>
  <c r="F649" i="3"/>
  <c r="G649" i="3" s="1"/>
  <c r="F645" i="3"/>
  <c r="G645" i="3" s="1"/>
  <c r="F639" i="3"/>
  <c r="G639" i="3" s="1"/>
  <c r="F630" i="3"/>
  <c r="G630" i="3" s="1"/>
  <c r="F626" i="3"/>
  <c r="G626" i="3" s="1"/>
  <c r="F620" i="3"/>
  <c r="G620" i="3" s="1"/>
  <c r="F616" i="3"/>
  <c r="G616" i="3" s="1"/>
  <c r="F607" i="3"/>
  <c r="G607" i="3" s="1"/>
  <c r="F601" i="3"/>
  <c r="G601" i="3" s="1"/>
  <c r="F597" i="3"/>
  <c r="G597" i="3" s="1"/>
  <c r="F591" i="3"/>
  <c r="G591" i="3" s="1"/>
  <c r="F585" i="3"/>
  <c r="G585" i="3" s="1"/>
  <c r="F581" i="3"/>
  <c r="G581" i="3" s="1"/>
  <c r="F576" i="3"/>
  <c r="G576" i="3" s="1"/>
  <c r="F571" i="3"/>
  <c r="G571" i="3" s="1"/>
  <c r="F567" i="3"/>
  <c r="G567" i="3" s="1"/>
  <c r="F563" i="3"/>
  <c r="G563" i="3" s="1"/>
  <c r="F557" i="3"/>
  <c r="G557" i="3" s="1"/>
  <c r="F553" i="3"/>
  <c r="G553" i="3" s="1"/>
  <c r="F545" i="3"/>
  <c r="G545" i="3" s="1"/>
  <c r="F543" i="3"/>
  <c r="G543" i="3" s="1"/>
  <c r="F539" i="3"/>
  <c r="G539" i="3" s="1"/>
  <c r="F535" i="3"/>
  <c r="G535" i="3" s="1"/>
  <c r="F527" i="3"/>
  <c r="G527" i="3" s="1"/>
  <c r="F523" i="3"/>
  <c r="G523" i="3" s="1"/>
  <c r="F515" i="3"/>
  <c r="G515" i="3" s="1"/>
  <c r="F510" i="3"/>
  <c r="G510" i="3" s="1"/>
  <c r="F504" i="3"/>
  <c r="G504" i="3" s="1"/>
  <c r="F496" i="3"/>
  <c r="G496" i="3" s="1"/>
  <c r="F490" i="3"/>
  <c r="G490" i="3" s="1"/>
  <c r="F486" i="3"/>
  <c r="G486" i="3" s="1"/>
  <c r="F480" i="3"/>
  <c r="G480" i="3" s="1"/>
  <c r="F474" i="3"/>
  <c r="G474" i="3" s="1"/>
  <c r="F471" i="3"/>
  <c r="G471" i="3" s="1"/>
  <c r="F465" i="3"/>
  <c r="G465" i="3" s="1"/>
  <c r="F460" i="3"/>
  <c r="G460" i="3" s="1"/>
  <c r="F456" i="3"/>
  <c r="G456" i="3" s="1"/>
  <c r="F447" i="3"/>
  <c r="G447" i="3" s="1"/>
  <c r="F438" i="3"/>
  <c r="G438" i="3" s="1"/>
  <c r="F434" i="3"/>
  <c r="G434" i="3" s="1"/>
  <c r="F428" i="3"/>
  <c r="G428" i="3" s="1"/>
  <c r="F423" i="3"/>
  <c r="G423" i="3" s="1"/>
  <c r="F419" i="3"/>
  <c r="G419" i="3" s="1"/>
  <c r="F413" i="3"/>
  <c r="G413" i="3" s="1"/>
  <c r="F410" i="3"/>
  <c r="G410" i="3" s="1"/>
  <c r="F406" i="3"/>
  <c r="G406" i="3" s="1"/>
  <c r="F400" i="3"/>
  <c r="G400" i="3" s="1"/>
  <c r="F398" i="3"/>
  <c r="G398" i="3" s="1"/>
  <c r="F394" i="3"/>
  <c r="G394" i="3" s="1"/>
  <c r="F358" i="3"/>
  <c r="G358" i="3" s="1"/>
  <c r="F334" i="3"/>
  <c r="G334" i="3" s="1"/>
  <c r="F305" i="3"/>
  <c r="G305" i="3" s="1"/>
  <c r="F287" i="3"/>
  <c r="G287" i="3" s="1"/>
  <c r="F270" i="3"/>
  <c r="G270" i="3" s="1"/>
  <c r="F247" i="3"/>
  <c r="G247" i="3" s="1"/>
  <c r="F215" i="3"/>
  <c r="G215" i="3" s="1"/>
  <c r="F185" i="3"/>
  <c r="G185" i="3" s="1"/>
  <c r="F155" i="3"/>
  <c r="G155" i="3" s="1"/>
  <c r="F105" i="3"/>
  <c r="G105" i="3" s="1"/>
  <c r="F77" i="3"/>
  <c r="G77" i="3" s="1"/>
  <c r="F37" i="3"/>
  <c r="G37" i="3" s="1"/>
  <c r="F758" i="3"/>
  <c r="G758" i="3" s="1"/>
  <c r="F742" i="3"/>
  <c r="G742" i="3" s="1"/>
  <c r="F726" i="3"/>
  <c r="G726" i="3" s="1"/>
  <c r="F706" i="3"/>
  <c r="G706" i="3" s="1"/>
  <c r="F679" i="3"/>
  <c r="G679" i="3" s="1"/>
  <c r="F663" i="3"/>
  <c r="G663" i="3" s="1"/>
  <c r="F657" i="3"/>
  <c r="G657" i="3" s="1"/>
  <c r="F641" i="3"/>
  <c r="G641" i="3" s="1"/>
  <c r="F622" i="3"/>
  <c r="G622" i="3" s="1"/>
  <c r="F609" i="3"/>
  <c r="G609" i="3" s="1"/>
  <c r="F593" i="3"/>
  <c r="G593" i="3" s="1"/>
  <c r="F578" i="3"/>
  <c r="G578" i="3" s="1"/>
  <c r="F550" i="3"/>
  <c r="G550" i="3" s="1"/>
  <c r="F514" i="3"/>
  <c r="G514" i="3" s="1"/>
  <c r="F506" i="3"/>
  <c r="G506" i="3" s="1"/>
  <c r="F498" i="3"/>
  <c r="G498" i="3" s="1"/>
  <c r="F482" i="3"/>
  <c r="G482" i="3" s="1"/>
  <c r="F467" i="3"/>
  <c r="G467" i="3" s="1"/>
  <c r="F440" i="3"/>
  <c r="G440" i="3" s="1"/>
  <c r="F430" i="3"/>
  <c r="G430" i="3" s="1"/>
  <c r="F415" i="3"/>
  <c r="G415" i="3" s="1"/>
  <c r="F402" i="3"/>
  <c r="G402" i="3" s="1"/>
  <c r="F392" i="3"/>
  <c r="G392" i="3" s="1"/>
  <c r="F373" i="3"/>
  <c r="G373" i="3" s="1"/>
  <c r="F357" i="3"/>
  <c r="G357" i="3" s="1"/>
  <c r="F346" i="3"/>
  <c r="G346" i="3" s="1"/>
  <c r="F333" i="3"/>
  <c r="G333" i="3" s="1"/>
  <c r="F304" i="3"/>
  <c r="G304" i="3" s="1"/>
  <c r="F296" i="3"/>
  <c r="G296" i="3" s="1"/>
  <c r="F286" i="3"/>
  <c r="G286" i="3" s="1"/>
  <c r="F276" i="3"/>
  <c r="G276" i="3" s="1"/>
  <c r="F269" i="3"/>
  <c r="G269" i="3" s="1"/>
  <c r="F246" i="3"/>
  <c r="G246" i="3" s="1"/>
  <c r="F230" i="3"/>
  <c r="G230" i="3" s="1"/>
  <c r="F214" i="3"/>
  <c r="G214" i="3" s="1"/>
  <c r="F200" i="3"/>
  <c r="G200" i="3" s="1"/>
  <c r="F184" i="3"/>
  <c r="G184" i="3" s="1"/>
  <c r="F175" i="3"/>
  <c r="G175" i="3" s="1"/>
  <c r="F157" i="3"/>
  <c r="G157" i="3" s="1"/>
  <c r="F146" i="3"/>
  <c r="G146" i="3" s="1"/>
  <c r="F130" i="3"/>
  <c r="G130" i="3" s="1"/>
  <c r="F123" i="3"/>
  <c r="G123" i="3" s="1"/>
  <c r="F107" i="3"/>
  <c r="G107" i="3" s="1"/>
  <c r="F91" i="3"/>
  <c r="G91" i="3" s="1"/>
  <c r="F79" i="3"/>
  <c r="G79" i="3" s="1"/>
  <c r="F66" i="3"/>
  <c r="G66" i="3" s="1"/>
  <c r="F24" i="3"/>
  <c r="G24" i="3" s="1"/>
  <c r="F378" i="3"/>
  <c r="G378" i="3" s="1"/>
  <c r="F362" i="3"/>
  <c r="G362" i="3" s="1"/>
  <c r="F338" i="3"/>
  <c r="G338" i="3" s="1"/>
  <c r="F323" i="3"/>
  <c r="G323" i="3" s="1"/>
  <c r="F309" i="3"/>
  <c r="G309" i="3" s="1"/>
  <c r="F261" i="3"/>
  <c r="G261" i="3" s="1"/>
  <c r="F251" i="3"/>
  <c r="G251" i="3" s="1"/>
  <c r="F235" i="3"/>
  <c r="G235" i="3" s="1"/>
  <c r="F219" i="3"/>
  <c r="G219" i="3" s="1"/>
  <c r="F203" i="3"/>
  <c r="G203" i="3" s="1"/>
  <c r="F189" i="3"/>
  <c r="G189" i="3" s="1"/>
  <c r="F177" i="3"/>
  <c r="G177" i="3" s="1"/>
  <c r="F172" i="3"/>
  <c r="G172" i="3" s="1"/>
  <c r="F168" i="3"/>
  <c r="G168" i="3" s="1"/>
  <c r="F161" i="3"/>
  <c r="G161" i="3" s="1"/>
  <c r="F159" i="3"/>
  <c r="G159" i="3" s="1"/>
  <c r="F153" i="3"/>
  <c r="G153" i="3" s="1"/>
  <c r="F142" i="3"/>
  <c r="G142" i="3" s="1"/>
  <c r="F138" i="3"/>
  <c r="G138" i="3" s="1"/>
  <c r="F132" i="3"/>
  <c r="G132" i="3" s="1"/>
  <c r="F125" i="3"/>
  <c r="G125" i="3" s="1"/>
  <c r="F119" i="3"/>
  <c r="G119" i="3" s="1"/>
  <c r="F115" i="3"/>
  <c r="G115" i="3" s="1"/>
  <c r="F109" i="3"/>
  <c r="G109" i="3" s="1"/>
  <c r="F103" i="3"/>
  <c r="G103" i="3" s="1"/>
  <c r="F99" i="3"/>
  <c r="G99" i="3" s="1"/>
  <c r="F93" i="3"/>
  <c r="G93" i="3" s="1"/>
  <c r="F87" i="3"/>
  <c r="G87" i="3" s="1"/>
  <c r="F83" i="3"/>
  <c r="G83" i="3" s="1"/>
  <c r="F75" i="3"/>
  <c r="G75" i="3" s="1"/>
  <c r="F71" i="3"/>
  <c r="G71" i="3" s="1"/>
  <c r="F61" i="3"/>
  <c r="G61" i="3" s="1"/>
  <c r="F47" i="3"/>
  <c r="G47" i="3" s="1"/>
  <c r="F36" i="3"/>
  <c r="G36" i="3" s="1"/>
  <c r="F23" i="3"/>
  <c r="G23" i="3" s="1"/>
  <c r="F164" i="3"/>
  <c r="G164" i="3" s="1"/>
  <c r="F134" i="3"/>
  <c r="G134" i="3" s="1"/>
  <c r="F127" i="3"/>
  <c r="G127" i="3" s="1"/>
  <c r="F111" i="3"/>
  <c r="G111" i="3" s="1"/>
  <c r="F95" i="3"/>
  <c r="G95" i="3" s="1"/>
  <c r="F80" i="3"/>
  <c r="G80" i="3" s="1"/>
  <c r="F68" i="3"/>
  <c r="G68" i="3" s="1"/>
  <c r="F64" i="3"/>
  <c r="G64" i="3" s="1"/>
  <c r="F60" i="3"/>
  <c r="G60" i="3" s="1"/>
  <c r="F56" i="3"/>
  <c r="G56" i="3" s="1"/>
  <c r="F50" i="3"/>
  <c r="G50" i="3" s="1"/>
  <c r="F44" i="3"/>
  <c r="G44" i="3" s="1"/>
  <c r="F40" i="3"/>
  <c r="G40" i="3" s="1"/>
  <c r="F39" i="3"/>
  <c r="G39" i="3" s="1"/>
  <c r="F32" i="3"/>
  <c r="G32" i="3" s="1"/>
  <c r="F26" i="3"/>
  <c r="G26" i="3" s="1"/>
  <c r="F20" i="3"/>
  <c r="G20" i="3" s="1"/>
  <c r="F12" i="3"/>
  <c r="G12" i="3" s="1"/>
  <c r="F8" i="3"/>
  <c r="G8" i="3" s="1"/>
  <c r="F3" i="3"/>
  <c r="G3" i="3" s="1"/>
  <c r="F69" i="3"/>
  <c r="G69" i="3" s="1"/>
  <c r="F65" i="3"/>
  <c r="G65" i="3" s="1"/>
  <c r="F52" i="3"/>
  <c r="G52" i="3" s="1"/>
  <c r="F28" i="3"/>
  <c r="G28" i="3" s="1"/>
  <c r="F14" i="3"/>
  <c r="G14" i="3" s="1"/>
  <c r="F5" i="3"/>
  <c r="G5" i="3" s="1"/>
  <c r="Q439" i="3" l="1"/>
  <c r="Q1454" i="3"/>
  <c r="Q1071" i="3"/>
  <c r="Q503" i="3"/>
  <c r="Q499" i="3"/>
  <c r="Q1313" i="3"/>
  <c r="Q466" i="3"/>
  <c r="Q1079" i="3"/>
  <c r="Q8" i="3"/>
  <c r="Q26" i="3"/>
  <c r="Q40" i="3"/>
  <c r="Q60" i="3"/>
  <c r="Q68" i="3"/>
  <c r="Q127" i="3"/>
  <c r="Q164" i="3"/>
  <c r="Q36" i="3"/>
  <c r="Q71" i="3"/>
  <c r="Q87" i="3"/>
  <c r="Q109" i="3"/>
  <c r="Q142" i="3"/>
  <c r="Q159" i="3"/>
  <c r="Q168" i="3"/>
  <c r="Q203" i="3"/>
  <c r="Q261" i="3"/>
  <c r="Q24" i="3"/>
  <c r="Q107" i="3"/>
  <c r="Q157" i="3"/>
  <c r="Q200" i="3"/>
  <c r="Q296" i="3"/>
  <c r="Q346" i="3"/>
  <c r="Q430" i="3"/>
  <c r="Q506" i="3"/>
  <c r="Q622" i="3"/>
  <c r="Q663" i="3"/>
  <c r="Q105" i="3"/>
  <c r="Q185" i="3"/>
  <c r="Q287" i="3"/>
  <c r="Q400" i="3"/>
  <c r="Q419" i="3"/>
  <c r="Q480" i="3"/>
  <c r="Q535" i="3"/>
  <c r="Q539" i="3"/>
  <c r="Q545" i="3"/>
  <c r="Q553" i="3"/>
  <c r="Q571" i="3"/>
  <c r="Q591" i="3"/>
  <c r="Q630" i="3"/>
  <c r="Q639" i="3"/>
  <c r="Q661" i="3"/>
  <c r="Q671" i="3"/>
  <c r="Q693" i="3"/>
  <c r="Q710" i="3"/>
  <c r="Q719" i="3"/>
  <c r="Q740" i="3"/>
  <c r="Q762" i="3"/>
  <c r="Q776" i="3"/>
  <c r="Q844" i="3"/>
  <c r="Q975" i="3"/>
  <c r="Q1013" i="3"/>
  <c r="Q1060" i="3"/>
  <c r="Q1115" i="3"/>
  <c r="Q1179" i="3"/>
  <c r="Q1261" i="3"/>
  <c r="Q1324" i="3"/>
  <c r="Q1441" i="3"/>
  <c r="Q1541" i="3"/>
  <c r="Q1636" i="3"/>
  <c r="Q784" i="3"/>
  <c r="Q947" i="3"/>
  <c r="Q1007" i="3"/>
  <c r="Q1041" i="3"/>
  <c r="Q1092" i="3"/>
  <c r="Q1151" i="3"/>
  <c r="Q1252" i="3"/>
  <c r="Q1296" i="3"/>
  <c r="Q1358" i="3"/>
  <c r="Q1413" i="3"/>
  <c r="Q1472" i="3"/>
  <c r="Q1519" i="3"/>
  <c r="Q673" i="3"/>
  <c r="Q814" i="3"/>
  <c r="Q894" i="3"/>
  <c r="Q999" i="3"/>
  <c r="Q1085" i="3"/>
  <c r="Q1195" i="3"/>
  <c r="Q1289" i="3"/>
  <c r="Q780" i="3"/>
  <c r="Q813" i="3"/>
  <c r="Q856" i="3"/>
  <c r="Q893" i="3"/>
  <c r="Q938" i="3"/>
  <c r="Q998" i="3"/>
  <c r="Q1142" i="3"/>
  <c r="Q1194" i="3"/>
  <c r="Q1243" i="3"/>
  <c r="Q1288" i="3"/>
  <c r="Q1406" i="3"/>
  <c r="Q1466" i="3"/>
  <c r="Q1514" i="3"/>
  <c r="Q1568" i="3"/>
  <c r="Q1608" i="3"/>
  <c r="Q1661" i="3"/>
  <c r="Q1829" i="3"/>
  <c r="Q1893" i="3"/>
  <c r="Q42" i="3"/>
  <c r="Q84" i="3"/>
  <c r="Q121" i="3"/>
  <c r="Q148" i="3"/>
  <c r="Q174" i="3"/>
  <c r="Q199" i="3"/>
  <c r="Q92" i="3"/>
  <c r="Q170" i="3"/>
  <c r="Q210" i="3"/>
  <c r="Q57" i="3"/>
  <c r="Q122" i="3"/>
  <c r="Q245" i="3"/>
  <c r="Q273" i="3"/>
  <c r="Q350" i="3"/>
  <c r="Q426" i="3"/>
  <c r="Q451" i="3"/>
  <c r="Q478" i="3"/>
  <c r="Q54" i="3"/>
  <c r="Q171" i="3"/>
  <c r="Q228" i="3"/>
  <c r="Q275" i="3"/>
  <c r="Q297" i="3"/>
  <c r="Q330" i="3"/>
  <c r="Q366" i="3"/>
  <c r="Q391" i="3"/>
  <c r="Q525" i="3"/>
  <c r="Q562" i="3"/>
  <c r="Q599" i="3"/>
  <c r="Q636" i="3"/>
  <c r="Q701" i="3"/>
  <c r="Q764" i="3"/>
  <c r="Q791" i="3"/>
  <c r="Q810" i="3"/>
  <c r="Q829" i="3"/>
  <c r="Q863" i="3"/>
  <c r="Q907" i="3"/>
  <c r="Q950" i="3"/>
  <c r="Q992" i="3"/>
  <c r="Q1021" i="3"/>
  <c r="Q86" i="3"/>
  <c r="Q298" i="3"/>
  <c r="Q397" i="3"/>
  <c r="Q446" i="3"/>
  <c r="Q473" i="3"/>
  <c r="Q508" i="3"/>
  <c r="Q211" i="3"/>
  <c r="Q162" i="3"/>
  <c r="Q433" i="3"/>
  <c r="Q575" i="3"/>
  <c r="Q769" i="3"/>
  <c r="Q781" i="3"/>
  <c r="Q834" i="3"/>
  <c r="Q918" i="3"/>
  <c r="Q942" i="3"/>
  <c r="Q4" i="3"/>
  <c r="Q558" i="3"/>
  <c r="Q606" i="3"/>
  <c r="Q458" i="3"/>
  <c r="Q600" i="3"/>
  <c r="Q669" i="3"/>
  <c r="Q754" i="3"/>
  <c r="Q845" i="3"/>
  <c r="Q615" i="3"/>
  <c r="Q644" i="3"/>
  <c r="Q765" i="3"/>
  <c r="Q913" i="3"/>
  <c r="Q956" i="3"/>
  <c r="Q985" i="3"/>
  <c r="Q1023" i="3"/>
  <c r="Q1045" i="3"/>
  <c r="Q1104" i="3"/>
  <c r="Q1159" i="3"/>
  <c r="Q1217" i="3"/>
  <c r="Q873" i="3"/>
  <c r="Q1031" i="3"/>
  <c r="Q1063" i="3"/>
  <c r="Q1149" i="3"/>
  <c r="Q1166" i="3"/>
  <c r="Q1211" i="3"/>
  <c r="Q1239" i="3"/>
  <c r="Q1304" i="3"/>
  <c r="Q1356" i="3"/>
  <c r="Q1400" i="3"/>
  <c r="Q1455" i="3"/>
  <c r="Q1485" i="3"/>
  <c r="Q1552" i="3"/>
  <c r="Q1632" i="3"/>
  <c r="Q1658" i="3"/>
  <c r="Q1698" i="3"/>
  <c r="Q1716" i="3"/>
  <c r="Q1757" i="3"/>
  <c r="Q1775" i="3"/>
  <c r="Q1814" i="3"/>
  <c r="Q1825" i="3"/>
  <c r="Q1093" i="3"/>
  <c r="Q1123" i="3"/>
  <c r="Q1191" i="3"/>
  <c r="Q1301" i="3"/>
  <c r="Q1335" i="3"/>
  <c r="Q1391" i="3"/>
  <c r="Q1434" i="3"/>
  <c r="Q1464" i="3"/>
  <c r="Q1526" i="3"/>
  <c r="Q1547" i="3"/>
  <c r="Q1593" i="3"/>
  <c r="Q1665" i="3"/>
  <c r="Q1726" i="3"/>
  <c r="Q1751" i="3"/>
  <c r="Q1821" i="3"/>
  <c r="Q1865" i="3"/>
  <c r="Q1407" i="3"/>
  <c r="Q1462" i="3"/>
  <c r="Q1531" i="3"/>
  <c r="Q1564" i="3"/>
  <c r="Q1764" i="3"/>
  <c r="Q1797" i="3"/>
  <c r="Q1858" i="3"/>
  <c r="Q1887" i="3"/>
  <c r="Q1905" i="3"/>
  <c r="Q1132" i="3"/>
  <c r="Q1178" i="3"/>
  <c r="Q1266" i="3"/>
  <c r="Q1321" i="3"/>
  <c r="Q1387" i="3"/>
  <c r="Q1444" i="3"/>
  <c r="Q1497" i="3"/>
  <c r="Q1544" i="3"/>
  <c r="Q1589" i="3"/>
  <c r="Q1620" i="3"/>
  <c r="Q1660" i="3"/>
  <c r="Q1694" i="3"/>
  <c r="Q1736" i="3"/>
  <c r="Q1780" i="3"/>
  <c r="Q1796" i="3"/>
  <c r="Q1846" i="3"/>
  <c r="Q1874" i="3"/>
  <c r="Q958" i="3"/>
  <c r="Q1043" i="3"/>
  <c r="Q1112" i="3"/>
  <c r="Q1325" i="3"/>
  <c r="Q1481" i="3"/>
  <c r="Q1662" i="3"/>
  <c r="Q997" i="3"/>
  <c r="Q951" i="3"/>
  <c r="Q946" i="3"/>
  <c r="Q949" i="3"/>
  <c r="Q25" i="3"/>
  <c r="Q67" i="3"/>
  <c r="Q108" i="3"/>
  <c r="Q182" i="3"/>
  <c r="Q218" i="3"/>
  <c r="Q248" i="3"/>
  <c r="Q144" i="3"/>
  <c r="Q224" i="3"/>
  <c r="Q264" i="3"/>
  <c r="Q315" i="3"/>
  <c r="Q340" i="3"/>
  <c r="Q375" i="3"/>
  <c r="Q421" i="3"/>
  <c r="Q437" i="3"/>
  <c r="Q477" i="3"/>
  <c r="Q536" i="3"/>
  <c r="Q540" i="3"/>
  <c r="Q594" i="3"/>
  <c r="Q633" i="3"/>
  <c r="Q681" i="3"/>
  <c r="Q722" i="3"/>
  <c r="Q777" i="3"/>
  <c r="Q186" i="3"/>
  <c r="Q118" i="3"/>
  <c r="Q308" i="3"/>
  <c r="Q369" i="3"/>
  <c r="Q393" i="3"/>
  <c r="Q443" i="3"/>
  <c r="Q470" i="3"/>
  <c r="Q513" i="3"/>
  <c r="Q602" i="3"/>
  <c r="Q646" i="3"/>
  <c r="Q790" i="3"/>
  <c r="Q900" i="3"/>
  <c r="Q917" i="3"/>
  <c r="Q1028" i="3"/>
  <c r="Q1062" i="3"/>
  <c r="Q1096" i="3"/>
  <c r="Q1118" i="3"/>
  <c r="Q1170" i="3"/>
  <c r="Q1201" i="3"/>
  <c r="Q1249" i="3"/>
  <c r="Q1302" i="3"/>
  <c r="Q1414" i="3"/>
  <c r="Q1442" i="3"/>
  <c r="Q1471" i="3"/>
  <c r="Q1562" i="3"/>
  <c r="Q1604" i="3"/>
  <c r="Q1669" i="3"/>
  <c r="Q1683" i="3"/>
  <c r="Q1745" i="3"/>
  <c r="Q1813" i="3"/>
  <c r="Q1859" i="3"/>
  <c r="Q1878" i="3"/>
  <c r="Q532" i="3"/>
  <c r="Q407" i="3"/>
  <c r="Q457" i="3"/>
  <c r="Q487" i="3"/>
  <c r="Q692" i="3"/>
  <c r="Q97" i="3"/>
  <c r="Q212" i="3"/>
  <c r="Q343" i="3"/>
  <c r="Q376" i="3"/>
  <c r="Q592" i="3"/>
  <c r="Q631" i="3"/>
  <c r="Q678" i="3"/>
  <c r="Q728" i="3"/>
  <c r="Q771" i="3"/>
  <c r="Q827" i="3"/>
  <c r="Q898" i="3"/>
  <c r="Q990" i="3"/>
  <c r="Q1073" i="3"/>
  <c r="Q1107" i="3"/>
  <c r="Q1176" i="3"/>
  <c r="Q1214" i="3"/>
  <c r="Q1242" i="3"/>
  <c r="Q1339" i="3"/>
  <c r="Q1374" i="3"/>
  <c r="Q1443" i="3"/>
  <c r="Q1549" i="3"/>
  <c r="Q1599" i="3"/>
  <c r="Q1626" i="3"/>
  <c r="Q1703" i="3"/>
  <c r="Q1730" i="3"/>
  <c r="Q1787" i="3"/>
  <c r="Q1831" i="3"/>
  <c r="Q1871" i="3"/>
  <c r="Q1124" i="3"/>
  <c r="Q1274" i="3"/>
  <c r="Q1380" i="3"/>
  <c r="Q1448" i="3"/>
  <c r="Q1725" i="3"/>
  <c r="Q1778" i="3"/>
  <c r="Q1823" i="3"/>
  <c r="Q1894" i="3"/>
  <c r="Q955" i="3"/>
  <c r="Q1251" i="3"/>
  <c r="Q905" i="3"/>
  <c r="Q1027" i="3"/>
  <c r="Q1094" i="3"/>
  <c r="Q1264" i="3"/>
  <c r="Q1327" i="3"/>
  <c r="Q1359" i="3"/>
  <c r="Q1563" i="3"/>
  <c r="Q1750" i="3"/>
  <c r="Q1781" i="3"/>
  <c r="Q1802" i="3"/>
  <c r="Q30" i="3"/>
  <c r="Q181" i="3"/>
  <c r="Q240" i="3"/>
  <c r="Q279" i="3"/>
  <c r="Q322" i="3"/>
  <c r="Q356" i="3"/>
  <c r="Q221" i="3"/>
  <c r="Q253" i="3"/>
  <c r="Q283" i="3"/>
  <c r="Q329" i="3"/>
  <c r="Q360" i="3"/>
  <c r="Q389" i="3"/>
  <c r="Q205" i="3"/>
  <c r="Q303" i="3"/>
  <c r="Q587" i="3"/>
  <c r="Q660" i="3"/>
  <c r="Q697" i="3"/>
  <c r="Q775" i="3"/>
  <c r="Q864" i="3"/>
  <c r="Q981" i="3"/>
  <c r="Q1101" i="3"/>
  <c r="Q1169" i="3"/>
  <c r="Q1272" i="3"/>
  <c r="Q1346" i="3"/>
  <c r="Q1402" i="3"/>
  <c r="Q1487" i="3"/>
  <c r="Q1543" i="3"/>
  <c r="Q1668" i="3"/>
  <c r="Q1687" i="3"/>
  <c r="Q1738" i="3"/>
  <c r="Q94" i="3"/>
  <c r="Q408" i="3"/>
  <c r="Q983" i="3"/>
  <c r="Q1592" i="3"/>
  <c r="Q1844" i="3"/>
  <c r="Q1612" i="3"/>
  <c r="Q1741" i="3"/>
  <c r="Q556" i="3"/>
  <c r="Q656" i="3"/>
  <c r="Q1222" i="3"/>
  <c r="Q1360" i="3"/>
  <c r="Q1835" i="3"/>
  <c r="Q1870" i="3"/>
  <c r="Q832" i="3"/>
  <c r="Q1294" i="3"/>
  <c r="Q1855" i="3"/>
  <c r="Q696" i="3"/>
  <c r="Q1397" i="3"/>
  <c r="Q158" i="3"/>
  <c r="Q274" i="3"/>
  <c r="Q709" i="3"/>
  <c r="Q887" i="3"/>
  <c r="Q966" i="3"/>
  <c r="Q1018" i="3"/>
  <c r="Q348" i="3"/>
  <c r="Q137" i="3"/>
  <c r="Q256" i="3"/>
  <c r="Q327" i="3"/>
  <c r="Q475" i="3"/>
  <c r="Q653" i="3"/>
  <c r="Q1006" i="3"/>
  <c r="Q1189" i="3"/>
  <c r="Q1247" i="3"/>
  <c r="Q1405" i="3"/>
  <c r="Q1430" i="3"/>
  <c r="Q1542" i="3"/>
  <c r="Q1591" i="3"/>
  <c r="Q1635" i="3"/>
  <c r="Q1803" i="3"/>
  <c r="Q1883" i="3"/>
  <c r="Q1811" i="3"/>
  <c r="Q1882" i="3"/>
  <c r="Q1598" i="3"/>
  <c r="Q586" i="3"/>
  <c r="Q743" i="3"/>
  <c r="Q892" i="3"/>
  <c r="Q1077" i="3"/>
  <c r="Q1134" i="3"/>
  <c r="Q1215" i="3"/>
  <c r="Q1317" i="3"/>
  <c r="Q1516" i="3"/>
  <c r="Q1690" i="3"/>
  <c r="Q1121" i="3"/>
  <c r="Q1388" i="3"/>
  <c r="Q559" i="3"/>
  <c r="Q1205" i="3"/>
  <c r="Q1535" i="3"/>
  <c r="Q1710" i="3"/>
  <c r="Q1867" i="3"/>
  <c r="Q188" i="3"/>
  <c r="Q299" i="3"/>
  <c r="Q625" i="3"/>
  <c r="Q1102" i="3"/>
  <c r="Q1245" i="3"/>
  <c r="Q1401" i="3"/>
  <c r="Q1559" i="3"/>
  <c r="Q1815" i="3"/>
  <c r="Q258" i="3"/>
  <c r="Q744" i="3"/>
  <c r="Q112" i="3"/>
  <c r="Q891" i="3"/>
  <c r="Q965" i="3"/>
  <c r="Q1733" i="3"/>
  <c r="Q1911" i="3"/>
  <c r="Q1153" i="3"/>
  <c r="Q1446" i="3"/>
  <c r="Q1567" i="3"/>
  <c r="Q1904" i="3"/>
  <c r="Q1670" i="3"/>
  <c r="Q364" i="3"/>
  <c r="Q1381" i="3"/>
  <c r="Q1646" i="3"/>
  <c r="Q779" i="3"/>
  <c r="Q1373" i="3"/>
  <c r="Q621" i="3"/>
  <c r="Q5" i="3"/>
  <c r="Q52" i="3"/>
  <c r="Q12" i="3"/>
  <c r="Q32" i="3"/>
  <c r="Q44" i="3"/>
  <c r="Q64" i="3"/>
  <c r="Q80" i="3"/>
  <c r="Q134" i="3"/>
  <c r="Q47" i="3"/>
  <c r="Q75" i="3"/>
  <c r="Q93" i="3"/>
  <c r="Q115" i="3"/>
  <c r="Q161" i="3"/>
  <c r="Q172" i="3"/>
  <c r="Q219" i="3"/>
  <c r="Q309" i="3"/>
  <c r="Q362" i="3"/>
  <c r="Q66" i="3"/>
  <c r="Q123" i="3"/>
  <c r="Q214" i="3"/>
  <c r="Q269" i="3"/>
  <c r="Q304" i="3"/>
  <c r="Q357" i="3"/>
  <c r="Q392" i="3"/>
  <c r="Q440" i="3"/>
  <c r="Q467" i="3"/>
  <c r="Q514" i="3"/>
  <c r="Q578" i="3"/>
  <c r="Q679" i="3"/>
  <c r="Q726" i="3"/>
  <c r="Q215" i="3"/>
  <c r="Q305" i="3"/>
  <c r="Q406" i="3"/>
  <c r="Q423" i="3"/>
  <c r="Q438" i="3"/>
  <c r="Q456" i="3"/>
  <c r="Q465" i="3"/>
  <c r="Q486" i="3"/>
  <c r="Q523" i="3"/>
  <c r="Q557" i="3"/>
  <c r="Q576" i="3"/>
  <c r="Q597" i="3"/>
  <c r="Q616" i="3"/>
  <c r="Q645" i="3"/>
  <c r="Q677" i="3"/>
  <c r="Q695" i="3"/>
  <c r="Q713" i="3"/>
  <c r="Q724" i="3"/>
  <c r="Q746" i="3"/>
  <c r="Q766" i="3"/>
  <c r="Q802" i="3"/>
  <c r="Q884" i="3"/>
  <c r="Q927" i="3"/>
  <c r="Q987" i="3"/>
  <c r="Q1029" i="3"/>
  <c r="Q1076" i="3"/>
  <c r="Q1131" i="3"/>
  <c r="Q1186" i="3"/>
  <c r="Q1277" i="3"/>
  <c r="Q1340" i="3"/>
  <c r="Q1395" i="3"/>
  <c r="Q1457" i="3"/>
  <c r="Q1505" i="3"/>
  <c r="Q1557" i="3"/>
  <c r="Q1597" i="3"/>
  <c r="Q1650" i="3"/>
  <c r="Q833" i="3"/>
  <c r="Q963" i="3"/>
  <c r="Q1053" i="3"/>
  <c r="Q1103" i="3"/>
  <c r="Q1167" i="3"/>
  <c r="Q1216" i="3"/>
  <c r="Q1254" i="3"/>
  <c r="Q1312" i="3"/>
  <c r="Q1429" i="3"/>
  <c r="Q1484" i="3"/>
  <c r="Q1533" i="3"/>
  <c r="Q690" i="3"/>
  <c r="Q840" i="3"/>
  <c r="Q911" i="3"/>
  <c r="Q1111" i="3"/>
  <c r="Q1224" i="3"/>
  <c r="Q1320" i="3"/>
  <c r="Q736" i="3"/>
  <c r="Q816" i="3"/>
  <c r="Q859" i="3"/>
  <c r="Q941" i="3"/>
  <c r="Q1001" i="3"/>
  <c r="Q1086" i="3"/>
  <c r="Q1145" i="3"/>
  <c r="Q1197" i="3"/>
  <c r="Q1246" i="3"/>
  <c r="Q1291" i="3"/>
  <c r="Q1352" i="3"/>
  <c r="Q1409" i="3"/>
  <c r="Q1517" i="3"/>
  <c r="Q1571" i="3"/>
  <c r="Q1611" i="3"/>
  <c r="Q1677" i="3"/>
  <c r="Q1731" i="3"/>
  <c r="Q1788" i="3"/>
  <c r="Q1845" i="3"/>
  <c r="Q1909" i="3"/>
  <c r="Q1350" i="3"/>
  <c r="Q10" i="3"/>
  <c r="Q48" i="3"/>
  <c r="Q11" i="3"/>
  <c r="Q41" i="3"/>
  <c r="Q96" i="3"/>
  <c r="Q129" i="3"/>
  <c r="Q176" i="3"/>
  <c r="Q136" i="3"/>
  <c r="Q190" i="3"/>
  <c r="Q231" i="3"/>
  <c r="Q21" i="3"/>
  <c r="Q192" i="3"/>
  <c r="Q313" i="3"/>
  <c r="Q354" i="3"/>
  <c r="Q383" i="3"/>
  <c r="Q462" i="3"/>
  <c r="Q492" i="3"/>
  <c r="Q102" i="3"/>
  <c r="Q120" i="3"/>
  <c r="Q236" i="3"/>
  <c r="Q310" i="3"/>
  <c r="Q349" i="3"/>
  <c r="Q380" i="3"/>
  <c r="Q493" i="3"/>
  <c r="Q512" i="3"/>
  <c r="Q544" i="3"/>
  <c r="Q569" i="3"/>
  <c r="Q638" i="3"/>
  <c r="Q668" i="3"/>
  <c r="Q708" i="3"/>
  <c r="Q717" i="3"/>
  <c r="Q794" i="3"/>
  <c r="Q820" i="3"/>
  <c r="Q889" i="3"/>
  <c r="Q919" i="3"/>
  <c r="Q954" i="3"/>
  <c r="Q1025" i="3"/>
  <c r="Q104" i="3"/>
  <c r="Q403" i="3"/>
  <c r="Q453" i="3"/>
  <c r="Q483" i="3"/>
  <c r="Q511" i="3"/>
  <c r="Q521" i="3"/>
  <c r="Q263" i="3"/>
  <c r="Q301" i="3"/>
  <c r="Q534" i="3"/>
  <c r="Q306" i="3"/>
  <c r="Q455" i="3"/>
  <c r="Q584" i="3"/>
  <c r="Q670" i="3"/>
  <c r="Q723" i="3"/>
  <c r="Q773" i="3"/>
  <c r="Q793" i="3"/>
  <c r="Q812" i="3"/>
  <c r="Q837" i="3"/>
  <c r="Q851" i="3"/>
  <c r="Q883" i="3"/>
  <c r="Q909" i="3"/>
  <c r="Q921" i="3"/>
  <c r="Q982" i="3"/>
  <c r="Q341" i="3"/>
  <c r="Q561" i="3"/>
  <c r="Q464" i="3"/>
  <c r="Q674" i="3"/>
  <c r="Q733" i="3"/>
  <c r="Q627" i="3"/>
  <c r="Q650" i="3"/>
  <c r="Q770" i="3"/>
  <c r="Q880" i="3"/>
  <c r="Q920" i="3"/>
  <c r="Q961" i="3"/>
  <c r="Q995" i="3"/>
  <c r="Q1012" i="3"/>
  <c r="Q1030" i="3"/>
  <c r="Q1070" i="3"/>
  <c r="Q1136" i="3"/>
  <c r="Q1238" i="3"/>
  <c r="Q855" i="3"/>
  <c r="Q929" i="3"/>
  <c r="Q1032" i="3"/>
  <c r="Q1072" i="3"/>
  <c r="Q1100" i="3"/>
  <c r="Q1156" i="3"/>
  <c r="Q1172" i="3"/>
  <c r="Q1228" i="3"/>
  <c r="Q1250" i="3"/>
  <c r="Q1262" i="3"/>
  <c r="Q1316" i="3"/>
  <c r="Q1361" i="3"/>
  <c r="Q1417" i="3"/>
  <c r="Q1470" i="3"/>
  <c r="Q1510" i="3"/>
  <c r="Q1555" i="3"/>
  <c r="Q1615" i="3"/>
  <c r="Q1637" i="3"/>
  <c r="Q1664" i="3"/>
  <c r="Q1702" i="3"/>
  <c r="Q1719" i="3"/>
  <c r="Q1761" i="3"/>
  <c r="Q1776" i="3"/>
  <c r="Q1818" i="3"/>
  <c r="Q1832" i="3"/>
  <c r="Q1171" i="3"/>
  <c r="Q1232" i="3"/>
  <c r="Q1303" i="3"/>
  <c r="Q1343" i="3"/>
  <c r="Q1418" i="3"/>
  <c r="Q1437" i="3"/>
  <c r="Q1488" i="3"/>
  <c r="Q1560" i="3"/>
  <c r="Q1607" i="3"/>
  <c r="Q1680" i="3"/>
  <c r="Q1735" i="3"/>
  <c r="Q1766" i="3"/>
  <c r="Q1828" i="3"/>
  <c r="Q1873" i="3"/>
  <c r="Q1353" i="3"/>
  <c r="Q1440" i="3"/>
  <c r="Q1469" i="3"/>
  <c r="Q1686" i="3"/>
  <c r="Q1777" i="3"/>
  <c r="Q1826" i="3"/>
  <c r="Q1862" i="3"/>
  <c r="Q1891" i="3"/>
  <c r="Q1912" i="3"/>
  <c r="Q1038" i="3"/>
  <c r="Q1146" i="3"/>
  <c r="Q1208" i="3"/>
  <c r="Q1269" i="3"/>
  <c r="Q1347" i="3"/>
  <c r="Q1393" i="3"/>
  <c r="Q1463" i="3"/>
  <c r="Q1503" i="3"/>
  <c r="Q1565" i="3"/>
  <c r="Q1595" i="3"/>
  <c r="Q1644" i="3"/>
  <c r="Q1675" i="3"/>
  <c r="Q1701" i="3"/>
  <c r="Q1740" i="3"/>
  <c r="Q1782" i="3"/>
  <c r="Q1800" i="3"/>
  <c r="Q1830" i="3"/>
  <c r="Q1854" i="3"/>
  <c r="Q1901" i="3"/>
  <c r="Q964" i="3"/>
  <c r="Q1046" i="3"/>
  <c r="Q1164" i="3"/>
  <c r="Q1341" i="3"/>
  <c r="Q1540" i="3"/>
  <c r="Q1666" i="3"/>
  <c r="Q1729" i="3"/>
  <c r="Q1054" i="3"/>
  <c r="Q1050" i="3"/>
  <c r="Q1051" i="3"/>
  <c r="Q974" i="3"/>
  <c r="Q2" i="3"/>
  <c r="Q27" i="3"/>
  <c r="Q110" i="3"/>
  <c r="Q150" i="3"/>
  <c r="Q187" i="3"/>
  <c r="Q225" i="3"/>
  <c r="Q252" i="3"/>
  <c r="Q232" i="3"/>
  <c r="Q268" i="3"/>
  <c r="Q324" i="3"/>
  <c r="Q344" i="3"/>
  <c r="Q425" i="3"/>
  <c r="Q445" i="3"/>
  <c r="Q459" i="3"/>
  <c r="Q479" i="3"/>
  <c r="Q502" i="3"/>
  <c r="Q542" i="3"/>
  <c r="Q598" i="3"/>
  <c r="Q658" i="3"/>
  <c r="Q682" i="3"/>
  <c r="Q727" i="3"/>
  <c r="Q45" i="3"/>
  <c r="Q198" i="3"/>
  <c r="Q133" i="3"/>
  <c r="Q320" i="3"/>
  <c r="Q388" i="3"/>
  <c r="Q416" i="3"/>
  <c r="Q533" i="3"/>
  <c r="Q568" i="3"/>
  <c r="Q611" i="3"/>
  <c r="Q648" i="3"/>
  <c r="Q716" i="3"/>
  <c r="Q797" i="3"/>
  <c r="Q809" i="3"/>
  <c r="Q902" i="3"/>
  <c r="Q948" i="3"/>
  <c r="Q1039" i="3"/>
  <c r="Q1068" i="3"/>
  <c r="Q1098" i="3"/>
  <c r="Q1137" i="3"/>
  <c r="Q1182" i="3"/>
  <c r="Q1221" i="3"/>
  <c r="Q1267" i="3"/>
  <c r="Q14" i="3"/>
  <c r="Q65" i="3"/>
  <c r="Q3" i="3"/>
  <c r="Q50" i="3"/>
  <c r="Q95" i="3"/>
  <c r="Q61" i="3"/>
  <c r="Q99" i="3"/>
  <c r="Q119" i="3"/>
  <c r="Q132" i="3"/>
  <c r="Q177" i="3"/>
  <c r="Q235" i="3"/>
  <c r="Q323" i="3"/>
  <c r="Q378" i="3"/>
  <c r="Q79" i="3"/>
  <c r="Q130" i="3"/>
  <c r="Q175" i="3"/>
  <c r="Q230" i="3"/>
  <c r="Q276" i="3"/>
  <c r="Q373" i="3"/>
  <c r="Q402" i="3"/>
  <c r="Q482" i="3"/>
  <c r="Q593" i="3"/>
  <c r="Q641" i="3"/>
  <c r="Q742" i="3"/>
  <c r="Q37" i="3"/>
  <c r="Q155" i="3"/>
  <c r="Q247" i="3"/>
  <c r="Q334" i="3"/>
  <c r="Q394" i="3"/>
  <c r="Q410" i="3"/>
  <c r="Q428" i="3"/>
  <c r="Q471" i="3"/>
  <c r="Q490" i="3"/>
  <c r="Q504" i="3"/>
  <c r="Q515" i="3"/>
  <c r="Q527" i="3"/>
  <c r="Q543" i="3"/>
  <c r="Q563" i="3"/>
  <c r="Q581" i="3"/>
  <c r="Q601" i="3"/>
  <c r="Q620" i="3"/>
  <c r="Q649" i="3"/>
  <c r="Q683" i="3"/>
  <c r="Q699" i="3"/>
  <c r="Q730" i="3"/>
  <c r="Q750" i="3"/>
  <c r="Q778" i="3"/>
  <c r="Q818" i="3"/>
  <c r="Q861" i="3"/>
  <c r="Q896" i="3"/>
  <c r="Q943" i="3"/>
  <c r="Q1003" i="3"/>
  <c r="Q1088" i="3"/>
  <c r="Q1147" i="3"/>
  <c r="Q1199" i="3"/>
  <c r="Q1248" i="3"/>
  <c r="Q1293" i="3"/>
  <c r="Q1354" i="3"/>
  <c r="Q1411" i="3"/>
  <c r="Q1573" i="3"/>
  <c r="Q1613" i="3"/>
  <c r="Q915" i="3"/>
  <c r="Q979" i="3"/>
  <c r="Q1017" i="3"/>
  <c r="Q1064" i="3"/>
  <c r="Q1119" i="3"/>
  <c r="Q1183" i="3"/>
  <c r="Q1265" i="3"/>
  <c r="Q1328" i="3"/>
  <c r="Q1383" i="3"/>
  <c r="Q1445" i="3"/>
  <c r="Q1493" i="3"/>
  <c r="Q1545" i="3"/>
  <c r="Q1585" i="3"/>
  <c r="Q1640" i="3"/>
  <c r="Q721" i="3"/>
  <c r="Q857" i="3"/>
  <c r="Q939" i="3"/>
  <c r="Q1143" i="3"/>
  <c r="Q1244" i="3"/>
  <c r="Q652" i="3"/>
  <c r="Q753" i="3"/>
  <c r="Q839" i="3"/>
  <c r="Q877" i="3"/>
  <c r="Q910" i="3"/>
  <c r="Q970" i="3"/>
  <c r="Q1055" i="3"/>
  <c r="Q1110" i="3"/>
  <c r="Q1174" i="3"/>
  <c r="Q1223" i="3"/>
  <c r="Q1259" i="3"/>
  <c r="Q1319" i="3"/>
  <c r="Q1378" i="3"/>
  <c r="Q1436" i="3"/>
  <c r="Q1490" i="3"/>
  <c r="Q1536" i="3"/>
  <c r="Q1631" i="3"/>
  <c r="Q1688" i="3"/>
  <c r="Q1747" i="3"/>
  <c r="Q1804" i="3"/>
  <c r="Q1861" i="3"/>
  <c r="Q1379" i="3"/>
  <c r="Q1467" i="3"/>
  <c r="Q22" i="3"/>
  <c r="Q18" i="3"/>
  <c r="Q49" i="3"/>
  <c r="Q78" i="3"/>
  <c r="Q100" i="3"/>
  <c r="Q131" i="3"/>
  <c r="Q151" i="3"/>
  <c r="Q179" i="3"/>
  <c r="Q9" i="3"/>
  <c r="Q85" i="3"/>
  <c r="Q154" i="3"/>
  <c r="Q194" i="3"/>
  <c r="Q239" i="3"/>
  <c r="Q272" i="3"/>
  <c r="Q141" i="3"/>
  <c r="Q204" i="3"/>
  <c r="Q259" i="3"/>
  <c r="Q319" i="3"/>
  <c r="Q367" i="3"/>
  <c r="Q417" i="3"/>
  <c r="Q442" i="3"/>
  <c r="Q469" i="3"/>
  <c r="Q165" i="3"/>
  <c r="Q201" i="3"/>
  <c r="Q288" i="3"/>
  <c r="Q314" i="3"/>
  <c r="Q352" i="3"/>
  <c r="Q381" i="3"/>
  <c r="Q414" i="3"/>
  <c r="Q461" i="3"/>
  <c r="Q497" i="3"/>
  <c r="Q547" i="3"/>
  <c r="Q588" i="3"/>
  <c r="Q619" i="3"/>
  <c r="Q647" i="3"/>
  <c r="Q675" i="3"/>
  <c r="Q711" i="3"/>
  <c r="Q739" i="3"/>
  <c r="Q782" i="3"/>
  <c r="Q823" i="3"/>
  <c r="Q850" i="3"/>
  <c r="Q868" i="3"/>
  <c r="Q899" i="3"/>
  <c r="Q923" i="3"/>
  <c r="Q957" i="3"/>
  <c r="Q1010" i="3"/>
  <c r="Q34" i="3"/>
  <c r="Q260" i="3"/>
  <c r="Q422" i="3"/>
  <c r="Q524" i="3"/>
  <c r="Q290" i="3"/>
  <c r="Q382" i="3"/>
  <c r="Q526" i="3"/>
  <c r="Q595" i="3"/>
  <c r="Q643" i="3"/>
  <c r="Q749" i="3"/>
  <c r="Q798" i="3"/>
  <c r="Q817" i="3"/>
  <c r="Q865" i="3"/>
  <c r="Q928" i="3"/>
  <c r="Q359" i="3"/>
  <c r="Q565" i="3"/>
  <c r="Q411" i="3"/>
  <c r="Q494" i="3"/>
  <c r="Q548" i="3"/>
  <c r="Q635" i="3"/>
  <c r="Q691" i="3"/>
  <c r="Q589" i="3"/>
  <c r="Q745" i="3"/>
  <c r="Q702" i="3"/>
  <c r="Q795" i="3"/>
  <c r="Q882" i="3"/>
  <c r="Q922" i="3"/>
  <c r="Q972" i="3"/>
  <c r="Q1014" i="3"/>
  <c r="Q1036" i="3"/>
  <c r="Q1078" i="3"/>
  <c r="Q1139" i="3"/>
  <c r="Q1188" i="3"/>
  <c r="Q1241" i="3"/>
  <c r="Q930" i="3"/>
  <c r="Q1074" i="3"/>
  <c r="Q1126" i="3"/>
  <c r="Q1158" i="3"/>
  <c r="Q1230" i="3"/>
  <c r="Q1253" i="3"/>
  <c r="Q1282" i="3"/>
  <c r="Q1332" i="3"/>
  <c r="Q1366" i="3"/>
  <c r="Q1421" i="3"/>
  <c r="Q1475" i="3"/>
  <c r="Q1523" i="3"/>
  <c r="Q1602" i="3"/>
  <c r="Q1619" i="3"/>
  <c r="Q1647" i="3"/>
  <c r="Q1674" i="3"/>
  <c r="Q1708" i="3"/>
  <c r="Q1728" i="3"/>
  <c r="Q1767" i="3"/>
  <c r="Q1785" i="3"/>
  <c r="Q1842" i="3"/>
  <c r="Q1311" i="3"/>
  <c r="Q1348" i="3"/>
  <c r="Q1420" i="3"/>
  <c r="Q1447" i="3"/>
  <c r="Q1501" i="3"/>
  <c r="Q1566" i="3"/>
  <c r="Q1628" i="3"/>
  <c r="Q1700" i="3"/>
  <c r="Q1739" i="3"/>
  <c r="Q1770" i="3"/>
  <c r="Q1847" i="3"/>
  <c r="Q1880" i="3"/>
  <c r="Q1371" i="3"/>
  <c r="Q1453" i="3"/>
  <c r="Q1504" i="3"/>
  <c r="Q1553" i="3"/>
  <c r="Q1643" i="3"/>
  <c r="Q1697" i="3"/>
  <c r="Q1791" i="3"/>
  <c r="Q1839" i="3"/>
  <c r="Q1866" i="3"/>
  <c r="Q1897" i="3"/>
  <c r="Q1052" i="3"/>
  <c r="Q1148" i="3"/>
  <c r="Q1187" i="3"/>
  <c r="Q1210" i="3"/>
  <c r="Q1255" i="3"/>
  <c r="Q1275" i="3"/>
  <c r="Q1362" i="3"/>
  <c r="Q1403" i="3"/>
  <c r="Q1476" i="3"/>
  <c r="Q1513" i="3"/>
  <c r="Q1577" i="3"/>
  <c r="Q1603" i="3"/>
  <c r="Q1648" i="3"/>
  <c r="Q1679" i="3"/>
  <c r="Q1720" i="3"/>
  <c r="Q1759" i="3"/>
  <c r="Q1783" i="3"/>
  <c r="Q1808" i="3"/>
  <c r="Q1834" i="3"/>
  <c r="Q1857" i="3"/>
  <c r="Q1903" i="3"/>
  <c r="Q1059" i="3"/>
  <c r="Q1276" i="3"/>
  <c r="Q1426" i="3"/>
  <c r="Q1572" i="3"/>
  <c r="Q1678" i="3"/>
  <c r="Q1625" i="3"/>
  <c r="Q1583" i="3"/>
  <c r="Q1144" i="3"/>
  <c r="Q1083" i="3"/>
  <c r="Q35" i="3"/>
  <c r="Q113" i="3"/>
  <c r="Q191" i="3"/>
  <c r="Q229" i="3"/>
  <c r="Q255" i="3"/>
  <c r="Q62" i="3"/>
  <c r="Q173" i="3"/>
  <c r="Q237" i="3"/>
  <c r="Q331" i="3"/>
  <c r="Q355" i="3"/>
  <c r="Q401" i="3"/>
  <c r="Q427" i="3"/>
  <c r="Q450" i="3"/>
  <c r="Q481" i="3"/>
  <c r="Q573" i="3"/>
  <c r="Q613" i="3"/>
  <c r="Q703" i="3"/>
  <c r="Q731" i="3"/>
  <c r="Q51" i="3"/>
  <c r="Q143" i="3"/>
  <c r="Q53" i="3"/>
  <c r="Q242" i="3"/>
  <c r="Q339" i="3"/>
  <c r="Q418" i="3"/>
  <c r="Q541" i="3"/>
  <c r="Q570" i="3"/>
  <c r="Q659" i="3"/>
  <c r="Q718" i="3"/>
  <c r="Q824" i="3"/>
  <c r="Q854" i="3"/>
  <c r="Q906" i="3"/>
  <c r="Q1022" i="3"/>
  <c r="Q1042" i="3"/>
  <c r="Q28" i="3"/>
  <c r="Q69" i="3"/>
  <c r="Q20" i="3"/>
  <c r="Q39" i="3"/>
  <c r="Q56" i="3"/>
  <c r="Q111" i="3"/>
  <c r="Q23" i="3"/>
  <c r="Q83" i="3"/>
  <c r="Q103" i="3"/>
  <c r="Q125" i="3"/>
  <c r="Q138" i="3"/>
  <c r="Q153" i="3"/>
  <c r="Q189" i="3"/>
  <c r="Q251" i="3"/>
  <c r="Q338" i="3"/>
  <c r="Q91" i="3"/>
  <c r="Q146" i="3"/>
  <c r="Q184" i="3"/>
  <c r="Q246" i="3"/>
  <c r="Q286" i="3"/>
  <c r="Q333" i="3"/>
  <c r="Q415" i="3"/>
  <c r="Q498" i="3"/>
  <c r="Q550" i="3"/>
  <c r="Q609" i="3"/>
  <c r="Q657" i="3"/>
  <c r="Q706" i="3"/>
  <c r="Q758" i="3"/>
  <c r="Q77" i="3"/>
  <c r="Q270" i="3"/>
  <c r="Q358" i="3"/>
  <c r="Q398" i="3"/>
  <c r="Q413" i="3"/>
  <c r="Q434" i="3"/>
  <c r="Q447" i="3"/>
  <c r="Q460" i="3"/>
  <c r="Q474" i="3"/>
  <c r="Q496" i="3"/>
  <c r="Q510" i="3"/>
  <c r="Q567" i="3"/>
  <c r="Q585" i="3"/>
  <c r="Q607" i="3"/>
  <c r="Q626" i="3"/>
  <c r="Q655" i="3"/>
  <c r="Q667" i="3"/>
  <c r="Q687" i="3"/>
  <c r="Q704" i="3"/>
  <c r="Q715" i="3"/>
  <c r="Q734" i="3"/>
  <c r="Q756" i="3"/>
  <c r="Q796" i="3"/>
  <c r="Q831" i="3"/>
  <c r="Q870" i="3"/>
  <c r="Q959" i="3"/>
  <c r="Q1049" i="3"/>
  <c r="Q1099" i="3"/>
  <c r="Q1163" i="3"/>
  <c r="Q1212" i="3"/>
  <c r="Q1308" i="3"/>
  <c r="Q1370" i="3"/>
  <c r="Q1425" i="3"/>
  <c r="Q1480" i="3"/>
  <c r="Q1530" i="3"/>
  <c r="Q1624" i="3"/>
  <c r="Q806" i="3"/>
  <c r="Q849" i="3"/>
  <c r="Q888" i="3"/>
  <c r="Q931" i="3"/>
  <c r="Q991" i="3"/>
  <c r="Q1080" i="3"/>
  <c r="Q1135" i="3"/>
  <c r="Q1237" i="3"/>
  <c r="Q1281" i="3"/>
  <c r="Q1344" i="3"/>
  <c r="Q1399" i="3"/>
  <c r="Q1461" i="3"/>
  <c r="Q1509" i="3"/>
  <c r="Q1561" i="3"/>
  <c r="Q1601" i="3"/>
  <c r="Q1654" i="3"/>
  <c r="Q737" i="3"/>
  <c r="Q971" i="3"/>
  <c r="Q1056" i="3"/>
  <c r="Q1175" i="3"/>
  <c r="Q1260" i="3"/>
  <c r="Q689" i="3"/>
  <c r="Q842" i="3"/>
  <c r="Q973" i="3"/>
  <c r="Q1058" i="3"/>
  <c r="Q1113" i="3"/>
  <c r="Q1177" i="3"/>
  <c r="Q1226" i="3"/>
  <c r="Q1322" i="3"/>
  <c r="Q1439" i="3"/>
  <c r="Q1539" i="3"/>
  <c r="Q1634" i="3"/>
  <c r="Q1704" i="3"/>
  <c r="Q1763" i="3"/>
  <c r="Q1820" i="3"/>
  <c r="Q1877" i="3"/>
  <c r="Q1569" i="3"/>
  <c r="Q33" i="3"/>
  <c r="Q58" i="3"/>
  <c r="Q101" i="3"/>
  <c r="Q139" i="3"/>
  <c r="Q193" i="3"/>
  <c r="Q90" i="3"/>
  <c r="Q197" i="3"/>
  <c r="Q243" i="3"/>
  <c r="Q106" i="3"/>
  <c r="Q156" i="3"/>
  <c r="Q227" i="3"/>
  <c r="Q271" i="3"/>
  <c r="Q370" i="3"/>
  <c r="Q395" i="3"/>
  <c r="Q420" i="3"/>
  <c r="Q444" i="3"/>
  <c r="Q472" i="3"/>
  <c r="Q169" i="3"/>
  <c r="Q293" i="3"/>
  <c r="Q317" i="3"/>
  <c r="Q361" i="3"/>
  <c r="Q386" i="3"/>
  <c r="Q463" i="3"/>
  <c r="Q501" i="3"/>
  <c r="Q519" i="3"/>
  <c r="Q537" i="3"/>
  <c r="Q560" i="3"/>
  <c r="Q590" i="3"/>
  <c r="Q628" i="3"/>
  <c r="Q755" i="3"/>
  <c r="Q787" i="3"/>
  <c r="Q807" i="3"/>
  <c r="Q826" i="3"/>
  <c r="Q853" i="3"/>
  <c r="Q903" i="3"/>
  <c r="Q945" i="3"/>
  <c r="Q976" i="3"/>
  <c r="Q38" i="3"/>
  <c r="Q280" i="3"/>
  <c r="Q387" i="3"/>
  <c r="Q431" i="3"/>
  <c r="Q505" i="3"/>
  <c r="Q531" i="3"/>
  <c r="Q294" i="3"/>
  <c r="Q390" i="3"/>
  <c r="Q76" i="3"/>
  <c r="Q405" i="3"/>
  <c r="Q485" i="3"/>
  <c r="Q529" i="3"/>
  <c r="Q603" i="3"/>
  <c r="Q651" i="3"/>
  <c r="Q712" i="3"/>
  <c r="Q763" i="3"/>
  <c r="Q819" i="3"/>
  <c r="Q846" i="3"/>
  <c r="Q869" i="3"/>
  <c r="Q901" i="3"/>
  <c r="Q912" i="3"/>
  <c r="Q934" i="3"/>
  <c r="Q988" i="3"/>
  <c r="Q551" i="3"/>
  <c r="Q640" i="3"/>
  <c r="Q748" i="3"/>
  <c r="Q801" i="3"/>
  <c r="Q694" i="3"/>
  <c r="Q729" i="3"/>
  <c r="Q637" i="3"/>
  <c r="Q760" i="3"/>
  <c r="Q944" i="3"/>
  <c r="Q977" i="3"/>
  <c r="Q1020" i="3"/>
  <c r="Q1089" i="3"/>
  <c r="Q1155" i="3"/>
  <c r="Q1200" i="3"/>
  <c r="Q662" i="3"/>
  <c r="Q885" i="3"/>
  <c r="Q936" i="3"/>
  <c r="Q1130" i="3"/>
  <c r="Q1165" i="3"/>
  <c r="Q1207" i="3"/>
  <c r="Q1300" i="3"/>
  <c r="Q1336" i="3"/>
  <c r="Q1372" i="3"/>
  <c r="Q1452" i="3"/>
  <c r="Q1477" i="3"/>
  <c r="Q1527" i="3"/>
  <c r="Q1576" i="3"/>
  <c r="Q1605" i="3"/>
  <c r="Q1622" i="3"/>
  <c r="Q1696" i="3"/>
  <c r="Q1713" i="3"/>
  <c r="Q1755" i="3"/>
  <c r="Q1772" i="3"/>
  <c r="Q1812" i="3"/>
  <c r="Q1822" i="3"/>
  <c r="Q994" i="3"/>
  <c r="Q1084" i="3"/>
  <c r="Q1120" i="3"/>
  <c r="Q1273" i="3"/>
  <c r="Q1333" i="3"/>
  <c r="Q1375" i="3"/>
  <c r="Q1428" i="3"/>
  <c r="Q1460" i="3"/>
  <c r="Q1524" i="3"/>
  <c r="Q1537" i="3"/>
  <c r="Q1580" i="3"/>
  <c r="Q1639" i="3"/>
  <c r="Q1724" i="3"/>
  <c r="Q1743" i="3"/>
  <c r="Q1784" i="3"/>
  <c r="Q1853" i="3"/>
  <c r="Q1309" i="3"/>
  <c r="Q1394" i="3"/>
  <c r="Q1458" i="3"/>
  <c r="Q1515" i="3"/>
  <c r="Q1558" i="3"/>
  <c r="Q1673" i="3"/>
  <c r="Q1760" i="3"/>
  <c r="Q1793" i="3"/>
  <c r="Q1840" i="3"/>
  <c r="Q1885" i="3"/>
  <c r="Q1902" i="3"/>
  <c r="Q935" i="3"/>
  <c r="Q1106" i="3"/>
  <c r="Q1160" i="3"/>
  <c r="Q1190" i="3"/>
  <c r="Q1220" i="3"/>
  <c r="Q1256" i="3"/>
  <c r="Q1285" i="3"/>
  <c r="Q1384" i="3"/>
  <c r="Q1433" i="3"/>
  <c r="Q1494" i="3"/>
  <c r="Q1586" i="3"/>
  <c r="Q1616" i="3"/>
  <c r="Q1651" i="3"/>
  <c r="Q1691" i="3"/>
  <c r="Q1734" i="3"/>
  <c r="Q1792" i="3"/>
  <c r="Q1841" i="3"/>
  <c r="Q1864" i="3"/>
  <c r="Q1907" i="3"/>
  <c r="Q1015" i="3"/>
  <c r="Q1061" i="3"/>
  <c r="Q1225" i="3"/>
  <c r="Q1323" i="3"/>
  <c r="Q1432" i="3"/>
  <c r="Q1596" i="3"/>
  <c r="Q1712" i="3"/>
  <c r="Q871" i="3"/>
  <c r="Q872" i="3"/>
  <c r="Q1584" i="3"/>
  <c r="Q1532" i="3"/>
  <c r="Q1082" i="3"/>
  <c r="Q15" i="3"/>
  <c r="Q89" i="3"/>
  <c r="Q128" i="3"/>
  <c r="Q178" i="3"/>
  <c r="Q234" i="3"/>
  <c r="Q257" i="3"/>
  <c r="Q124" i="3"/>
  <c r="Q241" i="3"/>
  <c r="Q300" i="3"/>
  <c r="Q335" i="3"/>
  <c r="Q368" i="3"/>
  <c r="Q396" i="3"/>
  <c r="Q412" i="3"/>
  <c r="Q429" i="3"/>
  <c r="Q1376" i="3"/>
  <c r="Q1416" i="3"/>
  <c r="Q1450" i="3"/>
  <c r="Q1578" i="3"/>
  <c r="Q1582" i="3"/>
  <c r="Q1606" i="3"/>
  <c r="Q1671" i="3"/>
  <c r="Q1711" i="3"/>
  <c r="Q1754" i="3"/>
  <c r="Q1790" i="3"/>
  <c r="Q1816" i="3"/>
  <c r="Q1860" i="3"/>
  <c r="Q1884" i="3"/>
  <c r="Q666" i="3"/>
  <c r="Q147" i="3"/>
  <c r="Q409" i="3"/>
  <c r="Q489" i="3"/>
  <c r="Q725" i="3"/>
  <c r="Q347" i="3"/>
  <c r="Q617" i="3"/>
  <c r="Q680" i="3"/>
  <c r="Q752" i="3"/>
  <c r="Q772" i="3"/>
  <c r="Q847" i="3"/>
  <c r="Q904" i="3"/>
  <c r="Q1116" i="3"/>
  <c r="Q1192" i="3"/>
  <c r="Q1219" i="3"/>
  <c r="Q1258" i="3"/>
  <c r="Q1363" i="3"/>
  <c r="Q1385" i="3"/>
  <c r="Q1449" i="3"/>
  <c r="Q1499" i="3"/>
  <c r="Q1574" i="3"/>
  <c r="Q1610" i="3"/>
  <c r="Q1629" i="3"/>
  <c r="Q1705" i="3"/>
  <c r="Q1749" i="3"/>
  <c r="Q1789" i="3"/>
  <c r="Q1837" i="3"/>
  <c r="Q1872" i="3"/>
  <c r="Q1168" i="3"/>
  <c r="Q1305" i="3"/>
  <c r="Q1396" i="3"/>
  <c r="Q1594" i="3"/>
  <c r="Q1744" i="3"/>
  <c r="Q1786" i="3"/>
  <c r="Q1868" i="3"/>
  <c r="Q804" i="3"/>
  <c r="Q1033" i="3"/>
  <c r="Q874" i="3"/>
  <c r="Q1037" i="3"/>
  <c r="Q1161" i="3"/>
  <c r="Q1271" i="3"/>
  <c r="Q1329" i="3"/>
  <c r="Q1386" i="3"/>
  <c r="Q1609" i="3"/>
  <c r="Q1849" i="3"/>
  <c r="Q1856" i="3"/>
  <c r="Q1809" i="3"/>
  <c r="Q98" i="3"/>
  <c r="Q195" i="3"/>
  <c r="Q254" i="3"/>
  <c r="Q326" i="3"/>
  <c r="Q476" i="3"/>
  <c r="Q7" i="3"/>
  <c r="Q117" i="3"/>
  <c r="Q223" i="3"/>
  <c r="Q278" i="3"/>
  <c r="Q311" i="3"/>
  <c r="Q337" i="3"/>
  <c r="Q379" i="3"/>
  <c r="Q404" i="3"/>
  <c r="Q484" i="3"/>
  <c r="Q244" i="3"/>
  <c r="Q365" i="3"/>
  <c r="Q604" i="3"/>
  <c r="Q799" i="3"/>
  <c r="Q858" i="3"/>
  <c r="Q875" i="3"/>
  <c r="Q984" i="3"/>
  <c r="Q1065" i="3"/>
  <c r="Q1122" i="3"/>
  <c r="Q1227" i="3"/>
  <c r="Q1283" i="3"/>
  <c r="Q1355" i="3"/>
  <c r="Q1451" i="3"/>
  <c r="Q1495" i="3"/>
  <c r="Q1551" i="3"/>
  <c r="Q1638" i="3"/>
  <c r="Q1681" i="3"/>
  <c r="Q1707" i="3"/>
  <c r="Q1765" i="3"/>
  <c r="Q1794" i="3"/>
  <c r="Q216" i="3"/>
  <c r="Q596" i="3"/>
  <c r="Q800" i="3"/>
  <c r="Q1066" i="3"/>
  <c r="Q1377" i="3"/>
  <c r="Q1667" i="3"/>
  <c r="Q1714" i="3"/>
  <c r="Q1752" i="3"/>
  <c r="Q574" i="3"/>
  <c r="Q980" i="3"/>
  <c r="Q1057" i="3"/>
  <c r="Q1193" i="3"/>
  <c r="Q1278" i="3"/>
  <c r="Q1438" i="3"/>
  <c r="Q1627" i="3"/>
  <c r="Q1843" i="3"/>
  <c r="Q1895" i="3"/>
  <c r="Q836" i="3"/>
  <c r="Q1198" i="3"/>
  <c r="Q1307" i="3"/>
  <c r="Q448" i="3"/>
  <c r="Q698" i="3"/>
  <c r="Q1435" i="3"/>
  <c r="Q180" i="3"/>
  <c r="Q351" i="3"/>
  <c r="Q516" i="3"/>
  <c r="Q632" i="3"/>
  <c r="Q738" i="3"/>
  <c r="Q895" i="3"/>
  <c r="Q908" i="3"/>
  <c r="Q1008" i="3"/>
  <c r="Q1091" i="3"/>
  <c r="Q363" i="3"/>
  <c r="Q73" i="3"/>
  <c r="Q167" i="3"/>
  <c r="Q285" i="3"/>
  <c r="Q336" i="3"/>
  <c r="Q491" i="3"/>
  <c r="Q705" i="3"/>
  <c r="Q1048" i="3"/>
  <c r="Q1206" i="3"/>
  <c r="Q1334" i="3"/>
  <c r="Q1410" i="3"/>
  <c r="Q1473" i="3"/>
  <c r="Q1554" i="3"/>
  <c r="Q1621" i="3"/>
  <c r="Q1641" i="3"/>
  <c r="Q1693" i="3"/>
  <c r="Q1529" i="3"/>
  <c r="Q1768" i="3"/>
  <c r="Q608" i="3"/>
  <c r="Q747" i="3"/>
  <c r="Q952" i="3"/>
  <c r="Q1081" i="3"/>
  <c r="Q1180" i="3"/>
  <c r="Q1290" i="3"/>
  <c r="Q1528" i="3"/>
  <c r="Q1257" i="3"/>
  <c r="Q1398" i="3"/>
  <c r="Q612" i="3"/>
  <c r="Q785" i="3"/>
  <c r="Q890" i="3"/>
  <c r="Q1019" i="3"/>
  <c r="Q1233" i="3"/>
  <c r="Q1575" i="3"/>
  <c r="Q1718" i="3"/>
  <c r="Q16" i="3"/>
  <c r="Q222" i="3"/>
  <c r="Q774" i="3"/>
  <c r="Q996" i="3"/>
  <c r="Q1114" i="3"/>
  <c r="Q1286" i="3"/>
  <c r="Q1518" i="3"/>
  <c r="Q1570" i="3"/>
  <c r="Q843" i="3"/>
  <c r="Q262" i="3"/>
  <c r="Q520" i="3"/>
  <c r="Q838" i="3"/>
  <c r="Q1185" i="3"/>
  <c r="Q1538" i="3"/>
  <c r="Q914" i="3"/>
  <c r="Q969" i="3"/>
  <c r="Q1742" i="3"/>
  <c r="Q371" i="3"/>
  <c r="Q788" i="3"/>
  <c r="Q1173" i="3"/>
  <c r="Q1456" i="3"/>
  <c r="Q1906" i="3"/>
  <c r="Q46" i="3"/>
  <c r="Q664" i="3"/>
  <c r="Q1408" i="3"/>
  <c r="Q1656" i="3"/>
  <c r="Q149" i="3"/>
  <c r="Q825" i="3"/>
  <c r="Q549" i="3"/>
  <c r="Q1795" i="3"/>
  <c r="Q1295" i="3"/>
  <c r="Q1105" i="3"/>
  <c r="Q1150" i="3"/>
  <c r="Q1279" i="3"/>
  <c r="Q1330" i="3"/>
  <c r="Q1390" i="3"/>
  <c r="Q1423" i="3"/>
  <c r="Q1459" i="3"/>
  <c r="Q1496" i="3"/>
  <c r="Q1521" i="3"/>
  <c r="Q1588" i="3"/>
  <c r="Q1642" i="3"/>
  <c r="Q1672" i="3"/>
  <c r="Q1727" i="3"/>
  <c r="Q1756" i="3"/>
  <c r="Q1801" i="3"/>
  <c r="Q1824" i="3"/>
  <c r="Q1875" i="3"/>
  <c r="Q1886" i="3"/>
  <c r="Q577" i="3"/>
  <c r="Q828" i="3"/>
  <c r="Q316" i="3"/>
  <c r="Q435" i="3"/>
  <c r="Q166" i="3"/>
  <c r="Q302" i="3"/>
  <c r="Q353" i="3"/>
  <c r="Q624" i="3"/>
  <c r="Q665" i="3"/>
  <c r="Q685" i="3"/>
  <c r="Q761" i="3"/>
  <c r="Q867" i="3"/>
  <c r="Q933" i="3"/>
  <c r="Q1026" i="3"/>
  <c r="Q1087" i="3"/>
  <c r="Q1133" i="3"/>
  <c r="Q1235" i="3"/>
  <c r="Q1268" i="3"/>
  <c r="Q1367" i="3"/>
  <c r="Q1392" i="3"/>
  <c r="Q1478" i="3"/>
  <c r="Q1511" i="3"/>
  <c r="Q1617" i="3"/>
  <c r="Q1684" i="3"/>
  <c r="Q1709" i="3"/>
  <c r="Q1771" i="3"/>
  <c r="Q1798" i="3"/>
  <c r="Q1848" i="3"/>
  <c r="Q1879" i="3"/>
  <c r="Q1345" i="3"/>
  <c r="Q1492" i="3"/>
  <c r="Q1655" i="3"/>
  <c r="Q1748" i="3"/>
  <c r="Q1817" i="3"/>
  <c r="Q1890" i="3"/>
  <c r="Q822" i="3"/>
  <c r="Q924" i="3"/>
  <c r="Q989" i="3"/>
  <c r="Q1234" i="3"/>
  <c r="Q848" i="3"/>
  <c r="Q876" i="3"/>
  <c r="Q1044" i="3"/>
  <c r="Q1298" i="3"/>
  <c r="Q1331" i="3"/>
  <c r="Q1500" i="3"/>
  <c r="Q1645" i="3"/>
  <c r="Q1851" i="3"/>
  <c r="Q145" i="3"/>
  <c r="Q207" i="3"/>
  <c r="Q265" i="3"/>
  <c r="Q281" i="3"/>
  <c r="Q328" i="3"/>
  <c r="Q500" i="3"/>
  <c r="Q13" i="3"/>
  <c r="Q126" i="3"/>
  <c r="Q196" i="3"/>
  <c r="Q233" i="3"/>
  <c r="Q318" i="3"/>
  <c r="Q342" i="3"/>
  <c r="Q432" i="3"/>
  <c r="Q530" i="3"/>
  <c r="Q135" i="3"/>
  <c r="Q250" i="3"/>
  <c r="Q555" i="3"/>
  <c r="Q610" i="3"/>
  <c r="Q684" i="3"/>
  <c r="Q732" i="3"/>
  <c r="Q803" i="3"/>
  <c r="Q860" i="3"/>
  <c r="Q879" i="3"/>
  <c r="Q986" i="3"/>
  <c r="Q1095" i="3"/>
  <c r="Q1127" i="3"/>
  <c r="Q1287" i="3"/>
  <c r="Q1357" i="3"/>
  <c r="Q1468" i="3"/>
  <c r="Q1512" i="3"/>
  <c r="Q1769" i="3"/>
  <c r="Q220" i="3"/>
  <c r="Q1108" i="3"/>
  <c r="Q1486" i="3"/>
  <c r="Q1682" i="3"/>
  <c r="Q1762" i="3"/>
  <c r="Q757" i="3"/>
  <c r="Q1034" i="3"/>
  <c r="Q1138" i="3"/>
  <c r="Q1202" i="3"/>
  <c r="Q1280" i="3"/>
  <c r="Q1653" i="3"/>
  <c r="Q1852" i="3"/>
  <c r="Q789" i="3"/>
  <c r="Q940" i="3"/>
  <c r="Q1351" i="3"/>
  <c r="Q700" i="3"/>
  <c r="Q19" i="3"/>
  <c r="Q213" i="3"/>
  <c r="Q289" i="3"/>
  <c r="Q372" i="3"/>
  <c r="Q518" i="3"/>
  <c r="Q932" i="3"/>
  <c r="Q1047" i="3"/>
  <c r="Q1109" i="3"/>
  <c r="Q29" i="3"/>
  <c r="Q114" i="3"/>
  <c r="Q206" i="3"/>
  <c r="Q292" i="3"/>
  <c r="Q517" i="3"/>
  <c r="Q783" i="3"/>
  <c r="Q1090" i="3"/>
  <c r="Q1218" i="3"/>
  <c r="Q1342" i="3"/>
  <c r="Q1415" i="3"/>
  <c r="Q1556" i="3"/>
  <c r="Q1657" i="3"/>
  <c r="Q1695" i="3"/>
  <c r="Q1838" i="3"/>
  <c r="Q1465" i="3"/>
  <c r="Q1827" i="3"/>
  <c r="Q1534" i="3"/>
  <c r="Q579" i="3"/>
  <c r="Q735" i="3"/>
  <c r="Q751" i="3"/>
  <c r="Q821" i="3"/>
  <c r="Q1009" i="3"/>
  <c r="Q1209" i="3"/>
  <c r="Q1292" i="3"/>
  <c r="Q1502" i="3"/>
  <c r="Q1590" i="3"/>
  <c r="Q1652" i="3"/>
  <c r="Q1270" i="3"/>
  <c r="Q1888" i="3"/>
  <c r="Q714" i="3"/>
  <c r="Q805" i="3"/>
  <c r="Q1125" i="3"/>
  <c r="Q1431" i="3"/>
  <c r="Q1692" i="3"/>
  <c r="Q1722" i="3"/>
  <c r="Q59" i="3"/>
  <c r="Q226" i="3"/>
  <c r="Q295" i="3"/>
  <c r="Q384" i="3"/>
  <c r="Q538" i="3"/>
  <c r="Q1000" i="3"/>
  <c r="Q1184" i="3"/>
  <c r="Q1314" i="3"/>
  <c r="Q1520" i="3"/>
  <c r="Q1836" i="3"/>
  <c r="Q522" i="3"/>
  <c r="Q841" i="3"/>
  <c r="Q1491" i="3"/>
  <c r="Q81" i="3"/>
  <c r="Q916" i="3"/>
  <c r="Q1489" i="3"/>
  <c r="Q1746" i="3"/>
  <c r="Q960" i="3"/>
  <c r="Q1898" i="3"/>
  <c r="Q1908" i="3"/>
  <c r="Q72" i="3"/>
  <c r="Q672" i="3"/>
  <c r="Q1676" i="3"/>
  <c r="Q1806" i="3"/>
  <c r="Q605" i="3"/>
  <c r="Q1579" i="3"/>
  <c r="Q618" i="3"/>
  <c r="Q1297" i="3"/>
  <c r="Q6" i="3"/>
  <c r="Q1404" i="3"/>
  <c r="Q452" i="3"/>
  <c r="Q495" i="3"/>
  <c r="Q528" i="3"/>
  <c r="Q583" i="3"/>
  <c r="Q768" i="3"/>
  <c r="Q63" i="3"/>
  <c r="Q152" i="3"/>
  <c r="Q116" i="3"/>
  <c r="Q441" i="3"/>
  <c r="Q468" i="3"/>
  <c r="Q507" i="3"/>
  <c r="Q564" i="3"/>
  <c r="Q572" i="3"/>
  <c r="Q642" i="3"/>
  <c r="Q688" i="3"/>
  <c r="Q720" i="3"/>
  <c r="Q786" i="3"/>
  <c r="Q866" i="3"/>
  <c r="Q886" i="3"/>
  <c r="Q1004" i="3"/>
  <c r="Q1024" i="3"/>
  <c r="Q1117" i="3"/>
  <c r="Q1157" i="3"/>
  <c r="Q1196" i="3"/>
  <c r="Q1231" i="3"/>
  <c r="Q1368" i="3"/>
  <c r="Q1412" i="3"/>
  <c r="Q1427" i="3"/>
  <c r="Q1508" i="3"/>
  <c r="Q1548" i="3"/>
  <c r="Q1600" i="3"/>
  <c r="Q1618" i="3"/>
  <c r="Q1649" i="3"/>
  <c r="Q1732" i="3"/>
  <c r="Q1805" i="3"/>
  <c r="Q1833" i="3"/>
  <c r="Q1876" i="3"/>
  <c r="Q1896" i="3"/>
  <c r="Q830" i="3"/>
  <c r="Q332" i="3"/>
  <c r="Q815" i="3"/>
  <c r="Q43" i="3"/>
  <c r="Q202" i="3"/>
  <c r="Q307" i="3"/>
  <c r="Q374" i="3"/>
  <c r="Q580" i="3"/>
  <c r="Q629" i="3"/>
  <c r="Q676" i="3"/>
  <c r="Q767" i="3"/>
  <c r="Q881" i="3"/>
  <c r="Q967" i="3"/>
  <c r="Q1067" i="3"/>
  <c r="Q1162" i="3"/>
  <c r="Q1203" i="3"/>
  <c r="Q1240" i="3"/>
  <c r="Q1310" i="3"/>
  <c r="Q1369" i="3"/>
  <c r="Q1422" i="3"/>
  <c r="Q1483" i="3"/>
  <c r="Q1623" i="3"/>
  <c r="Q1689" i="3"/>
  <c r="Q1721" i="3"/>
  <c r="Q1799" i="3"/>
  <c r="Q1869" i="3"/>
  <c r="Q1889" i="3"/>
  <c r="Q1424" i="3"/>
  <c r="Q1498" i="3"/>
  <c r="Q1715" i="3"/>
  <c r="Q1819" i="3"/>
  <c r="Q1892" i="3"/>
  <c r="Q926" i="3"/>
  <c r="Q1005" i="3"/>
  <c r="Q878" i="3"/>
  <c r="Q1016" i="3"/>
  <c r="Q1318" i="3"/>
  <c r="Q1338" i="3"/>
  <c r="Q968" i="3"/>
  <c r="Q1774" i="3"/>
  <c r="Q1546" i="3"/>
  <c r="Q17" i="3"/>
  <c r="Q160" i="3"/>
  <c r="Q238" i="3"/>
  <c r="Q277" i="3"/>
  <c r="Q312" i="3"/>
  <c r="Q449" i="3"/>
  <c r="Q509" i="3"/>
  <c r="Q55" i="3"/>
  <c r="Q140" i="3"/>
  <c r="Q217" i="3"/>
  <c r="Q249" i="3"/>
  <c r="Q325" i="3"/>
  <c r="Q345" i="3"/>
  <c r="Q385" i="3"/>
  <c r="Q454" i="3"/>
  <c r="Q267" i="3"/>
  <c r="Q436" i="3"/>
  <c r="Q377" i="3"/>
  <c r="Q424" i="3"/>
  <c r="Q566" i="3"/>
  <c r="Q634" i="3"/>
  <c r="Q686" i="3"/>
  <c r="Q759" i="3"/>
  <c r="Q808" i="3"/>
  <c r="Q862" i="3"/>
  <c r="Q1035" i="3"/>
  <c r="Q1097" i="3"/>
  <c r="Q1129" i="3"/>
  <c r="Q1263" i="3"/>
  <c r="Q1306" i="3"/>
  <c r="Q1364" i="3"/>
  <c r="Q1482" i="3"/>
  <c r="Q1525" i="3"/>
  <c r="Q1614" i="3"/>
  <c r="Q1663" i="3"/>
  <c r="Q1685" i="3"/>
  <c r="Q1717" i="3"/>
  <c r="Q1773" i="3"/>
  <c r="Q88" i="3"/>
  <c r="Q284" i="3"/>
  <c r="Q937" i="3"/>
  <c r="Q1236" i="3"/>
  <c r="Q1550" i="3"/>
  <c r="Q1737" i="3"/>
  <c r="Q554" i="3"/>
  <c r="Q654" i="3"/>
  <c r="Q1040" i="3"/>
  <c r="Q1140" i="3"/>
  <c r="Q1204" i="3"/>
  <c r="Q1326" i="3"/>
  <c r="Q1474" i="3"/>
  <c r="Q1807" i="3"/>
  <c r="Q1863" i="3"/>
  <c r="Q811" i="3"/>
  <c r="Q1011" i="3"/>
  <c r="Q552" i="3"/>
  <c r="Q70" i="3"/>
  <c r="Q266" i="3"/>
  <c r="Q291" i="3"/>
  <c r="Q399" i="3"/>
  <c r="Q707" i="3"/>
  <c r="Q792" i="3"/>
  <c r="Q897" i="3"/>
  <c r="Q962" i="3"/>
  <c r="Q1141" i="3"/>
  <c r="Q31" i="3"/>
  <c r="Q208" i="3"/>
  <c r="Q321" i="3"/>
  <c r="Q993" i="3"/>
  <c r="Q1154" i="3"/>
  <c r="Q1229" i="3"/>
  <c r="Q1365" i="3"/>
  <c r="Q1419" i="3"/>
  <c r="Q1479" i="3"/>
  <c r="Q1587" i="3"/>
  <c r="Q1633" i="3"/>
  <c r="Q1659" i="3"/>
  <c r="Q1699" i="3"/>
  <c r="Q1881" i="3"/>
  <c r="Q1850" i="3"/>
  <c r="Q582" i="3"/>
  <c r="Q741" i="3"/>
  <c r="Q852" i="3"/>
  <c r="Q1075" i="3"/>
  <c r="Q1128" i="3"/>
  <c r="Q1213" i="3"/>
  <c r="Q1315" i="3"/>
  <c r="Q1506" i="3"/>
  <c r="Q163" i="3"/>
  <c r="Q546" i="3"/>
  <c r="Q1337" i="3"/>
  <c r="Q1779" i="3"/>
  <c r="Q835" i="3"/>
  <c r="Q925" i="3"/>
  <c r="Q1152" i="3"/>
  <c r="Q1706" i="3"/>
  <c r="Q1758" i="3"/>
  <c r="Q623" i="3"/>
  <c r="Q1002" i="3"/>
  <c r="Q1389" i="3"/>
  <c r="Q1522" i="3"/>
  <c r="Q209" i="3"/>
  <c r="Q282" i="3"/>
  <c r="Q1181" i="3"/>
  <c r="Q1507" i="3"/>
  <c r="Q82" i="3"/>
  <c r="Q953" i="3"/>
  <c r="Q1723" i="3"/>
  <c r="Q1899" i="3"/>
  <c r="Q488" i="3"/>
  <c r="Q978" i="3"/>
  <c r="Q1382" i="3"/>
  <c r="Q1900" i="3"/>
  <c r="Q1910" i="3"/>
  <c r="Q74" i="3"/>
  <c r="Q1284" i="3"/>
  <c r="Q1630" i="3"/>
  <c r="Q1810" i="3"/>
  <c r="Q614" i="3"/>
  <c r="Q1581" i="3"/>
  <c r="Q1349" i="3"/>
  <c r="Q183" i="3"/>
  <c r="Q1299" i="3"/>
  <c r="Q1069" i="3"/>
  <c r="Q1753" i="3"/>
  <c r="J14" i="1" l="1"/>
  <c r="F10" i="2"/>
  <c r="F1" i="1" l="1"/>
  <c r="E1" i="1"/>
  <c r="G1" i="1" s="1"/>
  <c r="H1" i="1" l="1"/>
  <c r="N12" i="1" l="1"/>
  <c r="M13" i="1"/>
  <c r="K156" i="1"/>
  <c r="L156" i="1" s="1"/>
  <c r="K157" i="1"/>
  <c r="L157" i="1" s="1"/>
  <c r="K158" i="1"/>
  <c r="L158" i="1" s="1"/>
  <c r="K159" i="1"/>
  <c r="K160" i="1"/>
  <c r="L160" i="1" s="1"/>
  <c r="K161" i="1"/>
  <c r="L161" i="1" s="1"/>
  <c r="K162" i="1"/>
  <c r="L162" i="1" s="1"/>
  <c r="K163" i="1"/>
  <c r="L163" i="1" s="1"/>
  <c r="K164" i="1"/>
  <c r="L164" i="1" s="1"/>
  <c r="K165" i="1"/>
  <c r="L165" i="1" s="1"/>
  <c r="K166" i="1"/>
  <c r="L166" i="1" s="1"/>
  <c r="K167" i="1"/>
  <c r="L167" i="1" s="1"/>
  <c r="K168" i="1"/>
  <c r="L168" i="1" s="1"/>
  <c r="K169" i="1"/>
  <c r="L169" i="1" s="1"/>
  <c r="K170" i="1"/>
  <c r="L170" i="1" s="1"/>
  <c r="K171" i="1"/>
  <c r="K172" i="1"/>
  <c r="L172" i="1" s="1"/>
  <c r="K173" i="1"/>
  <c r="L173" i="1" s="1"/>
  <c r="K174" i="1"/>
  <c r="K175" i="1"/>
  <c r="L175" i="1" s="1"/>
  <c r="K176" i="1"/>
  <c r="L176" i="1" s="1"/>
  <c r="K177" i="1"/>
  <c r="L177" i="1" s="1"/>
  <c r="K178" i="1"/>
  <c r="L178" i="1" s="1"/>
  <c r="K179" i="1"/>
  <c r="L179" i="1" s="1"/>
  <c r="K180" i="1"/>
  <c r="K181" i="1"/>
  <c r="L181" i="1" s="1"/>
  <c r="K182" i="1"/>
  <c r="L182" i="1" s="1"/>
  <c r="K183" i="1"/>
  <c r="L183" i="1" s="1"/>
  <c r="K184" i="1"/>
  <c r="L184" i="1" s="1"/>
  <c r="K185" i="1"/>
  <c r="L185" i="1" s="1"/>
  <c r="K186" i="1"/>
  <c r="K187" i="1"/>
  <c r="K188" i="1"/>
  <c r="L188" i="1" s="1"/>
  <c r="K189" i="1"/>
  <c r="L189" i="1" s="1"/>
  <c r="K190" i="1"/>
  <c r="L190" i="1" s="1"/>
  <c r="K191" i="1"/>
  <c r="L191" i="1" s="1"/>
  <c r="K192" i="1"/>
  <c r="L192" i="1" s="1"/>
  <c r="K193" i="1"/>
  <c r="L193" i="1" s="1"/>
  <c r="K194" i="1"/>
  <c r="L194" i="1" s="1"/>
  <c r="K195" i="1"/>
  <c r="L195" i="1" s="1"/>
  <c r="K196" i="1"/>
  <c r="L196" i="1" s="1"/>
  <c r="K197" i="1"/>
  <c r="L197" i="1" s="1"/>
  <c r="K198" i="1"/>
  <c r="L198" i="1" s="1"/>
  <c r="K199" i="1"/>
  <c r="K200" i="1"/>
  <c r="L200" i="1" s="1"/>
  <c r="K201" i="1"/>
  <c r="L201" i="1" s="1"/>
  <c r="K202" i="1"/>
  <c r="L202" i="1" s="1"/>
  <c r="K203" i="1"/>
  <c r="L203" i="1" s="1"/>
  <c r="K204" i="1"/>
  <c r="L204" i="1" s="1"/>
  <c r="K205" i="1"/>
  <c r="L205" i="1" s="1"/>
  <c r="K206" i="1"/>
  <c r="L206" i="1" s="1"/>
  <c r="K207" i="1"/>
  <c r="L207" i="1" s="1"/>
  <c r="K208" i="1"/>
  <c r="L208" i="1" s="1"/>
  <c r="K209" i="1"/>
  <c r="L209" i="1" s="1"/>
  <c r="K210" i="1"/>
  <c r="L210" i="1" s="1"/>
  <c r="K211" i="1"/>
  <c r="K212" i="1"/>
  <c r="L212" i="1" s="1"/>
  <c r="K213" i="1"/>
  <c r="L213" i="1" s="1"/>
  <c r="K214" i="1"/>
  <c r="K215" i="1"/>
  <c r="L215" i="1" s="1"/>
  <c r="K216" i="1"/>
  <c r="L216" i="1" s="1"/>
  <c r="K217" i="1"/>
  <c r="L217" i="1" s="1"/>
  <c r="K218" i="1"/>
  <c r="L218" i="1" s="1"/>
  <c r="K219" i="1"/>
  <c r="L219" i="1" s="1"/>
  <c r="K220" i="1"/>
  <c r="K221" i="1"/>
  <c r="L221" i="1" s="1"/>
  <c r="K222" i="1"/>
  <c r="L222" i="1" s="1"/>
  <c r="K223" i="1"/>
  <c r="L223" i="1" s="1"/>
  <c r="K224" i="1"/>
  <c r="L224" i="1" s="1"/>
  <c r="K225" i="1"/>
  <c r="L225" i="1" s="1"/>
  <c r="K226" i="1"/>
  <c r="K227" i="1"/>
  <c r="K228" i="1"/>
  <c r="L228" i="1" s="1"/>
  <c r="K229" i="1"/>
  <c r="L229" i="1" s="1"/>
  <c r="K230" i="1"/>
  <c r="L230" i="1" s="1"/>
  <c r="K231" i="1"/>
  <c r="L231" i="1" s="1"/>
  <c r="K232" i="1"/>
  <c r="L232" i="1" s="1"/>
  <c r="K233" i="1"/>
  <c r="L233" i="1" s="1"/>
  <c r="K234" i="1"/>
  <c r="L234" i="1" s="1"/>
  <c r="K235" i="1"/>
  <c r="L235" i="1" s="1"/>
  <c r="K236" i="1"/>
  <c r="L236" i="1" s="1"/>
  <c r="K237" i="1"/>
  <c r="L237" i="1" s="1"/>
  <c r="K238" i="1"/>
  <c r="L238" i="1" s="1"/>
  <c r="K239" i="1"/>
  <c r="K240" i="1"/>
  <c r="L240" i="1" s="1"/>
  <c r="K241" i="1"/>
  <c r="L241" i="1" s="1"/>
  <c r="K242" i="1"/>
  <c r="L242" i="1" s="1"/>
  <c r="K243" i="1"/>
  <c r="L243" i="1" s="1"/>
  <c r="K244" i="1"/>
  <c r="L244" i="1" s="1"/>
  <c r="K245" i="1"/>
  <c r="L245" i="1" s="1"/>
  <c r="K246" i="1"/>
  <c r="L246" i="1" s="1"/>
  <c r="K247" i="1"/>
  <c r="L247" i="1" s="1"/>
  <c r="K248" i="1"/>
  <c r="L248" i="1" s="1"/>
  <c r="K249" i="1"/>
  <c r="L249" i="1" s="1"/>
  <c r="K250" i="1"/>
  <c r="L250" i="1" s="1"/>
  <c r="K251" i="1"/>
  <c r="K252" i="1"/>
  <c r="L252" i="1" s="1"/>
  <c r="K253" i="1"/>
  <c r="L253" i="1" s="1"/>
  <c r="K254" i="1"/>
  <c r="K255" i="1"/>
  <c r="L255" i="1" s="1"/>
  <c r="K256" i="1"/>
  <c r="L256" i="1" s="1"/>
  <c r="K257" i="1"/>
  <c r="L257" i="1" s="1"/>
  <c r="K258" i="1"/>
  <c r="L258" i="1" s="1"/>
  <c r="K259" i="1"/>
  <c r="L259" i="1" s="1"/>
  <c r="K260" i="1"/>
  <c r="K261" i="1"/>
  <c r="L261" i="1" s="1"/>
  <c r="K262" i="1"/>
  <c r="L262" i="1" s="1"/>
  <c r="K263" i="1"/>
  <c r="L263" i="1" s="1"/>
  <c r="K264" i="1"/>
  <c r="L264" i="1" s="1"/>
  <c r="K265" i="1"/>
  <c r="L265" i="1" s="1"/>
  <c r="K266" i="1"/>
  <c r="K267" i="1"/>
  <c r="K268" i="1"/>
  <c r="L268" i="1" s="1"/>
  <c r="K269" i="1"/>
  <c r="L269" i="1" s="1"/>
  <c r="K270" i="1"/>
  <c r="L270" i="1" s="1"/>
  <c r="K271" i="1"/>
  <c r="L271" i="1" s="1"/>
  <c r="K272" i="1"/>
  <c r="L272" i="1" s="1"/>
  <c r="K273" i="1"/>
  <c r="L273" i="1" s="1"/>
  <c r="K274" i="1"/>
  <c r="L274" i="1" s="1"/>
  <c r="K275" i="1"/>
  <c r="L275" i="1" s="1"/>
  <c r="K276" i="1"/>
  <c r="L276" i="1" s="1"/>
  <c r="K277" i="1"/>
  <c r="L277" i="1" s="1"/>
  <c r="K278" i="1"/>
  <c r="L278" i="1" s="1"/>
  <c r="K279" i="1"/>
  <c r="K280" i="1"/>
  <c r="L280" i="1" s="1"/>
  <c r="K281" i="1"/>
  <c r="L281" i="1" s="1"/>
  <c r="K282" i="1"/>
  <c r="L282" i="1" s="1"/>
  <c r="K283" i="1"/>
  <c r="L283" i="1" s="1"/>
  <c r="K284" i="1"/>
  <c r="L284" i="1" s="1"/>
  <c r="K285" i="1"/>
  <c r="L285" i="1" s="1"/>
  <c r="K286" i="1"/>
  <c r="L286" i="1" s="1"/>
  <c r="K287" i="1"/>
  <c r="L287" i="1" s="1"/>
  <c r="K288" i="1"/>
  <c r="L288" i="1" s="1"/>
  <c r="K289" i="1"/>
  <c r="L289" i="1" s="1"/>
  <c r="K290" i="1"/>
  <c r="L290" i="1" s="1"/>
  <c r="K291" i="1"/>
  <c r="K292" i="1"/>
  <c r="L292" i="1" s="1"/>
  <c r="K293" i="1"/>
  <c r="L293" i="1" s="1"/>
  <c r="K294" i="1"/>
  <c r="K295" i="1"/>
  <c r="L295" i="1" s="1"/>
  <c r="K296" i="1"/>
  <c r="L296" i="1" s="1"/>
  <c r="K297" i="1"/>
  <c r="L297" i="1" s="1"/>
  <c r="K298" i="1"/>
  <c r="L298" i="1" s="1"/>
  <c r="K299" i="1"/>
  <c r="L299" i="1" s="1"/>
  <c r="K300" i="1"/>
  <c r="K301" i="1"/>
  <c r="L301" i="1" s="1"/>
  <c r="K302" i="1"/>
  <c r="L302" i="1" s="1"/>
  <c r="K303" i="1"/>
  <c r="L303" i="1" s="1"/>
  <c r="K304" i="1"/>
  <c r="L304" i="1" s="1"/>
  <c r="K305" i="1"/>
  <c r="L305" i="1" s="1"/>
  <c r="K306" i="1"/>
  <c r="K307" i="1"/>
  <c r="K308" i="1"/>
  <c r="L308" i="1" s="1"/>
  <c r="K309" i="1"/>
  <c r="L309" i="1" s="1"/>
  <c r="K310" i="1"/>
  <c r="L310" i="1" s="1"/>
  <c r="K311" i="1"/>
  <c r="L311" i="1" s="1"/>
  <c r="K312" i="1"/>
  <c r="L312" i="1" s="1"/>
  <c r="K313" i="1"/>
  <c r="L313" i="1" s="1"/>
  <c r="K314" i="1"/>
  <c r="L314" i="1" s="1"/>
  <c r="K315" i="1"/>
  <c r="L315" i="1" s="1"/>
  <c r="K316" i="1"/>
  <c r="L316" i="1" s="1"/>
  <c r="K317" i="1"/>
  <c r="L317" i="1" s="1"/>
  <c r="K318" i="1"/>
  <c r="L318" i="1" s="1"/>
  <c r="K319" i="1"/>
  <c r="K320" i="1"/>
  <c r="L320" i="1" s="1"/>
  <c r="K321" i="1"/>
  <c r="L321" i="1" s="1"/>
  <c r="K322" i="1"/>
  <c r="L322" i="1" s="1"/>
  <c r="K323" i="1"/>
  <c r="L323" i="1" s="1"/>
  <c r="K324" i="1"/>
  <c r="L324" i="1" s="1"/>
  <c r="K325" i="1"/>
  <c r="L325" i="1" s="1"/>
  <c r="K326" i="1"/>
  <c r="L326" i="1" s="1"/>
  <c r="K327" i="1"/>
  <c r="L327" i="1" s="1"/>
  <c r="K328" i="1"/>
  <c r="L328" i="1" s="1"/>
  <c r="K329" i="1"/>
  <c r="L329" i="1" s="1"/>
  <c r="K330" i="1"/>
  <c r="L330" i="1" s="1"/>
  <c r="K331" i="1"/>
  <c r="K332" i="1"/>
  <c r="L332" i="1" s="1"/>
  <c r="K333" i="1"/>
  <c r="L333" i="1" s="1"/>
  <c r="K334" i="1"/>
  <c r="K335" i="1"/>
  <c r="L335" i="1" s="1"/>
  <c r="K336" i="1"/>
  <c r="L336" i="1" s="1"/>
  <c r="K337" i="1"/>
  <c r="L337" i="1" s="1"/>
  <c r="K338" i="1"/>
  <c r="L338" i="1" s="1"/>
  <c r="K339" i="1"/>
  <c r="L339" i="1" s="1"/>
  <c r="K340" i="1"/>
  <c r="K341" i="1"/>
  <c r="L341" i="1" s="1"/>
  <c r="K342" i="1"/>
  <c r="L342" i="1" s="1"/>
  <c r="K343" i="1"/>
  <c r="L343" i="1" s="1"/>
  <c r="K344" i="1"/>
  <c r="L344" i="1" s="1"/>
  <c r="K345" i="1"/>
  <c r="L345" i="1" s="1"/>
  <c r="K346" i="1"/>
  <c r="K347" i="1"/>
  <c r="K348" i="1"/>
  <c r="L348" i="1" s="1"/>
  <c r="K349" i="1"/>
  <c r="L349" i="1" s="1"/>
  <c r="K350" i="1"/>
  <c r="L350" i="1" s="1"/>
  <c r="K351" i="1"/>
  <c r="L351" i="1" s="1"/>
  <c r="K352" i="1"/>
  <c r="L352" i="1" s="1"/>
  <c r="K353" i="1"/>
  <c r="L353" i="1" s="1"/>
  <c r="K354" i="1"/>
  <c r="L354" i="1" s="1"/>
  <c r="K355" i="1"/>
  <c r="L355" i="1" s="1"/>
  <c r="K356" i="1"/>
  <c r="L356" i="1" s="1"/>
  <c r="K357" i="1"/>
  <c r="L357" i="1" s="1"/>
  <c r="K358" i="1"/>
  <c r="L358" i="1" s="1"/>
  <c r="K359" i="1"/>
  <c r="K360" i="1"/>
  <c r="L360" i="1" s="1"/>
  <c r="K361" i="1"/>
  <c r="L361" i="1" s="1"/>
  <c r="K362" i="1"/>
  <c r="L362" i="1" s="1"/>
  <c r="K363" i="1"/>
  <c r="L363" i="1" s="1"/>
  <c r="K364" i="1"/>
  <c r="L364" i="1" s="1"/>
  <c r="K365" i="1"/>
  <c r="L365" i="1" s="1"/>
  <c r="K366" i="1"/>
  <c r="L366" i="1" s="1"/>
  <c r="K367" i="1"/>
  <c r="L367" i="1" s="1"/>
  <c r="K368" i="1"/>
  <c r="L368" i="1" s="1"/>
  <c r="K369" i="1"/>
  <c r="L369" i="1" s="1"/>
  <c r="K370" i="1"/>
  <c r="L370" i="1" s="1"/>
  <c r="K371" i="1"/>
  <c r="K372" i="1"/>
  <c r="L372" i="1" s="1"/>
  <c r="K373" i="1"/>
  <c r="L373" i="1" s="1"/>
  <c r="K374" i="1"/>
  <c r="K375" i="1"/>
  <c r="L375" i="1" s="1"/>
  <c r="K376" i="1"/>
  <c r="L376" i="1" s="1"/>
  <c r="K377" i="1"/>
  <c r="L377" i="1" s="1"/>
  <c r="K378" i="1"/>
  <c r="L378" i="1" s="1"/>
  <c r="K379" i="1"/>
  <c r="L379" i="1" s="1"/>
  <c r="K380" i="1"/>
  <c r="K381" i="1"/>
  <c r="L381" i="1" s="1"/>
  <c r="K382" i="1"/>
  <c r="L382" i="1" s="1"/>
  <c r="K383" i="1"/>
  <c r="L383" i="1" s="1"/>
  <c r="K384" i="1"/>
  <c r="L384" i="1" s="1"/>
  <c r="K385" i="1"/>
  <c r="L385" i="1" s="1"/>
  <c r="K386" i="1"/>
  <c r="K387" i="1"/>
  <c r="K388" i="1"/>
  <c r="L388" i="1" s="1"/>
  <c r="K389" i="1"/>
  <c r="L389" i="1" s="1"/>
  <c r="K390" i="1"/>
  <c r="L390" i="1" s="1"/>
  <c r="K391" i="1"/>
  <c r="L391" i="1" s="1"/>
  <c r="K392" i="1"/>
  <c r="L392" i="1" s="1"/>
  <c r="K393" i="1"/>
  <c r="L393" i="1" s="1"/>
  <c r="K394" i="1"/>
  <c r="L394" i="1" s="1"/>
  <c r="K395" i="1"/>
  <c r="L395" i="1" s="1"/>
  <c r="K396" i="1"/>
  <c r="L396" i="1" s="1"/>
  <c r="K397" i="1"/>
  <c r="L397" i="1" s="1"/>
  <c r="K398" i="1"/>
  <c r="L398" i="1" s="1"/>
  <c r="K399" i="1"/>
  <c r="K400" i="1"/>
  <c r="L400" i="1" s="1"/>
  <c r="K401" i="1"/>
  <c r="L401" i="1" s="1"/>
  <c r="K402" i="1"/>
  <c r="L402" i="1" s="1"/>
  <c r="K403" i="1"/>
  <c r="L403" i="1" s="1"/>
  <c r="K404" i="1"/>
  <c r="L404" i="1" s="1"/>
  <c r="K405" i="1"/>
  <c r="L405" i="1" s="1"/>
  <c r="K406" i="1"/>
  <c r="L406" i="1" s="1"/>
  <c r="K407" i="1"/>
  <c r="L407" i="1" s="1"/>
  <c r="K408" i="1"/>
  <c r="L408" i="1" s="1"/>
  <c r="K409" i="1"/>
  <c r="L409" i="1" s="1"/>
  <c r="K410" i="1"/>
  <c r="L410" i="1" s="1"/>
  <c r="K411" i="1"/>
  <c r="K412" i="1"/>
  <c r="L412" i="1" s="1"/>
  <c r="K413" i="1"/>
  <c r="L413" i="1" s="1"/>
  <c r="K414" i="1"/>
  <c r="K415" i="1"/>
  <c r="L415" i="1" s="1"/>
  <c r="K416" i="1"/>
  <c r="L416" i="1" s="1"/>
  <c r="K417" i="1"/>
  <c r="L417" i="1" s="1"/>
  <c r="K418" i="1"/>
  <c r="L418" i="1" s="1"/>
  <c r="K419" i="1"/>
  <c r="L419" i="1" s="1"/>
  <c r="K420" i="1"/>
  <c r="K421" i="1"/>
  <c r="L421" i="1" s="1"/>
  <c r="K422" i="1"/>
  <c r="L422" i="1" s="1"/>
  <c r="K423" i="1"/>
  <c r="L423" i="1" s="1"/>
  <c r="K424" i="1"/>
  <c r="L424" i="1" s="1"/>
  <c r="K425" i="1"/>
  <c r="L425" i="1" s="1"/>
  <c r="K426" i="1"/>
  <c r="K427" i="1"/>
  <c r="K428" i="1"/>
  <c r="L428" i="1" s="1"/>
  <c r="K429" i="1"/>
  <c r="L429" i="1" s="1"/>
  <c r="K430" i="1"/>
  <c r="L430" i="1" s="1"/>
  <c r="K431" i="1"/>
  <c r="L431" i="1" s="1"/>
  <c r="K432" i="1"/>
  <c r="L432" i="1" s="1"/>
  <c r="K433" i="1"/>
  <c r="L433" i="1" s="1"/>
  <c r="K434" i="1"/>
  <c r="L434" i="1" s="1"/>
  <c r="K435" i="1"/>
  <c r="L435" i="1" s="1"/>
  <c r="K436" i="1"/>
  <c r="L436" i="1" s="1"/>
  <c r="K437" i="1"/>
  <c r="L437" i="1" s="1"/>
  <c r="K438" i="1"/>
  <c r="L438" i="1" s="1"/>
  <c r="K439" i="1"/>
  <c r="K440" i="1"/>
  <c r="L440" i="1" s="1"/>
  <c r="K441" i="1"/>
  <c r="L441" i="1" s="1"/>
  <c r="K442" i="1"/>
  <c r="L442" i="1" s="1"/>
  <c r="K443" i="1"/>
  <c r="L443" i="1" s="1"/>
  <c r="K444" i="1"/>
  <c r="L444" i="1" s="1"/>
  <c r="K445" i="1"/>
  <c r="L445" i="1" s="1"/>
  <c r="K446" i="1"/>
  <c r="L446" i="1" s="1"/>
  <c r="K447" i="1"/>
  <c r="L447" i="1" s="1"/>
  <c r="K448" i="1"/>
  <c r="L448" i="1" s="1"/>
  <c r="K449" i="1"/>
  <c r="L449" i="1" s="1"/>
  <c r="K450" i="1"/>
  <c r="L450" i="1" s="1"/>
  <c r="K451" i="1"/>
  <c r="K452" i="1"/>
  <c r="L452" i="1" s="1"/>
  <c r="K453" i="1"/>
  <c r="L453" i="1" s="1"/>
  <c r="K454" i="1"/>
  <c r="K455" i="1"/>
  <c r="L455" i="1" s="1"/>
  <c r="K456" i="1"/>
  <c r="L456" i="1" s="1"/>
  <c r="K457" i="1"/>
  <c r="L457" i="1" s="1"/>
  <c r="K458" i="1"/>
  <c r="L458" i="1" s="1"/>
  <c r="K459" i="1"/>
  <c r="L459" i="1" s="1"/>
  <c r="K460" i="1"/>
  <c r="K461" i="1"/>
  <c r="L461" i="1" s="1"/>
  <c r="K462" i="1"/>
  <c r="L462" i="1" s="1"/>
  <c r="K463" i="1"/>
  <c r="L463" i="1" s="1"/>
  <c r="K464" i="1"/>
  <c r="L464" i="1" s="1"/>
  <c r="K465" i="1"/>
  <c r="L465" i="1" s="1"/>
  <c r="K466" i="1"/>
  <c r="K467" i="1"/>
  <c r="K468" i="1"/>
  <c r="L468" i="1" s="1"/>
  <c r="K469" i="1"/>
  <c r="L469" i="1" s="1"/>
  <c r="K470" i="1"/>
  <c r="L470" i="1" s="1"/>
  <c r="K471" i="1"/>
  <c r="L471" i="1" s="1"/>
  <c r="K472" i="1"/>
  <c r="L472" i="1" s="1"/>
  <c r="K473" i="1"/>
  <c r="L473" i="1" s="1"/>
  <c r="K474" i="1"/>
  <c r="L474" i="1" s="1"/>
  <c r="K475" i="1"/>
  <c r="L475" i="1" s="1"/>
  <c r="K476" i="1"/>
  <c r="L476" i="1" s="1"/>
  <c r="K477" i="1"/>
  <c r="L477" i="1" s="1"/>
  <c r="K478" i="1"/>
  <c r="L478" i="1" s="1"/>
  <c r="K479" i="1"/>
  <c r="K480" i="1"/>
  <c r="L480" i="1" s="1"/>
  <c r="K481" i="1"/>
  <c r="L481" i="1" s="1"/>
  <c r="K482" i="1"/>
  <c r="L482" i="1" s="1"/>
  <c r="K483" i="1"/>
  <c r="L483" i="1" s="1"/>
  <c r="K484" i="1"/>
  <c r="L484" i="1" s="1"/>
  <c r="K485" i="1"/>
  <c r="L485" i="1" s="1"/>
  <c r="K486" i="1"/>
  <c r="L486" i="1" s="1"/>
  <c r="K487" i="1"/>
  <c r="L487" i="1" s="1"/>
  <c r="K488" i="1"/>
  <c r="L488" i="1" s="1"/>
  <c r="K489" i="1"/>
  <c r="L489" i="1" s="1"/>
  <c r="K490" i="1"/>
  <c r="L490" i="1" s="1"/>
  <c r="K491" i="1"/>
  <c r="K492" i="1"/>
  <c r="L492" i="1" s="1"/>
  <c r="K493" i="1"/>
  <c r="L493" i="1" s="1"/>
  <c r="K494" i="1"/>
  <c r="K495" i="1"/>
  <c r="L495" i="1" s="1"/>
  <c r="K496" i="1"/>
  <c r="L496" i="1" s="1"/>
  <c r="K497" i="1"/>
  <c r="L497" i="1" s="1"/>
  <c r="K498" i="1"/>
  <c r="L498" i="1" s="1"/>
  <c r="K499" i="1"/>
  <c r="L499" i="1" s="1"/>
  <c r="K500" i="1"/>
  <c r="K501" i="1"/>
  <c r="L501" i="1" s="1"/>
  <c r="K502" i="1"/>
  <c r="L502" i="1" s="1"/>
  <c r="K503" i="1"/>
  <c r="L503" i="1" s="1"/>
  <c r="K504" i="1"/>
  <c r="L504" i="1" s="1"/>
  <c r="K505" i="1"/>
  <c r="L505" i="1" s="1"/>
  <c r="K506" i="1"/>
  <c r="K507" i="1"/>
  <c r="K508" i="1"/>
  <c r="L508" i="1" s="1"/>
  <c r="K509" i="1"/>
  <c r="L509" i="1" s="1"/>
  <c r="K510" i="1"/>
  <c r="L510" i="1" s="1"/>
  <c r="K511" i="1"/>
  <c r="L511" i="1" s="1"/>
  <c r="K512" i="1"/>
  <c r="L512" i="1" s="1"/>
  <c r="K513" i="1"/>
  <c r="L513" i="1" s="1"/>
  <c r="K514" i="1"/>
  <c r="L514" i="1" s="1"/>
  <c r="K515" i="1"/>
  <c r="L515" i="1" s="1"/>
  <c r="K516" i="1"/>
  <c r="L516" i="1" s="1"/>
  <c r="K517" i="1"/>
  <c r="L517" i="1" s="1"/>
  <c r="K518" i="1"/>
  <c r="L518" i="1" s="1"/>
  <c r="K519" i="1"/>
  <c r="K520" i="1"/>
  <c r="L520" i="1" s="1"/>
  <c r="K521" i="1"/>
  <c r="L521" i="1" s="1"/>
  <c r="K522" i="1"/>
  <c r="L522" i="1" s="1"/>
  <c r="K523" i="1"/>
  <c r="L523" i="1" s="1"/>
  <c r="K524" i="1"/>
  <c r="L524" i="1" s="1"/>
  <c r="K525" i="1"/>
  <c r="L525" i="1" s="1"/>
  <c r="K526" i="1"/>
  <c r="L526" i="1" s="1"/>
  <c r="K527" i="1"/>
  <c r="L527" i="1" s="1"/>
  <c r="K528" i="1"/>
  <c r="L528" i="1" s="1"/>
  <c r="K529" i="1"/>
  <c r="L529" i="1" s="1"/>
  <c r="K530" i="1"/>
  <c r="L530" i="1" s="1"/>
  <c r="K531" i="1"/>
  <c r="K532" i="1"/>
  <c r="L532" i="1" s="1"/>
  <c r="K533" i="1"/>
  <c r="L533" i="1" s="1"/>
  <c r="K534" i="1"/>
  <c r="K535" i="1"/>
  <c r="L535" i="1" s="1"/>
  <c r="K536" i="1"/>
  <c r="L536" i="1" s="1"/>
  <c r="K537" i="1"/>
  <c r="L537" i="1" s="1"/>
  <c r="K538" i="1"/>
  <c r="L538" i="1" s="1"/>
  <c r="K539" i="1"/>
  <c r="L539" i="1" s="1"/>
  <c r="K540" i="1"/>
  <c r="K541" i="1"/>
  <c r="L541" i="1" s="1"/>
  <c r="K542" i="1"/>
  <c r="L542" i="1" s="1"/>
  <c r="K543" i="1"/>
  <c r="L543" i="1" s="1"/>
  <c r="K544" i="1"/>
  <c r="L544" i="1" s="1"/>
  <c r="K545" i="1"/>
  <c r="L545" i="1" s="1"/>
  <c r="K546" i="1"/>
  <c r="K547" i="1"/>
  <c r="K548" i="1"/>
  <c r="L548" i="1" s="1"/>
  <c r="K549" i="1"/>
  <c r="L549" i="1" s="1"/>
  <c r="K550" i="1"/>
  <c r="L550" i="1" s="1"/>
  <c r="K551" i="1"/>
  <c r="L551" i="1" s="1"/>
  <c r="K552" i="1"/>
  <c r="L552" i="1" s="1"/>
  <c r="K553" i="1"/>
  <c r="L553" i="1" s="1"/>
  <c r="K554" i="1"/>
  <c r="L554" i="1" s="1"/>
  <c r="K555" i="1"/>
  <c r="L555" i="1" s="1"/>
  <c r="K556" i="1"/>
  <c r="L556" i="1" s="1"/>
  <c r="K557" i="1"/>
  <c r="L557" i="1" s="1"/>
  <c r="K558" i="1"/>
  <c r="L558" i="1" s="1"/>
  <c r="K559" i="1"/>
  <c r="K560" i="1"/>
  <c r="L560" i="1" s="1"/>
  <c r="K561" i="1"/>
  <c r="L561" i="1" s="1"/>
  <c r="K562" i="1"/>
  <c r="L562" i="1" s="1"/>
  <c r="K563" i="1"/>
  <c r="L563" i="1" s="1"/>
  <c r="K564" i="1"/>
  <c r="L564" i="1" s="1"/>
  <c r="K565" i="1"/>
  <c r="L565" i="1" s="1"/>
  <c r="K566" i="1"/>
  <c r="L566" i="1" s="1"/>
  <c r="K567" i="1"/>
  <c r="L567" i="1" s="1"/>
  <c r="K568" i="1"/>
  <c r="L568" i="1" s="1"/>
  <c r="K569" i="1"/>
  <c r="L569" i="1" s="1"/>
  <c r="K570" i="1"/>
  <c r="L570" i="1" s="1"/>
  <c r="K571" i="1"/>
  <c r="K572" i="1"/>
  <c r="L572" i="1" s="1"/>
  <c r="K573" i="1"/>
  <c r="L573" i="1" s="1"/>
  <c r="K574" i="1"/>
  <c r="K575" i="1"/>
  <c r="L575" i="1" s="1"/>
  <c r="K576" i="1"/>
  <c r="L576" i="1" s="1"/>
  <c r="K577" i="1"/>
  <c r="L577" i="1" s="1"/>
  <c r="K578" i="1"/>
  <c r="L578" i="1" s="1"/>
  <c r="K579" i="1"/>
  <c r="L579" i="1" s="1"/>
  <c r="K580" i="1"/>
  <c r="K581" i="1"/>
  <c r="L581" i="1" s="1"/>
  <c r="K582" i="1"/>
  <c r="L582" i="1" s="1"/>
  <c r="K583" i="1"/>
  <c r="L583" i="1" s="1"/>
  <c r="K584" i="1"/>
  <c r="L584" i="1" s="1"/>
  <c r="K585" i="1"/>
  <c r="L585" i="1" s="1"/>
  <c r="K586" i="1"/>
  <c r="K587" i="1"/>
  <c r="K588" i="1"/>
  <c r="L588" i="1" s="1"/>
  <c r="K589" i="1"/>
  <c r="L589" i="1" s="1"/>
  <c r="K590" i="1"/>
  <c r="L590" i="1" s="1"/>
  <c r="K591" i="1"/>
  <c r="L591" i="1" s="1"/>
  <c r="K592" i="1"/>
  <c r="L592" i="1" s="1"/>
  <c r="K593" i="1"/>
  <c r="L593" i="1" s="1"/>
  <c r="K594" i="1"/>
  <c r="L594" i="1" s="1"/>
  <c r="K595" i="1"/>
  <c r="L595" i="1" s="1"/>
  <c r="K596" i="1"/>
  <c r="L596" i="1" s="1"/>
  <c r="K597" i="1"/>
  <c r="L597" i="1" s="1"/>
  <c r="K598" i="1"/>
  <c r="L598" i="1" s="1"/>
  <c r="K599" i="1"/>
  <c r="K600" i="1"/>
  <c r="L600" i="1" s="1"/>
  <c r="K601" i="1"/>
  <c r="L601" i="1" s="1"/>
  <c r="K602" i="1"/>
  <c r="L602" i="1" s="1"/>
  <c r="K603" i="1"/>
  <c r="L603" i="1" s="1"/>
  <c r="K604" i="1"/>
  <c r="L604" i="1" s="1"/>
  <c r="K605" i="1"/>
  <c r="L605" i="1" s="1"/>
  <c r="K606" i="1"/>
  <c r="L606" i="1" s="1"/>
  <c r="K607" i="1"/>
  <c r="L607" i="1" s="1"/>
  <c r="K608" i="1"/>
  <c r="L608" i="1" s="1"/>
  <c r="K609" i="1"/>
  <c r="L609" i="1" s="1"/>
  <c r="K610" i="1"/>
  <c r="L610" i="1" s="1"/>
  <c r="K611" i="1"/>
  <c r="K612" i="1"/>
  <c r="L612" i="1" s="1"/>
  <c r="K613" i="1"/>
  <c r="L613" i="1" s="1"/>
  <c r="K614" i="1"/>
  <c r="K615" i="1"/>
  <c r="L615" i="1" s="1"/>
  <c r="K616" i="1"/>
  <c r="L616" i="1" s="1"/>
  <c r="K617" i="1"/>
  <c r="L617" i="1" s="1"/>
  <c r="K618" i="1"/>
  <c r="L618" i="1" s="1"/>
  <c r="K619" i="1"/>
  <c r="L619" i="1" s="1"/>
  <c r="K620" i="1"/>
  <c r="K621" i="1"/>
  <c r="L621" i="1" s="1"/>
  <c r="K622" i="1"/>
  <c r="L622" i="1" s="1"/>
  <c r="K623" i="1"/>
  <c r="L623" i="1" s="1"/>
  <c r="K624" i="1"/>
  <c r="L624" i="1" s="1"/>
  <c r="K625" i="1"/>
  <c r="L625" i="1" s="1"/>
  <c r="K626" i="1"/>
  <c r="K627" i="1"/>
  <c r="K628" i="1"/>
  <c r="L628" i="1" s="1"/>
  <c r="K629" i="1"/>
  <c r="L629" i="1" s="1"/>
  <c r="K630" i="1"/>
  <c r="L630" i="1" s="1"/>
  <c r="K631" i="1"/>
  <c r="L631" i="1" s="1"/>
  <c r="K632" i="1"/>
  <c r="L632" i="1" s="1"/>
  <c r="K633" i="1"/>
  <c r="L633" i="1" s="1"/>
  <c r="K634" i="1"/>
  <c r="L634" i="1" s="1"/>
  <c r="K635" i="1"/>
  <c r="L635" i="1" s="1"/>
  <c r="K636" i="1"/>
  <c r="L636" i="1" s="1"/>
  <c r="K637" i="1"/>
  <c r="L637" i="1" s="1"/>
  <c r="K638" i="1"/>
  <c r="L638" i="1" s="1"/>
  <c r="K639" i="1"/>
  <c r="K640" i="1"/>
  <c r="L640" i="1" s="1"/>
  <c r="K641" i="1"/>
  <c r="L641" i="1" s="1"/>
  <c r="K642" i="1"/>
  <c r="L642" i="1" s="1"/>
  <c r="K643" i="1"/>
  <c r="L643" i="1" s="1"/>
  <c r="K644" i="1"/>
  <c r="L644" i="1" s="1"/>
  <c r="K645" i="1"/>
  <c r="L645" i="1" s="1"/>
  <c r="K646" i="1"/>
  <c r="L646" i="1" s="1"/>
  <c r="K647" i="1"/>
  <c r="L647" i="1" s="1"/>
  <c r="K648" i="1"/>
  <c r="L648" i="1" s="1"/>
  <c r="K649" i="1"/>
  <c r="L649" i="1" s="1"/>
  <c r="K650" i="1"/>
  <c r="L650" i="1" s="1"/>
  <c r="K651" i="1"/>
  <c r="K652" i="1"/>
  <c r="L652" i="1" s="1"/>
  <c r="K653" i="1"/>
  <c r="L653" i="1" s="1"/>
  <c r="K654" i="1"/>
  <c r="K655" i="1"/>
  <c r="L655" i="1" s="1"/>
  <c r="K656" i="1"/>
  <c r="L656" i="1" s="1"/>
  <c r="K657" i="1"/>
  <c r="L657" i="1" s="1"/>
  <c r="K658" i="1"/>
  <c r="L658" i="1" s="1"/>
  <c r="K659" i="1"/>
  <c r="L659" i="1" s="1"/>
  <c r="K660" i="1"/>
  <c r="K661" i="1"/>
  <c r="L661" i="1" s="1"/>
  <c r="K662" i="1"/>
  <c r="L662" i="1" s="1"/>
  <c r="K663" i="1"/>
  <c r="L663" i="1" s="1"/>
  <c r="K664" i="1"/>
  <c r="L664" i="1" s="1"/>
  <c r="K665" i="1"/>
  <c r="L665" i="1" s="1"/>
  <c r="K666" i="1"/>
  <c r="K667" i="1"/>
  <c r="K668" i="1"/>
  <c r="L668" i="1" s="1"/>
  <c r="K669" i="1"/>
  <c r="L669" i="1" s="1"/>
  <c r="K670" i="1"/>
  <c r="L670" i="1" s="1"/>
  <c r="K671" i="1"/>
  <c r="L671" i="1" s="1"/>
  <c r="K672" i="1"/>
  <c r="L672" i="1" s="1"/>
  <c r="K673" i="1"/>
  <c r="L673" i="1" s="1"/>
  <c r="K674" i="1"/>
  <c r="L674" i="1" s="1"/>
  <c r="K675" i="1"/>
  <c r="L675" i="1" s="1"/>
  <c r="K676" i="1"/>
  <c r="L676" i="1" s="1"/>
  <c r="K677" i="1"/>
  <c r="L677" i="1" s="1"/>
  <c r="K678" i="1"/>
  <c r="L678" i="1" s="1"/>
  <c r="K679" i="1"/>
  <c r="K680" i="1"/>
  <c r="L680" i="1" s="1"/>
  <c r="K681" i="1"/>
  <c r="L681" i="1" s="1"/>
  <c r="K682" i="1"/>
  <c r="L682" i="1" s="1"/>
  <c r="K683" i="1"/>
  <c r="L683" i="1" s="1"/>
  <c r="K684" i="1"/>
  <c r="L684" i="1" s="1"/>
  <c r="K685" i="1"/>
  <c r="L685" i="1" s="1"/>
  <c r="K686" i="1"/>
  <c r="L686" i="1" s="1"/>
  <c r="K687" i="1"/>
  <c r="L687" i="1" s="1"/>
  <c r="K688" i="1"/>
  <c r="L688" i="1" s="1"/>
  <c r="K689" i="1"/>
  <c r="L689" i="1" s="1"/>
  <c r="K690" i="1"/>
  <c r="L690" i="1" s="1"/>
  <c r="K691" i="1"/>
  <c r="K692" i="1"/>
  <c r="L692" i="1" s="1"/>
  <c r="K693" i="1"/>
  <c r="L693" i="1" s="1"/>
  <c r="K694" i="1"/>
  <c r="K695" i="1"/>
  <c r="L695" i="1" s="1"/>
  <c r="K696" i="1"/>
  <c r="L696" i="1" s="1"/>
  <c r="K697" i="1"/>
  <c r="L697" i="1" s="1"/>
  <c r="K698" i="1"/>
  <c r="L698" i="1" s="1"/>
  <c r="K699" i="1"/>
  <c r="L699" i="1" s="1"/>
  <c r="K700" i="1"/>
  <c r="K701" i="1"/>
  <c r="L701" i="1" s="1"/>
  <c r="K702" i="1"/>
  <c r="L702" i="1" s="1"/>
  <c r="K703" i="1"/>
  <c r="L703" i="1" s="1"/>
  <c r="K704" i="1"/>
  <c r="L704" i="1" s="1"/>
  <c r="K705" i="1"/>
  <c r="L705" i="1" s="1"/>
  <c r="K706" i="1"/>
  <c r="K707" i="1"/>
  <c r="K708" i="1"/>
  <c r="L708" i="1" s="1"/>
  <c r="K709" i="1"/>
  <c r="L709" i="1" s="1"/>
  <c r="K710" i="1"/>
  <c r="L710" i="1" s="1"/>
  <c r="K711" i="1"/>
  <c r="L711" i="1" s="1"/>
  <c r="K712" i="1"/>
  <c r="L712" i="1" s="1"/>
  <c r="K713" i="1"/>
  <c r="L713" i="1" s="1"/>
  <c r="K714" i="1"/>
  <c r="L714" i="1" s="1"/>
  <c r="K715" i="1"/>
  <c r="L715" i="1" s="1"/>
  <c r="K716" i="1"/>
  <c r="L716" i="1" s="1"/>
  <c r="K717" i="1"/>
  <c r="L717" i="1" s="1"/>
  <c r="K718" i="1"/>
  <c r="L718" i="1" s="1"/>
  <c r="K719" i="1"/>
  <c r="K720" i="1"/>
  <c r="L720" i="1" s="1"/>
  <c r="K721" i="1"/>
  <c r="L721" i="1" s="1"/>
  <c r="K722" i="1"/>
  <c r="L722" i="1" s="1"/>
  <c r="K723" i="1"/>
  <c r="L723" i="1" s="1"/>
  <c r="K724" i="1"/>
  <c r="L724" i="1" s="1"/>
  <c r="K725" i="1"/>
  <c r="L725" i="1" s="1"/>
  <c r="K726" i="1"/>
  <c r="L726" i="1" s="1"/>
  <c r="K727" i="1"/>
  <c r="L727" i="1" s="1"/>
  <c r="K728" i="1"/>
  <c r="L728" i="1" s="1"/>
  <c r="K729" i="1"/>
  <c r="L729" i="1" s="1"/>
  <c r="K730" i="1"/>
  <c r="L730" i="1" s="1"/>
  <c r="K731" i="1"/>
  <c r="K732" i="1"/>
  <c r="L732" i="1" s="1"/>
  <c r="K733" i="1"/>
  <c r="L733" i="1" s="1"/>
  <c r="K734" i="1"/>
  <c r="K735" i="1"/>
  <c r="L735" i="1" s="1"/>
  <c r="K736" i="1"/>
  <c r="L736" i="1" s="1"/>
  <c r="K737" i="1"/>
  <c r="L737" i="1" s="1"/>
  <c r="K738" i="1"/>
  <c r="L738" i="1" s="1"/>
  <c r="K739" i="1"/>
  <c r="L739" i="1" s="1"/>
  <c r="K740" i="1"/>
  <c r="K741" i="1"/>
  <c r="L741" i="1" s="1"/>
  <c r="K742" i="1"/>
  <c r="L742" i="1" s="1"/>
  <c r="K743" i="1"/>
  <c r="L743" i="1" s="1"/>
  <c r="K744" i="1"/>
  <c r="L744" i="1" s="1"/>
  <c r="K745" i="1"/>
  <c r="L745" i="1" s="1"/>
  <c r="K746" i="1"/>
  <c r="K747" i="1"/>
  <c r="K748" i="1"/>
  <c r="L748" i="1" s="1"/>
  <c r="K749" i="1"/>
  <c r="L749" i="1" s="1"/>
  <c r="K750" i="1"/>
  <c r="L750" i="1" s="1"/>
  <c r="K751" i="1"/>
  <c r="L751" i="1" s="1"/>
  <c r="K752" i="1"/>
  <c r="L752" i="1" s="1"/>
  <c r="K753" i="1"/>
  <c r="L753" i="1" s="1"/>
  <c r="K754" i="1"/>
  <c r="L754" i="1" s="1"/>
  <c r="K755" i="1"/>
  <c r="L755" i="1" s="1"/>
  <c r="K756" i="1"/>
  <c r="L756" i="1" s="1"/>
  <c r="K757" i="1"/>
  <c r="L757" i="1" s="1"/>
  <c r="K758" i="1"/>
  <c r="L758" i="1" s="1"/>
  <c r="K759" i="1"/>
  <c r="K760" i="1"/>
  <c r="L760" i="1" s="1"/>
  <c r="K761" i="1"/>
  <c r="L761" i="1" s="1"/>
  <c r="K762" i="1"/>
  <c r="L762" i="1" s="1"/>
  <c r="K763" i="1"/>
  <c r="L763" i="1" s="1"/>
  <c r="K764" i="1"/>
  <c r="L764" i="1" s="1"/>
  <c r="K765" i="1"/>
  <c r="L765" i="1" s="1"/>
  <c r="K766" i="1"/>
  <c r="L766" i="1" s="1"/>
  <c r="K767" i="1"/>
  <c r="L767" i="1" s="1"/>
  <c r="K768" i="1"/>
  <c r="L768" i="1" s="1"/>
  <c r="K769" i="1"/>
  <c r="L769" i="1" s="1"/>
  <c r="K770" i="1"/>
  <c r="L770" i="1" s="1"/>
  <c r="K771" i="1"/>
  <c r="K772" i="1"/>
  <c r="L772" i="1" s="1"/>
  <c r="K773" i="1"/>
  <c r="L773" i="1" s="1"/>
  <c r="K774" i="1"/>
  <c r="K775" i="1"/>
  <c r="L775" i="1" s="1"/>
  <c r="K776" i="1"/>
  <c r="L776" i="1" s="1"/>
  <c r="K777" i="1"/>
  <c r="L777" i="1" s="1"/>
  <c r="K778" i="1"/>
  <c r="L778" i="1" s="1"/>
  <c r="K779" i="1"/>
  <c r="L779" i="1" s="1"/>
  <c r="K780" i="1"/>
  <c r="K781" i="1"/>
  <c r="L781" i="1" s="1"/>
  <c r="K782" i="1"/>
  <c r="L782" i="1" s="1"/>
  <c r="K783" i="1"/>
  <c r="L783" i="1" s="1"/>
  <c r="K784" i="1"/>
  <c r="L784" i="1" s="1"/>
  <c r="K785" i="1"/>
  <c r="L785" i="1" s="1"/>
  <c r="K786" i="1"/>
  <c r="K787" i="1"/>
  <c r="K788" i="1"/>
  <c r="L788" i="1" s="1"/>
  <c r="K789" i="1"/>
  <c r="L789" i="1" s="1"/>
  <c r="K790" i="1"/>
  <c r="L790" i="1" s="1"/>
  <c r="K791" i="1"/>
  <c r="L791" i="1" s="1"/>
  <c r="K792" i="1"/>
  <c r="L792" i="1" s="1"/>
  <c r="K793" i="1"/>
  <c r="L793" i="1" s="1"/>
  <c r="K794" i="1"/>
  <c r="L794" i="1" s="1"/>
  <c r="K795" i="1"/>
  <c r="L795" i="1" s="1"/>
  <c r="K796" i="1"/>
  <c r="L796" i="1" s="1"/>
  <c r="K797" i="1"/>
  <c r="L797" i="1" s="1"/>
  <c r="K798" i="1"/>
  <c r="L798" i="1" s="1"/>
  <c r="K799" i="1"/>
  <c r="K800" i="1"/>
  <c r="L800" i="1" s="1"/>
  <c r="K801" i="1"/>
  <c r="L801" i="1" s="1"/>
  <c r="K802" i="1"/>
  <c r="L802" i="1" s="1"/>
  <c r="K803" i="1"/>
  <c r="L803" i="1" s="1"/>
  <c r="K804" i="1"/>
  <c r="L804" i="1" s="1"/>
  <c r="K805" i="1"/>
  <c r="L805" i="1" s="1"/>
  <c r="K806" i="1"/>
  <c r="L806" i="1" s="1"/>
  <c r="K807" i="1"/>
  <c r="L807" i="1" s="1"/>
  <c r="K808" i="1"/>
  <c r="L808" i="1" s="1"/>
  <c r="K809" i="1"/>
  <c r="L809" i="1" s="1"/>
  <c r="K810" i="1"/>
  <c r="L810" i="1" s="1"/>
  <c r="K811" i="1"/>
  <c r="K812" i="1"/>
  <c r="L812" i="1" s="1"/>
  <c r="K813" i="1"/>
  <c r="L813" i="1" s="1"/>
  <c r="K814" i="1"/>
  <c r="K815" i="1"/>
  <c r="L815" i="1" s="1"/>
  <c r="K816" i="1"/>
  <c r="L816" i="1" s="1"/>
  <c r="K817" i="1"/>
  <c r="L817" i="1" s="1"/>
  <c r="K818" i="1"/>
  <c r="L818" i="1" s="1"/>
  <c r="L811" i="1" l="1"/>
  <c r="L771" i="1"/>
  <c r="L667" i="1"/>
  <c r="L627" i="1"/>
  <c r="L611" i="1"/>
  <c r="L571" i="1"/>
  <c r="L559" i="1"/>
  <c r="L547" i="1"/>
  <c r="L531" i="1"/>
  <c r="L519" i="1"/>
  <c r="L507" i="1"/>
  <c r="L491" i="1"/>
  <c r="L479" i="1"/>
  <c r="L467" i="1"/>
  <c r="L451" i="1"/>
  <c r="L439" i="1"/>
  <c r="L427" i="1"/>
  <c r="L411" i="1"/>
  <c r="L399" i="1"/>
  <c r="L387" i="1"/>
  <c r="L371" i="1"/>
  <c r="L359" i="1"/>
  <c r="L347" i="1"/>
  <c r="L331" i="1"/>
  <c r="L319" i="1"/>
  <c r="L307" i="1"/>
  <c r="L291" i="1"/>
  <c r="L279" i="1"/>
  <c r="L267" i="1"/>
  <c r="L251" i="1"/>
  <c r="L239" i="1"/>
  <c r="L227" i="1"/>
  <c r="M227" i="1" s="1"/>
  <c r="L211" i="1"/>
  <c r="L199" i="1"/>
  <c r="L187" i="1"/>
  <c r="L171" i="1"/>
  <c r="L159" i="1"/>
  <c r="L799" i="1"/>
  <c r="L787" i="1"/>
  <c r="L759" i="1"/>
  <c r="L747" i="1"/>
  <c r="L731" i="1"/>
  <c r="L719" i="1"/>
  <c r="L707" i="1"/>
  <c r="L691" i="1"/>
  <c r="L679" i="1"/>
  <c r="L651" i="1"/>
  <c r="L639" i="1"/>
  <c r="L599" i="1"/>
  <c r="L587" i="1"/>
  <c r="L780" i="1"/>
  <c r="L740" i="1"/>
  <c r="L700" i="1"/>
  <c r="L660" i="1"/>
  <c r="L620" i="1"/>
  <c r="L580" i="1"/>
  <c r="L540" i="1"/>
  <c r="L500" i="1"/>
  <c r="L460" i="1"/>
  <c r="L420" i="1"/>
  <c r="L380" i="1"/>
  <c r="L340" i="1"/>
  <c r="L300" i="1"/>
  <c r="L260" i="1"/>
  <c r="L220" i="1"/>
  <c r="L180" i="1"/>
  <c r="M180" i="1" s="1"/>
  <c r="L814" i="1"/>
  <c r="L786" i="1"/>
  <c r="L774" i="1"/>
  <c r="L746" i="1"/>
  <c r="L734" i="1"/>
  <c r="L706" i="1"/>
  <c r="L694" i="1"/>
  <c r="L666" i="1"/>
  <c r="L654" i="1"/>
  <c r="L626" i="1"/>
  <c r="L614" i="1"/>
  <c r="L586" i="1"/>
  <c r="L574" i="1"/>
  <c r="L546" i="1"/>
  <c r="L534" i="1"/>
  <c r="L506" i="1"/>
  <c r="L494" i="1"/>
  <c r="L466" i="1"/>
  <c r="L454" i="1"/>
  <c r="L426" i="1"/>
  <c r="L414" i="1"/>
  <c r="L386" i="1"/>
  <c r="L374" i="1"/>
  <c r="L346" i="1"/>
  <c r="L334" i="1"/>
  <c r="L306" i="1"/>
  <c r="L294" i="1"/>
  <c r="L266" i="1"/>
  <c r="L254" i="1"/>
  <c r="L226" i="1"/>
  <c r="M226" i="1" s="1"/>
  <c r="L214" i="1"/>
  <c r="L186" i="1"/>
  <c r="M186" i="1" s="1"/>
  <c r="L174" i="1"/>
  <c r="P811" i="1"/>
  <c r="N810" i="1"/>
  <c r="O810" i="1"/>
  <c r="O806" i="1"/>
  <c r="N806" i="1"/>
  <c r="P807" i="1"/>
  <c r="P799" i="1"/>
  <c r="O798" i="1"/>
  <c r="N798" i="1"/>
  <c r="N794" i="1"/>
  <c r="O794" i="1"/>
  <c r="P795" i="1"/>
  <c r="P787" i="1"/>
  <c r="O786" i="1"/>
  <c r="N786" i="1"/>
  <c r="P783" i="1"/>
  <c r="O782" i="1"/>
  <c r="N782" i="1"/>
  <c r="O774" i="1"/>
  <c r="N774" i="1"/>
  <c r="P775" i="1"/>
  <c r="P771" i="1"/>
  <c r="N770" i="1"/>
  <c r="O770" i="1"/>
  <c r="N762" i="1"/>
  <c r="P763" i="1"/>
  <c r="O762" i="1"/>
  <c r="O758" i="1"/>
  <c r="N758" i="1"/>
  <c r="P759" i="1"/>
  <c r="P751" i="1"/>
  <c r="O750" i="1"/>
  <c r="N750" i="1"/>
  <c r="O742" i="1"/>
  <c r="N742" i="1"/>
  <c r="P743" i="1"/>
  <c r="P735" i="1"/>
  <c r="O734" i="1"/>
  <c r="N734" i="1"/>
  <c r="N730" i="1"/>
  <c r="O730" i="1"/>
  <c r="P731" i="1"/>
  <c r="P723" i="1"/>
  <c r="O722" i="1"/>
  <c r="N722" i="1"/>
  <c r="P715" i="1"/>
  <c r="N714" i="1"/>
  <c r="O714" i="1"/>
  <c r="O710" i="1"/>
  <c r="N710" i="1"/>
  <c r="P711" i="1"/>
  <c r="O702" i="1"/>
  <c r="P703" i="1"/>
  <c r="N702" i="1"/>
  <c r="O698" i="1"/>
  <c r="N698" i="1"/>
  <c r="P699" i="1"/>
  <c r="P691" i="1"/>
  <c r="O690" i="1"/>
  <c r="N690" i="1"/>
  <c r="P687" i="1"/>
  <c r="O686" i="1"/>
  <c r="N686" i="1"/>
  <c r="P679" i="1"/>
  <c r="O678" i="1"/>
  <c r="N678" i="1"/>
  <c r="P675" i="1"/>
  <c r="O674" i="1"/>
  <c r="N674" i="1"/>
  <c r="P667" i="1"/>
  <c r="O666" i="1"/>
  <c r="N666" i="1"/>
  <c r="P663" i="1"/>
  <c r="N662" i="1"/>
  <c r="O662" i="1"/>
  <c r="P655" i="1"/>
  <c r="O654" i="1"/>
  <c r="N654" i="1"/>
  <c r="O650" i="1"/>
  <c r="N650" i="1"/>
  <c r="P651" i="1"/>
  <c r="P643" i="1"/>
  <c r="O642" i="1"/>
  <c r="N642" i="1"/>
  <c r="P639" i="1"/>
  <c r="O638" i="1"/>
  <c r="N638" i="1"/>
  <c r="P631" i="1"/>
  <c r="N630" i="1"/>
  <c r="O630" i="1"/>
  <c r="P627" i="1"/>
  <c r="O626" i="1"/>
  <c r="N626" i="1"/>
  <c r="O618" i="1"/>
  <c r="N618" i="1"/>
  <c r="P619" i="1"/>
  <c r="P615" i="1"/>
  <c r="O614" i="1"/>
  <c r="N614" i="1"/>
  <c r="P607" i="1"/>
  <c r="O606" i="1"/>
  <c r="N606" i="1"/>
  <c r="P603" i="1"/>
  <c r="O602" i="1"/>
  <c r="N602" i="1"/>
  <c r="P599" i="1"/>
  <c r="N598" i="1"/>
  <c r="O598" i="1"/>
  <c r="P591" i="1"/>
  <c r="O590" i="1"/>
  <c r="N590" i="1"/>
  <c r="O586" i="1"/>
  <c r="N586" i="1"/>
  <c r="P587" i="1"/>
  <c r="P579" i="1"/>
  <c r="O578" i="1"/>
  <c r="N578" i="1"/>
  <c r="P575" i="1"/>
  <c r="O574" i="1"/>
  <c r="N574" i="1"/>
  <c r="P567" i="1"/>
  <c r="N566" i="1"/>
  <c r="O566" i="1"/>
  <c r="P563" i="1"/>
  <c r="O562" i="1"/>
  <c r="N562" i="1"/>
  <c r="O554" i="1"/>
  <c r="N554" i="1"/>
  <c r="P555" i="1"/>
  <c r="P551" i="1"/>
  <c r="N550" i="1"/>
  <c r="O550" i="1"/>
  <c r="P543" i="1"/>
  <c r="O542" i="1"/>
  <c r="N542" i="1"/>
  <c r="P539" i="1"/>
  <c r="O538" i="1"/>
  <c r="N538" i="1"/>
  <c r="P531" i="1"/>
  <c r="O530" i="1"/>
  <c r="N530" i="1"/>
  <c r="O522" i="1"/>
  <c r="N522" i="1"/>
  <c r="P523" i="1"/>
  <c r="P519" i="1"/>
  <c r="O518" i="1"/>
  <c r="N518" i="1"/>
  <c r="P511" i="1"/>
  <c r="O510" i="1"/>
  <c r="N510" i="1"/>
  <c r="P503" i="1"/>
  <c r="N502" i="1"/>
  <c r="O502" i="1"/>
  <c r="O490" i="1"/>
  <c r="N490" i="1"/>
  <c r="P491" i="1"/>
  <c r="P483" i="1"/>
  <c r="O482" i="1"/>
  <c r="N482" i="1"/>
  <c r="P475" i="1"/>
  <c r="O474" i="1"/>
  <c r="N474" i="1"/>
  <c r="O466" i="1"/>
  <c r="N466" i="1"/>
  <c r="P467" i="1"/>
  <c r="O458" i="1"/>
  <c r="N458" i="1"/>
  <c r="P459" i="1"/>
  <c r="P455" i="1"/>
  <c r="O454" i="1"/>
  <c r="N454" i="1"/>
  <c r="P447" i="1"/>
  <c r="O446" i="1"/>
  <c r="N446" i="1"/>
  <c r="P439" i="1"/>
  <c r="N438" i="1"/>
  <c r="O438" i="1"/>
  <c r="O426" i="1"/>
  <c r="N426" i="1"/>
  <c r="P427" i="1"/>
  <c r="P415" i="1"/>
  <c r="O414" i="1"/>
  <c r="N414" i="1"/>
  <c r="P399" i="1"/>
  <c r="O398" i="1"/>
  <c r="N398" i="1"/>
  <c r="P391" i="1"/>
  <c r="O390" i="1"/>
  <c r="N390" i="1"/>
  <c r="P383" i="1"/>
  <c r="O382" i="1"/>
  <c r="N382" i="1"/>
  <c r="P375" i="1"/>
  <c r="N374" i="1"/>
  <c r="O374" i="1"/>
  <c r="P367" i="1"/>
  <c r="O366" i="1"/>
  <c r="N366" i="1"/>
  <c r="P359" i="1"/>
  <c r="O358" i="1"/>
  <c r="N358" i="1"/>
  <c r="P355" i="1"/>
  <c r="O354" i="1"/>
  <c r="N354" i="1"/>
  <c r="P347" i="1"/>
  <c r="O346" i="1"/>
  <c r="N346" i="1"/>
  <c r="N338" i="1"/>
  <c r="O338" i="1"/>
  <c r="P339" i="1"/>
  <c r="O330" i="1"/>
  <c r="N330" i="1"/>
  <c r="P331" i="1"/>
  <c r="P323" i="1"/>
  <c r="O322" i="1"/>
  <c r="N322" i="1"/>
  <c r="P315" i="1"/>
  <c r="O314" i="1"/>
  <c r="N314" i="1"/>
  <c r="P307" i="1"/>
  <c r="N306" i="1"/>
  <c r="O306" i="1"/>
  <c r="O298" i="1"/>
  <c r="N298" i="1"/>
  <c r="P299" i="1"/>
  <c r="P295" i="1"/>
  <c r="O294" i="1"/>
  <c r="N294" i="1"/>
  <c r="P287" i="1"/>
  <c r="O286" i="1"/>
  <c r="N286" i="1"/>
  <c r="P279" i="1"/>
  <c r="O278" i="1"/>
  <c r="N278" i="1"/>
  <c r="P271" i="1"/>
  <c r="O270" i="1"/>
  <c r="N270" i="1"/>
  <c r="P263" i="1"/>
  <c r="O262" i="1"/>
  <c r="N262" i="1"/>
  <c r="P255" i="1"/>
  <c r="O254" i="1"/>
  <c r="N254" i="1"/>
  <c r="P243" i="1"/>
  <c r="N242" i="1"/>
  <c r="O242" i="1"/>
  <c r="O234" i="1"/>
  <c r="N234" i="1"/>
  <c r="P235" i="1"/>
  <c r="P227" i="1"/>
  <c r="O226" i="1"/>
  <c r="N226" i="1"/>
  <c r="P219" i="1"/>
  <c r="O218" i="1"/>
  <c r="N218" i="1"/>
  <c r="M221" i="1"/>
  <c r="N210" i="1"/>
  <c r="O210" i="1"/>
  <c r="P211" i="1"/>
  <c r="O202" i="1"/>
  <c r="N202" i="1"/>
  <c r="P203" i="1"/>
  <c r="M205" i="1"/>
  <c r="P195" i="1"/>
  <c r="O194" i="1"/>
  <c r="N194" i="1"/>
  <c r="M197" i="1"/>
  <c r="P187" i="1"/>
  <c r="O186" i="1"/>
  <c r="N186" i="1"/>
  <c r="M189" i="1"/>
  <c r="P179" i="1"/>
  <c r="N178" i="1"/>
  <c r="M181" i="1"/>
  <c r="O178" i="1"/>
  <c r="P167" i="1"/>
  <c r="O166" i="1"/>
  <c r="N166" i="1"/>
  <c r="P155" i="1"/>
  <c r="O154" i="1"/>
  <c r="N154" i="1"/>
  <c r="M157" i="1"/>
  <c r="P814" i="1"/>
  <c r="O813" i="1"/>
  <c r="N813" i="1"/>
  <c r="O805" i="1"/>
  <c r="N805" i="1"/>
  <c r="P806" i="1"/>
  <c r="Q806" i="1" s="1"/>
  <c r="P798" i="1"/>
  <c r="O797" i="1"/>
  <c r="N797" i="1"/>
  <c r="O789" i="1"/>
  <c r="N789" i="1"/>
  <c r="P790" i="1"/>
  <c r="O785" i="1"/>
  <c r="N785" i="1"/>
  <c r="P786" i="1"/>
  <c r="P778" i="1"/>
  <c r="O777" i="1"/>
  <c r="N777" i="1"/>
  <c r="O769" i="1"/>
  <c r="N769" i="1"/>
  <c r="P770" i="1"/>
  <c r="P766" i="1"/>
  <c r="O765" i="1"/>
  <c r="N765" i="1"/>
  <c r="O757" i="1"/>
  <c r="N757" i="1"/>
  <c r="P758" i="1"/>
  <c r="P750" i="1"/>
  <c r="O749" i="1"/>
  <c r="N749" i="1"/>
  <c r="O741" i="1"/>
  <c r="N741" i="1"/>
  <c r="P742" i="1"/>
  <c r="Q742" i="1" s="1"/>
  <c r="P734" i="1"/>
  <c r="O733" i="1"/>
  <c r="N733" i="1"/>
  <c r="O725" i="1"/>
  <c r="N725" i="1"/>
  <c r="P726" i="1"/>
  <c r="P718" i="1"/>
  <c r="O717" i="1"/>
  <c r="N717" i="1"/>
  <c r="P714" i="1"/>
  <c r="O713" i="1"/>
  <c r="N713" i="1"/>
  <c r="N705" i="1"/>
  <c r="P706" i="1"/>
  <c r="O705" i="1"/>
  <c r="O697" i="1"/>
  <c r="P698" i="1"/>
  <c r="N697" i="1"/>
  <c r="O693" i="1"/>
  <c r="N693" i="1"/>
  <c r="P694" i="1"/>
  <c r="P686" i="1"/>
  <c r="N685" i="1"/>
  <c r="O685" i="1"/>
  <c r="P678" i="1"/>
  <c r="O677" i="1"/>
  <c r="N677" i="1"/>
  <c r="N669" i="1"/>
  <c r="P670" i="1"/>
  <c r="O669" i="1"/>
  <c r="P666" i="1"/>
  <c r="O665" i="1"/>
  <c r="N665" i="1"/>
  <c r="P658" i="1"/>
  <c r="N657" i="1"/>
  <c r="O657" i="1"/>
  <c r="O649" i="1"/>
  <c r="N649" i="1"/>
  <c r="P650" i="1"/>
  <c r="N641" i="1"/>
  <c r="O641" i="1"/>
  <c r="P642" i="1"/>
  <c r="P634" i="1"/>
  <c r="O633" i="1"/>
  <c r="N633" i="1"/>
  <c r="P626" i="1"/>
  <c r="N625" i="1"/>
  <c r="O625" i="1"/>
  <c r="O617" i="1"/>
  <c r="N617" i="1"/>
  <c r="P618" i="1"/>
  <c r="Q618" i="1" s="1"/>
  <c r="N605" i="1"/>
  <c r="P606" i="1"/>
  <c r="O605" i="1"/>
  <c r="P594" i="1"/>
  <c r="N593" i="1"/>
  <c r="O593" i="1"/>
  <c r="P582" i="1"/>
  <c r="O581" i="1"/>
  <c r="N581" i="1"/>
  <c r="N573" i="1"/>
  <c r="P574" i="1"/>
  <c r="O573" i="1"/>
  <c r="O565" i="1"/>
  <c r="N565" i="1"/>
  <c r="P566" i="1"/>
  <c r="P558" i="1"/>
  <c r="N557" i="1"/>
  <c r="O557" i="1"/>
  <c r="P550" i="1"/>
  <c r="O549" i="1"/>
  <c r="N549" i="1"/>
  <c r="N541" i="1"/>
  <c r="P542" i="1"/>
  <c r="Q542" i="1" s="1"/>
  <c r="O541" i="1"/>
  <c r="O533" i="1"/>
  <c r="N533" i="1"/>
  <c r="P534" i="1"/>
  <c r="P526" i="1"/>
  <c r="N525" i="1"/>
  <c r="O525" i="1"/>
  <c r="N513" i="1"/>
  <c r="O513" i="1"/>
  <c r="P514" i="1"/>
  <c r="P506" i="1"/>
  <c r="O505" i="1"/>
  <c r="N505" i="1"/>
  <c r="P494" i="1"/>
  <c r="N493" i="1"/>
  <c r="O493" i="1"/>
  <c r="P486" i="1"/>
  <c r="O485" i="1"/>
  <c r="N485" i="1"/>
  <c r="N477" i="1"/>
  <c r="P478" i="1"/>
  <c r="O477" i="1"/>
  <c r="O469" i="1"/>
  <c r="N469" i="1"/>
  <c r="P470" i="1"/>
  <c r="P462" i="1"/>
  <c r="N461" i="1"/>
  <c r="O461" i="1"/>
  <c r="N449" i="1"/>
  <c r="O449" i="1"/>
  <c r="P450" i="1"/>
  <c r="P442" i="1"/>
  <c r="O441" i="1"/>
  <c r="N441" i="1"/>
  <c r="P434" i="1"/>
  <c r="N433" i="1"/>
  <c r="O433" i="1"/>
  <c r="P422" i="1"/>
  <c r="O421" i="1"/>
  <c r="N421" i="1"/>
  <c r="N413" i="1"/>
  <c r="P414" i="1"/>
  <c r="Q414" i="1" s="1"/>
  <c r="O413" i="1"/>
  <c r="O405" i="1"/>
  <c r="N405" i="1"/>
  <c r="P406" i="1"/>
  <c r="P398" i="1"/>
  <c r="N397" i="1"/>
  <c r="O397" i="1"/>
  <c r="P390" i="1"/>
  <c r="O389" i="1"/>
  <c r="N389" i="1"/>
  <c r="N381" i="1"/>
  <c r="O381" i="1"/>
  <c r="P382" i="1"/>
  <c r="O373" i="1"/>
  <c r="N373" i="1"/>
  <c r="P374" i="1"/>
  <c r="P366" i="1"/>
  <c r="N365" i="1"/>
  <c r="O365" i="1"/>
  <c r="P358" i="1"/>
  <c r="O357" i="1"/>
  <c r="N357" i="1"/>
  <c r="N353" i="1"/>
  <c r="P354" i="1"/>
  <c r="Q354" i="1" s="1"/>
  <c r="O353" i="1"/>
  <c r="P346" i="1"/>
  <c r="O345" i="1"/>
  <c r="N345" i="1"/>
  <c r="P338" i="1"/>
  <c r="N337" i="1"/>
  <c r="O337" i="1"/>
  <c r="O329" i="1"/>
  <c r="N329" i="1"/>
  <c r="P330" i="1"/>
  <c r="N321" i="1"/>
  <c r="O321" i="1"/>
  <c r="P322" i="1"/>
  <c r="P314" i="1"/>
  <c r="O313" i="1"/>
  <c r="N313" i="1"/>
  <c r="P302" i="1"/>
  <c r="N301" i="1"/>
  <c r="O301" i="1"/>
  <c r="P294" i="1"/>
  <c r="O293" i="1"/>
  <c r="N293" i="1"/>
  <c r="N285" i="1"/>
  <c r="P286" i="1"/>
  <c r="Q286" i="1" s="1"/>
  <c r="O285" i="1"/>
  <c r="O277" i="1"/>
  <c r="N277" i="1"/>
  <c r="P278" i="1"/>
  <c r="O265" i="1"/>
  <c r="N265" i="1"/>
  <c r="P266" i="1"/>
  <c r="N253" i="1"/>
  <c r="O253" i="1"/>
  <c r="P254" i="1"/>
  <c r="P230" i="1"/>
  <c r="O229" i="1"/>
  <c r="N229" i="1"/>
  <c r="P154" i="1"/>
  <c r="O153" i="1"/>
  <c r="N153" i="1"/>
  <c r="O152" i="1"/>
  <c r="Q152" i="1" s="1"/>
  <c r="P153" i="1"/>
  <c r="P813" i="1"/>
  <c r="O812" i="1"/>
  <c r="N812" i="1"/>
  <c r="P809" i="1"/>
  <c r="O808" i="1"/>
  <c r="N808" i="1"/>
  <c r="P805" i="1"/>
  <c r="O804" i="1"/>
  <c r="N804" i="1"/>
  <c r="P801" i="1"/>
  <c r="O800" i="1"/>
  <c r="N800" i="1"/>
  <c r="P797" i="1"/>
  <c r="Q797" i="1" s="1"/>
  <c r="O796" i="1"/>
  <c r="N796" i="1"/>
  <c r="P793" i="1"/>
  <c r="O792" i="1"/>
  <c r="N792" i="1"/>
  <c r="P789" i="1"/>
  <c r="Q789" i="1" s="1"/>
  <c r="O788" i="1"/>
  <c r="N788" i="1"/>
  <c r="P785" i="1"/>
  <c r="Q785" i="1" s="1"/>
  <c r="O784" i="1"/>
  <c r="N784" i="1"/>
  <c r="P781" i="1"/>
  <c r="O780" i="1"/>
  <c r="N780" i="1"/>
  <c r="P777" i="1"/>
  <c r="O776" i="1"/>
  <c r="N776" i="1"/>
  <c r="P773" i="1"/>
  <c r="O772" i="1"/>
  <c r="N772" i="1"/>
  <c r="P769" i="1"/>
  <c r="O768" i="1"/>
  <c r="N768" i="1"/>
  <c r="P765" i="1"/>
  <c r="O764" i="1"/>
  <c r="N764" i="1"/>
  <c r="P761" i="1"/>
  <c r="O760" i="1"/>
  <c r="N760" i="1"/>
  <c r="P757" i="1"/>
  <c r="O756" i="1"/>
  <c r="N756" i="1"/>
  <c r="P753" i="1"/>
  <c r="O752" i="1"/>
  <c r="N752" i="1"/>
  <c r="P749" i="1"/>
  <c r="O748" i="1"/>
  <c r="N748" i="1"/>
  <c r="P745" i="1"/>
  <c r="O744" i="1"/>
  <c r="N744" i="1"/>
  <c r="P741" i="1"/>
  <c r="O740" i="1"/>
  <c r="N740" i="1"/>
  <c r="P737" i="1"/>
  <c r="O736" i="1"/>
  <c r="N736" i="1"/>
  <c r="P733" i="1"/>
  <c r="O732" i="1"/>
  <c r="N732" i="1"/>
  <c r="P729" i="1"/>
  <c r="O728" i="1"/>
  <c r="N728" i="1"/>
  <c r="P725" i="1"/>
  <c r="O724" i="1"/>
  <c r="N724" i="1"/>
  <c r="P721" i="1"/>
  <c r="O720" i="1"/>
  <c r="N720" i="1"/>
  <c r="P717" i="1"/>
  <c r="O716" i="1"/>
  <c r="N716" i="1"/>
  <c r="P713" i="1"/>
  <c r="O712" i="1"/>
  <c r="N712" i="1"/>
  <c r="P709" i="1"/>
  <c r="O708" i="1"/>
  <c r="N708" i="1"/>
  <c r="P705" i="1"/>
  <c r="Q705" i="1" s="1"/>
  <c r="O704" i="1"/>
  <c r="N704" i="1"/>
  <c r="P701" i="1"/>
  <c r="O700" i="1"/>
  <c r="N700" i="1"/>
  <c r="P697" i="1"/>
  <c r="O696" i="1"/>
  <c r="N696" i="1"/>
  <c r="P693" i="1"/>
  <c r="O692" i="1"/>
  <c r="N692" i="1"/>
  <c r="P689" i="1"/>
  <c r="O688" i="1"/>
  <c r="N688" i="1"/>
  <c r="P685" i="1"/>
  <c r="O684" i="1"/>
  <c r="N684" i="1"/>
  <c r="P681" i="1"/>
  <c r="O680" i="1"/>
  <c r="N680" i="1"/>
  <c r="P677" i="1"/>
  <c r="O676" i="1"/>
  <c r="N676" i="1"/>
  <c r="P673" i="1"/>
  <c r="O672" i="1"/>
  <c r="N672" i="1"/>
  <c r="P669" i="1"/>
  <c r="O668" i="1"/>
  <c r="N668" i="1"/>
  <c r="P665" i="1"/>
  <c r="O664" i="1"/>
  <c r="N664" i="1"/>
  <c r="P661" i="1"/>
  <c r="O660" i="1"/>
  <c r="N660" i="1"/>
  <c r="P657" i="1"/>
  <c r="Q657" i="1" s="1"/>
  <c r="O656" i="1"/>
  <c r="N656" i="1"/>
  <c r="P653" i="1"/>
  <c r="O652" i="1"/>
  <c r="N652" i="1"/>
  <c r="P649" i="1"/>
  <c r="O648" i="1"/>
  <c r="N648" i="1"/>
  <c r="P645" i="1"/>
  <c r="O644" i="1"/>
  <c r="N644" i="1"/>
  <c r="P641" i="1"/>
  <c r="O640" i="1"/>
  <c r="N640" i="1"/>
  <c r="P637" i="1"/>
  <c r="O636" i="1"/>
  <c r="N636" i="1"/>
  <c r="P633" i="1"/>
  <c r="O632" i="1"/>
  <c r="N632" i="1"/>
  <c r="P629" i="1"/>
  <c r="O628" i="1"/>
  <c r="N628" i="1"/>
  <c r="P625" i="1"/>
  <c r="Q625" i="1" s="1"/>
  <c r="O624" i="1"/>
  <c r="N624" i="1"/>
  <c r="P621" i="1"/>
  <c r="O620" i="1"/>
  <c r="N620" i="1"/>
  <c r="P617" i="1"/>
  <c r="O616" i="1"/>
  <c r="N616" i="1"/>
  <c r="P613" i="1"/>
  <c r="O612" i="1"/>
  <c r="N612" i="1"/>
  <c r="P609" i="1"/>
  <c r="O608" i="1"/>
  <c r="N608" i="1"/>
  <c r="P605" i="1"/>
  <c r="O604" i="1"/>
  <c r="N604" i="1"/>
  <c r="P601" i="1"/>
  <c r="O600" i="1"/>
  <c r="N600" i="1"/>
  <c r="P597" i="1"/>
  <c r="O596" i="1"/>
  <c r="N596" i="1"/>
  <c r="P593" i="1"/>
  <c r="O592" i="1"/>
  <c r="N592" i="1"/>
  <c r="P589" i="1"/>
  <c r="O588" i="1"/>
  <c r="N588" i="1"/>
  <c r="P585" i="1"/>
  <c r="O584" i="1"/>
  <c r="N584" i="1"/>
  <c r="P581" i="1"/>
  <c r="O580" i="1"/>
  <c r="N580" i="1"/>
  <c r="P577" i="1"/>
  <c r="O576" i="1"/>
  <c r="N576" i="1"/>
  <c r="P573" i="1"/>
  <c r="Q573" i="1" s="1"/>
  <c r="O572" i="1"/>
  <c r="N572" i="1"/>
  <c r="P569" i="1"/>
  <c r="O568" i="1"/>
  <c r="N568" i="1"/>
  <c r="P565" i="1"/>
  <c r="O564" i="1"/>
  <c r="N564" i="1"/>
  <c r="P561" i="1"/>
  <c r="O560" i="1"/>
  <c r="N560" i="1"/>
  <c r="P557" i="1"/>
  <c r="O556" i="1"/>
  <c r="N556" i="1"/>
  <c r="P553" i="1"/>
  <c r="O552" i="1"/>
  <c r="N552" i="1"/>
  <c r="P549" i="1"/>
  <c r="O548" i="1"/>
  <c r="N548" i="1"/>
  <c r="P545" i="1"/>
  <c r="O544" i="1"/>
  <c r="N544" i="1"/>
  <c r="P541" i="1"/>
  <c r="Q541" i="1" s="1"/>
  <c r="O540" i="1"/>
  <c r="N540" i="1"/>
  <c r="P537" i="1"/>
  <c r="O536" i="1"/>
  <c r="N536" i="1"/>
  <c r="P533" i="1"/>
  <c r="O532" i="1"/>
  <c r="N532" i="1"/>
  <c r="P529" i="1"/>
  <c r="O528" i="1"/>
  <c r="N528" i="1"/>
  <c r="P525" i="1"/>
  <c r="O524" i="1"/>
  <c r="N524" i="1"/>
  <c r="P521" i="1"/>
  <c r="O520" i="1"/>
  <c r="N520" i="1"/>
  <c r="P517" i="1"/>
  <c r="O516" i="1"/>
  <c r="N516" i="1"/>
  <c r="P513" i="1"/>
  <c r="Q513" i="1" s="1"/>
  <c r="O512" i="1"/>
  <c r="N512" i="1"/>
  <c r="P509" i="1"/>
  <c r="O508" i="1"/>
  <c r="N508" i="1"/>
  <c r="P505" i="1"/>
  <c r="Q505" i="1" s="1"/>
  <c r="O504" i="1"/>
  <c r="N504" i="1"/>
  <c r="P501" i="1"/>
  <c r="O500" i="1"/>
  <c r="N500" i="1"/>
  <c r="P497" i="1"/>
  <c r="O496" i="1"/>
  <c r="N496" i="1"/>
  <c r="P493" i="1"/>
  <c r="O492" i="1"/>
  <c r="N492" i="1"/>
  <c r="P489" i="1"/>
  <c r="O488" i="1"/>
  <c r="N488" i="1"/>
  <c r="P485" i="1"/>
  <c r="O484" i="1"/>
  <c r="N484" i="1"/>
  <c r="P481" i="1"/>
  <c r="O480" i="1"/>
  <c r="N480" i="1"/>
  <c r="P477" i="1"/>
  <c r="O476" i="1"/>
  <c r="N476" i="1"/>
  <c r="P473" i="1"/>
  <c r="O472" i="1"/>
  <c r="N472" i="1"/>
  <c r="P469" i="1"/>
  <c r="Q469" i="1" s="1"/>
  <c r="O468" i="1"/>
  <c r="N468" i="1"/>
  <c r="P465" i="1"/>
  <c r="O464" i="1"/>
  <c r="N464" i="1"/>
  <c r="P461" i="1"/>
  <c r="O460" i="1"/>
  <c r="N460" i="1"/>
  <c r="P457" i="1"/>
  <c r="O456" i="1"/>
  <c r="N456" i="1"/>
  <c r="P453" i="1"/>
  <c r="O452" i="1"/>
  <c r="N452" i="1"/>
  <c r="P449" i="1"/>
  <c r="Q449" i="1" s="1"/>
  <c r="O448" i="1"/>
  <c r="N448" i="1"/>
  <c r="P445" i="1"/>
  <c r="O444" i="1"/>
  <c r="N444" i="1"/>
  <c r="P441" i="1"/>
  <c r="O440" i="1"/>
  <c r="N440" i="1"/>
  <c r="P437" i="1"/>
  <c r="O436" i="1"/>
  <c r="N436" i="1"/>
  <c r="P433" i="1"/>
  <c r="Q433" i="1" s="1"/>
  <c r="O432" i="1"/>
  <c r="N432" i="1"/>
  <c r="P429" i="1"/>
  <c r="O428" i="1"/>
  <c r="N428" i="1"/>
  <c r="P425" i="1"/>
  <c r="O424" i="1"/>
  <c r="N424" i="1"/>
  <c r="P421" i="1"/>
  <c r="Q421" i="1" s="1"/>
  <c r="O420" i="1"/>
  <c r="N420" i="1"/>
  <c r="P417" i="1"/>
  <c r="O416" i="1"/>
  <c r="N416" i="1"/>
  <c r="P413" i="1"/>
  <c r="O412" i="1"/>
  <c r="N412" i="1"/>
  <c r="P409" i="1"/>
  <c r="O408" i="1"/>
  <c r="N408" i="1"/>
  <c r="P405" i="1"/>
  <c r="O404" i="1"/>
  <c r="N404" i="1"/>
  <c r="P401" i="1"/>
  <c r="O400" i="1"/>
  <c r="N400" i="1"/>
  <c r="P397" i="1"/>
  <c r="Q397" i="1" s="1"/>
  <c r="O396" i="1"/>
  <c r="N396" i="1"/>
  <c r="P393" i="1"/>
  <c r="O392" i="1"/>
  <c r="N392" i="1"/>
  <c r="P389" i="1"/>
  <c r="Q389" i="1" s="1"/>
  <c r="O388" i="1"/>
  <c r="N388" i="1"/>
  <c r="P385" i="1"/>
  <c r="O384" i="1"/>
  <c r="N384" i="1"/>
  <c r="P381" i="1"/>
  <c r="O380" i="1"/>
  <c r="N380" i="1"/>
  <c r="P377" i="1"/>
  <c r="O376" i="1"/>
  <c r="N376" i="1"/>
  <c r="P373" i="1"/>
  <c r="O372" i="1"/>
  <c r="N372" i="1"/>
  <c r="P369" i="1"/>
  <c r="O368" i="1"/>
  <c r="N368" i="1"/>
  <c r="P365" i="1"/>
  <c r="Q365" i="1" s="1"/>
  <c r="O364" i="1"/>
  <c r="N364" i="1"/>
  <c r="P361" i="1"/>
  <c r="O360" i="1"/>
  <c r="N360" i="1"/>
  <c r="P357" i="1"/>
  <c r="Q357" i="1" s="1"/>
  <c r="O356" i="1"/>
  <c r="N356" i="1"/>
  <c r="P353" i="1"/>
  <c r="O352" i="1"/>
  <c r="N352" i="1"/>
  <c r="P349" i="1"/>
  <c r="O348" i="1"/>
  <c r="N348" i="1"/>
  <c r="P345" i="1"/>
  <c r="Q345" i="1" s="1"/>
  <c r="O344" i="1"/>
  <c r="N344" i="1"/>
  <c r="P341" i="1"/>
  <c r="O340" i="1"/>
  <c r="N340" i="1"/>
  <c r="P337" i="1"/>
  <c r="Q337" i="1" s="1"/>
  <c r="O336" i="1"/>
  <c r="N336" i="1"/>
  <c r="P333" i="1"/>
  <c r="O332" i="1"/>
  <c r="N332" i="1"/>
  <c r="P329" i="1"/>
  <c r="O328" i="1"/>
  <c r="N328" i="1"/>
  <c r="P325" i="1"/>
  <c r="O324" i="1"/>
  <c r="N324" i="1"/>
  <c r="P321" i="1"/>
  <c r="Q321" i="1" s="1"/>
  <c r="O320" i="1"/>
  <c r="N320" i="1"/>
  <c r="P317" i="1"/>
  <c r="O316" i="1"/>
  <c r="N316" i="1"/>
  <c r="P313" i="1"/>
  <c r="Q313" i="1" s="1"/>
  <c r="O312" i="1"/>
  <c r="N312" i="1"/>
  <c r="P309" i="1"/>
  <c r="O308" i="1"/>
  <c r="N308" i="1"/>
  <c r="P305" i="1"/>
  <c r="O304" i="1"/>
  <c r="N304" i="1"/>
  <c r="P301" i="1"/>
  <c r="Q301" i="1" s="1"/>
  <c r="O300" i="1"/>
  <c r="N300" i="1"/>
  <c r="P297" i="1"/>
  <c r="O296" i="1"/>
  <c r="N296" i="1"/>
  <c r="P293" i="1"/>
  <c r="Q293" i="1" s="1"/>
  <c r="O292" i="1"/>
  <c r="N292" i="1"/>
  <c r="P289" i="1"/>
  <c r="O288" i="1"/>
  <c r="N288" i="1"/>
  <c r="P285" i="1"/>
  <c r="O284" i="1"/>
  <c r="N284" i="1"/>
  <c r="P281" i="1"/>
  <c r="O280" i="1"/>
  <c r="N280" i="1"/>
  <c r="P277" i="1"/>
  <c r="O276" i="1"/>
  <c r="N276" i="1"/>
  <c r="P273" i="1"/>
  <c r="O272" i="1"/>
  <c r="N272" i="1"/>
  <c r="P269" i="1"/>
  <c r="O268" i="1"/>
  <c r="N268" i="1"/>
  <c r="P265" i="1"/>
  <c r="O264" i="1"/>
  <c r="N264" i="1"/>
  <c r="P261" i="1"/>
  <c r="O260" i="1"/>
  <c r="N260" i="1"/>
  <c r="P257" i="1"/>
  <c r="O256" i="1"/>
  <c r="N256" i="1"/>
  <c r="P253" i="1"/>
  <c r="O252" i="1"/>
  <c r="N252" i="1"/>
  <c r="P249" i="1"/>
  <c r="O248" i="1"/>
  <c r="N248" i="1"/>
  <c r="P245" i="1"/>
  <c r="O244" i="1"/>
  <c r="N244" i="1"/>
  <c r="P241" i="1"/>
  <c r="O240" i="1"/>
  <c r="N240" i="1"/>
  <c r="P237" i="1"/>
  <c r="O236" i="1"/>
  <c r="N236" i="1"/>
  <c r="P233" i="1"/>
  <c r="O232" i="1"/>
  <c r="N232" i="1"/>
  <c r="P229" i="1"/>
  <c r="O228" i="1"/>
  <c r="N228" i="1"/>
  <c r="P225" i="1"/>
  <c r="O224" i="1"/>
  <c r="N224" i="1"/>
  <c r="P221" i="1"/>
  <c r="O220" i="1"/>
  <c r="N220" i="1"/>
  <c r="M223" i="1"/>
  <c r="P217" i="1"/>
  <c r="O216" i="1"/>
  <c r="N216" i="1"/>
  <c r="M219" i="1"/>
  <c r="P213" i="1"/>
  <c r="O212" i="1"/>
  <c r="N212" i="1"/>
  <c r="M215" i="1"/>
  <c r="P209" i="1"/>
  <c r="O208" i="1"/>
  <c r="N208" i="1"/>
  <c r="M211" i="1"/>
  <c r="P205" i="1"/>
  <c r="O204" i="1"/>
  <c r="N204" i="1"/>
  <c r="M207" i="1"/>
  <c r="P201" i="1"/>
  <c r="O200" i="1"/>
  <c r="N200" i="1"/>
  <c r="M203" i="1"/>
  <c r="P197" i="1"/>
  <c r="O196" i="1"/>
  <c r="N196" i="1"/>
  <c r="M199" i="1"/>
  <c r="P193" i="1"/>
  <c r="O192" i="1"/>
  <c r="N192" i="1"/>
  <c r="M195" i="1"/>
  <c r="P189" i="1"/>
  <c r="O188" i="1"/>
  <c r="N188" i="1"/>
  <c r="M191" i="1"/>
  <c r="P185" i="1"/>
  <c r="O184" i="1"/>
  <c r="N184" i="1"/>
  <c r="M187" i="1"/>
  <c r="P181" i="1"/>
  <c r="O180" i="1"/>
  <c r="N180" i="1"/>
  <c r="M183" i="1"/>
  <c r="P177" i="1"/>
  <c r="O176" i="1"/>
  <c r="N176" i="1"/>
  <c r="M179" i="1"/>
  <c r="P173" i="1"/>
  <c r="O172" i="1"/>
  <c r="N172" i="1"/>
  <c r="M175" i="1"/>
  <c r="P169" i="1"/>
  <c r="O168" i="1"/>
  <c r="N168" i="1"/>
  <c r="M171" i="1"/>
  <c r="P165" i="1"/>
  <c r="O164" i="1"/>
  <c r="N164" i="1"/>
  <c r="M167" i="1"/>
  <c r="P161" i="1"/>
  <c r="O160" i="1"/>
  <c r="N160" i="1"/>
  <c r="P157" i="1"/>
  <c r="O156" i="1"/>
  <c r="N156" i="1"/>
  <c r="M159" i="1"/>
  <c r="P815" i="1"/>
  <c r="O814" i="1"/>
  <c r="N814" i="1"/>
  <c r="P803" i="1"/>
  <c r="N802" i="1"/>
  <c r="O802" i="1"/>
  <c r="N790" i="1"/>
  <c r="P791" i="1"/>
  <c r="O790" i="1"/>
  <c r="P779" i="1"/>
  <c r="N778" i="1"/>
  <c r="O778" i="1"/>
  <c r="P767" i="1"/>
  <c r="O766" i="1"/>
  <c r="N766" i="1"/>
  <c r="P755" i="1"/>
  <c r="O754" i="1"/>
  <c r="N754" i="1"/>
  <c r="P747" i="1"/>
  <c r="N746" i="1"/>
  <c r="O746" i="1"/>
  <c r="P739" i="1"/>
  <c r="O738" i="1"/>
  <c r="N738" i="1"/>
  <c r="O726" i="1"/>
  <c r="N726" i="1"/>
  <c r="P727" i="1"/>
  <c r="P719" i="1"/>
  <c r="O718" i="1"/>
  <c r="N718" i="1"/>
  <c r="P707" i="1"/>
  <c r="O706" i="1"/>
  <c r="N706" i="1"/>
  <c r="P695" i="1"/>
  <c r="N694" i="1"/>
  <c r="O694" i="1"/>
  <c r="O682" i="1"/>
  <c r="N682" i="1"/>
  <c r="P683" i="1"/>
  <c r="P671" i="1"/>
  <c r="O670" i="1"/>
  <c r="N670" i="1"/>
  <c r="P659" i="1"/>
  <c r="O658" i="1"/>
  <c r="N658" i="1"/>
  <c r="P647" i="1"/>
  <c r="O646" i="1"/>
  <c r="N646" i="1"/>
  <c r="P635" i="1"/>
  <c r="O634" i="1"/>
  <c r="N634" i="1"/>
  <c r="P623" i="1"/>
  <c r="O622" i="1"/>
  <c r="N622" i="1"/>
  <c r="P611" i="1"/>
  <c r="O610" i="1"/>
  <c r="N610" i="1"/>
  <c r="O594" i="1"/>
  <c r="N594" i="1"/>
  <c r="P595" i="1"/>
  <c r="P583" i="1"/>
  <c r="O582" i="1"/>
  <c r="N582" i="1"/>
  <c r="P571" i="1"/>
  <c r="O570" i="1"/>
  <c r="N570" i="1"/>
  <c r="P559" i="1"/>
  <c r="O558" i="1"/>
  <c r="N558" i="1"/>
  <c r="P547" i="1"/>
  <c r="O546" i="1"/>
  <c r="N546" i="1"/>
  <c r="P535" i="1"/>
  <c r="N534" i="1"/>
  <c r="O534" i="1"/>
  <c r="P527" i="1"/>
  <c r="O526" i="1"/>
  <c r="N526" i="1"/>
  <c r="P515" i="1"/>
  <c r="O514" i="1"/>
  <c r="N514" i="1"/>
  <c r="P507" i="1"/>
  <c r="O506" i="1"/>
  <c r="N506" i="1"/>
  <c r="P499" i="1"/>
  <c r="O498" i="1"/>
  <c r="N498" i="1"/>
  <c r="P495" i="1"/>
  <c r="O494" i="1"/>
  <c r="N494" i="1"/>
  <c r="P487" i="1"/>
  <c r="O486" i="1"/>
  <c r="N486" i="1"/>
  <c r="P479" i="1"/>
  <c r="O478" i="1"/>
  <c r="N478" i="1"/>
  <c r="P471" i="1"/>
  <c r="N470" i="1"/>
  <c r="O470" i="1"/>
  <c r="P463" i="1"/>
  <c r="O462" i="1"/>
  <c r="N462" i="1"/>
  <c r="P451" i="1"/>
  <c r="O450" i="1"/>
  <c r="N450" i="1"/>
  <c r="P443" i="1"/>
  <c r="O442" i="1"/>
  <c r="N442" i="1"/>
  <c r="P435" i="1"/>
  <c r="O434" i="1"/>
  <c r="N434" i="1"/>
  <c r="P431" i="1"/>
  <c r="O430" i="1"/>
  <c r="N430" i="1"/>
  <c r="P423" i="1"/>
  <c r="N422" i="1"/>
  <c r="O422" i="1"/>
  <c r="P419" i="1"/>
  <c r="O418" i="1"/>
  <c r="N418" i="1"/>
  <c r="P411" i="1"/>
  <c r="O410" i="1"/>
  <c r="N410" i="1"/>
  <c r="P407" i="1"/>
  <c r="O406" i="1"/>
  <c r="N406" i="1"/>
  <c r="N402" i="1"/>
  <c r="P403" i="1"/>
  <c r="O402" i="1"/>
  <c r="O394" i="1"/>
  <c r="N394" i="1"/>
  <c r="P395" i="1"/>
  <c r="P387" i="1"/>
  <c r="O386" i="1"/>
  <c r="N386" i="1"/>
  <c r="P379" i="1"/>
  <c r="O378" i="1"/>
  <c r="N378" i="1"/>
  <c r="P371" i="1"/>
  <c r="N370" i="1"/>
  <c r="O370" i="1"/>
  <c r="O362" i="1"/>
  <c r="N362" i="1"/>
  <c r="P363" i="1"/>
  <c r="P351" i="1"/>
  <c r="O350" i="1"/>
  <c r="N350" i="1"/>
  <c r="P343" i="1"/>
  <c r="O342" i="1"/>
  <c r="N342" i="1"/>
  <c r="P335" i="1"/>
  <c r="O334" i="1"/>
  <c r="N334" i="1"/>
  <c r="P327" i="1"/>
  <c r="O326" i="1"/>
  <c r="N326" i="1"/>
  <c r="P319" i="1"/>
  <c r="O318" i="1"/>
  <c r="N318" i="1"/>
  <c r="P311" i="1"/>
  <c r="N310" i="1"/>
  <c r="O310" i="1"/>
  <c r="P303" i="1"/>
  <c r="O302" i="1"/>
  <c r="N302" i="1"/>
  <c r="P291" i="1"/>
  <c r="O290" i="1"/>
  <c r="N290" i="1"/>
  <c r="P283" i="1"/>
  <c r="O282" i="1"/>
  <c r="N282" i="1"/>
  <c r="N274" i="1"/>
  <c r="P275" i="1"/>
  <c r="O274" i="1"/>
  <c r="O266" i="1"/>
  <c r="N266" i="1"/>
  <c r="P267" i="1"/>
  <c r="P259" i="1"/>
  <c r="O258" i="1"/>
  <c r="N258" i="1"/>
  <c r="P251" i="1"/>
  <c r="O250" i="1"/>
  <c r="N250" i="1"/>
  <c r="P247" i="1"/>
  <c r="N246" i="1"/>
  <c r="O246" i="1"/>
  <c r="P239" i="1"/>
  <c r="O238" i="1"/>
  <c r="N238" i="1"/>
  <c r="P231" i="1"/>
  <c r="O230" i="1"/>
  <c r="N230" i="1"/>
  <c r="P223" i="1"/>
  <c r="O222" i="1"/>
  <c r="N222" i="1"/>
  <c r="M225" i="1"/>
  <c r="P215" i="1"/>
  <c r="M217" i="1"/>
  <c r="O214" i="1"/>
  <c r="N214" i="1"/>
  <c r="P207" i="1"/>
  <c r="O206" i="1"/>
  <c r="M209" i="1"/>
  <c r="N206" i="1"/>
  <c r="P199" i="1"/>
  <c r="M201" i="1"/>
  <c r="O198" i="1"/>
  <c r="N198" i="1"/>
  <c r="P191" i="1"/>
  <c r="O190" i="1"/>
  <c r="N190" i="1"/>
  <c r="M193" i="1"/>
  <c r="P183" i="1"/>
  <c r="N182" i="1"/>
  <c r="O182" i="1"/>
  <c r="P175" i="1"/>
  <c r="O174" i="1"/>
  <c r="M177" i="1"/>
  <c r="N174" i="1"/>
  <c r="O170" i="1"/>
  <c r="N170" i="1"/>
  <c r="P171" i="1"/>
  <c r="M173" i="1"/>
  <c r="P163" i="1"/>
  <c r="O162" i="1"/>
  <c r="N162" i="1"/>
  <c r="M165" i="1"/>
  <c r="P159" i="1"/>
  <c r="O158" i="1"/>
  <c r="N158" i="1"/>
  <c r="M161" i="1"/>
  <c r="P810" i="1"/>
  <c r="O809" i="1"/>
  <c r="N809" i="1"/>
  <c r="O801" i="1"/>
  <c r="N801" i="1"/>
  <c r="P802" i="1"/>
  <c r="P794" i="1"/>
  <c r="O793" i="1"/>
  <c r="N793" i="1"/>
  <c r="P782" i="1"/>
  <c r="Q782" i="1" s="1"/>
  <c r="O781" i="1"/>
  <c r="N781" i="1"/>
  <c r="O773" i="1"/>
  <c r="N773" i="1"/>
  <c r="P774" i="1"/>
  <c r="P762" i="1"/>
  <c r="O761" i="1"/>
  <c r="N761" i="1"/>
  <c r="O753" i="1"/>
  <c r="N753" i="1"/>
  <c r="P754" i="1"/>
  <c r="P746" i="1"/>
  <c r="O745" i="1"/>
  <c r="N745" i="1"/>
  <c r="O737" i="1"/>
  <c r="N737" i="1"/>
  <c r="P738" i="1"/>
  <c r="P730" i="1"/>
  <c r="O729" i="1"/>
  <c r="N729" i="1"/>
  <c r="O721" i="1"/>
  <c r="N721" i="1"/>
  <c r="P722" i="1"/>
  <c r="O709" i="1"/>
  <c r="N709" i="1"/>
  <c r="P710" i="1"/>
  <c r="P702" i="1"/>
  <c r="Q702" i="1" s="1"/>
  <c r="N701" i="1"/>
  <c r="O701" i="1"/>
  <c r="P690" i="1"/>
  <c r="Q690" i="1" s="1"/>
  <c r="N689" i="1"/>
  <c r="O689" i="1"/>
  <c r="O681" i="1"/>
  <c r="N681" i="1"/>
  <c r="P682" i="1"/>
  <c r="N673" i="1"/>
  <c r="P674" i="1"/>
  <c r="O673" i="1"/>
  <c r="O661" i="1"/>
  <c r="N661" i="1"/>
  <c r="P662" i="1"/>
  <c r="P654" i="1"/>
  <c r="N653" i="1"/>
  <c r="O653" i="1"/>
  <c r="P646" i="1"/>
  <c r="O645" i="1"/>
  <c r="N645" i="1"/>
  <c r="N637" i="1"/>
  <c r="O637" i="1"/>
  <c r="P638" i="1"/>
  <c r="Q638" i="1" s="1"/>
  <c r="O629" i="1"/>
  <c r="N629" i="1"/>
  <c r="P630" i="1"/>
  <c r="P622" i="1"/>
  <c r="N621" i="1"/>
  <c r="O621" i="1"/>
  <c r="P614" i="1"/>
  <c r="Q614" i="1" s="1"/>
  <c r="O613" i="1"/>
  <c r="N613" i="1"/>
  <c r="N609" i="1"/>
  <c r="P610" i="1"/>
  <c r="O609" i="1"/>
  <c r="P602" i="1"/>
  <c r="Q602" i="1" s="1"/>
  <c r="O601" i="1"/>
  <c r="N601" i="1"/>
  <c r="O597" i="1"/>
  <c r="N597" i="1"/>
  <c r="P598" i="1"/>
  <c r="P590" i="1"/>
  <c r="Q590" i="1" s="1"/>
  <c r="N589" i="1"/>
  <c r="O589" i="1"/>
  <c r="O585" i="1"/>
  <c r="N585" i="1"/>
  <c r="P586" i="1"/>
  <c r="N577" i="1"/>
  <c r="O577" i="1"/>
  <c r="P578" i="1"/>
  <c r="P570" i="1"/>
  <c r="O569" i="1"/>
  <c r="N569" i="1"/>
  <c r="P562" i="1"/>
  <c r="N561" i="1"/>
  <c r="O561" i="1"/>
  <c r="O553" i="1"/>
  <c r="N553" i="1"/>
  <c r="P554" i="1"/>
  <c r="Q554" i="1" s="1"/>
  <c r="N545" i="1"/>
  <c r="P546" i="1"/>
  <c r="O545" i="1"/>
  <c r="P538" i="1"/>
  <c r="O537" i="1"/>
  <c r="N537" i="1"/>
  <c r="P530" i="1"/>
  <c r="N529" i="1"/>
  <c r="O529" i="1"/>
  <c r="O521" i="1"/>
  <c r="N521" i="1"/>
  <c r="P522" i="1"/>
  <c r="Q522" i="1" s="1"/>
  <c r="P518" i="1"/>
  <c r="Q518" i="1" s="1"/>
  <c r="O517" i="1"/>
  <c r="N517" i="1"/>
  <c r="N509" i="1"/>
  <c r="O509" i="1"/>
  <c r="P510" i="1"/>
  <c r="Q510" i="1" s="1"/>
  <c r="O501" i="1"/>
  <c r="N501" i="1"/>
  <c r="P502" i="1"/>
  <c r="P498" i="1"/>
  <c r="N497" i="1"/>
  <c r="O497" i="1"/>
  <c r="O489" i="1"/>
  <c r="N489" i="1"/>
  <c r="P490" i="1"/>
  <c r="Q490" i="1" s="1"/>
  <c r="N481" i="1"/>
  <c r="P482" i="1"/>
  <c r="O481" i="1"/>
  <c r="P474" i="1"/>
  <c r="O473" i="1"/>
  <c r="N473" i="1"/>
  <c r="P466" i="1"/>
  <c r="N465" i="1"/>
  <c r="O465" i="1"/>
  <c r="O457" i="1"/>
  <c r="N457" i="1"/>
  <c r="P458" i="1"/>
  <c r="Q458" i="1" s="1"/>
  <c r="P454" i="1"/>
  <c r="Q454" i="1" s="1"/>
  <c r="O453" i="1"/>
  <c r="N453" i="1"/>
  <c r="N445" i="1"/>
  <c r="P446" i="1"/>
  <c r="O445" i="1"/>
  <c r="O437" i="1"/>
  <c r="N437" i="1"/>
  <c r="P438" i="1"/>
  <c r="P430" i="1"/>
  <c r="N429" i="1"/>
  <c r="O429" i="1"/>
  <c r="O425" i="1"/>
  <c r="N425" i="1"/>
  <c r="P426" i="1"/>
  <c r="Q426" i="1" s="1"/>
  <c r="N417" i="1"/>
  <c r="P418" i="1"/>
  <c r="Q418" i="1" s="1"/>
  <c r="O417" i="1"/>
  <c r="P410" i="1"/>
  <c r="O409" i="1"/>
  <c r="N409" i="1"/>
  <c r="P402" i="1"/>
  <c r="N401" i="1"/>
  <c r="O401" i="1"/>
  <c r="O393" i="1"/>
  <c r="N393" i="1"/>
  <c r="P394" i="1"/>
  <c r="N385" i="1"/>
  <c r="O385" i="1"/>
  <c r="P386" i="1"/>
  <c r="P378" i="1"/>
  <c r="O377" i="1"/>
  <c r="N377" i="1"/>
  <c r="P370" i="1"/>
  <c r="N369" i="1"/>
  <c r="O369" i="1"/>
  <c r="O361" i="1"/>
  <c r="N361" i="1"/>
  <c r="P362" i="1"/>
  <c r="N349" i="1"/>
  <c r="P350" i="1"/>
  <c r="Q350" i="1" s="1"/>
  <c r="O349" i="1"/>
  <c r="O341" i="1"/>
  <c r="N341" i="1"/>
  <c r="P342" i="1"/>
  <c r="P334" i="1"/>
  <c r="N333" i="1"/>
  <c r="O333" i="1"/>
  <c r="P326" i="1"/>
  <c r="O325" i="1"/>
  <c r="N325" i="1"/>
  <c r="N317" i="1"/>
  <c r="P318" i="1"/>
  <c r="Q318" i="1" s="1"/>
  <c r="O317" i="1"/>
  <c r="O309" i="1"/>
  <c r="N309" i="1"/>
  <c r="P310" i="1"/>
  <c r="P306" i="1"/>
  <c r="N305" i="1"/>
  <c r="O305" i="1"/>
  <c r="O297" i="1"/>
  <c r="N297" i="1"/>
  <c r="P298" i="1"/>
  <c r="N289" i="1"/>
  <c r="P290" i="1"/>
  <c r="Q290" i="1" s="1"/>
  <c r="O289" i="1"/>
  <c r="P282" i="1"/>
  <c r="O281" i="1"/>
  <c r="N281" i="1"/>
  <c r="P274" i="1"/>
  <c r="N273" i="1"/>
  <c r="O273" i="1"/>
  <c r="P270" i="1"/>
  <c r="N269" i="1"/>
  <c r="O269" i="1"/>
  <c r="P262" i="1"/>
  <c r="O261" i="1"/>
  <c r="N261" i="1"/>
  <c r="N257" i="1"/>
  <c r="O257" i="1"/>
  <c r="P258" i="1"/>
  <c r="P250" i="1"/>
  <c r="O249" i="1"/>
  <c r="N249" i="1"/>
  <c r="O245" i="1"/>
  <c r="N245" i="1"/>
  <c r="P246" i="1"/>
  <c r="P242" i="1"/>
  <c r="N241" i="1"/>
  <c r="O241" i="1"/>
  <c r="P238" i="1"/>
  <c r="N237" i="1"/>
  <c r="O237" i="1"/>
  <c r="O233" i="1"/>
  <c r="N233" i="1"/>
  <c r="P234" i="1"/>
  <c r="N225" i="1"/>
  <c r="M228" i="1"/>
  <c r="P226" i="1"/>
  <c r="O225" i="1"/>
  <c r="N221" i="1"/>
  <c r="M224" i="1"/>
  <c r="P222" i="1"/>
  <c r="O221" i="1"/>
  <c r="P218" i="1"/>
  <c r="Q218" i="1" s="1"/>
  <c r="O217" i="1"/>
  <c r="N217" i="1"/>
  <c r="M220" i="1"/>
  <c r="O213" i="1"/>
  <c r="N213" i="1"/>
  <c r="M216" i="1"/>
  <c r="P214" i="1"/>
  <c r="P210" i="1"/>
  <c r="Q210" i="1" s="1"/>
  <c r="N209" i="1"/>
  <c r="O209" i="1"/>
  <c r="P206" i="1"/>
  <c r="N205" i="1"/>
  <c r="O205" i="1"/>
  <c r="O201" i="1"/>
  <c r="N201" i="1"/>
  <c r="M204" i="1"/>
  <c r="P202" i="1"/>
  <c r="Q202" i="1" s="1"/>
  <c r="P198" i="1"/>
  <c r="O197" i="1"/>
  <c r="N197" i="1"/>
  <c r="M200" i="1"/>
  <c r="N193" i="1"/>
  <c r="M196" i="1"/>
  <c r="O193" i="1"/>
  <c r="P194" i="1"/>
  <c r="N189" i="1"/>
  <c r="M192" i="1"/>
  <c r="P190" i="1"/>
  <c r="O189" i="1"/>
  <c r="P186" i="1"/>
  <c r="Q186" i="1" s="1"/>
  <c r="O185" i="1"/>
  <c r="N185" i="1"/>
  <c r="M188" i="1"/>
  <c r="O181" i="1"/>
  <c r="N181" i="1"/>
  <c r="P182" i="1"/>
  <c r="Q182" i="1" s="1"/>
  <c r="P178" i="1"/>
  <c r="N177" i="1"/>
  <c r="O177" i="1"/>
  <c r="P174" i="1"/>
  <c r="N173" i="1"/>
  <c r="M176" i="1"/>
  <c r="O173" i="1"/>
  <c r="O169" i="1"/>
  <c r="N169" i="1"/>
  <c r="M172" i="1"/>
  <c r="P170" i="1"/>
  <c r="P166" i="1"/>
  <c r="O165" i="1"/>
  <c r="N165" i="1"/>
  <c r="M168" i="1"/>
  <c r="N161" i="1"/>
  <c r="M164" i="1"/>
  <c r="P162" i="1"/>
  <c r="O161" i="1"/>
  <c r="N157" i="1"/>
  <c r="M160" i="1"/>
  <c r="P158" i="1"/>
  <c r="O157" i="1"/>
  <c r="N815" i="1"/>
  <c r="O815" i="1"/>
  <c r="P816" i="1"/>
  <c r="Q816" i="1" s="1"/>
  <c r="O811" i="1"/>
  <c r="N811" i="1"/>
  <c r="P812" i="1"/>
  <c r="P808" i="1"/>
  <c r="O807" i="1"/>
  <c r="N807" i="1"/>
  <c r="P804" i="1"/>
  <c r="O803" i="1"/>
  <c r="N803" i="1"/>
  <c r="P800" i="1"/>
  <c r="N799" i="1"/>
  <c r="O799" i="1"/>
  <c r="O795" i="1"/>
  <c r="N795" i="1"/>
  <c r="P796" i="1"/>
  <c r="P792" i="1"/>
  <c r="N791" i="1"/>
  <c r="O791" i="1"/>
  <c r="P788" i="1"/>
  <c r="O787" i="1"/>
  <c r="N787" i="1"/>
  <c r="N783" i="1"/>
  <c r="P784" i="1"/>
  <c r="Q784" i="1" s="1"/>
  <c r="O783" i="1"/>
  <c r="O779" i="1"/>
  <c r="N779" i="1"/>
  <c r="P780" i="1"/>
  <c r="P776" i="1"/>
  <c r="O775" i="1"/>
  <c r="N775" i="1"/>
  <c r="P772" i="1"/>
  <c r="O771" i="1"/>
  <c r="N771" i="1"/>
  <c r="P768" i="1"/>
  <c r="N767" i="1"/>
  <c r="O767" i="1"/>
  <c r="O763" i="1"/>
  <c r="N763" i="1"/>
  <c r="P764" i="1"/>
  <c r="P760" i="1"/>
  <c r="N759" i="1"/>
  <c r="O759" i="1"/>
  <c r="P756" i="1"/>
  <c r="O755" i="1"/>
  <c r="N755" i="1"/>
  <c r="N751" i="1"/>
  <c r="O751" i="1"/>
  <c r="P752" i="1"/>
  <c r="O747" i="1"/>
  <c r="N747" i="1"/>
  <c r="P748" i="1"/>
  <c r="P744" i="1"/>
  <c r="O743" i="1"/>
  <c r="N743" i="1"/>
  <c r="P740" i="1"/>
  <c r="O739" i="1"/>
  <c r="N739" i="1"/>
  <c r="P736" i="1"/>
  <c r="N735" i="1"/>
  <c r="O735" i="1"/>
  <c r="O731" i="1"/>
  <c r="N731" i="1"/>
  <c r="P732" i="1"/>
  <c r="P728" i="1"/>
  <c r="N727" i="1"/>
  <c r="O727" i="1"/>
  <c r="P724" i="1"/>
  <c r="O723" i="1"/>
  <c r="N723" i="1"/>
  <c r="N719" i="1"/>
  <c r="P720" i="1"/>
  <c r="Q720" i="1" s="1"/>
  <c r="O719" i="1"/>
  <c r="O715" i="1"/>
  <c r="N715" i="1"/>
  <c r="P716" i="1"/>
  <c r="P712" i="1"/>
  <c r="O711" i="1"/>
  <c r="N711" i="1"/>
  <c r="O707" i="1"/>
  <c r="P708" i="1"/>
  <c r="Q708" i="1" s="1"/>
  <c r="N707" i="1"/>
  <c r="O703" i="1"/>
  <c r="P704" i="1"/>
  <c r="Q704" i="1" s="1"/>
  <c r="N703" i="1"/>
  <c r="O699" i="1"/>
  <c r="N699" i="1"/>
  <c r="P700" i="1"/>
  <c r="P696" i="1"/>
  <c r="O695" i="1"/>
  <c r="N695" i="1"/>
  <c r="P692" i="1"/>
  <c r="O691" i="1"/>
  <c r="N691" i="1"/>
  <c r="P688" i="1"/>
  <c r="O687" i="1"/>
  <c r="N687" i="1"/>
  <c r="P684" i="1"/>
  <c r="N683" i="1"/>
  <c r="O683" i="1"/>
  <c r="P680" i="1"/>
  <c r="O679" i="1"/>
  <c r="N679" i="1"/>
  <c r="P676" i="1"/>
  <c r="O675" i="1"/>
  <c r="N675" i="1"/>
  <c r="P672" i="1"/>
  <c r="O671" i="1"/>
  <c r="N671" i="1"/>
  <c r="P668" i="1"/>
  <c r="O667" i="1"/>
  <c r="N667" i="1"/>
  <c r="P664" i="1"/>
  <c r="O663" i="1"/>
  <c r="N663" i="1"/>
  <c r="P660" i="1"/>
  <c r="O659" i="1"/>
  <c r="N659" i="1"/>
  <c r="P656" i="1"/>
  <c r="O655" i="1"/>
  <c r="N655" i="1"/>
  <c r="P652" i="1"/>
  <c r="N651" i="1"/>
  <c r="O651" i="1"/>
  <c r="P648" i="1"/>
  <c r="O647" i="1"/>
  <c r="N647" i="1"/>
  <c r="P644" i="1"/>
  <c r="O643" i="1"/>
  <c r="N643" i="1"/>
  <c r="P640" i="1"/>
  <c r="O639" i="1"/>
  <c r="N639" i="1"/>
  <c r="P636" i="1"/>
  <c r="O635" i="1"/>
  <c r="N635" i="1"/>
  <c r="P632" i="1"/>
  <c r="O631" i="1"/>
  <c r="N631" i="1"/>
  <c r="P628" i="1"/>
  <c r="O627" i="1"/>
  <c r="N627" i="1"/>
  <c r="P624" i="1"/>
  <c r="O623" i="1"/>
  <c r="N623" i="1"/>
  <c r="P620" i="1"/>
  <c r="N619" i="1"/>
  <c r="O619" i="1"/>
  <c r="P616" i="1"/>
  <c r="O615" i="1"/>
  <c r="N615" i="1"/>
  <c r="P612" i="1"/>
  <c r="O611" i="1"/>
  <c r="N611" i="1"/>
  <c r="P608" i="1"/>
  <c r="O607" i="1"/>
  <c r="N607" i="1"/>
  <c r="P604" i="1"/>
  <c r="O603" i="1"/>
  <c r="N603" i="1"/>
  <c r="P600" i="1"/>
  <c r="O599" i="1"/>
  <c r="N599" i="1"/>
  <c r="P596" i="1"/>
  <c r="O595" i="1"/>
  <c r="N595" i="1"/>
  <c r="P592" i="1"/>
  <c r="O591" i="1"/>
  <c r="N591" i="1"/>
  <c r="P588" i="1"/>
  <c r="N587" i="1"/>
  <c r="O587" i="1"/>
  <c r="P584" i="1"/>
  <c r="O583" i="1"/>
  <c r="N583" i="1"/>
  <c r="P580" i="1"/>
  <c r="O579" i="1"/>
  <c r="N579" i="1"/>
  <c r="P576" i="1"/>
  <c r="O575" i="1"/>
  <c r="N575" i="1"/>
  <c r="P572" i="1"/>
  <c r="O571" i="1"/>
  <c r="N571" i="1"/>
  <c r="P568" i="1"/>
  <c r="O567" i="1"/>
  <c r="N567" i="1"/>
  <c r="P564" i="1"/>
  <c r="O563" i="1"/>
  <c r="N563" i="1"/>
  <c r="P560" i="1"/>
  <c r="O559" i="1"/>
  <c r="N559" i="1"/>
  <c r="P556" i="1"/>
  <c r="N555" i="1"/>
  <c r="O555" i="1"/>
  <c r="P552" i="1"/>
  <c r="O551" i="1"/>
  <c r="N551" i="1"/>
  <c r="P548" i="1"/>
  <c r="O547" i="1"/>
  <c r="N547" i="1"/>
  <c r="P544" i="1"/>
  <c r="O543" i="1"/>
  <c r="N543" i="1"/>
  <c r="P540" i="1"/>
  <c r="O539" i="1"/>
  <c r="N539" i="1"/>
  <c r="P536" i="1"/>
  <c r="O535" i="1"/>
  <c r="N535" i="1"/>
  <c r="P532" i="1"/>
  <c r="O531" i="1"/>
  <c r="N531" i="1"/>
  <c r="P528" i="1"/>
  <c r="O527" i="1"/>
  <c r="N527" i="1"/>
  <c r="P524" i="1"/>
  <c r="N523" i="1"/>
  <c r="O523" i="1"/>
  <c r="P520" i="1"/>
  <c r="O519" i="1"/>
  <c r="N519" i="1"/>
  <c r="P516" i="1"/>
  <c r="O515" i="1"/>
  <c r="N515" i="1"/>
  <c r="P512" i="1"/>
  <c r="O511" i="1"/>
  <c r="N511" i="1"/>
  <c r="P508" i="1"/>
  <c r="O507" i="1"/>
  <c r="N507" i="1"/>
  <c r="P504" i="1"/>
  <c r="O503" i="1"/>
  <c r="N503" i="1"/>
  <c r="P500" i="1"/>
  <c r="O499" i="1"/>
  <c r="N499" i="1"/>
  <c r="P496" i="1"/>
  <c r="O495" i="1"/>
  <c r="N495" i="1"/>
  <c r="P492" i="1"/>
  <c r="N491" i="1"/>
  <c r="O491" i="1"/>
  <c r="P488" i="1"/>
  <c r="O487" i="1"/>
  <c r="N487" i="1"/>
  <c r="P484" i="1"/>
  <c r="O483" i="1"/>
  <c r="N483" i="1"/>
  <c r="P480" i="1"/>
  <c r="O479" i="1"/>
  <c r="N479" i="1"/>
  <c r="P476" i="1"/>
  <c r="N475" i="1"/>
  <c r="O475" i="1"/>
  <c r="P472" i="1"/>
  <c r="O471" i="1"/>
  <c r="N471" i="1"/>
  <c r="P468" i="1"/>
  <c r="O467" i="1"/>
  <c r="N467" i="1"/>
  <c r="P464" i="1"/>
  <c r="O463" i="1"/>
  <c r="N463" i="1"/>
  <c r="P460" i="1"/>
  <c r="N459" i="1"/>
  <c r="O459" i="1"/>
  <c r="P456" i="1"/>
  <c r="O455" i="1"/>
  <c r="N455" i="1"/>
  <c r="P452" i="1"/>
  <c r="O451" i="1"/>
  <c r="N451" i="1"/>
  <c r="P448" i="1"/>
  <c r="O447" i="1"/>
  <c r="N447" i="1"/>
  <c r="P444" i="1"/>
  <c r="O443" i="1"/>
  <c r="N443" i="1"/>
  <c r="P440" i="1"/>
  <c r="O439" i="1"/>
  <c r="N439" i="1"/>
  <c r="P436" i="1"/>
  <c r="O435" i="1"/>
  <c r="N435" i="1"/>
  <c r="P432" i="1"/>
  <c r="O431" i="1"/>
  <c r="N431" i="1"/>
  <c r="P428" i="1"/>
  <c r="N427" i="1"/>
  <c r="O427" i="1"/>
  <c r="P424" i="1"/>
  <c r="O423" i="1"/>
  <c r="N423" i="1"/>
  <c r="P420" i="1"/>
  <c r="O419" i="1"/>
  <c r="N419" i="1"/>
  <c r="P416" i="1"/>
  <c r="O415" i="1"/>
  <c r="N415" i="1"/>
  <c r="P412" i="1"/>
  <c r="O411" i="1"/>
  <c r="N411" i="1"/>
  <c r="P408" i="1"/>
  <c r="O407" i="1"/>
  <c r="N407" i="1"/>
  <c r="P404" i="1"/>
  <c r="O403" i="1"/>
  <c r="N403" i="1"/>
  <c r="P400" i="1"/>
  <c r="O399" i="1"/>
  <c r="N399" i="1"/>
  <c r="P396" i="1"/>
  <c r="N395" i="1"/>
  <c r="O395" i="1"/>
  <c r="P392" i="1"/>
  <c r="N391" i="1"/>
  <c r="O391" i="1"/>
  <c r="P388" i="1"/>
  <c r="O387" i="1"/>
  <c r="N387" i="1"/>
  <c r="P384" i="1"/>
  <c r="O383" i="1"/>
  <c r="N383" i="1"/>
  <c r="P380" i="1"/>
  <c r="O379" i="1"/>
  <c r="N379" i="1"/>
  <c r="P376" i="1"/>
  <c r="O375" i="1"/>
  <c r="N375" i="1"/>
  <c r="P372" i="1"/>
  <c r="O371" i="1"/>
  <c r="N371" i="1"/>
  <c r="P368" i="1"/>
  <c r="O367" i="1"/>
  <c r="N367" i="1"/>
  <c r="P364" i="1"/>
  <c r="O363" i="1"/>
  <c r="N363" i="1"/>
  <c r="P360" i="1"/>
  <c r="N359" i="1"/>
  <c r="O359" i="1"/>
  <c r="P356" i="1"/>
  <c r="O355" i="1"/>
  <c r="N355" i="1"/>
  <c r="P352" i="1"/>
  <c r="O351" i="1"/>
  <c r="N351" i="1"/>
  <c r="P348" i="1"/>
  <c r="O347" i="1"/>
  <c r="N347" i="1"/>
  <c r="P344" i="1"/>
  <c r="O343" i="1"/>
  <c r="N343" i="1"/>
  <c r="P340" i="1"/>
  <c r="O339" i="1"/>
  <c r="N339" i="1"/>
  <c r="P336" i="1"/>
  <c r="O335" i="1"/>
  <c r="N335" i="1"/>
  <c r="P332" i="1"/>
  <c r="N331" i="1"/>
  <c r="O331" i="1"/>
  <c r="P328" i="1"/>
  <c r="N327" i="1"/>
  <c r="O327" i="1"/>
  <c r="P324" i="1"/>
  <c r="O323" i="1"/>
  <c r="N323" i="1"/>
  <c r="P320" i="1"/>
  <c r="O319" i="1"/>
  <c r="N319" i="1"/>
  <c r="P316" i="1"/>
  <c r="O315" i="1"/>
  <c r="N315" i="1"/>
  <c r="P312" i="1"/>
  <c r="O311" i="1"/>
  <c r="N311" i="1"/>
  <c r="P308" i="1"/>
  <c r="O307" i="1"/>
  <c r="N307" i="1"/>
  <c r="P304" i="1"/>
  <c r="O303" i="1"/>
  <c r="N303" i="1"/>
  <c r="P300" i="1"/>
  <c r="O299" i="1"/>
  <c r="N299" i="1"/>
  <c r="P296" i="1"/>
  <c r="N295" i="1"/>
  <c r="O295" i="1"/>
  <c r="P292" i="1"/>
  <c r="O291" i="1"/>
  <c r="N291" i="1"/>
  <c r="P288" i="1"/>
  <c r="O287" i="1"/>
  <c r="N287" i="1"/>
  <c r="P284" i="1"/>
  <c r="O283" i="1"/>
  <c r="N283" i="1"/>
  <c r="P280" i="1"/>
  <c r="O279" i="1"/>
  <c r="N279" i="1"/>
  <c r="P276" i="1"/>
  <c r="O275" i="1"/>
  <c r="N275" i="1"/>
  <c r="P272" i="1"/>
  <c r="O271" i="1"/>
  <c r="N271" i="1"/>
  <c r="P268" i="1"/>
  <c r="N267" i="1"/>
  <c r="O267" i="1"/>
  <c r="P264" i="1"/>
  <c r="N263" i="1"/>
  <c r="O263" i="1"/>
  <c r="P260" i="1"/>
  <c r="O259" i="1"/>
  <c r="N259" i="1"/>
  <c r="P256" i="1"/>
  <c r="O255" i="1"/>
  <c r="N255" i="1"/>
  <c r="P252" i="1"/>
  <c r="O251" i="1"/>
  <c r="N251" i="1"/>
  <c r="P248" i="1"/>
  <c r="O247" i="1"/>
  <c r="N247" i="1"/>
  <c r="P244" i="1"/>
  <c r="O243" i="1"/>
  <c r="N243" i="1"/>
  <c r="P240" i="1"/>
  <c r="O239" i="1"/>
  <c r="N239" i="1"/>
  <c r="P236" i="1"/>
  <c r="O235" i="1"/>
  <c r="N235" i="1"/>
  <c r="P232" i="1"/>
  <c r="N231" i="1"/>
  <c r="O231" i="1"/>
  <c r="P228" i="1"/>
  <c r="O227" i="1"/>
  <c r="N227" i="1"/>
  <c r="P224" i="1"/>
  <c r="O223" i="1"/>
  <c r="N223" i="1"/>
  <c r="P220" i="1"/>
  <c r="M222" i="1"/>
  <c r="O219" i="1"/>
  <c r="N219" i="1"/>
  <c r="P216" i="1"/>
  <c r="O215" i="1"/>
  <c r="N215" i="1"/>
  <c r="P212" i="1"/>
  <c r="O211" i="1"/>
  <c r="N211" i="1"/>
  <c r="M214" i="1"/>
  <c r="P208" i="1"/>
  <c r="O207" i="1"/>
  <c r="N207" i="1"/>
  <c r="M210" i="1"/>
  <c r="P204" i="1"/>
  <c r="M206" i="1"/>
  <c r="N203" i="1"/>
  <c r="O203" i="1"/>
  <c r="P200" i="1"/>
  <c r="N199" i="1"/>
  <c r="O199" i="1"/>
  <c r="P196" i="1"/>
  <c r="O195" i="1"/>
  <c r="N195" i="1"/>
  <c r="M198" i="1"/>
  <c r="P192" i="1"/>
  <c r="O191" i="1"/>
  <c r="N191" i="1"/>
  <c r="M194" i="1"/>
  <c r="P188" i="1"/>
  <c r="M190" i="1"/>
  <c r="O187" i="1"/>
  <c r="N187" i="1"/>
  <c r="P184" i="1"/>
  <c r="O183" i="1"/>
  <c r="N183" i="1"/>
  <c r="P180" i="1"/>
  <c r="O179" i="1"/>
  <c r="N179" i="1"/>
  <c r="M182" i="1"/>
  <c r="P176" i="1"/>
  <c r="O175" i="1"/>
  <c r="N175" i="1"/>
  <c r="M178" i="1"/>
  <c r="P172" i="1"/>
  <c r="M174" i="1"/>
  <c r="O171" i="1"/>
  <c r="N171" i="1"/>
  <c r="P168" i="1"/>
  <c r="N167" i="1"/>
  <c r="M170" i="1"/>
  <c r="O167" i="1"/>
  <c r="P164" i="1"/>
  <c r="O163" i="1"/>
  <c r="N163" i="1"/>
  <c r="M166" i="1"/>
  <c r="P160" i="1"/>
  <c r="O159" i="1"/>
  <c r="N159" i="1"/>
  <c r="M162" i="1"/>
  <c r="P156" i="1"/>
  <c r="M158" i="1"/>
  <c r="O155" i="1"/>
  <c r="N155" i="1"/>
  <c r="M30" i="1"/>
  <c r="M163" i="1"/>
  <c r="M155" i="1"/>
  <c r="M151" i="1"/>
  <c r="M147" i="1"/>
  <c r="M143" i="1"/>
  <c r="M139" i="1"/>
  <c r="M135" i="1"/>
  <c r="M131" i="1"/>
  <c r="M127" i="1"/>
  <c r="M123" i="1"/>
  <c r="M119" i="1"/>
  <c r="M115" i="1"/>
  <c r="M91" i="1"/>
  <c r="M87" i="1"/>
  <c r="M83" i="1"/>
  <c r="M79" i="1"/>
  <c r="M75" i="1"/>
  <c r="M35" i="1"/>
  <c r="M31" i="1"/>
  <c r="M218" i="1"/>
  <c r="M202" i="1"/>
  <c r="M154" i="1"/>
  <c r="M150" i="1"/>
  <c r="M146" i="1"/>
  <c r="M142" i="1"/>
  <c r="M138" i="1"/>
  <c r="M134" i="1"/>
  <c r="M130" i="1"/>
  <c r="M126" i="1"/>
  <c r="M122" i="1"/>
  <c r="M118" i="1"/>
  <c r="M94" i="1"/>
  <c r="M90" i="1"/>
  <c r="M86" i="1"/>
  <c r="M82" i="1"/>
  <c r="M78" i="1"/>
  <c r="M74" i="1"/>
  <c r="M38" i="1"/>
  <c r="M34" i="1"/>
  <c r="M213" i="1"/>
  <c r="M185" i="1"/>
  <c r="M169" i="1"/>
  <c r="M153" i="1"/>
  <c r="M149" i="1"/>
  <c r="M145" i="1"/>
  <c r="M141" i="1"/>
  <c r="M137" i="1"/>
  <c r="M133" i="1"/>
  <c r="M129" i="1"/>
  <c r="M125" i="1"/>
  <c r="M121" i="1"/>
  <c r="M117" i="1"/>
  <c r="M93" i="1"/>
  <c r="M89" i="1"/>
  <c r="M85" i="1"/>
  <c r="M81" i="1"/>
  <c r="M77" i="1"/>
  <c r="M37" i="1"/>
  <c r="M33" i="1"/>
  <c r="M29" i="1"/>
  <c r="M24" i="1"/>
  <c r="M25" i="1"/>
  <c r="M212" i="1"/>
  <c r="M208" i="1"/>
  <c r="M184" i="1"/>
  <c r="M156" i="1"/>
  <c r="M152" i="1"/>
  <c r="M148" i="1"/>
  <c r="M144" i="1"/>
  <c r="M140" i="1"/>
  <c r="M136" i="1"/>
  <c r="M132" i="1"/>
  <c r="M128" i="1"/>
  <c r="M124" i="1"/>
  <c r="M120" i="1"/>
  <c r="M116" i="1"/>
  <c r="M92" i="1"/>
  <c r="M88" i="1"/>
  <c r="M84" i="1"/>
  <c r="M80" i="1"/>
  <c r="M76" i="1"/>
  <c r="M36" i="1"/>
  <c r="M32" i="1"/>
  <c r="M28" i="1"/>
  <c r="M107" i="1"/>
  <c r="M114" i="1"/>
  <c r="M113" i="1"/>
  <c r="M109" i="1"/>
  <c r="M105" i="1"/>
  <c r="M101" i="1"/>
  <c r="M97" i="1"/>
  <c r="M111" i="1"/>
  <c r="M103" i="1"/>
  <c r="M99" i="1"/>
  <c r="M95" i="1"/>
  <c r="M110" i="1"/>
  <c r="M106" i="1"/>
  <c r="M102" i="1"/>
  <c r="M98" i="1"/>
  <c r="M112" i="1"/>
  <c r="M108" i="1"/>
  <c r="M104" i="1"/>
  <c r="M100" i="1"/>
  <c r="M96" i="1"/>
  <c r="M70" i="1"/>
  <c r="M66" i="1"/>
  <c r="M62" i="1"/>
  <c r="M58" i="1"/>
  <c r="M54" i="1"/>
  <c r="M50" i="1"/>
  <c r="M46" i="1"/>
  <c r="M42" i="1"/>
  <c r="M73" i="1"/>
  <c r="M69" i="1"/>
  <c r="M65" i="1"/>
  <c r="M61" i="1"/>
  <c r="M57" i="1"/>
  <c r="M53" i="1"/>
  <c r="M49" i="1"/>
  <c r="M45" i="1"/>
  <c r="M72" i="1"/>
  <c r="M68" i="1"/>
  <c r="M64" i="1"/>
  <c r="M60" i="1"/>
  <c r="M56" i="1"/>
  <c r="M52" i="1"/>
  <c r="M48" i="1"/>
  <c r="M44" i="1"/>
  <c r="M40" i="1"/>
  <c r="M41" i="1"/>
  <c r="M71" i="1"/>
  <c r="M67" i="1"/>
  <c r="M63" i="1"/>
  <c r="M59" i="1"/>
  <c r="M55" i="1"/>
  <c r="M51" i="1"/>
  <c r="M47" i="1"/>
  <c r="M43" i="1"/>
  <c r="M39" i="1"/>
  <c r="K1" i="1"/>
  <c r="Q549" i="1" l="1"/>
  <c r="Q581" i="1"/>
  <c r="Q693" i="1"/>
  <c r="Q805" i="1"/>
  <c r="Q342" i="1"/>
  <c r="Q769" i="1"/>
  <c r="Q166" i="1"/>
  <c r="Q538" i="1"/>
  <c r="Q654" i="1"/>
  <c r="Q710" i="1"/>
  <c r="Q730" i="1"/>
  <c r="Q474" i="1"/>
  <c r="Q562" i="1"/>
  <c r="Q461" i="1"/>
  <c r="Q493" i="1"/>
  <c r="Q605" i="1"/>
  <c r="Q669" i="1"/>
  <c r="Q733" i="1"/>
  <c r="Q765" i="1"/>
  <c r="Q194" i="1"/>
  <c r="Q754" i="1"/>
  <c r="Q229" i="1"/>
  <c r="Q277" i="1"/>
  <c r="Q373" i="1"/>
  <c r="Q405" i="1"/>
  <c r="Q485" i="1"/>
  <c r="Q533" i="1"/>
  <c r="Q565" i="1"/>
  <c r="Q677" i="1"/>
  <c r="Q725" i="1"/>
  <c r="Q741" i="1"/>
  <c r="Q757" i="1"/>
  <c r="Q322" i="1"/>
  <c r="Q606" i="1"/>
  <c r="Q698" i="1"/>
  <c r="Q234" i="1"/>
  <c r="Q774" i="1"/>
  <c r="Q794" i="1"/>
  <c r="Q381" i="1"/>
  <c r="Q413" i="1"/>
  <c r="Q477" i="1"/>
  <c r="Q525" i="1"/>
  <c r="Q557" i="1"/>
  <c r="Q685" i="1"/>
  <c r="Q717" i="1"/>
  <c r="Q749" i="1"/>
  <c r="Q813" i="1"/>
  <c r="Q650" i="1"/>
  <c r="Q270" i="1"/>
  <c r="Q586" i="1"/>
  <c r="Q593" i="1"/>
  <c r="Q641" i="1"/>
  <c r="Q214" i="1"/>
  <c r="Q262" i="1"/>
  <c r="Q530" i="1"/>
  <c r="Q610" i="1"/>
  <c r="Q738" i="1"/>
  <c r="Q253" i="1"/>
  <c r="Q246" i="1"/>
  <c r="Q298" i="1"/>
  <c r="Q466" i="1"/>
  <c r="Q546" i="1"/>
  <c r="Q265" i="1"/>
  <c r="Q329" i="1"/>
  <c r="Q441" i="1"/>
  <c r="Q617" i="1"/>
  <c r="Q633" i="1"/>
  <c r="Q649" i="1"/>
  <c r="Q665" i="1"/>
  <c r="Q697" i="1"/>
  <c r="Q713" i="1"/>
  <c r="Q777" i="1"/>
  <c r="Q330" i="1"/>
  <c r="Q574" i="1"/>
  <c r="Q642" i="1"/>
  <c r="Q758" i="1"/>
  <c r="Q700" i="1"/>
  <c r="Q438" i="1"/>
  <c r="Q502" i="1"/>
  <c r="Q598" i="1"/>
  <c r="Q630" i="1"/>
  <c r="Q662" i="1"/>
  <c r="Q716" i="1"/>
  <c r="Q732" i="1"/>
  <c r="Q748" i="1"/>
  <c r="Q752" i="1"/>
  <c r="Q764" i="1"/>
  <c r="Q780" i="1"/>
  <c r="Q796" i="1"/>
  <c r="Q812" i="1"/>
  <c r="Q156" i="1"/>
  <c r="Q160" i="1"/>
  <c r="Q164" i="1"/>
  <c r="Q168" i="1"/>
  <c r="Q172" i="1"/>
  <c r="Q176" i="1"/>
  <c r="Q180" i="1"/>
  <c r="Q184" i="1"/>
  <c r="Q188" i="1"/>
  <c r="Q192" i="1"/>
  <c r="Q196" i="1"/>
  <c r="Q200" i="1"/>
  <c r="Q204" i="1"/>
  <c r="Q208" i="1"/>
  <c r="Q212" i="1"/>
  <c r="Q216" i="1"/>
  <c r="Q220" i="1"/>
  <c r="Q224" i="1"/>
  <c r="Q228" i="1"/>
  <c r="Q232" i="1"/>
  <c r="Q236" i="1"/>
  <c r="Q240" i="1"/>
  <c r="Q244" i="1"/>
  <c r="Q248" i="1"/>
  <c r="Q252" i="1"/>
  <c r="Q256" i="1"/>
  <c r="Q260" i="1"/>
  <c r="Q264" i="1"/>
  <c r="Q268" i="1"/>
  <c r="Q272" i="1"/>
  <c r="Q276" i="1"/>
  <c r="Q280" i="1"/>
  <c r="Q284" i="1"/>
  <c r="Q288" i="1"/>
  <c r="Q292" i="1"/>
  <c r="Q296" i="1"/>
  <c r="Q300" i="1"/>
  <c r="Q304" i="1"/>
  <c r="Q308" i="1"/>
  <c r="Q312" i="1"/>
  <c r="Q316" i="1"/>
  <c r="Q320" i="1"/>
  <c r="Q324" i="1"/>
  <c r="Q328" i="1"/>
  <c r="Q332" i="1"/>
  <c r="Q336" i="1"/>
  <c r="Q340" i="1"/>
  <c r="Q344" i="1"/>
  <c r="Q348" i="1"/>
  <c r="Q352" i="1"/>
  <c r="Q356" i="1"/>
  <c r="Q360" i="1"/>
  <c r="Q364" i="1"/>
  <c r="Q368" i="1"/>
  <c r="Q372" i="1"/>
  <c r="Q376" i="1"/>
  <c r="Q380" i="1"/>
  <c r="Q384" i="1"/>
  <c r="Q388" i="1"/>
  <c r="Q392" i="1"/>
  <c r="Q396" i="1"/>
  <c r="Q400" i="1"/>
  <c r="Q404" i="1"/>
  <c r="Q408" i="1"/>
  <c r="Q412" i="1"/>
  <c r="Q416" i="1"/>
  <c r="Q420" i="1"/>
  <c r="Q424" i="1"/>
  <c r="Q428" i="1"/>
  <c r="Q432" i="1"/>
  <c r="Q436" i="1"/>
  <c r="Q440" i="1"/>
  <c r="Q444" i="1"/>
  <c r="Q448" i="1"/>
  <c r="Q452" i="1"/>
  <c r="Q456" i="1"/>
  <c r="Q460" i="1"/>
  <c r="Q464" i="1"/>
  <c r="Q468" i="1"/>
  <c r="Q472" i="1"/>
  <c r="Q476" i="1"/>
  <c r="Q480" i="1"/>
  <c r="Q484" i="1"/>
  <c r="Q488" i="1"/>
  <c r="Q492" i="1"/>
  <c r="Q496" i="1"/>
  <c r="Q500" i="1"/>
  <c r="Q504" i="1"/>
  <c r="Q508" i="1"/>
  <c r="Q512" i="1"/>
  <c r="Q516" i="1"/>
  <c r="Q520" i="1"/>
  <c r="Q524" i="1"/>
  <c r="Q528" i="1"/>
  <c r="Q532" i="1"/>
  <c r="Q536" i="1"/>
  <c r="Q540" i="1"/>
  <c r="Q544" i="1"/>
  <c r="Q548" i="1"/>
  <c r="Q552" i="1"/>
  <c r="Q556" i="1"/>
  <c r="Q560" i="1"/>
  <c r="Q564" i="1"/>
  <c r="Q568" i="1"/>
  <c r="Q572" i="1"/>
  <c r="Q576" i="1"/>
  <c r="Q580" i="1"/>
  <c r="Q584" i="1"/>
  <c r="Q588" i="1"/>
  <c r="Q592" i="1"/>
  <c r="Q596" i="1"/>
  <c r="Q600" i="1"/>
  <c r="Q604" i="1"/>
  <c r="Q608" i="1"/>
  <c r="Q612" i="1"/>
  <c r="Q616" i="1"/>
  <c r="Q620" i="1"/>
  <c r="Q624" i="1"/>
  <c r="Q628" i="1"/>
  <c r="Q632" i="1"/>
  <c r="Q636" i="1"/>
  <c r="Q640" i="1"/>
  <c r="Q644" i="1"/>
  <c r="Q648" i="1"/>
  <c r="Q652" i="1"/>
  <c r="Q656" i="1"/>
  <c r="Q660" i="1"/>
  <c r="Q664" i="1"/>
  <c r="Q668" i="1"/>
  <c r="Q672" i="1"/>
  <c r="Q676" i="1"/>
  <c r="Q680" i="1"/>
  <c r="Q684" i="1"/>
  <c r="Q688" i="1"/>
  <c r="Q692" i="1"/>
  <c r="Q696" i="1"/>
  <c r="Q712" i="1"/>
  <c r="Q724" i="1"/>
  <c r="Q728" i="1"/>
  <c r="Q736" i="1"/>
  <c r="Q740" i="1"/>
  <c r="Q744" i="1"/>
  <c r="Q756" i="1"/>
  <c r="Q760" i="1"/>
  <c r="Q768" i="1"/>
  <c r="Q772" i="1"/>
  <c r="Q776" i="1"/>
  <c r="Q788" i="1"/>
  <c r="Q792" i="1"/>
  <c r="Q800" i="1"/>
  <c r="Q804" i="1"/>
  <c r="Q808" i="1"/>
  <c r="Q174" i="1"/>
  <c r="Q178" i="1"/>
  <c r="Q198" i="1"/>
  <c r="Q206" i="1"/>
  <c r="Q238" i="1"/>
  <c r="Q242" i="1"/>
  <c r="Q250" i="1"/>
  <c r="Q274" i="1"/>
  <c r="Q282" i="1"/>
  <c r="Q306" i="1"/>
  <c r="Q326" i="1"/>
  <c r="Q334" i="1"/>
  <c r="Q370" i="1"/>
  <c r="Q378" i="1"/>
  <c r="Q402" i="1"/>
  <c r="Q410" i="1"/>
  <c r="Q430" i="1"/>
  <c r="Q498" i="1"/>
  <c r="Q570" i="1"/>
  <c r="Q622" i="1"/>
  <c r="Q646" i="1"/>
  <c r="Q746" i="1"/>
  <c r="Q762" i="1"/>
  <c r="Q810" i="1"/>
  <c r="Q159" i="1"/>
  <c r="Q163" i="1"/>
  <c r="Q175" i="1"/>
  <c r="Q183" i="1"/>
  <c r="Q191" i="1"/>
  <c r="Q199" i="1"/>
  <c r="Q207" i="1"/>
  <c r="Q215" i="1"/>
  <c r="Q223" i="1"/>
  <c r="Q231" i="1"/>
  <c r="Q239" i="1"/>
  <c r="Q247" i="1"/>
  <c r="Q251" i="1"/>
  <c r="Q259" i="1"/>
  <c r="Q283" i="1"/>
  <c r="Q291" i="1"/>
  <c r="Q303" i="1"/>
  <c r="Q311" i="1"/>
  <c r="Q319" i="1"/>
  <c r="Q327" i="1"/>
  <c r="Q335" i="1"/>
  <c r="Q343" i="1"/>
  <c r="Q351" i="1"/>
  <c r="Q371" i="1"/>
  <c r="Q379" i="1"/>
  <c r="Q387" i="1"/>
  <c r="Q407" i="1"/>
  <c r="Q411" i="1"/>
  <c r="Q419" i="1"/>
  <c r="Q423" i="1"/>
  <c r="Q431" i="1"/>
  <c r="Q435" i="1"/>
  <c r="Q443" i="1"/>
  <c r="Q451" i="1"/>
  <c r="Q463" i="1"/>
  <c r="Q471" i="1"/>
  <c r="Q479" i="1"/>
  <c r="Q487" i="1"/>
  <c r="Q495" i="1"/>
  <c r="Q499" i="1"/>
  <c r="Q507" i="1"/>
  <c r="Q515" i="1"/>
  <c r="Q527" i="1"/>
  <c r="Q535" i="1"/>
  <c r="Q547" i="1"/>
  <c r="Q559" i="1"/>
  <c r="Q571" i="1"/>
  <c r="Q583" i="1"/>
  <c r="Q611" i="1"/>
  <c r="Q623" i="1"/>
  <c r="Q635" i="1"/>
  <c r="Q647" i="1"/>
  <c r="Q671" i="1"/>
  <c r="Q695" i="1"/>
  <c r="Q719" i="1"/>
  <c r="Q739" i="1"/>
  <c r="Q755" i="1"/>
  <c r="Q767" i="1"/>
  <c r="Q803" i="1"/>
  <c r="Q815" i="1"/>
  <c r="Q157" i="1"/>
  <c r="Q161" i="1"/>
  <c r="Q165" i="1"/>
  <c r="Q173" i="1"/>
  <c r="Q177" i="1"/>
  <c r="Q185" i="1"/>
  <c r="Q189" i="1"/>
  <c r="Q193" i="1"/>
  <c r="Q197" i="1"/>
  <c r="Q205" i="1"/>
  <c r="Q209" i="1"/>
  <c r="Q217" i="1"/>
  <c r="Q221" i="1"/>
  <c r="Q225" i="1"/>
  <c r="Q237" i="1"/>
  <c r="Q241" i="1"/>
  <c r="Q249" i="1"/>
  <c r="Q257" i="1"/>
  <c r="Q261" i="1"/>
  <c r="Q269" i="1"/>
  <c r="Q273" i="1"/>
  <c r="Q281" i="1"/>
  <c r="Q285" i="1"/>
  <c r="Q289" i="1"/>
  <c r="Q305" i="1"/>
  <c r="Q317" i="1"/>
  <c r="Q325" i="1"/>
  <c r="Q333" i="1"/>
  <c r="Q349" i="1"/>
  <c r="Q353" i="1"/>
  <c r="Q369" i="1"/>
  <c r="Q377" i="1"/>
  <c r="Q385" i="1"/>
  <c r="Q401" i="1"/>
  <c r="Q409" i="1"/>
  <c r="Q417" i="1"/>
  <c r="Q429" i="1"/>
  <c r="Q445" i="1"/>
  <c r="Q453" i="1"/>
  <c r="Q465" i="1"/>
  <c r="Q473" i="1"/>
  <c r="Q481" i="1"/>
  <c r="Q497" i="1"/>
  <c r="Q509" i="1"/>
  <c r="Q517" i="1"/>
  <c r="Q529" i="1"/>
  <c r="Q537" i="1"/>
  <c r="Q545" i="1"/>
  <c r="Q561" i="1"/>
  <c r="Q569" i="1"/>
  <c r="Q577" i="1"/>
  <c r="Q589" i="1"/>
  <c r="Q601" i="1"/>
  <c r="Q609" i="1"/>
  <c r="Q613" i="1"/>
  <c r="Q621" i="1"/>
  <c r="Q637" i="1"/>
  <c r="Q645" i="1"/>
  <c r="Q653" i="1"/>
  <c r="Q673" i="1"/>
  <c r="Q689" i="1"/>
  <c r="Q701" i="1"/>
  <c r="Q729" i="1"/>
  <c r="Q745" i="1"/>
  <c r="Q761" i="1"/>
  <c r="Q781" i="1"/>
  <c r="Q793" i="1"/>
  <c r="Q809" i="1"/>
  <c r="Q374" i="1"/>
  <c r="Q406" i="1"/>
  <c r="Q450" i="1"/>
  <c r="Q470" i="1"/>
  <c r="Q514" i="1"/>
  <c r="Q566" i="1"/>
  <c r="Q694" i="1"/>
  <c r="Q726" i="1"/>
  <c r="Q770" i="1"/>
  <c r="Q790" i="1"/>
  <c r="Q203" i="1"/>
  <c r="Q478" i="1"/>
  <c r="Q550" i="1"/>
  <c r="Q714" i="1"/>
  <c r="Q363" i="1"/>
  <c r="Q683" i="1"/>
  <c r="Q670" i="1"/>
  <c r="Q706" i="1"/>
  <c r="Q531" i="1"/>
  <c r="Q595" i="1"/>
  <c r="Q153" i="1"/>
  <c r="Q158" i="1"/>
  <c r="Q162" i="1"/>
  <c r="Q190" i="1"/>
  <c r="Q222" i="1"/>
  <c r="Q258" i="1"/>
  <c r="Q386" i="1"/>
  <c r="Q707" i="1"/>
  <c r="Q779" i="1"/>
  <c r="Q181" i="1"/>
  <c r="Q233" i="1"/>
  <c r="Q297" i="1"/>
  <c r="Q361" i="1"/>
  <c r="Q437" i="1"/>
  <c r="Q457" i="1"/>
  <c r="Q489" i="1"/>
  <c r="Q553" i="1"/>
  <c r="Q585" i="1"/>
  <c r="Q629" i="1"/>
  <c r="Q661" i="1"/>
  <c r="Q681" i="1"/>
  <c r="Q737" i="1"/>
  <c r="Q753" i="1"/>
  <c r="Q801" i="1"/>
  <c r="Q703" i="1"/>
  <c r="Q446" i="1"/>
  <c r="Q482" i="1"/>
  <c r="Q674" i="1"/>
  <c r="Q659" i="1"/>
  <c r="Q254" i="1"/>
  <c r="Q278" i="1"/>
  <c r="Q382" i="1"/>
  <c r="Q534" i="1"/>
  <c r="Q786" i="1"/>
  <c r="Q211" i="1"/>
  <c r="Q235" i="1"/>
  <c r="Q299" i="1"/>
  <c r="Q331" i="1"/>
  <c r="Q339" i="1"/>
  <c r="Q427" i="1"/>
  <c r="Q459" i="1"/>
  <c r="Q467" i="1"/>
  <c r="Q491" i="1"/>
  <c r="Q523" i="1"/>
  <c r="Q555" i="1"/>
  <c r="Q587" i="1"/>
  <c r="Q619" i="1"/>
  <c r="Q651" i="1"/>
  <c r="Q699" i="1"/>
  <c r="Q711" i="1"/>
  <c r="Q731" i="1"/>
  <c r="Q743" i="1"/>
  <c r="Q759" i="1"/>
  <c r="Q775" i="1"/>
  <c r="Q795" i="1"/>
  <c r="Q807" i="1"/>
  <c r="Q747" i="1"/>
  <c r="Q169" i="1"/>
  <c r="Q201" i="1"/>
  <c r="Q213" i="1"/>
  <c r="Q245" i="1"/>
  <c r="Q309" i="1"/>
  <c r="Q341" i="1"/>
  <c r="Q393" i="1"/>
  <c r="Q425" i="1"/>
  <c r="Q501" i="1"/>
  <c r="Q521" i="1"/>
  <c r="Q597" i="1"/>
  <c r="Q709" i="1"/>
  <c r="Q721" i="1"/>
  <c r="Q773" i="1"/>
  <c r="Q266" i="1"/>
  <c r="Q763" i="1"/>
  <c r="Q170" i="1"/>
  <c r="Q682" i="1"/>
  <c r="Q267" i="1"/>
  <c r="Q395" i="1"/>
  <c r="Q727" i="1"/>
  <c r="Q226" i="1"/>
  <c r="Q310" i="1"/>
  <c r="Q362" i="1"/>
  <c r="Q394" i="1"/>
  <c r="Q578" i="1"/>
  <c r="Q722" i="1"/>
  <c r="Q802" i="1"/>
  <c r="Q171" i="1"/>
  <c r="Q275" i="1"/>
  <c r="Q403" i="1"/>
  <c r="Q791" i="1"/>
  <c r="Q154" i="1"/>
  <c r="Q230" i="1"/>
  <c r="Q294" i="1"/>
  <c r="Q302" i="1"/>
  <c r="Q314" i="1"/>
  <c r="Q338" i="1"/>
  <c r="Q346" i="1"/>
  <c r="Q358" i="1"/>
  <c r="Q366" i="1"/>
  <c r="Q390" i="1"/>
  <c r="Q398" i="1"/>
  <c r="Q422" i="1"/>
  <c r="Q434" i="1"/>
  <c r="Q442" i="1"/>
  <c r="Q462" i="1"/>
  <c r="Q486" i="1"/>
  <c r="Q494" i="1"/>
  <c r="Q506" i="1"/>
  <c r="Q526" i="1"/>
  <c r="Q558" i="1"/>
  <c r="Q582" i="1"/>
  <c r="Q594" i="1"/>
  <c r="Q626" i="1"/>
  <c r="Q634" i="1"/>
  <c r="Q658" i="1"/>
  <c r="Q666" i="1"/>
  <c r="Q678" i="1"/>
  <c r="Q686" i="1"/>
  <c r="Q718" i="1"/>
  <c r="Q734" i="1"/>
  <c r="Q750" i="1"/>
  <c r="Q766" i="1"/>
  <c r="Q778" i="1"/>
  <c r="Q798" i="1"/>
  <c r="Q814" i="1"/>
  <c r="Q155" i="1"/>
  <c r="Q167" i="1"/>
  <c r="Q179" i="1"/>
  <c r="Q187" i="1"/>
  <c r="Q195" i="1"/>
  <c r="Q219" i="1"/>
  <c r="Q227" i="1"/>
  <c r="Q243" i="1"/>
  <c r="Q255" i="1"/>
  <c r="Q263" i="1"/>
  <c r="Q271" i="1"/>
  <c r="Q279" i="1"/>
  <c r="Q287" i="1"/>
  <c r="Q295" i="1"/>
  <c r="Q307" i="1"/>
  <c r="Q315" i="1"/>
  <c r="Q323" i="1"/>
  <c r="Q347" i="1"/>
  <c r="Q355" i="1"/>
  <c r="Q359" i="1"/>
  <c r="Q367" i="1"/>
  <c r="Q375" i="1"/>
  <c r="Q383" i="1"/>
  <c r="Q391" i="1"/>
  <c r="Q399" i="1"/>
  <c r="Q415" i="1"/>
  <c r="Q439" i="1"/>
  <c r="Q447" i="1"/>
  <c r="Q455" i="1"/>
  <c r="Q475" i="1"/>
  <c r="Q483" i="1"/>
  <c r="Q503" i="1"/>
  <c r="Q511" i="1"/>
  <c r="Q519" i="1"/>
  <c r="Q539" i="1"/>
  <c r="Q543" i="1"/>
  <c r="Q551" i="1"/>
  <c r="Q563" i="1"/>
  <c r="Q567" i="1"/>
  <c r="Q575" i="1"/>
  <c r="Q579" i="1"/>
  <c r="Q591" i="1"/>
  <c r="Q599" i="1"/>
  <c r="Q603" i="1"/>
  <c r="Q607" i="1"/>
  <c r="Q615" i="1"/>
  <c r="Q627" i="1"/>
  <c r="Q631" i="1"/>
  <c r="Q639" i="1"/>
  <c r="Q643" i="1"/>
  <c r="Q655" i="1"/>
  <c r="Q663" i="1"/>
  <c r="Q667" i="1"/>
  <c r="Q675" i="1"/>
  <c r="Q679" i="1"/>
  <c r="Q687" i="1"/>
  <c r="Q691" i="1"/>
  <c r="Q715" i="1"/>
  <c r="Q723" i="1"/>
  <c r="Q735" i="1"/>
  <c r="Q751" i="1"/>
  <c r="Q771" i="1"/>
  <c r="Q783" i="1"/>
  <c r="Q787" i="1"/>
  <c r="Q799" i="1"/>
  <c r="Q811" i="1"/>
  <c r="N6" i="1"/>
  <c r="M21" i="1"/>
  <c r="M12" i="1"/>
  <c r="M17" i="1"/>
  <c r="M16" i="1"/>
  <c r="M20" i="1"/>
  <c r="M14" i="1"/>
  <c r="M18" i="1"/>
  <c r="M22" i="1"/>
  <c r="M15" i="1"/>
  <c r="M19" i="1"/>
  <c r="M23" i="1"/>
  <c r="N13" i="1"/>
</calcChain>
</file>

<file path=xl/sharedStrings.xml><?xml version="1.0" encoding="utf-8"?>
<sst xmlns="http://schemas.openxmlformats.org/spreadsheetml/2006/main" count="16617" uniqueCount="3942">
  <si>
    <t>DEMANDE EPI</t>
  </si>
  <si>
    <t>taille</t>
  </si>
  <si>
    <t>qté</t>
  </si>
  <si>
    <t>P.U.</t>
  </si>
  <si>
    <t>P.T.</t>
  </si>
  <si>
    <t>FOURNISSEUR</t>
  </si>
  <si>
    <t>Précision</t>
  </si>
  <si>
    <t>REF &amp; désignation</t>
  </si>
  <si>
    <t>Remarque du Client : demain je passe voir bruno,si je peux tout récuperer ce serait super</t>
  </si>
  <si>
    <t>Pour :</t>
  </si>
  <si>
    <t xml:space="preserve">Adresse mail : </t>
  </si>
  <si>
    <t>Date de la commande :</t>
  </si>
  <si>
    <t>alexis codevelle</t>
  </si>
  <si>
    <t>XL</t>
  </si>
  <si>
    <t>9 1/2-10</t>
  </si>
  <si>
    <t>L</t>
  </si>
  <si>
    <t>8 1/2-9</t>
  </si>
  <si>
    <t>alexis TAMOWSKI</t>
  </si>
  <si>
    <t>Romain VERGNES</t>
  </si>
  <si>
    <t>FS</t>
  </si>
  <si>
    <t>S234078GR GANTS ANTI-COUPURE STARCUT+XTRA</t>
  </si>
  <si>
    <t>#00000024</t>
  </si>
  <si>
    <t>S422222 CHAUSSURE CURTIS FLEX</t>
  </si>
  <si>
    <t>#00000026</t>
  </si>
  <si>
    <t>S723002VE BOITE 100 GANTS CHIM. T N' T 92 500</t>
  </si>
  <si>
    <t>BP</t>
  </si>
  <si>
    <t>492000 CHAUSSURES YUKON</t>
  </si>
  <si>
    <t>S132033 MASQUE 3M MOD.4277</t>
  </si>
  <si>
    <t>aurelien aygoui</t>
  </si>
  <si>
    <t>492000 CASQUETTE FB3 VISIERE 55CM ACTEMIUM</t>
  </si>
  <si>
    <t>#00000031</t>
  </si>
  <si>
    <t>#00000034</t>
  </si>
  <si>
    <t>Vincent PASCAL</t>
  </si>
  <si>
    <t>S595133 LAMPE FRONTALE PIXA2</t>
  </si>
  <si>
    <t>S131190 BOITE 10 MASQUES ANTIPOUS. FFP3/9332+</t>
  </si>
  <si>
    <t>2573652 CHAUSSURES BACOU CREEK</t>
  </si>
  <si>
    <t>#00000038</t>
  </si>
  <si>
    <t>S422194 CHAUSSURES MUSTANG FLEX</t>
  </si>
  <si>
    <t>#00000039</t>
  </si>
  <si>
    <t>IS</t>
  </si>
  <si>
    <t>132484 GANT PVC 690 SHOWA</t>
  </si>
  <si>
    <t>#00000040</t>
  </si>
  <si>
    <t>bertin benoit</t>
  </si>
  <si>
    <t>S125215 MASQUE SOUDEUR AVEC CELLULE PHOTO ELECT</t>
  </si>
  <si>
    <t>#00000041</t>
  </si>
  <si>
    <t>S127167 PROTECTION VISOR</t>
  </si>
  <si>
    <t>UNIQUE</t>
  </si>
  <si>
    <t>S226055 MANCHETTE SAFEKNIT GUARD 59-416</t>
  </si>
  <si>
    <t>#00000042</t>
  </si>
  <si>
    <t>bruno frayssinhes</t>
  </si>
  <si>
    <t>S731099BL VETEMENT JETABLE ANTIPOUSSIERES/TYVEK</t>
  </si>
  <si>
    <t>#00000044</t>
  </si>
  <si>
    <t>Francois Roque</t>
  </si>
  <si>
    <t>#00000045</t>
  </si>
  <si>
    <t>7 1/2 8</t>
  </si>
  <si>
    <t>8 1/2 9</t>
  </si>
  <si>
    <t>9 1/2 10</t>
  </si>
  <si>
    <t>S131189 MASQUE ANTIPOUSSIERE FFP2</t>
  </si>
  <si>
    <t>S122004 lunette Bollé Safety Squale II</t>
  </si>
  <si>
    <t>#00000046</t>
  </si>
  <si>
    <t>Karine Bedon</t>
  </si>
  <si>
    <t>#00000047</t>
  </si>
  <si>
    <t>S471029 SEMELLES HYGIENIQUE CUT IMAGE</t>
  </si>
  <si>
    <t>42 - 44</t>
  </si>
  <si>
    <t>#00000049</t>
  </si>
  <si>
    <t>Romain Vergnes</t>
  </si>
  <si>
    <t>S123064BEPYCINC LUNETTES BLAST</t>
  </si>
  <si>
    <t>mathias HEREAU</t>
  </si>
  <si>
    <t>S212018 GANT MANUT STARJUST HYDRO26741</t>
  </si>
  <si>
    <t>6246157 CHAUSSURE HAUTE BACOU PEAK AMG S3</t>
  </si>
  <si>
    <t>#00000052</t>
  </si>
  <si>
    <t>#00000053</t>
  </si>
  <si>
    <t>Cedric REIXACH</t>
  </si>
  <si>
    <t>S121262 LUNETTE CONTOUR CONTPSF FUMEE</t>
  </si>
  <si>
    <t>FS-S234078GR GANTS ANTI-COUPURE STARCUT+XTRA</t>
  </si>
  <si>
    <t>#00000057</t>
  </si>
  <si>
    <t>FS-S212018 GANT MANUT STARJUST HYDRO26741</t>
  </si>
  <si>
    <t>FS-S233044 GANTS RISQUE CHIM. VERT / ULTRANITRIIL</t>
  </si>
  <si>
    <t>FS-S723002VE BOITE 100 GANTS CHIM. T N' T 92 500</t>
  </si>
  <si>
    <t>FS-S141019 BOITE 500 BOUCHONS OREILLES YELLOW NEON</t>
  </si>
  <si>
    <t>FS-S131190 BOITE 10 MASQUES ANTIPOUS. FFP3/9332+</t>
  </si>
  <si>
    <t>FS-S131189 MASQUE ANTIPOUSSIERE FFP2</t>
  </si>
  <si>
    <t>FS-S471029 SEMELLES HYGIENIQUE CUT IMAGE</t>
  </si>
  <si>
    <t>S233044 GANTS RISQUE CHIM. VERT / ULTRANITRIIL</t>
  </si>
  <si>
    <t>8-8 1/2</t>
  </si>
  <si>
    <t>9-9 1/2</t>
  </si>
  <si>
    <t>S141019 BOITE 500 BOUCHONS OREILLES YELLOW NEON</t>
  </si>
  <si>
    <t>#00000058</t>
  </si>
  <si>
    <t>#00000059</t>
  </si>
  <si>
    <t>BP-P702606 CHAUSSURES OPSIAL STEP AIR</t>
  </si>
  <si>
    <t>P702606 CHAUSSURES OPSIAL STEP AIR</t>
  </si>
  <si>
    <t>pascal garcia</t>
  </si>
  <si>
    <t>#00000061</t>
  </si>
  <si>
    <t>Aurélien AYGOUI</t>
  </si>
  <si>
    <t>#00000064</t>
  </si>
  <si>
    <t>#00000065</t>
  </si>
  <si>
    <t>christophe suberville</t>
  </si>
  <si>
    <t>FS-S422194 CHAUSSURES MUSTANG FLEX</t>
  </si>
  <si>
    <t>BP-492000 CHAUSSURES YUKON</t>
  </si>
  <si>
    <t>#00000067</t>
  </si>
  <si>
    <t>christophe combes</t>
  </si>
  <si>
    <t>FS-S111155 CASQUE Idra 2</t>
  </si>
  <si>
    <t>S111155 CASQUE Idra 2</t>
  </si>
  <si>
    <t>FS-S731099BL VETEMENT JETABLE ANTIPOUSSIERES/TYVEK</t>
  </si>
  <si>
    <t>FS-S233339 GANT MAXI DRY PLUS</t>
  </si>
  <si>
    <t>FS-S132033 MASQUE 3M MOD.4277</t>
  </si>
  <si>
    <t>S233339 GANT MAXI DRY PLUS</t>
  </si>
  <si>
    <t>FS-S123064BEPYCINC LUNETTES BLAST</t>
  </si>
  <si>
    <t>S121342NOPRBINC Lunette CONTOUR CONTPSI OC INCO</t>
  </si>
  <si>
    <t>jean-luc granier</t>
  </si>
  <si>
    <t>VP-T-SHIRT ACTEMIUM NOIR &amp; BLANC</t>
  </si>
  <si>
    <t>VP-PARKA HV ACTEMIUM FLUO</t>
  </si>
  <si>
    <t>VP</t>
  </si>
  <si>
    <t>T-SHIRT ACTEMIUM NOIR &amp; BLANC</t>
  </si>
  <si>
    <t>XXL</t>
  </si>
  <si>
    <t>PARKA HV ACTEMIUM FLUO</t>
  </si>
  <si>
    <t>#00000070</t>
  </si>
  <si>
    <t>alexis tamowski</t>
  </si>
  <si>
    <t>FS-S422222 CHAUSSURE CURTIS FLEX</t>
  </si>
  <si>
    <t>BP-492000 CASQUETTE FB3 VISIERE 55CM ACTEMIUM</t>
  </si>
  <si>
    <t>Alexis TAMOWSKI</t>
  </si>
  <si>
    <t>FS-S143067 CASQUE ANTIBRUIT / MODELE OPTIME 3</t>
  </si>
  <si>
    <t>S143067 CASQUE ANTIBRUIT / MODELE OPTIME 3</t>
  </si>
  <si>
    <t>#00000075</t>
  </si>
  <si>
    <t>#00000077</t>
  </si>
  <si>
    <t>#00000078</t>
  </si>
  <si>
    <t>thomas Dupuis</t>
  </si>
  <si>
    <t>#00000079</t>
  </si>
  <si>
    <t>BP-723215 HARNAIS / ANTI CHUTE HARNAIS PR2 AB10213</t>
  </si>
  <si>
    <t>723215 HARNAIS / ANTI CHUTE HARNAIS PR2 AB10213</t>
  </si>
  <si>
    <t>#00000080</t>
  </si>
  <si>
    <t>#00000083</t>
  </si>
  <si>
    <t>William Roumagnac</t>
  </si>
  <si>
    <t>#00000084</t>
  </si>
  <si>
    <t>FS-S125215 MASQUE SOUDEUR AVEC CELLULE PHOTO ELECT</t>
  </si>
  <si>
    <t>BP-723363 MOUSQUETON ANTI-CHUTE AJ501</t>
  </si>
  <si>
    <t>723363 MOUSQUETON ANTI-CHUTE AJ501</t>
  </si>
  <si>
    <t>#00000086</t>
  </si>
  <si>
    <t>BP-492000 SAC MARIN 64L KI0609 1680 D NAVY BLACK</t>
  </si>
  <si>
    <t>492000 SAC MARIN 64L KI0609 1680 D NAVY BLACK</t>
  </si>
  <si>
    <t>#00000087</t>
  </si>
  <si>
    <t>KARINE BEDON</t>
  </si>
  <si>
    <t>FS-S352154JF GILET HV / 54515 ECO</t>
  </si>
  <si>
    <t>FS-S226055 MANCHETTE SAFEKNIT GUARD 59-416</t>
  </si>
  <si>
    <t>FS-S371020 TABLIER CROUTE APRON 70X90</t>
  </si>
  <si>
    <t>FS-S726002 GANTS PROTECTION CHIMIQUE JETABLE</t>
  </si>
  <si>
    <t>FS-S232013 GANT CHIMIQUE TECHNIC 420 3121</t>
  </si>
  <si>
    <t>FS-S221002NI GANTS COTON / KSL 103</t>
  </si>
  <si>
    <t>IS-161566 GANTS MASTERCLEAN</t>
  </si>
  <si>
    <t>IS-161252 GANTS TEGERA 849 JETABLE NITRI X50</t>
  </si>
  <si>
    <t>IS-140565 GANT POLYTRIL TOP</t>
  </si>
  <si>
    <t>FS-S214005 GANT SOUDEUR WIGTIG 26930</t>
  </si>
  <si>
    <t>FS-S219013 SURGANTS ELEC MODELE 021600</t>
  </si>
  <si>
    <t>FS-S231167 GANTS ELEC CLASS00 ELECTROSOFT</t>
  </si>
  <si>
    <t>FS-S121262NOPCRTFM LUNETTE CONTOUR CONTPSF FUMEE</t>
  </si>
  <si>
    <t>FS-S127167 PROTECTION VISOR</t>
  </si>
  <si>
    <t>FS-S121262GRPRBINC Lunette CONTOUR CONTPSI OC INCO</t>
  </si>
  <si>
    <t>FS-S595133 LAMPE FRONTALE PIXA2</t>
  </si>
  <si>
    <t>FS-S111075 CASQUE ELECTRICIEN KARA BLANC</t>
  </si>
  <si>
    <t>FS-S126252 ECRAN FACIAL SPHERPI Bollé</t>
  </si>
  <si>
    <t>FS-S562332 DETECTEUR ALTAIR PRO O²</t>
  </si>
  <si>
    <t>BP-AE 522-15 LONGE AVEC ABSORDEUR LONG 2M</t>
  </si>
  <si>
    <t>BP-1913743 LONGE TRESSE 10,5 1M AL410C</t>
  </si>
  <si>
    <t>S352154JF GILET HV / 54515 ECO</t>
  </si>
  <si>
    <t>: L</t>
  </si>
  <si>
    <t>S371020 TABLIER CROUTE APRON 70X90</t>
  </si>
  <si>
    <t>S726002 GANTS PROTECTION CHIMIQUE JETABLE</t>
  </si>
  <si>
    <t>6 1/2-7</t>
  </si>
  <si>
    <t>6 1/2 7</t>
  </si>
  <si>
    <t>7-7 1/2</t>
  </si>
  <si>
    <t>S232013 GANT CHIMIQUE TECHNIC 420 3121</t>
  </si>
  <si>
    <t>S221002NI GANTS COTON / KSL 103</t>
  </si>
  <si>
    <t>161566 GANTS MASTERCLEAN</t>
  </si>
  <si>
    <t>161252 GANTS TEGERA 849 JETABLE NITRI X50</t>
  </si>
  <si>
    <t>140565 GANT POLYTRIL TOP</t>
  </si>
  <si>
    <t>S214005 GANT SOUDEUR WIGTIG 26930</t>
  </si>
  <si>
    <t>S219013 SURGANTS ELEC MODELE 021600</t>
  </si>
  <si>
    <t>S231167 GANTS ELEC CLASS00 ELECTROSOFT</t>
  </si>
  <si>
    <t>S121262NOPCRTFM LUNETTE CONTOUR CONTPSF FUMEE</t>
  </si>
  <si>
    <t>S121262GRPRBINC Lunette CONTOUR CONTPSI OC INCO</t>
  </si>
  <si>
    <t>S111075 CASQUE ELECTRICIEN KARA BLANC</t>
  </si>
  <si>
    <t>S126252 ECRAN FACIAL SPHERPI Bollé</t>
  </si>
  <si>
    <t>S562332 DETECTEUR ALTAIR PRO O²</t>
  </si>
  <si>
    <t>AE 522-15 LONGE AVEC ABSORDEUR LONG 2M</t>
  </si>
  <si>
    <t>M/L</t>
  </si>
  <si>
    <t>1913743 LONGE TRESSE 10,5 1M AL410C</t>
  </si>
  <si>
    <t>BP-6246157 CHAUSSURE HAUTE BACOU PEAK AMG S3</t>
  </si>
  <si>
    <t>#00000089</t>
  </si>
  <si>
    <t>#00000090</t>
  </si>
  <si>
    <t>#00000091</t>
  </si>
  <si>
    <t>CHRISTOPHE SUBERVILLE</t>
  </si>
  <si>
    <t>#00000093</t>
  </si>
  <si>
    <t>BP-2573652 CHAUSSURES BACOU CREEK</t>
  </si>
  <si>
    <t>10-10 1/2</t>
  </si>
  <si>
    <t>#00000096</t>
  </si>
  <si>
    <t>#00000097</t>
  </si>
  <si>
    <t>FS-S412188 CHAUSSURE HAUTE VICKERS FLEX S3</t>
  </si>
  <si>
    <t>S412188 CHAUSSURE HAUTE VICKERS FLEX S3</t>
  </si>
  <si>
    <t>35/36/37/38</t>
  </si>
  <si>
    <t>#00000099</t>
  </si>
  <si>
    <t>#00000101</t>
  </si>
  <si>
    <t>JEAN-LUC GRANIER</t>
  </si>
  <si>
    <t>VP-GILET SANS MANCHE ACTEMIUM ROUGE</t>
  </si>
  <si>
    <t>GILET SANS MANCHE ACTEMIUM ROUGE</t>
  </si>
  <si>
    <t>#00000106</t>
  </si>
  <si>
    <t>VP-PANTALON ACTEMIUM ROUGE</t>
  </si>
  <si>
    <t>VP-VESTE ACTEMIUM ROUGE</t>
  </si>
  <si>
    <t>PANTALON ACTEMIUM ROUGE</t>
  </si>
  <si>
    <t>VESTE ACTEMIUM ROUGE</t>
  </si>
  <si>
    <t>M</t>
  </si>
  <si>
    <t>VP-SWEAT ACTEMIUM NOIR &amp; BLANC</t>
  </si>
  <si>
    <t>SWEAT ACTEMIUM NOIR &amp; BLANC</t>
  </si>
  <si>
    <t>3XL</t>
  </si>
  <si>
    <t>#00000111</t>
  </si>
  <si>
    <t>vincent davantes</t>
  </si>
  <si>
    <t>#00000112</t>
  </si>
  <si>
    <t>mathieu cantonnet</t>
  </si>
  <si>
    <t>S</t>
  </si>
  <si>
    <t>#00000114</t>
  </si>
  <si>
    <t>#00000115</t>
  </si>
  <si>
    <t>#00000117</t>
  </si>
  <si>
    <t>#00000120</t>
  </si>
  <si>
    <t>: XL</t>
  </si>
  <si>
    <t>Numéro Commandes</t>
  </si>
  <si>
    <t>Demandeur</t>
  </si>
  <si>
    <t>FS-S231167 GANTS ELEC CLASS1 ELECTROSOFT</t>
  </si>
  <si>
    <t>FS-S441065 CHAUSSURE SOUDEUR ARGON</t>
  </si>
  <si>
    <t>FS-S137937 FILMS PELABLES M,928 COIFFES X40</t>
  </si>
  <si>
    <t>Matériel en magasin</t>
  </si>
  <si>
    <t>S441065 CHAUSSURE SOUDEUR ARGON</t>
  </si>
  <si>
    <t>Site</t>
  </si>
  <si>
    <t>Nom</t>
  </si>
  <si>
    <t>NomContrat</t>
  </si>
  <si>
    <t>ABOULARAB</t>
  </si>
  <si>
    <t>FAL LR Maintenance</t>
  </si>
  <si>
    <t>ALVIN-BESSON</t>
  </si>
  <si>
    <t>MERIAL</t>
  </si>
  <si>
    <t>ANTOINE</t>
  </si>
  <si>
    <t>ATR Maintenance</t>
  </si>
  <si>
    <t>AYGOUI</t>
  </si>
  <si>
    <t>BACHELERY</t>
  </si>
  <si>
    <t>TVX</t>
  </si>
  <si>
    <t>BAKLOUCHE</t>
  </si>
  <si>
    <t>BARRIERE</t>
  </si>
  <si>
    <t>FAL LR Travaux</t>
  </si>
  <si>
    <t>BEDON</t>
  </si>
  <si>
    <t>B05</t>
  </si>
  <si>
    <t>BENSIZERARA</t>
  </si>
  <si>
    <t>BERNARDO</t>
  </si>
  <si>
    <t>OES</t>
  </si>
  <si>
    <t>BERRIGAUD</t>
  </si>
  <si>
    <t>BERTIN F</t>
  </si>
  <si>
    <t>MOSE</t>
  </si>
  <si>
    <t>BERTIN B</t>
  </si>
  <si>
    <t>LIEBHERR</t>
  </si>
  <si>
    <t>BIENVENU</t>
  </si>
  <si>
    <t>BLAIN</t>
  </si>
  <si>
    <t>BOULANGER</t>
  </si>
  <si>
    <t>BOUMAHDI</t>
  </si>
  <si>
    <t>ST ELOI TS</t>
  </si>
  <si>
    <t>BOUMAREJ</t>
  </si>
  <si>
    <t>BOUVET</t>
  </si>
  <si>
    <t>BOYE</t>
  </si>
  <si>
    <t>BRUNET</t>
  </si>
  <si>
    <t>BUISSON</t>
  </si>
  <si>
    <t>BUREL</t>
  </si>
  <si>
    <t>CABALLERO</t>
  </si>
  <si>
    <t>CAILLE</t>
  </si>
  <si>
    <t>CALMEJANE</t>
  </si>
  <si>
    <t>CALVO</t>
  </si>
  <si>
    <t>CAMMAS</t>
  </si>
  <si>
    <t>CONTINENTAL</t>
  </si>
  <si>
    <t>CANTIRAN</t>
  </si>
  <si>
    <t>CANTONNET</t>
  </si>
  <si>
    <t>CAPDEVILLE</t>
  </si>
  <si>
    <t>CARRIERE</t>
  </si>
  <si>
    <t>CARVALHO</t>
  </si>
  <si>
    <t>CATALA</t>
  </si>
  <si>
    <t>CAZALY</t>
  </si>
  <si>
    <t>CEBE</t>
  </si>
  <si>
    <t>CENCI</t>
  </si>
  <si>
    <t>CHARRIE</t>
  </si>
  <si>
    <t>CLEMENTE</t>
  </si>
  <si>
    <t>CODEVELLE</t>
  </si>
  <si>
    <t>COMBES</t>
  </si>
  <si>
    <t>COSTA</t>
  </si>
  <si>
    <t>D'OVIDIO</t>
  </si>
  <si>
    <t>D OVIDIO</t>
  </si>
  <si>
    <t>DAL MAGRO</t>
  </si>
  <si>
    <t>DAL-MASO</t>
  </si>
  <si>
    <t>DALMASSO</t>
  </si>
  <si>
    <t>HERAKLES</t>
  </si>
  <si>
    <t>DARGEIN</t>
  </si>
  <si>
    <t>DASQUE</t>
  </si>
  <si>
    <t>DAVID</t>
  </si>
  <si>
    <t>DELMAS</t>
  </si>
  <si>
    <t>DELPIT</t>
  </si>
  <si>
    <t>DELPORTE</t>
  </si>
  <si>
    <t>DELVIT</t>
  </si>
  <si>
    <t>DEMAISON</t>
  </si>
  <si>
    <t>DETRAZ</t>
  </si>
  <si>
    <t>DRAGNE</t>
  </si>
  <si>
    <t>DUFFOURC</t>
  </si>
  <si>
    <t>DUPUIS</t>
  </si>
  <si>
    <t>DURAND</t>
  </si>
  <si>
    <t>EL-MELLALI</t>
  </si>
  <si>
    <t>EL-MOATASSIM</t>
  </si>
  <si>
    <t>ENNAFII</t>
  </si>
  <si>
    <t>ESCALLIER</t>
  </si>
  <si>
    <t>Atelier</t>
  </si>
  <si>
    <t>FARRUGGIO</t>
  </si>
  <si>
    <t>FASOLO</t>
  </si>
  <si>
    <t>TOTAL</t>
  </si>
  <si>
    <t>FAURE</t>
  </si>
  <si>
    <t>FRAYSSE</t>
  </si>
  <si>
    <t>FRAYSSINHES</t>
  </si>
  <si>
    <t>GALLEGO</t>
  </si>
  <si>
    <t>GARCIA</t>
  </si>
  <si>
    <t>PIONEER</t>
  </si>
  <si>
    <t>GAUTIER</t>
  </si>
  <si>
    <t>GAYRAUD</t>
  </si>
  <si>
    <t>GHALEM</t>
  </si>
  <si>
    <t>GLEYSES</t>
  </si>
  <si>
    <t>GRABY</t>
  </si>
  <si>
    <t>GRANIER</t>
  </si>
  <si>
    <t>GRELLOU</t>
  </si>
  <si>
    <t>GRIGNON</t>
  </si>
  <si>
    <t>GUILLEMIN</t>
  </si>
  <si>
    <t>GUITART</t>
  </si>
  <si>
    <t>HEMAR</t>
  </si>
  <si>
    <t>HEREAU</t>
  </si>
  <si>
    <t>HOUZEE</t>
  </si>
  <si>
    <t>HUMBERT</t>
  </si>
  <si>
    <t>HUYNH</t>
  </si>
  <si>
    <t>KEU</t>
  </si>
  <si>
    <t>KHOLLER</t>
  </si>
  <si>
    <t>KIEGER</t>
  </si>
  <si>
    <t>LACOMBE</t>
  </si>
  <si>
    <t>LAMIAUD</t>
  </si>
  <si>
    <t>LAVEZE</t>
  </si>
  <si>
    <t>LAVILLE</t>
  </si>
  <si>
    <t>LE BONNIEC</t>
  </si>
  <si>
    <t>LECEFEL</t>
  </si>
  <si>
    <t>LEFEBVRE</t>
  </si>
  <si>
    <t>LEJEUNE</t>
  </si>
  <si>
    <t>LEMAIRE</t>
  </si>
  <si>
    <t>LOUBENS</t>
  </si>
  <si>
    <t>MAILLOU</t>
  </si>
  <si>
    <t>MALBRANCQ</t>
  </si>
  <si>
    <t>MALLET</t>
  </si>
  <si>
    <t>MANRIC</t>
  </si>
  <si>
    <t>Atelier mécanique vannes</t>
  </si>
  <si>
    <t>MAYNADIE</t>
  </si>
  <si>
    <t>MESMACQUE</t>
  </si>
  <si>
    <t>MICHEL</t>
  </si>
  <si>
    <t>MIROUZE</t>
  </si>
  <si>
    <t>MOLINIER</t>
  </si>
  <si>
    <t>MORAIS</t>
  </si>
  <si>
    <t>MOREAU</t>
  </si>
  <si>
    <t>MOULIN</t>
  </si>
  <si>
    <t>ORFILA</t>
  </si>
  <si>
    <t>ORS</t>
  </si>
  <si>
    <t>PAILLAS</t>
  </si>
  <si>
    <t>PARRENO</t>
  </si>
  <si>
    <t>PASCAL</t>
  </si>
  <si>
    <t>PAUMARD</t>
  </si>
  <si>
    <t>PAUQUET</t>
  </si>
  <si>
    <t>PAYEUR</t>
  </si>
  <si>
    <t>PEDOUSSAT</t>
  </si>
  <si>
    <t>PEREIRA</t>
  </si>
  <si>
    <t>PERROT</t>
  </si>
  <si>
    <t>PETTINICCHIO</t>
  </si>
  <si>
    <t>PEYRE</t>
  </si>
  <si>
    <t>PEZZUTTO</t>
  </si>
  <si>
    <t>PHALIPPOU</t>
  </si>
  <si>
    <t>PONS</t>
  </si>
  <si>
    <t>PRADELS</t>
  </si>
  <si>
    <t>PRETKIEWICZ</t>
  </si>
  <si>
    <t>PRETO</t>
  </si>
  <si>
    <t>PUGINIER</t>
  </si>
  <si>
    <t>RAYNAUD</t>
  </si>
  <si>
    <t>REIXACH</t>
  </si>
  <si>
    <t>RETRAYT</t>
  </si>
  <si>
    <t>LINDE</t>
  </si>
  <si>
    <t>ROCA</t>
  </si>
  <si>
    <t>RODRIGUEZ</t>
  </si>
  <si>
    <t>ROQUE</t>
  </si>
  <si>
    <t>ROSIAUX</t>
  </si>
  <si>
    <t>ROUJEAN</t>
  </si>
  <si>
    <t>ROUMAGNAC</t>
  </si>
  <si>
    <t>ROUSSEAU</t>
  </si>
  <si>
    <t>ROY</t>
  </si>
  <si>
    <t>RUIZ</t>
  </si>
  <si>
    <t>SALAUN</t>
  </si>
  <si>
    <t>SALAZARD</t>
  </si>
  <si>
    <t>SANCHEZ-CLARY</t>
  </si>
  <si>
    <t>SANDRE</t>
  </si>
  <si>
    <t>SCHLUK</t>
  </si>
  <si>
    <t>SEPHAN</t>
  </si>
  <si>
    <t>SIMONET</t>
  </si>
  <si>
    <t>SIRBULESCU</t>
  </si>
  <si>
    <t>SOUBIE</t>
  </si>
  <si>
    <t>SOUTON</t>
  </si>
  <si>
    <t>SOUVERVILLE</t>
  </si>
  <si>
    <t>STAZZU</t>
  </si>
  <si>
    <t>STEPHENS</t>
  </si>
  <si>
    <t>SUAREZ</t>
  </si>
  <si>
    <t>SUBERVILLE</t>
  </si>
  <si>
    <t>TAMOWSKI</t>
  </si>
  <si>
    <t>TANTIN</t>
  </si>
  <si>
    <t>TESTE</t>
  </si>
  <si>
    <t>THOMAS</t>
  </si>
  <si>
    <t>VAILLON</t>
  </si>
  <si>
    <t>VALERY</t>
  </si>
  <si>
    <t>VERGNES</t>
  </si>
  <si>
    <t>VIGROUX</t>
  </si>
  <si>
    <t>VILELA-MARTINS</t>
  </si>
  <si>
    <t>VINDEL</t>
  </si>
  <si>
    <t>WATHLE</t>
  </si>
  <si>
    <t>ZAHRI</t>
  </si>
  <si>
    <t>NOUGAILHON</t>
  </si>
  <si>
    <t>DAVANTES</t>
  </si>
  <si>
    <t>FABRES</t>
  </si>
  <si>
    <t>BERTHIER</t>
  </si>
  <si>
    <t>MASSE</t>
  </si>
  <si>
    <t>VIDIS</t>
  </si>
  <si>
    <t>CHOURRE</t>
  </si>
  <si>
    <t>KRUSZEWSKI</t>
  </si>
  <si>
    <t>????????</t>
  </si>
  <si>
    <t>BENOIT</t>
  </si>
  <si>
    <t>SEBASTIEN</t>
  </si>
  <si>
    <t>jean-luc Granier</t>
  </si>
  <si>
    <t>BOSCOLO</t>
  </si>
  <si>
    <t>mathias Hereau</t>
  </si>
  <si>
    <t>Numéro de la commande :</t>
  </si>
  <si>
    <t>mathias hereau</t>
  </si>
  <si>
    <t>Mathias hereau</t>
  </si>
  <si>
    <t>karine bedon</t>
  </si>
  <si>
    <t>Cédric REIXACH</t>
  </si>
  <si>
    <t>45 - 47</t>
  </si>
  <si>
    <t>Stéphane MIROUZE</t>
  </si>
  <si>
    <t>philippe Rousseau</t>
  </si>
  <si>
    <t>Mathieu CANTONNET</t>
  </si>
  <si>
    <t>S131190 MASQUE ANTIPOUS. FFP3/9332+</t>
  </si>
  <si>
    <t>Cédric Reixach</t>
  </si>
  <si>
    <t>DEVIS FOUR/GANTS FROID POWERGRAB THERMO OPTIAL</t>
  </si>
  <si>
    <t>CHARMETEAU</t>
  </si>
  <si>
    <t>GEISS</t>
  </si>
  <si>
    <t>Jean-Luc CEBE</t>
  </si>
  <si>
    <t>WILLIAM ROUMAGNAC</t>
  </si>
  <si>
    <t>stephane rodier</t>
  </si>
  <si>
    <t>stephane mirouze</t>
  </si>
  <si>
    <t>Jerome BACHELERY</t>
  </si>
  <si>
    <t>karl humbert</t>
  </si>
  <si>
    <t>Mathieu Cantonnet</t>
  </si>
  <si>
    <t>S422178MN CHAUSSURE JUNA S3</t>
  </si>
  <si>
    <t>thomas dupuis</t>
  </si>
  <si>
    <t>Benjamin Cabrignac</t>
  </si>
  <si>
    <t>S595166 LAMPE FRONTALE PIXA2</t>
  </si>
  <si>
    <t>Eric souton</t>
  </si>
  <si>
    <t>47 ou 48</t>
  </si>
  <si>
    <t>Francis DRAGNE</t>
  </si>
  <si>
    <t>francis DRAGNE</t>
  </si>
  <si>
    <t>romain Vergnes</t>
  </si>
  <si>
    <t>S137972 LUNETTE MASQUE FILTERSPECPRO FMP3V</t>
  </si>
  <si>
    <t>vincent DAVANTES</t>
  </si>
  <si>
    <t>Jérome BACHELERY</t>
  </si>
  <si>
    <t>S121396RNPRBINC-LUNETTE RUSH+RUSHPFSPSI</t>
  </si>
  <si>
    <t>S121371RNPRBINC- LUNETTE RUSH INCOLORE</t>
  </si>
  <si>
    <t>benoit VAILLON</t>
  </si>
  <si>
    <t>AUELIEN AYGOUI</t>
  </si>
  <si>
    <t>alexandre CALVO</t>
  </si>
  <si>
    <t>S214018- GANT SOUDEUR ROUGE 2631</t>
  </si>
  <si>
    <t>Philippe Rousseau</t>
  </si>
  <si>
    <t>CEDRIC REIXACH</t>
  </si>
  <si>
    <t>marc RETRAYT</t>
  </si>
  <si>
    <t>S595125 LAMPE FRONTALE HEADS UP 2690</t>
  </si>
  <si>
    <t>S731100BLXL-VETEMENTS JETABLE TYVEK DUAL</t>
  </si>
  <si>
    <t>Karl HUMBERT</t>
  </si>
  <si>
    <t>S121375ROPRBTF- LUNETTE FUMEE</t>
  </si>
  <si>
    <t>33 - 46</t>
  </si>
  <si>
    <t>Marc Detraz</t>
  </si>
  <si>
    <t>Christian Boulanger</t>
  </si>
  <si>
    <t>STEPHANE RODIER</t>
  </si>
  <si>
    <t xml:space="preserve"> S234037BLANC GANTS ANTI-COUPURE BLANC</t>
  </si>
  <si>
    <t>: XXL</t>
  </si>
  <si>
    <t>MAthieu Cantonnet</t>
  </si>
  <si>
    <t>Thibault GARCIA</t>
  </si>
  <si>
    <t>romain vergnes</t>
  </si>
  <si>
    <t>Ali ENNAFII</t>
  </si>
  <si>
    <t>44T2</t>
  </si>
  <si>
    <t>Nicolas GRABY</t>
  </si>
  <si>
    <t>48T3</t>
  </si>
  <si>
    <t>40T1</t>
  </si>
  <si>
    <t>S226055 MANCHETTE 59-416 PAR UNITE</t>
  </si>
  <si>
    <t>S212138 GANT MANUT STARJUST HYDR 03/26740-30</t>
  </si>
  <si>
    <t>S595166 LAMPE FRONTALE PIXA2 NON ATEX</t>
  </si>
  <si>
    <t>ALEXANDRE MOUREMBLES</t>
  </si>
  <si>
    <t>S731099BL COMBINAISON JETABLE 4520 TYPE 5-6</t>
  </si>
  <si>
    <t>P113330 CASQUETTE FB3 VISIERE 55CM ACTEMIUM</t>
  </si>
  <si>
    <t>Romain Vidoni</t>
  </si>
  <si>
    <t>Mathias Hereau</t>
  </si>
  <si>
    <t>38T0</t>
  </si>
  <si>
    <t>46T2</t>
  </si>
  <si>
    <t>PIERRE MANRIC</t>
  </si>
  <si>
    <t>JEROME BACHELERY</t>
  </si>
  <si>
    <t>42T1</t>
  </si>
  <si>
    <t>Xavier ORRIERE</t>
  </si>
  <si>
    <t>: M</t>
  </si>
  <si>
    <t>S731019JA COMBINAISON SPACEL 3000 EBJ</t>
  </si>
  <si>
    <t>PH</t>
  </si>
  <si>
    <t>MONO DOSES DOSISEPTINE</t>
  </si>
  <si>
    <t>ECHARPE TRIANGULAIRE</t>
  </si>
  <si>
    <t xml:space="preserve"> POCHE DE FROID</t>
  </si>
  <si>
    <t xml:space="preserve"> PINCE A ECHARDE</t>
  </si>
  <si>
    <t>BOITE EPONGE HEMOSTATIQUES NASALES ET DERMIQUES</t>
  </si>
  <si>
    <t>SACHETS DOSES POMMADE CICATRYL</t>
  </si>
  <si>
    <t xml:space="preserve"> ARNICAN</t>
  </si>
  <si>
    <t>BOITE DE PANSEMENT</t>
  </si>
  <si>
    <t>fabien gayraud</t>
  </si>
  <si>
    <t>Nicolas Graby</t>
  </si>
  <si>
    <t>50T3</t>
  </si>
  <si>
    <t>36T0</t>
  </si>
  <si>
    <t>54T4</t>
  </si>
  <si>
    <t>benjamin cabrignac</t>
  </si>
  <si>
    <t>S595125 - LAMPE FRONTAL ATEX ZONE 0</t>
  </si>
  <si>
    <t>JEAN-LUC CEBE</t>
  </si>
  <si>
    <t>jean-luc CEBE</t>
  </si>
  <si>
    <t>Rodier</t>
  </si>
  <si>
    <t>ALBI</t>
  </si>
  <si>
    <t>cabrignac</t>
  </si>
  <si>
    <t>Jean-luc cebe</t>
  </si>
  <si>
    <t>jean-luc cebe</t>
  </si>
  <si>
    <t>delpech</t>
  </si>
  <si>
    <t>BOUZAINA</t>
  </si>
  <si>
    <t>mourembles</t>
  </si>
  <si>
    <t>Vidoni</t>
  </si>
  <si>
    <t>NORROY</t>
  </si>
  <si>
    <t>JEAN-CHRISTOPHE CARVALHO</t>
  </si>
  <si>
    <t>ORRIERE</t>
  </si>
  <si>
    <t>J-LUC GRANIER</t>
  </si>
  <si>
    <t>jean-Luc CEBE</t>
  </si>
  <si>
    <t>Emmanuel Grignon</t>
  </si>
  <si>
    <t>S464090VE BOTTE DEVON S5H142611</t>
  </si>
  <si>
    <t>ERIC BRUNET</t>
  </si>
  <si>
    <t>georges manric</t>
  </si>
  <si>
    <t>jerome BACHELERY</t>
  </si>
  <si>
    <t>Jean PEREIRA</t>
  </si>
  <si>
    <t>Jérôme BACHELERY</t>
  </si>
  <si>
    <t>S233399BE - GANT GRIPPAZ</t>
  </si>
  <si>
    <t>MONO DOSES SERUM PHYSIOLOGIQUE</t>
  </si>
  <si>
    <t>S999457N SAC BALUCHON 50L KI0609</t>
  </si>
  <si>
    <t>eric sanchez-clary</t>
  </si>
  <si>
    <t>S111049BLSTD - CASQUE CHANTIER STYLE 300</t>
  </si>
  <si>
    <t>S117056- JUGULAIRE 4 POINTS HXCSB</t>
  </si>
  <si>
    <t>eric Sanchez-Clary</t>
  </si>
  <si>
    <t>CHRISTOPHE GRANIER</t>
  </si>
  <si>
    <t>Benoit GREIN</t>
  </si>
  <si>
    <t>stephane delmas</t>
  </si>
  <si>
    <t>Stephane Rodier</t>
  </si>
  <si>
    <t>Fabrice DURAND</t>
  </si>
  <si>
    <t>S512048 - ENROULEUR TURBOLITE 2M 1018013</t>
  </si>
  <si>
    <t>S511119ML- HARNAIS AB102NG PRO3</t>
  </si>
  <si>
    <t>GREIN</t>
  </si>
  <si>
    <t>LAURENS</t>
  </si>
  <si>
    <t>CASTILLON</t>
  </si>
  <si>
    <t>CALMELLY</t>
  </si>
  <si>
    <t>ROUSSEL</t>
  </si>
  <si>
    <t>Lionel CALMEJANE</t>
  </si>
  <si>
    <t>Alexandre Mourembles</t>
  </si>
  <si>
    <t>PR</t>
  </si>
  <si>
    <t>TEXTYL-CHAUSSURE DE SECURITE SOUDEUR</t>
  </si>
  <si>
    <t>jean-luc GRANIER</t>
  </si>
  <si>
    <t>MAXIME SANDRE</t>
  </si>
  <si>
    <t>EM</t>
  </si>
  <si>
    <t>- CHAUSSURE BETA 7253NKK</t>
  </si>
  <si>
    <t>alexandre mourembles</t>
  </si>
  <si>
    <t>S121375ROPRBTF- LUNETTE CLASSIQUE FUMEE</t>
  </si>
  <si>
    <t>karl HUMBERT</t>
  </si>
  <si>
    <t>Florian Devals</t>
  </si>
  <si>
    <t>romain VERGNES</t>
  </si>
  <si>
    <t>Romain Vincent</t>
  </si>
  <si>
    <t>Jean-michel Loubens</t>
  </si>
  <si>
    <t>christophe GRANIER</t>
  </si>
  <si>
    <t>Mathias Bereche</t>
  </si>
  <si>
    <t>francois roque</t>
  </si>
  <si>
    <t>Jean-luc CEBE</t>
  </si>
  <si>
    <t>Cedric Reixach</t>
  </si>
  <si>
    <t>cedric reixach</t>
  </si>
  <si>
    <t>Erwann GUILLEMIN</t>
  </si>
  <si>
    <t>romain vidoni</t>
  </si>
  <si>
    <t>garcia pascal</t>
  </si>
  <si>
    <t>ANTHONY ROUX</t>
  </si>
  <si>
    <t>Aurelien Aygoui</t>
  </si>
  <si>
    <t>COMPRESSES STERILES 5X5</t>
  </si>
  <si>
    <t>Marc GORRY-POLLET</t>
  </si>
  <si>
    <t>3 SACHETS DOSES POMMADE CICATRYL</t>
  </si>
  <si>
    <t>5 MONO DOSES DOSISEPTINE</t>
  </si>
  <si>
    <t>1 BOITE DE PANSEMENT</t>
  </si>
  <si>
    <t>1 ARNICAN</t>
  </si>
  <si>
    <t>Vincent DAVANTES</t>
  </si>
  <si>
    <t>VESTE ACTEMIUM BLEU CLASSIQUE</t>
  </si>
  <si>
    <t>T2</t>
  </si>
  <si>
    <t>PANTALON CLASSIQUE BLEU</t>
  </si>
  <si>
    <t>PIERRE AMBROISE</t>
  </si>
  <si>
    <t>T3</t>
  </si>
  <si>
    <t>JONATHAN BREGEARD</t>
  </si>
  <si>
    <t>PANTALON TRIMET SPECIAL FONDERIE</t>
  </si>
  <si>
    <t>T4</t>
  </si>
  <si>
    <t>VESTE BLEU TRIMET SPECIAL FONDERIE</t>
  </si>
  <si>
    <t xml:space="preserve"> T4</t>
  </si>
  <si>
    <t>cedric garcia</t>
  </si>
  <si>
    <t>S117042 JUGULAIRE ELASTIQUE HXCS40</t>
  </si>
  <si>
    <t>T0</t>
  </si>
  <si>
    <t>Vincent Davantes</t>
  </si>
  <si>
    <t>T1</t>
  </si>
  <si>
    <t>Date</t>
  </si>
  <si>
    <t xml:space="preserve">#00001076 ‎02‎/‎10‎/‎2017, ‎16‎:‎03‎:‎58 lelia boscolo lelia.boscolo.external@airbus.com 2 €0.00 </t>
  </si>
  <si>
    <t>Ouverte</t>
  </si>
  <si>
    <t xml:space="preserve">#00001075 ‎02‎/‎10‎/‎2017, ‎16‎:‎02‎:‎49 lelia boscolo lelia.boscolo.external@airbus.com 2 €60.00 </t>
  </si>
  <si>
    <t xml:space="preserve">#00001074 ‎02‎/‎10‎/‎2017, ‎15‎:‎56‎:‎43 lelia boscolo lelia.boscolo.external@airbus.com 4 €60.00 </t>
  </si>
  <si>
    <t>Terminée</t>
  </si>
  <si>
    <t xml:space="preserve">#00001073 ‎02‎/‎10‎/‎2017, ‎14‎:‎36‎:‎51 cedric reixach cedric.reixach@actemium.com 1 €0.00 </t>
  </si>
  <si>
    <t xml:space="preserve">#00001072 ‎02‎/‎10‎/‎2017, ‎14‎:‎29‎:‎47 Marc Detraz marc.detraz@actemium.com 3 €48.10 </t>
  </si>
  <si>
    <t xml:space="preserve">#00001071 ‎02‎/‎10‎/‎2017, ‎10‎:‎10‎:‎57 cedric reixach cedric.reixach@orange.fr 1 €0.00 </t>
  </si>
  <si>
    <t xml:space="preserve">#00001070 ‎29‎/‎09‎/‎2017, ‎11‎:‎13‎:‎52 alexandre mourembles alexandre.mourembles@actemium.com 2 €25.66 </t>
  </si>
  <si>
    <t xml:space="preserve">#00001069 ‎28‎/‎09‎/‎2017, ‎16‎:‎37‎:‎12 Jean luc CEBE jean-luc.cebe@actemium.com 1 €0.00 </t>
  </si>
  <si>
    <t xml:space="preserve">#00001068 ‎28‎/‎09‎/‎2017, ‎16‎:‎33‎:‎52 jean luc CEBE jean-luc.cebe@actemium.com 3 €105.84 </t>
  </si>
  <si>
    <t xml:space="preserve">#00001067 ‎28‎/‎09‎/‎2017, ‎15‎:‎21‎:‎32 eric sanchez-clary eric.sanchez-clary.external@airbus.com 7 €810.38 </t>
  </si>
  <si>
    <t xml:space="preserve">#00001066 ‎28‎/‎09‎/‎2017, ‎11‎:‎46‎:‎14 stephane mirouze stephane.mirouze@actemium.com 1 €39.50 </t>
  </si>
  <si>
    <t xml:space="preserve">#00001065 ‎28‎/‎09‎/‎2017, ‎10‎:‎53‎:‎52 alexandre mourembles alexandre.mourembles@actemium.com 2 €107.90 </t>
  </si>
  <si>
    <t xml:space="preserve">#00001064 ‎28‎/‎09‎/‎2017, ‎10‎:‎39‎:‎40 alexandre mourembles mourembles@actemium.com 1 €0.00 </t>
  </si>
  <si>
    <t xml:space="preserve">#00001063 ‎28‎/‎09‎/‎2017, ‎10‎:‎35‎:‎28 alexandre mourembles alexandre.mourembles@actemium.com 3 €0.00 </t>
  </si>
  <si>
    <t xml:space="preserve">#00001062 ‎28‎/‎09‎/‎2017, ‎10‎:‎31‎:‎33 alexandre mourembles alexandre.mourembles@actemium.com 2 €0.00 </t>
  </si>
  <si>
    <t xml:space="preserve">#00001061 ‎27‎/‎09‎/‎2017, ‎13‎:‎56‎:‎12 Nicolas GRABY nicolas.graby@actemium.com 1 €0.00 </t>
  </si>
  <si>
    <t xml:space="preserve">#00001060 ‎26‎/‎09‎/‎2017, ‎16‎:‎39‎:‎08 Mathieu Cantonnet mathieu.cantonnet@actemium.com 1 €146.80 </t>
  </si>
  <si>
    <t xml:space="preserve">#00001059 ‎26‎/‎09‎/‎2017, ‎11‎:‎07‎:‎41 lelia boscolo lelia.boscolo.external@airbus.com 2 €88.76 </t>
  </si>
  <si>
    <t xml:space="preserve">#00001058 ‎26‎/‎09‎/‎2017, ‎09‎:‎21‎:‎57 lelia boscolo lelia.boscolo.external@airbus.com 3 €39.85 </t>
  </si>
  <si>
    <t xml:space="preserve">#00001057 ‎26‎/‎09‎/‎2017, ‎09‎:‎19‎:‎30 lelia boscolo lelia.boscolo.external@airbus.com 2 €0.00 </t>
  </si>
  <si>
    <t xml:space="preserve">#00001056 ‎26‎/‎09‎/‎2017, ‎08‎:‎35‎:‎31 lelia boscolo lelia.boscolo.external@airbus.com 5 €39.85 </t>
  </si>
  <si>
    <t xml:space="preserve">#00001054 ‎25‎/‎09‎/‎2017, ‎17‎:‎56‎:‎19 alexandre mourembles alexandre.mourembles@actemium.com 2 €0.00 </t>
  </si>
  <si>
    <t xml:space="preserve">#00001053 ‎25‎/‎09‎/‎2017, ‎17‎:‎46‎:‎55 alexandre mourembles alexandre.mourembles@actemium.com 2 €0.00 </t>
  </si>
  <si>
    <t xml:space="preserve">#00001052 ‎25‎/‎09‎/‎2017, ‎11‎:‎46‎:‎30 cedric reixach cedric.reixach@actemium.com 3 €48.91 </t>
  </si>
  <si>
    <t xml:space="preserve">#00001051 ‎25‎/‎09‎/‎2017, ‎10‎:‎56‎:‎01 Vincent Davantes vincent.davantes@actemium.com 2 €64.26 </t>
  </si>
  <si>
    <t xml:space="preserve">#00001049 ‎22‎/‎09‎/‎2017, ‎15‎:‎14‎:‎35 Tristan Calmelly tristan.calmelly.external@airbus.com 1 €0.00 </t>
  </si>
  <si>
    <t xml:space="preserve">#00001048 ‎20‎/‎09‎/‎2017, ‎17‎:‎31‎:‎14 Vincent PASCAL vincent.pascal@actemium.com 1 €35.20 </t>
  </si>
  <si>
    <t xml:space="preserve">#00001047 ‎20‎/‎09‎/‎2017, ‎16‎:‎38‎:‎31 Mathieu Cantonnet mathieu.cantonnet@actemium.com 5 €39.85 </t>
  </si>
  <si>
    <t xml:space="preserve">#00001046 ‎20‎/‎09‎/‎2017, ‎08‎:‎54‎:‎00 lelia boscolo lelia.boscolo.external@airbus.com 5 €0.00 </t>
  </si>
  <si>
    <t xml:space="preserve">#00001045 ‎19‎/‎09‎/‎2017, ‎11‎:‎32‎:‎13 eric sanchez-clary eric.sanchez-clary.external@airbus.com 1 €60.00 </t>
  </si>
  <si>
    <t xml:space="preserve">#00001044 ‎19‎/‎09‎/‎2017, ‎10‎:‎13‎:‎05 eric sanchez-clary eric.sanchez-clary.external@airbus.com 1 €60.00 </t>
  </si>
  <si>
    <t xml:space="preserve">#00001043 ‎19‎/‎09‎/‎2017, ‎08‎:‎59‎:‎54 JONATHAN BREGEARD mathieu.cantonnet@actemium.com 2 €0.00 </t>
  </si>
  <si>
    <t xml:space="preserve">#00001042 ‎18‎/‎09‎/‎2017, ‎16‎:‎23‎:‎51 stephane rodier stephane.rodier@actemium.com 4 €105.58 </t>
  </si>
  <si>
    <t xml:space="preserve">#00001041 ‎18‎/‎09‎/‎2017, ‎15‎:‎43‎:‎33 Romain Vergnes romain.vergnes@actemium.com 4 €202.97 </t>
  </si>
  <si>
    <t xml:space="preserve">#00001040 ‎18‎/‎09‎/‎2017, ‎14‎:‎41‎:‎24 cedric garcia cedric.garcia@actemium.com 15 €1,336.44 </t>
  </si>
  <si>
    <t xml:space="preserve">#00001039 ‎18‎/‎09‎/‎2017, ‎12‎:‎49‎:‎57 lelia boscolo lelia.boscolo.external@airbus.com 1 €60.00 </t>
  </si>
  <si>
    <t xml:space="preserve">#00001038 ‎18‎/‎09‎/‎2017, ‎12‎:‎00‎:‎26 stephane mirouze stephane.mirouze@actemium.com 1 €37.10 </t>
  </si>
  <si>
    <t xml:space="preserve">#00001037 ‎18‎/‎09‎/‎2017, ‎11‎:‎03‎:‎50 garcia pascal pascal.garcia@pioneer.com 2 €10.64 </t>
  </si>
  <si>
    <t xml:space="preserve">#00001036 ‎15‎/‎09‎/‎2017, ‎00‎:‎27‎:‎06 christophe combes christophe.combes.external@airbus.com 1 €60.00 </t>
  </si>
  <si>
    <t xml:space="preserve">#00001035 ‎14‎/‎09‎/‎2017, ‎17‎:‎31‎:‎47 Jean luc CEBE jean-luc.cebe@actemium.com 2 €42.33 </t>
  </si>
  <si>
    <t xml:space="preserve">#00001034 ‎14‎/‎09‎/‎2017, ‎14‎:‎25‎:‎20 cedric garcia cedric.garcia@actemium.com 2 €83.38 </t>
  </si>
  <si>
    <t xml:space="preserve">#00001033 ‎14‎/‎09‎/‎2017, ‎10‎:‎20‎:‎50 julien paumard julien.paumard@actemium.com 5 €117.15 </t>
  </si>
  <si>
    <t xml:space="preserve">#00001032 ‎14‎/‎09‎/‎2017, ‎09‎:‎31‎:‎58 PIERRE AMBROISE nicolas.graby@actemium.com 2 €0.00 </t>
  </si>
  <si>
    <t xml:space="preserve">#00001031 ‎13‎/‎09‎/‎2017, ‎14‎:‎52‎:‎42 granier jean-luc jean-luc.granier@merial.com 3 €159.30 </t>
  </si>
  <si>
    <t xml:space="preserve">#00001030 ‎13‎/‎09‎/‎2017, ‎10‎:‎04‎:‎23 lelia boscolo lelia.boscolo.external@airbus.com 1 €48.91 </t>
  </si>
  <si>
    <t xml:space="preserve">#00001029 ‎12‎/‎09‎/‎2017, ‎08‎:‎14‎:‎58 xavier preto xavier.preto@actemium.com 9 €74.35 </t>
  </si>
  <si>
    <t xml:space="preserve">#00001028 ‎08‎/‎09‎/‎2017, ‎12‎:‎02‎:‎26 lelia boscolo lelia.boscolo.external@airbus.com 3 €0.00 </t>
  </si>
  <si>
    <t xml:space="preserve">#00001027 ‎08‎/‎09‎/‎2017, ‎08‎:‎24‎:‎27 Marc GORRY-POLLET marc.gorrypollet.external@airbus.com 1 €7.42 </t>
  </si>
  <si>
    <t xml:space="preserve">#00001026 ‎07‎/‎09‎/‎2017, ‎08‎:‎12‎:‎05 Vincent DAVANTES vincent.davantes@actemium.com 2 €0.00 </t>
  </si>
  <si>
    <t xml:space="preserve">#00001025 ‎06‎/‎09‎/‎2017, ‎17‎:‎57‎:‎03 ALEXANDRE MOUREMBLES alexandre.mourembles@actemium.com 2 €0.00 </t>
  </si>
  <si>
    <t xml:space="preserve">#00001024 ‎06‎/‎09‎/‎2017, ‎13‎:‎53‎:‎21 lelia boscolo lelia.boscolo.external@airbus.com 4 €0.00 </t>
  </si>
  <si>
    <t xml:space="preserve">#00001023 ‎05‎/‎09‎/‎2017, ‎14‎:‎41‎:‎36 alexis codevelle alexis.codevelle@actemium.com 6 €0.00 </t>
  </si>
  <si>
    <t xml:space="preserve">#00001022 ‎05‎/‎09‎/‎2017, ‎14‎:‎35‎:‎11 alexis codevelle alexis.codevelle@actemium.com 10 €178.59 </t>
  </si>
  <si>
    <t xml:space="preserve">#00001021 ‎04‎/‎09‎/‎2017, ‎13‎:‎54‎:‎19 Vincent DAVANTES vincent.davantes@actemium.com 2 €79.50 </t>
  </si>
  <si>
    <t xml:space="preserve">#00001020 ‎30‎/‎08‎/‎2017, ‎17‎:‎06‎:‎30 Luca Lahoreau luca.lahoreau@actemium.com 2 €23.47 </t>
  </si>
  <si>
    <t xml:space="preserve">#00001019 ‎30‎/‎08‎/‎2017, ‎13‎:‎40‎:‎48 Mathias Hereau mathias.hereau@actemium.com 3 €50.00 </t>
  </si>
  <si>
    <t xml:space="preserve">#00001017 ‎29‎/‎08‎/‎2017, ‎14‎:‎08‎:‎59 Vincent PASCAL vincent.pascal@actemium.com 2 €145.34 </t>
  </si>
  <si>
    <t xml:space="preserve">#00001016 ‎29‎/‎08‎/‎2017, ‎10‎:‎40‎:‎02 alexis tamowski alexis.tamowski@actemium.com 7 €557.62 </t>
  </si>
  <si>
    <t xml:space="preserve">#00001014 ‎28‎/‎08‎/‎2017, ‎16‎:‎52‎:‎43 benjamin cabrignac benjamin.cabrignac@actemium.com 2 €72.82 </t>
  </si>
  <si>
    <t xml:space="preserve">#00001013 ‎28‎/‎08‎/‎2017, ‎11‎:‎17‎:‎48 EMMANUEL GRIGNON emmanuel.grignon@actemium.com 4 €60.00 </t>
  </si>
  <si>
    <t xml:space="preserve">#00001012 ‎28‎/‎08‎/‎2017, ‎10‎:‎31‎:‎43 romain vidoni romain.vidoni@actemium.com 1 €37.10 </t>
  </si>
  <si>
    <t xml:space="preserve">#00001011 ‎28‎/‎08‎/‎2017, ‎10‎:‎17‎:‎43 romain VIDONI romain.vidoni@actemium.com 1 €37.10 </t>
  </si>
  <si>
    <t xml:space="preserve">#00001010 ‎24‎/‎08‎/‎2017, ‎14‎:‎10‎:‎10 Xavier ORRIERE xavier.orriere@actemium.com 5 €136.00 </t>
  </si>
  <si>
    <t xml:space="preserve">#00001009 ‎23‎/‎08‎/‎2017, ‎11‎:‎11‎:‎49 Marc GORRY-POLLET marc.gorrypolet.external@airbus.com 4 €0.00 </t>
  </si>
  <si>
    <t xml:space="preserve">#00001008 ‎22‎/‎08‎/‎2017, ‎14‎:‎57‎:‎50 xavier preto xavier.preto@actemium.com 4 €105.37 </t>
  </si>
  <si>
    <t xml:space="preserve">#00001007 ‎21‎/‎08‎/‎2017, ‎12‎:‎01‎:‎09 ALEXANDRE MOUREMBLES alexandre.mourembles@actemium.com 2 €98.80 </t>
  </si>
  <si>
    <t xml:space="preserve">#00001006 ‎21‎/‎08‎/‎2017, ‎11‎:‎58‎:‎20 MOUREMBLES ALEXANDRE alexandre.mourembles@actemium.com 1 €0.00 </t>
  </si>
  <si>
    <t xml:space="preserve">#00001005 ‎21‎/‎08‎/‎2017, ‎11‎:‎35‎:‎48 JOB FILIPE job.filipe@actemium.com 1 €0.00 </t>
  </si>
  <si>
    <t xml:space="preserve">#00001004 ‎18‎/‎08‎/‎2017, ‎11‎:‎02‎:‎11 Jean Luc CEBE jean-luc.cebe@actemium.com 2 €60.13 </t>
  </si>
  <si>
    <t xml:space="preserve">#00001003 ‎17‎/‎08‎/‎2017, ‎16‎:‎54‎:‎18 Xavier preto xavier.preto@actemium.com 1 €33.39 </t>
  </si>
  <si>
    <t xml:space="preserve">#00001001 ‎17‎/‎08‎/‎2017, ‎11‎:‎49‎:‎50 Aurelien Aygoui aurelien.aygoui.external@airbus.com 2 €0.00 </t>
  </si>
  <si>
    <t xml:space="preserve">#00001000 ‎11‎/‎08‎/‎2017, ‎08‎:‎00‎:‎25 eric sanchez-clary eric.sanchez-clary.external@airbus.com 12 €1,755.14 </t>
  </si>
  <si>
    <t xml:space="preserve">#00000999 ‎10‎/‎08‎/‎2017, ‎16‎:‎02‎:‎02 Xavier Preto xavier.preto@actemium.com 4 €110.47 </t>
  </si>
  <si>
    <t xml:space="preserve">#00000998 ‎10‎/‎08‎/‎2017, ‎14‎:‎34‎:‎32 Marc GORRY-POLLET marc.gorrypollet.external@airbus.com 5 €0.00 </t>
  </si>
  <si>
    <t xml:space="preserve">#00000995 ‎07‎/‎08‎/‎2017, ‎16‎:‎10‎:‎15 ORRIERE Xavier xavier.orriere@actemium.com 1 €2.75 </t>
  </si>
  <si>
    <t xml:space="preserve">#00000994 ‎07‎/‎08‎/‎2017, ‎09‎:‎14‎:‎50 stephane delmas stephane.delmas@actemium.com 2 €89.04 </t>
  </si>
  <si>
    <t xml:space="preserve">#00000993 ‎04‎/‎08‎/‎2017, ‎17‎:‎20‎:‎32 Christian Boulanger christian.boulanger@actemium.com 2 €14.84 </t>
  </si>
  <si>
    <t xml:space="preserve">#00000992 ‎03‎/‎08‎/‎2017, ‎10‎:‎34‎:‎16 karine bedon karine.bedon@actemium.com 18 €1,986.92 </t>
  </si>
  <si>
    <t xml:space="preserve">#00000991 ‎03‎/‎08‎/‎2017, ‎09‎:‎15‎:‎00 ALEXANDRE MOUREMBLES alexandre.mourembles@actemium.com 2 €38.49 </t>
  </si>
  <si>
    <t xml:space="preserve">#00000990 ‎03‎/‎08‎/‎2017, ‎09‎:‎05‎:‎13 ANTHONY ROUX alexandre.mourembles@actemium.com 1 €0.00 </t>
  </si>
  <si>
    <t xml:space="preserve">#00000989 ‎03‎/‎08‎/‎2017, ‎09‎:‎03‎:‎08 MARC DUMON alexandre.mourembles@actemium.com 2 €0.00 </t>
  </si>
  <si>
    <t xml:space="preserve">#00000988 ‎02‎/‎08‎/‎2017, ‎13‎:‎17‎:‎04 Romain VERGNES romain.vergnes@actemium.com 1 €60.00 </t>
  </si>
  <si>
    <t xml:space="preserve">#00000987 ‎01‎/‎08‎/‎2017, ‎16‎:‎46‎:‎29 Jean-luc CEBE jean-luc.cebe@actemium.com 3 €58.57 </t>
  </si>
  <si>
    <t xml:space="preserve">#00000986 ‎01‎/‎08‎/‎2017, ‎16‎:‎43‎:‎24 Jean luc CEBE jean-luc.cebe@actemium.com 1 €35.20 </t>
  </si>
  <si>
    <t xml:space="preserve">#00000985 ‎01‎/‎08‎/‎2017, ‎15‎:‎49‎:‎02 karine bedon karine.bedon@actemium.com 1 €159.30 </t>
  </si>
  <si>
    <t xml:space="preserve">#00000984 ‎01‎/‎08‎/‎2017, ‎14‎:‎11‎:‎04 garcia pascal pascal.pioneer@pioneer.com 1 €44.52 </t>
  </si>
  <si>
    <t xml:space="preserve">#00000983 ‎01‎/‎08‎/‎2017, ‎14‎:‎00‎:‎32 alexis codevelle alexis.codevelle@actemium.com 3 €0.00 </t>
  </si>
  <si>
    <t xml:space="preserve">#00000982 ‎01‎/‎08‎/‎2017, ‎11‎:‎56‎:‎40 Vincent PASCAL vincent.pascal@actemium.com 3 €213.74 </t>
  </si>
  <si>
    <t xml:space="preserve">#00000981 ‎31‎/‎07‎/‎2017, ‎09‎:‎49‎:‎10 eric sanchez-clary eric.sanchez-clary.external@airbus.com 1 €60.00 </t>
  </si>
  <si>
    <t xml:space="preserve">#00000980 ‎31‎/‎07‎/‎2017, ‎07‎:‎43‎:‎44 stephane mirouze stephane.mirouze@actemium.com 1 €37.10 </t>
  </si>
  <si>
    <t xml:space="preserve">#00000979 ‎27‎/‎07‎/‎2017, ‎12‎:‎41‎:‎52 CEDRIC REIXACH cedric.reixach@actemium.com 1 €60.00 </t>
  </si>
  <si>
    <t xml:space="preserve">#00000978 ‎25‎/‎07‎/‎2017, ‎14‎:‎18‎:‎08 christophe combes christophe.combes.external@airbus.com 1 €0.00 </t>
  </si>
  <si>
    <t xml:space="preserve">#00000977 ‎25‎/‎07‎/‎2017, ‎13‎:‎58‎:‎22 julien paumard julien.paumard@actemium.com 6 €35.20 </t>
  </si>
  <si>
    <t xml:space="preserve">#00000976 ‎25‎/‎07‎/‎2017, ‎10‎:‎16‎:‎41 maxime sandré maxime.sandre.external@airbus.com 1 €0.00 </t>
  </si>
  <si>
    <t xml:space="preserve">#00000975 ‎24‎/‎07‎/‎2017, ‎08‎:‎49‎:‎50 Juan Rubio LUCAS vincent.pascal@actemium.com 1 €0.00 </t>
  </si>
  <si>
    <t xml:space="preserve">#00000974 ‎21‎/‎07‎/‎2017, ‎12‎:‎01‎:‎37 stephane delmas stephane.delmas@actemium.com 5 €231.73 </t>
  </si>
  <si>
    <t xml:space="preserve">#00000973 ‎20‎/‎07‎/‎2017, ‎17‎:‎30‎:‎50 Xavier ORRIERE xavier.orriere@actemium.com 1 €13.18 </t>
  </si>
  <si>
    <t xml:space="preserve">#00000972 ‎20‎/‎07‎/‎2017, ‎11‎:‎23‎:‎31 romain vidoni romain.vidoni@actemium.com 2 €29.68 </t>
  </si>
  <si>
    <t xml:space="preserve">#00000971 ‎19‎/‎07‎/‎2017, ‎17‎:‎11‎:‎31 lelia boscolo lelia.boscolo.external@airbus.com 2 €164.50 </t>
  </si>
  <si>
    <t xml:space="preserve">#00000970 ‎19‎/‎07‎/‎2017, ‎17‎:‎00‎:‎20 lelia boscolo lelia.boscolo.external@airbus.com 1 €13.18 </t>
  </si>
  <si>
    <t xml:space="preserve">#00000968 ‎19‎/‎07‎/‎2017, ‎16‎:‎04‎:‎02 lelia boscolo lelia.boscolo.external@airbus.com 1 €0.00 </t>
  </si>
  <si>
    <t xml:space="preserve">#00000967 ‎19‎/‎07‎/‎2017, ‎10‎:‎04‎:‎40 alexis tamowski alexis.tamowski@actemium.com 4 €1,384.43 </t>
  </si>
  <si>
    <t xml:space="preserve">#00000966 ‎19‎/‎07‎/‎2017, ‎09‎:‎49‎:‎13 stephane mirouze stephane.mirouze@actemium.com 2 €37.90 </t>
  </si>
  <si>
    <t xml:space="preserve">#00000965 ‎19‎/‎07‎/‎2017, ‎08‎:‎11‎:‎45 stephane delmas stephane.delmas@actemium.com 1 €19.38 </t>
  </si>
  <si>
    <t xml:space="preserve">#00000964 ‎18‎/‎07‎/‎2017, ‎16‎:‎35‎:‎27 julien paumard julien.paumard@actemium.com 1 €0.00 </t>
  </si>
  <si>
    <t xml:space="preserve">#00000957 ‎17‎/‎07‎/‎2017, ‎09‎:‎05‎:‎40 Erwann GUILLEMIN vincent.pascal@actemium.com 1 €35.20 </t>
  </si>
  <si>
    <t xml:space="preserve">#00000956 ‎12‎/‎07‎/‎2017, ‎16‎:‎35‎:‎04 julien paumard julien.paumard@actemium.com 1 €74.20 </t>
  </si>
  <si>
    <t xml:space="preserve">#00000955 ‎10‎/‎07‎/‎2017, ‎15‎:‎54‎:‎14 Emmanuel Grignon emmanuel.grignon@actemium.com 1 €0.00 </t>
  </si>
  <si>
    <t xml:space="preserve">#00000954 ‎10‎/‎07‎/‎2017, ‎10‎:‎06‎:‎04 romain VERGNES romain.vergnes@actemium.com 1 €48.91 </t>
  </si>
  <si>
    <t xml:space="preserve">#00000953 ‎10‎/‎07‎/‎2017, ‎08‎:‎13‎:‎08 stephane mirouze stephane.mirouze@actemium.com 1 €37.10 </t>
  </si>
  <si>
    <t xml:space="preserve">#00000952 ‎10‎/‎07‎/‎2017, ‎07‎:‎06‎:‎44 stephane mirouze stephane.mirouze@actemium.com 1 €31.60 </t>
  </si>
  <si>
    <t xml:space="preserve">#00000950 ‎06‎/‎07‎/‎2017, ‎14‎:‎56‎:‎54 Xavier Preto Xavier.preto@actemium.com 3 €0.00 </t>
  </si>
  <si>
    <t xml:space="preserve">#00000949 ‎06‎/‎07‎/‎2017, ‎06‎:‎48‎:‎01 stephane mirouze stephane.mirouze@actemium.com 1 €13.30 </t>
  </si>
  <si>
    <t xml:space="preserve">#00000947 ‎05‎/‎07‎/‎2017, ‎14‎:‎26‎:‎36 jean-luc cebe jean-luc.cebe@actemium.com 4 €120.74 </t>
  </si>
  <si>
    <t xml:space="preserve">#00000946 ‎05‎/‎07‎/‎2017, ‎10‎:‎43‎:‎29 lelia boscolo lelia.boscolo.external@airbus.com 2 €15.20 </t>
  </si>
  <si>
    <t xml:space="preserve">#00000945 ‎04‎/‎07‎/‎2017, ‎16‎:‎28‎:‎09 job filipe bruno.frayssinhes@actemium.com 1 €7.36 </t>
  </si>
  <si>
    <t xml:space="preserve">#00000944 ‎04‎/‎07‎/‎2017, ‎13‎:‎01‎:‎20 cedric reixach cedric.reixach@actemium.com 1 €3.71 </t>
  </si>
  <si>
    <t xml:space="preserve">#00000943 ‎30‎/‎06‎/‎2017, ‎10‎:‎54‎:‎47 KARINE BEDON karine.bedon@actemium.com 1 €97.50 </t>
  </si>
  <si>
    <t xml:space="preserve">#00000942 ‎29‎/‎06‎/‎2017, ‎16‎:‎16‎:‎43 job filipe bruno.frayssinhes@actemium.com 2 €26.57 </t>
  </si>
  <si>
    <t xml:space="preserve">#00000941 ‎29‎/‎06‎/‎2017, ‎13‎:‎51‎:‎50 Jean luc CEBE jean-luc.cebe@actemium.com 3 €98.10 </t>
  </si>
  <si>
    <t xml:space="preserve">#00000940 ‎29‎/‎06‎/‎2017, ‎11‎:‎30‎:‎37 christophe combes christophe.combes.external@airbus.com 2 €64.26 </t>
  </si>
  <si>
    <t xml:space="preserve">#00000937 ‎28‎/‎06‎/‎2017, ‎16‎:‎59‎:‎25 Vincent Bellanger vincent.bellanger@actemium.com 4 €60.00 </t>
  </si>
  <si>
    <t xml:space="preserve">#00000936 ‎28‎/‎06‎/‎2017, ‎16‎:‎21‎:‎31 jean luc CEBE jean-luc.cebe@actemium.com 1 €60.00 </t>
  </si>
  <si>
    <t xml:space="preserve">#00000935 ‎28‎/‎06‎/‎2017, ‎14‎:‎57‎:‎18 sanchez-clary eric eric.sanchez-clary.external@airbus.com 2 €42.96 </t>
  </si>
  <si>
    <t xml:space="preserve">#00000934 ‎28‎/‎06‎/‎2017, ‎14‎:‎18‎:‎11 Cedric Reixach cedric.reixach@actemium.com 3 €0.00 </t>
  </si>
  <si>
    <t xml:space="preserve">#00000933 ‎28‎/‎06‎/‎2017, ‎11‎:‎26‎:‎16 bruno frayssinhes bruno.frayssinhes@actemium.com 1 €16.88 </t>
  </si>
  <si>
    <t xml:space="preserve">#00000928 ‎27‎/‎06‎/‎2017, ‎13‎:‎56‎:‎58 julien paumard julien.paumard@actemium.com 2 €44.16 </t>
  </si>
  <si>
    <t xml:space="preserve">#00000927 ‎26‎/‎06‎/‎2017, ‎16‎:‎59‎:‎08 Emmanuel Grignon emmanuel.grignon@actemium.com 4 €68.66 </t>
  </si>
  <si>
    <t xml:space="preserve">#00000926 ‎26‎/‎06‎/‎2017, ‎10‎:‎49‎:‎29 jean luc granier jean-luc.granier@merial.com 3 €0.00 </t>
  </si>
  <si>
    <t xml:space="preserve">#00000925 ‎26‎/‎06‎/‎2017, ‎10‎:‎33‎:‎24 Tristan Calmelly tristan.calmelly@actemium.com 3 €3.71 </t>
  </si>
  <si>
    <t xml:space="preserve">#00000924 ‎26‎/‎06‎/‎2017, ‎08‎:‎32‎:‎47 stephane mirouze stephane.mirouze@actemium.com 1 €11.26 </t>
  </si>
  <si>
    <t xml:space="preserve">#00000923 ‎23‎/‎06‎/‎2017, ‎15‎:‎12‎:‎30 alexis tamowski alexis.tamowski@actemium.com 6 €1,204.00 </t>
  </si>
  <si>
    <t xml:space="preserve">#00000922 ‎22‎/‎06‎/‎2017, ‎17‎:‎11‎:‎23 pascal garcia pascal.garcia@pioneer.com 1 €89.04 </t>
  </si>
  <si>
    <t xml:space="preserve">#00000921 ‎21‎/‎06‎/‎2017, ‎11‎:‎02‎:‎14 stephane mirouze stephane.mirouze@actemium.com 2 €63.74 </t>
  </si>
  <si>
    <t xml:space="preserve">#00000920 ‎21‎/‎06‎/‎2017, ‎09‎:‎40‎:‎06 eric sanchez-clary eric.sanchez-clary.external@airbus.com 1 €159.30 </t>
  </si>
  <si>
    <t xml:space="preserve">#00000919 ‎21‎/‎06‎/‎2017, ‎08‎:‎12‎:‎45 vincent davantes vincent.davantes@actemium.com 1 €60.00 </t>
  </si>
  <si>
    <t xml:space="preserve">#00000918 ‎21‎/‎06‎/‎2017, ‎08‎:‎12‎:‎26 eric sanchez-clary eric.sanchez-clary.external@airbus.com 13 €2,680.94 </t>
  </si>
  <si>
    <t xml:space="preserve">#00000917 ‎20‎/‎06‎/‎2017, ‎16‎:‎13‎:‎28 Cedric REIXACH cedric.reixach@actemium.com 4 €60.00 </t>
  </si>
  <si>
    <t xml:space="preserve">#00000916 ‎20‎/‎06‎/‎2017, ‎11‎:‎17‎:‎42 KARINE BEDON karine.bedon@actemium.com 8 €858.08 </t>
  </si>
  <si>
    <t xml:space="preserve">#00000915 ‎19‎/‎06‎/‎2017, ‎12‎:‎00‎:‎13 Emmanuel Grignon emmanuel.grignon@actemium.com 2 €60.00 </t>
  </si>
  <si>
    <t xml:space="preserve">#00000914 ‎15‎/‎06‎/‎2017, ‎08‎:‎25‎:‎36 Jean-luc CEBE jean-luc.cebe@actemium.com 1 €11.26 </t>
  </si>
  <si>
    <t xml:space="preserve">#00000913 ‎14‎/‎06‎/‎2017, ‎15‎:‎31‎:‎09 bruno frayssinhes pascal.garcia@pioneer.com 11 €612.96 </t>
  </si>
  <si>
    <t xml:space="preserve">#00000912 ‎14‎/‎06‎/‎2017, ‎09‎:‎03‎:‎09 Vincent PASCAL vincent.pascal@actemium.com 1 €90.30 </t>
  </si>
  <si>
    <t xml:space="preserve">#00000911 ‎13‎/‎06‎/‎2017, ‎19‎:‎51‎:‎01 Romain Vidoni romain.vidoni@gmail.com 3 €192.67 </t>
  </si>
  <si>
    <t xml:space="preserve">#00000910 ‎13‎/‎06‎/‎2017, ‎14‎:‎18‎:‎33 lelia boscolo lelia.boscolo.external@vinci-energies.net 2 €0.00 </t>
  </si>
  <si>
    <t xml:space="preserve">#00000909 ‎12‎/‎06‎/‎2017, ‎14‎:‎43‎:‎59 maxime sandré maxime.sandre.external@airbus.com 2 €0.00 </t>
  </si>
  <si>
    <t xml:space="preserve">#00000908 ‎12‎/‎06‎/‎2017, ‎12‎:‎18‎:‎43 alexandre mourembles alexandre.mourembles@actemium.com 4 €0.00 </t>
  </si>
  <si>
    <t xml:space="preserve">#00000907 ‎09‎/‎06‎/‎2017, ‎11‎:‎44‎:‎53 job FILIPE job.filipe@actemium.com 1 €52.79 </t>
  </si>
  <si>
    <t xml:space="preserve">#00000906 ‎09‎/‎06‎/‎2017, ‎11‎:‎42‎:‎25 job FILIPE job.filipe@actemium.com 2 €0.00 </t>
  </si>
  <si>
    <t xml:space="preserve">#00000905 ‎09‎/‎06‎/‎2017, ‎11‎:‎05‎:‎25 JOB FILIPE job.filipe@actemium.com 1 €48.91 </t>
  </si>
  <si>
    <t xml:space="preserve">#00000904 ‎08‎/‎06‎/‎2017, ‎11‎:‎52‎:‎54 lelia boscolo lelia.boscolo.external@airbus.com 1 €0.00 </t>
  </si>
  <si>
    <t xml:space="preserve">#00000903 ‎08‎/‎06‎/‎2017, ‎09‎:‎45‎:‎27 Marc Detraz marc.detraz@actemium.com 1 €45.67 </t>
  </si>
  <si>
    <t xml:space="preserve">#00000902 ‎07‎/‎06‎/‎2017, ‎15‎:‎45‎:‎34 Jean Luc CEBE jean-luc.cebe@actemium.com 3 €46.00 </t>
  </si>
  <si>
    <t xml:space="preserve">#00000901 ‎07‎/‎06‎/‎2017, ‎07‎:‎52‎:‎35 fabien gayraud fabien.gayraud@actemium.com 2 €0.00 </t>
  </si>
  <si>
    <t xml:space="preserve">#00000900 ‎07‎/‎06‎/‎2017, ‎07‎:‎48‎:‎55 fabien gayraud fabien.gayraud@actemium.com 1 €77.40 </t>
  </si>
  <si>
    <t xml:space="preserve">#00000899 ‎02‎/‎06‎/‎2017, ‎10‎:‎13‎:‎24 ALEXANDRE MOUREMBLES alexandre.mourembles@actemium.com 2 €0.00 </t>
  </si>
  <si>
    <t xml:space="preserve">#00000898 ‎02‎/‎06‎/‎2017, ‎09‎:‎20‎:‎42 lelia boscolo lelia.boscolo.external@airbus.com 3 €0.00 </t>
  </si>
  <si>
    <t xml:space="preserve">#00000897 ‎02‎/‎06‎/‎2017, ‎07‎:‎11‎:‎23 Romain VERGNES romain.vergnes@actemium.com 1 €60.00 </t>
  </si>
  <si>
    <t xml:space="preserve">#00000896 ‎01‎/‎06‎/‎2017, ‎15‎:‎54‎:‎45 jean luc granier jean-luc.granier@merial.com 3 €0.00 </t>
  </si>
  <si>
    <t xml:space="preserve">#00000895 ‎01‎/‎06‎/‎2017, ‎08‎:‎10‎:‎58 francois roque alexis.codevelle@actemium.com 1 €35.20 </t>
  </si>
  <si>
    <t xml:space="preserve">#00000894 ‎31‎/‎05‎/‎2017, ‎10‎:‎53‎:‎37 lelia boscolo lelia.boscolo.external@airbus.com 1 €60.00 </t>
  </si>
  <si>
    <t xml:space="preserve">#00000893 ‎31‎/‎05‎/‎2017, ‎09‎:‎53‎:‎32 eric sanchez-clary eric.sanchez-clary.external@airbus.com 4 €546.60 </t>
  </si>
  <si>
    <t xml:space="preserve">#00000892 ‎30‎/‎05‎/‎2017, ‎15‎:‎31‎:‎50 ALEXANDRE MOUREMBLES alexandre.mourembles@actemium.com 6 €267.46 </t>
  </si>
  <si>
    <t xml:space="preserve">#00000890 ‎29‎/‎05‎/‎2017, ‎07‎:‎45‎:‎13 eric sanchez-clary eric.sanchez-clary.external@airbus.com 2 €314.55 </t>
  </si>
  <si>
    <t xml:space="preserve">#00000889 ‎24‎/‎05‎/‎2017, ‎11‎:‎15‎:‎12 eric sanchez-clary eric.sanchez-clary.external@airbus.com 2 €269.85 </t>
  </si>
  <si>
    <t xml:space="preserve">#00000888 ‎24‎/‎05‎/‎2017, ‎10‎:‎21‎:‎47 stephane rodier stephane.rodier@actemium.com 2 €0.00 </t>
  </si>
  <si>
    <t xml:space="preserve">#00000887 ‎24‎/‎05‎/‎2017, ‎10‎:‎09‎:‎51 stephane rodier stephane.rodier@actemium.com 1 €52.79 </t>
  </si>
  <si>
    <t xml:space="preserve">#00000886 ‎24‎/‎05‎/‎2017, ‎09‎:‎08‎:‎58 Romain Vergnes romain.vergnes@vinci-energies.net 1 €60.00 </t>
  </si>
  <si>
    <t xml:space="preserve">#00000885 ‎23‎/‎05‎/‎2017, ‎17‎:‎00‎:‎00 vincent davantes vincent.davantes@actemium.com 7 €257.04 </t>
  </si>
  <si>
    <t xml:space="preserve">#00000884 ‎22‎/‎05‎/‎2017, ‎11‎:‎17‎:‎56 alexis codevelle alexiscodevelle.actemium@liebherr.com 2 €11.10 </t>
  </si>
  <si>
    <t xml:space="preserve">#00000883 ‎19‎/‎05‎/‎2017, ‎08‎:‎50‎:‎56 maxime sandré maxime.sandre.external@airbus.com 1 €146.80 </t>
  </si>
  <si>
    <t xml:space="preserve">#00000881 ‎18‎/‎05‎/‎2017, ‎11‎:‎00‎:‎54 christophe GRANIER alexandre.mourembles@actemium.com 2 €0.00 </t>
  </si>
  <si>
    <t xml:space="preserve">#00000880 ‎18‎/‎05‎/‎2017, ‎10‎:‎53‎:‎38 CHRISTOPHE GRANIER alexandre.mourembles@actemium.com 1 €60.00 </t>
  </si>
  <si>
    <t xml:space="preserve">#00000879 ‎17‎/‎05‎/‎2017, ‎17‎:‎43‎:‎04 STEPHANE RODIER stephane.rodier@gmail.com 9 €570.23 </t>
  </si>
  <si>
    <t xml:space="preserve">#00000878 ‎17‎/‎05‎/‎2017, ‎16‎:‎13‎:‎55 Bereche Mathias emmanuel.grignon@actemium.com 4 €62.45 </t>
  </si>
  <si>
    <t xml:space="preserve">#00000877 ‎17‎/‎05‎/‎2017, ‎16‎:‎08‎:‎39 Mathias Bereche emmanuel.grignon@actemium.com 3 €0.00 </t>
  </si>
  <si>
    <t xml:space="preserve">#00000876 ‎16‎/‎05‎/‎2017, ‎17‎:‎12‎:‎30 julien paumard julien.paumard@actemium.com 1 €60.00 </t>
  </si>
  <si>
    <t xml:space="preserve">#00000875 ‎15‎/‎05‎/‎2017, ‎07‎:‎43‎:‎23 stephane mirouze stephane.mirouze@actemium.com 1 €37.10 </t>
  </si>
  <si>
    <t xml:space="preserve">#00000874 ‎11‎/‎05‎/‎2017, ‎14‎:‎13‎:‎25 mathias hereau mathias.hereau@actemium.com 1 €48.91 </t>
  </si>
  <si>
    <t xml:space="preserve">#00000873 ‎11‎/‎05‎/‎2017, ‎10‎:‎20‎:‎00 alexis tamowski alexis.tamowski@actemium.com 12 €2,545.22 </t>
  </si>
  <si>
    <t xml:space="preserve">#00000872 ‎10‎/‎05‎/‎2017, ‎14‎:‎31‎:‎53 jean-luc CEBE jean-luc.cebe@actemium.com 8 €108.05 </t>
  </si>
  <si>
    <t xml:space="preserve">#00000871 ‎09‎/‎05‎/‎2017, ‎15‎:‎36‎:‎06 MAthieu Cantonnet mathieu.cantonnet@actemium.com 1 €39.85 </t>
  </si>
  <si>
    <t xml:space="preserve">#00000870 ‎09‎/‎05‎/‎2017, ‎15‎:‎30‎:‎23 Mathieu Cantonnet mathieu.cantonnet@actemium.com 4 €0.00 </t>
  </si>
  <si>
    <t xml:space="preserve">#00000869 ‎09‎/‎05‎/‎2017, ‎09‎:‎11‎:‎08 Vincent PASCAL vincent.pascal@actemium.com 2 €212.56 </t>
  </si>
  <si>
    <t xml:space="preserve">#00000868 ‎09‎/‎05‎/‎2017, ‎08‎:‎50‎:‎46 benjamin CABRIGNAC benjamin.cabrignac@actemium.com 4 €179.25 </t>
  </si>
  <si>
    <t xml:space="preserve">#00000867 ‎04‎/‎05‎/‎2017, ‎15‎:‎12‎:‎10 ALEXANDRE MOUREMBLES alexandre.mourembles@actemium.com 2 €0.00 </t>
  </si>
  <si>
    <t xml:space="preserve">#00000866 ‎04‎/‎05‎/‎2017, ‎09‎:‎14‎:‎34 Vincent PASCAL vincent.pascal@actemium.com 3 €35.20 </t>
  </si>
  <si>
    <t xml:space="preserve">#00000865 ‎03‎/‎05‎/‎2017, ‎17‎:‎34‎:‎08 Jean-michel Loubens romain.vergnes@actemium.com 1 €0.00 </t>
  </si>
  <si>
    <t xml:space="preserve">#00000864 ‎03‎/‎05‎/‎2017, ‎09‎:‎39‎:‎53 Romain Vincent romain.vergnes@actemium.com 1 €0.00 </t>
  </si>
  <si>
    <t xml:space="preserve">#00000863 ‎03‎/‎05‎/‎2017, ‎09‎:‎36‎:‎42 Guilllaume Lamiaud guillaume.lamiaud@actemium.com 1 €35.20 </t>
  </si>
  <si>
    <t xml:space="preserve">#00000861 ‎03‎/‎05‎/‎2017, ‎09‎:‎31‎:‎51 ALEXANDRE MOUREMBLES alexandre.mourembles@actemium.com 4 €223.90 </t>
  </si>
  <si>
    <t xml:space="preserve">#00000859 ‎03‎/‎05‎/‎2017, ‎09‎:‎27‎:‎11 romain VERGNES romain.vergnes@actemium.com 1 €45.67 </t>
  </si>
  <si>
    <t xml:space="preserve">#00000858 ‎28‎/‎04‎/‎2017, ‎16‎:‎12‎:‎23 Florian Devals florian.devals.externe@pierre-fabre.com 1 €60.00 </t>
  </si>
  <si>
    <t xml:space="preserve">#00000857 ‎27‎/‎04‎/‎2017, ‎08‎:‎46‎:‎30 alexandre sirbulescu alexandre.sirbulescu@actemium.com 1 €14.84 </t>
  </si>
  <si>
    <t xml:space="preserve">#00000856 ‎25‎/‎04‎/‎2017, ‎16‎:‎10‎:‎19 lelia Boscolo lelia.boscolo.external@airbus.com 2 €0.00 </t>
  </si>
  <si>
    <t xml:space="preserve">#00000854 ‎21‎/‎04‎/‎2017, ‎09‎:‎03‎:‎47 vincent davantes vincent.davantes@actemium.com 7 €458.34 </t>
  </si>
  <si>
    <t xml:space="preserve">#00000853 ‎19‎/‎04‎/‎2017, ‎06‎:‎43‎:‎06 pascal garcia pascal.garcia@pioneer.com 1 €16.80 </t>
  </si>
  <si>
    <t xml:space="preserve">#00000852 ‎19‎/‎04‎/‎2017, ‎06‎:‎39‎:‎00 pascal garcia pascal.garcia@pioneer.com 2 €104.52 </t>
  </si>
  <si>
    <t xml:space="preserve">#00000851 ‎18‎/‎04‎/‎2017, ‎11‎:‎27‎:‎28 karl HUMBERT karl.humbert@actemium.com 2 €90.19 </t>
  </si>
  <si>
    <t xml:space="preserve">#00000850 ‎11‎/‎04‎/‎2017, ‎09‎:‎22‎:‎42 karine bedon karine.bedon@actemium.com 3 €186.58 </t>
  </si>
  <si>
    <t xml:space="preserve">#00000849 ‎10‎/‎04‎/‎2017, ‎15‎:‎37‎:‎22 stephane mirouze stephane.Mirouze@actemium.com 2 €47.15 </t>
  </si>
  <si>
    <t xml:space="preserve">#00000848 ‎10‎/‎04‎/‎2017, ‎10‎:‎23‎:‎08 lelia Boscolo lelia.boscolo.external@airbus.com 3 €119.55 </t>
  </si>
  <si>
    <t xml:space="preserve">#00000847 ‎10‎/‎04‎/‎2017, ‎10‎:‎21‎:‎18 ALEXANDRE MOUREMBLES alexandre.mourembles@actemium.com 3 €219.66 </t>
  </si>
  <si>
    <t xml:space="preserve">#00000846 ‎10‎/‎04‎/‎2017, ‎08‎:‎40‎:‎02 ALEXANDRE MOUREMBLES alexandre.mourembles@actemium.com 1 €44.52 </t>
  </si>
  <si>
    <t xml:space="preserve">#00000845 ‎10‎/‎04‎/‎2017, ‎07‎:‎49‎:‎37 stephane mirouze stephane.mirouze@actemium.com 1 €37.10 </t>
  </si>
  <si>
    <t xml:space="preserve">#00000844 ‎07‎/‎04‎/‎2017, ‎10‎:‎22‎:‎32 JOB FILIPE alexandre.mourembles@actemium.com 9 €213.09 </t>
  </si>
  <si>
    <t xml:space="preserve">#00000843 ‎07‎/‎04‎/‎2017, ‎10‎:‎14‎:‎59 ALEXANDRE MOUREMBLES alexandre.mourembles@actemium.com 2 €0.00 </t>
  </si>
  <si>
    <t xml:space="preserve">#00000842 ‎07‎/‎04‎/‎2017, ‎09‎:‎32‎:‎47 alexandre sirbulescu alexandre.sirbulescu@actemium.com 2 €0.00 </t>
  </si>
  <si>
    <t xml:space="preserve">#00000841 ‎07‎/‎04‎/‎2017, ‎09‎:‎25‎:‎10 eric sanchez-clary eric.sanchez-clary.external@airbus.com 10 €1,703.76 </t>
  </si>
  <si>
    <t xml:space="preserve">#00000840 ‎05‎/‎04‎/‎2017, ‎15‎:‎51‎:‎16 Tristan Calmelly tristan.calmelly@actemium.com 3 €109.83 </t>
  </si>
  <si>
    <t xml:space="preserve">#00000839 ‎05‎/‎04‎/‎2017, ‎11‎:‎37‎:‎33 ALEXANDRE MOUREMBLES alexandre.mourembles@actemium.com 4 €0.00 </t>
  </si>
  <si>
    <t xml:space="preserve">#00000837 ‎05‎/‎04‎/‎2017, ‎08‎:‎09‎:‎30 julien paumard julien.paumard@actemium.com 2 €35.20 </t>
  </si>
  <si>
    <t xml:space="preserve">#00000836 ‎04‎/‎04‎/‎2017, ‎10‎:‎43‎:‎35 julien paumard julien.paumard@actemium.com 1 €42.60 </t>
  </si>
  <si>
    <t xml:space="preserve">#00000835 ‎04‎/‎04‎/‎2017, ‎08‎:‎45‎:‎20 Tristan Calmelly tristan.calmelly@actemium.com 1 €5.63 </t>
  </si>
  <si>
    <t xml:space="preserve">#00000834 ‎03‎/‎04‎/‎2017, ‎14‎:‎37‎:‎10 stephane mirouze stephane.mirouze@actemium.com 1 €19.75 </t>
  </si>
  <si>
    <t xml:space="preserve">#00000833 ‎03‎/‎04‎/‎2017, ‎14‎:‎33‎:‎11 stephane mirouze stephane.mirouze@actemium.com 1 €19.75 </t>
  </si>
  <si>
    <t xml:space="preserve">#00000832 ‎30‎/‎03‎/‎2017, ‎18‎:‎51‎:‎25 Philippe Rousseau philipperousseau01@gmail.com 3 €35.20 </t>
  </si>
  <si>
    <t xml:space="preserve">#00000831 ‎30‎/‎03‎/‎2017, ‎14‎:‎58‎:‎23 KARINE BEDON karine.bedon@actemium.com 10 €1,285.18 </t>
  </si>
  <si>
    <t xml:space="preserve">#00000830 ‎30‎/‎03‎/‎2017, ‎08‎:‎25‎:‎49 Vincent Bellanger vincent.bellanger@actemium.com 1 €45.67 </t>
  </si>
  <si>
    <t xml:space="preserve">#00000829 ‎29‎/‎03‎/‎2017, ‎15‎:‎58‎:‎51 JOB FILIPE alexandre.mourembles@actemium.com 2 €61.81 </t>
  </si>
  <si>
    <t xml:space="preserve">#00000827 ‎27‎/‎03‎/‎2017, ‎08‎:‎51‎:‎10 Vincent PASCAL vincent.pascal@actemium.com 3 €133.44 </t>
  </si>
  <si>
    <t xml:space="preserve">#00000826 ‎21‎/‎03‎/‎2017, ‎11‎:‎23‎:‎41 alexandre mourembles alexandre.mourembles@actemium.com 2 €0.00 </t>
  </si>
  <si>
    <t xml:space="preserve">#00000825 ‎21‎/‎03‎/‎2017, ‎11‎:‎21‎:‎29 ALEXANDRE MOUREMBLES alexandre.mourembles@actemium.com 2 €0.00 </t>
  </si>
  <si>
    <t xml:space="preserve">#00000824 ‎21‎/‎03‎/‎2017, ‎08‎:‎19‎:‎06 alexis codevelle alexis.codevelle@actemium.com 1 €75.24 </t>
  </si>
  <si>
    <t xml:space="preserve">#00000823 ‎20‎/‎03‎/‎2017, ‎10‎:‎43‎:‎29 alexandre sirbulescu alexandre.sirbulescu@actemium.com 1 €0.00 </t>
  </si>
  <si>
    <t xml:space="preserve">#00000822 ‎20‎/‎03‎/‎2017, ‎10‎:‎39‎:‎50 alexandre sirbulescu alexandre.sirbulescu@actemium.com 3 €43.78 </t>
  </si>
  <si>
    <t xml:space="preserve">#00000821 ‎15‎/‎03‎/‎2017, ‎15‎:‎35‎:‎53 lelia boscolo lelia.boscolo.external@airbus.com 1 €37.10 </t>
  </si>
  <si>
    <t xml:space="preserve">#00000819 ‎15‎/‎03‎/‎2017, ‎13‎:‎53‎:‎53 lelia boscolo lelia.boscolo.external@airbus.com 1 €60.00 </t>
  </si>
  <si>
    <t xml:space="preserve">#00000818 ‎15‎/‎03‎/‎2017, ‎11‎:‎35‎:‎35 maxime sandré maxime.sandre.external@airbus.com 1 €0.00 </t>
  </si>
  <si>
    <t xml:space="preserve">#00000817 ‎10‎/‎03‎/‎2017, ‎09‎:‎45‎:‎32 william stephens william.stephens@cegelec.com 2 €270.00 </t>
  </si>
  <si>
    <t xml:space="preserve">#00000816 ‎09‎/‎03‎/‎2017, ‎14‎:‎51‎:‎43 lelia boscolo lelia.boscolo.external@airbus.com 1 €38.00 </t>
  </si>
  <si>
    <t xml:space="preserve">#00000815 ‎08‎/‎03‎/‎2017, ‎08‎:‎15‎:‎13 pascal garcia pascal.garcia@pioneer.com 1 €44.52 </t>
  </si>
  <si>
    <t xml:space="preserve">#00000814 ‎06‎/‎03‎/‎2017, ‎10‎:‎01‎:‎29 Jérôme BACHELERY jerome.bachelery@actemium.com 1 €0.00 </t>
  </si>
  <si>
    <t xml:space="preserve">#00000813 ‎03‎/‎03‎/‎2017, ‎15‎:‎02‎:‎03 julien paumard julien.paumard@actemium.com 1 €18.35 </t>
  </si>
  <si>
    <t xml:space="preserve">#00000812 ‎03‎/‎03‎/‎2017, ‎11‎:‎50‎:‎20 Romain Vidoni romain.vidoni@gmail.com 3 €315.80 </t>
  </si>
  <si>
    <t xml:space="preserve">#00000810 ‎02‎/‎03‎/‎2017, ‎15‎:‎50‎:‎40 MAXIME SANDRE maxime.sandre.external@airbus.com 1 €0.00 </t>
  </si>
  <si>
    <t xml:space="preserve">#00000809 ‎02‎/‎03‎/‎2017, ‎15‎:‎46‎:‎14 mathias hereau mathias.hereau@actemium.com 1 €37.62 </t>
  </si>
  <si>
    <t xml:space="preserve">#00000808 ‎02‎/‎03‎/‎2017, ‎11‎:‎01‎:‎21 jean-luc GRANIER jean-luc.granier@merial.com 2 €0.00 </t>
  </si>
  <si>
    <t xml:space="preserve">#00000807 ‎02‎/‎03‎/‎2017, ‎09‎:‎36‎:‎26 William Roumaganc william.roumagnac@actemium.com 1 €45.67 </t>
  </si>
  <si>
    <t xml:space="preserve">#00000806 ‎01‎/‎03‎/‎2017, ‎16‎:‎47‎:‎44 alexandre sirbulescu alexandre.sirbulescu@actemium.com 1 €29.89 </t>
  </si>
  <si>
    <t xml:space="preserve">#00000805 ‎28‎/‎02‎/‎2017, ‎16‎:‎43‎:‎00 DRAGNE Francis francis.dragne@actemium.com 6 €211.80 </t>
  </si>
  <si>
    <t xml:space="preserve">#00000804 ‎28‎/‎02‎/‎2017, ‎13‎:‎22‎:‎29 lelia boscolo lelia.boscolo.external@airbus.com 5 €0.00 </t>
  </si>
  <si>
    <t xml:space="preserve">#00000803 ‎28‎/‎02‎/‎2017, ‎11‎:‎29‎:‎35 eric sanchez-clary eric.sanchez-clary.external@airbus.com 1 €74.20 </t>
  </si>
  <si>
    <t xml:space="preserve">#00000802 ‎22‎/‎02‎/‎2017, ‎19‎:‎07‎:‎42 ALEXANDRE MOUREMBLES alexandre.mourembles@actemium.com 1 €76.00 </t>
  </si>
  <si>
    <t xml:space="preserve">#00000801 ‎22‎/‎02‎/‎2017, ‎13‎:‎14‎:‎49 Romain VERGNES romain.vergnes@actemium.com 1 €45.67 </t>
  </si>
  <si>
    <t xml:space="preserve">#00000800 ‎21‎/‎02‎/‎2017, ‎10‎:‎46‎:‎46 KARINE BEDON karine.bedon@actemium.com 3 €255.31 </t>
  </si>
  <si>
    <t xml:space="preserve">#00000799 ‎21‎/‎02‎/‎2017, ‎08‎:‎46‎:‎46 alexis tamowski alexis.tamowski@actemium.com 9 €1,159.10 </t>
  </si>
  <si>
    <t xml:space="preserve">#00000798 ‎20‎/‎02‎/‎2017, ‎16‎:‎49‎:‎06 William Roumagnac william.roumagnac@actemium.com 1 €47.94 </t>
  </si>
  <si>
    <t xml:space="preserve">#00000797 ‎20‎/‎02‎/‎2017, ‎16‎:‎14‎:‎35 karine bedon karine.bedon@actemium.com 4 €924.80 </t>
  </si>
  <si>
    <t xml:space="preserve">#00000794 ‎20‎/‎02‎/‎2017, ‎06‎:‎58‎:‎38 stephane mirouze stephane.mirouze@actemium.com 1 €38.00 </t>
  </si>
  <si>
    <t xml:space="preserve">#00000793 ‎17‎/‎02‎/‎2017, ‎12‎:‎04‎:‎25 Mathieu Cantonnet mathieu.cantonnet@actemium.com 2 €0.00 </t>
  </si>
  <si>
    <t xml:space="preserve">#00000792 ‎17‎/‎02‎/‎2017, ‎09‎:‎56‎:‎09 ALEXANDRE MOUREMBLES alexandre.mourembles@actemium.com 1 €105.35 </t>
  </si>
  <si>
    <t xml:space="preserve">#00000791 ‎17‎/‎02‎/‎2017, ‎09‎:‎14‎:‎37 eric sanchez-clary eric.sanchez-clary.external@airbus.com 1 €44.82 </t>
  </si>
  <si>
    <t xml:space="preserve">#00000790 ‎15‎/‎02‎/‎2017, ‎09‎:‎29‎:‎08 stephane mirouze stephane.mirouze@actemium.com 1 €37.10 </t>
  </si>
  <si>
    <t xml:space="preserve">#00000788 ‎14‎/‎02‎/‎2017, ‎17‎:‎01‎:‎05 lelia boscolo lelia.boscolo.external@airbus.com 3 €0.00 </t>
  </si>
  <si>
    <t xml:space="preserve">#00000783 ‎14‎/‎02‎/‎2017, ‎09‎:‎45‎:‎36 stephane rodier stephene.rodier@actemium.com 6 €328.31 </t>
  </si>
  <si>
    <t xml:space="preserve">#00000782 ‎13‎/‎02‎/‎2017, ‎11‎:‎31‎:‎05 lelia boscolo lelia.boscolo.external@airbus.com 7 €0.00 </t>
  </si>
  <si>
    <t xml:space="preserve">#00000781 ‎10‎/‎02‎/‎2017, ‎16‎:‎05‎:‎30 Benjamin Cabrignac benjamin.cabrignac@actemium.com 2 €55.05 </t>
  </si>
  <si>
    <t xml:space="preserve">#00000780 ‎10‎/‎02‎/‎2017, ‎07‎:‎50‎:‎15 stephane mirouze stephane.mirouze@actemium.com 2 €62.28 </t>
  </si>
  <si>
    <t xml:space="preserve">#00000779 ‎09‎/‎02‎/‎2017, ‎14‎:‎09‎:‎08 eric sanchez-clary eric.sanchez-clary.external@airbus.com 4 €915.02 </t>
  </si>
  <si>
    <t xml:space="preserve">#00000777 ‎08‎/‎02‎/‎2017, ‎09‎:‎59‎:‎54 alexis TAMOWSKI alexis.tamowski@actemium.com 2 €45.79 </t>
  </si>
  <si>
    <t xml:space="preserve">#00000776 ‎06‎/‎02‎/‎2017, ‎10‎:‎44‎:‎25 Alexandre Mourembles alexandre.mourembles@actemium.com 4 €241.80 </t>
  </si>
  <si>
    <t xml:space="preserve">#00000775 ‎06‎/‎02‎/‎2017, ‎10‎:‎40‎:‎15 Alexandre Mourembles alexandre.mourembles@actemium.com 2 €0.00 </t>
  </si>
  <si>
    <t xml:space="preserve">#00000774 ‎03‎/‎02‎/‎2017, ‎11‎:‎43‎:‎43 KARINE BEDON karine.bedon@actemium.com 3 €325.32 </t>
  </si>
  <si>
    <t xml:space="preserve">#00000773 ‎03‎/‎02‎/‎2017, ‎10‎:‎13‎:‎23 lelia boscolo lelia.boscolo.external@airbus.com 1 €38.00 </t>
  </si>
  <si>
    <t xml:space="preserve">#00000772 ‎03‎/‎02‎/‎2017, ‎10‎:‎06‎:‎29 lelia boscolo lelia.boscolo.external@airbus.com 1 €0.00 </t>
  </si>
  <si>
    <t xml:space="preserve">#00000771 ‎02‎/‎02‎/‎2017, ‎15‎:‎59‎:‎37 vincent davantes vincent.davantes@vincactemium.com 2 €83.33 </t>
  </si>
  <si>
    <t xml:space="preserve">#00000770 ‎02‎/‎02‎/‎2017, ‎11‎:‎51‎:‎12 mathias hereau mathias.hereau@actemium.com 2 €55.35 </t>
  </si>
  <si>
    <t xml:space="preserve">#00000769 ‎31‎/‎01‎/‎2017, ‎09‎:‎55‎:‎53 julien paumard julien.paumard@actemium.com 1 €0.00 </t>
  </si>
  <si>
    <t xml:space="preserve">#00000768 ‎30‎/‎01‎/‎2017, ‎17‎:‎44‎:‎46 vincent davantes vincent.davantes@actemium.com 2 €12.68 </t>
  </si>
  <si>
    <t xml:space="preserve">#00000767 ‎30‎/‎01‎/‎2017, ‎15‎:‎07‎:‎12 mathieu cantonnet mathieu.cantonnet@actemium.com 11 €3,160.31 </t>
  </si>
  <si>
    <t xml:space="preserve">#00000766 ‎27‎/‎01‎/‎2017, ‎10‎:‎14‎:‎49 ALEXANDRE MOUREMBLES alexandre.mourembles@actemium.com 2 €376.32 </t>
  </si>
  <si>
    <t xml:space="preserve">#00000765 ‎26‎/‎01‎/‎2017, ‎16‎:‎24‎:‎24 Mathieu CANTONNET mathieu.cantonnet@actemium.com 1 €41.60 </t>
  </si>
  <si>
    <t xml:space="preserve">#00000764 ‎26‎/‎01‎/‎2017, ‎10‎:‎10‎:‎11 lelia boscolo lelia.boscolo.external@airbus.com 1 €0.00 </t>
  </si>
  <si>
    <t xml:space="preserve">#00000763 ‎25‎/‎01‎/‎2017, ‎15‎:‎42‎:‎05 lelia boscolo lelia.boscolo.external@airbus.com 2 €0.00 </t>
  </si>
  <si>
    <t xml:space="preserve">#00000762 ‎25‎/‎01‎/‎2017, ‎13‎:‎01‎:‎33 stephane delmas maintenance.dga@actemium.com 2 €30.39 </t>
  </si>
  <si>
    <t xml:space="preserve">#00000761 ‎25‎/‎01‎/‎2017, ‎10‎:‎26‎:‎23 vincent davantes vincent.davantes@vinci-energies.net 3 €0.00 </t>
  </si>
  <si>
    <t xml:space="preserve">#00000760 ‎24‎/‎01‎/‎2017, ‎09‎:‎23‎:‎04 Jean Luc CEBE jean-luc.cebe@actemium.com 1 €31.36 </t>
  </si>
  <si>
    <t xml:space="preserve">#00000759 ‎24‎/‎01‎/‎2017, ‎09‎:‎02‎:‎23 stephane mirouze stephane.mirouze@actemium.com 1 €39.50 </t>
  </si>
  <si>
    <t xml:space="preserve">#00000758 ‎24‎/‎01‎/‎2017, ‎07‎:‎15‎:‎20 Jean Luc CEBE jean-luc.cebe@actemium.com 2 €39.46 </t>
  </si>
  <si>
    <t xml:space="preserve">#00000757 ‎23‎/‎01‎/‎2017, ‎15‎:‎08‎:‎08 Jean Luc CEBE jean-luc.cebe@actemium.com 3 €141.36 </t>
  </si>
  <si>
    <t xml:space="preserve">#00000756 ‎23‎/‎01‎/‎2017, ‎14‎:‎41‎:‎33 alexis codevelle alexis.codevelle@actemium.com 7 €294.63 </t>
  </si>
  <si>
    <t xml:space="preserve">#00000754 ‎20‎/‎01‎/‎2017, ‎09‎:‎28‎:‎06 Vincent PASCAL vincent.pascal@actemium.com 2 €144.24 </t>
  </si>
  <si>
    <t xml:space="preserve">#00000753 ‎20‎/‎01‎/‎2017, ‎08‎:‎47‎:‎11 Lionel CALMEJANE vincent.pascal@actemium.com 3 €72.85 </t>
  </si>
  <si>
    <t xml:space="preserve">#00000752 ‎19‎/‎01‎/‎2017, ‎18‎:‎08‎:‎48 Tristan Calmelly tristan.calmelly@actemium.com 1 €37.62 </t>
  </si>
  <si>
    <t xml:space="preserve">#00000751 ‎19‎/‎01‎/‎2017, ‎14‎:‎21‎:‎06 vincent davantes vincent.davantes@actemium.com 3 €0.00 </t>
  </si>
  <si>
    <t xml:space="preserve">#00000750 ‎19‎/‎01‎/‎2017, ‎11‎:‎47‎:‎23 Jérôme BACHELERY jerome.bachelery@actemium.com 1 €13.30 </t>
  </si>
  <si>
    <t xml:space="preserve">#00000749 ‎19‎/‎01‎/‎2017, ‎11‎:‎35‎:‎06 Mathieu Cantonnet mathieu.cantonnet@actemium.com 1 €0.00 </t>
  </si>
  <si>
    <t xml:space="preserve">#00000748 ‎18‎/‎01‎/‎2017, ‎15‎:‎49‎:‎49 HUMBERT Karl karl.humbert@actemium.com 1 €12.90 </t>
  </si>
  <si>
    <t xml:space="preserve">#00000747 ‎18‎/‎01‎/‎2017, ‎14‎:‎54‎:‎49 KARINE BEDON karine.bedon@actemium.com 3 €145.28 </t>
  </si>
  <si>
    <t xml:space="preserve">#00000746 ‎18‎/‎01‎/‎2017, ‎14‎:‎53‎:‎10 KARINE BEDON karine.bedon@actemium.com 4 €481.52 </t>
  </si>
  <si>
    <t xml:space="preserve">#00000745 ‎18‎/‎01‎/‎2017, ‎14‎:‎13‎:‎20 eric sanchez-clary s.clary.e@gmail.com 1 €73.60 </t>
  </si>
  <si>
    <t xml:space="preserve">#00000744 ‎18‎/‎01‎/‎2017, ‎13‎:‎36‎:‎46 eric sanchez-clary eric.sanchez-clary.external@airbus.com 2 €68.10 </t>
  </si>
  <si>
    <t xml:space="preserve">#00000743 ‎18‎/‎01‎/‎2017, ‎11‎:‎46‎:‎38 KARINE BEDON karine.bedon@actemium.com 2 €73.60 </t>
  </si>
  <si>
    <t xml:space="preserve">#00000742 ‎18‎/‎01‎/‎2017, ‎11‎:‎44‎:‎45 KARINE BEDON karine.bedon@actemium.com 4 €551.12 </t>
  </si>
  <si>
    <t xml:space="preserve">#00000741 ‎18‎/‎01‎/‎2017, ‎11‎:‎28‎:‎29 KARINE BEDON karine.bedon@actemium.com 2 €89.67 </t>
  </si>
  <si>
    <t xml:space="preserve">#00000740 ‎18‎/‎01‎/‎2017, ‎11‎:‎19‎:‎23 KARINE BEDON karine.bedon@actemium.com 7 €607.51 </t>
  </si>
  <si>
    <t xml:space="preserve">#00000739 ‎18‎/‎01‎/‎2017, ‎11‎:‎12‎:‎18 KARINE BEDON karine.bedon@actemium.com 4 €313.74 </t>
  </si>
  <si>
    <t xml:space="preserve">#00000738 ‎18‎/‎01‎/‎2017, ‎10‎:‎30‎:‎05 GRANIER JEAN-LUC jean-luc.granier@merial.com 2 €45.79 </t>
  </si>
  <si>
    <t xml:space="preserve">#00000736 ‎17‎/‎01‎/‎2017, ‎10‎:‎51‎:‎02 Philippe Rousseau philippe.Rousseau@actemium.com 2 €49.93 </t>
  </si>
  <si>
    <t xml:space="preserve">#00000734 ‎16‎/‎01‎/‎2017, ‎15‎:‎37‎:‎59 lelia boscolo lelia.boscolo.external@airbus.com 2 €0.00 </t>
  </si>
  <si>
    <t xml:space="preserve">#00000733 ‎16‎/‎01‎/‎2017, ‎14‎:‎11‎:‎40 stephane rodier stephane.rodier@actemium.com 1 €45.67 </t>
  </si>
  <si>
    <t xml:space="preserve">#00000732 ‎16‎/‎01‎/‎2017, ‎13‎:‎55‎:‎30 jean luc cebe jean-luc.cebe@actemium.com 4 €185.30 </t>
  </si>
  <si>
    <t xml:space="preserve">#00000731 ‎16‎/‎01‎/‎2017, ‎08‎:‎53‎:‎04 juilien paumard julien.paumard@actemium.com 1 €35.20 </t>
  </si>
  <si>
    <t xml:space="preserve">#00000730 ‎16‎/‎01‎/‎2017, ‎08‎:‎41‎:‎55 Romain Vergnes romain.vergnes@actemium.com 1 €29.89 </t>
  </si>
  <si>
    <t xml:space="preserve">#00000729 ‎13‎/‎01‎/‎2017, ‎09‎:‎37‎:‎26 alexis tamowski alexis.tamowski@actemium.com 7 €1,631.18 </t>
  </si>
  <si>
    <t xml:space="preserve">#00000728 ‎12‎/‎01‎/‎2017, ‎15‎:‎28‎:‎31 lelia boscolo lelia.boscolo.external@airbus.com 1 €89.64 </t>
  </si>
  <si>
    <t xml:space="preserve">#00000726 ‎12‎/‎01‎/‎2017, ‎13‎:‎08‎:‎53 stephane vindel stephane.vindel@vinci-energies.net 2 €49.93 </t>
  </si>
  <si>
    <t xml:space="preserve">#00000725 ‎12‎/‎01‎/‎2017, ‎12‎:‎10‎:‎14 pascal garcia pascal.garcia@pioneer.com 1 €0.00 </t>
  </si>
  <si>
    <t xml:space="preserve">#00000724 ‎12‎/‎01‎/‎2017, ‎09‎:‎15‎:‎06 julien paumard julien.paumard@actemium.com 1 €44.82 </t>
  </si>
  <si>
    <t xml:space="preserve">#00000723 ‎11‎/‎01‎/‎2017, ‎12‎:‎06‎:‎26 julien paumard julien.paumard@actemium.com 1 €16.88 </t>
  </si>
  <si>
    <t xml:space="preserve">#00000722 ‎10‎/‎01‎/‎2017, ‎16‎:‎27‎:‎41 DAVID LAURENS alexandre.mourembles@actemium.com 3 €0.00 </t>
  </si>
  <si>
    <t xml:space="preserve">#00000721 ‎10‎/‎01‎/‎2017, ‎14‎:‎10‎:‎38 Vincent PASCAL vincent.pascal@actemium.com 1 €0.00 </t>
  </si>
  <si>
    <t xml:space="preserve">#00000720 ‎10‎/‎01‎/‎2017, ‎11‎:‎45‎:‎28 GRANIER JEAN-LUC jean-luc.granier@merial.com 4 €124.59 </t>
  </si>
  <si>
    <t xml:space="preserve">#00000719 ‎10‎/‎01‎/‎2017, ‎09‎:‎56‎:‎03 Fabrice DURAND vincent.pascal@actemium.com 1 €35.20 </t>
  </si>
  <si>
    <t xml:space="preserve">#00000718 ‎10‎/‎01‎/‎2017, ‎09‎:‎48‎:‎16 Vincent PASCAL vincent.pascal@actemium.com 3 €108.71 </t>
  </si>
  <si>
    <t xml:space="preserve">#00000717 ‎09‎/‎01‎/‎2017, ‎17‎:‎07‎:‎20 KARINE BEDON karine.bedon@actemium.com 4 €184.37 </t>
  </si>
  <si>
    <t xml:space="preserve">#00000715 ‎09‎/‎01‎/‎2017, ‎15‎:‎24‎:‎28 lelia boscolo lelia.boscolo.external@airbus.com 7 €0.00 </t>
  </si>
  <si>
    <t xml:space="preserve">#00000714 ‎09‎/‎01‎/‎2017, ‎08‎:‎58‎:‎38 stephane mirouze stephane.mirouze@actemium.com 1 €5.63 </t>
  </si>
  <si>
    <t xml:space="preserve">#00000712 ‎06‎/‎01‎/‎2017, ‎15‎:‎19‎:‎40 lelia boscolo lelia.boscolo.external@airbus.com 2 €53.70 </t>
  </si>
  <si>
    <t xml:space="preserve">#00000711 ‎06‎/‎01‎/‎2017, ‎11‎:‎16‎:‎52 KARINE BADON karine.bedon@actemium.com 1 €209.98 </t>
  </si>
  <si>
    <t xml:space="preserve">#00000710 ‎06‎/‎01‎/‎2017, ‎09‎:‎45‎:‎56 eric sanchez-clary eric.sanchez-clary.external@airbus.com 3 €422.62 </t>
  </si>
  <si>
    <t xml:space="preserve">#00000709 ‎06‎/‎01‎/‎2017, ‎08‎:‎23‎:‎06 alexis tamowski alexis.tamowski@actemium.com 2 €1,246.56 </t>
  </si>
  <si>
    <t xml:space="preserve">#00000708 ‎06‎/‎01‎/‎2017, ‎07‎:‎02‎:‎17 stephane mirouze stephane.mirouze@actemium.com 1 €22.30 </t>
  </si>
  <si>
    <t xml:space="preserve">#00000707 ‎05‎/‎01‎/‎2017, ‎14‎:‎20‎:‎51 Stephane Rodier stephane.rodier@actemium.com 2 €0.00 </t>
  </si>
  <si>
    <t xml:space="preserve">#00000706 ‎04‎/‎01‎/‎2017, ‎11‎:‎12‎:‎18 alexis codevelle a.codevelle@gmail.com 2 €49.62 </t>
  </si>
  <si>
    <t xml:space="preserve">#00000705 ‎04‎/‎01‎/‎2017, ‎10‎:‎53‎:‎06 stephane delmas maintenance.dga@actemium.com 1 €18.40 </t>
  </si>
  <si>
    <t xml:space="preserve">#00000704 ‎04‎/‎01‎/‎2017, ‎10‎:‎50‎:‎39 mathias hereau mathias.hereau@actemium.com 1 €35.20 </t>
  </si>
  <si>
    <t xml:space="preserve">#00000703 ‎03‎/‎01‎/‎2017, ‎13‎:‎45‎:‎59 alexandre sirbulescu alexandre.sirbulescu@actemium.com 1 €35.20 </t>
  </si>
  <si>
    <t xml:space="preserve">#00000702 ‎03‎/‎01‎/‎2017, ‎09‎:‎35‎:‎09 stephane mirouze stephane.mirouze@actemium.com 1 €37.10 </t>
  </si>
  <si>
    <t xml:space="preserve">#00000701 ‎28‎/‎12‎/‎2016, ‎15‎:‎27‎:‎12 alexandre sirbulescu alexandre.sirbulescu@actemium.com 1 €44.60 </t>
  </si>
  <si>
    <t xml:space="preserve">#00000700 ‎28‎/‎12‎/‎2016, ‎14‎:‎31‎:‎10 alexandre sirbulescu alexandre.sirbulescu@actemium.com 4 €85.63 </t>
  </si>
  <si>
    <t xml:space="preserve">#00000699 ‎23‎/‎12‎/‎2016, ‎10‎:‎33‎:‎32 Benoit GREIN vincent.pascal@actemium.com 4 €0.00 </t>
  </si>
  <si>
    <t xml:space="preserve">#00000698 ‎22‎/‎12‎/‎2016, ‎11‎:‎07‎:‎57 Mathieu Cantonnet mathieu.cantonnet@actemium.com 1 €48.68 </t>
  </si>
  <si>
    <t xml:space="preserve">#00000697 ‎22‎/‎12‎/‎2016, ‎09‎:‎43‎:‎46 CHRISTOPHE GRANIER alexandre.mourembles@actemium.com 2 €0.00 </t>
  </si>
  <si>
    <t xml:space="preserve">#00000696 ‎22‎/‎12‎/‎2016, ‎08‎:‎24‎:‎03 Jean Luc CEBE jean-luc.cebe@actemium.com 1 €35.20 </t>
  </si>
  <si>
    <t xml:space="preserve">#00000695 ‎22‎/‎12‎/‎2016, ‎08‎:‎22‎:‎38 Jean Luc CEBE jean-luc.cebe@actemium.com 5 €0.00 </t>
  </si>
  <si>
    <t xml:space="preserve">#00000694 ‎21‎/‎12‎/‎2016, ‎13‎:‎34‎:‎56 lelia boscolo lelia.boscolo.external@airbus.com 1 €89.64 </t>
  </si>
  <si>
    <t xml:space="preserve">#00000690 ‎21‎/‎12‎/‎2016, ‎08‎:‎35‎:‎07 julien paumard julien.paumard@actemium.com 2 €86.62 </t>
  </si>
  <si>
    <t xml:space="preserve">#00000689 ‎20‎/‎12‎/‎2016, ‎08‎:‎44‎:‎46 vincent davantes vincent.davantes@actemium.com 2 €46.56 </t>
  </si>
  <si>
    <t xml:space="preserve">#00000687 ‎20‎/‎12‎/‎2016, ‎08‎:‎36‎:‎05 alexandre sirbulescu alexandre.sirbulescu@actemium.com 1 €45.67 </t>
  </si>
  <si>
    <t xml:space="preserve">#00000686 ‎19‎/‎12‎/‎2016, ‎16‎:‎30‎:‎06 mathieu Cantonnet mathieu.cantonnet@actemium.com 1 €12.17 </t>
  </si>
  <si>
    <t xml:space="preserve">#00000685 ‎19‎/‎12‎/‎2016, ‎13‎:‎41‎:‎49 Vincent Davantes vincent.davantes@gmail.com 2 €46.56 </t>
  </si>
  <si>
    <t xml:space="preserve">#00000684 ‎19‎/‎12‎/‎2016, ‎09‎:‎25‎:‎37 Romain Vergnes romain.vergnes@actemium.com 1 €29.89 </t>
  </si>
  <si>
    <t xml:space="preserve">#00000683 ‎19‎/‎12‎/‎2016, ‎08‎:‎57‎:‎03 Romain VERGNES romain.vergnes@actemium.com 2 €775.80 </t>
  </si>
  <si>
    <t xml:space="preserve">#00000682 ‎16‎/‎12‎/‎2016, ‎10‎:‎38‎:‎16 Stephane Delmas maintenance.dga@actemium.com 8 €73.96 </t>
  </si>
  <si>
    <t xml:space="preserve">#00000681 ‎16‎/‎12‎/‎2016, ‎10‎:‎14‎:‎45 william stephens william.stephens@cegelec.com 7 €1,946.30 </t>
  </si>
  <si>
    <t xml:space="preserve">#00000680 ‎15‎/‎12‎/‎2016, ‎10‎:‎10‎:‎16 Romain VERGNES romain.vergnes@actemium.com 2 €18.95 </t>
  </si>
  <si>
    <t xml:space="preserve">#00000679 ‎15‎/‎12‎/‎2016, ‎10‎:‎05‎:‎36 Romain VERGNES romain.vergnes@actemium.com 2 €34.15 </t>
  </si>
  <si>
    <t xml:space="preserve">#00000678 ‎15‎/‎12‎/‎2016, ‎09‎:‎19‎:‎19 eric Sanchez-Clary eric.sanchez-clary.external@airbus.com 1 €0.00 </t>
  </si>
  <si>
    <t xml:space="preserve">#00000677 ‎14‎/‎12‎/‎2016, ‎09‎:‎24‎:‎36 stephane mirouze stephane.mirouze@actemium.com 2 €27.93 </t>
  </si>
  <si>
    <t xml:space="preserve">#00000676 ‎14‎/‎12‎/‎2016, ‎08‎:‎31‎:‎10 julien paumard julien.paumard@actemium.com 1 €129.00 </t>
  </si>
  <si>
    <t xml:space="preserve">#00000675 ‎13‎/‎12‎/‎2016, ‎14‎:‎24‎:‎06 mathias hereau mathias.hereau@actemium.com 1 €0.00 </t>
  </si>
  <si>
    <t xml:space="preserve">#00000674 ‎13‎/‎12‎/‎2016, ‎14‎:‎15‎:‎53 alexis tamowski alexis.tamowski@actemium.com 2 €239.30 </t>
  </si>
  <si>
    <t xml:space="preserve">#00000673 ‎13‎/‎12‎/‎2016, ‎11‎:‎16‎:‎46 Romain VERGNES romain.vergnes@actemium.com 1 €0.00 </t>
  </si>
  <si>
    <t xml:space="preserve">#00000672 ‎13‎/‎12‎/‎2016, ‎08‎:‎44‎:‎51 Romain VERGNES romain.vergnes@actemium.com 1 €31.36 </t>
  </si>
  <si>
    <t xml:space="preserve">#00000671 ‎12‎/‎12‎/‎2016, ‎11‎:‎01‎:‎07 Vincent PASCAL vincent.pascal@actemium.com 6 €451.12 </t>
  </si>
  <si>
    <t xml:space="preserve">#00000670 ‎12‎/‎12‎/‎2016, ‎10‎:‎57‎:‎12 eric sanchez-clary eric.sanchez-clary.external@airbus.com 10 €2,111.15 </t>
  </si>
  <si>
    <t xml:space="preserve">#00000669 ‎12‎/‎12‎/‎2016, ‎10‎:‎43‎:‎43 Guillaume Lamiaud guillaume.lamiaud@actemium.com 2 €49.03 </t>
  </si>
  <si>
    <t xml:space="preserve">#00000668 ‎12‎/‎12‎/‎2016, ‎08‎:‎25‎:‎47 thierry delpech thierry.delpech1@actemium.com 6 €295.02 </t>
  </si>
  <si>
    <t xml:space="preserve">#00000667 ‎12‎/‎12‎/‎2016, ‎08‎:‎18‎:‎39 tHIERRY DELPECH thierry.delpech1@actemium.com 8 €824.24 </t>
  </si>
  <si>
    <t xml:space="preserve">#00000666 ‎09‎/‎12‎/‎2016, ‎11‎:‎30‎:‎14 julien paumard julien.paumard@actemium.com 1 €35.20 </t>
  </si>
  <si>
    <t xml:space="preserve">#00000665 ‎09‎/‎12‎/‎2016, ‎10‎:‎25‎:‎17 alexis tamowski alexis.tamowski@actemium.com 2 €318.30 </t>
  </si>
  <si>
    <t xml:space="preserve">#00000664 ‎08‎/‎12‎/‎2016, ‎16‎:‎10‎:‎11 lelia boscolo lelia.boscolo.external@airbus.com 2 €0.00 </t>
  </si>
  <si>
    <t xml:space="preserve">#00000663 ‎08‎/‎12‎/‎2016, ‎14‎:‎24‎:‎29 julien paumard julien.paumard@actemium.com 1 €0.00 </t>
  </si>
  <si>
    <t xml:space="preserve">#00000662 ‎07‎/‎12‎/‎2016, ‎09‎:‎30‎:‎38 MANUEL MORAIS karine.bedon@actemium.com 1 €104.99 </t>
  </si>
  <si>
    <t xml:space="preserve">#00000661 ‎06‎/‎12‎/‎2016, ‎17‎:‎09‎:‎19 emilie norroy emilie.norroy@actemium.com 1 €2.75 </t>
  </si>
  <si>
    <t xml:space="preserve">#00000660 ‎06‎/‎12‎/‎2016, ‎15‎:‎33‎:‎32 stephane mirouze stephane.mirouze@actemium.com 1 €31.36 </t>
  </si>
  <si>
    <t xml:space="preserve">#00000659 ‎06‎/‎12‎/‎2016, ‎08‎:‎08‎:‎11 alexis TAMOWSKI alexis.tamowski@actemium.com 4 €96.85 </t>
  </si>
  <si>
    <t xml:space="preserve">#00000658 ‎05‎/‎12‎/‎2016, ‎17‎:‎36‎:‎38 vincent davantes vincent.davantes@actemium.com 6 €178.31 </t>
  </si>
  <si>
    <t xml:space="preserve">#00000657 ‎05‎/‎12‎/‎2016, ‎15‎:‎26‎:‎20 Tristan Calmelly tristan.calmelly@actemium.com 2 €25.68 </t>
  </si>
  <si>
    <t xml:space="preserve">#00000656 ‎05‎/‎12‎/‎2016, ‎12‎:‎12‎:‎17 Tristan Calmelly tristan.calmelly@actemium.com 1 €103.20 </t>
  </si>
  <si>
    <t xml:space="preserve">#00000655 ‎05‎/‎12‎/‎2016, ‎09‎:‎59‎:‎41 romain Vergnes romain.vergnes@actemium.com 1 €28.10 </t>
  </si>
  <si>
    <t xml:space="preserve">#00000654 ‎05‎/‎12‎/‎2016, ‎09‎:‎57‎:‎16 Romain VERGNES romain.vergnes@actemium.com 5 €125.96 </t>
  </si>
  <si>
    <t xml:space="preserve">#00000653 ‎05‎/‎12‎/‎2016, ‎09‎:‎17‎:‎14 lelia boscolo lelia.boscolo.external@airbus.com 1 €0.00 </t>
  </si>
  <si>
    <t xml:space="preserve">#00000652 ‎02‎/‎12‎/‎2016, ‎07‎:‎48‎:‎42 mathias hereau mathias.hereau@actemium.com 4 €80.12 </t>
  </si>
  <si>
    <t xml:space="preserve">#00000651 ‎01‎/‎12‎/‎2016, ‎16‎:‎27‎:‎22 pascal garcia pascal.garcia@pioneer.com 4 €147.30 </t>
  </si>
  <si>
    <t xml:space="preserve">#00000650 ‎01‎/‎12‎/‎2016, ‎15‎:‎55‎:‎45 julien paumard julien.paumard@actemium.com 4 €66.42 </t>
  </si>
  <si>
    <t xml:space="preserve">#00000649 ‎01‎/‎12‎/‎2016, ‎14‎:‎13‎:‎56 bruno frayssinhes bruno.frayssinhes@actemium.com 1 €0.00 </t>
  </si>
  <si>
    <t xml:space="preserve">#00000648 ‎29‎/‎11‎/‎2016, ‎10‎:‎29‎:‎05 eric sanchez-clary eric.sanchez-clary.external@airbus.com 1 €85.20 </t>
  </si>
  <si>
    <t xml:space="preserve">#00000647 ‎28‎/‎11‎/‎2016, ‎09‎:‎39‎:‎00 eric sanchez-clary eric.sanchez-clary.external@airbus.com 5 €876.40 </t>
  </si>
  <si>
    <t xml:space="preserve">#00000646 ‎28‎/‎11‎/‎2016, ‎09‎:‎10‎:‎15 eric sanchez-clary eric.sanchez-clary.external@airbus.com 5 €177.94 </t>
  </si>
  <si>
    <t xml:space="preserve">#00000643 ‎25‎/‎11‎/‎2016, ‎17‎:‎53‎:‎42 ALEXANDRE MOUREMBLES alexandre.mourembles@actemium.com 1 €154.80 </t>
  </si>
  <si>
    <t xml:space="preserve">#00000642 ‎25‎/‎11‎/‎2016, ‎13‎:‎55‎:‎59 Jean Luc CEBE jean-luc.cebe@actemium.com 1 €258.00 </t>
  </si>
  <si>
    <t xml:space="preserve">#00000641 ‎25‎/‎11‎/‎2016, ‎13‎:‎49‎:‎49 Tristan Calmelly tristan.calmelly@actemium.com 2 €12.90 </t>
  </si>
  <si>
    <t xml:space="preserve">#00000640 ‎25‎/‎11‎/‎2016, ‎12‎:‎28‎:‎33 bruno frayssinhes bruno.frayssinhes@actemium.com 1 €270.90 </t>
  </si>
  <si>
    <t xml:space="preserve">#00000638 ‎25‎/‎11‎/‎2016, ‎12‎:‎26‎:‎07 vincent davantes vincent.davantes@actemium.com 1 €41.53 </t>
  </si>
  <si>
    <t xml:space="preserve">#00000636 ‎22‎/‎11‎/‎2016, ‎11‎:‎16‎:‎05 benjamin cabrignac benjamin.cabrignac@actemium.com 1 €48.40 </t>
  </si>
  <si>
    <t xml:space="preserve">#00000635 ‎22‎/‎11‎/‎2016, ‎09‎:‎31‎:‎23 alexis codevelle alexis.codevelle@actemium.com 3 €87.73 </t>
  </si>
  <si>
    <t xml:space="preserve">#00000634 ‎21‎/‎11‎/‎2016, ‎13‎:‎25‎:‎59 REIXACH CEDRIC cedric.reixach@actemium.com 2 €74.41 </t>
  </si>
  <si>
    <t xml:space="preserve">#00000633 ‎18‎/‎11‎/‎2016, ‎09‎:‎51‎:‎39 stephane rodier stephane.rodier@gmail.com 12 €303.09 </t>
  </si>
  <si>
    <t xml:space="preserve">#00000632 ‎16‎/‎11‎/‎2016, ‎14‎:‎32‎:‎49 Jean Luc CEBE jean-luc.cebe@actemium.com 6 €35.20 </t>
  </si>
  <si>
    <t xml:space="preserve">#00000631 ‎16‎/‎11‎/‎2016, ‎10‎:‎18‎:‎11 mathias hereau mathias.hereau@actemium.com 3 €69.76 </t>
  </si>
  <si>
    <t xml:space="preserve">#00000629 ‎14‎/‎11‎/‎2016, ‎16‎:‎28‎:‎18 Xavier ORRIERE xavier.orriere@actemium.com 4 €22.23 </t>
  </si>
  <si>
    <t xml:space="preserve">#00000628 ‎14‎/‎11‎/‎2016, ‎13‎:‎00‎:‎57 lelia boscolo lelia.boscolo.external@airbus.com 1 €159.30 </t>
  </si>
  <si>
    <t xml:space="preserve">#00000627 ‎14‎/‎11‎/‎2016, ‎11‎:‎40‎:‎43 KARINE BEDON karine.bedon@actemium.com 5 €232.03 </t>
  </si>
  <si>
    <t xml:space="preserve">#00000625 ‎14‎/‎11‎/‎2016, ‎11‎:‎37‎:‎12 KARINE BEDON karine.bedon@actemium.com 22 €2,826.29 </t>
  </si>
  <si>
    <t xml:space="preserve">#00000624 ‎14‎/‎11‎/‎2016, ‎10‎:‎44‎:‎02 Rémy CASTILLON vincent.pascal@actemium.com 4 €0.00 </t>
  </si>
  <si>
    <t xml:space="preserve">#00000623 ‎14‎/‎11‎/‎2016, ‎09‎:‎23‎:‎47 lelia boscolo lelia.boscolo.external@airbus.com 7 €0.00 </t>
  </si>
  <si>
    <t xml:space="preserve">#00000622 ‎14‎/‎11‎/‎2016, ‎07‎:‎27‎:‎05 stephane mirouze stephane.mirouze@actemium.com 1 €37.10 </t>
  </si>
  <si>
    <t xml:space="preserve">#00000621 ‎10‎/‎11‎/‎2016, ‎17‎:‎32‎:‎37 Jérôme BACHELERY jerome.bachelery@actemium.com 1 €13.30 </t>
  </si>
  <si>
    <t xml:space="preserve">#00000620 ‎10‎/‎11‎/‎2016, ‎08‎:‎41‎:‎12 romain Vergnes romain.vergnes@actemium.com 1 €258.00 </t>
  </si>
  <si>
    <t xml:space="preserve">#00000619 ‎09‎/‎11‎/‎2016, ‎10‎:‎19‎:‎54 lelia boscolo lelia.boscolo.external@airbus.com 1 €0.00 </t>
  </si>
  <si>
    <t xml:space="preserve">#00000618 ‎09‎/‎11‎/‎2016, ‎08‎:‎37‎:‎31 julien paumard julien.paumard@actemium.com 1 €35.20 </t>
  </si>
  <si>
    <t xml:space="preserve">#00000617 ‎08‎/‎11‎/‎2016, ‎15‎:‎48‎:‎41 vincent davantes vincent.davantes@actemium.com 5 €1,951.10 </t>
  </si>
  <si>
    <t xml:space="preserve">#00000616 ‎07‎/‎11‎/‎2016, ‎08‎:‎47‎:‎06 pascal garcia pascal.garcia@pioneer.com 1 €20.16 </t>
  </si>
  <si>
    <t xml:space="preserve">#00000615 ‎07‎/‎11‎/‎2016, ‎08‎:‎44‎:‎02 pascal garcia pascal.garcia@pioneer.com 1 €44.52 </t>
  </si>
  <si>
    <t xml:space="preserve">#00000614 ‎04‎/‎11‎/‎2016, ‎15‎:‎23‎:‎45 lelia boscolo lelia.boscolo.external@airbus.com 3 €0.00 </t>
  </si>
  <si>
    <t xml:space="preserve">#00000612 ‎04‎/‎11‎/‎2016, ‎10‎:‎16‎:‎52 vincent davantes vincent.davantes@actemium.com 1 €41.53 </t>
  </si>
  <si>
    <t xml:space="preserve">#00000611 ‎04‎/‎11‎/‎2016, ‎09‎:‎50‎:‎09 Tristan Calmelly tristan.calmelly@actemium.com 1 €36.81 </t>
  </si>
  <si>
    <t xml:space="preserve">#00000610 ‎03‎/‎11‎/‎2016, ‎14‎:‎17‎:‎50 Jean PEREIRA vincent.pascal@actemium.com 1 €0.00 </t>
  </si>
  <si>
    <t xml:space="preserve">#00000609 ‎02‎/‎11‎/‎2016, ‎15‎:‎26‎:‎46 jerome BACHELERY jerome.bachelery@actemium.com 1 €11.04 </t>
  </si>
  <si>
    <t xml:space="preserve">#00000605 ‎27‎/‎10‎/‎2016, ‎13‎:‎58‎:‎53 william stephens william.stephens@cegelec.com 5 €1,757.80 </t>
  </si>
  <si>
    <t xml:space="preserve">#00000604 ‎27‎/‎10‎/‎2016, ‎10‎:‎11‎:‎55 stephane mirouze stephane.mirouze@actemium.com 1 €13.30 </t>
  </si>
  <si>
    <t xml:space="preserve">#00000603 ‎26‎/‎10‎/‎2016, ‎13‎:‎45‎:‎12 julien paumard julien.paumard@actemium.com 1 €0.00 </t>
  </si>
  <si>
    <t xml:space="preserve">#00000602 ‎26‎/‎10‎/‎2016, ‎11‎:‎51‎:‎08 georges manric georges.manric@actemium.com 3 €47.43 </t>
  </si>
  <si>
    <t xml:space="preserve">#00000601 ‎26‎/‎10‎/‎2016, ‎09‎:‎10‎:‎51 lelia boscolo lelia.boscolo.external@airbus.com 2 €74.00 </t>
  </si>
  <si>
    <t xml:space="preserve">#00000600 ‎25‎/‎10‎/‎2016, ‎15‎:‎08‎:‎29 lelia boscolo lelia.boscolo.external@airbus.com 1 €0.00 </t>
  </si>
  <si>
    <t xml:space="preserve">#00000599 ‎25‎/‎10‎/‎2016, ‎14‎:‎45‎:‎20 granier jean-luc jean-luc.granier@merial.com 3 €113.73 </t>
  </si>
  <si>
    <t xml:space="preserve">#00000598 ‎25‎/‎10‎/‎2016, ‎11‎:‎16‎:‎07 ERIC BRUNET eric.brunet@actemium.com 1 €35.20 </t>
  </si>
  <si>
    <t xml:space="preserve">#00000597 ‎25‎/‎10‎/‎2016, ‎10‎:‎48‎:‎20 Romain VERGNES romain.vergnes@actemium.com 1 €31.36 </t>
  </si>
  <si>
    <t xml:space="preserve">#00000596 ‎24‎/‎10‎/‎2016, ‎10‎:‎52‎:‎32 CEDRIC REIXACH cedric.reixach@actemium.com 3 €19.97 </t>
  </si>
  <si>
    <t xml:space="preserve">#00000595 ‎20‎/‎10‎/‎2016, ‎11‎:‎47‎:‎54 Vincent PASCAL vincent.pascal@actemium.com 2 €44.18 </t>
  </si>
  <si>
    <t xml:space="preserve">#00000594 ‎19‎/‎10‎/‎2016, ‎12‎:‎26‎:‎47 romain Vergnes romain.vergnes@actemium.com 2 €87.04 </t>
  </si>
  <si>
    <t xml:space="preserve">#00000593 ‎18‎/‎10‎/‎2016, ‎09‎:‎29‎:‎56 Vincent PASCAL vincent.pascal@actemium.com 3 €100.40 </t>
  </si>
  <si>
    <t xml:space="preserve">#00000592 ‎17‎/‎10‎/‎2016, ‎10‎:‎49‎:‎53 jerome fasolo jerome.fasolo.external@airbus.com 3 €20.26 </t>
  </si>
  <si>
    <t xml:space="preserve">#00000591 ‎17‎/‎10‎/‎2016, ‎09‎:‎37‎:‎38 lelia boscolo lelia.boscolo.external@airbus.com 1 €54.17 </t>
  </si>
  <si>
    <t xml:space="preserve">#00000590 ‎14‎/‎10‎/‎2016, ‎11‎:‎17‎:‎56 lelia boscolo lelia.boscolo.external@airbus.com 1 €0.00 </t>
  </si>
  <si>
    <t xml:space="preserve">#00000589 ‎14‎/‎10‎/‎2016, ‎08‎:‎01‎:‎24 lelia boscolo lelia.boscolo.external@airbus.com 4 €0.00 </t>
  </si>
  <si>
    <t xml:space="preserve">#00000588 ‎13‎/‎10‎/‎2016, ‎11‎:‎52‎:‎58 jean luc cebe jean-luc.cebe@actemium.com 2 €11.04 </t>
  </si>
  <si>
    <t xml:space="preserve">#00000587 ‎13‎/‎10‎/‎2016, ‎11‎:‎01‎:‎00 lelia boscolo lelia.boscolo.external@airbus.com 1 €111.30 </t>
  </si>
  <si>
    <t xml:space="preserve">#00000586 ‎13‎/‎10‎/‎2016, ‎09‎:‎59‎:‎30 lelia boscolo lelia.boscolo.external@airbus.com 3 €253.20 </t>
  </si>
  <si>
    <t xml:space="preserve">#00000585 ‎13‎/‎10‎/‎2016, ‎07‎:‎59‎:‎44 Thierry DELPECH thierry.delpech1@actemium.com 2 €0.00 </t>
  </si>
  <si>
    <t xml:space="preserve">#00000584 ‎12‎/‎10‎/‎2016, ‎16‎:‎52‎:‎30 julien paumard julien.paumard@actemium.com 1 €0.00 </t>
  </si>
  <si>
    <t xml:space="preserve">#00000583 ‎12‎/‎10‎/‎2016, ‎15‎:‎32‎:‎41 Sébastien roussel bruno.frayssinhes@actemium.com 5 €12.90 </t>
  </si>
  <si>
    <t xml:space="preserve">#00000582 ‎12‎/‎10‎/‎2016, ‎14‎:‎55‎:‎57 ERIC SUAREZ lelia.boscolo.external@airbus.com 1 €37.00 </t>
  </si>
  <si>
    <t xml:space="preserve">#00000581 ‎12‎/‎10‎/‎2016, ‎14‎:‎47‎:‎11 alexis codevelle alexis.codevelle@actemium.com 5 €0.00 </t>
  </si>
  <si>
    <t xml:space="preserve">#00000580 ‎12‎/‎10‎/‎2016, ‎10‎:‎01‎:‎54 jean luc cebe jean-luc.cebe@actemium.com 1 €40.10 </t>
  </si>
  <si>
    <t xml:space="preserve">#00000579 ‎12‎/‎10‎/‎2016, ‎09‎:‎27‎:‎48 julien paumard julien.paumard@actemium.com 4 €44.52 </t>
  </si>
  <si>
    <t xml:space="preserve">#00000578 ‎11‎/‎10‎/‎2016, ‎17‎:‎47‎:‎59 Mathieu Cantonnet mathieu.cantonnet@actemium.com 1 €39.68 </t>
  </si>
  <si>
    <t xml:space="preserve">#00000577 ‎11‎/‎10‎/‎2016, ‎16‎:‎19‎:‎22 ALEXANDRE MOUREMBLES alexandre.mourembles@actemium.com 1 €43.60 </t>
  </si>
  <si>
    <t xml:space="preserve">#00000576 ‎11‎/‎10‎/‎2016, ‎14‎:‎32‎:‎31 william stephens william.stephens@cegelec.com 3 €58.60 </t>
  </si>
  <si>
    <t xml:space="preserve">#00000575 ‎11‎/‎10‎/‎2016, ‎13‎:‎20‎:‎05 alexis tamowski alexis.tamowski@actemium.com 5 €225.60 </t>
  </si>
  <si>
    <t xml:space="preserve">#00000574 ‎10‎/‎10‎/‎2016, ‎13‎:‎53‎:‎27 THIERRY DELPECH thierry.delpech1@actemium.com 3 €0.00 </t>
  </si>
  <si>
    <t xml:space="preserve">#00000572 ‎10‎/‎10‎/‎2016, ‎11‎:‎21‎:‎20 lelia boscolo lelia.boscolo.external@airbus.com 1 €37.00 </t>
  </si>
  <si>
    <t xml:space="preserve">#00000571 ‎10‎/‎10‎/‎2016, ‎11‎:‎18‎:‎24 William Roumagnac william.roumagnac@actemium.com 6 €37.00 </t>
  </si>
  <si>
    <t xml:space="preserve">#00000570 ‎10‎/‎10‎/‎2016, ‎11‎:‎05‎:‎38 Thierry DELPECH thierry.delpech1@actemium.com 2 €356.40 </t>
  </si>
  <si>
    <t xml:space="preserve">#00000569 ‎10‎/‎10‎/‎2016, ‎10‎:‎39‎:‎08 Grignon Emmanuel emmanuel.grignon@actemium.com 7 €43.94 </t>
  </si>
  <si>
    <t xml:space="preserve">#00000567 ‎10‎/‎10‎/‎2016, ‎10‎:‎28‎:‎12 romain vergnes romain.vergnes@actemium.com 1 €39.68 </t>
  </si>
  <si>
    <t xml:space="preserve">#00000566 ‎07‎/‎10‎/‎2016, ‎11‎:‎58‎:‎39 lelia boscolo lelia.boscolo.external@airbus.com 2 €0.00 </t>
  </si>
  <si>
    <t xml:space="preserve">#00000565 ‎07‎/‎10‎/‎2016, ‎11‎:‎20‎:‎00 lelia Boscolo lelia.boscolo.external@airbus.com 2 €0.00 </t>
  </si>
  <si>
    <t xml:space="preserve">#00000564 ‎07‎/‎10‎/‎2016, ‎08‎:‎49‎:‎11 lelia boscolo lelia.boscolo.external@airbus.com 1 €0.00 </t>
  </si>
  <si>
    <t xml:space="preserve">#00000563 ‎05‎/‎10‎/‎2016, ‎16‎:‎33‎:‎08 alexis codevelle alexis.codevelle@actemium.com 3 €130.20 </t>
  </si>
  <si>
    <t xml:space="preserve">#00000562 ‎05‎/‎10‎/‎2016, ‎09‎:‎21‎:‎02 Mathias Hereau mathias.hereau@actemium.com 2 €27.00 </t>
  </si>
  <si>
    <t xml:space="preserve">#00000560 ‎04‎/‎10‎/‎2016, ‎15‎:‎15‎:‎40 lelia boscolo lelia.boscolo.external@airbus.com 7 €1,750.92 </t>
  </si>
  <si>
    <t xml:space="preserve">#00000559 ‎04‎/‎10‎/‎2016, ‎14‎:‎14‎:‎49 lelia boscolo lelia.boscolo.external@airbus.com 1 €89.20 </t>
  </si>
  <si>
    <t xml:space="preserve">#00000558 ‎04‎/‎10‎/‎2016, ‎12‎:‎26‎:‎48 benjamin cabrignac benjamin.cabrignac@actemium.com 3 €55.87 </t>
  </si>
  <si>
    <t xml:space="preserve">#00000557 ‎04‎/‎10‎/‎2016, ‎11‎:‎58‎:‎13 lelia boscolo lelia.boscolo.external@airbus.com 1 €29.89 </t>
  </si>
  <si>
    <t xml:space="preserve">#00000556 ‎04‎/‎10‎/‎2016, ‎11‎:‎48‎:‎20 julien PAUMARD julien.paumard@actemium.com 5 €35.20 </t>
  </si>
  <si>
    <t xml:space="preserve">#00000555 ‎04‎/‎10‎/‎2016, ‎10‎:‎14‎:‎57 alexis tamowski alexis.tamowski@actemium.com 4 €246.69 </t>
  </si>
  <si>
    <t xml:space="preserve">#00000554 ‎03‎/‎10‎/‎2016, ‎15‎:‎14‎:‎28 stephane mirouze stephane.mirouze@actemium.com 2 €74.20 </t>
  </si>
  <si>
    <t xml:space="preserve">#00000553 ‎03‎/‎10‎/‎2016, ‎13‎:‎52‎:‎08 jean luc cebe jean-luc.cebe@actemium.com 1 €39.68 </t>
  </si>
  <si>
    <t xml:space="preserve">#00000552 ‎03‎/‎10‎/‎2016, ‎13‎:‎46‎:‎41 Romain Vergnes romain.vergnes@actemiu.com 3 €78.19 </t>
  </si>
  <si>
    <t xml:space="preserve">#00000551 ‎03‎/‎10‎/‎2016, ‎13‎:‎34‎:‎35 lelia boscolo lelia.boscolo.external@airbus.com 2 €0.00 </t>
  </si>
  <si>
    <t xml:space="preserve">#00000550 ‎03‎/‎10‎/‎2016, ‎13‎:‎03‎:‎21 Francis DRAGNE francis.dragne@actemium.com 2 €59.78 </t>
  </si>
  <si>
    <t xml:space="preserve">#00000549 ‎03‎/‎10‎/‎2016, ‎11‎:‎11‎:‎22 julien paumard julien.paumard@actemium.com 1 €35.20 </t>
  </si>
  <si>
    <t xml:space="preserve">#00000548 ‎03‎/‎10‎/‎2016, ‎10‎:‎59‎:‎13 Marc Detraz marc.detraz@actemium.com 4 €18.87 </t>
  </si>
  <si>
    <t xml:space="preserve">#00000545 ‎30‎/‎09‎/‎2016, ‎13‎:‎48‎:‎28 fabien gayraud fabien.gayraud@actemium/com 4 €0.00 </t>
  </si>
  <si>
    <t xml:space="preserve">#00000544 ‎30‎/‎09‎/‎2016, ‎09‎:‎17‎:‎58 stephane mirouze stephane.mirouze@actemium.com 1 €7.51 </t>
  </si>
  <si>
    <t xml:space="preserve">#00000543 ‎29‎/‎09‎/‎2016, ‎16‎:‎18‎:‎39 Vincent PASCAL vincent.pascal@actemium.com 1 €18.87 </t>
  </si>
  <si>
    <t xml:space="preserve">#00000542 ‎29‎/‎09‎/‎2016, ‎11‎:‎47‎:‎54 Guillaume Lamiaud guillaume.lamiaud@actemium.com 1 €0.00 </t>
  </si>
  <si>
    <t xml:space="preserve">#00000541 ‎29‎/‎09‎/‎2016, ‎11‎:‎34‎:‎35 fabien gayraud fabien.gayraud@actemium.com 3 €0.00 </t>
  </si>
  <si>
    <t xml:space="preserve">#00000540 ‎28‎/‎09‎/‎2016, ‎17‎:‎31‎:‎22 Vincent PASCAL vincent.pascal@actemium.com 3 €376.20 </t>
  </si>
  <si>
    <t xml:space="preserve">#00000538 ‎28‎/‎09‎/‎2016, ‎10‎:‎19‎:‎50 jean luc cebe jean-luc.cebe@actemium.com 1 €0.00 </t>
  </si>
  <si>
    <t xml:space="preserve">#00000537 ‎27‎/‎09‎/‎2016, ‎14‎:‎39‎:‎09 stephane mirouze stephane.mirouze@actemium.com 1 €12.90 </t>
  </si>
  <si>
    <t xml:space="preserve">#00000536 ‎27‎/‎09‎/‎2016, ‎10‎:‎44‎:‎02 lelia boscolo lelia.boscolo.external@airbus.com 2 €295.00 </t>
  </si>
  <si>
    <t xml:space="preserve">#00000535 ‎27‎/‎09‎/‎2016, ‎09‎:‎01‎:‎04 Karl HUMBERT karl.humbert@actemium.com 4 €46.91 </t>
  </si>
  <si>
    <t xml:space="preserve">#00000534 ‎27‎/‎09‎/‎2016, ‎08‎:‎17‎:‎31 Jean Luc CEBE jean-luc.cebe@actemium.com 1 €74.20 </t>
  </si>
  <si>
    <t xml:space="preserve">#00000533 ‎27‎/‎09‎/‎2016, ‎08‎:‎16‎:‎09 jean Luc CEBE jean-luc.cebe@actemium.com 2 €85.35 </t>
  </si>
  <si>
    <t xml:space="preserve">#00000532 ‎26‎/‎09‎/‎2016, ‎14‎:‎11‎:‎51 Romain VERGNES romain.vergnes@actemium.com 1 €12.90 </t>
  </si>
  <si>
    <t xml:space="preserve">#00000531 ‎26‎/‎09‎/‎2016, ‎11‎:‎18‎:‎52 Nicolas Graby nicolas.graby@actemium.com 5 €31.36 </t>
  </si>
  <si>
    <t xml:space="preserve">#00000530 ‎26‎/‎09‎/‎2016, ‎10‎:‎19‎:‎09 stephane mirouze stephane.mirouze@actemium.com 1 €0.00 </t>
  </si>
  <si>
    <t xml:space="preserve">#00000529 ‎21‎/‎09‎/‎2016, ‎17‎:‎17‎:‎41 Mathieu Cantonnet mathieu.cantonnet@actemium.com 1 €39.68 </t>
  </si>
  <si>
    <t xml:space="preserve">#00000528 ‎20‎/‎09‎/‎2016, ‎14‎:‎37‎:‎20 Benjamin Cabrignac benjamin.cabrignac@actemium.com 3 €125.66 </t>
  </si>
  <si>
    <t xml:space="preserve">#00000527 ‎19‎/‎09‎/‎2016, ‎13‎:‎57‎:‎27 Vincent PASCAL vincent.pascal@actemium.com 1 €45.67 </t>
  </si>
  <si>
    <t xml:space="preserve">#00000526 ‎16‎/‎09‎/‎2016, ‎16‎:‎19‎:‎58 Guillaume Lamiaud guillaume.lamiaud@actemium.com 1 €15.00 </t>
  </si>
  <si>
    <t xml:space="preserve">#00000525 ‎16‎/‎09‎/‎2016, ‎15‎:‎26‎:‎31 William Roumagnac william.roumagnac@actemium.com 1 €202.50 </t>
  </si>
  <si>
    <t xml:space="preserve">#00000524 ‎16‎/‎09‎/‎2016, ‎09‎:‎06‎:‎40 fabien gayraud fabien.gayraud.external@airbus.com 1 €24.20 </t>
  </si>
  <si>
    <t xml:space="preserve">#00000523 ‎15‎/‎09‎/‎2016, ‎10‎:‎18‎:‎12 alexis tamowski alexis.tamowski@actemium.com 4 €284.24 </t>
  </si>
  <si>
    <t xml:space="preserve">#00000522 ‎15‎/‎09‎/‎2016, ‎08‎:‎39‎:‎27 julien paumard julien.paumard@actemium.com 5 €0.00 </t>
  </si>
  <si>
    <t xml:space="preserve">#00000521 ‎14‎/‎09‎/‎2016, ‎13‎:‎37‎:‎21 julien paumard julien.paumard@actemium.com 3 €0.00 </t>
  </si>
  <si>
    <t xml:space="preserve">#00000520 ‎13‎/‎09‎/‎2016, ‎15‎:‎59‎:‎10 thierry delpech thierry.delpech1@actemium.com 3 €56.17 </t>
  </si>
  <si>
    <t xml:space="preserve">#00000519 ‎13‎/‎09‎/‎2016, ‎11‎:‎48‎:‎15 lelia boscolo lelia.boscolo.external@airbus.com 1 €38.00 </t>
  </si>
  <si>
    <t xml:space="preserve">#00000517 ‎13‎/‎09‎/‎2016, ‎11‎:‎01‎:‎14 william stephens william.stephens@cegelec.com 11 €2,410.00 </t>
  </si>
  <si>
    <t xml:space="preserve">#00000516 ‎13‎/‎09‎/‎2016, ‎09‎:‎10‎:‎07 xavier preto xavier.preto@actemium.com 2 €0.00 </t>
  </si>
  <si>
    <t xml:space="preserve">#00000515 ‎12‎/‎09‎/‎2016, ‎08‎:‎40‎:‎21 julien paumard julien.paumard@actemium.com 1 €35.20 </t>
  </si>
  <si>
    <t xml:space="preserve">#00000514 ‎08‎/‎09‎/‎2016, ‎13‎:‎52‎:‎39 romain Vergnes romain.vergnes@actemium.com 1 €43.52 </t>
  </si>
  <si>
    <t xml:space="preserve">#00000513 ‎08‎/‎09‎/‎2016, ‎13‎:‎51‎:‎33 romain Vergnes romain.vergnes@actemium.com 7 €0.00 </t>
  </si>
  <si>
    <t xml:space="preserve">#00000512 ‎08‎/‎09‎/‎2016, ‎13‎:‎47‎:‎16 Romain VERGNES romain.vergnes@actemium.com 2 €43.94 </t>
  </si>
  <si>
    <t xml:space="preserve">#00000511 ‎08‎/‎09‎/‎2016, ‎08‎:‎48‎:‎59 GRANIER J-LUC jean-luc.granier@merial.com 3 €81.94 </t>
  </si>
  <si>
    <t xml:space="preserve">#00000510 ‎06‎/‎09‎/‎2016, ‎15‎:‎36‎:‎39 KARINE BEDON karine.bedon@actemium.com 6 €0.00 </t>
  </si>
  <si>
    <t xml:space="preserve">#00000509 ‎06‎/‎09‎/‎2016, ‎13‎:‎38‎:‎32 mathias hereau mathias.hereau@actemium.com 1 €2.30 </t>
  </si>
  <si>
    <t xml:space="preserve">#00000508 ‎06‎/‎09‎/‎2016, ‎09‎:‎21‎:‎55 lelia boscolo lelia.boscolo.external@airbus.com 4 €0.00 </t>
  </si>
  <si>
    <t xml:space="preserve">#00000506 ‎06‎/‎09‎/‎2016, ‎08‎:‎47‎:‎40 mathias Hereau mathias.hereau@actemium.com 1 €0.00 </t>
  </si>
  <si>
    <t xml:space="preserve">#00000505 ‎05‎/‎09‎/‎2016, ‎15‎:‎43‎:‎03 lelia Boscolo lelia.boscolo.external@airbus.com 1 €0.00 </t>
  </si>
  <si>
    <t xml:space="preserve">#00000503 ‎05‎/‎09‎/‎2016, ‎11‎:‎21‎:‎38 Vincent PASCAL vincent.pascal@actemium.com 1 €90.30 </t>
  </si>
  <si>
    <t xml:space="preserve">#00000502 ‎02‎/‎09‎/‎2016, ‎08‎:‎50‎:‎51 lelia boscolo lelia.boscolo.external@airbus.com 3 €111.00 </t>
  </si>
  <si>
    <t xml:space="preserve">#00000501 ‎29‎/‎08‎/‎2016, ‎09‎:‎25‎:‎27 Stéphane Vindel stephane.vindel.external@airbus.com 2 €48.40 </t>
  </si>
  <si>
    <t xml:space="preserve">#00000500 ‎26‎/‎08‎/‎2016, ‎09‎:‎06‎:‎08 julien paumard julien.paumard@actemium.com 2 €35.20 </t>
  </si>
  <si>
    <t xml:space="preserve">#00000499 ‎25‎/‎08‎/‎2016, ‎13‎:‎59‎:‎40 lelia boscolo lelia.boscolo.external@airbus.com 1 €0.00 </t>
  </si>
  <si>
    <t xml:space="preserve">#00000498 ‎25‎/‎08‎/‎2016, ‎09‎:‎54‎:‎01 THIERRY DELPECH thierry.delpech1@actemium.com 27 €5,970.28 </t>
  </si>
  <si>
    <t xml:space="preserve">#00000497 ‎24‎/‎08‎/‎2016, ‎16‎:‎02‎:‎27 granier jean-luc jean-luc.granier@merial.com 1 €56.20 </t>
  </si>
  <si>
    <t xml:space="preserve">#00000496 ‎24‎/‎08‎/‎2016, ‎15‎:‎59‎:‎53 lelia boscolo lelia.boscolo.external@airbus.com 9 €0.00 </t>
  </si>
  <si>
    <t xml:space="preserve">#00000494 ‎23‎/‎08‎/‎2016, ‎13‎:‎49‎:‎15 THIERRY DELPECH thierry.delpech1@actemium.com 14 €3,424.32 </t>
  </si>
  <si>
    <t xml:space="preserve">#00000493 ‎19‎/‎08‎/‎2016, ‎15‎:‎51‎:‎53 emilie norroy emilie.norroy@actemium.com 1 €2.30 </t>
  </si>
  <si>
    <t xml:space="preserve">#00000492 ‎19‎/‎08‎/‎2016, ‎15‎:‎38‎:‎45 emilie norroy emilie.norroy@actemium.com 4 €0.00 </t>
  </si>
  <si>
    <t xml:space="preserve">#00000491 ‎19‎/‎08‎/‎2016, ‎11‎:‎38‎:‎46 Xavier ORRIERE xavier.orriere@actemium.com 2 €18.53 </t>
  </si>
  <si>
    <t xml:space="preserve">#00000490 ‎19‎/‎08‎/‎2016, ‎08‎:‎56‎:‎18 lelia boscolo lelia.boscolo.external@airbus.com 1 €0.00 </t>
  </si>
  <si>
    <t xml:space="preserve">#00000489 ‎18‎/‎08‎/‎2016, ‎08‎:‎29‎:‎44 lelia boscolo lelia.boscolo.external@airbus.com 1 €0.00 </t>
  </si>
  <si>
    <t xml:space="preserve">#00000488 ‎18‎/‎08‎/‎2016, ‎06‎:‎27‎:‎01 Thierry Delpech thierry.delpech1@actemium.com 3 €181.80 </t>
  </si>
  <si>
    <t xml:space="preserve">#00000487 ‎17‎/‎08‎/‎2016, ‎14‎:‎55‎:‎27 lelia boscolo lelia.boscolo.external@airbus.com 1 €37.00 </t>
  </si>
  <si>
    <t xml:space="preserve">#00000485 ‎17‎/‎08‎/‎2016, ‎13‎:‎37‎:‎43 JEROME BACHELERY jerome.bachelery@actemium.com 1 €0.00 </t>
  </si>
  <si>
    <t xml:space="preserve">#00000484 ‎17‎/‎08‎/‎2016, ‎09‎:‎29‎:‎13 lelia boscolo lelia.boscolo.external@airbus.com 4 €0.00 </t>
  </si>
  <si>
    <t xml:space="preserve">#00000481 ‎16‎/‎08‎/‎2016, ‎17‎:‎29‎:‎52 PIERRE MANRIC cedric.reixach@actemium.com 1 €43.52 </t>
  </si>
  <si>
    <t xml:space="preserve">#00000480 ‎16‎/‎08‎/‎2016, ‎14‎:‎48‎:‎54 alexis codevelle alexis.codevelle@actemium.com 1 €0.00 </t>
  </si>
  <si>
    <t xml:space="preserve">#00000478 ‎16‎/‎08‎/‎2016, ‎10‎:‎23‎:‎07 pascal garcia pascal.garcia@pioneer.com 1 €44.52 </t>
  </si>
  <si>
    <t xml:space="preserve">#00000477 ‎12‎/‎08‎/‎2016, ‎11‎:‎33‎:‎14 Karine Bedon florian.ferrier@actemium.com 6 €1,057.60 </t>
  </si>
  <si>
    <t xml:space="preserve">#00000476 ‎11‎/‎08‎/‎2016, ‎09‎:‎19‎:‎26 Emilie NORROY emilie.norroy@actemium.com 1 €45.67 </t>
  </si>
  <si>
    <t xml:space="preserve">#00000474 ‎11‎/‎08‎/‎2016, ‎07‎:‎25‎:‎59 CARVALHO JEAN-CHRISTOPHE carvalho.jean-christophe@merial.com 1 €39.68 </t>
  </si>
  <si>
    <t xml:space="preserve">#00000473 ‎10‎/‎08‎/‎2016, ‎08‎:‎35‎:‎58 thierry delpech thierry.delpech1@actemium.com 5 €170.21 </t>
  </si>
  <si>
    <t xml:space="preserve">#00000472 ‎09‎/‎08‎/‎2016, ‎18‎:‎23‎:‎05 mathias hereau mathias.hereau@actemium.com 1 €40.10 </t>
  </si>
  <si>
    <t xml:space="preserve">#00000470 ‎09‎/‎08‎/‎2016, ‎18‎:‎20‎:‎56 mathias hereau mathias.hereau@actemium.com 1 €24.20 </t>
  </si>
  <si>
    <t xml:space="preserve">#00000469 ‎09‎/‎08‎/‎2016, ‎16‎:‎03‎:‎36 alexis codevelle alexis.codevelle@actemium.com 1 €36.81 </t>
  </si>
  <si>
    <t xml:space="preserve">#00000468 ‎09‎/‎08‎/‎2016, ‎11‎:‎52‎:‎56 stephane mirouze stephane.mirouze@actemium.com 1 €25.18 </t>
  </si>
  <si>
    <t xml:space="preserve">#00000467 ‎03‎/‎08‎/‎2016, ‎13‎:‎43‎:‎11 Vincent PASCAL vincent.pascal@actemium.com 1 €5.00 </t>
  </si>
  <si>
    <t xml:space="preserve">#00000466 ‎01‎/‎08‎/‎2016, ‎07‎:‎40‎:‎24 stephane mirouze stephane.mirouze@actemium.com 1 €16.88 </t>
  </si>
  <si>
    <t xml:space="preserve">#00000465 ‎29‎/‎07‎/‎2016, ‎16‎:‎14‎:‎42 Emmanuel Grignon emmanuel.grignon@actemium.com 1 €0.00 </t>
  </si>
  <si>
    <t xml:space="preserve">#00000463 ‎29‎/‎07‎/‎2016, ‎09‎:‎51‎:‎07 alexandre sirbulescu alexandre.sirbulescu@actemium.com 1 €2.30 </t>
  </si>
  <si>
    <t xml:space="preserve">#00000462 ‎27‎/‎07‎/‎2016, ‎09‎:‎42‎:‎24 eric sanchez-clary eric.sanchez-clary.external@airbus.com 8 €401.66 </t>
  </si>
  <si>
    <t xml:space="preserve">#00000461 ‎27‎/‎07‎/‎2016, ‎09‎:‎18‎:‎51 Benoit Huc benoit.huc@cegelec.com 1 €12.90 </t>
  </si>
  <si>
    <t xml:space="preserve">#00000460 ‎25‎/‎07‎/‎2016, ‎12‎:‎49‎:‎47 julien paumard julien.paumard@actemium.com 4 €35.20 </t>
  </si>
  <si>
    <t xml:space="preserve">#00000459 ‎21‎/‎07‎/‎2016, ‎16‎:‎27‎:‎00 ALEXANDRE MOUREMBLES alexandre.mourembles@actemium.com 1 €75.48 </t>
  </si>
  <si>
    <t xml:space="preserve">#00000458 ‎21‎/‎07‎/‎2016, ‎11‎:‎24‎:‎20 Mathieu Cantonnet mathieu.cantonnet@actemium.com 4 €0.00 </t>
  </si>
  <si>
    <t xml:space="preserve">#00000457 ‎21‎/‎07‎/‎2016, ‎09‎:‎39‎:‎36 Jean lic CEBE jean-luc.cebe@actemium.com 2 €103.20 </t>
  </si>
  <si>
    <t xml:space="preserve">#00000456 ‎20‎/‎07‎/‎2016, ‎12‎:‎29‎:‎56 MAthieu Cantonnet mathieu.Cantonnet@actemium.com 1 €0.00 </t>
  </si>
  <si>
    <t xml:space="preserve">#00000455 ‎20‎/‎07‎/‎2016, ‎10‎:‎21‎:‎05 stephane mirouze stephane.mirouze@actemium.com 1 €37.10 </t>
  </si>
  <si>
    <t xml:space="preserve">#00000454 ‎20‎/‎07‎/‎2016, ‎09‎:‎01‎:‎19 Mathias Hereau mathias.hereau@actemium.com 1 €40.10 </t>
  </si>
  <si>
    <t xml:space="preserve">#00000453 ‎13‎/‎07‎/‎2016, ‎16‎:‎43‎:‎17 KARINE BEDON karine.bedon@actemium.com 6 €490.71 </t>
  </si>
  <si>
    <t xml:space="preserve">#00000451 ‎12‎/‎07‎/‎2016, ‎17‎:‎04‎:‎38 Romain Vidoni vidoni.romain@gmail.com 2 €16.10 </t>
  </si>
  <si>
    <t xml:space="preserve">#00000450 ‎12‎/‎07‎/‎2016, ‎15‎:‎59‎:‎57 lelia boscolo lelia.boscolo.external@airbus.com 1 €0.00 </t>
  </si>
  <si>
    <t xml:space="preserve">#00000449 ‎12‎/‎07‎/‎2016, ‎14‎:‎51‎:‎47 william stephens william.stephens@cegelec.com 10 €3,900.80 </t>
  </si>
  <si>
    <t xml:space="preserve">#00000448 ‎12‎/‎07‎/‎2016, ‎14‎:‎11‎:‎48 alexis tamowski alexis.tamowski@actemium.com 10 €2,472.90 </t>
  </si>
  <si>
    <t xml:space="preserve">#00000447 ‎12‎/‎07‎/‎2016, ‎11‎:‎08‎:‎18 lelia Boscolo lelia.boscolo.external@aibus.com 1 €0.00 </t>
  </si>
  <si>
    <t xml:space="preserve">#00000442 ‎11‎/‎07‎/‎2016, ‎15‎:‎39‎:‎49 Mathieu Cantonnet mathieu.cantonnet@actemium.com 3 €38.33 </t>
  </si>
  <si>
    <t xml:space="preserve">#00000441 ‎11‎/‎07‎/‎2016, ‎14‎:‎28‎:‎28 ALEXANDRE MOUREMBLES alexandre.mourembles@actemium.com 4 €138.75 </t>
  </si>
  <si>
    <t xml:space="preserve">#00000439 ‎11‎/‎07‎/‎2016, ‎14‎:‎13‎:‎22 alexis tamowski alexis.tamowski@actemium.com 1 €39.68 </t>
  </si>
  <si>
    <t xml:space="preserve">#00000438 ‎08‎/‎07‎/‎2016, ‎16‎:‎06‎:‎45 Guillaume Lamiaud guillaume.lamiaud@actemium.com 1 €12.90 </t>
  </si>
  <si>
    <t xml:space="preserve">#00000437 ‎08‎/‎07‎/‎2016, ‎14‎:‎56‎:‎26 julien paumard julien.paumard@actemium.com 4 €140.73 </t>
  </si>
  <si>
    <t xml:space="preserve">#00000434 ‎08‎/‎07‎/‎2016, ‎14‎:‎35‎:‎14 ALEXANDRE MOUREMBLES alexandre.mourembles@actemium.com 6 €367.45 </t>
  </si>
  <si>
    <t xml:space="preserve">#00000433 ‎08‎/‎07‎/‎2016, ‎10‎:‎31‎:‎45 alexis tamowski alexis.tamowski@actemium.com 5 €0.00 </t>
  </si>
  <si>
    <t xml:space="preserve">#00000432 ‎07‎/‎07‎/‎2016, ‎16‎:‎46‎:‎19 KARINE BEDON karine.bedon@actemium.com 3 €111.00 </t>
  </si>
  <si>
    <t xml:space="preserve">#00000431 ‎07‎/‎07‎/‎2016, ‎16‎:‎44‎:‎52 KARINE BEDON karine.bedon@actemium.com 19 €2,341.83 </t>
  </si>
  <si>
    <t xml:space="preserve">#00000430 ‎06‎/‎07‎/‎2016, ‎15‎:‎19‎:‎19 GEORGES MANRIC georges.manric@actemium.com 2 €59.24 </t>
  </si>
  <si>
    <t xml:space="preserve">#00000429 ‎05‎/‎07‎/‎2016, ‎17‎:‎06‎:‎04 Nicolas GRABY nicolas.graby@actemium.com 4 €70.40 </t>
  </si>
  <si>
    <t xml:space="preserve">#00000428 ‎05‎/‎07‎/‎2016, ‎14‎:‎12‎:‎46 lelia boscolo lelia.boscolo.external@airbus.com 3 €74.00 </t>
  </si>
  <si>
    <t xml:space="preserve">#00000427 ‎05‎/‎07‎/‎2016, ‎10‎:‎05‎:‎17 julien paumard julien.paumard@actemium.com 4 €0.00 </t>
  </si>
  <si>
    <t xml:space="preserve">#00000426 ‎05‎/‎07‎/‎2016, ‎09‎:‎17‎:‎41 lelia boscolo lelia.boscolo.external@airbus.com 7 €117.44 </t>
  </si>
  <si>
    <t xml:space="preserve">#00000425 ‎04‎/‎07‎/‎2016, ‎17‎:‎13‎:‎30 cedric reixach cedric.reixach@actemium.com 1 €18.87 </t>
  </si>
  <si>
    <t xml:space="preserve">#00000424 ‎03‎/‎07‎/‎2016, ‎20‎:‎12‎:‎36 julien paumard julien.paumard@actemium.com 2 €0.00 </t>
  </si>
  <si>
    <t xml:space="preserve">#00000423 ‎01‎/‎07‎/‎2016, ‎15‎:‎36‎:‎13 KARINE BEDON karine.bedon@actemium.com 1 €0.00 </t>
  </si>
  <si>
    <t xml:space="preserve">#00000422 ‎30‎/‎06‎/‎2016, ‎11‎:‎47‎:‎55 mathias hereau mathias.hereau@actemium.com 1 €44.52 </t>
  </si>
  <si>
    <t xml:space="preserve">#00000421 ‎30‎/‎06‎/‎2016, ‎10‎:‎05‎:‎18 mathias hereau mathias.hereau@actemium.com 1 €2.30 </t>
  </si>
  <si>
    <t xml:space="preserve">#00000420 ‎29‎/‎06‎/‎2016, ‎15‎:‎41‎:‎40 Ali ENNAFII ALI.ENNAFII@VINCI-ENERGIES.NET 1 €45.67 </t>
  </si>
  <si>
    <t xml:space="preserve">#00000419 ‎29‎/‎06‎/‎2016, ‎13‎:‎21‎:‎43 romain vergnes romain.vergnes@actemium.com 3 €65.54 </t>
  </si>
  <si>
    <t xml:space="preserve">#00000418 ‎28‎/‎06‎/‎2016, ‎16‎:‎42‎:‎44 MAthieu Cantonnet mathieu.cantonnet@actemium.com 1 €39.68 </t>
  </si>
  <si>
    <t xml:space="preserve">#00000417 ‎28‎/‎06‎/‎2016, ‎16‎:‎25‎:‎35 jean luc Granier jean-luc.granier@merial.com 1 €39.68 </t>
  </si>
  <si>
    <t xml:space="preserve">#00000416 ‎28‎/‎06‎/‎2016, ‎14‎:‎19‎:‎40 Thibault GARCIA jean-luc.granier@merial.com 3 €0.00 </t>
  </si>
  <si>
    <t xml:space="preserve">#00000415 ‎27‎/‎06‎/‎2016, ‎15‎:‎28‎:‎35 CODEVELLE Alexis alexis.codevelle@actemium.com 3 €0.00 </t>
  </si>
  <si>
    <t xml:space="preserve">#00000414 ‎27‎/‎06‎/‎2016, ‎15‎:‎27‎:‎58 Marc Detraz marc.detraz@actemium.com 1 €12.90 </t>
  </si>
  <si>
    <t xml:space="preserve">#00000413 ‎27‎/‎06‎/‎2016, ‎14‎:‎39‎:‎48 pascal garcia pascal.garcia@pioneer.com 2 €18.49 </t>
  </si>
  <si>
    <t xml:space="preserve">#00000412 ‎27‎/‎06‎/‎2016, ‎09‎:‎36‎:‎36 Romain VERGNES romain.vergnes@actemium.com 1 €37.00 </t>
  </si>
  <si>
    <t xml:space="preserve">#00000411 ‎24‎/‎06‎/‎2016, ‎14‎:‎18‎:‎01 Vincent PASCAL vincent.pascal@actemium.com 2 €396.60 </t>
  </si>
  <si>
    <t xml:space="preserve">#00000410 ‎24‎/‎06‎/‎2016, ‎09‎:‎42‎:‎50 stephane mirouze stephane.mirouze@actemium.com 1 €7.36 </t>
  </si>
  <si>
    <t xml:space="preserve">#00000409 ‎24‎/‎06‎/‎2016, ‎08‎:‎16‎:‎10 Jean Luc CEBE jean-luc.cebe@actemium.com 1 €23.00 </t>
  </si>
  <si>
    <t xml:space="preserve">#00000408 ‎24‎/‎06‎/‎2016, ‎08‎:‎15‎:‎03 jean luc CEBE jean-luc.cebe@actemium.com 1 €188.70 </t>
  </si>
  <si>
    <t xml:space="preserve">#00000407 ‎22‎/‎06‎/‎2016, ‎08‎:‎00‎:‎25 alexis tamowski alexis.tamowski@actemium.com 2 €43.94 </t>
  </si>
  <si>
    <t xml:space="preserve">#00000406 ‎20‎/‎06‎/‎2016, ‎17‎:‎43‎:‎15 vincent davantes vincent.davantes@gmail.com 5 €100.14 </t>
  </si>
  <si>
    <t xml:space="preserve">#00000405 ‎16‎/‎06‎/‎2016, ‎16‎:‎10‎:‎46 CEDRIC REIXACH cedric.reixach@actemium.com 3 €67.25 </t>
  </si>
  <si>
    <t xml:space="preserve">#00000404 ‎15‎/‎06‎/‎2016, ‎17‎:‎40‎:‎00 pascal garcia pascal.garcia@pioneer.com 3 €0.00 </t>
  </si>
  <si>
    <t xml:space="preserve">#00000403 ‎15‎/‎06‎/‎2016, ‎14‎:‎03‎:‎46 julien paumard julien.paumard@actemium.com 1 €71.52 </t>
  </si>
  <si>
    <t xml:space="preserve">#00000402 ‎15‎/‎06‎/‎2016, ‎08‎:‎39‎:‎27 william stephens william.stephens@cegelec.com 6 €1,582.76 </t>
  </si>
  <si>
    <t xml:space="preserve">#00000401 ‎14‎/‎06‎/‎2016, ‎16‎:‎55‎:‎51 Guillaume Lamiaud guillaume.lamiaud@actemium.com 4 €39.68 </t>
  </si>
  <si>
    <t xml:space="preserve">#00000400 ‎13‎/‎06‎/‎2016, ‎11‎:‎43‎:‎10 vincent davantes vincent.davantes@actemium.com 2 €47.78 </t>
  </si>
  <si>
    <t xml:space="preserve">#00000398 ‎10‎/‎06‎/‎2016, ‎13‎:‎16‎:‎10 lelia boscolo lelia.boscolo.external@airbus.com 1 €0.00 </t>
  </si>
  <si>
    <t xml:space="preserve">#00000395 ‎10‎/‎06‎/‎2016, ‎12‎:‎13‎:‎42 julien paumard julien.paumard@actemium.com 1 €35.20 </t>
  </si>
  <si>
    <t xml:space="preserve">#00000392 ‎06‎/‎06‎/‎2016, ‎14‎:‎04‎:‎03 STEPHANE RODIER stephane.rodier@actemium.com 7 €682.22 </t>
  </si>
  <si>
    <t xml:space="preserve">#00000391 ‎06‎/‎06‎/‎2016, ‎10‎:‎34‎:‎29 Christian Boulanger christian.boulanger@actemium.com 2 €89.37 </t>
  </si>
  <si>
    <t xml:space="preserve">#00000389 ‎06‎/‎06‎/‎2016, ‎07‎:‎24‎:‎25 stephane mirouze stephane.mirouze@actemium.com 2 €7.42 </t>
  </si>
  <si>
    <t xml:space="preserve">#00000388 ‎03‎/‎06‎/‎2016, ‎16‎:‎13‎:‎00 julien paumard julien.paumard@actemium.com 2 €0.00 </t>
  </si>
  <si>
    <t xml:space="preserve">#00000387 ‎02‎/‎06‎/‎2016, ‎09‎:‎30‎:‎55 Marc Detraz marc.detraz@actemium.com 3 €64.38 </t>
  </si>
  <si>
    <t xml:space="preserve">#00000386 ‎01‎/‎06‎/‎2016, ‎13‎:‎21‎:‎07 thomas dupuis thomas.dupuis@actemium.com 1 €22.08 </t>
  </si>
  <si>
    <t xml:space="preserve">#00000385 ‎31‎/‎05‎/‎2016, ‎11‎:‎32‎:‎13 mathias héreau mathias.hereau@actemium.com 1 €13.50 </t>
  </si>
  <si>
    <t xml:space="preserve">#00000384 ‎30‎/‎05‎/‎2016, ‎13‎:‎22‎:‎47 Romain VERGNES romain.vergnes@actgemium.com 7 €0.00 </t>
  </si>
  <si>
    <t xml:space="preserve">#00000383 ‎30‎/‎05‎/‎2016, ‎09‎:‎11‎:‎58 THIERRY DELPECH thierry.delpech1@actemium.com 1 €31.36 </t>
  </si>
  <si>
    <t xml:space="preserve">#00000382 ‎27‎/‎05‎/‎2016, ‎17‎:‎56‎:‎04 pascal garcia pascal.garcia@pioneer.com 1 €44.52 </t>
  </si>
  <si>
    <t xml:space="preserve">#00000381 ‎27‎/‎05‎/‎2016, ‎17‎:‎54‎:‎39 pascal garcia pascal.garcia@pioneer.com 1 €56.30 </t>
  </si>
  <si>
    <t xml:space="preserve">#00000380 ‎25‎/‎05‎/‎2016, ‎11‎:‎19‎:‎42 KARINE BEDON karine.bedon@cegelec.com 9 €442.34 </t>
  </si>
  <si>
    <t xml:space="preserve">#00000379 ‎25‎/‎05‎/‎2016, ‎11‎:‎17‎:‎07 KARINE BEDON karine.bedon@cegelec.com 22 €2,391.77 </t>
  </si>
  <si>
    <t xml:space="preserve">#00000378 ‎25‎/‎05‎/‎2016, ‎08‎:‎25‎:‎27 alexis tamowski alexis.tamowski@cegelec.com 7 €1,515.52 </t>
  </si>
  <si>
    <t xml:space="preserve">#00000377 ‎25‎/‎05‎/‎2016, ‎08‎:‎08‎:‎33 Mehdi BOUZAINA mehdi.bouzaina@actemium.com 1 €45.67 </t>
  </si>
  <si>
    <t xml:space="preserve">#00000376 ‎24‎/‎05‎/‎2016, ‎14‎:‎32‎:‎29 alexandre sirbulescu alexandre.sirbulescu@actemium.com 1 €29.89 </t>
  </si>
  <si>
    <t xml:space="preserve">#00000375 ‎23‎/‎05‎/‎2016, ‎10‎:‎57‎:‎59 William Roumagnac william.roumagnac@actemium.com 3 €0.00 </t>
  </si>
  <si>
    <t xml:space="preserve">#00000374 ‎23‎/‎05‎/‎2016, ‎08‎:‎32‎:‎46 Vincent PASCAL vincent.pascal@actemium.com 2 €117.00 </t>
  </si>
  <si>
    <t xml:space="preserve">#00000373 ‎23‎/‎05‎/‎2016, ‎08‎:‎16‎:‎22 Vincent PASCAL vincent.pascal@actemium.com 3 €0.00 </t>
  </si>
  <si>
    <t xml:space="preserve">#00000372 ‎19‎/‎05‎/‎2016, ‎15‎:‎03‎:‎42 lelia boscolo lelia.boscolo.external@airbus.com 1 €0.00 </t>
  </si>
  <si>
    <t xml:space="preserve">#00000369 ‎19‎/‎05‎/‎2016, ‎14‎:‎57‎:‎03 lelia boscolo lelia.boscolo.external@airbus.com 1 €0.00 </t>
  </si>
  <si>
    <t xml:space="preserve">#00000368 ‎19‎/‎05‎/‎2016, ‎12‎:‎14‎:‎31 alexis codevelle alexis.codevelle@actemium.com 3 €65.13 </t>
  </si>
  <si>
    <t xml:space="preserve">#00000367 ‎19‎/‎05‎/‎2016, ‎11‎:‎39‎:‎55 stephane mirouze stephane.mirouze@actemium.com 7 €0.00 </t>
  </si>
  <si>
    <t xml:space="preserve">#00000366 ‎17‎/‎05‎/‎2016, ‎10‎:‎07‎:‎57 stephane mirouze stephane.mirouze@actemium.com 2 €13.32 </t>
  </si>
  <si>
    <t xml:space="preserve">#00000365 ‎17‎/‎05‎/‎2016, ‎08‎:‎11‎:‎55 lelia boscolo lelia.boscolo.external@airbus.com 2 €0.00 </t>
  </si>
  <si>
    <t xml:space="preserve">#00000364 ‎17‎/‎05‎/‎2016, ‎08‎:‎11‎:‎46 Jean Luc CEBE jean-luc.cebe@actemium.com 3 €185.50 </t>
  </si>
  <si>
    <t xml:space="preserve">#00000363 ‎13‎/‎05‎/‎2016, ‎13‎:‎37‎:‎05 lelia boscolo lelia.boscolo.external@airbus.com 1 €0.00 </t>
  </si>
  <si>
    <t xml:space="preserve">#00000362 ‎12‎/‎05‎/‎2016, ‎14‎:‎14‎:‎34 lelia boscolo lelia.boscolo.external@airbus.com 1 €37.00 </t>
  </si>
  <si>
    <t xml:space="preserve">#00000361 ‎12‎/‎05‎/‎2016, ‎08‎:‎48‎:‎28 jean luc cebe jean-luc.cebe@actemium.com 1 €35.76 </t>
  </si>
  <si>
    <t xml:space="preserve">#00000360 ‎11‎/‎05‎/‎2016, ‎14‎:‎50‎:‎03 william stephens william.stephens@cegelec.com 4 €1,024.68 </t>
  </si>
  <si>
    <t xml:space="preserve">#00000359 ‎10‎/‎05‎/‎2016, ‎16‎:‎24‎:‎15 Karl HUMBERT karl.humbert@actemium.com 2 €17.66 </t>
  </si>
  <si>
    <t xml:space="preserve">#00000358 ‎09‎/‎05‎/‎2016, ‎14‎:‎24‎:‎22 lelia boscolo lelia.boscolo.external@airbus.com 3 €0.00 </t>
  </si>
  <si>
    <t xml:space="preserve">#00000357 ‎09‎/‎05‎/‎2016, ‎09‎:‎07‎:‎48 william stephens william.stephens@cegelec.com 3 €1,102.20 </t>
  </si>
  <si>
    <t xml:space="preserve">#00000356 ‎09‎/‎05‎/‎2016, ‎07‎:‎24‎:‎04 william stephens william.stephens@cegelec.com 3 €997.80 </t>
  </si>
  <si>
    <t xml:space="preserve">#00000355 ‎04‎/‎05‎/‎2016, ‎13‎:‎46‎:‎36 vincent davantes vincent.davantes@actemium.com 1 €35.22 </t>
  </si>
  <si>
    <t xml:space="preserve">#00000354 ‎04‎/‎05‎/‎2016, ‎07‎:‎12‎:‎25 stephane mirouze stephane.mirouze@actemium.com 1 €15.02 </t>
  </si>
  <si>
    <t xml:space="preserve">#00000352 ‎02‎/‎05‎/‎2016, ‎15‎:‎31‎:‎36 Celine Laville celine.laville@actemium.com 1 €39.68 </t>
  </si>
  <si>
    <t xml:space="preserve">#00000351 ‎02‎/‎05‎/‎2016, ‎09‎:‎31‎:‎03 alexis codevelle alexis.codevelle@liebherr.com 2 €78.20 </t>
  </si>
  <si>
    <t xml:space="preserve">#00000350 ‎29‎/‎04‎/‎2016, ‎15‎:‎26‎:‎08 THIERRY DELPECH thierry.delpech1@actemium.com 4 €119.12 </t>
  </si>
  <si>
    <t xml:space="preserve">#00000349 ‎29‎/‎04‎/‎2016, ‎09‎:‎19‎:‎55 lelia boscolo lelia.boscolo.external@airbus.com 3 €0.00 </t>
  </si>
  <si>
    <t xml:space="preserve">#00000347 ‎25‎/‎04‎/‎2016, ‎15‎:‎28‎:‎04 lelia boscolo lelia.boscolo.external@airbus.com 1 €0.00 </t>
  </si>
  <si>
    <t xml:space="preserve">#00000346 ‎25‎/‎04‎/‎2016, ‎09‎:‎36‎:‎50 marc RETRAYT maintenance.herakles@actemium.com 2 €34.15 </t>
  </si>
  <si>
    <t xml:space="preserve">#00000345 ‎21‎/‎04‎/‎2016, ‎14‎:‎31‎:‎32 alexis tamowski alexis.tamowski@cegelec.com 13 €1,936.95 </t>
  </si>
  <si>
    <t xml:space="preserve">#00000342 ‎21‎/‎04‎/‎2016, ‎12‎:‎24‎:‎40 pascal garcia pascal.garcia@pioneer.com 1 €44.52 </t>
  </si>
  <si>
    <t xml:space="preserve">#00000341 ‎21‎/‎04‎/‎2016, ‎08‎:‎46‎:‎36 THIERRY DELPECH thierry.delpech1@actemium.com 3 €67.25 </t>
  </si>
  <si>
    <t xml:space="preserve">#00000338 ‎20‎/‎04‎/‎2016, ‎14‎:‎29‎:‎19 lelia boscolo lelia.boscolo.external@airbus.com 6 €424.85 </t>
  </si>
  <si>
    <t xml:space="preserve">#00000337 ‎18‎/‎04‎/‎2016, ‎16‎:‎00‎:‎55 Romain Vergnes romain.vergnes@actemium.com 1 €45.67 </t>
  </si>
  <si>
    <t xml:space="preserve">#00000336 ‎18‎/‎04‎/‎2016, ‎11‎:‎56‎:‎48 CEDRIC REIXACH cedric.reixach@actemium.com 2 €89.04 </t>
  </si>
  <si>
    <t xml:space="preserve">#00000335 ‎14‎/‎04‎/‎2016, ‎16‎:‎52‎:‎26 lelia boscolo lelia.boscolo.external@airbus.com 2 €68.36 </t>
  </si>
  <si>
    <t xml:space="preserve">#00000334 ‎13‎/‎04‎/‎2016, ‎10‎:‎16‎:‎27 julien paumard julien.paumard@actemium.com 2 €70.40 </t>
  </si>
  <si>
    <t xml:space="preserve">#00000333 ‎13‎/‎04‎/‎2016, ‎10‎:‎09‎:‎07 Vincent PASCAL vincent.pascal@actemium.com 2 €295.00 </t>
  </si>
  <si>
    <t xml:space="preserve">#00000332 ‎12‎/‎04‎/‎2016, ‎17‎:‎48‎:‎44 vincent davantes vincent.davantes@actemium.com 3 €48.20 </t>
  </si>
  <si>
    <t xml:space="preserve">#00000331 ‎12‎/‎04‎/‎2016, ‎12‎:‎57‎:‎07 lelia boscolo lelia.boscolo.external@airbus.com 3 €0.00 </t>
  </si>
  <si>
    <t xml:space="preserve">#00000330 ‎11‎/‎04‎/‎2016, ‎17‎:‎11‎:‎39 thomas dupuis thomas.dupuis@actemium.com 3 €44.16 </t>
  </si>
  <si>
    <t xml:space="preserve">#00000329 ‎11‎/‎04‎/‎2016, ‎16‎:‎20‎:‎29 Philippe Rousseau philippe.rousseau@actemium.com 4 €35.20 </t>
  </si>
  <si>
    <t xml:space="preserve">#00000328 ‎11‎/‎04‎/‎2016, ‎16‎:‎02‎:‎15 BEDON KARINE karine.bedon@cegelec.com 6 €366.72 </t>
  </si>
  <si>
    <t xml:space="preserve">#00000327 ‎11‎/‎04‎/‎2016, ‎15‎:‎40‎:‎13 lelia boscolo lelia.boscolo.external@airbus.com 1 €252.00 </t>
  </si>
  <si>
    <t xml:space="preserve">#00000326 ‎11‎/‎04‎/‎2016, ‎15‎:‎39‎:‎01 lelia boscolo lelia.boscolo.external@airbus.com 1 €0.00 </t>
  </si>
  <si>
    <t xml:space="preserve">#00000325 ‎08‎/‎04‎/‎2016, ‎16‎:‎24‎:‎00 julien paumard julien.paumard@actemium 5 €35.20 </t>
  </si>
  <si>
    <t xml:space="preserve">#00000324 ‎08‎/‎04‎/‎2016, ‎14‎:‎39‎:‎43 stephane rodier stephane.rodier@actemium.com 6 €334.88 </t>
  </si>
  <si>
    <t xml:space="preserve">#00000322 ‎08‎/‎04‎/‎2016, ‎12‎:‎20‎:‎47 thierry delpech thierry.delpech1@actemium.com 4 €130.50 </t>
  </si>
  <si>
    <t xml:space="preserve">#00000321 ‎08‎/‎04‎/‎2016, ‎08‎:‎41‎:‎18 lelia boscolo lelia.boscolo.external@airbus.com 2 €0.00 </t>
  </si>
  <si>
    <t xml:space="preserve">#00000320 ‎07‎/‎04‎/‎2016, ‎10‎:‎42‎:‎53 jean luc granier jean-luc.granier@merial.com 1 €25.20 </t>
  </si>
  <si>
    <t xml:space="preserve">#00000319 ‎06‎/‎04‎/‎2016, ‎14‎:‎51‎:‎05 william stephens william.stephens@cegelec.com 5 €840.97 </t>
  </si>
  <si>
    <t xml:space="preserve">#00000318 ‎06‎/‎04‎/‎2016, ‎13‎:‎32‎:‎59 Romain Vergnes romain.vergnes@actemuim.com 1 €13.50 </t>
  </si>
  <si>
    <t xml:space="preserve">#00000317 ‎05‎/‎04‎/‎2016, ‎17‎:‎21‎:‎17 pascal garcia pascal.garcia@pioneer.com 1 €31.36 </t>
  </si>
  <si>
    <t xml:space="preserve">#00000316 ‎05‎/‎04‎/‎2016, ‎16‎:‎18‎:‎45 alexandre CALVO pascal.garcia@pioneer.com 1 €31.36 </t>
  </si>
  <si>
    <t xml:space="preserve">#00000315 ‎05‎/‎04‎/‎2016, ‎15‎:‎47‎:‎10 Guillaume Lamiaud guillaume.lamiaud@actemium.com 1 €2.30 </t>
  </si>
  <si>
    <t xml:space="preserve">#00000314 ‎05‎/‎04‎/‎2016, ‎15‎:‎43‎:‎52 stephane mirouze stephane.mirouze@actemium.com 1 €38.00 </t>
  </si>
  <si>
    <t xml:space="preserve">#00000313 ‎04‎/‎04‎/‎2016, ‎15‎:‎45‎:‎10 lelia boscolo lelia.boscolo.external@airbus.com 1 €0.00 </t>
  </si>
  <si>
    <t xml:space="preserve">#00000312 ‎04‎/‎04‎/‎2016, ‎08‎:‎22‎:‎58 lelia boscolo lelia.boscolo.external@airbus 1 €0.00 </t>
  </si>
  <si>
    <t xml:space="preserve">#00000311 ‎30‎/‎03‎/‎2016, ‎08‎:‎04‎:‎08 alexis tamowski alexis.tamowski@cegelec.com 3 €341.92 </t>
  </si>
  <si>
    <t xml:space="preserve">#00000310 ‎24‎/‎03‎/‎2016, ‎08‎:‎42‎:‎37 stephane mirouze stephane.mirouze@actemium.com 1 €16.88 </t>
  </si>
  <si>
    <t xml:space="preserve">#00000309 ‎22‎/‎03‎/‎2016, ‎07‎:‎52‎:‎55 Vincent PASCAL vincent.pascal@actemium.com 1 €0.00 </t>
  </si>
  <si>
    <t xml:space="preserve">#00000308 ‎21‎/‎03‎/‎2016, ‎17‎:‎29‎:‎41 jean luc CEBE jean-luc.cebe@actemium.com 1 €46.00 </t>
  </si>
  <si>
    <t xml:space="preserve">#00000307 ‎21‎/‎03‎/‎2016, ‎17‎:‎27‎:‎43 Jean Luc cebe jean-luc.cebe@actemium.com 1 €357.60 </t>
  </si>
  <si>
    <t xml:space="preserve">#00000306 ‎21‎/‎03‎/‎2016, ‎10‎:‎08‎:‎10 Mathieu Cantonnet mathieu.cantonnet@actemium.com 1 €45.67 </t>
  </si>
  <si>
    <t xml:space="preserve">#00000305 ‎21‎/‎03‎/‎2016, ‎09‎:‎33‎:‎36 stephane mirouze stephane.mirouze@actemium.com 2 €11.13 </t>
  </si>
  <si>
    <t xml:space="preserve">#00000304 ‎18‎/‎03‎/‎2016, ‎10‎:‎44‎:‎21 AUELIEN AYGOUI aurelien.aygoui.external@airbus.com 2 €37.00 </t>
  </si>
  <si>
    <t xml:space="preserve">#00000303 ‎16‎/‎03‎/‎2016, ‎11‎:‎08‎:‎46 aurelien aygoui aurelien.aygoui.external@airbus.com 2 €37.00 </t>
  </si>
  <si>
    <t xml:space="preserve">#00000302 ‎16‎/‎03‎/‎2016, ‎09‎:‎26‎:‎03 REIXACH CEDRIC cedric.reixach@actemium.com 1 €31.36 </t>
  </si>
  <si>
    <t xml:space="preserve">#00000301 ‎15‎/‎03‎/‎2016, ‎13‎:‎49‎:‎12 Romain Vergnes romain.vergnes@actemium.com 1 €45.67 </t>
  </si>
  <si>
    <t xml:space="preserve">#00000299 ‎15‎/‎03‎/‎2016, ‎10‎:‎24‎:‎47 vincent davantes vincent.davantes@actemium.com 6 €845.89 </t>
  </si>
  <si>
    <t xml:space="preserve">#00000297 ‎15‎/‎03‎/‎2016, ‎07‎:‎20‎:‎57 benoit VAILLON fabien.gayraud@cegelec.com 1 €35.20 </t>
  </si>
  <si>
    <t xml:space="preserve">#00000296 ‎14‎/‎03‎/‎2016, ‎10‎:‎38‎:‎29 william stephens william.stephens@cegelec.com 8 €1,585.90 </t>
  </si>
  <si>
    <t xml:space="preserve">#00000294 ‎14‎/‎03‎/‎2016, ‎08‎:‎55‎:‎43 stephane mirouze stephane.mirouze@actemium.com 1 €3.71 </t>
  </si>
  <si>
    <t xml:space="preserve">#00000293 ‎11‎/‎03‎/‎2016, ‎11‎:‎50‎:‎44 vincent davantes vincent.davantes@actemium.com 1 €36.81 </t>
  </si>
  <si>
    <t xml:space="preserve">#00000292 ‎10‎/‎03‎/‎2016, ‎13‎:‎39‎:‎08 stephane mirouze stephane.mirouze@actemium.com 3 €25.77 </t>
  </si>
  <si>
    <t xml:space="preserve">#00000291 ‎09‎/‎03‎/‎2016, ‎10‎:‎15‎:‎50 KARINE BEDON karine.bedon@cegelec.com 8 €374.45 </t>
  </si>
  <si>
    <t xml:space="preserve">#00000290 ‎09‎/‎03‎/‎2016, ‎10‎:‎13‎:‎29 KARINE BEDON karne.bedon@cegelec.com 2 €525.20 </t>
  </si>
  <si>
    <t xml:space="preserve">#00000289 ‎09‎/‎03‎/‎2016, ‎10‎:‎12‎:‎15 KARINE BEDON karine.bedon@cegelec.com 20 €2,315.58 </t>
  </si>
  <si>
    <t xml:space="preserve">#00000288 ‎08‎/‎03‎/‎2016, ‎18‎:‎04‎:‎21 vincent DAVANTES vincent.davantes@actemium.com 3 €92.14 </t>
  </si>
  <si>
    <t xml:space="preserve">#00000287 ‎08‎/‎03‎/‎2016, ‎16‎:‎43‎:‎24 jean-luc Granier jean-luc.granier@merial.com 2 €39.68 </t>
  </si>
  <si>
    <t xml:space="preserve">#00000286 ‎08‎/‎03‎/‎2016, ‎10‎:‎09‎:‎47 Jérome BACHELERY jerome.bachelery@actemium.com 1 €45.67 </t>
  </si>
  <si>
    <t xml:space="preserve">#00000285 ‎08‎/‎03‎/‎2016, ‎10‎:‎07‎:‎45 Francis DRAGNE francis.dragne@actemium.com 2 €62.76 </t>
  </si>
  <si>
    <t xml:space="preserve">#00000284 ‎07‎/‎03‎/‎2016, ‎15‎:‎11‎:‎53 thierry Delpech thierry.delpech1@actemium.com 1 €35.76 </t>
  </si>
  <si>
    <t xml:space="preserve">#00000283 ‎07‎/‎03‎/‎2016, ‎11‎:‎51‎:‎29 William Roumagnac william.roumagnac@actemium.com 8 €35.20 </t>
  </si>
  <si>
    <t xml:space="preserve">#00000282 ‎02‎/‎03‎/‎2016, ‎11‎:‎10‎:‎06 AURELIEN AYGOUI celine.laville@actemium.com 1 €8.66 </t>
  </si>
  <si>
    <t xml:space="preserve">#00000281 ‎02‎/‎03‎/‎2016, ‎09‎:‎54‎:‎16 CELINE LAVILLE celine.laville@ectamium.com 1 €399.20 </t>
  </si>
  <si>
    <t xml:space="preserve">#00000280 ‎02‎/‎03‎/‎2016, ‎08‎:‎16‎:‎37 Vincent PASCAL vincent.pascal@actemium.com 1 €31.91 </t>
  </si>
  <si>
    <t xml:space="preserve">#00000279 ‎01‎/‎03‎/‎2016, ‎08‎:‎48‎:‎07 Mathieu Cantonnet mathieu.cantonnet@actemium.com 1 €39.68 </t>
  </si>
  <si>
    <t xml:space="preserve">#00000278 ‎29‎/‎02‎/‎2016, ‎14‎:‎24‎:‎39 vincent DAVANTES vincent.davantes@actemium.com 1 €39.68 </t>
  </si>
  <si>
    <t xml:space="preserve">#00000277 ‎26‎/‎02‎/‎2016, ‎14‎:‎28‎:‎19 lelia boscolo lelia.boscolo.external@airbus.com 9 €1,925.86 </t>
  </si>
  <si>
    <t xml:space="preserve">#00000276 ‎26‎/‎02‎/‎2016, ‎14‎:‎10‎:‎13 lelia boscolo lelia.boscolo.external@airbus.com 2 €0.00 </t>
  </si>
  <si>
    <t xml:space="preserve">#00000275 ‎26‎/‎02‎/‎2016, ‎08‎:‎38‎:‎53 lelia boscolo lelia.boscolo.external@airbus.com 1 €0.00 </t>
  </si>
  <si>
    <t xml:space="preserve">#00000274 ‎26‎/‎02‎/‎2016, ‎08‎:‎07‎:‎02 alexis tamowski alexis.tamowski@cegelec.com 2 €79.36 </t>
  </si>
  <si>
    <t xml:space="preserve">#00000273 ‎25‎/‎02‎/‎2016, ‎16‎:‎42‎:‎57 Karl HUMBERT karl.humbert@actemium.com 1 €37.10 </t>
  </si>
  <si>
    <t xml:space="preserve">#00000272 ‎25‎/‎02‎/‎2016, ‎09‎:‎18‎:‎07 lelia Boscolo lelia.boscolo.external@airbus.com 4 €0.00 </t>
  </si>
  <si>
    <t xml:space="preserve">#00000271 ‎24‎/‎02‎/‎2016, ‎15‎:‎31‎:‎38 Vincent PASCAL vincent.pascal@actemium.com 2 €0.00 </t>
  </si>
  <si>
    <t xml:space="preserve">#00000270 ‎23‎/‎02‎/‎2016, ‎10‎:‎10‎:‎58 lelia boscolo lelia.boscolo.external@airbus.com 1 €0.00 </t>
  </si>
  <si>
    <t xml:space="preserve">#00000269 ‎23‎/‎02‎/‎2016, ‎08‎:‎33‎:‎51 lelia boscolo lelia.boscolo.external@airbus.com 1 €0.00 </t>
  </si>
  <si>
    <t xml:space="preserve">#00000268 ‎22‎/‎02‎/‎2016, ‎10‎:‎22‎:‎32 stephane mirouze stephane.mirouze@actemium.com 2 €7.42 </t>
  </si>
  <si>
    <t xml:space="preserve">#00000267 ‎19‎/‎02‎/‎2016, ‎08‎:‎48‎:‎37 Vincent PASCAL vincent.pascal@actemium.com 1 €0.00 </t>
  </si>
  <si>
    <t xml:space="preserve">#00000266 ‎18‎/‎02‎/‎2016, ‎13‎:‎17‎:‎33 pascal garcia pascal.garcia@pioneer.com 2 €74.20 </t>
  </si>
  <si>
    <t xml:space="preserve">#00000265 ‎18‎/‎02‎/‎2016, ‎10‎:‎37‎:‎15 william stephens william.stephens@cegelec.com 3 €905.40 </t>
  </si>
  <si>
    <t xml:space="preserve">#00000264 ‎18‎/‎02‎/‎2016, ‎09‎:‎16‎:‎51 romain Vergnes romain.vergnes@actemium.com 1 €43.52 </t>
  </si>
  <si>
    <t xml:space="preserve">#00000263 ‎17‎/‎02‎/‎2016, ‎17‎:‎09‎:‎54 francis DRAGNE francis.dragne@actemium.com 1 €46.50 </t>
  </si>
  <si>
    <t xml:space="preserve">#00000262 ‎17‎/‎02‎/‎2016, ‎17‎:‎08‎:‎35 Francis DRAGNE francis.dragne@actemium.com 2 €7.82 </t>
  </si>
  <si>
    <t xml:space="preserve">#00000261 ‎17‎/‎02‎/‎2016, ‎13‎:‎14‎:‎16 lelia boscolo lelia.boscolo.external@airbus.com 1 €0.00 </t>
  </si>
  <si>
    <t xml:space="preserve">#00000260 ‎16‎/‎02‎/‎2016, ‎16‎:‎32‎:‎25 alexis codevelle alexis.codevelle@actemium.com 5 €251.21 </t>
  </si>
  <si>
    <t xml:space="preserve">#00000259 ‎16‎/‎02‎/‎2016, ‎14‎:‎46‎:‎34 alexis tamowski alexis.tamowski@cegelec.com 4 €0.00 </t>
  </si>
  <si>
    <t xml:space="preserve">#00000258 ‎16‎/‎02‎/‎2016, ‎10‎:‎00‎:‎20 Vincent PASCAL vincent.pascal@actemium.com 3 €129.26 </t>
  </si>
  <si>
    <t xml:space="preserve">#00000257 ‎15‎/‎02‎/‎2016, ‎13‎:‎23‎:‎46 lelia boscolo lelia.boscolo.external@airbus.com 1 €37.00 </t>
  </si>
  <si>
    <t xml:space="preserve">#00000256 ‎11‎/‎02‎/‎2016, ‎15‎:‎43‎:‎48 thierry delpech thierry.delpech1@actemium.com 1 €104.00 </t>
  </si>
  <si>
    <t xml:space="preserve">#00000255 ‎11‎/‎02‎/‎2016, ‎08‎:‎34‎:‎55 lelia boscolo lelia.boscolo.external@airbus.com 4 €0.00 </t>
  </si>
  <si>
    <t xml:space="preserve">#00000254 ‎10‎/‎02‎/‎2016, ‎18‎:‎03‎:‎07 vincent davantes vincent.davantes@actemium.com 12 €332.80 </t>
  </si>
  <si>
    <t xml:space="preserve">#00000253 ‎10‎/‎02‎/‎2016, ‎10‎:‎26‎:‎45 lelia boscolo lelia.boscolo.external@airbus.com 1 €37.00 </t>
  </si>
  <si>
    <t xml:space="preserve">#00000252 ‎10‎/‎02‎/‎2016, ‎08‎:‎48‎:‎17 alexis tamowski alexis.tamowski@cegelec.com 4 €79.36 </t>
  </si>
  <si>
    <t xml:space="preserve">#00000251 ‎09‎/‎02‎/‎2016, ‎08‎:‎50‎:‎29 vincent davantes vincent.davantes@actemium.com 3 €22.46 </t>
  </si>
  <si>
    <t xml:space="preserve">#00000250 ‎08‎/‎02‎/‎2016, ‎13‎:‎37‎:‎19 vincent davantes vincent.davantes@actemium.com 2 €126.80 </t>
  </si>
  <si>
    <t xml:space="preserve">#00000249 ‎08‎/‎02‎/‎2016, ‎10‎:‎18‎:‎57 Jean luc cebe jean-luc.cebe@catemium.com 1 €17.88 </t>
  </si>
  <si>
    <t xml:space="preserve">#00000248 ‎05‎/‎02‎/‎2016, ‎12‎:‎23‎:‎42 Romain VERGNES romain.vergnes@actemium.com 1 €39.68 </t>
  </si>
  <si>
    <t xml:space="preserve">#00000247 ‎05‎/‎02‎/‎2016, ‎10‎:‎49‎:‎31 jean luc cebe jean-luc.cebe@actemium.com 1 €162.51 </t>
  </si>
  <si>
    <t xml:space="preserve">#00000246 ‎04‎/‎02‎/‎2016, ‎10‎:‎08‎:‎21 Eric souton jean-luc.cebe@actemium.com 1 €35.20 </t>
  </si>
  <si>
    <t xml:space="preserve">#00000245 ‎04‎/‎02‎/‎2016, ‎08‎:‎35‎:‎00 alexis tamowski alexis.tamowski@cegelec.com 1 €39.68 </t>
  </si>
  <si>
    <t xml:space="preserve">#00000244 ‎03‎/‎02‎/‎2016, ‎13‎:‎11‎:‎06 julien paumard julien.paumard@actemium.com 1 €35.20 </t>
  </si>
  <si>
    <t xml:space="preserve">#00000243 ‎03‎/‎02‎/‎2016, ‎13‎:‎10‎:‎28 stephane VINDEL stephane.vindel@vinci-energies.net 2 €49.93 </t>
  </si>
  <si>
    <t xml:space="preserve">#00000241 ‎03‎/‎02‎/‎2016, ‎13‎:‎02‎:‎33 vincent davantes vincent.davantes@actemium.com 2 €290.15 </t>
  </si>
  <si>
    <t xml:space="preserve">#00000240 ‎02‎/‎02‎/‎2016, ‎16‎:‎22‎:‎38 vincent davantes vincent.davantes@actemium.com 2 €83.20 </t>
  </si>
  <si>
    <t xml:space="preserve">#00000239 ‎01‎/‎02‎/‎2016, ‎17‎:‎35‎:‎09 Mathieu Cantonnet mathieu.cantonnet@actemium.com 7 €0.00 </t>
  </si>
  <si>
    <t xml:space="preserve">#00000238 ‎01‎/‎02‎/‎2016, ‎14‎:‎39‎:‎38 lelia Boscolo lelia.boscolo.external@airbus.com 4 €331.50 </t>
  </si>
  <si>
    <t xml:space="preserve">#00000237 ‎29‎/‎01‎/‎2016, ‎14‎:‎59‎:‎36 julien paumard julien.paumard.external@airbus.com 2 €29.44 </t>
  </si>
  <si>
    <t xml:space="preserve">#00000236 ‎29‎/‎01‎/‎2016, ‎12‎:‎06‎:‎35 Benjamin Cabrignac benjamin.cabrignac@actemium.com 7 €312.11 </t>
  </si>
  <si>
    <t xml:space="preserve">#00000235 ‎28‎/‎01‎/‎2016, ‎15‎:‎07‎:‎45 alexis tamowski alexis.tamowski@cegelec.com 2 €39.68 </t>
  </si>
  <si>
    <t xml:space="preserve">#00000234 ‎28‎/‎01‎/‎2016, ‎13‎:‎04‎:‎26 lelia Boscolo lelia.boscolo.external@airbus.com 1 €0.00 </t>
  </si>
  <si>
    <t xml:space="preserve">#00000233 ‎27‎/‎01‎/‎2016, ‎15‎:‎02‎:‎41 lelia boscolo lelia.boscolo.external@airbus.com 1 €37.00 </t>
  </si>
  <si>
    <t xml:space="preserve">#00000232 ‎27‎/‎01‎/‎2016, ‎14‎:‎33‎:‎25 lelia boscolo lelia.boscolo.external@airbus.com 4 €115.26 </t>
  </si>
  <si>
    <t xml:space="preserve">#00000231 ‎26‎/‎01‎/‎2016, ‎14‎:‎22‎:‎52 alexis codevelle alexis.codevelle@actemium.com 1 €80.20 </t>
  </si>
  <si>
    <t xml:space="preserve">#00000230 ‎22‎/‎01‎/‎2016, ‎12‎:‎17‎:‎38 aurelien aygoui aurelien.aygoui.external@airbus.com 2 €85.20 </t>
  </si>
  <si>
    <t xml:space="preserve">#00000229 ‎22‎/‎01‎/‎2016, ‎12‎:‎07‎:‎27 aurelien aygoui aurelien.aygoui.external@airbus.com 3 €74.00 </t>
  </si>
  <si>
    <t xml:space="preserve">#00000226 ‎22‎/‎01‎/‎2016, ‎10‎:‎31‎:‎37 alexis tamowski alexis.tamowski@cegelec.com 3 €89.61 </t>
  </si>
  <si>
    <t xml:space="preserve">#00000225 ‎19‎/‎01‎/‎2016, ‎09‎:‎41‎:‎15 jean luc granier jean-luc.granier@merial.com 2 €12.60 </t>
  </si>
  <si>
    <t xml:space="preserve">#00000223 ‎18‎/‎01‎/‎2016, ‎14‎:‎29‎:‎11 lelia boscolo lelia.boscolo.external@airbus.com 1 €38.00 </t>
  </si>
  <si>
    <t xml:space="preserve">#00000222 ‎18‎/‎01‎/‎2016, ‎13‎:‎50‎:‎50 william stephens william.stephens@cegelec.com 6 €1,754.64 </t>
  </si>
  <si>
    <t xml:space="preserve">#00000220 ‎18‎/‎01‎/‎2016, ‎08‎:‎23‎:‎37 lelia boscolo lelia.boscolo.external@airbus.com 4 €0.00 </t>
  </si>
  <si>
    <t xml:space="preserve">#00000219 ‎15‎/‎01‎/‎2016, ‎15‎:‎15‎:‎13 thomas dupuis thomas.dupuis@actemium.com 1 €37.10 </t>
  </si>
  <si>
    <t xml:space="preserve">#00000218 ‎15‎/‎01‎/‎2016, ‎15‎:‎13‎:‎29 thomas dupuis thomas.dupuis@actemium.com 1 €39.10 </t>
  </si>
  <si>
    <t xml:space="preserve">#00000217 ‎15‎/‎01‎/‎2016, ‎08‎:‎43‎:‎10 lelia boscolo lelia.boscolo.external@airbus 1 €0.00 </t>
  </si>
  <si>
    <t xml:space="preserve">#00000216 ‎14‎/‎01‎/‎2016, ‎16‎:‎22‎:‎46 KARINE BEDON karine.bedon@actemium.com 9 €442.92 </t>
  </si>
  <si>
    <t xml:space="preserve">#00000215 ‎14‎/‎01‎/‎2016, ‎16‎:‎20‎:‎05 KARINE BEDON karine.bedon@actemium.com 17 €1,269.14 </t>
  </si>
  <si>
    <t xml:space="preserve">#00000214 ‎14‎/‎01‎/‎2016, ‎11‎:‎17‎:‎54 Vincent PASCAL vincent.pascal@actemium.com 1 €39.01 </t>
  </si>
  <si>
    <t xml:space="preserve">#00000213 ‎12‎/‎01‎/‎2016, ‎09‎:‎00‎:‎56 Mathieu Cantonnet mathieu.cantonnet@actemium.com 2 €85.35 </t>
  </si>
  <si>
    <t xml:space="preserve">#00000212 ‎12‎/‎01‎/‎2016, ‎08‎:‎52‎:‎10 Mathieu Cantonnet mathieu.cantonnet@actemium.com 2 €91.34 </t>
  </si>
  <si>
    <t xml:space="preserve">#00000211 ‎11‎/‎01‎/‎2016, ‎15‎:‎31‎:‎13 lelia boscolo lelia.boscolo.external@airbus.com 1 €189.00 </t>
  </si>
  <si>
    <t xml:space="preserve">#00000210 ‎11‎/‎01‎/‎2016, ‎15‎:‎31‎:‎12 alexandre sirbulescu alexandre.sirbulescu@actemium.com 1 €35.20 </t>
  </si>
  <si>
    <t xml:space="preserve">#00000209 ‎11‎/‎01‎/‎2016, ‎11‎:‎44‎:‎24 Vincent PASCAL vincent.pascal@actemium.com 3 €168.14 </t>
  </si>
  <si>
    <t xml:space="preserve">#00000208 ‎11‎/‎01‎/‎2016, ‎10‎:‎12‎:‎31 vincent davantes vincent.davantes@actemium.com 1 €13.50 </t>
  </si>
  <si>
    <t xml:space="preserve">#00000207 ‎11‎/‎01‎/‎2016, ‎09‎:‎38‎:‎03 lelia boscolo lelia.boscolo.external@airbus.com 2 €13.50 </t>
  </si>
  <si>
    <t xml:space="preserve">#00000206 ‎11‎/‎01‎/‎2016, ‎09‎:‎23‎:‎23 lelia boscolo lelia.boscolo.external@airbus.com 1 €37.00 </t>
  </si>
  <si>
    <t xml:space="preserve">#00000205 ‎08‎/‎01‎/‎2016, ‎08‎:‎49‎:‎42 karl humbert karl.humbert@actemium.com 3 €14.98 </t>
  </si>
  <si>
    <t xml:space="preserve">#00000204 ‎07‎/‎01‎/‎2016, ‎16‎:‎27‎:‎28 lelia boscolo lelia.boscolo.external@airbus.com 1 €0.00 </t>
  </si>
  <si>
    <t xml:space="preserve">#00000203 ‎07‎/‎01‎/‎2016, ‎14‎:‎40‎:‎38 lelia boscolo lelia.boscolo.external@airbus.com 1 €0.00 </t>
  </si>
  <si>
    <t xml:space="preserve">#00000202 ‎06‎/‎01‎/‎2016, ‎17‎:‎50‎:‎10 vincent davantes vincent.davantes@actemium.com 1 €93.00 </t>
  </si>
  <si>
    <t xml:space="preserve">#00000201 ‎06‎/‎01‎/‎2016, ‎15‎:‎51‎:‎30 lelia boscolo lelia.boscolo.external@airbus.com 1 €38.00 </t>
  </si>
  <si>
    <t xml:space="preserve">#00000200 ‎06‎/‎01‎/‎2016, ‎13‎:‎45‎:‎58 Jerome BACHELERY jerome.bachelery@actemium.com 2 €14.72 </t>
  </si>
  <si>
    <t xml:space="preserve">#00000199 ‎06‎/‎01‎/‎2016, ‎13‎:‎37‎:‎12 alexis tamowski alexis.tamowski@cegelec.com 7 €2,723.20 </t>
  </si>
  <si>
    <t xml:space="preserve">#00000198 ‎06‎/‎01‎/‎2016, ‎11‎:‎40‎:‎41 lelia boscolo lelia.boscolo.external@airbus.com 1 €281.00 </t>
  </si>
  <si>
    <t xml:space="preserve">#00000197 ‎06‎/‎01‎/‎2016, ‎11‎:‎33‎:‎07 stephane mirouze stephane.mirouze@actemium.com 2 €7.42 </t>
  </si>
  <si>
    <t xml:space="preserve">#00000196 ‎04‎/‎01‎/‎2016, ‎10‎:‎27‎:‎14 Vincent PASCAL vincent.pascal@actemium.com 6 €179.81 </t>
  </si>
  <si>
    <t xml:space="preserve">#00000195 ‎28‎/‎12‎/‎2015, ‎07‎:‎50‎:‎26 pascal garcia pascal.garcia@pioneer.com 1 €46.50 </t>
  </si>
  <si>
    <t xml:space="preserve">#00000194 ‎28‎/‎12‎/‎2015, ‎07‎:‎46‎:‎57 pascal garcia pascal.garcia@pioneer.com 4 €0.00 </t>
  </si>
  <si>
    <t xml:space="preserve">#00000193 ‎22‎/‎12‎/‎2015, ‎08‎:‎47‎:‎10 lelia boscolo lelia.boscolo.exernal@airbus.com 1 €0.00 </t>
  </si>
  <si>
    <t xml:space="preserve">#00000192 ‎16‎/‎12‎/‎2015, ‎12‎:‎45‎:‎11 lelia boscolo lelia.boscolo.external@airbus.com 1 €37.00 </t>
  </si>
  <si>
    <t xml:space="preserve">#00000191 ‎15‎/‎12‎/‎2015, ‎12‎:‎15‎:‎48 stephane rodier stephane.rodier@actemium.com 4 €664.16 </t>
  </si>
  <si>
    <t xml:space="preserve">#00000188 ‎15‎/‎12‎/‎2015, ‎10‎:‎20‎:‎45 jean luc CEBE jean-luc.cebe@actemium.com 1 €125.16 </t>
  </si>
  <si>
    <t xml:space="preserve">#00000187 ‎14‎/‎12‎/‎2015, ‎15‎:‎06‎:‎22 WILLIAM ROUMAGNAC william.roumagnac@actemium.com 7 €79.36 </t>
  </si>
  <si>
    <t xml:space="preserve">#00000186 ‎11‎/‎12‎/‎2015, ‎09‎:‎21‎:‎00 alexis TAMOWSKI alexis.tamowski@cegelec.com 4 €0.00 </t>
  </si>
  <si>
    <t xml:space="preserve">#00000185 ‎10‎/‎12‎/‎2015, ‎11‎:‎00‎:‎24 JEAN LUC CEBE jean-luc.cebe@actemium.com 2 €7.36 </t>
  </si>
  <si>
    <t xml:space="preserve">#00000184 ‎09‎/‎12‎/‎2015, ‎14‎:‎47‎:‎42 William Roumagnac william.roumagnac@actemium.com 3 €43.67 </t>
  </si>
  <si>
    <t xml:space="preserve">#00000183 ‎09‎/‎12‎/‎2015, ‎09‎:‎41‎:‎53 alexandre sirbulescu alexandre.sirbulescu@actemium.com 1 €54.17 </t>
  </si>
  <si>
    <t xml:space="preserve">#00000182 ‎09‎/‎12‎/‎2015, ‎09‎:‎33‎:‎16 alexandre sirbulescu alexandre.sirbulescu@actemium.com 2 €18.25 </t>
  </si>
  <si>
    <t xml:space="preserve">#00000181 ‎09‎/‎12‎/‎2015, ‎08‎:‎36‎:‎26 william stephens william.stephens@cegelec.com 5 €1,252.16 </t>
  </si>
  <si>
    <t xml:space="preserve">#00000180 ‎08‎/‎12‎/‎2015, ‎08‎:‎45‎:‎24 jean luc granier jean-luc.granier@merial.com 1 €0.00 </t>
  </si>
  <si>
    <t xml:space="preserve">#00000179 ‎07‎/‎12‎/‎2015, ‎18‎:‎09‎:‎14 William Roumagnac william.roumagnac@actemium.com 2 €76.01 </t>
  </si>
  <si>
    <t xml:space="preserve">#00000178 ‎07‎/‎12‎/‎2015, ‎18‎:‎07‎:‎38 William Roumagnac william.roumagnac@actemium.com 1 €0.00 </t>
  </si>
  <si>
    <t xml:space="preserve">#00000177 ‎07‎/‎12‎/‎2015, ‎18‎:‎06‎:‎28 William Roumagnac william.roumagnac@actemium.com 6 €0.00 </t>
  </si>
  <si>
    <t xml:space="preserve">#00000176 ‎04‎/‎12‎/‎2015, ‎14‎:‎50‎:‎51 lelia boscolo lelia.boscolo.external@airbus.com 2 €74.00 </t>
  </si>
  <si>
    <t xml:space="preserve">#00000175 ‎03‎/‎12‎/‎2015, ‎14‎:‎13‎:‎23 julien paumard julien.paumard@actemium.com 4 €178.08 </t>
  </si>
  <si>
    <t xml:space="preserve">#00000174 ‎01‎/‎12‎/‎2015, ‎16‎:‎53‎:‎08 Jean Luc CEBE jean-luc.cebe@actemium.com 6 €38.91 </t>
  </si>
  <si>
    <t xml:space="preserve">#00000173 ‎01‎/‎12‎/‎2015, ‎13‎:‎49‎:‎46 alexis tamowski alexis.tamowski@cegelec.com 2 €43.94 </t>
  </si>
  <si>
    <t xml:space="preserve">#00000169 ‎01‎/‎12‎/‎2015, ‎09‎:‎55‎:‎15 william stephens william.stephens@cegelec.com 2 €924.20 </t>
  </si>
  <si>
    <t xml:space="preserve">#00000168 ‎30‎/‎11‎/‎2015, ‎17‎:‎17‎:‎58 jean luc cebe jean-luc.cebe@actemium.com 2 €11.04 </t>
  </si>
  <si>
    <t xml:space="preserve">#00000167 ‎30‎/‎11‎/‎2015, ‎16‎:‎41‎:‎27 julien paumard julien.paumard@actemium.com 4 €126.00 </t>
  </si>
  <si>
    <t xml:space="preserve">#00000166 ‎26‎/‎11‎/‎2015, ‎16‎:‎48‎:‎42 Jean Luc CEBE jean-luc.cebe@actemium.com 2 €87.04 </t>
  </si>
  <si>
    <t xml:space="preserve">#00000165 ‎26‎/‎11‎/‎2015, ‎09‎:‎40‎:‎45 William Roumagnac william.roumagnac@actemium.com 1 €159.30 </t>
  </si>
  <si>
    <t xml:space="preserve">#00000164 ‎25‎/‎11‎/‎2015, ‎11‎:‎17‎:‎10 alexis tamowski alexis.tamowski@cegelec.com 3 €43.94 </t>
  </si>
  <si>
    <t xml:space="preserve">#00000163 ‎25‎/‎11‎/‎2015, ‎09‎:‎44‎:‎49 alexis codevelle alexis.codevelle@actemium.com 2 €147.20 </t>
  </si>
  <si>
    <t xml:space="preserve">#00000162 ‎24‎/‎11‎/‎2015, ‎16‎:‎06‎:‎19 Cantonnet Mathieu mathieu.cantonnet@actemium.com 2 €0.00 </t>
  </si>
  <si>
    <t xml:space="preserve">#00000161 ‎24‎/‎11‎/‎2015, ‎11‎:‎33‎:‎26 alexis codevelle alexis.codevelle@actemium.com 3 €167.30 </t>
  </si>
  <si>
    <t xml:space="preserve">#00000160 ‎23‎/‎11‎/‎2015, ‎16‎:‎30‎:‎10 CHRISTOPHE SUBERVILLE christophe.suberville@actemium.com 1 €35.20 </t>
  </si>
  <si>
    <t xml:space="preserve">#00000159 ‎23‎/‎11‎/‎2015, ‎13‎:‎22‎:‎27 Vincent PASCAL vincent.pascal@actemium.com 1 €0.00 </t>
  </si>
  <si>
    <t xml:space="preserve">#00000158 ‎23‎/‎11‎/‎2015, ‎12‎:‎06‎:‎50 Cédric REIXACH cedric.reixach@actemium.com 1 €0.00 </t>
  </si>
  <si>
    <t xml:space="preserve">#00000157 ‎19‎/‎11‎/‎2015, ‎11‎:‎34‎:‎06 alexis tamowski alexis.tamowski@cegelec.com 4 €247.14 </t>
  </si>
  <si>
    <t xml:space="preserve">#00000156 ‎17‎/‎11‎/‎2015, ‎10‎:‎30‎:‎16 thomas raynaud jean-luc.granier@merial.com 1 €0.00 </t>
  </si>
  <si>
    <t xml:space="preserve">#00000155 ‎16‎/‎11‎/‎2015, ‎13‎:‎29‎:‎50 lelia boscolo maintenance.fal@actemium.com 8 €858.10 </t>
  </si>
  <si>
    <t xml:space="preserve">#00000154 ‎13‎/‎11‎/‎2015, ‎08‎:‎02‎:‎45 vincent davantes vincent.davantes@actemium.com 1 €0.00 </t>
  </si>
  <si>
    <t xml:space="preserve">#00000153 ‎12‎/‎11‎/‎2015, ‎10‎:‎39‎:‎41 Cédric Reixach cedric.reixach@actemium.com 2 €51.25 </t>
  </si>
  <si>
    <t xml:space="preserve">#00000152 ‎09‎/‎11‎/‎2015, ‎13‎:‎20‎:‎43 Romain Vergnes romain.vergnes@actemium.com 3 €245.76 </t>
  </si>
  <si>
    <t xml:space="preserve">#00000151 ‎09‎/‎11‎/‎2015, ‎09‎:‎23‎:‎22 vincent davantes vincent.davantes@actemium.com 2 €48.20 </t>
  </si>
  <si>
    <t xml:space="preserve">#00000150 ‎06‎/‎11‎/‎2015, ‎14‎:‎01‎:‎41 william stephens william.stephens@cegelec.com 3 €554.30 </t>
  </si>
  <si>
    <t xml:space="preserve">#00000149 ‎06‎/‎11‎/‎2015, ‎11‎:‎35‎:‎45 Mathieu CANTONNET mathieu.cantonnet@actemium.com 6 €0.00 </t>
  </si>
  <si>
    <t xml:space="preserve">#00000148 ‎06‎/‎11‎/‎2015, ‎09‎:‎32‎:‎00 Mathieu CANTONNET mathieu.cantonnet@actemium.com 2 €0.00 </t>
  </si>
  <si>
    <t xml:space="preserve">#00000147 ‎06‎/‎11‎/‎2015, ‎08‎:‎56‎:‎01 Nicolas GEISS nicolas.geiss@actemium.com 5 €47.80 </t>
  </si>
  <si>
    <t xml:space="preserve">#00000146 ‎05‎/‎11‎/‎2015, ‎18‎:‎16‎:‎08 philippe Rousseau philippe.rousseau@actemium.com 1 €35.20 </t>
  </si>
  <si>
    <t xml:space="preserve">#00000143 ‎05‎/‎11‎/‎2015, ‎06‎:‎58‎:‎32 Stéphane MIROUZE stephane.mirouze@actemium.com 1 €25.18 </t>
  </si>
  <si>
    <t xml:space="preserve">#00000142 ‎03‎/‎11‎/‎2015, ‎11‎:‎58‎:‎13 Julien Charmeteau romain.vergnes@actemium.com 1 €43.52 </t>
  </si>
  <si>
    <t xml:space="preserve">#00000141 ‎27‎/‎10‎/‎2015, ‎13‎:‎29‎:‎01 vincent davantes vincent.davantes@actemium.com 4 €87.88 </t>
  </si>
  <si>
    <t xml:space="preserve">#00000140 ‎26‎/‎10‎/‎2015, ‎16‎:‎14‎:‎19 AYGOUI AURELIEN aurelien.aygoui.external@airbus.com 3 €107.76 </t>
  </si>
  <si>
    <t xml:space="preserve">#00000139 ‎21‎/‎10‎/‎2015, ‎17‎:‎17‎:‎42 Cédric REIXACH cedric.reixach@actemium.com 3 €104.30 </t>
  </si>
  <si>
    <t xml:space="preserve">#00000137 ‎21‎/‎10‎/‎2015, ‎15‎:‎13‎:‎20 KARINE BEDON karine.bedon@actemium.com 3 €151.98 </t>
  </si>
  <si>
    <t xml:space="preserve">#00000136 ‎21‎/‎10‎/‎2015, ‎15‎:‎11‎:‎44 karine bedon karine.bedon@actemium.com 18 €1,613.62 </t>
  </si>
  <si>
    <t xml:space="preserve">#00000135 ‎21‎/‎10‎/‎2015, ‎10‎:‎16‎:‎20 vincent davantes vincent.davantes@actemium.com 2 €43.94 </t>
  </si>
  <si>
    <t xml:space="preserve">#00000134 ‎20‎/‎10‎/‎2015, ‎14‎:‎05‎:‎35 Vincent PASCAL vincent.pascal@actemium.com 5 €0.00 </t>
  </si>
  <si>
    <t xml:space="preserve">#00000132 ‎20‎/‎10‎/‎2015, ‎12‎:‎40‎:‎18 Vincent PASCAL vincent.pascal@actemium.com 6 €215.20 </t>
  </si>
  <si>
    <t xml:space="preserve">#00000131 ‎16‎/‎10‎/‎2015, ‎08‎:‎40‎:‎17 Céline Laville celine.laville@actemium.com 2 €12.60 </t>
  </si>
  <si>
    <t xml:space="preserve">#00000129 ‎15‎/‎10‎/‎2015, ‎18‎:‎10‎:‎31 Vincent PASCAL vincent.pascal@actemium.com 1 €0.00 </t>
  </si>
  <si>
    <t xml:space="preserve">#00000128 ‎15‎/‎10‎/‎2015, ‎10‎:‎15‎:‎18 vincent davantes vincent.davantes@actemium.com 8 €1,172.52 </t>
  </si>
  <si>
    <t xml:space="preserve">#00000126 ‎14‎/‎10‎/‎2015, ‎09‎:‎21‎:‎36 Mathias hereau mathias.hereau@actemium.com 3 €0.00 </t>
  </si>
  <si>
    <t xml:space="preserve">#00000125 ‎13‎/‎10‎/‎2015, ‎09‎:‎55‎:‎32 Jean Luc CEBE jean-luc.cebe@actemium.com 2 €89.04 </t>
  </si>
  <si>
    <t xml:space="preserve">#00000124 ‎13‎/‎10‎/‎2015, ‎09‎:‎50‎:‎26 vincent davantes vincent.davantes@actemium.com 2 €48.20 </t>
  </si>
  <si>
    <t xml:space="preserve">#00000123 ‎12‎/‎10‎/‎2015, ‎17‎:‎48‎:‎15 Vincent PASCAL vincent.pascal@actemium.com 2 €133.56 </t>
  </si>
  <si>
    <t xml:space="preserve">#00000122 ‎12‎/‎10‎/‎2015, ‎15‎:‎20‎:‎17 mathias hereau mathias.hereau@actemium.com 4 €109.66 </t>
  </si>
  <si>
    <t xml:space="preserve">#00000121 ‎08‎/‎10‎/‎2015, ‎08‎:‎32‎:‎01 lelia boscolo lelia.boscolo.external@airbus.com 1 €37.00 </t>
  </si>
  <si>
    <t xml:space="preserve">#00000120 ‎07‎/‎10‎/‎2015, ‎11‎:‎26‎:‎47 Vincent PASCAL vincent.pascal@actemium.com 1 €34.50 </t>
  </si>
  <si>
    <t xml:space="preserve">#00000119 ‎07‎/‎10‎/‎2015, ‎10‎:‎43‎:‎05 william stephens william.stephens@cegelec.com 2 €952.88 </t>
  </si>
  <si>
    <t xml:space="preserve">#00000117 ‎06‎/‎10‎/‎2015, ‎16‎:‎36‎:‎26 vincent davantes vincent.davantes@actemium.com 1 €39.68 </t>
  </si>
  <si>
    <t xml:space="preserve">#00000116 ‎05‎/‎10‎/‎2015, ‎15‎:‎55‎:‎54 lelia boscolo lelia.boscolo.external@airbus.com 2 €37.00 </t>
  </si>
  <si>
    <t xml:space="preserve">#00000115 ‎05‎/‎10‎/‎2015, ‎11‎:‎34‎:‎34 pascal garcia pascal.garcia@pioneer.com 3 €74.20 </t>
  </si>
  <si>
    <t xml:space="preserve">#00000114 ‎05‎/‎10‎/‎2015, ‎08‎:‎07‎:‎21 mathieu cantonnet mathieu.cantonnet@actemium.com 2 €13.50 </t>
  </si>
  <si>
    <t xml:space="preserve">#00000113 ‎02‎/‎10‎/‎2015, ‎10‎:‎33‎:‎10 lelia boscolo lelia.boscolo.external@airbus.com 1 €43.52 </t>
  </si>
  <si>
    <t xml:space="preserve">#00000112 ‎02‎/‎10‎/‎2015, ‎10‎:‎21‎:‎21 alexis codevelle alexis.codevelle@actemium.com 1 €0.00 </t>
  </si>
  <si>
    <t xml:space="preserve">#00000111 ‎02‎/‎10‎/‎2015, ‎08‎:‎29‎:‎46 vincent davantes vincent.davantes@actemium.com 10 €675.66 </t>
  </si>
  <si>
    <t xml:space="preserve">#00000109 ‎29‎/‎09‎/‎2015, ‎10‎:‎43‎:‎40 julien paumard julien.paumard@actemium.com 2 €0.00 </t>
  </si>
  <si>
    <t xml:space="preserve">#00000108 ‎29‎/‎09‎/‎2015, ‎07‎:‎45‎:‎37 william stephens william.stephens@cegelec.com 5 €988.94 </t>
  </si>
  <si>
    <t xml:space="preserve">#00000107 ‎23‎/‎09‎/‎2015, ‎14‎:‎15‎:‎21 lelia boscolo lelia.boscolo.external@airbus.com 2 €0.00 </t>
  </si>
  <si>
    <t xml:space="preserve">#00000106 ‎22‎/‎09‎/‎2015, ‎14‎:‎57‎:‎57 alexis codevelle alexis.codevelle@actemium.com 3 €0.00 </t>
  </si>
  <si>
    <t xml:space="preserve">#00000105 ‎22‎/‎09‎/‎2015, ‎10‎:‎47‎:‎05 lelia boscolo lelia.boscolo.external@airbus.com 1 €31.36 </t>
  </si>
  <si>
    <t xml:space="preserve">#00000104 ‎21‎/‎09‎/‎2015, ‎16‎:‎32‎:‎39 William Stephens william.stephens@cegelec.com 2 €54.40 </t>
  </si>
  <si>
    <t xml:space="preserve">#00000102 ‎18‎/‎09‎/‎2015, ‎10‎:‎40‎:‎46 lelia boscolo lelia.boscolo.external@airbus.com 1 €0.00 </t>
  </si>
  <si>
    <t xml:space="preserve">#00000101 ‎16‎/‎09‎/‎2015, ‎15‎:‎38‎:‎45 JEAN-LUC GRANIER jean-luc.granier@merial.com 2 €34.15 </t>
  </si>
  <si>
    <t xml:space="preserve">#00000099 ‎16‎/‎09‎/‎2015, ‎15‎:‎32‎:‎26 alexis codevelle alexis.codevelle@actemium.com 7 €220.03 </t>
  </si>
  <si>
    <t xml:space="preserve">#00000098 ‎15‎/‎09‎/‎2015, ‎10‎:‎16‎:‎06 Guillaume Lamiaud guillaume.lamiaud@actemium.com 2 €87.04 </t>
  </si>
  <si>
    <t xml:space="preserve">#00000097 ‎09‎/‎09‎/‎2015, ‎13‎:‎05‎:‎20 pascal garcia pascal.garcia@pioneer.com 1 €37.10 </t>
  </si>
  <si>
    <t xml:space="preserve">#00000096 ‎08‎/‎09‎/‎2015, ‎12‎:‎52‎:‎47 Romain VERGNES romain.vergnes@actemium.com 2 €508.26 </t>
  </si>
  <si>
    <t xml:space="preserve">#00000095 ‎08‎/‎09‎/‎2015, ‎10‎:‎43‎:‎03 lelia boscolo lelia.boscolo.external@airbus.com 1 €31.70 </t>
  </si>
  <si>
    <t xml:space="preserve">#00000094 ‎07‎/‎09‎/‎2015, ‎16‎:‎29‎:‎26 WILLIAM STEPHENS william.stephens@actemium.com 2 €677.30 </t>
  </si>
  <si>
    <t xml:space="preserve">#00000093 ‎07‎/‎09‎/‎2015, ‎16‎:‎06‎:‎43 KARINE BEDON karine.bedon@cegelec.com 19 €1,506.38 </t>
  </si>
  <si>
    <t xml:space="preserve">#00000092 ‎07‎/‎09‎/‎2015, ‎09‎:‎40‎:‎52 lelia boscolo lelia.boscolo.external@airbus.com 9 €837.18 </t>
  </si>
  <si>
    <t xml:space="preserve">#00000091 ‎03‎/‎09‎/‎2015, ‎09‎:‎54‎:‎55 CHRISTOPHE SUBERVILLE jean-luc.cebe@actemium.com 1 €0.00 </t>
  </si>
  <si>
    <t xml:space="preserve">#00000090 ‎01‎/‎09‎/‎2015, ‎13‎:‎34‎:‎52 Vincent PASCAL vincent.pascal@actemium.com 4 €101.51 </t>
  </si>
  <si>
    <t xml:space="preserve">#00000089 ‎01‎/‎09‎/‎2015, ‎11‎:‎39‎:‎40 pascal garcia pascal.garcia@pioneer.com 1 €37.10 </t>
  </si>
  <si>
    <t xml:space="preserve">#00000088 ‎28‎/‎08‎/‎2015, ‎14‎:‎05‎:‎48 mathias Héreau mathias.hereau@actemium.com 1 €31.36 </t>
  </si>
  <si>
    <t xml:space="preserve">#00000087 ‎25‎/‎08‎/‎2015, ‎11‎:‎07‎:‎17 KARINE BEDON karine.bedon@cegelec.com 39 €686.61 </t>
  </si>
  <si>
    <t xml:space="preserve">#00000086 ‎21‎/‎08‎/‎2015, ‎08‎:‎38‎:‎05 pascal garcia pascal.garcia@pioneer.com 1 €9.22 </t>
  </si>
  <si>
    <t xml:space="preserve">#00000085 ‎19‎/‎08‎/‎2015, ‎07‎:‎27‎:‎41 celine laville celine.laville@orange.fr 1 €3.07 </t>
  </si>
  <si>
    <t xml:space="preserve">#00000084 ‎18‎/‎08‎/‎2015, ‎14‎:‎47‎:‎45 alexis codevelle alexis.codevelle@actemium.com 1 €159.30 </t>
  </si>
  <si>
    <t xml:space="preserve">#00000083 ‎18‎/‎08‎/‎2015, ‎09‎:‎12‎:‎19 William Roumagnac william.roumagnac@actemium.com 1 €183.50 </t>
  </si>
  <si>
    <t xml:space="preserve">#00000082 ‎12‎/‎08‎/‎2015, ‎15‎:‎43‎:‎35 william stephens william.stephens@cegelec.com 1 €202.50 </t>
  </si>
  <si>
    <t xml:space="preserve">#00000081 ‎12‎/‎08‎/‎2015, ‎11‎:‎39‎:‎15 william stephens william.stephens@cegelec.com 2 €297.40 </t>
  </si>
  <si>
    <t xml:space="preserve">#00000080 ‎11‎/‎08‎/‎2015, ‎11‎:‎41‎:‎05 alexis tamowski alexis.tamowski@cegelec.com 1 €36.81 </t>
  </si>
  <si>
    <t xml:space="preserve">#00000079 ‎10‎/‎08‎/‎2015, ‎15‎:‎50‎:‎55 alexis tamowski alexis.tamowski@cegelec.com 3 €342.65 </t>
  </si>
  <si>
    <t xml:space="preserve">#00000078 ‎04‎/‎08‎/‎2015, ‎13‎:‎52‎:‎50 thomas Dupuis thomas.dupuis@actemium.com 4 €142.86 </t>
  </si>
  <si>
    <t xml:space="preserve">#00000077 ‎04‎/‎08‎/‎2015, ‎11‎:‎23‎:‎25 alexis tamowski alexis.tamowski@cegelec.com 1 €39.68 </t>
  </si>
  <si>
    <t xml:space="preserve">#00000076 ‎04‎/‎08‎/‎2015, ‎10‎:‎35‎:‎42 lelia boscolo lelia.boscolo.external@airbus.com 3 €662.40 </t>
  </si>
  <si>
    <t xml:space="preserve">#00000075 ‎30‎/‎07‎/‎2015, ‎15‎:‎33‎:‎45 Alexis TAMOWSKI alexis.tamowski@cegelec.com 1 €13.50 </t>
  </si>
  <si>
    <t xml:space="preserve">#00000074 ‎30‎/‎07‎/‎2015, ‎14‎:‎24‎:‎37 Vincent PASCAL vincent.pascal@actemium.com 1 €63.00 </t>
  </si>
  <si>
    <t xml:space="preserve">#00000072 ‎30‎/‎07‎/‎2015, ‎11‎:‎16‎:‎51 lelia boscolo lelia.boscolo.external@airbus.com 1 €252.00 </t>
  </si>
  <si>
    <t xml:space="preserve">#00000071 ‎29‎/‎07‎/‎2015, ‎15‎:‎43‎:‎27 alexis tamowski alexis.tamowski@cegelec.com 1 €39.68 </t>
  </si>
  <si>
    <t xml:space="preserve">#00000070 ‎29‎/‎07‎/‎2015, ‎11‎:‎28‎:‎47 jean-luc granier jean-luc.granier@merial.com 2 €0.00 </t>
  </si>
  <si>
    <t xml:space="preserve">#00000069 ‎29‎/‎07‎/‎2015, ‎11‎:‎19‎:‎52 lelia boscolo lelia.boscolo.external@airbus.com 5 €437.20 </t>
  </si>
  <si>
    <t xml:space="preserve">#00000068 ‎23‎/‎07‎/‎2015, ‎14‎:‎44‎:‎02 william stephens william.stephens@cegelec.com 6 €1,122.86 </t>
  </si>
  <si>
    <t xml:space="preserve">#00000067 ‎17‎/‎07‎/‎2015, ‎07‎:‎55‎:‎34 christophe combes christophe.combes.external@airbus.com 1 €54.17 </t>
  </si>
  <si>
    <t xml:space="preserve">#00000066 ‎16‎/‎07‎/‎2015, ‎15‎:‎33‎:‎24 lelia boscolo lelia.boscolo.external@airbus.com 1 €38.00 </t>
  </si>
  <si>
    <t xml:space="preserve">#00000065 ‎10‎/‎07‎/‎2015, ‎11‎:‎23‎:‎49 christophe suberville christophe.suberville@actemium.com 3 €176.00 </t>
  </si>
  <si>
    <t xml:space="preserve">#00000064 ‎08‎/‎07‎/‎2015, ‎10‎:‎28‎:‎06 Aurélien AYGOUI fal.amt@vinci-energies.net 1 €37.00 </t>
  </si>
  <si>
    <t xml:space="preserve">#00000063 ‎07‎/‎07‎/‎2015, ‎14‎:‎56‎:‎33 lelia boscolo lelia.boscolo.external@airbus.com 1 €311.64 </t>
  </si>
  <si>
    <t xml:space="preserve">#00000062 ‎07‎/‎07‎/‎2015, ‎14‎:‎52‎:‎00 lelia boscolo lelia.boscolo.external@airbus.com 1 €29.68 </t>
  </si>
  <si>
    <t xml:space="preserve">#00000061 ‎07‎/‎07‎/‎2015, ‎12‎:‎29‎:‎54 pascal garcia pascal.garcia@pioneer.com 4 €57.63 </t>
  </si>
  <si>
    <t xml:space="preserve">#00000059 ‎07‎/‎07‎/‎2015, ‎11‎:‎57‎:‎48 Romain Vergnes romain.vergnes@actemium.com 4 €148.00 </t>
  </si>
  <si>
    <t xml:space="preserve">#00000058 ‎07‎/‎07‎/‎2015, ‎09‎:‎39‎:‎28 alexis TAMOWSKI alexis.tamowski@cegelec.com 11 €1,302.53 </t>
  </si>
  <si>
    <t xml:space="preserve">#00000057 ‎01‎/‎07‎/‎2015, ‎11‎:‎51‎:‎50 alexis codevelle alexis.codevelle@actemium.com 2 €78.20 </t>
  </si>
  <si>
    <t xml:space="preserve">#00000056 ‎01‎/‎07‎/‎2015, ‎10‎:‎18‎:‎42 william stephens william.stephens@actemium.fr 3 €311.64 </t>
  </si>
  <si>
    <t xml:space="preserve">#00000054 ‎25‎/‎06‎/‎2015, ‎11‎:‎53‎:‎23 julien paumard julien.paumard.external@airbus.com 2 €30.67 </t>
  </si>
  <si>
    <t xml:space="preserve">#00000053 ‎23‎/‎06‎/‎2015, ‎11‎:‎26‎:‎36 Cedric REIXACH cedric.reixach@actemium.com 3 €134.20 </t>
  </si>
  <si>
    <t xml:space="preserve">#00000052 ‎22‎/‎06‎/‎2015, ‎13‎:‎58‎:‎05 mathias HEREAU mathias.hereau@actemuim.com 2 €70.46 </t>
  </si>
  <si>
    <t xml:space="preserve">#00000050 ‎22‎/‎06‎/‎2015, ‎12‎:‎54‎:‎21 lelia Boscolo maintenance.fal@actemium.com 2 €56.85 </t>
  </si>
  <si>
    <t xml:space="preserve">#00000049 ‎19‎/‎06‎/‎2015, ‎11‎:‎36‎:‎23 Romain Vergnes romain.vergnes@actemium.com 1 €504.00 </t>
  </si>
  <si>
    <t xml:space="preserve">#00000048 ‎19‎/‎06‎/‎2015, ‎09‎:‎26‎:‎56 stephane vindel stephane.vindel.external@airbus.com 1 €4.26 </t>
  </si>
  <si>
    <t xml:space="preserve">#00000047 ‎15‎/‎06‎/‎2015, ‎15‎:‎48‎:‎13 alexis TAMOWSKI alexis.tamowski@cegelec.com 1 €39.68 </t>
  </si>
  <si>
    <t xml:space="preserve">#00000046 ‎09‎/‎06‎/‎2015, ‎13‎:‎59‎:‎49 magasin magasin karine.bedon@cegelec.com 13 €874.50 </t>
  </si>
  <si>
    <t xml:space="preserve">#00000045 ‎09‎/‎06‎/‎2015, ‎10‎:‎40‎:‎40 Vincent PASCAL vincent.pascal@actemium.com 1 €35.20 </t>
  </si>
  <si>
    <t xml:space="preserve">#00000044 ‎08‎/‎06‎/‎2015, ‎17‎:‎45‎:‎27 Francois Roque alexis.codevelle@actemium 1 €35.20 </t>
  </si>
  <si>
    <t xml:space="preserve">#00000043 ‎08‎/‎06‎/‎2015, ‎10‎:‎11‎:‎12 william stephens william.stephens@cegelec.com 2 €952.55 </t>
  </si>
  <si>
    <t xml:space="preserve">#00000042 ‎05‎/‎06‎/‎2015, ‎08‎:‎27‎:‎05 bruno frayssinhes bruno.frayssinhes@actemium.com 1 €35.20 </t>
  </si>
  <si>
    <t xml:space="preserve">#00000041 ‎05‎/‎06‎/‎2015, ‎08‎:‎25‎:‎47 jean luc Granier jean-luc.granier@merial.com 2 €44.48 </t>
  </si>
  <si>
    <t xml:space="preserve">#00000040 ‎03‎/‎06‎/‎2015, ‎16‎:‎12‎:‎22 bertin benoit alexis.codevelle@actemium.com 1 €159.30 </t>
  </si>
  <si>
    <t xml:space="preserve">#00000039 ‎03‎/‎06‎/‎2015, ‎16‎:‎10‎:‎49 alexis codevelle alexis.codevelle@actemium.com 3 €31.80 </t>
  </si>
  <si>
    <t xml:space="preserve">#00000038 ‎03‎/‎06‎/‎2015, ‎16‎:‎06‎:‎01 alexis codevelle alexis.codevelle@actemium.com 1 €35.20 </t>
  </si>
  <si>
    <t xml:space="preserve">#00000036 ‎02‎/‎06‎/‎2015, ‎16‎:‎35‎:‎26 Alexandre Sirbulescu alexandre.sirbulescu@actemium.com 1 €29.89 </t>
  </si>
  <si>
    <t xml:space="preserve">#00000035 ‎02‎/‎06‎/‎2015, ‎09‎:‎00‎:‎07 Alexandre Sirbulescu alexandre.sirbulescu@actemium.com 1 €4.01 </t>
  </si>
  <si>
    <t xml:space="preserve">#00000034 ‎28‎/‎05‎/‎2015, ‎14‎:‎20‎:‎23 Vincent PASCAL vincent.pascal@actemium.com 2 €40.70 </t>
  </si>
  <si>
    <t xml:space="preserve">#00000031 ‎21‎/‎05‎/‎2015, ‎10‎:‎21‎:‎48 aurelien aygoui maintenance.fal@actemium.com 1 €126.00 </t>
  </si>
  <si>
    <t xml:space="preserve">#00000030 ‎18‎/‎05‎/‎2015, ‎08‎:‎51‎:‎27 lelia boscolo maintenance.fal@actemium.com 1 €55.05 </t>
  </si>
  <si>
    <t xml:space="preserve">#00000029 ‎13‎/‎05‎/‎2015, ‎14‎:‎35‎:‎22 lelia boscolo maintenance.fal@actemium.com 1 €38.00 </t>
  </si>
  <si>
    <t xml:space="preserve">#00000028 ‎12‎/‎05‎/‎2015, ‎10‎:‎42‎:‎19 william stephens william.stephens@cegelec.com 3 €199.44 </t>
  </si>
  <si>
    <t xml:space="preserve">#00000026 ‎07‎/‎05‎/‎2015, ‎08‎:‎05‎:‎47 ALEXIS TAMOWSKI alexis.tamowski@cegelec.com 1 €39.68 </t>
  </si>
  <si>
    <t xml:space="preserve">#00000024 ‎06‎/‎05‎/‎2015, ‎10‎:‎55‎:‎12 Romain VERGNES romain.vergnes@actemium.com 3 €537.95 </t>
  </si>
  <si>
    <t xml:space="preserve">#00000023 ‎06‎/‎05‎/‎2015, ‎10‎:‎37‎:‎03 alexis TAMOWSKI alexis.tamowski@cegelec.com 1 €39.68 </t>
  </si>
  <si>
    <t xml:space="preserve">#00000019 ‎16‎/‎04‎/‎2015, ‎16‎:‎38‎:‎11 lelia boscolo lelia.boscolo.external@airbus.com 3 €169.86 </t>
  </si>
  <si>
    <t xml:space="preserve">#00000016 ‎10‎/‎04‎/‎2015, ‎09‎:‎53‎:‎38 lelia boscolo maintenance.fal@actemium.com 2 €52.33 </t>
  </si>
  <si>
    <t xml:space="preserve">#00000015 ‎08‎/‎04‎/‎2015, ‎14‎:‎09‎:‎43 lelia boscolo maintenance.fal@actemium.com 1 €58.88 </t>
  </si>
  <si>
    <t xml:space="preserve">#00000014 ‎08‎/‎04‎/‎2015, ‎13‎:‎24‎:‎05 lelia boscolo maintenance.fal@actemium.com 1 €29.89 </t>
  </si>
  <si>
    <t xml:space="preserve">#00000013 ‎02‎/‎04‎/‎2015, ‎12‎:‎22‎:‎25 boscolo lelia maintenance.fal@actemium.com 4 €135.14 </t>
  </si>
  <si>
    <t xml:space="preserve">#00000012 ‎01‎/‎04‎/‎2015, ‎15‎:‎28‎:‎41 William Stephens william.stephens@cegelec.com 1 €73.60 </t>
  </si>
  <si>
    <t xml:space="preserve">#00000010 ‎23‎/‎03‎/‎2015, ‎16‎:‎31‎:‎56 florian ferrier florian.ferrier@actemium.com 1 €12.18 </t>
  </si>
  <si>
    <t xml:space="preserve">#00000009 ‎23‎/‎03‎/‎2015, ‎14‎:‎49‎:‎22 Guillaume Lamiaud guillaume.lamiaud@actemium.com 2 €98.60 </t>
  </si>
  <si>
    <t xml:space="preserve">#00000008 ‎23‎/‎03‎/‎2015, ‎14‎:‎43‎:‎47 florian ferrier florian.ferrier@actemium.com 1 €12.18 </t>
  </si>
  <si>
    <t xml:space="preserve">#00000007 ‎20‎/‎03‎/‎2015, ‎16‎:‎12‎:‎12 florian fe florian.ferrier@actemium.com 1 €3.17 </t>
  </si>
  <si>
    <t xml:space="preserve">#00000006 ‎20‎/‎03‎/‎2015, ‎16‎:‎09‎:‎13 florian ferrier florian.ferrier@actemium.com 1 €7.36 </t>
  </si>
  <si>
    <t xml:space="preserve">#00000005 ‎20‎/‎03‎/‎2015, ‎14‎:‎18‎:‎08 florian Ferrier florian.ferrier@actemium.com 1 €43.52 </t>
  </si>
  <si>
    <t xml:space="preserve">#00000004 ‎20‎/‎03‎/‎2015, ‎14‎:‎15‎:‎05 florian ferrier florian.ferrier@actemium.com 1 €7.51 </t>
  </si>
  <si>
    <t xml:space="preserve">#00000003 ‎20‎/‎03‎/‎2015, ‎14‎:‎09‎:‎42 Florian FERRIER florian.ferrier@actemium.com 1 €3.17 </t>
  </si>
  <si>
    <t xml:space="preserve">#00000002 ‎20‎/‎03‎/‎2015, ‎10‎:‎21‎:‎21 Florian FERRIER florian.ferrier@actemium.com 1 €43.52 </t>
  </si>
  <si>
    <t>Tristan Calmelly</t>
  </si>
  <si>
    <t>stephane Delmas</t>
  </si>
  <si>
    <t>alexis Codevelle</t>
  </si>
  <si>
    <t>CHAUSSURE BETA 7252NKK</t>
  </si>
  <si>
    <t>Romain VIDONI</t>
  </si>
  <si>
    <t>Alexandre SAMIN</t>
  </si>
  <si>
    <t>ENZO PROSDOCIMI</t>
  </si>
  <si>
    <t>Guillaume Noel</t>
  </si>
  <si>
    <t>S/M</t>
  </si>
  <si>
    <t>Aurelie GORGE</t>
  </si>
  <si>
    <t>Tristan CALMELLY</t>
  </si>
  <si>
    <t>5 MONO DOSES SERUM PHYSIOLOGIQUE</t>
  </si>
  <si>
    <t>5 LINGETTES MAINS ANTIBACTERIEN</t>
  </si>
  <si>
    <t>3 COMPRESSES STERILES 5X5</t>
  </si>
  <si>
    <t>1 PINCE A ECHARDE</t>
  </si>
  <si>
    <t>S233372 GANTS ICE BLUE / GANTS FROID</t>
  </si>
  <si>
    <t>sebastien dasque</t>
  </si>
  <si>
    <t>Alexandre mourembles</t>
  </si>
  <si>
    <t>Stéphane Delmas</t>
  </si>
  <si>
    <t xml:space="preserve"> 1 POCHE DE FROID</t>
  </si>
  <si>
    <t xml:space="preserve"> 12 EPINGLES DE SURETE</t>
  </si>
  <si>
    <t>Sébastien Dasque</t>
  </si>
  <si>
    <t>1 BANDE DE GAZE 3MX10CM</t>
  </si>
  <si>
    <t>1 BANDE DE CONTENTION</t>
  </si>
  <si>
    <t>1 BOITE EPONGE HEMOSTATIQUE NASALES ET DERMIQUE</t>
  </si>
  <si>
    <t xml:space="preserve"> 1 ECHARPE TRIANGULAIRE</t>
  </si>
  <si>
    <t>Ludovic Beun</t>
  </si>
  <si>
    <t>S723064VE BOITE DE GANTS NITRIL EPIKA POUDRE</t>
  </si>
  <si>
    <t>maxime sandrE</t>
  </si>
  <si>
    <t>EMMANUEL GRIGNON</t>
  </si>
  <si>
    <t>Vincent</t>
  </si>
  <si>
    <t>AMBROISE</t>
  </si>
  <si>
    <t>BREGEARD</t>
  </si>
  <si>
    <t>FILIPE</t>
  </si>
  <si>
    <t>TRIMET</t>
  </si>
  <si>
    <t>SAFRAN NACELLES</t>
  </si>
  <si>
    <t>Rubio</t>
  </si>
  <si>
    <t>Bereche</t>
  </si>
  <si>
    <t>Juan-LUCAS Rubio</t>
  </si>
  <si>
    <t>ROUX</t>
  </si>
  <si>
    <t>DUMON</t>
  </si>
  <si>
    <t>mathieu Cantonnet</t>
  </si>
  <si>
    <t>Bellanger</t>
  </si>
  <si>
    <t>Devals</t>
  </si>
  <si>
    <t>Pierre Fabre</t>
  </si>
  <si>
    <t>maxime sandre</t>
  </si>
  <si>
    <t>Beun</t>
  </si>
  <si>
    <t>SPU</t>
  </si>
  <si>
    <t>GORRY-POLLET</t>
  </si>
  <si>
    <t>SAMIN</t>
  </si>
  <si>
    <t>PROSDOCIMI</t>
  </si>
  <si>
    <t>Noel</t>
  </si>
  <si>
    <t>garcia</t>
  </si>
  <si>
    <t>Lahoreau</t>
  </si>
  <si>
    <t>GORGE</t>
  </si>
  <si>
    <t>Mains</t>
  </si>
  <si>
    <t>Corps</t>
  </si>
  <si>
    <t>Pieds</t>
  </si>
  <si>
    <t>Respiratoire</t>
  </si>
  <si>
    <t>Tête</t>
  </si>
  <si>
    <t>Travail en hauteur</t>
  </si>
  <si>
    <t>Yeux</t>
  </si>
  <si>
    <t>Auditif</t>
  </si>
  <si>
    <t>VPI</t>
  </si>
  <si>
    <t>Pharmacie</t>
  </si>
  <si>
    <t>type</t>
  </si>
  <si>
    <t xml:space="preserve">#00001203 ‎17‎/‎01‎/‎2018, ‎15‎:‎46‎:‎37 stephane DELMAS stephane.delmas@actemium.com 7 €239.55 </t>
  </si>
  <si>
    <t xml:space="preserve">#00001202 ‎16‎/‎01‎/‎2018, ‎14‎:‎04‎:‎06 Jérôme BACHELERY jerome.bachelery@actemium.com 1 €60.00 </t>
  </si>
  <si>
    <t xml:space="preserve">#00001201 ‎15‎/‎01‎/‎2018, ‎14‎:‎38‎:‎32 vincent davantes vincent.davantes@actemium.com 1 €60.00 </t>
  </si>
  <si>
    <t xml:space="preserve">#00001200 ‎11‎/‎01‎/‎2018, ‎17‎:‎25‎:‎15 Vincent PASCAL vincent.pascal@actemium.com 1 €0.00 </t>
  </si>
  <si>
    <t xml:space="preserve">#00001199 ‎11‎/‎01‎/‎2018, ‎12‎:‎05‎:‎22 alexandre mourembles alexandre.mourembles@actemium.com 2 €33.17 </t>
  </si>
  <si>
    <t xml:space="preserve">#00001198 ‎11‎/‎01‎/‎2018, ‎10‎:‎21‎:‎50 stephane mirouze stephane.mirouze@actemium.com 2 €74.20 </t>
  </si>
  <si>
    <t xml:space="preserve">#00001197 ‎09‎/‎01‎/‎2018, ‎14‎:‎10‎:‎15 bruno FRAYSSINHES bruno.frayssinhes@actemium.com 1 €58.00 </t>
  </si>
  <si>
    <t xml:space="preserve">#00001196 ‎05‎/‎01‎/‎2018, ‎11‎:‎17‎:‎13 eric sanchez-clary eric.sanchez-clary.external@airbus.com 1 €112.86 </t>
  </si>
  <si>
    <t xml:space="preserve">#00001195 ‎04‎/‎01‎/‎2018, ‎11‎:‎32‎:‎49 Tristan CALMELLY tristan.calmelly.external@airbus.com 1 €35.20 </t>
  </si>
  <si>
    <t xml:space="preserve">#00001194 ‎03‎/‎01‎/‎2018, ‎13‎:‎38‎:‎19 Ludovic Beun ludovic.beun.ext@safrangroup.com 12 €130.14 </t>
  </si>
  <si>
    <t xml:space="preserve">#00001193 ‎03‎/‎01‎/‎2018, ‎09‎:‎36‎:‎15 Ali ENNAFII ali.ennafii@actemium.com 1 €35.89 </t>
  </si>
  <si>
    <t xml:space="preserve">#00001192 ‎29‎/‎12‎/‎2017, ‎11‎:‎45‎:‎59 Vincent PASCAL vincent.pascal@actemium.com 3 €0.00 </t>
  </si>
  <si>
    <t xml:space="preserve">#00001191 ‎29‎/‎12‎/‎2017, ‎11‎:‎43‎:‎13 Vincent PASCAL vincent.pascal@actemium.com 3 €0.00 </t>
  </si>
  <si>
    <t xml:space="preserve">#00001190 ‎28‎/‎12‎/‎2017, ‎08‎:‎54‎:‎29 vincent davantes vincent.davantes@actemium.com 2 €216.60 </t>
  </si>
  <si>
    <t xml:space="preserve">#00001188 ‎27‎/‎12‎/‎2017, ‎14‎:‎03‎:‎28 vincent davantes vincent.davantes@actemium.com 1 €0.00 </t>
  </si>
  <si>
    <t xml:space="preserve">#00001187 ‎19‎/‎12‎/‎2017, ‎11‎:‎52‎:‎21 Jean Luc CEBE jean-luc.cebe@actemium.com 3 €143.32 </t>
  </si>
  <si>
    <t xml:space="preserve">#00001186 ‎15‎/‎12‎/‎2017, ‎08‎:‎38‎:‎37 jean-luc CEBE jean-luc.cebe@actemium.com 1 €28.15 </t>
  </si>
  <si>
    <t xml:space="preserve">#00001184 ‎15‎/‎12‎/‎2017, ‎08‎:‎09‎:‎06 christophe combes christophe.combes.external@airbus.com 2 €11.35 </t>
  </si>
  <si>
    <t xml:space="preserve">#00001183 ‎14‎/‎12‎/‎2017, ‎17‎:‎07‎:‎42 ALEXANDRE MOUREMBLES alexandre.mourembles@actemium.com 1 €63.40 </t>
  </si>
  <si>
    <t xml:space="preserve">#00001182 ‎14‎/‎12‎/‎2017, ‎15‎:‎23‎:‎56 garcia cedric cedric.garcia@actemium.com 8 €0.00 </t>
  </si>
  <si>
    <t xml:space="preserve">#00001181 ‎14‎/‎12‎/‎2017, ‎13‎:‎16‎:‎57 garcia cedric cedric.garcia@actemium.com 9 €1,419.84 </t>
  </si>
  <si>
    <t xml:space="preserve">#00001180 ‎13‎/‎12‎/‎2017, ‎17‎:‎16‎:‎35 alexis tamowski alexis.tamowski@actemium.com 4 €1,221.80 </t>
  </si>
  <si>
    <t xml:space="preserve">#00001179 ‎13‎/‎12‎/‎2017, ‎09‎:‎45‎:‎33 Mathieu Cantonnet mathieu.cantonnet@actemium.com 2 €214.44 </t>
  </si>
  <si>
    <t xml:space="preserve">#00001178 ‎13‎/‎12‎/‎2017, ‎08‎:‎13‎:‎09 eric sanchez-clary eric.sanchez-clary.external@airbus.com 7 €643.66 </t>
  </si>
  <si>
    <t xml:space="preserve">#00001177 ‎12‎/‎12‎/‎2017, ‎15‎:‎19‎:‎10 Vincent PASCAL vincent.pascal@actemium.com 1 €75.10 </t>
  </si>
  <si>
    <t xml:space="preserve">#00001176 ‎11‎/‎12‎/‎2017, ‎13‎:‎31‎:‎56 stephane mirouze stephane.mirouze@actemium.com 1 €13.32 </t>
  </si>
  <si>
    <t xml:space="preserve">#00001175 ‎11‎/‎12‎/‎2017, ‎12‎:‎56‎:‎27 Vincent PASCAL vincent.pascal@actemium.com 4 €324.54 </t>
  </si>
  <si>
    <t xml:space="preserve">#00001174 ‎08‎/‎12‎/‎2017, ‎19‎:‎58‎:‎40 vincent davantes vincent.davantes@actemium.com 6 €468.00 </t>
  </si>
  <si>
    <t xml:space="preserve">#00001173 ‎07‎/‎12‎/‎2017, ‎14‎:‎44‎:‎01 sebastien dasque sebastien.dasque@actemium.com 1 €0.00 </t>
  </si>
  <si>
    <t xml:space="preserve">#00001172 ‎07‎/‎12‎/‎2017, ‎14‎:‎34‎:‎32 francis DRAGNE francis.dragne@actemium.com 5 €196.57 </t>
  </si>
  <si>
    <t xml:space="preserve">#00001171 ‎06‎/‎12‎/‎2017, ‎09‎:‎40‎:‎25 alexis tamowski alexis.tamowski@actemium.com 16 €3,259.82 </t>
  </si>
  <si>
    <t xml:space="preserve">#00001170 ‎05‎/‎12‎/‎2017, ‎17‎:‎31‎:‎59 vincent davantes vincent.davantes@actemium.com 4 €253.46 </t>
  </si>
  <si>
    <t xml:space="preserve">#00001169 ‎05‎/‎12‎/‎2017, ‎13‎:‎34‎:‎00 EMMANUEL GRIGNON emmanuel.grignon@actemium.com 1 €45.67 </t>
  </si>
  <si>
    <t xml:space="preserve">#00001168 ‎05‎/‎12‎/‎2017, ‎08‎:‎27‎:‎17 jean luc cebe jean-luc.cebe@actemium.com 3 €19.14 </t>
  </si>
  <si>
    <t xml:space="preserve">#00001167 ‎05‎/‎12‎/‎2017, ‎08‎:‎23‎:‎08 jean luc cebe jean-luc.cebe@actemium.com 1 €39.50 </t>
  </si>
  <si>
    <t xml:space="preserve">#00001166 ‎05‎/‎12‎/‎2017, ‎07‎:‎05‎:‎15 Jean luc CEBE jean-luc.cebe@actemium.com 3 €147.79 </t>
  </si>
  <si>
    <t xml:space="preserve">#00001165 ‎04‎/‎12‎/‎2017, ‎18‎:‎06‎:‎41 vincent davantes vincent.davantes@actemium.com 1 €105.35 </t>
  </si>
  <si>
    <t xml:space="preserve">#00001164 ‎04‎/‎12‎/‎2017, ‎13‎:‎30‎:‎18 romain Vergnes romain.vergnes@actemium.com 1 €0.00 </t>
  </si>
  <si>
    <t xml:space="preserve">#00001163 ‎04‎/‎12‎/‎2017, ‎13‎:‎28‎:‎45 Romain Vergnes romain.vergnes@actemium.com 3 €0.00 </t>
  </si>
  <si>
    <t xml:space="preserve">#00001162 ‎01‎/‎12‎/‎2017, ‎08‎:‎18‎:‎51 stephane delmas stephane.delmas@actemium.com 1 €38.28 </t>
  </si>
  <si>
    <t xml:space="preserve">#00001161 ‎30‎/‎11‎/‎2017, ‎11‎:‎36‎:‎44 stephane delmas stephane.delmas@actemium.com 2 €65.25 </t>
  </si>
  <si>
    <t xml:space="preserve">#00001160 ‎30‎/‎11‎/‎2017, ‎09‎:‎32‎:‎11 Johan DIJOUX tristan.calmelly.external@airbus.com 2 €0.00 </t>
  </si>
  <si>
    <t xml:space="preserve">#00001159 ‎30‎/‎11‎/‎2017, ‎09‎:‎01‎:‎10 Tristan CALMELLY tristan.calmelly.external@airbus.com 1 €0.00 </t>
  </si>
  <si>
    <t xml:space="preserve">#00001158 ‎29‎/‎11‎/‎2017, ‎16‎:‎57‎:‎50 Tristan CALMELLY tristan.calmelly.external@airbus.com 4 €25.34 </t>
  </si>
  <si>
    <t xml:space="preserve">#00001157 ‎28‎/‎11‎/‎2017, ‎16‎:‎42‎:‎44 EMMANUEL GRIGNON grignon.emmanuel@gmail.com 1 €60.00 </t>
  </si>
  <si>
    <t xml:space="preserve">#00001156 ‎27‎/‎11‎/‎2017, ‎16‎:‎30‎:‎24 alexandre mourembles alexandre.mourembles@actemium.com 1 €0.00 </t>
  </si>
  <si>
    <t xml:space="preserve">#00001155 ‎27‎/‎11‎/‎2017, ‎10‎:‎18‎:‎04 Romain. Vergnes romain.vergnes@actemium.com 1 €45.67 </t>
  </si>
  <si>
    <t xml:space="preserve">#00001154 ‎24‎/‎11‎/‎2017, ‎17‎:‎42‎:‎21 sébastien dasque sebastien.dasque@actemium.com 1 €0.00 </t>
  </si>
  <si>
    <t xml:space="preserve">#00001153 ‎24‎/‎11‎/‎2017, ‎08‎:‎52‎:‎33 alexandre mourembles alexandre.mourembles@actemium.com 1 €111.30 </t>
  </si>
  <si>
    <t xml:space="preserve">#00001152 ‎23‎/‎11‎/‎2017, ‎17‎:‎34‎:‎54 Guillaume Montoya guillaume.montoya@actemium.com 3 €121.77 </t>
  </si>
  <si>
    <t xml:space="preserve">#00001151 ‎22‎/‎11‎/‎2017, ‎07‎:‎32‎:‎37 stephane mirouze stephane.mirouze@actemium.com 2 €74.20 </t>
  </si>
  <si>
    <t xml:space="preserve">#00001150 ‎21‎/‎11‎/‎2017, ‎17‎:‎31‎:‎50 vincent davantes vincent.davantes@actemium.com 2 €60.00 </t>
  </si>
  <si>
    <t xml:space="preserve">#00001149 ‎21‎/‎11‎/‎2017, ‎09‎:‎14‎:‎22 Sébastien Dasque Sebastien.DASQUE@actemium.com 6 €0.00 </t>
  </si>
  <si>
    <t xml:space="preserve">#00001148 ‎20‎/‎11‎/‎2017, ‎14‎:‎55‎:‎30 Stéphane Delmas maintenance.dga@actemium.com 4 €0.00 </t>
  </si>
  <si>
    <t xml:space="preserve">#00001147 ‎20‎/‎11‎/‎2017, ‎09‎:‎08‎:‎27 eric sanchez-clary eric.sanchez-clary.external@airbus.com 16 €2,258.34 </t>
  </si>
  <si>
    <t xml:space="preserve">#00001146 ‎16‎/‎11‎/‎2017, ‎10‎:‎23‎:‎43 Tristan Calmelly tristan.calmelly.external@airbus.com 1 €64.50 </t>
  </si>
  <si>
    <t xml:space="preserve">#00001145 ‎15‎/‎11‎/‎2017, ‎16‎:‎23‎:‎49 Tristan CALMELLY tristan.calmelly.external@airbus.com 2 €0.00 </t>
  </si>
  <si>
    <t xml:space="preserve">#00001144 ‎15‎/‎11‎/‎2017, ‎16‎:‎04‎:‎53 Tristan CALMELLY tristan.calmelly.external@airbus.com 2 €0.00 </t>
  </si>
  <si>
    <t xml:space="preserve">#00001143 ‎15‎/‎11‎/‎2017, ‎15‎:‎03‎:‎52 Karl HUMBERT karl.humbert@actemium.com 2 €49.27 </t>
  </si>
  <si>
    <t xml:space="preserve">#00001142 ‎15‎/‎11‎/‎2017, ‎13‎:‎20‎:‎20 stephane mirouze stephane.mirouze@actemium.com 1 €48.91 </t>
  </si>
  <si>
    <t xml:space="preserve">#00001141 ‎15‎/‎11‎/‎2017, ‎12‎:‎04‎:‎58 Alexandre mourembles alexandre.mourembles@actemium.com 1 €148.40 </t>
  </si>
  <si>
    <t xml:space="preserve">#00001140 ‎15‎/‎11‎/‎2017, ‎11‎:‎47‎:‎04 alexandre mourembles alexandre.mourembles@actemium.com 4 €0.00 </t>
  </si>
  <si>
    <t xml:space="preserve">#00001139 ‎14‎/‎11‎/‎2017, ‎14‎:‎25‎:‎06 cedric BORK lelia.boscolo.external@airbus.com 1 €60.00 </t>
  </si>
  <si>
    <t xml:space="preserve">#00001138 ‎14‎/‎11‎/‎2017, ‎09‎:‎42‎:‎56 Bressolles Simon emmanuel.grignon@actemium.com 11 €135.71 </t>
  </si>
  <si>
    <t xml:space="preserve">#00001137 ‎13‎/‎11‎/‎2017, ‎13‎:‎50‎:‎08 lelia boscolo lelia.boscolo.external@airbus.com 7 €0.00 </t>
  </si>
  <si>
    <t xml:space="preserve">#00001136 ‎13‎/‎11‎/‎2017, ‎08‎:‎46‎:‎59 jean luc CEBE jean-luc.cebe@actemium.com 3 €87.88 </t>
  </si>
  <si>
    <t xml:space="preserve">#00001135 ‎10‎/‎11‎/‎2017, ‎12‎:‎04‎:‎35 stephane rodier stephane.rodier@actemium.com 7 €315.70 </t>
  </si>
  <si>
    <t xml:space="preserve">#00001134 ‎08‎/‎11‎/‎2017, ‎11‎:‎04‎:‎46 garcia cedric cedric.garcia@actemium.com 3 €216.65 </t>
  </si>
  <si>
    <t xml:space="preserve">#00001133 ‎08‎/‎11‎/‎2017, ‎08‎:‎27‎:‎28 Aurelie GORGE lelia.boscolo.external@airbus.com 2 €0.00 </t>
  </si>
  <si>
    <t xml:space="preserve">#00001132 ‎08‎/‎11‎/‎2017, ‎08‎:‎25‎:‎40 lelia boscolo lelia.boscolo.external@airbus.com 1 €39.85 </t>
  </si>
  <si>
    <t xml:space="preserve">#00001131 ‎07‎/‎11‎/‎2017, ‎18‎:‎12‎:‎02 Luca Lahoreau luca.lahoreau@actemium.com 2 €20.60 </t>
  </si>
  <si>
    <t xml:space="preserve">#00001130 ‎07‎/‎11‎/‎2017, ‎16‎:‎52‎:‎44 lelia boscolo lelia.boscolo.external@airbus.com 4 €552.00 </t>
  </si>
  <si>
    <t xml:space="preserve">#00001129 ‎06‎/‎11‎/‎2017, ‎15‎:‎21‎:‎11 Guillaume Noel guillaume.noel@actemium.com 2 €0.00 </t>
  </si>
  <si>
    <t xml:space="preserve">#00001128 ‎05‎/‎11‎/‎2017, ‎15‎:‎51‎:‎05 Guillaume Noel guillaume.noel@actemium.com 2 €0.00 </t>
  </si>
  <si>
    <t xml:space="preserve">#00001127 ‎03‎/‎11‎/‎2017, ‎10‎:‎33‎:‎28 alexandre mourembles alexandre.mourembles@actemium.com 1 €0.00 </t>
  </si>
  <si>
    <t xml:space="preserve">#00001126 ‎03‎/‎11‎/‎2017, ‎09‎:‎57‎:‎43 cedric garcia cedric.garcia@actemium.com 19 €2,760.72 </t>
  </si>
  <si>
    <t xml:space="preserve">#00001125 ‎27‎/‎10‎/‎2017, ‎12‎:‎08‎:‎37 EMMANUEL GRIGNON emmanuel.grignon@actemium.com 1 €0.00 </t>
  </si>
  <si>
    <t xml:space="preserve">#00001124 ‎27‎/‎10‎/‎2017, ‎09‎:‎24‎:‎39 Guillaume Noel guillaume.noel@actemium.com 2 €0.00 </t>
  </si>
  <si>
    <t xml:space="preserve">#00001123 ‎27‎/‎10‎/‎2017, ‎08‎:‎36‎:‎24 KARINE BEDON karine.bedon@cegelec.com 2 €14.06 </t>
  </si>
  <si>
    <t xml:space="preserve">#00001122 ‎27‎/‎10‎/‎2017, ‎08‎:‎30‎:‎47 karine bedon karine.bedon@cegelec.com 1 €0.00 </t>
  </si>
  <si>
    <t xml:space="preserve">#00001121 ‎26‎/‎10‎/‎2017, ‎17‎:‎08‎:‎50 KARINE BEDON karine.bedon@actemium.com 1 €0.00 </t>
  </si>
  <si>
    <t xml:space="preserve">#00001120 ‎26‎/‎10‎/‎2017, ‎08‎:‎39‎:‎31 eric sanchez-clary eric.sanchez-clary.external@airbus.com 10 €1,471.24 </t>
  </si>
  <si>
    <t xml:space="preserve">#00001119 ‎25‎/‎10‎/‎2017, ‎19‎:‎22‎:‎42 Vincent PASCAL vincent.pascal@actemium.com 4 €346.43 </t>
  </si>
  <si>
    <t xml:space="preserve">#00001118 ‎25‎/‎10‎/‎2017, ‎09‎:‎56‎:‎50 stephane delmas stephane.delmas@actemium.com 1 €0.00 </t>
  </si>
  <si>
    <t xml:space="preserve">#00001117 ‎24‎/‎10‎/‎2017, ‎08‎:‎38‎:‎06 Romain VERGNES romain.vergnes@actemium.com 2 €91.34 </t>
  </si>
  <si>
    <t xml:space="preserve">#00001116 ‎23‎/‎10‎/‎2017, ‎17‎:‎59‎:‎11 ALEXANDRE MOUREMBLES alexandre.mourembles@actemium.com 3 €0.00 </t>
  </si>
  <si>
    <t xml:space="preserve">#00001115 ‎23‎/‎10‎/‎2017, ‎13‎:‎56‎:‎44 ENZO PROSDOCIMI lelia.boscolo.external@airbus.com 1 €0.00 </t>
  </si>
  <si>
    <t xml:space="preserve">#00001114 ‎23‎/‎10‎/‎2017, ‎13‎:‎55‎:‎11 Alexandre SAMIN lelia.boscolo.external@airbus.com 1 €0.00 </t>
  </si>
  <si>
    <t xml:space="preserve">#00001113 ‎23‎/‎10‎/‎2017, ‎11‎:‎52‎:‎30 stephane mirouze stephane.mirouze@actemium.com 1 €16.88 </t>
  </si>
  <si>
    <t xml:space="preserve">#00001112 ‎20‎/‎10‎/‎2017, ‎14‎:‎53‎:‎18 Romain VIDONI lelia.boscolo.external@airbus.com 3 €0.00 </t>
  </si>
  <si>
    <t xml:space="preserve">#00001111 ‎20‎/‎10‎/‎2017, ‎14‎:‎50‎:‎08 Romain VIDONI lelia.boscolo.external@airbus.com 2 €0.00 </t>
  </si>
  <si>
    <t xml:space="preserve">#00001110 ‎18‎/‎10‎/‎2017, ‎09‎:‎40‎:‎30 lelia boscolo lelia.boscolo.external@airbus.com 1 €3.07 </t>
  </si>
  <si>
    <t xml:space="preserve">#00001109 ‎18‎/‎10‎/‎2017, ‎09‎:‎08‎:‎19 jean-luc CEBE jean-luc.cebe@actemium.com 2 €111.30 </t>
  </si>
  <si>
    <t xml:space="preserve">#00001108 ‎17‎/‎10‎/‎2017, ‎16‎:‎21‎:‎43 Tristan CALMELLY tristan.calmelly.external@airbus.com 3 €81.96 </t>
  </si>
  <si>
    <t xml:space="preserve">#00001106 ‎17‎/‎10‎/‎2017, ‎15‎:‎03‎:‎38 stephane mirouze stephane.mirouze@actemium.com 3 €0.00 </t>
  </si>
  <si>
    <t xml:space="preserve">#00001105 ‎17‎/‎10‎/‎2017, ‎14‎:‎46‎:‎12 mathias hereau mathias.hereau@actemium.com 1 €12.90 </t>
  </si>
  <si>
    <t xml:space="preserve">#00001104 ‎17‎/‎10‎/‎2017, ‎08‎:‎39‎:‎18 Jean luc CEBE jean-luc.cebe@actemium.com 2 €52.56 </t>
  </si>
  <si>
    <t xml:space="preserve">#00001103 ‎16‎/‎10‎/‎2017, ‎16‎:‎14‎:‎52 MOSE MOSE karine.bedon@actemium.com 4 €348.00 </t>
  </si>
  <si>
    <t xml:space="preserve">#00001102 ‎16‎/‎10‎/‎2017, ‎14‎:‎13‎:‎08 mathias hereau mathias.hereau@actemium.com 1 €39.85 </t>
  </si>
  <si>
    <t xml:space="preserve">#00001101 ‎16‎/‎10‎/‎2017, ‎13‎:‎16‎:‎58 vincent davantes vincent.davantes@actemium.com 2 €64.26 </t>
  </si>
  <si>
    <t xml:space="preserve">#00001099 ‎13‎/‎10‎/‎2017, ‎10‎:‎55‎:‎14 stephane Delmas stephane.delmas@actemium.com 1 €0.00 </t>
  </si>
  <si>
    <t xml:space="preserve">#00001098 ‎13‎/‎10‎/‎2017, ‎10‎:‎53‎:‎43 stephane delmas stephane.delmas@actemium.com 2 €50.00 </t>
  </si>
  <si>
    <t xml:space="preserve">#00001097 ‎12‎/‎10‎/‎2017, ‎16‎:‎51‎:‎06 alexis Codevelle alexiscodevelle.actemium@liebherr.com 5 €331.92 </t>
  </si>
  <si>
    <t xml:space="preserve">#00001096 ‎12‎/‎10‎/‎2017, ‎16‎:‎46‎:‎28 Florian Devals florian.devals.externe@pierre-fabre.com 2 €112.04 </t>
  </si>
  <si>
    <t xml:space="preserve">#00001095 ‎11‎/‎10‎/‎2017, ‎21‎:‎50‎:‎30 romain vidoni romain.vidoni@actemium.com 1 €371.00 </t>
  </si>
  <si>
    <t xml:space="preserve">#00001094 ‎11‎/‎10‎/‎2017, ‎21‎:‎44‎:‎59 romain vidoni romain.vidoni@actemium.com 2 €0.00 </t>
  </si>
  <si>
    <t xml:space="preserve">#00001093 ‎11‎/‎10‎/‎2017, ‎15‎:‎46‎:‎39 Pascal Garcia pascal.garcia@pioneer.com 2 €44.52 </t>
  </si>
  <si>
    <t xml:space="preserve">#00001092 ‎11‎/‎10‎/‎2017, ‎12‎:‎56‎:‎39 vincent davantes vincent.davantes@actemium.com 1 €11.91 </t>
  </si>
  <si>
    <t xml:space="preserve">#00001091 ‎11‎/‎10‎/‎2017, ‎09‎:‎54‎:‎18 Tristan Calmelly tristan.calmelly.external@airbus.com 1 €16.88 </t>
  </si>
  <si>
    <t xml:space="preserve">#00001090 ‎10‎/‎10‎/‎2017, ‎16‎:‎06‎:‎52 Sébastien Dasque xavier.orriere@actemium.com 3 €121.77 </t>
  </si>
  <si>
    <t xml:space="preserve">#00001089 ‎10‎/‎10‎/‎2017, ‎11‎:‎57‎:‎39 cedric garcia cedric.garcia@actemium.com 16 €1,085.20 </t>
  </si>
  <si>
    <t xml:space="preserve">#00001088 ‎10‎/‎10‎/‎2017, ‎11‎:‎09‎:‎11 lelia boscolo lelia.boscolo.external@airbus.com 1 €48.91 </t>
  </si>
  <si>
    <t xml:space="preserve">#00001087 ‎10‎/‎10‎/‎2017, ‎09‎:‎46‎:‎08 Vincent PASCAL vincent.pascal@actemium.com 1 €0.00 </t>
  </si>
  <si>
    <t xml:space="preserve">#00001086 ‎10‎/‎10‎/‎2017, ‎08‎:‎13‎:‎05 fabien gayraud fabien.gayraud@actemium.com 3 €56.68 </t>
  </si>
  <si>
    <t xml:space="preserve">#00001085 ‎09‎/‎10‎/‎2017, ‎13‎:‎55‎:‎48 lelia boscolo lelia.boscolo.external@airbus.com 2 €120.00 </t>
  </si>
  <si>
    <t xml:space="preserve">#00001084 ‎06‎/‎10‎/‎2017, ‎13‎:‎25‎:‎12 alexis tamowski alexis.tamowski@actemium.com 10 €2,343.37 </t>
  </si>
  <si>
    <t xml:space="preserve">#00001083 ‎06‎/‎10‎/‎2017, ‎08‎:‎49‎:‎33 Tristan Calmelly tristan.calmelly.external@airbus.com 1 €11.00 </t>
  </si>
  <si>
    <t xml:space="preserve">#00001082 ‎05‎/‎10‎/‎2017, ‎18‎:‎22‎:‎15 benjamin cabrignac benjamin.cabrignac@actemium.com 8 €270.48 </t>
  </si>
  <si>
    <t xml:space="preserve">#00001081 ‎05‎/‎10‎/‎2017, ‎13‎:‎20‎:‎12 Vincent PASCAL vincent.pascal@actemium.com 2 €0.00 </t>
  </si>
  <si>
    <t xml:space="preserve">#00001080 ‎05‎/‎10‎/‎2017, ‎10‎:‎51‎:‎25 Vincent PASCAL vincent.pascal@actemium.com 2 €136.80 </t>
  </si>
  <si>
    <t xml:space="preserve">#00001079 ‎04‎/‎10‎/‎2017, ‎11‎:‎34‎:‎10 cedric reixach cedric.reixach@actemium.com 3 €116.17 </t>
  </si>
  <si>
    <t xml:space="preserve">#00001078 ‎03‎/‎10‎/‎2017, ‎17‎:‎20‎:‎55 benjamin cabrignac benjamin.cabrignac@actemium.com 2 €0.00 </t>
  </si>
  <si>
    <t xml:space="preserve">#00001077 ‎03‎/‎10‎/‎2017, ‎16‎:‎56‎:‎36 benjamin cabrignac benjamin.cabrignac@actemium.com 4 €272.92 </t>
  </si>
  <si>
    <t>#00000748</t>
  </si>
  <si>
    <t>#00000749</t>
  </si>
  <si>
    <t>#00000750</t>
  </si>
  <si>
    <t>#00000752</t>
  </si>
  <si>
    <t>#00000753</t>
  </si>
  <si>
    <t>#00000754</t>
  </si>
  <si>
    <t>#00000757</t>
  </si>
  <si>
    <t>#00000758</t>
  </si>
  <si>
    <t>#00000759</t>
  </si>
  <si>
    <t>#00000760</t>
  </si>
  <si>
    <t>#00000765</t>
  </si>
  <si>
    <t>#00000768</t>
  </si>
  <si>
    <t>#00000767</t>
  </si>
  <si>
    <t>#00000771</t>
  </si>
  <si>
    <t>#00000774</t>
  </si>
  <si>
    <t>#00000775</t>
  </si>
  <si>
    <t>#00000776</t>
  </si>
  <si>
    <t>#00000779</t>
  </si>
  <si>
    <t>#00000777</t>
  </si>
  <si>
    <t>#00000780</t>
  </si>
  <si>
    <t>#00000781</t>
  </si>
  <si>
    <t>#00000751</t>
  </si>
  <si>
    <t>#00000761</t>
  </si>
  <si>
    <t>#00000790</t>
  </si>
  <si>
    <t>#00000783</t>
  </si>
  <si>
    <t>#00000791</t>
  </si>
  <si>
    <t>#00000793</t>
  </si>
  <si>
    <t>#00000794</t>
  </si>
  <si>
    <t>#00000797</t>
  </si>
  <si>
    <t>#00000799</t>
  </si>
  <si>
    <t>#00000798</t>
  </si>
  <si>
    <t>#00000800</t>
  </si>
  <si>
    <t>#00000801</t>
  </si>
  <si>
    <t>#00000805</t>
  </si>
  <si>
    <t>#00000807</t>
  </si>
  <si>
    <t>#00000808</t>
  </si>
  <si>
    <t>#00000810</t>
  </si>
  <si>
    <t>#00000814</t>
  </si>
  <si>
    <t>#00000812</t>
  </si>
  <si>
    <t>#00000815</t>
  </si>
  <si>
    <t>#00000818</t>
  </si>
  <si>
    <t>#00000824</t>
  </si>
  <si>
    <t>#00000826</t>
  </si>
  <si>
    <t>#00000825</t>
  </si>
  <si>
    <t>#00000827</t>
  </si>
  <si>
    <t>#00000831</t>
  </si>
  <si>
    <t>#00000833</t>
  </si>
  <si>
    <t>#00000843</t>
  </si>
  <si>
    <t>#00000846</t>
  </si>
  <si>
    <t>#00000845</t>
  </si>
  <si>
    <t>#00000847</t>
  </si>
  <si>
    <t>#00000841</t>
  </si>
  <si>
    <t>#00000849</t>
  </si>
  <si>
    <t>#00000850</t>
  </si>
  <si>
    <t>#00000851</t>
  </si>
  <si>
    <t>#00000852</t>
  </si>
  <si>
    <t>#00000853</t>
  </si>
  <si>
    <t>#00000854</t>
  </si>
  <si>
    <t>#00000858</t>
  </si>
  <si>
    <t>#00000859</t>
  </si>
  <si>
    <t>#00000861</t>
  </si>
  <si>
    <t>#00000864</t>
  </si>
  <si>
    <t>#00000865</t>
  </si>
  <si>
    <t>#00000867</t>
  </si>
  <si>
    <t>#00000869</t>
  </si>
  <si>
    <t>#00000871</t>
  </si>
  <si>
    <t>#00000870</t>
  </si>
  <si>
    <t>#00000872</t>
  </si>
  <si>
    <t>#00000873</t>
  </si>
  <si>
    <t>#00000874</t>
  </si>
  <si>
    <t>#00000881</t>
  </si>
  <si>
    <t>#00000878</t>
  </si>
  <si>
    <t>#00000877</t>
  </si>
  <si>
    <t>#00000884</t>
  </si>
  <si>
    <t>#00000883</t>
  </si>
  <si>
    <t>#00000880</t>
  </si>
  <si>
    <t>#00000885</t>
  </si>
  <si>
    <t>#00000895</t>
  </si>
  <si>
    <t>#00000896</t>
  </si>
  <si>
    <t>#00000893</t>
  </si>
  <si>
    <t>#00000892</t>
  </si>
  <si>
    <t>#00000888</t>
  </si>
  <si>
    <t>#00000887</t>
  </si>
  <si>
    <t>#00000879</t>
  </si>
  <si>
    <t>#00000899</t>
  </si>
  <si>
    <t>#00000900</t>
  </si>
  <si>
    <t>#00000901</t>
  </si>
  <si>
    <t>#00000902</t>
  </si>
  <si>
    <t>#00000909</t>
  </si>
  <si>
    <t>#00000908</t>
  </si>
  <si>
    <t>#00000914</t>
  </si>
  <si>
    <t>#00000913</t>
  </si>
  <si>
    <t>#00000911</t>
  </si>
  <si>
    <t>#00000903</t>
  </si>
  <si>
    <t>#00000916</t>
  </si>
  <si>
    <t>#00000917</t>
  </si>
  <si>
    <t>#00000918</t>
  </si>
  <si>
    <t>#00000919</t>
  </si>
  <si>
    <t>#00000920</t>
  </si>
  <si>
    <t>#00000921</t>
  </si>
  <si>
    <t>#00000922</t>
  </si>
  <si>
    <t>#00000923</t>
  </si>
  <si>
    <t>#00000924</t>
  </si>
  <si>
    <t>#00000925</t>
  </si>
  <si>
    <t>#00000926</t>
  </si>
  <si>
    <t>#00000935</t>
  </si>
  <si>
    <t>#00000934</t>
  </si>
  <si>
    <t>#00000927</t>
  </si>
  <si>
    <t>#00000940</t>
  </si>
  <si>
    <t>#00000943</t>
  </si>
  <si>
    <t>#00000944</t>
  </si>
  <si>
    <t>#00000947</t>
  </si>
  <si>
    <t>#00000949</t>
  </si>
  <si>
    <t>#00000952</t>
  </si>
  <si>
    <t>#00000953</t>
  </si>
  <si>
    <t>#00000955</t>
  </si>
  <si>
    <t>#00000957</t>
  </si>
  <si>
    <t>#00000965</t>
  </si>
  <si>
    <t>#00000966</t>
  </si>
  <si>
    <t>#00000967</t>
  </si>
  <si>
    <t>#00000973</t>
  </si>
  <si>
    <t>#00000972</t>
  </si>
  <si>
    <t>#00000975</t>
  </si>
  <si>
    <t>#00000978</t>
  </si>
  <si>
    <t>#00000976</t>
  </si>
  <si>
    <t>#00000980</t>
  </si>
  <si>
    <t>#00000981</t>
  </si>
  <si>
    <t>#00000979</t>
  </si>
  <si>
    <t>#00000974</t>
  </si>
  <si>
    <t>#00000987</t>
  </si>
  <si>
    <t>#00000984</t>
  </si>
  <si>
    <t>#00000983</t>
  </si>
  <si>
    <t>#00000982</t>
  </si>
  <si>
    <t>#00000988</t>
  </si>
  <si>
    <t>#00000991</t>
  </si>
  <si>
    <t>#00000990</t>
  </si>
  <si>
    <t>#00000993</t>
  </si>
  <si>
    <t>#00000994</t>
  </si>
  <si>
    <t>#00001000</t>
  </si>
  <si>
    <t>#00001001</t>
  </si>
  <si>
    <t>#00001004</t>
  </si>
  <si>
    <t>#00001007</t>
  </si>
  <si>
    <t>#00001006</t>
  </si>
  <si>
    <t>#00001009</t>
  </si>
  <si>
    <t>#00001010</t>
  </si>
  <si>
    <t>#00001014</t>
  </si>
  <si>
    <t>#00001016</t>
  </si>
  <si>
    <t>#00001019</t>
  </si>
  <si>
    <t>#00001021</t>
  </si>
  <si>
    <t>#00001022</t>
  </si>
  <si>
    <t>#00001023</t>
  </si>
  <si>
    <t>#00001025</t>
  </si>
  <si>
    <t>#00001026</t>
  </si>
  <si>
    <t>#00001027</t>
  </si>
  <si>
    <t>#00001031</t>
  </si>
  <si>
    <t>#00001036</t>
  </si>
  <si>
    <t>#00001035</t>
  </si>
  <si>
    <t>#00001037</t>
  </si>
  <si>
    <t>#00001038</t>
  </si>
  <si>
    <t>#00001041</t>
  </si>
  <si>
    <t>#00001043</t>
  </si>
  <si>
    <t>#00001042</t>
  </si>
  <si>
    <t>#00001044</t>
  </si>
  <si>
    <t>#00001040</t>
  </si>
  <si>
    <t>#00001045</t>
  </si>
  <si>
    <t>#00001047</t>
  </si>
  <si>
    <t>#00001048</t>
  </si>
  <si>
    <t>#00001051</t>
  </si>
  <si>
    <t>#00001054</t>
  </si>
  <si>
    <t>#00001060</t>
  </si>
  <si>
    <t>#00001061</t>
  </si>
  <si>
    <t>#00001062</t>
  </si>
  <si>
    <t>#00001063</t>
  </si>
  <si>
    <t>#00001064</t>
  </si>
  <si>
    <t>#00001065</t>
  </si>
  <si>
    <t>#00001066</t>
  </si>
  <si>
    <t>#00001067</t>
  </si>
  <si>
    <t>#00001069</t>
  </si>
  <si>
    <t>#00001070</t>
  </si>
  <si>
    <t>#00001071</t>
  </si>
  <si>
    <t>#00001072</t>
  </si>
  <si>
    <t>#00001079</t>
  </si>
  <si>
    <t>#00001080</t>
  </si>
  <si>
    <t>#00001082</t>
  </si>
  <si>
    <t>#00001083</t>
  </si>
  <si>
    <t>#00001081</t>
  </si>
  <si>
    <t>#00001078</t>
  </si>
  <si>
    <t>#00001077</t>
  </si>
  <si>
    <t>#00001084</t>
  </si>
  <si>
    <t>#00001086</t>
  </si>
  <si>
    <t>#00001087</t>
  </si>
  <si>
    <t>#00001094</t>
  </si>
  <si>
    <t>#00001095</t>
  </si>
  <si>
    <t>#00001099</t>
  </si>
  <si>
    <t>#00001098</t>
  </si>
  <si>
    <t>#00001097</t>
  </si>
  <si>
    <t>#00001096</t>
  </si>
  <si>
    <t>#00001102</t>
  </si>
  <si>
    <t>#00001089</t>
  </si>
  <si>
    <t>#00001091</t>
  </si>
  <si>
    <t>#00001092</t>
  </si>
  <si>
    <t>#00001104</t>
  </si>
  <si>
    <t>#00001116</t>
  </si>
  <si>
    <t>#00001117</t>
  </si>
  <si>
    <t>#00001109</t>
  </si>
  <si>
    <t>#00001111</t>
  </si>
  <si>
    <t>#00001112</t>
  </si>
  <si>
    <t>#00001113</t>
  </si>
  <si>
    <t>#00001114</t>
  </si>
  <si>
    <t>#00001115</t>
  </si>
  <si>
    <t>#00001119</t>
  </si>
  <si>
    <t>#00001120</t>
  </si>
  <si>
    <t>#00001124</t>
  </si>
  <si>
    <t>#00001125</t>
  </si>
  <si>
    <t>#00001126</t>
  </si>
  <si>
    <t>#00001134</t>
  </si>
  <si>
    <t>#00001128</t>
  </si>
  <si>
    <t>#00001127</t>
  </si>
  <si>
    <t>#00001133</t>
  </si>
  <si>
    <t>#00001136</t>
  </si>
  <si>
    <t>#00001135</t>
  </si>
  <si>
    <t>#00001140</t>
  </si>
  <si>
    <t>#00001144</t>
  </si>
  <si>
    <t>#00001146</t>
  </si>
  <si>
    <t>#00001147</t>
  </si>
  <si>
    <t>#00001145</t>
  </si>
  <si>
    <t>#00001143</t>
  </si>
  <si>
    <t>#00001164</t>
  </si>
  <si>
    <t>#00001169</t>
  </si>
  <si>
    <t>#00001171</t>
  </si>
  <si>
    <t>#00001172</t>
  </si>
  <si>
    <t>#00001173</t>
  </si>
  <si>
    <t>#00001174</t>
  </si>
  <si>
    <t>#00001175</t>
  </si>
  <si>
    <t>#00001177</t>
  </si>
  <si>
    <t>#00001178</t>
  </si>
  <si>
    <t>#00001179</t>
  </si>
  <si>
    <t>#00001141</t>
  </si>
  <si>
    <t>#00001148</t>
  </si>
  <si>
    <t>#00001149</t>
  </si>
  <si>
    <t>#00001157</t>
  </si>
  <si>
    <t>#00001162</t>
  </si>
  <si>
    <t>#00001180</t>
  </si>
  <si>
    <t>#00001182</t>
  </si>
  <si>
    <t>#00001183</t>
  </si>
  <si>
    <t>#00001184</t>
  </si>
  <si>
    <t>#00001186</t>
  </si>
  <si>
    <t>#00001187</t>
  </si>
  <si>
    <t>#00001194</t>
  </si>
  <si>
    <t>#00001196</t>
  </si>
  <si>
    <t>#00001200</t>
  </si>
  <si>
    <t>#00001201</t>
  </si>
  <si>
    <t>#00001202</t>
  </si>
  <si>
    <t>#00000470</t>
  </si>
  <si>
    <t>#00000460</t>
  </si>
  <si>
    <t>#00000480</t>
  </si>
  <si>
    <t>#00000490</t>
  </si>
  <si>
    <t>#00000500</t>
  </si>
  <si>
    <t>#00000510</t>
  </si>
  <si>
    <t>#00000520</t>
  </si>
  <si>
    <t>#00000530</t>
  </si>
  <si>
    <t>#00000540</t>
  </si>
  <si>
    <t>#00000550</t>
  </si>
  <si>
    <t>#00000560</t>
  </si>
  <si>
    <t>#00000570</t>
  </si>
  <si>
    <t>#00000580</t>
  </si>
  <si>
    <t>#00000590</t>
  </si>
  <si>
    <t>#00000600</t>
  </si>
  <si>
    <t>#00000610</t>
  </si>
  <si>
    <t>#00000620</t>
  </si>
  <si>
    <t>#00000640</t>
  </si>
  <si>
    <t>#00000650</t>
  </si>
  <si>
    <t>#00000660</t>
  </si>
  <si>
    <t>#00000670</t>
  </si>
  <si>
    <t>#00000680</t>
  </si>
  <si>
    <t>#00000690</t>
  </si>
  <si>
    <t>#00000700</t>
  </si>
  <si>
    <t>#00000710</t>
  </si>
  <si>
    <t>#00000720</t>
  </si>
  <si>
    <t>#00000730</t>
  </si>
  <si>
    <t>#00000740</t>
  </si>
  <si>
    <t>#00000450</t>
  </si>
  <si>
    <t>#00000451</t>
  </si>
  <si>
    <t>#00000123</t>
  </si>
  <si>
    <t>#00000122</t>
  </si>
  <si>
    <t>#00000124</t>
  </si>
  <si>
    <t>#00000125</t>
  </si>
  <si>
    <t>#00000126</t>
  </si>
  <si>
    <t>#00000128</t>
  </si>
  <si>
    <t>#00000129</t>
  </si>
  <si>
    <t>#00000135</t>
  </si>
  <si>
    <t>#00000134</t>
  </si>
  <si>
    <t>#00000132</t>
  </si>
  <si>
    <t>#00000136</t>
  </si>
  <si>
    <t>#00000137</t>
  </si>
  <si>
    <t>#00000139</t>
  </si>
  <si>
    <t>#00000141</t>
  </si>
  <si>
    <t>#00000140</t>
  </si>
  <si>
    <t>#00000143</t>
  </si>
  <si>
    <t>#00000146</t>
  </si>
  <si>
    <t>#00000148</t>
  </si>
  <si>
    <t>#00000149</t>
  </si>
  <si>
    <t>#00000151</t>
  </si>
  <si>
    <t>#00000152</t>
  </si>
  <si>
    <t>#00000153</t>
  </si>
  <si>
    <t>#00000154</t>
  </si>
  <si>
    <t>#00000165</t>
  </si>
  <si>
    <t>#00000161</t>
  </si>
  <si>
    <t>#00000166</t>
  </si>
  <si>
    <t>#00000168</t>
  </si>
  <si>
    <t>#00000173</t>
  </si>
  <si>
    <t>#00000174</t>
  </si>
  <si>
    <t>#00000180</t>
  </si>
  <si>
    <t>#00000179</t>
  </si>
  <si>
    <t>#00000178</t>
  </si>
  <si>
    <t>#00000177</t>
  </si>
  <si>
    <t>#00000184</t>
  </si>
  <si>
    <t>#00000185</t>
  </si>
  <si>
    <t>#00000186</t>
  </si>
  <si>
    <t>#00000187</t>
  </si>
  <si>
    <t>#00000188</t>
  </si>
  <si>
    <t>#00000191</t>
  </si>
  <si>
    <t>#00000195</t>
  </si>
  <si>
    <t>#00000194</t>
  </si>
  <si>
    <t>#00000196</t>
  </si>
  <si>
    <t>#00000197</t>
  </si>
  <si>
    <t>#00000199</t>
  </si>
  <si>
    <t>#00000200</t>
  </si>
  <si>
    <t>#00000205</t>
  </si>
  <si>
    <t>#00000202</t>
  </si>
  <si>
    <t>#00000208</t>
  </si>
  <si>
    <t>#00000209</t>
  </si>
  <si>
    <t>#00000213</t>
  </si>
  <si>
    <t>#00000214</t>
  </si>
  <si>
    <t>#00000215</t>
  </si>
  <si>
    <t>#00000216</t>
  </si>
  <si>
    <t>#00000218</t>
  </si>
  <si>
    <t>#00000219</t>
  </si>
  <si>
    <t>#00000225</t>
  </si>
  <si>
    <t>#00000226</t>
  </si>
  <si>
    <t>#00000229</t>
  </si>
  <si>
    <t>#00000230</t>
  </si>
  <si>
    <t>#00000235</t>
  </si>
  <si>
    <t>#00000236</t>
  </si>
  <si>
    <t>#00000239</t>
  </si>
  <si>
    <t>#00000240</t>
  </si>
  <si>
    <t>#00000241</t>
  </si>
  <si>
    <t>#00000245</t>
  </si>
  <si>
    <t>#00000246</t>
  </si>
  <si>
    <t>#00000249</t>
  </si>
  <si>
    <t>#00000248</t>
  </si>
  <si>
    <t>#00000247</t>
  </si>
  <si>
    <t>#00000250</t>
  </si>
  <si>
    <t>#00000251</t>
  </si>
  <si>
    <t>#00000252</t>
  </si>
  <si>
    <t>#00000254</t>
  </si>
  <si>
    <t>#00000258</t>
  </si>
  <si>
    <t>#00000259</t>
  </si>
  <si>
    <t>#00000260</t>
  </si>
  <si>
    <t>#00000262</t>
  </si>
  <si>
    <t>#00000263</t>
  </si>
  <si>
    <t>#00000264</t>
  </si>
  <si>
    <t>#00000266</t>
  </si>
  <si>
    <t>#00000267</t>
  </si>
  <si>
    <t>#00000268</t>
  </si>
  <si>
    <t>#00000271</t>
  </si>
  <si>
    <t>#00000274</t>
  </si>
  <si>
    <t>#00000288</t>
  </si>
  <si>
    <t>#00000287</t>
  </si>
  <si>
    <t>#00000286</t>
  </si>
  <si>
    <t>#00000285</t>
  </si>
  <si>
    <t>#00000289</t>
  </si>
  <si>
    <t>#00000290</t>
  </si>
  <si>
    <t>#00000291</t>
  </si>
  <si>
    <t>#00000292</t>
  </si>
  <si>
    <t>#00000297</t>
  </si>
  <si>
    <t>#00000299</t>
  </si>
  <si>
    <t>#00000293</t>
  </si>
  <si>
    <t>#00000301</t>
  </si>
  <si>
    <t>#00000303</t>
  </si>
  <si>
    <t>#00000304</t>
  </si>
  <si>
    <t>#00000305</t>
  </si>
  <si>
    <t>#00000310</t>
  </si>
  <si>
    <t>#00000314</t>
  </si>
  <si>
    <t>#00000316</t>
  </si>
  <si>
    <t>#00000317</t>
  </si>
  <si>
    <t>#00000318</t>
  </si>
  <si>
    <t>#00000320</t>
  </si>
  <si>
    <t>#00000328</t>
  </si>
  <si>
    <t>#00000329</t>
  </si>
  <si>
    <t>#00000330</t>
  </si>
  <si>
    <t>#00000332</t>
  </si>
  <si>
    <t>#00000333</t>
  </si>
  <si>
    <t>#00000345</t>
  </si>
  <si>
    <t>#00000346</t>
  </si>
  <si>
    <t>#00000351</t>
  </si>
  <si>
    <t>#00000355</t>
  </si>
  <si>
    <t>#00000359</t>
  </si>
  <si>
    <t>#00000361</t>
  </si>
  <si>
    <t>#00000364</t>
  </si>
  <si>
    <t>#00000366</t>
  </si>
  <si>
    <t>#00000368</t>
  </si>
  <si>
    <t>#00000367</t>
  </si>
  <si>
    <t>#00000373</t>
  </si>
  <si>
    <t>#00000374</t>
  </si>
  <si>
    <t>#00000375</t>
  </si>
  <si>
    <t>#00000378</t>
  </si>
  <si>
    <t>#00000379</t>
  </si>
  <si>
    <t>#00000380</t>
  </si>
  <si>
    <t>#00000382</t>
  </si>
  <si>
    <t>#00000381</t>
  </si>
  <si>
    <t>#00000385</t>
  </si>
  <si>
    <t>#00000386</t>
  </si>
  <si>
    <t>#00000387</t>
  </si>
  <si>
    <t>#00000391</t>
  </si>
  <si>
    <t>#00000392</t>
  </si>
  <si>
    <t>#00000400</t>
  </si>
  <si>
    <t>#00000404</t>
  </si>
  <si>
    <t>#00000405</t>
  </si>
  <si>
    <t>#00000411</t>
  </si>
  <si>
    <t>#00000410</t>
  </si>
  <si>
    <t>#00000409</t>
  </si>
  <si>
    <t>#00000412</t>
  </si>
  <si>
    <t>#00000413</t>
  </si>
  <si>
    <t>#00000415</t>
  </si>
  <si>
    <t>#00000418</t>
  </si>
  <si>
    <t>#00000416</t>
  </si>
  <si>
    <t>#00000417</t>
  </si>
  <si>
    <t>#00000419</t>
  </si>
  <si>
    <t>#00000420</t>
  </si>
  <si>
    <t>#00000421</t>
  </si>
  <si>
    <t>#00000429</t>
  </si>
  <si>
    <t>#00000431</t>
  </si>
  <si>
    <t>#00000432</t>
  </si>
  <si>
    <t>#00000434</t>
  </si>
  <si>
    <t>#00000439</t>
  </si>
  <si>
    <t>#00000442</t>
  </si>
  <si>
    <t>#00000441</t>
  </si>
  <si>
    <t>#00000448</t>
  </si>
  <si>
    <t>#00000453</t>
  </si>
  <si>
    <t>#00000454</t>
  </si>
  <si>
    <t>#00000455</t>
  </si>
  <si>
    <t>#00000456</t>
  </si>
  <si>
    <t>#00000071</t>
  </si>
  <si>
    <t>#00000074</t>
  </si>
  <si>
    <t>#00000088</t>
  </si>
  <si>
    <t>#00000631</t>
  </si>
  <si>
    <t>THALES</t>
  </si>
  <si>
    <t>effectif</t>
  </si>
  <si>
    <t xml:space="preserve"> 6486647100001206</t>
  </si>
  <si>
    <t xml:space="preserve"> 6486647100001209</t>
  </si>
  <si>
    <t>Karl Humbert</t>
  </si>
  <si>
    <t xml:space="preserve"> 6486647100001207</t>
  </si>
  <si>
    <t xml:space="preserve"> 6486647100001208</t>
  </si>
  <si>
    <t>1 PANSEMENT COMPRESSIF</t>
  </si>
  <si>
    <t xml:space="preserve"> 2 PAIRES DE GANTS JETABLES</t>
  </si>
  <si>
    <t xml:space="preserve"> 6486647100001210</t>
  </si>
  <si>
    <t>S731023BL COMBINAISON CLASSIC PLUS</t>
  </si>
  <si>
    <t xml:space="preserve"> 6486647100001211</t>
  </si>
  <si>
    <t xml:space="preserve"> 6486647100001212</t>
  </si>
  <si>
    <t xml:space="preserve"> 6486647100001213</t>
  </si>
  <si>
    <t>ABdelaziz ABOULARAB</t>
  </si>
  <si>
    <t xml:space="preserve"> 6486647100001214</t>
  </si>
  <si>
    <t>ATELIER VANNES</t>
  </si>
  <si>
    <t>ATELIER CHAUDRONNERIE</t>
  </si>
  <si>
    <t>Nom détenteur</t>
  </si>
  <si>
    <t>Contrat</t>
  </si>
  <si>
    <t>SADOURNY</t>
  </si>
  <si>
    <t>SERRIS</t>
  </si>
  <si>
    <t>SAGANSAN</t>
  </si>
  <si>
    <t>LATRECHE</t>
  </si>
  <si>
    <t>MONTOYA</t>
  </si>
  <si>
    <t>DARMIGNY</t>
  </si>
  <si>
    <t>RODIER</t>
  </si>
  <si>
    <t>RUBIO</t>
  </si>
  <si>
    <t>BERTIN</t>
  </si>
  <si>
    <t>CABRIGNAC</t>
  </si>
  <si>
    <t>MOUREMBLES</t>
  </si>
  <si>
    <t>ASTOUL</t>
  </si>
  <si>
    <t>MOCOTEGUY</t>
  </si>
  <si>
    <t>SALEIL</t>
  </si>
  <si>
    <t>PAUTHE</t>
  </si>
  <si>
    <t>BERTAULT</t>
  </si>
  <si>
    <t>LALIZOU</t>
  </si>
  <si>
    <t>VIDONI</t>
  </si>
  <si>
    <t>VINCENT</t>
  </si>
  <si>
    <t>BARKI</t>
  </si>
  <si>
    <t>SAMSON</t>
  </si>
  <si>
    <t>PLANTY</t>
  </si>
  <si>
    <t>GRENON</t>
  </si>
  <si>
    <t>MARIO</t>
  </si>
  <si>
    <t>QUILLERÉ</t>
  </si>
  <si>
    <t>DEVALS</t>
  </si>
  <si>
    <t>BEUN</t>
  </si>
  <si>
    <t xml:space="preserve"> 6486647100001215</t>
  </si>
  <si>
    <t xml:space="preserve"> 6486647100001216</t>
  </si>
  <si>
    <t xml:space="preserve"> 6486647100001217</t>
  </si>
  <si>
    <t>1 PAIRE DE CISEAUX BOUT ROND</t>
  </si>
  <si>
    <t xml:space="preserve"> 6486647100001218</t>
  </si>
  <si>
    <t xml:space="preserve"> 6486647100001219</t>
  </si>
  <si>
    <t xml:space="preserve"> 6486647100001220</t>
  </si>
  <si>
    <t xml:space="preserve"> 6486647100001221</t>
  </si>
  <si>
    <t xml:space="preserve"> 6486647100001224</t>
  </si>
  <si>
    <t xml:space="preserve"> 6486647100001227</t>
  </si>
  <si>
    <t xml:space="preserve"> 6486647100001226</t>
  </si>
  <si>
    <t xml:space="preserve"> 6486647100001222</t>
  </si>
  <si>
    <t xml:space="preserve"> 6486647100001229</t>
  </si>
  <si>
    <t xml:space="preserve"> 6486647100001231</t>
  </si>
  <si>
    <t>fabien GAYRAUD</t>
  </si>
  <si>
    <t xml:space="preserve"> 6486647100001230</t>
  </si>
  <si>
    <t xml:space="preserve"> 6486647100001232</t>
  </si>
  <si>
    <t xml:space="preserve"> 6486647100001233</t>
  </si>
  <si>
    <t xml:space="preserve"> 6486647100001234</t>
  </si>
  <si>
    <t>11-11 1/2</t>
  </si>
  <si>
    <t xml:space="preserve"> 6486647100001235</t>
  </si>
  <si>
    <t xml:space="preserve"> 6486647100001236</t>
  </si>
  <si>
    <t xml:space="preserve"> 6486647100001239</t>
  </si>
  <si>
    <t xml:space="preserve"> 6486647100001245</t>
  </si>
  <si>
    <t xml:space="preserve"> 6486647100001253</t>
  </si>
  <si>
    <t>Florian Saisset</t>
  </si>
  <si>
    <t xml:space="preserve"> 6486647100001256</t>
  </si>
  <si>
    <t>Florian SAISSET</t>
  </si>
  <si>
    <t xml:space="preserve"> 6486647100001238</t>
  </si>
  <si>
    <t xml:space="preserve"> 6486647100001244</t>
  </si>
  <si>
    <t xml:space="preserve"> 6486647100001257</t>
  </si>
  <si>
    <t xml:space="preserve"> 6486647100001258</t>
  </si>
  <si>
    <t>Jordan LE BONNIEC</t>
  </si>
  <si>
    <t xml:space="preserve"> 6486647100001259</t>
  </si>
  <si>
    <t xml:space="preserve"> 6486647100001262</t>
  </si>
  <si>
    <t xml:space="preserve"> 6486647100001264</t>
  </si>
  <si>
    <t xml:space="preserve"> 6486647100001263</t>
  </si>
  <si>
    <t xml:space="preserve"> 6486647100001261</t>
  </si>
  <si>
    <t xml:space="preserve"> 6486647100001268</t>
  </si>
  <si>
    <t xml:space="preserve"> 6486647100001271</t>
  </si>
  <si>
    <t>Maxime LEJEUNE</t>
  </si>
  <si>
    <t xml:space="preserve"> 6486647100001270</t>
  </si>
  <si>
    <t xml:space="preserve"> 6486647100001275</t>
  </si>
  <si>
    <t xml:space="preserve"> 6486647100001182</t>
  </si>
  <si>
    <t xml:space="preserve"> 6486647100001133</t>
  </si>
  <si>
    <t xml:space="preserve"> 6486647100001173</t>
  </si>
  <si>
    <t xml:space="preserve"> 6486647100001281</t>
  </si>
  <si>
    <t>S723063VE BOITE GANTS NITRIL EPIKA NON POUDRE</t>
  </si>
  <si>
    <t xml:space="preserve"> 6486647100001284</t>
  </si>
  <si>
    <t xml:space="preserve"> 6486647100001292</t>
  </si>
  <si>
    <t xml:space="preserve"> 6486647100001286</t>
  </si>
  <si>
    <t xml:space="preserve"> 6486647100001294</t>
  </si>
  <si>
    <t>Jean-Luc Granier</t>
  </si>
  <si>
    <t xml:space="preserve"> 6486647100001295</t>
  </si>
  <si>
    <t xml:space="preserve"> 6486647100001296</t>
  </si>
  <si>
    <t xml:space="preserve"> 6486647100001314</t>
  </si>
  <si>
    <t xml:space="preserve"> 6486647100001317</t>
  </si>
  <si>
    <t xml:space="preserve"> 6486647100001318</t>
  </si>
  <si>
    <t xml:space="preserve"> 6486647100001297</t>
  </si>
  <si>
    <t xml:space="preserve"> 6486647100001299</t>
  </si>
  <si>
    <t xml:space="preserve"> 6486647100001306</t>
  </si>
  <si>
    <t xml:space="preserve"> 6486647100001304</t>
  </si>
  <si>
    <t xml:space="preserve"> 6486647100001307</t>
  </si>
  <si>
    <t xml:space="preserve"> 6486647100001308</t>
  </si>
  <si>
    <t xml:space="preserve"> 6486647100001310</t>
  </si>
  <si>
    <t xml:space="preserve"> 6486647100001312</t>
  </si>
  <si>
    <t xml:space="preserve"> 6486647100001313</t>
  </si>
  <si>
    <t>FP</t>
  </si>
  <si>
    <t>PS55WHR CASQUE + JUGULAIRE TRAVAIL EN HAUTEUR</t>
  </si>
  <si>
    <t xml:space="preserve"> 6486647100001316</t>
  </si>
  <si>
    <t xml:space="preserve"> 6486647100001319</t>
  </si>
  <si>
    <t>Benoit Grein</t>
  </si>
  <si>
    <t xml:space="preserve"> 6486647100001321</t>
  </si>
  <si>
    <t xml:space="preserve"> 6486647100001322</t>
  </si>
  <si>
    <t xml:space="preserve"> 6486647100001325</t>
  </si>
  <si>
    <t xml:space="preserve"> 6486647100001298</t>
  </si>
  <si>
    <t>Jean-Louis NGUYEN</t>
  </si>
  <si>
    <t xml:space="preserve"> 6486647100001326</t>
  </si>
  <si>
    <t xml:space="preserve"> 6486647100001327</t>
  </si>
  <si>
    <t>Johan DIJOUX</t>
  </si>
  <si>
    <t xml:space="preserve"> 6486647100001328</t>
  </si>
  <si>
    <t xml:space="preserve"> 6486647100001329</t>
  </si>
  <si>
    <t xml:space="preserve"> 6486647100001330</t>
  </si>
  <si>
    <t xml:space="preserve"> 6486647100001333</t>
  </si>
  <si>
    <t xml:space="preserve"> 6486647100001334</t>
  </si>
  <si>
    <t xml:space="preserve"> 6486647100001335</t>
  </si>
  <si>
    <t xml:space="preserve"> 6486647100001349</t>
  </si>
  <si>
    <t xml:space="preserve"> 6486647100001347</t>
  </si>
  <si>
    <t xml:space="preserve"> 6486647100001348</t>
  </si>
  <si>
    <t xml:space="preserve"> 6486647100001350</t>
  </si>
  <si>
    <t xml:space="preserve"> 6486647100001351</t>
  </si>
  <si>
    <t xml:space="preserve"> 6486647100001352</t>
  </si>
  <si>
    <t>Pierric ROUJEAN</t>
  </si>
  <si>
    <t xml:space="preserve"> 6486647100001353</t>
  </si>
  <si>
    <t>Ilyes BENMOKHTAR</t>
  </si>
  <si>
    <t xml:space="preserve"> 6486647100001354</t>
  </si>
  <si>
    <t xml:space="preserve"> 6486647100001356</t>
  </si>
  <si>
    <t xml:space="preserve"> 6486647100001357</t>
  </si>
  <si>
    <t xml:space="preserve"> 6486647100001365</t>
  </si>
  <si>
    <t xml:space="preserve"> 6486647100001364</t>
  </si>
  <si>
    <t>florian saisset</t>
  </si>
  <si>
    <t xml:space="preserve"> 6486647100001363</t>
  </si>
  <si>
    <t xml:space="preserve"> 6486647100001367</t>
  </si>
  <si>
    <t xml:space="preserve"> 6486647100001368</t>
  </si>
  <si>
    <t xml:space="preserve"> 6486647100001370</t>
  </si>
  <si>
    <t xml:space="preserve"> 6486647100001371</t>
  </si>
  <si>
    <t xml:space="preserve"> 6486647100001372</t>
  </si>
  <si>
    <t>PASCAL ESPAGNE</t>
  </si>
  <si>
    <t xml:space="preserve"> 6486647100001374</t>
  </si>
  <si>
    <t xml:space="preserve"> 6486647100001375</t>
  </si>
  <si>
    <t xml:space="preserve"> 6486647100001377</t>
  </si>
  <si>
    <t xml:space="preserve"> 6486647100001380</t>
  </si>
  <si>
    <t xml:space="preserve"> 6486647100001381</t>
  </si>
  <si>
    <t>S122004INPRBINC SURLUNETTE</t>
  </si>
  <si>
    <t>Jérémy MAILLOU</t>
  </si>
  <si>
    <t xml:space="preserve"> 6486647100001386</t>
  </si>
  <si>
    <t>stephane DELMAS</t>
  </si>
  <si>
    <t xml:space="preserve"> 6486647100001389</t>
  </si>
  <si>
    <t>1 MASQUE BOUCHE A BOUCHE</t>
  </si>
  <si>
    <t>1 SAC POUBELLE</t>
  </si>
  <si>
    <t xml:space="preserve"> 6486647100001390</t>
  </si>
  <si>
    <t xml:space="preserve"> 6486647100001399</t>
  </si>
  <si>
    <t>anthony ADGIE</t>
  </si>
  <si>
    <t xml:space="preserve"> 6486647100001397</t>
  </si>
  <si>
    <t xml:space="preserve"> 6486647100001395</t>
  </si>
  <si>
    <t xml:space="preserve"> 6486647100001394</t>
  </si>
  <si>
    <t xml:space="preserve"> 6486647100001402</t>
  </si>
  <si>
    <t xml:space="preserve"> 6486647100001403</t>
  </si>
  <si>
    <t xml:space="preserve"> 6486647100001404</t>
  </si>
  <si>
    <t xml:space="preserve"> 6486647100001405</t>
  </si>
  <si>
    <t>Cédric Samson</t>
  </si>
  <si>
    <t xml:space="preserve"> 6486647100001407</t>
  </si>
  <si>
    <t xml:space="preserve"> 6486647100001414</t>
  </si>
  <si>
    <t xml:space="preserve"> 6486647100001413</t>
  </si>
  <si>
    <t xml:space="preserve"> 6486647100001412</t>
  </si>
  <si>
    <t xml:space="preserve"> 6486647100001411</t>
  </si>
  <si>
    <t xml:space="preserve"> 6486647100001410</t>
  </si>
  <si>
    <t>Patrick PEYRE</t>
  </si>
  <si>
    <t xml:space="preserve"> 6486647100001409</t>
  </si>
  <si>
    <t xml:space="preserve"> 6486647100001415</t>
  </si>
  <si>
    <t xml:space="preserve"> 6486647100001416</t>
  </si>
  <si>
    <t xml:space="preserve"> 6486647100001417</t>
  </si>
  <si>
    <t>1 BANDE DE GAZE 3MX5CM</t>
  </si>
  <si>
    <t xml:space="preserve"> 6486647100001418</t>
  </si>
  <si>
    <t>Guillaume RUSSO</t>
  </si>
  <si>
    <t xml:space="preserve"> 6486647100001419</t>
  </si>
  <si>
    <t xml:space="preserve"> 6486647100001421</t>
  </si>
  <si>
    <t xml:space="preserve"> 6486647100001420</t>
  </si>
  <si>
    <t xml:space="preserve"> 6486647100001422</t>
  </si>
  <si>
    <t>GUILLAUME RUSSO</t>
  </si>
  <si>
    <t xml:space="preserve"> 6486647100001423</t>
  </si>
  <si>
    <t>1 ROULEAU SPARADRAP MICROPORE</t>
  </si>
  <si>
    <t xml:space="preserve"> 1 DIASEPYL 0,5%</t>
  </si>
  <si>
    <t xml:space="preserve"> 1 BRUL'SOINS</t>
  </si>
  <si>
    <t>guillaume RUSSO</t>
  </si>
  <si>
    <t xml:space="preserve"> 6486647100001424</t>
  </si>
  <si>
    <t xml:space="preserve"> 6486647100001425</t>
  </si>
  <si>
    <t xml:space="preserve"> 6486647100001426</t>
  </si>
  <si>
    <t xml:space="preserve"> 6486647100001427</t>
  </si>
  <si>
    <t xml:space="preserve"> 6486647100001428</t>
  </si>
  <si>
    <t>ROMAIN VERGNES</t>
  </si>
  <si>
    <t xml:space="preserve"> 6486647100001429</t>
  </si>
  <si>
    <t xml:space="preserve"> 6486647100001430</t>
  </si>
  <si>
    <t xml:space="preserve"> 6486647100001431</t>
  </si>
  <si>
    <t xml:space="preserve"> 6486647100001432</t>
  </si>
  <si>
    <t xml:space="preserve"> 6486647100001433</t>
  </si>
  <si>
    <t xml:space="preserve"> 6486647100001435</t>
  </si>
  <si>
    <t xml:space="preserve"> 6486647100001457</t>
  </si>
  <si>
    <t xml:space="preserve"> 6486647100001439</t>
  </si>
  <si>
    <t xml:space="preserve"> 6486647100001438</t>
  </si>
  <si>
    <t xml:space="preserve"> 6486647100001437</t>
  </si>
  <si>
    <t xml:space="preserve"> 6486647100001458</t>
  </si>
  <si>
    <t xml:space="preserve"> 6486647100001459</t>
  </si>
  <si>
    <t xml:space="preserve"> 6486647100001464</t>
  </si>
  <si>
    <t xml:space="preserve"> 6486647100001465</t>
  </si>
  <si>
    <t xml:space="preserve"> 6486647100001467</t>
  </si>
  <si>
    <t xml:space="preserve"> 6486647100001469</t>
  </si>
  <si>
    <t xml:space="preserve"> 6486647100001466</t>
  </si>
  <si>
    <t>Sébastien Sureda</t>
  </si>
  <si>
    <t xml:space="preserve"> 6486647100001471</t>
  </si>
  <si>
    <t xml:space="preserve"> 6486647100001470</t>
  </si>
  <si>
    <t>DAVID BARBANCHON</t>
  </si>
  <si>
    <t xml:space="preserve"> 6486647100001475</t>
  </si>
  <si>
    <t>Kevin Perrier</t>
  </si>
  <si>
    <t xml:space="preserve"> 6486647100001477</t>
  </si>
  <si>
    <t>Marius Leclerc</t>
  </si>
  <si>
    <t xml:space="preserve"> 6486647100001478</t>
  </si>
  <si>
    <t xml:space="preserve"> 6486647100001479</t>
  </si>
  <si>
    <t>Lucas BRUCH</t>
  </si>
  <si>
    <t xml:space="preserve"> 6486647100001472</t>
  </si>
  <si>
    <t xml:space="preserve"> 6486647100001463</t>
  </si>
  <si>
    <t>Victor ZAHN</t>
  </si>
  <si>
    <t xml:space="preserve"> 6486647100001480</t>
  </si>
  <si>
    <t xml:space="preserve"> 6486647100001481</t>
  </si>
  <si>
    <t>FABIEN DARGEIN</t>
  </si>
  <si>
    <t xml:space="preserve"> 6486647100001488</t>
  </si>
  <si>
    <t xml:space="preserve"> 6486647100001490</t>
  </si>
  <si>
    <t xml:space="preserve"> 6486647100001491</t>
  </si>
  <si>
    <t xml:space="preserve"> 6486647100001493</t>
  </si>
  <si>
    <t>Philippe PAUTHE</t>
  </si>
  <si>
    <t xml:space="preserve"> 6486647100001494</t>
  </si>
  <si>
    <t xml:space="preserve"> 6486647100001497</t>
  </si>
  <si>
    <t>ALI ENNAFII</t>
  </si>
  <si>
    <t xml:space="preserve"> 6486647100001500</t>
  </si>
  <si>
    <t>guillaume vigroux</t>
  </si>
  <si>
    <t xml:space="preserve"> 6486647100001499</t>
  </si>
  <si>
    <t>tony jacquin</t>
  </si>
  <si>
    <t xml:space="preserve"> 6486647100001498</t>
  </si>
  <si>
    <t xml:space="preserve"> 6486647100001505</t>
  </si>
  <si>
    <t xml:space="preserve"> 6486647100001506</t>
  </si>
  <si>
    <t>Florian DEVALS</t>
  </si>
  <si>
    <t xml:space="preserve"> 6486647100001523</t>
  </si>
  <si>
    <t xml:space="preserve"> 6486647100001524</t>
  </si>
  <si>
    <t xml:space="preserve"> 6486647100001502</t>
  </si>
  <si>
    <t xml:space="preserve"> 6486647100001501</t>
  </si>
  <si>
    <t>THIERRY CABROL</t>
  </si>
  <si>
    <t xml:space="preserve"> 6486647100001504</t>
  </si>
  <si>
    <t xml:space="preserve"> 6486647100001528</t>
  </si>
  <si>
    <t xml:space="preserve"> 6486647100001529</t>
  </si>
  <si>
    <t xml:space="preserve"> 6486647100001525</t>
  </si>
  <si>
    <t>Audrey GABENS</t>
  </si>
  <si>
    <t xml:space="preserve"> 6486647100001534</t>
  </si>
  <si>
    <t>Benjamin CABRIGNAC</t>
  </si>
  <si>
    <t xml:space="preserve"> 6486647100001533</t>
  </si>
  <si>
    <t xml:space="preserve"> 6486647100001536</t>
  </si>
  <si>
    <t>Aude REYNES</t>
  </si>
  <si>
    <t xml:space="preserve"> 6486647100001544</t>
  </si>
  <si>
    <t xml:space="preserve"> 6486647100001548</t>
  </si>
  <si>
    <t xml:space="preserve"> 6486647100001546</t>
  </si>
  <si>
    <t xml:space="preserve"> 6486647100001555</t>
  </si>
  <si>
    <t xml:space="preserve"> 6486647100001556</t>
  </si>
  <si>
    <t xml:space="preserve"> 6486647100001558</t>
  </si>
  <si>
    <t xml:space="preserve"> 6486647100001559</t>
  </si>
  <si>
    <t xml:space="preserve"> 6486647100001564</t>
  </si>
  <si>
    <t>Jean-Michel Loubens</t>
  </si>
  <si>
    <t xml:space="preserve"> 6486647100001560</t>
  </si>
  <si>
    <t xml:space="preserve"> 6486647100001565</t>
  </si>
  <si>
    <t xml:space="preserve"> 6486647100001562</t>
  </si>
  <si>
    <t>David BARBANCHON</t>
  </si>
  <si>
    <t xml:space="preserve"> 6486647100001563</t>
  </si>
  <si>
    <t xml:space="preserve"> 6486647100001549</t>
  </si>
  <si>
    <t>Alexis CODEVELLE</t>
  </si>
  <si>
    <t xml:space="preserve"> 6486647100001570</t>
  </si>
  <si>
    <t xml:space="preserve"> 6486647100001573</t>
  </si>
  <si>
    <t xml:space="preserve"> 6486647100001574</t>
  </si>
  <si>
    <t xml:space="preserve"> 6486647100001576</t>
  </si>
  <si>
    <t>lorenzo franzetti</t>
  </si>
  <si>
    <t xml:space="preserve"> 6486647100001579</t>
  </si>
  <si>
    <t xml:space="preserve"> 6486647100001580</t>
  </si>
  <si>
    <t xml:space="preserve"> 6486647100001584</t>
  </si>
  <si>
    <t xml:space="preserve"> 6486647100001582</t>
  </si>
  <si>
    <t xml:space="preserve"> 6486647100001585</t>
  </si>
  <si>
    <t xml:space="preserve"> 6486647100001575</t>
  </si>
  <si>
    <t xml:space="preserve"> 6486647100001572</t>
  </si>
  <si>
    <t xml:space="preserve"> 6486647100001568</t>
  </si>
  <si>
    <t>vincent maintenant</t>
  </si>
  <si>
    <t xml:space="preserve"> 6486647100001590</t>
  </si>
  <si>
    <t xml:space="preserve"> 6486647100001588</t>
  </si>
  <si>
    <t xml:space="preserve"> 6486647100001591</t>
  </si>
  <si>
    <t>Stéphane BERRIGAUD</t>
  </si>
  <si>
    <t xml:space="preserve"> 6486647100001592</t>
  </si>
  <si>
    <t xml:space="preserve"> 6486647100001586</t>
  </si>
  <si>
    <t xml:space="preserve"> 6486647100001597</t>
  </si>
  <si>
    <t>Sous-total</t>
  </si>
  <si>
    <t>Livraison</t>
  </si>
  <si>
    <t>0,00 €</t>
  </si>
  <si>
    <t>Taxes</t>
  </si>
  <si>
    <t>Numéro de commande :</t>
  </si>
  <si>
    <t>Adresse mail :</t>
  </si>
  <si>
    <t>Date :</t>
  </si>
  <si>
    <t>10065</t>
  </si>
  <si>
    <t xml:space="preserve">VESTE ACTEMIUM ROUGE </t>
  </si>
  <si>
    <t>1,00 </t>
  </si>
  <si>
    <t xml:space="preserve">PANTALON ACTEMIUM ROUGE </t>
  </si>
  <si>
    <t xml:space="preserve"> 48T3</t>
  </si>
  <si>
    <t xml:space="preserve">T-SHIRT ACTEMIUM NOIR &amp; BLANC </t>
  </si>
  <si>
    <t xml:space="preserve"> XXL</t>
  </si>
  <si>
    <t xml:space="preserve">P113330 CASQUETTE FB3 VISIERE 55CM ACTEMIUM </t>
  </si>
  <si>
    <t>12,90 </t>
  </si>
  <si>
    <t>Prix total :</t>
  </si>
  <si>
    <t>Point de collecte :</t>
  </si>
  <si>
    <t>Mes Sites</t>
  </si>
  <si>
    <t>Aide</t>
  </si>
  <si>
    <t>Rôle: Propriétaire</t>
  </si>
  <si>
    <t>Tableau de BordArticles boutiqueCommandes boutiqueBlogContacts et CRMOutils Marketing</t>
  </si>
  <si>
    <t>ParamètresApplications</t>
  </si>
  <si>
    <t>Modifier</t>
  </si>
  <si>
    <t>Commandes boutique</t>
  </si>
  <si>
    <t>Frais de livraison gratuits</t>
  </si>
  <si>
    <t>La confirmation d'envoi a été envoyée au client</t>
  </si>
  <si>
    <t>Commande marquée en tant que complétée</t>
  </si>
  <si>
    <t>Commande marquée en tant que payée</t>
  </si>
  <si>
    <t>Commande effectuée</t>
  </si>
  <si>
    <t>COORDONNÉES CLIENT</t>
  </si>
  <si>
    <t>Envoyer e-mail de confirmation d'envoi</t>
  </si>
  <si>
    <t>MODE DE LIVRAISON</t>
  </si>
  <si>
    <t>Ajouter numéro de suivi</t>
  </si>
  <si>
    <t>ADRESSE DE LIVRAISON</t>
  </si>
  <si>
    <t>ADRESSE DE FACTURATION</t>
  </si>
  <si>
    <t>Identique à l'adresse de livraison</t>
  </si>
  <si>
    <t>PAIEMENT</t>
  </si>
  <si>
    <t>Créer facture</t>
  </si>
  <si>
    <t>Effectif</t>
  </si>
  <si>
    <t>METHODES</t>
  </si>
  <si>
    <t>ARIANEGROUP - MAINTENANCE</t>
  </si>
  <si>
    <t>B05 - FONCTIONS SUPPORT</t>
  </si>
  <si>
    <t>CHEF D'ENTREPRISE</t>
  </si>
  <si>
    <t>CLIENTS DIVERS - MAINTENANCE</t>
  </si>
  <si>
    <t>CLIENTS DIVERS - TRAVAUX &amp; MAINTENANCE</t>
  </si>
  <si>
    <t>CLIENTS DIVERS - TRAVAUX</t>
  </si>
  <si>
    <t>CHANTIERS ELEC - REIXACH</t>
  </si>
  <si>
    <t xml:space="preserve">AIRBUS - MAINTENANCE OES </t>
  </si>
  <si>
    <t>AIRBUS - TRAVAUX MOSE</t>
  </si>
  <si>
    <t>AIRBUS - MAINTENANCE FAL</t>
  </si>
  <si>
    <t>THALES - MAINTENANCE</t>
  </si>
  <si>
    <t>SAFRAN NACELLES - SUIVI TVX NEUFS</t>
  </si>
  <si>
    <t>AIRBUS - MAINTENANCE MOSE</t>
  </si>
  <si>
    <t>SAFRAN NACELLES - MAINTENANCE</t>
  </si>
  <si>
    <t>MERIAL - MAINTENANCE</t>
  </si>
  <si>
    <t>ATELIER B05</t>
  </si>
  <si>
    <t>AIRBUS - UGV</t>
  </si>
  <si>
    <t>CONTI BOUSSENS/FOIX - MAINTENANCE</t>
  </si>
  <si>
    <t>PIERRE FABRE - MAINTENANCE</t>
  </si>
  <si>
    <t>CONGES SANS SOLDE</t>
  </si>
  <si>
    <t>SAM - MAINTENANCE</t>
  </si>
  <si>
    <t>AIRBUS - TRAVAUX FAL</t>
  </si>
  <si>
    <t xml:space="preserve">LIEBHERR - MAINTENANCE </t>
  </si>
  <si>
    <t>AIRBUS - MAINTENANCE PAINTSHOP</t>
  </si>
  <si>
    <t>AIRBUS - DT OES</t>
  </si>
  <si>
    <t>TOTAL - MAINTENANCE</t>
  </si>
  <si>
    <t>DGA - MAINTENANCE</t>
  </si>
  <si>
    <t>SPU - TRAVAUX</t>
  </si>
  <si>
    <t>ATR - MAINTENANCE</t>
  </si>
  <si>
    <t>PIONEER - MAINTENANCE</t>
  </si>
  <si>
    <t>SVS - MAINTENANCE</t>
  </si>
  <si>
    <t>MECA VANNES</t>
  </si>
  <si>
    <t>SPU - MAINTENANCE</t>
  </si>
  <si>
    <t xml:space="preserve">AIRBUS - MAINTENANCE SES </t>
  </si>
  <si>
    <t>AMELIORATION CONTINUE</t>
  </si>
  <si>
    <t>LISI - MAINTENANCE</t>
  </si>
  <si>
    <t>ITINERANT MOUREMBLES</t>
  </si>
  <si>
    <t>ADGIE</t>
  </si>
  <si>
    <t>ADJOUDJ</t>
  </si>
  <si>
    <t>ALLARD</t>
  </si>
  <si>
    <t>BARBANCHON</t>
  </si>
  <si>
    <t>BARBEY</t>
  </si>
  <si>
    <t>BEN ROMDHANE</t>
  </si>
  <si>
    <t>BENMOKHTAR</t>
  </si>
  <si>
    <t>BERECHE</t>
  </si>
  <si>
    <t>BORDESSOULE</t>
  </si>
  <si>
    <t>BORK</t>
  </si>
  <si>
    <t>BOUSCAREL</t>
  </si>
  <si>
    <t>BRESSOLLES</t>
  </si>
  <si>
    <t>BRUCH</t>
  </si>
  <si>
    <t>CABROL</t>
  </si>
  <si>
    <t>CAILLET</t>
  </si>
  <si>
    <t>CAVO</t>
  </si>
  <si>
    <t>CHAMOULAUD</t>
  </si>
  <si>
    <t>CIRCAL</t>
  </si>
  <si>
    <t>COLEY</t>
  </si>
  <si>
    <t>COULET</t>
  </si>
  <si>
    <t>DESCAMPS</t>
  </si>
  <si>
    <t>DESERT</t>
  </si>
  <si>
    <t>DEVRES</t>
  </si>
  <si>
    <t>D'HERDT</t>
  </si>
  <si>
    <t>DIAZ LLANOS LORENZO</t>
  </si>
  <si>
    <t>DIJOUX</t>
  </si>
  <si>
    <t>DOS SANTOS PAREDES DUARTE</t>
  </si>
  <si>
    <t>DUBOIS</t>
  </si>
  <si>
    <t>DUFFAUD</t>
  </si>
  <si>
    <t>DUFOUR</t>
  </si>
  <si>
    <t>EL BOUATLAOUI</t>
  </si>
  <si>
    <t>EL MELLALI</t>
  </si>
  <si>
    <t>EL MOATASSIM</t>
  </si>
  <si>
    <t>ESPAGNE</t>
  </si>
  <si>
    <t>ESSEBANI</t>
  </si>
  <si>
    <t>FRANZETTI</t>
  </si>
  <si>
    <t>GABENS</t>
  </si>
  <si>
    <t>GASNIER</t>
  </si>
  <si>
    <t>GOMBERT</t>
  </si>
  <si>
    <t>HAMIONI</t>
  </si>
  <si>
    <t>HARDOUIN</t>
  </si>
  <si>
    <t>JACQUIN</t>
  </si>
  <si>
    <t xml:space="preserve">JEANNETEAU </t>
  </si>
  <si>
    <t>LAFITTE</t>
  </si>
  <si>
    <t>LAMARENIE</t>
  </si>
  <si>
    <t>LAPLACE</t>
  </si>
  <si>
    <t>LECLERC</t>
  </si>
  <si>
    <t>LEFEVRE</t>
  </si>
  <si>
    <t>LELANDAIS</t>
  </si>
  <si>
    <t>LELIEVRE</t>
  </si>
  <si>
    <t>LEROY</t>
  </si>
  <si>
    <t>MAINTENANT</t>
  </si>
  <si>
    <t>MANCINI</t>
  </si>
  <si>
    <t>MARUSIC</t>
  </si>
  <si>
    <t>MEURANT ISTRIA</t>
  </si>
  <si>
    <t>MONNIER</t>
  </si>
  <si>
    <t>NAIT ELMAATI</t>
  </si>
  <si>
    <t>NGUYEN</t>
  </si>
  <si>
    <t>NOEL</t>
  </si>
  <si>
    <t>NORMAND</t>
  </si>
  <si>
    <t>PAULO</t>
  </si>
  <si>
    <t>PEFAU</t>
  </si>
  <si>
    <t>PERINO</t>
  </si>
  <si>
    <t>PERRIER</t>
  </si>
  <si>
    <t>PHILIP</t>
  </si>
  <si>
    <t>POME</t>
  </si>
  <si>
    <t>PUJOL</t>
  </si>
  <si>
    <t>REYNES</t>
  </si>
  <si>
    <t>ROUQUETTE LACHAVE</t>
  </si>
  <si>
    <t>RUSSO</t>
  </si>
  <si>
    <t>SAHUQUE</t>
  </si>
  <si>
    <t>SAISSET</t>
  </si>
  <si>
    <t>SANDOVAL</t>
  </si>
  <si>
    <t>SARIJI</t>
  </si>
  <si>
    <t>SUREDA</t>
  </si>
  <si>
    <t>TECHER</t>
  </si>
  <si>
    <t>TEURURAI</t>
  </si>
  <si>
    <t>TORRENT</t>
  </si>
  <si>
    <t>TUAL</t>
  </si>
  <si>
    <t>VENEDY</t>
  </si>
  <si>
    <t>VEZIAN</t>
  </si>
  <si>
    <t>ZAHN</t>
  </si>
  <si>
    <t>ZANATTA</t>
  </si>
  <si>
    <t>LUC PETTINICCHIO</t>
  </si>
  <si>
    <t>Jérôme LELANDAIS</t>
  </si>
  <si>
    <t>STEPHANE MIROUZE</t>
  </si>
  <si>
    <t>Rémi DAL-MASO</t>
  </si>
  <si>
    <t>bruno FRAYSSINHES</t>
  </si>
  <si>
    <t>Chrstophe Suberville</t>
  </si>
  <si>
    <t>Francis Dragne</t>
  </si>
  <si>
    <t>Christophe Suberville</t>
  </si>
  <si>
    <t>Cédric Garcia</t>
  </si>
  <si>
    <t>Alexnadre Mourembles</t>
  </si>
  <si>
    <t>Référence &amp; désignation</t>
  </si>
  <si>
    <t>Taille</t>
  </si>
  <si>
    <t>Prix unitaire</t>
  </si>
  <si>
    <t>Quantité</t>
  </si>
  <si>
    <t>Prix total</t>
  </si>
  <si>
    <t>10063,"Nov 30, 2018","1:28:55 PM","alexis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","EM-CHAUSSURE BETA 7252NKK","Taille:47","","1","59.5","0","","","BETA :</t>
  </si>
  <si>
    <t>10063,"Nov 30, 2018","1:28:55 PM","alexis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","EM-CHAUSSURE BETA 7252NKK","Taille:43","","2","59.5","0","","","BETA :</t>
  </si>
  <si>
    <t>10063,"Nov 30, 2018","1:28:55 PM","alexis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","EM-CHAUSSURE BETA 7252NKK","Taille:45","","1","59.5","0","","","BETA :</t>
  </si>
  <si>
    <t>10063,"Nov 30, 2018","1:28:55 PM","alexis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","FS-S422178MN CHAUSSURE JUNA S3","Taille:43","","1","45.67","0","","","BETA :</t>
  </si>
  <si>
    <t>10063,"Nov 30, 2018","1:28:55 PM","alexis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","FS-S471029 SEMELLES HYGIENIQUE CUT IMAGE","Taille:1 - 33 - 46","","5","4.26","0","","","BETA :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</si>
  <si>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","FS-S233372 GANTS ICE BLUE / GANTS FROID","Taille:9","","6","3.19","0","","","","0.0","0.0","242.58","EUR","offline","paid","fulfilled"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</si>
  <si>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","FS-S723064VE BOITE DE GANTS NITRIL EPIKA POUDRE","Taille:L","","1","6.52","0","","","","0.0","0.0","242.58","EUR","offline","paid","fulfilled"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</si>
  <si>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","FS-S234078GR GANTS ANTI-COUPURE STARCUT+XTRA","Taille:9","","12","3.71","0","","","","0.0","0.0","242.58","EUR","offline","paid","fulfilled"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</si>
  <si>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","FS-S121375ROPRBTF- LUNETTE CLASSIQUE FUMEE","","","5","6.46","0","","","","0.0","0.0","242.58","EUR","offline","paid","fulfilled"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</si>
  <si>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","FS-S121371RNPRBINC- LUNETTE RUSH INCOLORE","","","5","5.63","0","","","","0.0","0.0","242.58","EUR","offline","paid","fulfilled"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</si>
  <si>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","FS-S121396RNPRBINC-LUNETTE RUSH+RUSHPFSPSI","","","5","10.09","0","","","","0.0","0.0","242.58","EUR","offline","paid","fulfilled"</t>
  </si>
  <si>
    <t>10061,"Nov 29, 2018","7:50:42 AM","stephane DELMAS","","FRA","FR-N","balma","47 rue st jean","""31330""","stephane DELMAS","","FRA","FR-N","balma","47 rue st jean","""31330""","""0628116913""","stephane DELMAS / 47 rue st jean / balma / FR-N  31330 / FRA / 0628116913","stephane.delmas@actemium.com","Frais de livraison gratuits ","EM - CHAUSSURE BETA 7253NKK","Taille:42","","1","61.5","0","","","","0.0","0.0","242.58","EUR","offline","paid","fulfilled"</t>
  </si>
  <si>
    <t>10060,"Nov 29, 2018","6:48:20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","FS-S233044 GANTS RISQUE CHIM. VERT / ULTRANITRIIL","Taille:10 - 10-10 1/2","","2","1.11","0","","","","0.0","0.0","17.06","EUR","offline","paid","fulfilled"</t>
  </si>
  <si>
    <t>10060,"Nov 29, 2018","6:48:20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","FS-S234078GR GANTS ANTI-COUPURE STARCUT+XTRA","Taille:9","","2","3.71","0","","","","0.0","0.0","17.06","EUR","offline","paid","fulfilled"</t>
  </si>
  <si>
    <t>10060,"Nov 29, 2018","6:48:20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","FS-S234078GR GANTS ANTI-COUPURE STARCUT+XTRA","Taille:10","","2","3.71","0","","","","0.0","0.0","17.06","EUR","offline","paid","fulfilled"</t>
  </si>
  <si>
    <t>10059,"Nov 28, 2018","1:16:05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","VP-PARKA HV ACTEMIUM FLUO","1/ Taille:L | 2/ Point de collecte:Pas de pucage","","1","1.0","0","","","","0.0","0.0","1.0","EUR","offline","paid","fulfilled"</t>
  </si>
  <si>
    <t>10058,"Nov 28, 2018","1:14:22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","EM - CHAUSSURE BETA 7253NKK","Taille:43","","1","61.5","0","","","","0.0","0.0","123.0","EUR","offline","paid","fulfilled"</t>
  </si>
  <si>
    <t>10058,"Nov 28, 2018","1:14:22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","EM - CHAUSSURE BETA 7253NKK","Taille:44","","1","61.5","0","","","","0.0","0.0","123.0","EUR","offline","paid","fulfilled"</t>
  </si>
  <si>
    <t>10057,"Nov 28, 2018","1:13:17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","VP-SWEAT ACTEMIUM NOIR &amp; BLANC","1/ Taille:L | 2/ Point de collecte:Pas de pucage","","3","1.0","0","","","","0.0","0.0","5.0","EUR","offline","paid","fulfilled"</t>
  </si>
  <si>
    <t>10057,"Nov 28, 2018","1:13:17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","VP-SWEAT ACTEMIUM NOIR &amp; BLANC","1/ Taille:M | 2/ Point de collecte:Pas de pucage","","1","1.0","0","","","","0.0","0.0","5.0","EUR","offline","paid","fulfilled"</t>
  </si>
  <si>
    <t>10057,"Nov 28, 2018","1:13:17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","VP-SWEAT ACTEMIUM NOIR &amp; BLANC","1/ Taille:XL | 2/ Point de collecte:Pas de pucage","","1","1.0","0","","","","0.0","0.0","5.0","EUR","offline","paid","fulfilled"</t>
  </si>
  <si>
    <t>10056,"Nov 28, 2018","12:17:40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","FS-S511119ML- HARNAIS AB102NG PRO3","Taille:M/L","","2","43.33","0","","","","0.0","0.0","367.45","EUR","offline","paid","fulfilled"</t>
  </si>
  <si>
    <t>10056,"Nov 28, 2018","12:17:40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","FS-S999457N SAC BALUCHON 50L KI0609","","","2","9.75","0","","","","0.0","0.0","367.45","EUR","offline","paid","fulfilled"</t>
  </si>
  <si>
    <t>10056,"Nov 28, 2018","12:17:40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","FS-S512048 - ENROULEUR TURBOLITE 2M 1018013","","","1","105.35","0","","","","0.0","0.0","367.45","EUR","offline","paid","fulfilled"</t>
  </si>
  <si>
    <t>10056,"Nov 28, 2018","12:17:40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","BP-AE 522-15 LONGE AVEC ABSORDEUR LONG 2M","","","2","56.22","0","","","","0.0","0.0","367.45","EUR","offline","paid","fulfilled"</t>
  </si>
  <si>
    <t>10056,"Nov 28, 2018","12:17:40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","FP-PS55WHR CASQUE + JUGULAIRE TRAVAIL EN HAUTEUR","","","3","14.5","0","","","","0.0","0.0","367.45","EUR","offline","paid","fulfilled"</t>
  </si>
  <si>
    <t>10055,"Nov 28, 2018","12:17:34 PM","Guillaume Noel","","FRA","FR-N","Colomiers","10","""31770""","Guillaume Noel","","FRA","FR-N","Colomiers","10","""31770""","""0609595788""","Guillaume Noel / 10 / Colomiers / FR-N  31770 / FRA / 0609595788","guillaume.noel@actemium.com","Frais de livraison gratuits ","FS-S234078GR GANTS ANTI-COUPURE STARCUT+XTRA","Taille:10","","48","3.71","0","","","","0.0","0.0","530.18","EUR","offline","paid","notFulfilled"</t>
  </si>
  <si>
    <t>10055,"Nov 28, 2018","12:17:34 PM","Guillaume Noel","","FRA","FR-N","Colomiers","10","""31770""","Guillaume Noel","","FRA","FR-N","Colomiers","10","""31770""","""0609595788""","Guillaume Noel / 10 / Colomiers / FR-N  31770 / FRA / 0609595788","guillaume.noel@actemium.com","Frais de livraison gratuits ","FS-S233372 GANTS ICE BLUE / GANTS FROID","Taille:10","","36","3.19","0","","","","0.0","0.0","530.18","EUR","offline","paid","notFulfilled"</t>
  </si>
  <si>
    <t>10055,"Nov 28, 2018","12:17:34 PM","Guillaume Noel","","FRA","FR-N","Colomiers","10","""31770""","Guillaume Noel","","FRA","FR-N","Colomiers","10","""31770""","""0609595788""","Guillaume Noel / 10 / Colomiers / FR-N  31770 / FRA / 0609595788","guillaume.noel@actemium.com","Frais de livraison gratuits ","FS-S352154JF GILET HV / 54515 ECO","Tailles :XL","","16","3.36","0","","","","0.0","0.0","530.18","EUR","offline","paid","notFulfilled"</t>
  </si>
  <si>
    <t>10055,"Nov 28, 2018","12:17:34 PM","Guillaume Noel","","FRA","FR-N","Colomiers","10","""31770""","Guillaume Noel","","FRA","FR-N","Colomiers","10","""31770""","""0609595788""","Guillaume Noel / 10 / Colomiers / FR-N  31770 / FRA / 0609595788","guillaume.noel@actemium.com","Frais de livraison gratuits ","FS-S132033 MASQUE 3M MOD.4277","","","10","18.35","0","","","","0.0","0.0","530.18","EUR","offline","paid","notFulfilled"</t>
  </si>
  <si>
    <t>10054,"Nov 28, 2018","11:50:40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","VP-SWEAT ACTEMIUM NOIR &amp; BLANC","1/ Taille:L | 2/ Point de collecte:Pas de pucage","","3","1.0","0","","","","0.0","0.0","3.0","EUR","offline","paid","fulfilled"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</si>
  <si>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","VP-PARKA HV ACTEMIUM FLUO","1/ Taille:L | 2/ Point de collecte:Airbus C23","","4","1.0","0","","","chaussures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</si>
  <si>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","EM - CHAUSSURE BETA 7253NKK","Taille:41","","1","61.5","0","","","chaussures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</si>
  <si>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","FS-S731099BL COMBINAISON JETABLE 4520 TYPE 5-6","Taille:XL","","30","3.17","0","","","chaussures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</si>
  <si>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","EM - CHAUSSURE BETA 7253NKK","Taille:43","","1","61.5","0","","","chaussures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</si>
  <si>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","VP-VESTE ACTEMIUM ROUGE","1/ Taille:T4 | 2/ Point de collecte:Airbus C23","","3","1.0","0","","","chaussures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</si>
  <si>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","VP-PANTALON ACTEMIUM ROUGE","1/ Taille:44T2 | 2/ Point de collecte:Airbus C23","","5","1.0","0","","","chaussures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</si>
  <si>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","FS-S723063VE BOITE GANTS NITRIL EPIKA NON POUDRE","Taille:XL","","20","6.64","0","","","chaussures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</si>
  <si>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","VP-PARKA HV ACTEMIUM FLUO","1/ Taille:M | 2/ Point de collecte:Airbus C23","","2","1.0","0","","","chaussures taille 41 pour cedric bork</t>
  </si>
  <si>
    <t>10053,"Nov 28, 2018","6:58:41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","VP-PARKA HV ACTEMIUM FLUO","1/ Taille:XL | 2/ Point de collecte:Airbus C23","","2","1.0","0","","","chaussures taille 41 pour cedric bork</t>
  </si>
  <si>
    <t>10052,"Nov 27, 2018","11:05:08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","VP-VESTE ACTEMIUM ROUGE","1/ Taille:T1 | 2/ Point de collecte:Actemium atelier B05","","1","1.0","0","","","","0.0","0.0","69.5","EUR","offline","paid","fulfilled"</t>
  </si>
  <si>
    <t>10052,"Nov 27, 2018","11:05:08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","VP-T-SHIRT ACTEMIUM NOIR &amp; BLANC","1/ Taille:M | 2/ Point de collecte:Actemium atelier B05","","4","1.0","0","","","","0.0","0.0","69.5","EUR","offline","paid","fulfilled"</t>
  </si>
  <si>
    <t>10052,"Nov 27, 2018","11:05:08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","VP-PANTALON ACTEMIUM ROUGE","1/ Taille:42T1 | 2/ Point de collecte:Actemium atelier B05","","2","1.0","0","","","","0.0","0.0","69.5","EUR","offline","paid","fulfilled"</t>
  </si>
  <si>
    <t>10052,"Nov 27, 2018","11:05:08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","EM - CHAUSSURE BETA 7253NKK","Taille:45","","1","61.5","0","","","","0.0","0.0","69.5","EUR","offline","paid","fulfilled"</t>
  </si>
  <si>
    <t>10052,"Nov 27, 2018","11:05:08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","VP-SWEAT ACTEMIUM NOIR &amp; BLANC","1/ Taille:M | 2/ Point de collecte:Actemium atelier B05","","1","1.0","0","","","","0.0","0.0","69.5","EUR","offline","paid","fulfilled"</t>
  </si>
  <si>
    <t>10051,"Nov 27, 2018","10:56:20 AM","cedric reixach","","FRA","FR-N","toulouse","12 rue de caulet","""31025""","cedric reixach","","FRA","FR-N","toulouse","12 rue de caulet","""31025""","""0615552863""","cedric reixach / 12 rue de caulet / toulouse / FR-N  31025 / FRA / 0615552863","cedric.reixach@actemium.com","Frais de livraison gratuits ","EM-CHAUSSURE BETA 7252NKK","Taille:39","","1","59.5","0","","","","0.0","0.0","59.5","EUR","offline","paid","fulfilled"</t>
  </si>
  <si>
    <t>10050,"Nov 26, 2018","3:12:37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","FS-S234078GR GANTS ANTI-COUPURE STARCUT+XTRA","Taille:8","","1","3.71","0","","","","0.0","0.0","83.74","EUR","offline","paid","fulfilled"</t>
  </si>
  <si>
    <t>10050,"Nov 26, 2018","3:12:37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","FS-P113330 CASQUETTE FB3 VISIERE 55CM  ACTEMIUM","","","1","12.9","0","","","","0.0","0.0","83.74","EUR","offline","paid","fulfilled"</t>
  </si>
  <si>
    <t>10050,"Nov 26, 2018","3:12:37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","EM - CHAUSSURE BETA 7253NKK","Taille:41","","1","61.5","0","","","","0.0","0.0","83.74","EUR","offline","paid","fulfilled"</t>
  </si>
  <si>
    <t>10050,"Nov 26, 2018","3:12:37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","FS-S121371RNPRBINC- LUNETTE RUSH INCOLORE","","","1","5.63","0","","","","0.0","0.0","83.74","EUR","offline","paid","fulfilled"</t>
  </si>
  <si>
    <t>10049,"Nov 26, 2018","3:05:01 PM","stephane rodier","","FRA","FR-N","toulouse","12 rue caulet","""31025""","alexandre mourembles","","FRA","FR-N","toulouse","12 rue caulet","""31025""","""0614827790""","alexandre mourembles / 12 rue caulet / toulouse / FR-N  31025 / FRA / 0614827790","alexandre.mourembles@actemium.com","Frais de livraison gratuits ","VP-VESTE ACTEMIUM ROUGE","1/ Taille:T0 | 2/ Point de collecte:Pas de pucage","","1","1.0","0","","","vêtements d'occasion stp","0.0","0.0","2.0","EUR","offline","paid","fulfilled"</t>
  </si>
  <si>
    <t>10049,"Nov 26, 2018","3:05:01 PM","stephane rodier","","FRA","FR-N","toulouse","12 rue caulet","""31025""","alexandre mourembles","","FRA","FR-N","toulouse","12 rue caulet","""31025""","""0614827790""","alexandre mourembles / 12 rue caulet / toulouse / FR-N  31025 / FRA / 0614827790","alexandre.mourembles@actemium.com","Frais de livraison gratuits ","VP-PANTALON ACTEMIUM ROUGE","1/ Taille:38T0 | 2/ Point de collecte:Pas de pucage","","1","1.0","0","","","vêtements d'occasion stp","0.0","0.0","2.0","EUR","offline","paid","fulfilled"</t>
  </si>
  <si>
    <t>10048,"Nov 26, 2018","1:19:56 PM","michel souton","","FRA","FR-RE","toulouse","B05","""31000""","michel souton","","FRA","FR-RE","toulouse","B05","""31000""","""0626413142""","michel souton / B05 / toulouse / FR-RE  31000 / FRA / 0626413142","michel.souton@actemium.com","Frais de livraison gratuits ","VP-PARKA HV ACTEMIUM FLUO","1/ Taille:L | 2/ Point de collecte:Actemium atelier B05","","1","1.0","0","","","","0.0","0.0","48.62","EUR","offline","paid","fulfilled"</t>
  </si>
  <si>
    <t>10048,"Nov 26, 2018","1:19:56 PM","michel souton","","FRA","FR-RE","toulouse","B05","""31000""","michel souton","","FRA","FR-RE","toulouse","B05","""31000""","""0626413142""","michel souton / B05 / toulouse / FR-RE  31000 / FRA / 0626413142","michel.souton@actemium.com","Frais de livraison gratuits ","FS-S422194 CHAUSSURES MUSTANG FLEX","Taille:44","","1","35.2","0","","","","0.0","0.0","48.62","EUR","offline","paid","fulfilled"</t>
  </si>
  <si>
    <t>10048,"Nov 26, 2018","1:19:56 PM","michel souton","","FRA","FR-RE","toulouse","B05","""31000""","michel souton","","FRA","FR-RE","toulouse","B05","""31000""","""0626413142""","michel souton / B05 / toulouse / FR-RE  31000 / FRA / 0626413142","michel.souton@actemium.com","Frais de livraison gratuits ","FS-S234078GR GANTS ANTI-COUPURE STARCUT+XTRA","Taille:9","","1","3.71","0","","","","0.0","0.0","48.62","EUR","offline","paid","fulfilled"</t>
  </si>
  <si>
    <t>10048,"Nov 26, 2018","1:19:56 PM","michel souton","","FRA","FR-RE","toulouse","B05","""31000""","michel souton","","FRA","FR-RE","toulouse","B05","""31000""","""0626413142""","michel souton / B05 / toulouse / FR-RE  31000 / FRA / 0626413142","michel.souton@actemium.com","Frais de livraison gratuits ","FS-S234078GR GANTS ANTI-COUPURE STARCUT+XTRA","Taille:11","","1","3.71","0","","","","0.0","0.0","48.62","EUR","offline","paid","fulfilled"</t>
  </si>
  <si>
    <t>10048,"Nov 26, 2018","1:19:56 PM","michel souton","","FRA","FR-RE","toulouse","B05","""31000""","michel souton","","FRA","FR-RE","toulouse","B05","""31000""","""0626413142""","michel souton / B05 / toulouse / FR-RE  31000 / FRA / 0626413142","michel.souton@actemium.com","Frais de livraison gratuits ","VP-T-SHIRT ACTEMIUM NOIR &amp; BLANC","1/ Taille:M | 2/ Point de collecte:Actemium atelier B05","","5","1.0","0","","","","0.0","0.0","48.62","EUR","offline","paid","fulfilled"</t>
  </si>
  <si>
    <t>10047,"Nov 26, 2018","10:24:06 AM","aurelien aygoui","","FRA","FR-N","toulouse","ariane group","""31000""","aurelien aygoui","","FRA","FR-N","toulouse","ariane group","""31000""","""0623643783""","aurelien aygoui / ariane group / toulouse / FR-N  31000 / FRA / 0623643783","aurelien.aygoui@actemium.com","Frais de livraison gratuits ","VP-VESTE ACTEMIUM ROUGE","1/ Taille:T3 | 2/ Point de collecte:Ariane Group","","3","1.0","0","","","","0.0","0.0","142.0","EUR","offline","paid","fulfilled"</t>
  </si>
  <si>
    <t>10047,"Nov 26, 2018","10:24:06 AM","aurelien aygoui","","FRA","FR-N","toulouse","ariane group","""31000""","aurelien aygoui","","FRA","FR-N","toulouse","ariane group","""31000""","""0623643783""","aurelien aygoui / ariane group / toulouse / FR-N  31000 / FRA / 0623643783","aurelien.aygoui@actemium.com","Frais de livraison gratuits ","VP-PANTALON ACTEMIUM ROUGE","1/ Taille:44T2 | 2/ Point de collecte:Ariane Group","","5","1.0","0","","","","0.0","0.0","142.0","EUR","offline","paid","fulfilled"</t>
  </si>
  <si>
    <t>10047,"Nov 26, 2018","10:24:06 AM","aurelien aygoui","","FRA","FR-N","toulouse","ariane group","""31000""","aurelien aygoui","","FRA","FR-N","toulouse","ariane group","""31000""","""0623643783""","aurelien aygoui / ariane group / toulouse / FR-N  31000 / FRA / 0623643783","aurelien.aygoui@actemium.com","Frais de livraison gratuits ","EM - CHAUSSURE BETA 7253NKK","Taille:43","","1","61.5","0","","","","0.0","0.0","142.0","EUR","offline","paid","fulfilled"</t>
  </si>
  <si>
    <t>10047,"Nov 26, 2018","10:24:06 AM","aurelien aygoui","","FRA","FR-N","toulouse","ariane group","""31000""","aurelien aygoui","","FRA","FR-N","toulouse","ariane group","""31000""","""0623643783""","aurelien aygoui / ariane group / toulouse / FR-N  31000 / FRA / 0623643783","aurelien.aygoui@actemium.com","Frais de livraison gratuits ","FP-PS55WHR CASQUE + JUGULAIRE TRAVAIL EN HAUTEUR","","","5","14.5","0","","","","0.0","0.0","142.0","EUR","offline","paid","fulfilled"</t>
  </si>
  <si>
    <t>10046,"Nov 26, 2018","6:03:38 AM","stephane mirouze","","FRA","FR-N","toulouse","12 rue de caulet","""31300""","stephane mirouze","","FRA","FR-N","toulouse","12 rue de caulet","""31300""","""0123456789""","stephane mirouze / 12 rue de caulet / toulouse / FR-N  31300 / FRA / 0123456789","stephane.mirouze@actemium.com","Frais de livraison gratuits ","VP-PARKA HV ACTEMIUM FLUO","1/ Taille:L | 2/ Point de collecte:Actemium atelier B05","","1","1.0","0","","","","0.0","0.0","1.0","EUR","offline","paid","fulfilled"</t>
  </si>
  <si>
    <t>10045,"Nov 23, 2018","10:24:39 AM","yann GOMBERT","","FRA","FR-N","toulouse","contrat MOSE saint eloi","""31000""","yann GOMBERT","","FRA","FR-N","toulouse","contrat MOSE saint eloi","""31000""","""06 27 68 29 22""","yann GOMBERT / contrat MOSE saint eloi / toulouse / FR-N  31000 / FRA / 06 27 68 29 22","jean-michel.loubens@actemium.com","Frais de livraison gratuits ","FS-S512048 - ENROULEUR TURBOLITE 2M 1018013","","","1","105.35","0","","","","0.0","0.0","105.35","EUR","offline","paid","fulfilled"</t>
  </si>
  <si>
    <t>10044,"Nov 23, 2018","7:24:01 AM","alexis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","FS-S422178MN CHAUSSURE JUNA S3","Taille:43","","1","45.67","0","","","","0.0","0.0","126.47","EUR","offline","paid","fulfilled"</t>
  </si>
  <si>
    <t>10044,"Nov 23, 2018","7:24:01 AM","alexis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","EM-CHAUSSURE BETA 7252NKK","Taille:42","","1","59.5","0","","","","0.0","0.0","126.47","EUR","offline","paid","fulfilled"</t>
  </si>
  <si>
    <t>10044,"Nov 23, 2018","7:24:01 AM","alexis tamowski","","FRA","FR-N","toulouse","airbus saint eloi","""31200""","alexis tamowski","","FRA","FR-N","toulouse","airbus saint eloi","""31200""","""0000000000""","alexis tamowski / airbus saint eloi / toulouse / FR-N  31200 / FRA / 0000000000","alexis.tamowski@actemium.com","Frais de livraison gratuits ","FS-S471029 SEMELLES HYGIENIQUE CUT IMAGE","Taille:1 - 33 - 46","","5","4.26","0","","","","0.0","0.0","126.47","EUR","offline","paid","fulfilled"</t>
  </si>
  <si>
    <t>10043,"Nov 22, 2018","6:23:33 AM","jean luc CEBE","","FRA","FR-N","toulouse","caulet","""31300""","jean luc CEBE","","FRA","FR-N","toulouse","caulet","""31300""","""0621014748""","jean luc CEBE / caulet / toulouse / FR-N  31300 / FRA / 0621014748","jean-luc.cebe@actemium.com","Frais de livraison gratuits ","VP-SWEAT ACTEMIUM NOIR &amp; BLANC","1/ Taille:XXL | 2/ Point de collecte:Actemium atelier B05","","2","1.0","0","","","","0.0","0.0","63.58","EUR","offline","paid","fulfilled"</t>
  </si>
  <si>
    <t>10043,"Nov 22, 2018","6:23:33 AM","jean luc CEBE","","FRA","FR-N","toulouse","caulet","""31300""","jean luc CEBE","","FRA","FR-N","toulouse","caulet","""31300""","""0621014748""","jean luc CEBE / caulet / toulouse / FR-N  31300 / FRA / 0621014748","jean-luc.cebe@actemium.com","Frais de livraison gratuits ","FS-S122004INPRBINC SURLUNETTE","","","2","2.9","0","","","","0.0","0.0","63.58","EUR","offline","paid","fulfilled"</t>
  </si>
  <si>
    <t>10043,"Nov 22, 2018","6:23:33 AM","jean luc CEBE","","FRA","FR-N","toulouse","caulet","""31300""","jean luc CEBE","","FRA","FR-N","toulouse","caulet","""31300""","""0621014748""","jean luc CEBE / caulet / toulouse / FR-N  31300 / FRA / 0621014748","jean-luc.cebe@actemium.com","Frais de livraison gratuits ","FS-S121371RNPRBINC- LUNETTE RUSH INCOLORE","","","2","5.63","0","","","","0.0","0.0","63.58","EUR","offline","paid","fulfilled"</t>
  </si>
  <si>
    <t>10043,"Nov 22, 2018","6:23:33 AM","jean luc CEBE","","FRA","FR-N","toulouse","caulet","""31300""","jean luc CEBE","","FRA","FR-N","toulouse","caulet","""31300""","""0621014748""","jean luc CEBE / caulet / toulouse / FR-N  31300 / FRA / 0621014748","jean-luc.cebe@actemium.com","Frais de livraison gratuits ","FS-S234078GR GANTS ANTI-COUPURE STARCUT+XTRA","Taille:9","","12","3.71","0","","","","0.0","0.0","63.58","EUR","offline","paid","fulfilled"</t>
  </si>
  <si>
    <t>10042,"Nov 21, 2018","2:58:48 PM","GRABY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","FS-S422194 CHAUSSURES MUSTANG FLEX","Taille:44","","1","35.2","0","","","","0.0","0.0","36.2","EUR","offline","paid","fulfilled"</t>
  </si>
  <si>
    <t>10042,"Nov 21, 2018","2:58:48 PM","GRABY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","VP-PARKA HV ACTEMIUM FLUO","1/ Taille:M | 2/ Point de collecte:Actemium atelier B05","","1","1.0","0","","","","0.0","0.0","36.2","EUR","offline","paid","fulfilled"</t>
  </si>
  <si>
    <t>10041,"Nov 19, 2018","2:51:08 PM","Romain Payeur","","FRA","FR-N","TOULOUSE","12 rue de Caulet","""31300""","Romain Payeur","","FRA","FR-N","TOULOUSE","12 rue de Caulet","""31300""","""0623645815""","Romain Payeur / 12 rue de Caulet / TOULOUSE / FR-N  31300 / FRA / 0623645815","marc.detraz@actemium.com","Frais de livraison gratuits ","VP-PARKA HV ACTEMIUM FLUO","1/ Taille:L | 2/ Point de collecte:Safran Nacelles","","1","1.0","0","","","","0.0","0.0","1.0","EUR","offline","paid","fulfilled"</t>
  </si>
  <si>
    <t>10040,"Nov 15, 2018","2:50:14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","FS-S134376 FILTRE CF32 ABEK2HG-P3 042798","","","2","12.58","0","","","","0.0","0.0","25.16","EUR","offline","paid","fulfilled"</t>
  </si>
  <si>
    <t>10039,"Nov 15, 2018","2:48:40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","FS-S233044 GANTS RISQUE CHIM. VERT / ULTRANITRIIL","Taille:10 - 10-10 1/2","","10","1.11","0","","","","0.0","0.0","58.0","EUR","offline","paid","fulfilled"</t>
  </si>
  <si>
    <t>10039,"Nov 15, 2018","2:48:40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","FS-S133024 MASQUE SARI","","","1","46.9","0","","","","0.0","0.0","58.0","EUR","offline","paid","fulfilled"</t>
  </si>
  <si>
    <t>10038,"Nov 14, 2018","10:38:41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","FS-S352154JF GILET HV / 54515 ECO","Tailles :XL","","2","3.36","0","","","","0.0","0.0","17.98","EUR","offline","paid","fulfilled"</t>
  </si>
  <si>
    <t>10038,"Nov 14, 2018","10:38:41 AM","GRABY Nicolas","","FRA","FR-N","Toulouse","12 rue de caulet","""31025""","GRABY Nicolas","","FRA","FR-N","Toulouse","12 rue de caulet","""31025""","""0623026559""","GRABY Nicolas / 12 rue de caulet / Toulouse / FR-N  31025 / FRA / 0623026559","nicolas.graby@actemium.com","Frais de livraison gratuits ","FS-S121371RNPRBINC- LUNETTE RUSH INCOLORE","","","2","5.63","0","","","","0.0","0.0","17.98","EUR","offline","paid","fulfilled"</t>
  </si>
  <si>
    <t>10037,"Nov 13, 2018","3:11:40 PM","Sébastien Sureda","","FRA","FR-N","Toulouse","7 rue Bardou","""31200""","Sébastien Sureda","","FRA","FR-N","Toulouse","7 rue Bardou","""31200""","""0776369823""","Sébastien Sureda / 7 rue Bardou / Toulouse / FR-N  31200 / FRA / 0776369823","sebastien.sureda@vinci-energies.net","Frais de livraison gratuits ","VP-PANTALON ACTEMIUM ROUGE","1/ Taille:46T2 | 2/ Point de collecte:Airbus Saint-Eloi","","1","1.0","0","","","Puçage vêtements: SEBASTIEN SUREDA","0.0","0.0","1.0","EUR","offline","paid","fulfilled"</t>
  </si>
  <si>
    <t>10036,"Nov 13, 2018","8:29:40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","FS-S422178MN CHAUSSURE JUNA S3","Taille:42","","1","45.67","0","","","chaussure a la demande de Mr. lunette cop. souton :D ","0.0","0.0","137.01","EUR","offline","paid","fulfilled"</t>
  </si>
  <si>
    <t>10036,"Nov 13, 2018","8:29:40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","FS-S422178MN CHAUSSURE JUNA S3","Taille:41","","2","45.67","0","","","chaussure a la demande de Mr. lunette cop. souton :D ","0.0","0.0","137.01","EUR","offline","paid","fulfilled"</t>
  </si>
  <si>
    <t>10035,"Nov 12, 2018","8:57:10 AM","thomas dupuis","","FRA","FR-N","Toulouse","12 rue' de caulet","""31300""","thomas dupuis","","FRA","FR-N","Toulouse","12 rue' de caulet","""31300""","""053428100""","thomas dupuis / 12 rue' de caulet / Toulouse / FR-N  31300 / FRA / 053428100","thomas.dupuis@actemium.com","Frais de livraison gratuits ","FP-PS55WHR CASQUE + JUGULAIRE TRAVAIL EN HAUTEUR","","","2","14.5","0","","","1 casque pour T.Dupuis</t>
  </si>
  <si>
    <t>10034,"Nov 12, 2018","8:36:30 AM","stephane mirouze","","FRA","FR-N","toulouse","12 rue de caulet","""31300""","stephane mirouze","","FRA","FR-N","toulouse","12 rue de caulet","""31300""","""0123456789""","stephane mirouze / 12 rue de caulet / toulouse / FR-N  31300 / FRA / 0123456789","stephane.mirouze@actemium.com","Frais de livraison gratuits ","VP-T-SHIRT ACTEMIUM NOIR &amp; BLANC","1/ Taille:M | 2/ Point de collecte:Actemium atelier B05","","5","1.0","0","","","","0.0","0.0","7.0","EUR","offline","paid","fulfilled"</t>
  </si>
  <si>
    <t>10034,"Nov 12, 2018","8:36:30 AM","stephane mirouze","","FRA","FR-N","toulouse","12 rue de caulet","""31300""","stephane mirouze","","FRA","FR-N","toulouse","12 rue de caulet","""31300""","""0123456789""","stephane mirouze / 12 rue de caulet / toulouse / FR-N  31300 / FRA / 0123456789","stephane.mirouze@actemium.com","Frais de livraison gratuits ","VP-SWEAT ACTEMIUM NOIR &amp; BLANC","1/ Taille:M | 2/ Point de collecte:Actemium atelier B05","","2","1.0","0","","","","0.0","0.0","7.0","EUR","offline","paid","fulfilled"</t>
  </si>
  <si>
    <t>10033,"Nov 12, 2018","6:13:38 AM","stephane mirouze","","FRA","FR-N","toulouse","12 rue de caulet","""31300""","stephane mirouze","","FRA","FR-N","toulouse","12 rue de caulet","""31300""","""0123456789""","stephane mirouze / 12 rue de caulet / toulouse / FR-N  31300 / FRA / 0123456789","stephane.mirouze@actemium.com","Frais de livraison gratuits ","FS-S234078GR GANTS ANTI-COUPURE STARCUT+XTRA","Taille:9","","10","3.71","0","","","","0.0","0.0","37.1","EUR","offline","paid","fulfilled"</t>
  </si>
  <si>
    <t>10032,"Nov 9, 2018","6:45:30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","VP-VESTE ACTEMIUM ROUGE","1/ Taille:T1 | 2/ Point de collecte:Pas de pucage","","1","1.0","0","","","Taille S pour la veste","0.0","0.0","6.0","EUR","offline","paid","fulfilled"</t>
  </si>
  <si>
    <t>10032,"Nov 9, 2018","6:45:30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","VP-PANTALON ACTEMIUM ROUGE","1/ Taille:38T0 | 2/ Point de collecte:Pas de pucage","","2","1.0","0","","","Taille S pour la veste","0.0","0.0","6.0","EUR","offline","paid","fulfilled"</t>
  </si>
  <si>
    <t>10032,"Nov 9, 2018","6:45:30 PM","stephane rodier","","FRA","FR-N","toulouse","12 rue caulet","""31025""","stephane rodier","","FRA","FR-N","toulouse","12 rue caulet","""31025""","""0614827790""","stephane rodier / 12 rue caulet / toulouse / FR-N  31025 / FRA / 0614827790","alexandre.mourembles@actemium.com","Frais de livraison gratuits ","VP-T-SHIRT ACTEMIUM NOIR &amp; BLANC","1/ Taille:S | 2/ Point de collecte:Pas de pucage","","3","1.0","0","","","Taille S pour la veste","0.0","0.0","6.0","EUR","offline","paid","fulfilled"</t>
  </si>
  <si>
    <t>10031,"Nov 9, 2018","6:39:49 PM","stephane rodier","","FRA","FR-N","toulouse","12 rue caulet","""31025""","alexandre mourembles","","FRA","FR-N","toulouse","12 rue caulet","""31025""","""0614827790""","alexandre mourembles / 12 rue caulet / toulouse / FR-N  31025 / FRA / 0614827790","alexandre.mourembles@actemium.com","Frais de livraison gratuits ","EM - CHAUSSURE BETA 7253NKK","Taille:41","","1","61.5","0","","","","0.0","0.0","61.5","EUR","offline","paid","fulfilled"</t>
  </si>
  <si>
    <t>10030,"Nov 9, 2018","3:35:24 PM","jean luc CEBE","","FRA","FR-N","toulouse","caulet","""31300""","jean luc CEBE","","FRA","FR-N","toulouse","caulet","""31300""","""0621014748""","jean luc CEBE / caulet / toulouse / FR-N  31300 / FRA / 0621014748","jean-luc.cebe@actemium.com","Frais de livraison gratuits ","FS-S352154JF GILET HV / 54515 ECO","Tailles :XL","","6","3.36","0","","","","0.0","0.0","20.16","EUR","offline","paid","fulfilled"</t>
  </si>
  <si>
    <t>10029,"Nov 8, 2018","4:17:54 PM","Guillaume Noel","","FRA","FR-N","Colomiers","10","""31770""","Guillaume Noel","","FRA","FR-N","Colomiers","10","""31770""","""0609595788""","Guillaume Noel / 10 / Colomiers / FR-N  31770 / FRA / 0609595788","guillaume.noel@actemium.com","Frais de livraison gratuits ","VP-PARKA HV ACTEMIUM FLUO","1/ Taille:M | 2/ Point de collecte:Safran Nacelles","","1","1.0","0","","","","0.0","0.0","1.0","EUR","offline","paid","fulfilled"</t>
  </si>
  <si>
    <t>10028,"Nov 7, 2018","4:18:03 PM","karine bedon","","FRA","FR-K","421","451","""411""","karine bedon","","FRA","FR-K","421","451","""411""","""00125742587""","karine bedon / 451 / 421 / FR-K  411 / FRA / 00125742587","karine.bedon@actemium.com","Frais de livraison gratuits ","VP-VESTE ACTEMIUM ROUGE","1/ Taille:T2 | 2/ Point de collecte:Actemium atelier B05","","2","1.0","0","","","","0.0","0.0","5.0","EUR","offline","paid","fulfilled"</t>
  </si>
  <si>
    <t>10028,"Nov 7, 2018","4:18:03 PM","karine bedon","","FRA","FR-K","421","451","""411""","karine bedon","","FRA","FR-K","421","451","""411""","""00125742587""","karine bedon / 451 / 421 / FR-K  411 / FRA / 00125742587","karine.bedon@actemium.com","Frais de livraison gratuits ","VP-PANTALON ACTEMIUM ROUGE","1/ Taille:42T1 | 2/ Point de collecte:Actemium atelier B05","","3","1.0","0","","","","0.0","0.0","5.0","EUR","offline","paid","fulfilled"</t>
  </si>
  <si>
    <t>10027,"Nov 7, 2018","3:18:11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","FS-S132033 MASQUE 3M MOD.4277","","","7","18.35","0","","","","0.0","0.0","305.87","EUR","offline","paid","fulfilled"</t>
  </si>
  <si>
    <t>10027,"Nov 7, 2018","3:18:11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","FS-S131190 MASQUE ANTIPOUS. FFP3/9332+","","","20","3.95","0","","","","0.0","0.0","305.87","EUR","offline","paid","fulfilled"</t>
  </si>
  <si>
    <t>10027,"Nov 7, 2018","3:18:11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","COMBINAISON TYCHEM C STANDARD","Taille:L","","5","14.06","0","","","","0.0","0.0","305.87","EUR","offline","paid","fulfilled"</t>
  </si>
  <si>
    <t>10027,"Nov 7, 2018","3:18:11 PM","Rémi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","COMBINAISON TYCHEM C STANDARD","Taille:XL","","2","14.06","0","","","","0.0","0.0","305.87","EUR","offline","paid","fulfilled"</t>
  </si>
  <si>
    <t>10026,"Nov 7, 2018","1:01:02 PM","aurelien aygoui","","FRA","FR-N","toulouse","toulouse","""31000""","Francis DRAGNE","","FRA","FR-N","Toulouse","Toulouse","""31000""","""0623643783""","Francis DRAGNE / Toulouse / Toulouse / FR-N  31000 / FRA / 0623643783","juancarlos.diaz-llanos@actemium.com","Frais de livraison gratuits ","EM-CHAUSSURE BETA 7252NKK","Taille:45","","1","59.5","0","","","","0.0","0.0","133.7","EUR","offline","paid","fulfilled"</t>
  </si>
  <si>
    <t>10026,"Nov 7, 2018","1:01:02 PM","aurelien aygoui","","FRA","FR-N","toulouse","toulouse","""31000""","Francis DRAGNE","","FRA","FR-N","Toulouse","Toulouse","""31000""","""0623643783""","Francis DRAGNE / Toulouse / Toulouse / FR-N  31000 / FRA / 0623643783","juancarlos.diaz-llanos@actemium.com","Frais de livraison gratuits ","FS-S234078GR GANTS ANTI-COUPURE STARCUT+XTRA","Taille:9","","10","3.71","0","","","","0.0","0.0","133.7","EUR","offline","paid","fulfilled"</t>
  </si>
  <si>
    <t>10026,"Nov 7, 2018","1:01:02 PM","aurelien aygoui","","FRA","FR-N","toulouse","toulouse","""31000""","Francis DRAGNE","","FRA","FR-N","Toulouse","Toulouse","""31000""","""0623643783""","Francis DRAGNE / Toulouse / Toulouse / FR-N  31000 / FRA / 0623643783","juancarlos.diaz-llanos@actemium.com","Frais de livraison gratuits ","FS-S234078GR GANTS ANTI-COUPURE STARCUT+XTRA","Taille:10","","10","3.71","0","","","","0.0","0.0","133.7","EUR","offline","paid","fulfilled"</t>
  </si>
  <si>
    <t>10025,"Nov 7, 2018","8:17:17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7252NKK","Taille:43","","2","59.5","0","","","","0.0","0.0","178.5","EUR","offline","paid","fulfilled"</t>
  </si>
  <si>
    <t>10025,"Nov 7, 2018","8:17:17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7252NKK","Taille:44","","1","59.5","0","","","","0.0","0.0","178.5","EUR","offline","paid","fulfilled"</t>
  </si>
  <si>
    <t>10024,"Nov 6, 2018","4:06:32 PM","aurelien aygoui","","FRA","FR-N","toulouse","toulouse","""31000""","aurelien aygoui","","FRA","FR-N","toulouse","toulouse","""31000""","""0623643783""","aurelien aygoui / toulouse / toulouse / FR-N  31000 / FRA / 0623643783","juancarlos.diaz-llanos@actemium.com","Frais de livraison gratuits ","FP-PS55WHR CASQUE + JUGULAIRE TRAVAIL EN HAUTEUR","","","1","14.5","0","","","","0.0","0.0","78.0","EUR","offline","paid","fulfilled"</t>
  </si>
  <si>
    <t>10024,"Nov 6, 2018","4:06:32 PM","aurelien aygoui","","FRA","FR-N","toulouse","toulouse","""31000""","aurelien aygoui","","FRA","FR-N","toulouse","toulouse","""31000""","""0623643783""","aurelien aygoui / toulouse / toulouse / FR-N  31000 / FRA / 0623643783","juancarlos.diaz-llanos@actemium.com","Frais de livraison gratuits ","EM - CHAUSSURE BETA 7253NKK","Taille:45","","1","61.5","0","","","","0.0","0.0","78.0","EUR","offline","paid","fulfilled"</t>
  </si>
  <si>
    <t>10024,"Nov 6, 2018","4:06:32 PM","aurelien aygoui","","FRA","FR-N","toulouse","toulouse","""31000""","aurelien aygoui","","FRA","FR-N","toulouse","toulouse","""31000""","""0623643783""","aurelien aygoui / toulouse / toulouse / FR-N  31000 / FRA / 0623643783","juancarlos.diaz-llanos@actemium.com","Frais de livraison gratuits ","VP-PARKA HV ACTEMIUM FLUO","1/ Taille:XL | 2/ Point de collecte:Ariane Group","","2","1.0","0","","","","0.0","0.0","78.0","EUR","offline","paid","fulfilled"</t>
  </si>
  <si>
    <t>10023,"Nov 6, 2018","11:10:36 AM","guillaume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","EM-CHAUSSURE BETA 7252NKK","Taille:43","","1","59.5","0","","","","0.0","0.0","59.5","EUR","offline","paid","fulfilled"</t>
  </si>
  <si>
    <t>10022,"Nov 5, 2018","4:00:28 PM","pascal garcia","","FRA","FR-N","aussonne","1131 chemin de l'enseigure","""31840""","pascal garcia","","FRA","FR-N","aussonne","1131 chemin de l'enseigure","""31840""","""0622163158""","pascal garcia / 1131 chemin de l'enseigure / aussonne / FR-N  31840 / FRA / 0622163158","pascal.garcia@actemium.com","Frais de livraison gratuits ","VP-PARKA HV ACTEMIUM FLUO","1/ Taille:XL | 2/ Point de collecte:Pioneer","","1","1.0","0","","","","0.0","0.0","1.0","EUR","offline","paid","fulfilled"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</si>
  <si>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","VP-VESTE ACTEMIUM ROUGE","1/ Taille:T2 | 2/ Point de collecte:Airbus C23","","5","1.0","0","","","chaussures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</si>
  <si>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","BP-492000 CHAUSSURES YUKON","Taille:41","","1","48.91","0","","","chaussures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</si>
  <si>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","FS-S234078GR GANTS ANTI-COUPURE STARCUT+XTRA","Taille:10","","120","3.71","0","","","chaussures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</si>
  <si>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","FS-S234078GR GANTS ANTI-COUPURE STARCUT+XTRA","Taille:9","","120","3.71","0","","","chaussures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</si>
  <si>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","FS-S234078GR GANTS ANTI-COUPURE STARCUT+XTRA","Taille:8","","120","3.71","0","","","chaussures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</si>
  <si>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","BP-P702606 CHAUSSURES OPSIAL STEP AIR","Taille:45","","1","39.85","0","","","chaussures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</si>
  <si>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","VP-PANTALON ACTEMIUM ROUGE","1/ Taille:40T1 | 2/ Point de collecte:Airbus C23","","5","1.0","0","","","chaussures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</si>
  <si>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","VP-SWEAT ACTEMIUM NOIR &amp; BLANC","1/ Taille:M | 2/ Point de collecte:Airbus C23","","2","1.0","0","","","chaussures secu opsial T45 pour francois torrent.</t>
  </si>
  <si>
    <t>10021,"Nov 5, 2018","1:12:37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","VP-T-SHIRT ACTEMIUM NOIR &amp; BLANC","1/ Taille:M | 2/ Point de collecte:Airbus C23","","5","1.0","0","","","chaussures secu opsial T45 pour francois torrent.</t>
  </si>
  <si>
    <t>10020,"Nov 5, 2018","11:55:15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","FS-S234078GR GANTS ANTI-COUPURE STARCUT+XTRA","Taille:10","","12","3.71","0","","","","0.0","0.0","68.22","EUR","offline","paid","fulfilled"</t>
  </si>
  <si>
    <t>10020,"Nov 5, 2018","11:55:15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","FS-S131190 MASQUE ANTIPOUS. FFP3/9332+","","","6","3.95","0","","","","0.0","0.0","68.22","EUR","offline","paid","fulfilled"</t>
  </si>
  <si>
    <t>10019,"Nov 5, 2018","7:23:35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","BP-P702606 CHAUSSURES OPSIAL STEP AIR","Taille:43","","1","39.85","0","","","","0.0","0.0","303.07","EUR","offline","paid","notFulfilled"</t>
  </si>
  <si>
    <t>10019,"Nov 5, 2018","7:23:35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","FS-S723063VE BOITE GANTS NITRIL EPIKA NON POUDRE","Taille:XL","","5","6.64","0","","","","0.0","0.0","303.07","EUR","offline","paid","notFulfilled"</t>
  </si>
  <si>
    <t>10019,"Nov 5, 2018","7:23:35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","FS-S234078GR GANTS ANTI-COUPURE STARCUT+XTRA","Taille:8","","62","3.71","0","","","","0.0","0.0","303.07","EUR","offline","paid","notFulfilled"</t>
  </si>
  <si>
    <t>10018,"Nov 5, 2018","7:20:29 AM","Luc Pettinicchio","","FRA","FR-N","31770","avenue Yves Bruanud","""31770""","Luc Pettinicchio","","FRA","FR-N","31770","avenue Yves Bruanud","""31770""","""00000000""","Luc Pettinicchio / avenue Yves Bruanud / 31770 / FR-N  31770 / FRA / 00000000","luc.pettinicchio@actemium.com","Frais de livraison gratuits ","FS-S131190 MASQUE ANTIPOUS. FFP3/9332+","","","1","3.95","0","","","","0.0","0.0","3.95","EUR","offline","paid","fulfilled"</t>
  </si>
  <si>
    <t>10017,"Oct 31, 2018","9:47:38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","FS-S422178MN CHAUSSURE JUNA S3","Taille:41","","1","45.67","0","","","","0.0","0.0","45.67","EUR","offline","paid","fulfilled"</t>
  </si>
  <si>
    <t>10016,"Oct 31, 2018","6:42:47 AM","alexis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","VP-T-SHIRT ACTEMIUM NOIR &amp; BLANC","1/ Taille:XL | 2/ Point de collecte:Airbus Saint-Eloi","","5","1.0","0","","","","0.0","0.0","5.0","EUR","offline","paid","fulfilled"</t>
  </si>
  <si>
    <t>10015,"Oct 30, 2018","12:12:04 PM","lorenzo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","BP-P702606 CHAUSSURES OPSIAL STEP AIR","Taille:45","","1","39.85","0","","","","0.0","0.0","39.85","EUR","offline","paid","fulfilled"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</si>
  <si>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","FS-S132033 MASQUE 3M MOD.4277","","","30","18.35","0","","","","0.0","0.0","2283.26","EUR","offline","paid","fulfilled"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</si>
  <si>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","FS-S121371RNPRBINC- LUNETTE RUSH INCOLORE","","","30","5.63","0","","","","0.0","0.0","2283.26","EUR","offline","paid","fulfilled"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</si>
  <si>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","FS-S234078GR GANTS ANTI-COUPURE STARCUT+XTRA","Taille:10","","240","3.71","0","","","","0.0","0.0","2283.26","EUR","offline","paid","fulfilled"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</si>
  <si>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","FS-S234078GR GANTS ANTI-COUPURE STARCUT+XTRA","Taille:9","","168","3.71","0","","","","0.0","0.0","2283.26","EUR","offline","paid","fulfilled"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</si>
  <si>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","FS-S233044 GANTS RISQUE CHIM. VERT / ULTRANITRIIL","Taille:10 - 10-10 1/2","","20","1.11","0","","","","0.0","0.0","2283.26","EUR","offline","paid","fulfilled"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</si>
  <si>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","FS-S233044 GANTS RISQUE CHIM. VERT / ULTRANITRIIL","Taille:9 - 9-9 1/2","","10","1.11","0","","","","0.0","0.0","2283.26","EUR","offline","paid","fulfilled"</t>
  </si>
  <si>
    <t>10014,"Oct 29, 2018","12:51:58 PM","alexis tamowski","","FRA","FR-N","toulouse","saint-eloi","""31200""","alexis tamowski","","FRA","FR-N","toulouse","saint-eloi","""31200""","""0000000""","alexis tamowski / saint-eloi / toulouse / FR-N  31200 / FRA / 0000000","vincent.davantes@actemium.com","Frais de livraison gratuits ","FS-S141019 BOITE 500 BOUCHONS OREILLES YELLOW NEON","","","1","16.88","0","","","","0.0","0.0","2283.26","EUR","offline","paid","fulfilled"</t>
  </si>
  <si>
    <t>10013,"Oct 29, 2018","9:55:42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","FS-S723064VE BOITE DE GANTS NITRIL EPIKA POUDRE","Taille:XL","","6","6.52","0","","","","0.0","0.0","396.12","EUR","offline","paid","fulfilled"</t>
  </si>
  <si>
    <t>10013,"Oct 29, 2018","9:55:42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","FS-S731023BL COMBINAISON CLASSIC PLUS","Taille:XL","","30","11.9","0","","","","0.0","0.0","396.12","EUR","offline","paid","fulfilled"</t>
  </si>
  <si>
    <t>10012,"Oct 29, 2018","6:16:14 AM","stephane g","","FRA","FR-C","fez","fs","""5""","stephane g","","FRA","FR-C","fez","fs","""5""","""0123456789""","stephane g / fs / fez / FR-C  5 / FRA / 0123456789","stephane.mirouze@actemium.com","Frais de livraison gratuits ","FS-S141019 BOITE 500 BOUCHONS OREILLES YELLOW NEON","","","1","16.88","0","","","","0.0","0.0","16.88","EUR","offline","paid","fulfilled"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</si>
  <si>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","FS-S512048 - ENROULEUR TURBOLITE 2M 1018013","","","2","105.35","0","","","turbolite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</si>
  <si>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","FS-S121396RNPRBINC-LUNETTE RUSH+RUSHPFSPSI","","","20","10.09","0","","","turbolite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</si>
  <si>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","FS-S121371RNPRBINC- LUNETTE RUSH INCOLORE","","","20","5.63","0","","","turbolite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</si>
  <si>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","FS-S422194 CHAUSSURES MUSTANG FLEX","Taille:42","","3","35.2","0","","","turbolite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</si>
  <si>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","FS-S422194 CHAUSSURES MUSTANG FLEX","Taille:43","","3","35.2","0","","","turbolite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</si>
  <si>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","FS-S422194 CHAUSSURES MUSTANG FLEX","Taille:44","","3","35.2","0","","","turbolite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</si>
  <si>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7252NKK","Taille:40","","3","59.5","0","","","turbolite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</si>
  <si>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7252NKK","Taille:41","","3","59.5","0","","","turbolite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</si>
  <si>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7252NKK","Taille:42","","3","59.5","0","","","turbolite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</si>
  <si>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7252NKK","Taille:45","","3","59.5","0","","","turbolite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</si>
  <si>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7253NKK","Taille:41","","2","61.5","0","","","turbolite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</si>
  <si>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7253NKK","Taille:42","","3","61.5","0","","","turbolite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</si>
  <si>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7253NKK","Taille:44","","3","61.5","0","","","turbolite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</si>
  <si>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7253NKK","Taille:45","","3","61.5","0","","","turbolite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</si>
  <si>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","FP-PS55WHR CASQUE + JUGULAIRE TRAVAIL EN HAUTEUR","","","15","14.5","0","","","turbolite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</si>
  <si>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","FS-S233372 GANTS ICE BLUE / GANTS FROID","Taille:11","","10","3.19","0","","","turbolite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</si>
  <si>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","FS-S212138 GANT MANUT STARJUST HYDR 03/26740-30","Taille:9","","20","4.94","0","","","turbolite pour loubens</t>
  </si>
  <si>
    <t>10011,"Oct 26, 2018","9:01:12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","FS-S141019 BOITE 500 BOUCHONS OREILLES YELLOW NEON","","","3","16.88","0","","","turbolite pour loubens</t>
  </si>
  <si>
    <t>10010,"Oct 26, 2018","7:29:44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","FS-S234078GR GANTS ANTI-COUPURE STARCUT+XTRA","Taille:10","","1","3.71","0","","","","0.0","0.0","20.59","EUR","offline","paid","fulfilled"</t>
  </si>
  <si>
    <t>10010,"Oct 26, 2018","7:29:44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","FS-S141019 BOITE 500 BOUCHONS OREILLES YELLOW NEON","","","1","16.88","0","","","","0.0","0.0","20.59","EUR","offline","paid","fulfilled"</t>
  </si>
  <si>
    <t>10009,"Oct 26, 2018","6:59:54 AM","jean-michel LOUBENS","","FRA","FR-N","toulouse","contrat MOSE sainte eloi","""31000""","jean-michel LOUBENS","","FRA","FR-N","toulouse","contrat MOSE sainte eloi","""31000""","""06 27 68 29 22 ""","jean-michel LOUBENS / contrat MOSE sainte eloi / toulouse / FR-N  31000 / FRA / 06 27 68 29 22 ","jean-michel.loubens@actemium.com","Frais de livraison gratuits ","FS-S512048 - ENROULEUR TURBOLITE 2M 1018013","","","1","105.35","0","","","","0.0","0.0","105.35","EUR","offline","paid","fulfilled"</t>
  </si>
  <si>
    <t>10008,"Oct 25, 2018","3:20:16 PM","sebastien grenon","","FRA","FR-N","TOULOUSE","12 rue de Caulet","""31300""","sebastien grenon","","FRA","FR-N","TOULOUSE","12 rue de Caulet","""31300""","""0534281100""","sebastien grenon / 12 rue de Caulet / TOULOUSE / FR-N  31300 / FRA / 0534281100","bruno.frayssinhes@actemium.com","Frais de livraison gratuits ","VP-T-SHIRT ACTEMIUM NOIR &amp; BLANC","1/ Taille:S | 2/ Point de collecte:Liebherr","","5","1.0","0","","","","0.0","0.0","5.0","EUR","offline","paid","fulfilled"</t>
  </si>
  <si>
    <t>10007,"Oct 25, 2018","3:03:10 PM","yann gombert","","FRA","FR-N","toulouse","chemin du sang de serpes","""31000""","yann gombert","","FRA","FR-N","toulouse","chemin du sang de serpes","""31000""","""0627682922""","yann gombert / chemin du sang de serpes / toulouse / FR-N  31000 / FRA / 0627682922","christophe.combes.external@airbus.com","Frais de livraison gratuits ","EM-CHAUSSURE BETA 7252NKK","Taille:41","","1","59.5","0","","","Pour Gombert yann, contrat MOSE","0.0","0.0","59.5","EUR","offline","paid","fulfilled"</t>
  </si>
  <si>
    <t>10006,"Oct 25, 2018","1:46:02 PM","alexandre mourembles","","FRA","FR-N","toulouse","12 rue caulet","""31025""","alexandre mourembles","","FRA","FR-N","toulouse","12 rue caulet","""31025""","""0629541851""","alexandre mourembles / 12 rue caulet / toulouse / FR-N  31025 / FRA / 0629541851","alexandre.mourembles@actemium.com","Frais de livraison gratuits ","FP-PS55WHR CASQUE + JUGULAIRE TRAVAIL EN HAUTEUR","","","4","14.5","0","","","","0.0","0.0","58.0","EUR","offline","paid","fulfilled"</t>
  </si>
  <si>
    <t>10005,"Oct 25, 2018","1:37:45 PM","alexandre mourembles","","FRA","FR-N","toulouse","12 rue caulet","""31025""","alexandre mourembles","","FRA","FR-N","toulouse","12 rue caulet","""31025""","""0629541851""","alexandre mourembles / 12 rue caulet / toulouse / FR-N  31025 / FRA / 0629541851","alexandre.mourembles@actemium.com","Frais de livraison gratuits ","FS-S121371RNPRBINC- LUNETTE RUSH INCOLORE","","","20","5.63","0","","","","0.0","0.0","112.6","EUR","offline","paid","fulfilled"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</si>
  <si>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","FS-S595125 - LAMPE FRONTAL ATEX ZONE 0","","","11","37.62","0","","","5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</si>
  <si>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","FS-S132033 MASQUE 3M MOD.4277","","","20","18.35","0","","","5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</si>
  <si>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","FS-S234078GR GANTS ANTI-COUPURE STARCUT+XTRA","Taille:10","","100","3.71","0","","","5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</si>
  <si>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","FS-S234078GR GANTS ANTI-COUPURE STARCUT+XTRA","Taille:9","","100","3.71","0","","","5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</si>
  <si>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","FS-S234078GR GANTS ANTI-COUPURE STARCUT+XTRA","Taille:8","","130","3.71","0","","","5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</si>
  <si>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","FS-S441065 CHAUSSURE SOUDEUR ARGON","Taille:44","","1","35.89","0","","","5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</si>
  <si>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7252NKK","Taille:42","","4","59.5","0","","","5 frontal pour grignon</t>
  </si>
  <si>
    <t>10004,"Oct 25, 2018","11:59:47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7253NKK","Taille:44","","4","61.5","0","","","5 frontal pour grignon</t>
  </si>
  <si>
    <t>10003,"Oct 25, 2018","8:20:09 AM","karine bedon","","FRA","FR-K","421","451","""411""","karine bedon","","FRA","FR-K","421","451","""411""","""00125742587""","karine bedon / 451 / 421 / FR-K  411 / FRA / 00125742587","karine.bedon@actemium.com","Frais de livraison gratuits ","FS-S723064VE BOITE DE GANTS NITRIL EPIKA POUDRE","Taille:S","","1","6.52","0","","","","0.0","0.0","6.52","EUR","offline","paid","fulfilled"</t>
  </si>
  <si>
    <t>10001,"Oct 25, 2018","6:25:58 AM","stephane g","","FRA","FR-C","fez","fs","""5""","stephane g","","FRA","FR-C","fez","fs","""5""","""0123456789""","stephane g / fs / fez / FR-C  5 / FRA / 0123456789","stephane.mirouze@actemium.com","Frais de livraison gratuits ","FS-S441065 CHAUSSURE SOUDEUR ARGON","Taille:44","","1","35.89","0","","","","0.0","0.0","35.89","EUR","offline","paid","fulfilled"</t>
  </si>
  <si>
    <t>6486647100001599,"Oct 23, 2018","6:59:30 AM","Romain VERGNES","","","","","","""null""","Romain VERGNES","","","","","","""null""","""""","Romain VERGNES /  /  /   null /  / ","romain.vergnes@actemium.com"," ","VP-T-SHIRT ACTEMIUM NOIR &amp; BLANC","1/ Taille:L | 2/ Point de collecte:","","4","0","0","","","Lorenzo,</t>
  </si>
  <si>
    <t>6486647100001599,"Oct 23, 2018","6:59:30 AM","Romain VERGNES","","","","","","""null""","Romain VERGNES","","","","","","""null""","""""","Romain VERGNES /  /  /   null /  / ","romain.vergnes@actemium.com"," ","VP-SWEAT ACTEMIUM NOIR &amp; BLANC","1/ Taille:XL | 2/ Point de collecte:","","4","0","0","","","Lorenzo,</t>
  </si>
  <si>
    <t>6486647100001598,"Oct 22, 2018","2:43:43 PM","EMMANUEL GRIGNON","","","","","","""null""","EMMANUEL GRIGNON","","","","","","""null""","""""","EMMANUEL GRIGNON /  /  /   null /  / ","emmanuel.grignon@actemium.com"," ","VP-T-SHIRT ACTEMIUM NOIR &amp; BLANC","1/ Taille:XL | 2/ Point de collecte:","","4","0","0","","","","0","0","278.38","EUR","offline","paid","fulfilled"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</si>
  <si>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","VP-SWEAT ACTEMIUM NOIR &amp; BLANC","1/ Taille:XL | 2/ Point de collecte:","","2","0","0","","","","0","0","278.38","EUR","offline","paid","fulfilled"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</si>
  <si>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","VP-SWEAT ACTEMIUM NOIR &amp; BLANC","1/ Taille:L | 2/ Point de collecte:","","2","0","0","","","","0","0","278.38","EUR","offline","paid","fulfilled"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</si>
  <si>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","VP-GILET SANS MANCHE ACTEMIUM ROUGE","1/ Taille:XL | 2/ Point de collecte:","","2","0","0","","","","0","0","278.38","EUR","offline","paid","fulfilled"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</si>
  <si>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","FS-S234078GR GANTS ANTI-COUPURE STARCUT+XTRA","Taille:9","","6","3.71","0","","","","0","0","278.38","EUR","offline","paid","fulfilled"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</si>
  <si>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","FS-S471029 SEMELLES HYGIENIQUE CUT IMAGE","TAILLE:33 - 46","","2","4.26","0","","","","0","0","278.38","EUR","offline","paid","fulfilled"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</si>
  <si>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","EM-CHAUSSURE BETA 7252NKK","TAILLE:42","","1","59.5","0","","","","0","0","278.38","EUR","offline","paid","fulfilled"</t>
  </si>
  <si>
    <t>6486647100001598,"Oct 22, 2018","2:43:43 PM","EMMANUEL GRIGNON","","","","","","""null""","EMMANUEL GRIGNON","","","","","","""null""","""""","EMMANUEL GRIGNON /  /  /   null /  / ","emmanuel.grignon@actemium.com"," ","FS-S595125 - LAMPE FRONTAL ATEX ZONE 0","","","5","37.62","0","","","","0","0","278.38","EUR","offline","paid","fulfilled"</t>
  </si>
  <si>
    <t>6486647100001597,"Oct 22, 2018","2:31:40 PM","EMMANUEL GRIGNON","","","","","","""null""","EMMANUEL GRIGNON","","","","","","""null""","""""","EMMANUEL GRIGNON /  /  /   null /  / ","emmanuel.grignon@actemium.com"," ","VP-SWEAT ACTEMIUM NOIR &amp; BLANC","1/ Taille:M | 2/ Point de collecte:","","2","0","0","","","Régul déja donné pour Marco Duarte","0","0","0","EUR","offline","paid","fulfilled"</t>
  </si>
  <si>
    <t>6486647100001597,"Oct 22, 2018","2:31:40 PM","EMMANUEL GRIGNON","","","","","","""null""","EMMANUEL GRIGNON","","","","","","""null""","""""","EMMANUEL GRIGNON /  /  /   null /  / ","emmanuel.grignon@actemium.com"," ","VP-T-SHIRT ACTEMIUM NOIR &amp; BLANC","1/ Taille:M | 2/ Point de collecte:","","4","0","0","","","Régul déja donné pour Marco Duarte","0","0","0","EUR","offline","paid","fulfilled"</t>
  </si>
  <si>
    <t>6486647100001592,"Oct 19, 2018","8:33:32 AM","Stéphane BERRIGAUD","","","","","","""null""","Stéphane BERRIGAUD","","","","","","""null""","""""","Stéphane BERRIGAUD /  /  /   null /  / ","stephane.berrigaud@actemium.com"," ","FS-S422178MN CHAUSSURE JUNA S3","TAILLE:42","","1","45.67","0","","","","0","0","45.67","EUR","offline","paid","fulfilled"</t>
  </si>
  <si>
    <t>6486647100001591,"Oct 18, 2018","12:39:01 PM","Ali ENNAFII","","","","","","""null""","Ali ENNAFII","","","","","","""null""","""""","Ali ENNAFII /  /  /   null /  / ","ali.ennafii@actemium.com"," ","FS-S441065 CHAUSSURE SOUDEUR ARGON","taille:41","","1","35.89","0","","","","0","0","35.89","EUR","offline","paid","fulfilled"</t>
  </si>
  <si>
    <t>6486647100001590,"Oct 18, 2018","11:59:00 AM","vincent maintenant","","","","","","""null""","vincent maintenant","","","","","","""null""","""""","vincent maintenant /  /  /   null /  / ","xavier.orriere@actemium.com"," ","VP-PANTALON TRIMET SPECIAL FONDERIE","1/ Taille :T3 | 2/ Point de collecte :","","2","0","0","","","","0","0","0","EUR","offline","paid","fulfilled"</t>
  </si>
  <si>
    <t>6486647100001590,"Oct 18, 2018","11:59:00 AM","vincent maintenant","","","","","","""null""","vincent maintenant","","","","","","""null""","""""","vincent maintenant /  /  /   null /  / ","xavier.orriere@actemium.com"," ","VP-VESTE BLEU TRIMET SPECIAL FONDERIE","1/ Taille:T2 | 2/ Point de collecte:","","2","0","0","","","","0","0","0","EUR","offline","paid","fulfilled"</t>
  </si>
  <si>
    <t>6486647100001588,"Oct 17, 2018","3:27:51 PM","Benjamin Cabrignac","","","","","","""null""","Benjamin Cabrignac","","","","","","""null""","""""","Benjamin Cabrignac /  /  /   null /  / ","benjamin.cabrignac@actemium.com"," ","FS-S511119ML- HARNAIS AB102NG PRO3","Taille:XL","","1","43.33","0","","","Merci d'affecter ce matériel à</t>
  </si>
  <si>
    <t>6486647100001588,"Oct 17, 2018","3:27:51 PM","Benjamin Cabrignac","","","","","","""null""","Benjamin Cabrignac","","","","","","""null""","""""","Benjamin Cabrignac /  /  /   null /  / ","benjamin.cabrignac@actemium.com"," ","FS-S512048 - ENROULEUR TURBOLITE 2M 1018013","","","1","105.35","0","","","Merci d'affecter ce matériel à</t>
  </si>
  <si>
    <t>6486647100001588,"Oct 17, 2018","3:27:51 PM","Benjamin Cabrignac","","","","","","""null""","Benjamin Cabrignac","","","","","","""null""","""""","Benjamin Cabrignac /  /  /   null /  / ","benjamin.cabrignac@actemium.com"," ","BP-AE 522-15 LONGE AVEC ABSORDEUR LONG 2M","","","1","56.22","0","","","Merci d'affecter ce matériel à</t>
  </si>
  <si>
    <t>6486647100001587,"Oct 16, 2018","6:14:08 AM","stephane mirouze","","","","","","""null""","stephane mirouze","","","","","","""null""","""""","stephane mirouze /  /  /   null /  / ","stephane.mirouze@actemium.com"," ","FS-S121371RNPRBINC- LUNETTE RUSH INCOLORE","","","1","5.63","0","","","","0","0","5.63","EUR","offline","paid","fulfilled"</t>
  </si>
  <si>
    <t>6486647100001586,"Oct 12, 2018","11:17:02 AM","Benoit GREIN","","","","","","""null""","Benoit GREIN","","","","","","""null""","""""","Benoit GREIN /  /  /   null /  / ","benoit.grein@actemium.com"," ","FP-PS55WHR CASQUE + JUGULAIRE TRAVAIL EN HAUTEUR","","","2","14.5","0","","","Bonjour, pour contrat SPU. Bonne journée,","0","0","256.77","EUR","offline","paid","fulfilled"</t>
  </si>
  <si>
    <t>6486647100001586,"Oct 12, 2018","11:17:02 AM","Benoit GREIN","","","","","","""null""","Benoit GREIN","","","","","","""null""","""""","Benoit GREIN /  /  /   null /  / ","benoit.grein@actemium.com"," ","FS-S234078GR GANTS ANTI-COUPURE STARCUT+XTRA","Taille:10","","5","3.71","0","","","Bonjour, pour contrat SPU. Bonne journée,","0","0","256.77","EUR","offline","paid","fulfilled"</t>
  </si>
  <si>
    <t>6486647100001586,"Oct 12, 2018","11:17:02 AM","Benoit GREIN","","","","","","""null""","Benoit GREIN","","","","","","""null""","""""","Benoit GREIN /  /  /   null /  / ","benoit.grein@actemium.com"," ","FS-S234078GR GANTS ANTI-COUPURE STARCUT+XTRA","Taille:9","","1","3.71","0","","","Bonjour, pour contrat SPU. Bonne journée,","0","0","256.77","EUR","offline","paid","fulfilled"</t>
  </si>
  <si>
    <t>6486647100001586,"Oct 12, 2018","11:17:02 AM","Benoit GREIN","","","","","","""null""","Benoit GREIN","","","","","","""null""","""""","Benoit GREIN /  /  /   null /  / ","benoit.grein@actemium.com"," ","FS-S595125 - LAMPE FRONTAL ATEX ZONE 0","","","3","37.62","0","","","Bonjour, pour contrat SPU. Bonne journée,","0","0","256.77","EUR","offline","paid","fulfilled"</t>
  </si>
  <si>
    <t>6486647100001586,"Oct 12, 2018","11:17:02 AM","Benoit GREIN","","","","","","""null""","Benoit GREIN","","","","","","""null""","""""","Benoit GREIN /  /  /   null /  / ","benoit.grein@actemium.com"," ","FS-S121371RNPRBINC- LUNETTE RUSH INCOLORE","","","5","5.63","0","","","Bonjour, pour contrat SPU. Bonne journée,","0","0","256.77","EUR","offline","paid","fulfilled"</t>
  </si>
  <si>
    <t>6486647100001586,"Oct 12, 2018","11:17:02 AM","Benoit GREIN","","","","","","""null""","Benoit GREIN","","","","","","""null""","""""","Benoit GREIN /  /  /   null /  / ","benoit.grein@actemium.com"," ","FS-P113330 CASQUETTE FB3 VISIERE 55CM  ACTEMIUM","","","5","12.9","0","","","Bonjour, pour contrat SPU. Bonne journée,","0","0","256.77","EUR","offline","paid","fulfilled"</t>
  </si>
  <si>
    <t>6486647100001585,"Oct 12, 2018","6:38:48 AM","Romain VERGNES","","","","","","""null""","Romain VERGNES","","","","","","""null""","""""","Romain VERGNES /  /  /   null /  / ","romain.vergnes@actemium.com"," ","EM - CHAUSSURE BETA 7253NKK","TAILLE:43","","1","61.5","0","","","chaussures de sécurité pour Youssef NAIT EL MAATI</t>
  </si>
  <si>
    <t>6486647100001584,"Oct 11, 2018","1:22:24 PM","EMMANUEL GRIGNON","","","","","","""null""","EMMANUEL GRIGNON","","","","","","""null""","""""","EMMANUEL GRIGNON /  /  /   null /  / ","emmanuel.grignon@actemium.com"," ","EM - CHAUSSURE BETA 7253NKK","TAILLE:42","","1","61.5","0","","","Pour Fabrice Planty","0","0","61.5","EUR","offline","paid","fulfilled"</t>
  </si>
  <si>
    <t>6486647100001583,"Oct 11, 2018","12:41:20 PM","Romain VERGNES","","","","","","""null""","Romain VERGNES","","","","","","""null""","""""","Romain VERGNES /  /  /   null /  / ","romain.vergnes@actemium.com"," ","VP-T-SHIRT ACTEMIUM NOIR &amp; BLANC","1/ Taille:L | 2/ Point de collecte:","","5","0","0","","","5 tee-shirts pour Youssef NAIT EL MAATI</t>
  </si>
  <si>
    <t>6486647100001583,"Oct 11, 2018","12:41:20 PM","Romain VERGNES","","","","","","""null""","Romain VERGNES","","","","","","""null""","""""","Romain VERGNES /  /  /   null /  / ","romain.vergnes@actemium.com"," ","VP-SWEAT ACTEMIUM NOIR &amp; BLANC","1/ Taille:L | 2/ Point de collecte:","","8","0","0","","","5 tee-shirts pour Youssef NAIT EL MAATI</t>
  </si>
  <si>
    <t>6486647100001582,"Oct 11, 2018","12:27:42 PM","romain VERGNES","","","","","","""null""","romain VERGNES","","","","","","""null""","""""","romain VERGNES /  /  /   null /  / ","romain.vergnes@actemium.com"," ","VP-T-SHIRT ACTEMIUM NOIR &amp; BLANC","1/ Taille:3XL | 2/ Point de collecte:","","5","0","0","","","VPI pour Sylvain BUISSON</t>
  </si>
  <si>
    <t>6486647100001582,"Oct 11, 2018","12:27:42 PM","romain VERGNES","","","","","","""null""","romain VERGNES","","","","","","""null""","""""","romain VERGNES /  /  /   null /  / ","romain.vergnes@actemium.com"," ","VP-PANTALON ACTEMIUM ROUGE","1/ Taille:48T3 | 2/ Point de collecte:","","2","0","0","","","VPI pour Sylvain BUISSON</t>
  </si>
  <si>
    <t>6486647100001581,"Oct 10, 2018","8:29:16 AM","Romain VERGNES","","","","","","""null""","Romain VERGNES","","","","","","""null""","""""","Romain VERGNES /  /  /   null /  / ","romain.vergnes@actemium.com"," ","VP-T-SHIRT ACTEMIUM NOIR &amp; BLANC","1/ Taille:XXL | 2/ Point de collecte:","","4","0","0","","","Régularisation VPI pour Teddy CAILLET","0","0","0","EUR","offline","paid","fulfilled"</t>
  </si>
  <si>
    <t>6486647100001581,"Oct 10, 2018","8:29:16 AM","Romain VERGNES","","","","","","""null""","Romain VERGNES","","","","","","""null""","""""","Romain VERGNES /  /  /   null /  / ","romain.vergnes@actemium.com"," ","VP-SWEAT ACTEMIUM NOIR &amp; BLANC","1/ Taille:XXL | 2/ Point de collecte:","","1","0","0","","","Régularisation VPI pour Teddy CAILLET","0","0","0","EUR","offline","paid","fulfilled"</t>
  </si>
  <si>
    <t>6486647100001580,"Oct 9, 2018","9:19:50 AM","Romain VERGNES","","","","","","""null""","Romain VERGNES","","","","","","""null""","""""","Romain VERGNES /  /  /   null /  / ","romain.vergnes@actemium.com"," ","VP-PANTALON ACTEMIUM ROUGE","1/ Taille:44T2 | 2/ Point de collecte:","","5","0","0","","","Pantalon pour le technicien MEURANT-ISTRIA Fabien car ceux commandés précédemment ne sont pas à sa taille","0","0","0","EUR","offline","paid","fulfilled"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</si>
  <si>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","FS-S234078GR GANTS ANTI-COUPURE STARCUT+XTRA","Taille:8","","10","3.71","0","","","","0","0","2230.7","EUR","offline","paid","fulfilled"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</si>
  <si>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","FS-S234078GR GANTS ANTI-COUPURE STARCUT+XTRA","Taille:9","","10","3.71","0","","","","0","0","2230.7","EUR","offline","paid","fulfilled"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</si>
  <si>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","FS-S234078GR GANTS ANTI-COUPURE STARCUT+XTRA","Taille:10","","10","3.71","0","","","","0","0","2230.7","EUR","offline","paid","fulfilled"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</si>
  <si>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","FS-S234078GR GANTS ANTI-COUPURE STARCUT+XTRA","Taille:11","","10","3.71","0","","","","0","0","2230.7","EUR","offline","paid","fulfilled"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</si>
  <si>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","FS-S233372 GANTS ICE BLUE / GANTS FROID","TAILLE:11","","10","3.19","0","","","","0","0","2230.7","EUR","offline","paid","fulfilled"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</si>
  <si>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","EM-CHAUSSURE BETA 7252NKK","TAILLE:42","","3","59.5","0","","","","0","0","2230.7","EUR","offline","paid","fulfilled"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</si>
  <si>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","EM-CHAUSSURE BETA 7252NKK","TAILLE:40","","3","59.5","0","","","","0","0","2230.7","EUR","offline","paid","fulfilled"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</si>
  <si>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","EM-CHAUSSURE BETA 7252NKK","TAILLE:43","","3","59.5","0","","","","0","0","2230.7","EUR","offline","paid","fulfilled"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</si>
  <si>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 - CHAUSSURE BETA 7253NKK","TAILLE:41","","3","61.5","0","","","","0","0","2230.7","EUR","offline","paid","fulfilled"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</si>
  <si>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 - CHAUSSURE BETA 7253NKK","TAILLE:42","","3","61.5","0","","","","0","0","2230.7","EUR","offline","paid","fulfilled"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</si>
  <si>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","EM-CHAUSSURE BETA 7252NKK","TAILLE:44","","3","59.5","0","","","","0","0","2230.7","EUR","offline","paid","fulfilled"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</si>
  <si>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 - CHAUSSURE BETA 7253NKK","TAILLE:45","","3","61.5","0","","","","0","0","2230.7","EUR","offline","paid","fulfilled"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</si>
  <si>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","EM - CHAUSSURE BETA 7253NKK","TAILLE:46","","3","61.5","0","","","","0","0","2230.7","EUR","offline","paid","fulfilled"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</si>
  <si>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","FS-S132033 MASQUE 3M MOD.4277","","","20","18.35","0","","","","0","0","2230.7","EUR","offline","paid","fulfilled"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</si>
  <si>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","FS-S731100BLXL-VETEMENTS JETABLE TYVEK DUAL","TAILLE:L","","10","4.91","0","","","","0","0","2230.7","EUR","offline","paid","fulfilled"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</si>
  <si>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","FS-S731100BLXL-VETEMENTS JETABLE TYVEK DUAL","TAILLE:XL","","10","4.91","0","","","","0","0","2230.7","EUR","offline","paid","fulfilled"</t>
  </si>
  <si>
    <t>6486647100001579,"Oct 8, 2018","1:19:03 PM","lorenzo franzetti","","","","","","""null""","lorenzo franzetti","","","","","","""null""","""""","lorenzo franzetti /  /  /   null /  / ","karine.bedon@actemium.com"," ","FS-S214005 GANT SOUDEUR WIGTIG 26930","Taille:10","","10","13.32","0","","","","0","0","2230.7","EUR","offline","paid","fulfilled"</t>
  </si>
  <si>
    <t>6486647100001578,"Oct 8, 2018","9:55:59 AM","marco duarte","","","","","","""null""","marco duarte","","","","","","""null""","""""","marco duarte /  /  /   null /  / ","xavier.orriere@actemium.com"," ","EM - CHAUSSURE BETA 7253NKK","TAILLE:42","","1","61.5","0","","","","0","0","61.5","EUR","offline","paid","fulfilled"</t>
  </si>
  <si>
    <t>6486647100001578,"Oct 8, 2018","9:55:59 AM","marco duarte","","","","","","""null""","marco duarte","","","","","","""null""","""""","marco duarte /  /  /   null /  / ","xavier.orriere@actemium.com"," ","VP-VESTE ACTEMIUM ROUGE","1/ Taille:T2 | 2/ Point de collecte:","","1","0","0","","","","0","0","61.5","EUR","offline","paid","fulfilled"</t>
  </si>
  <si>
    <t>6486647100001578,"Oct 8, 2018","9:55:59 AM","marco duarte","","","","","","""null""","marco duarte","","","","","","""null""","""""","marco duarte /  /  /   null /  / ","xavier.orriere@actemium.com"," ","VP-PANTALON ACTEMIUM ROUGE","1/ Taille:42T1 | 2/ Point de collecte:","","1","0","0","","","","0","0","61.5","EUR","offline","paid","fulfilled"</t>
  </si>
  <si>
    <t>6486647100001577,"Oct 8, 2018","6:07:00 AM","lorenzo franzetti","","","","","","""null""","lorenzo franzetti","","","","","","""null""","""""","lorenzo franzetti /  /  /   null /  / ","lorenzo.franzetti@actemium.com"," ","BP-P702606 CHAUSSURES OPSIAL STEP AIR","Taille:43","","1","39.85","0","","","","0","0","39.85","EUR","offline","paid","fulfilled"</t>
  </si>
  <si>
    <t>6486647100001576,"Oct 5, 2018","9:43:29 AM","eric sanchez-clary","","","","","","""null""","eric sanchez-clary","","","","","","""null""","""""","eric sanchez-clary /  /  /   null /  / ","eric.sanchez-clary.external@airbus.com"," ","BP-P702606 CHAUSSURES OPSIAL STEP AIR","Taille:43","","1","39.85","0","","","chaussures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</si>
  <si>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","EM - CHAUSSURE BETA 7253NKK","TAILLE:45","","2","61.5","0","","","chaussures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</si>
  <si>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","FS-S132033 MASQUE 3M MOD.4277","","","10","18.35","0","","","chaussures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</si>
  <si>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","VP-SWEAT ACTEMIUM NOIR &amp; BLANC","1/ Taille:L | 2/ Point de collecte:","","20","0","0","","","chaussures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</si>
  <si>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","VP-SWEAT ACTEMIUM NOIR &amp; BLANC","1/ Taille:XXL | 2/ Point de collecte:","","5","0","0","","","chaussures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</si>
  <si>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","VP-VESTE ACTEMIUM ROUGE","1/ Taille:T2 | 2/ Point de collecte:","","3","0","0","","","chaussures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</si>
  <si>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","VP-PANTALON ACTEMIUM ROUGE","1/ Taille:40T1 | 2/ Point de collecte:","","5","0","0","","","chaussures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</si>
  <si>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","VP-PARKA HV ACTEMIUM FLUO","1/ Taille:L | 2/ Point de collecte:","","1","0","0","","","chaussures opsial T42 pour remy farrugio.</t>
  </si>
  <si>
    <t>6486647100001576,"Oct 5, 2018","9:43:29 AM","eric sanchez-clary","","","","","","""null""","eric sanchez-clary","","","","","","""null""","""""","eric sanchez-clary /  /  /   null /  / ","eric.sanchez-clary.external@airbus.com"," ","VP-GILET SANS MANCHE ACTEMIUM ROUGE","1/ Taille:M | 2/ Point de collecte:","","1","0","0","","","chaussures opsial T42 pour remy farrugio.</t>
  </si>
  <si>
    <t>6486647100001575,"Oct 4, 2018","12:47:39 PM","MAXIME SANDRE","","","","","","""null""","MAXIME SANDRE","","","","","","""null""","""""","MAXIME SANDRE /  /  /   null /  / ","maxime.sandre@actemium.com"," ","VP-T-SHIRT ACTEMIUM NOIR &amp; BLANC","1/ Taille:XL | 2/ Point de collecte:M50","","5","0","0","","","","0","0","0","EUR","offline","paid","fulfilled"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</si>
  <si>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","FS-S234078GR GANTS ANTI-COUPURE STARCUT+XTRA","Taille:10","","240","3.71","0","","","","0","0","2375.07","EUR","offline","paid","fulfilled"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</si>
  <si>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","FS-S234078GR GANTS ANTI-COUPURE STARCUT+XTRA","Taille:9","","120","3.71","0","","","","0","0","2375.07","EUR","offline","paid","fulfilled"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</si>
  <si>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","FS-S233044 GANTS RISQUE CHIM. VERT / ULTRANITRIIL","Taille:10-10 1/2","","10","1.11","0","","","","0","0","2375.07","EUR","offline","paid","fulfilled"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</si>
  <si>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","FS-S723064VE BOITE DE GANTS NITRIL EPIKA POUDRE","Taille:XL","","6","6.52","0","","","","0","0","2375.07","EUR","offline","paid","fulfilled"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</si>
  <si>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","FS-S132033 MASQUE 3M MOD.4277","","","15","18.35","0","","","","0","0","2375.07","EUR","offline","paid","fulfilled"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</si>
  <si>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","FS-S731023BL COMBINAISON CLASSIC PLUS","TAILLE:XL","","30","11.9","0","","","","0","0","2375.07","EUR","offline","paid","fulfilled"</t>
  </si>
  <si>
    <t>6486647100001574,"Oct 4, 2018","6:44:47 AM","alexis tamowski","","","","","","""null""","alexis tamowski","","","","","","""null""","""""","alexis tamowski /  /  /   null /  / ","alexis.tamowski@actemium.com"," ","FS-S731023BL COMBINAISON CLASSIC PLUS","TAILLE:L","","30","11.9","0","","","","0","0","2375.07","EUR","offline","paid","fulfilled"</t>
  </si>
  <si>
    <t>6486647100001573,"Oct 4, 2018","6:42:55 AM","Vincent PASCAL","","","","","","""null""","Vincent PASCAL","","","","","","""null""","""""","Vincent PASCAL /  /  /   null /  / ","vincent.pascal@actemium.com"," ","FS-S731099BL COMBINAISON JETABLE 4520 TYPE 5-6","Taille:XL","","15","3.17","0","","","","0","0","322.8","EUR","offline","paid","fulfilled"</t>
  </si>
  <si>
    <t>6486647100001573,"Oct 4, 2018","6:42:55 AM","Vincent PASCAL","","","","","","""null""","Vincent PASCAL","","","","","","""null""","""""","Vincent PASCAL /  /  /   null /  / ","vincent.pascal@actemium.com"," ","FS-S132033 MASQUE 3M MOD.4277","","","15","18.35","0","","","","0","0","322.8","EUR","offline","paid","fulfilled"</t>
  </si>
  <si>
    <t>6486647100001572,"Oct 3, 2018","1:31:27 PM","Florian Saisset","","","","","","""null""","Florian Saisset","","","","","","""null""","""""","Florian Saisset /  /  /   null /  / ","florian.saisset@actemium.com"," ","VP-GILET SANS MANCHE ACTEMIUM ROUGE","1/ Taille:XL | 2/ Point de collecte:","","2","0","0","","","","0","0","0","EUR","offline","paid","fulfilled"</t>
  </si>
  <si>
    <t>6486647100001572,"Oct 3, 2018","1:31:27 PM","Florian Saisset","","","","","","""null""","Florian Saisset","","","","","","""null""","""""","Florian Saisset /  /  /   null /  / ","florian.saisset@actemium.com"," ","VP-SWEAT ACTEMIUM NOIR &amp; BLANC","1/ Taille:XL | 2/ Point de collecte:","","5","0","0","","","","0","0","0","EUR","offline","paid","fulfilled"</t>
  </si>
  <si>
    <t>6486647100001570,"Oct 2, 2018","12:07:14 PM","Alexis CODEVELLE","","","","","","""null""","Alexis CODEVELLE","","","","","","""null""","""""","Alexis CODEVELLE /  /  /   null /  / ","alexis.codevelle@actemium.com"," ","FS-S234078GR GANTS ANTI-COUPURE STARCUT+XTRA","Taille:9","","10","3.71","0","","","","0","0","137.62","EUR","offline","paid","fulfilled"</t>
  </si>
  <si>
    <t>6486647100001570,"Oct 2, 2018","12:07:14 PM","Alexis CODEVELLE","","","","","","""null""","Alexis CODEVELLE","","","","","","""null""","""""","Alexis CODEVELLE /  /  /   null /  / ","alexis.codevelle@actemium.com"," ","FS-S731019JA COMBINAISON SPACEL 3000 EBJ",":L","","1","6.59","0","","","","0","0","137.62","EUR","offline","paid","fulfilled"</t>
  </si>
  <si>
    <t>6486647100001570,"Oct 2, 2018","12:07:14 PM","Alexis CODEVELLE","","","","","","""null""","Alexis CODEVELLE","","","","","","""null""","""""","Alexis CODEVELLE /  /  /   null /  / ","alexis.codevelle@actemium.com"," ","FS-S131190 MASQUE ANTIPOUS. FFP3/9332+","","","10","3.95","0","","","","0","0","137.62","EUR","offline","paid","fulfilled"</t>
  </si>
  <si>
    <t>6486647100001570,"Oct 2, 2018","12:07:14 PM","Alexis CODEVELLE","","","","","","""null""","Alexis CODEVELLE","","","","","","""null""","""""","Alexis CODEVELLE /  /  /   null /  / ","alexis.codevelle@actemium.com"," ","FS-S123064BEPYCINC LUNETTES BLAST","","","5","7.51","0","","","","0","0","137.62","EUR","offline","paid","fulfilled"</t>
  </si>
  <si>
    <t>6486647100001570,"Oct 2, 2018","12:07:14 PM","Alexis CODEVELLE","","","","","","""null""","Alexis CODEVELLE","","","","","","""null""","""""","Alexis CODEVELLE /  /  /   null /  / ","alexis.codevelle@actemium.com"," ","FS-S141019 BOITE 500 BOUCHONS OREILLES YELLOW NEON","","","1","16.88","0","","","","0","0","137.62","EUR","offline","paid","fulfilled"</t>
  </si>
  <si>
    <t>6486647100001569,"Oct 2, 2018","6:22:03 AM","Julien Lafitte","","","","","","""null""","Julien Lafitte","","","","","","""null""","""""","Julien Lafitte /  /  /   null /  / ","julien.lafitte@actemium.com"," ","FS-P113330 CASQUETTE FB3 VISIERE 55CM  ACTEMIUM","","","1","12.9","0","","","","0","0","18.53","EUR","offline","paid","fulfilled"</t>
  </si>
  <si>
    <t>6486647100001569,"Oct 2, 2018","6:22:03 AM","Julien Lafitte","","","","","","""null""","Julien Lafitte","","","","","","""null""","""""","Julien Lafitte /  /  /   null /  / ","julien.lafitte@actemium.com"," ","FS-S121371RNPRBINC- LUNETTE RUSH INCOLORE","","","1","5.63","0","","","","0","0","18.53","EUR","offline","paid","fulfilled"</t>
  </si>
  <si>
    <t>6486647100001568,"Oct 2, 2018","6:01:59 AM","Romain VERGNES","","","","","","""null""","Romain VERGNES","","","","","","""null""","""""","Romain VERGNES /  /  /   null /  / ","romain.vergnes@actemium.com"," ","VP-T-SHIRT ACTEMIUM NOIR &amp; BLANC","1/ Taille:L | 2/ Point de collecte:Airbus St Eloi","","5","0","0","","","Jonathan D'HERT : 5 tee-shirts - taille L + 1paire de chaussures haute P44</t>
  </si>
  <si>
    <t>6486647100001568,"Oct 2, 2018","6:01:59 AM","Romain VERGNES","","","","","","""null""","Romain VERGNES","","","","","","""null""","""""","Romain VERGNES /  /  /   null /  / ","romain.vergnes@actemium.com"," ","EM - CHAUSSURE BETA 7253NKK","TAILLE:44","","1","61.5","0","","","Jonathan D'HERT : 5 tee-shirts - taille L + 1paire de chaussures haute P44</t>
  </si>
  <si>
    <t>6486647100001568,"Oct 2, 2018","6:01:59 AM","Romain VERGNES","","","","","","""null""","Romain VERGNES","","","","","","""null""","""""","Romain VERGNES /  /  /   null /  / ","romain.vergnes@actemium.com"," ","EM-CHAUSSURE BETA 7252NKK","TAILLE:42","","1","59.5","0","","","Jonathan D'HERT : 5 tee-shirts - taille L + 1paire de chaussures haute P44</t>
  </si>
  <si>
    <t>6486647100001567,"Oct 1, 2018","6:50:00 AM","THEO SOULAGES","","","","","","""null""","THEO SOULAGES","","","","","","""null""","""""","THEO SOULAGES /  /  /   null /  / ","xavier.orriere@actemium.com"," ","VP-VESTE ACTEMIUM ROUGE","1/ Taille:T3 | 2/ Point de collecte:","","1","0","0","","","","0","0","0","EUR","offline","paid","fulfilled"</t>
  </si>
  <si>
    <t>6486647100001567,"Oct 1, 2018","6:50:00 AM","THEO SOULAGES","","","","","","""null""","THEO SOULAGES","","","","","","""null""","""""","THEO SOULAGES /  /  /   null /  / ","xavier.orriere@actemium.com"," ","VP-PANTALON ACTEMIUM ROUGE","1/ Taille:42T1 | 2/ Point de collecte:","","1","0","0","","","","0","0","0","EUR","offline","paid","fulfilled"</t>
  </si>
  <si>
    <t>6486647100001566,"Oct 1, 2018","6:48:40 AM","THEO SOULAGES","","","","","","""null""","THEO SOULAGES","","","","","","""null""","""""","THEO SOULAGES /  /  /   null /  / ","xavier.orriere@actemium.com"," ","EM - CHAUSSURE BETA 7253NKK","TAILLE:44","","1","61.5","0","","","","0","0","74.4","EUR","offline","paid","fulfilled"</t>
  </si>
  <si>
    <t>6486647100001566,"Oct 1, 2018","6:48:40 AM","THEO SOULAGES","","","","","","""null""","THEO SOULAGES","","","","","","""null""","""""","THEO SOULAGES /  /  /   null /  / ","xavier.orriere@actemium.com"," ","FS-P113330 CASQUETTE FB3 VISIERE 55CM  ACTEMIUM","","","1","12.9","0","","","","0","0","74.4","EUR","offline","paid","fulfilled"</t>
  </si>
  <si>
    <t>6486647100001565,"Sep 28, 2018","7:07:45 AM","Romain VERGNES","","","","","","""null""","Romain VERGNES","","","","","","""null""","""""","Romain VERGNES /  /  /   null /  / ","romain.vergnes@actemium.com"," ","VP-PANTALON ACTEMIUM ROUGE","1/ Taille:44T2 | 2/ Point de collecte:","","5","0","0","","","pantalons pour Jonathan SERRIS","0","0","0","EUR","offline","paid","fulfilled"</t>
  </si>
  <si>
    <t>6486647100001564,"Sep 28, 2018","6:55:34 AM","eric sanchez-clary","","","","","","""null""","eric sanchez-clary","","","","","","""null""","""""","eric sanchez-clary /  /  /   null /  / ","eric.sanchez-clary.external@airbus.com"," ","FS-S234078GR GANTS ANTI-COUPURE STARCUT+XTRA","Taille:10","","120","3.71","0","","","chaussures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</si>
  <si>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","FS-S723063VE BOITE GANTS NITRIL EPIKA NON POUDRE","TAILLE:L","","20","6.64","0","","","chaussures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</si>
  <si>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","FP-PS55WHR CASQUE + JUGULAIRE TRAVAIL EN HAUTEUR","","","5","14.5","0","","","chaussures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</si>
  <si>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","EM - CHAUSSURE BETA 7253NKK","TAILLE:46","","1","61.5","0","","","chaussures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</si>
  <si>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","VP-T-SHIRT ACTEMIUM NOIR &amp; BLANC","1/ Taille:XXL | 2/ Point de collecte:","","5","0","0","","","chaussures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</si>
  <si>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","VP-SWEAT ACTEMIUM NOIR &amp; BLANC","1/ Taille:L | 2/ Point de collecte:","","5","0","0","","","chaussures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</si>
  <si>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","EM-CHAUSSURE BETA 7252NKK","TAILLE:43","","1","59.5","0","","","chaussures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</si>
  <si>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","FS-S723063VE BOITE GANTS NITRIL EPIKA NON POUDRE","TAILLE:M","","20","6.64","0","","","chaussures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</si>
  <si>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","FS-S723063VE BOITE GANTS NITRIL EPIKA NON POUDRE","TAILLE:XL","","20","6.64","0","","","chaussures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</si>
  <si>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","FS-S234078GR GANTS ANTI-COUPURE STARCUT+XTRA","Taille:9","","120","3.71","0","","","chaussures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</si>
  <si>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","FS-S214005 GANT SOUDEUR WIGTIG 26930","Taille:10","","3","13.32","0","","","chaussures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</si>
  <si>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","FS-S234078GR GANTS ANTI-COUPURE STARCUT+XTRA","Taille:8","","72","3.71","0","","","chaussures secu T46 pour Romain Devres</t>
  </si>
  <si>
    <t>6486647100001564,"Sep 28, 2018","6:55:34 AM","eric sanchez-clary","","","","","","""null""","eric sanchez-clary","","","","","","""null""","""""","eric sanchez-clary /  /  /   null /  / ","eric.sanchez-clary.external@airbus.com"," ","FS-S234078GR GANTS ANTI-COUPURE STARCUT+XTRA","Taille:11","","72","3.71","0","","","chaussures secu T46 pour Romain Devres</t>
  </si>
  <si>
    <t>6486647100001563,"Sep 27, 2018","1:41:25 PM","David BARBANCHON","","","","","","""null""","David BARBANCHON","","","","","","""null""","""""","David BARBANCHON /  /  /   null /  / ","david.barbanchon@actemium.com"," ","VP-PANTALON ACTEMIUM ROUGE","1/ Taille:44T2 | 2/ Point de collecte:","","3","0","0","","","","0","0","0","EUR","offline","paid","fulfilled"</t>
  </si>
  <si>
    <t>6486647100001563,"Sep 27, 2018","1:41:25 PM","David BARBANCHON","","","","","","""null""","David BARBANCHON","","","","","","""null""","""""","David BARBANCHON /  /  /   null /  / ","david.barbanchon@actemium.com"," ","VP-GILET SANS MANCHE ACTEMIUM ROUGE","1/ Taille:XL | 2/ Point de collecte:","","2","0","0","","","","0","0","0","EUR","offline","paid","fulfilled"</t>
  </si>
  <si>
    <t>6486647100001562,"Sep 26, 2018","8:20:54 AM","Romain VERGNES","","","","","","""null""","Romain VERGNES","","","","","","""null""","""""","Romain VERGNES /  /  /   null /  / ","romain.vergnes@actemium.com"," ","VP-PANTALON ACTEMIUM ROUGE","1/ Taille:44T2 | 2/ Point de collecte:","","5","0","0","","","pantaloons pour Jonathan D'HERT - à livrer sur Airbus St Eloi","0","0","0","EUR","offline","paid","fulfilled"</t>
  </si>
  <si>
    <t>6486647100001560,"Sep 25, 2018","12:17:10 PM","Jean-Michel Loubens","","","","","","""null""","Jean-Michel Loubens","","","","","","""null""","""""","Jean-Michel Loubens /  /  /   null /  / ","xavier.orriere@actemium.com"," ","FS-S137972 LUNETTE MASQUE FILTERSPECPRO FMP3V","","","5","22.3","0","","","","0","0","111.5","EUR","offline","paid","fulfilled"</t>
  </si>
  <si>
    <t>6486647100001559,"Sep 24, 2018","2:38:06 PM","Romain VERGNES","","","","","","""null""","Romain VERGNES","","","","","","""null""","""""","Romain VERGNES /  /  /   null /  / ","romain.vergnes@actemium.com"," ","EM - CHAUSSURE BETA 7253NKK","TAILLE:41","","1","61.5","0","","","chaussures hautes - P 41 = ASTOUL Claude</t>
  </si>
  <si>
    <t>6486647100001559,"Sep 24, 2018","2:38:06 PM","Romain VERGNES","","","","","","""null""","Romain VERGNES","","","","","","""null""","""""","Romain VERGNES /  /  /   null /  / ","romain.vergnes@actemium.com"," ","EM-CHAUSSURE BETA 7252NKK","TAILLE:43","","1","59.5","0","","","chaussures hautes - P 41 = ASTOUL Claude</t>
  </si>
  <si>
    <t>6486647100001558,"Sep 24, 2018","9:02:40 AM","jean-luc CEBE","","","","","","""null""","jean-luc CEBE","","","","","","""null""","""""","jean-luc CEBE /  /  /   null /  / ","jean-luc.cebe@actemium.com"," ","FP-PS55WHR CASQUE + JUGULAIRE TRAVAIL EN HAUTEUR","","","2","14.5","0","","","Pour techniciens présents sur site DERICHEBOURG &amp; ANTARGAZ","0","0","93.49","EUR","offline","paid","fulfilled"</t>
  </si>
  <si>
    <t>6486647100001558,"Sep 24, 2018","9:02:40 AM","jean-luc CEBE","","","","","","""null""","jean-luc CEBE","","","","","","""null""","""""","jean-luc CEBE /  /  /   null /  / ","jean-luc.cebe@actemium.com"," ","DMD-GENOUILLERE","","","4","0","0","","","Pour techniciens présents sur site DERICHEBOURG &amp; ANTARGAZ","0","0","93.49","EUR","offline","paid","fulfilled"</t>
  </si>
  <si>
    <t>6486647100001558,"Sep 24, 2018","9:02:40 AM","jean-luc CEBE","","","","","","""null""","jean-luc CEBE","","","","","","""null""","""""","jean-luc CEBE /  /  /   null /  / ","jean-luc.cebe@actemium.com"," ","FS-S121371RNPRBINC- LUNETTE RUSH INCOLORE","","","3","5.63","0","","","Pour techniciens présents sur site DERICHEBOURG &amp; ANTARGAZ","0","0","93.49","EUR","offline","paid","fulfilled"</t>
  </si>
  <si>
    <t>6486647100001558,"Sep 24, 2018","9:02:40 AM","jean-luc CEBE","","","","","","""null""","jean-luc CEBE","","","","","","""null""","""""","jean-luc CEBE /  /  /   null /  / ","jean-luc.cebe@actemium.com"," ","FS-S731023BL COMBINAISON CLASSIC PLUS","TAILLE:XL","","4","11.9","0","","","Pour techniciens présents sur site DERICHEBOURG &amp; ANTARGAZ","0","0","93.49","EUR","offline","paid","fulfilled"</t>
  </si>
  <si>
    <t>6486647100001557,"Sep 21, 2018","10:08:15 AM","Christian Boulanger","","FRA","","","","""null""","Christian Boulanger","","FRA","","","","""null""","""""","Christian Boulanger /  /  /   null / FRA / ","christian.boulanger@actemium.com"," ","FS-S422178MN CHAUSSURE JUNA S3","TAILLE:43","","1","45.67","0","","","","0","0","45.67","EUR","offline","paid","fulfilled"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</si>
  <si>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","PH- 1 BRUL'SOINS","","","1","0","0","","","Contrat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</si>
  <si>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  1 DIASEPYL 0,5%","","","1","0","0","","","Contrat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</si>
  <si>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","PH- 1 POCHE  DE  FROID","","","1","0","0","","","Contrat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</si>
  <si>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","PH-5 MONO DOSES SERUM PHYSIOLOGIQUE","","","1","0","0","","","Contrat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</si>
  <si>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","PH-3 SACHETS DOSES POMMADE CICATRYL","","","1","0","0","","","Contrat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</si>
  <si>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","PH-1 ARNICAN","","","2","0","0","","","Contrat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</si>
  <si>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","PH-1 BANDE DE CONTENTION","","","1","0","0","","","Contrat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</si>
  <si>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","PH-1 BOITE DE PANSEMENT","","","3","0","0","","","Contrat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</si>
  <si>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","PH-1 ROULEAU SPARADRAP MICROPORE","","","1","0","0","","","Contrat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</si>
  <si>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","PH-1 BANDE DE GAZE 3MX10CM","","","1","0","0","","","Contrat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</si>
  <si>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","PH-3 COMPRESSES STERILES 5X5","","","1","0","0","","","Contrat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</si>
  <si>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","PH-5 MONO DOSES DOSISEPTINE","","","1","0","0","","","Contrat Fal","0","0","0","EUR","offline","paid","fulfilled"</t>
  </si>
  <si>
    <t>6486647100001556,"Sep 21, 2018","8:54:23 AM","eric sanchez-clary","","","","","","""null""","eric sanchez-clary","","","","","","""null""","""""","eric sanchez-clary /  /  /   null /  / ","eric.sanchez-clary.external@airbus.com"," ","PH-5 LINGETTES MAINS ANTIBACTERIEN","","","1","0","0","","","Contrat Fal","0","0","0","EUR","offline","paid","fulfilled"</t>
  </si>
  <si>
    <t>6486647100001555,"Sep 21, 2018","8:35:57 AM","christophe combes","","","","","","""null""","christophe combes","","","","","","""null""","""""","christophe combes /  /  /   null /  / ","christophe.combes.external@airbus.com"," ","DMD-GENOUILLERE","","","4","0","0","","","chaussure pour Mr saleil.D","0","0","63.76","EUR","offline","paid","fulfilled"</t>
  </si>
  <si>
    <t>6486647100001555,"Sep 21, 2018","8:35:57 AM","christophe combes","","","","","","""null""","christophe combes","","","","","","""null""","""""","christophe combes /  /  /   null /  / ","christophe.combes.external@airbus.com"," ","FS-S471029 SEMELLES HYGIENIQUE CUT IMAGE","TAILLE:33 - 46","","1","4.26","0","","","chaussure pour Mr saleil.D","0","0","63.76","EUR","offline","paid","fulfilled"</t>
  </si>
  <si>
    <t>6486647100001555,"Sep 21, 2018","8:35:57 AM","christophe combes","","","","","","""null""","christophe combes","","","","","","""null""","""""","christophe combes /  /  /   null /  / ","christophe.combes.external@airbus.com"," ","EM-CHAUSSURE BETA 7252NKK","TAILLE:43","","1","59.5","0","","","chaussure pour Mr saleil.D","0","0","63.76","EUR","offline","paid","fulfilled"</t>
  </si>
  <si>
    <t>6486647100001549,"Sep 19, 2018","2:35:00 PM","cedric reixach","","","","","","""null""","cedric reixach","","","","","","""null""","""""","cedric reixach /  /  /   null /  / ","cedric.reixach@actemium.com"," ","VP-VESTE ACTEMIUM ROUGE","TAILLE:T4","","2","0","0","","","","0","0","0","EUR","offline","paid","fulfilled"</t>
  </si>
  <si>
    <t>6486647100001549,"Sep 19, 2018","2:35:00 PM","cedric reixach","","","","","","""null""","cedric reixach","","","","","","""null""","""""","cedric reixach /  /  /   null /  / ","cedric.reixach@actemium.com"," ","VP-PANTALON ACTEMIUM ROUGE","TAILLE:42T1","","2","0","0","","","","0","0","0","EUR","offline","paid","fulfilled"</t>
  </si>
  <si>
    <t>6486647100001548,"Sep 19, 2018","2:31:52 PM","cedric reixach","","","","","","""null""","cedric reixach","","","","","","""null""","""""","cedric reixach /  /  /   null /  / ","cedric.reixach@actemium.com"," ","EM-CHAUSSURE BETA 7252NKK","TAILLE:43","","2","59.5","0","","","","0","0","147.14","EUR","offline","paid","fulfilled"</t>
  </si>
  <si>
    <t>6486647100001548,"Sep 19, 2018","2:31:52 PM","cedric reixach","","","","","","""null""","cedric reixach","","","","","","""null""","""""","cedric reixach /  /  /   null /  / ","cedric.reixach@actemium.com"," ","FS-S143067 CASQUE ANTIBRUIT / MODELE OPTIME 3","","","1","13.3","0","","","","0","0","147.14","EUR","offline","paid","fulfilled"</t>
  </si>
  <si>
    <t>6486647100001548,"Sep 19, 2018","2:31:52 PM","cedric reixach","","","","","","""null""","cedric reixach","","","","","","""null""","""""","cedric reixach /  /  /   null /  / ","cedric.reixach@actemium.com"," ","FS-S234078GR GANTS ANTI-COUPURE STARCUT+XTRA","Taille:10","","2","3.71","0","","","","0","0","147.14","EUR","offline","paid","fulfilled"</t>
  </si>
  <si>
    <t>6486647100001548,"Sep 19, 2018","2:31:52 PM","cedric reixach","","","","","","""null""","cedric reixach","","","","","","""null""","""""","cedric reixach /  /  /   null /  / ","cedric.reixach@actemium.com"," ","FS-S234078GR GANTS ANTI-COUPURE STARCUT+XTRA","Taille:9","","2","3.71","0","","","","0","0","147.14","EUR","offline","paid","fulfilled"</t>
  </si>
  <si>
    <t>6486647100001546,"Sep 19, 2018","1:36:48 PM","Romain VERGNES","","","","","","""null""","Romain VERGNES","","","","","","""null""","""""","Romain VERGNES /  /  /   null /  / ","romain.vergnes@actemium.com"," ","EM-CHAUSSURE BETA 7252NKK","TAILLE:47","","1","59.5","0","","","Chaussures de sécurité pour Sylvain BUISSON","0","0","59.5","EUR","offline","paid","fulfilled"</t>
  </si>
  <si>
    <t>6486647100001544,"Sep 19, 2018","8:45:26 AM","Aude REYNES","","","","","","""null""","Aude REYNES","","","","","","""null""","""""","Aude REYNES /  /  /   null /  / ","aude.reynes@actemium.com"," ","EM-CHAUSSURE BETA 7252NKK","TAILLE:40","","1","59.5","0","","","Régul - chaussures prises le 18/09","0","0","59.5","EUR","offline","paid","fulfilled"</t>
  </si>
  <si>
    <t>6486647100001536,"Sep 18, 2018","8:21:30 AM","Romain Vergne","","","","","","""null""","Romain Vergne","","","","","","""null""","""""","Romain Vergne /  /  /   null /  / ","romain.vergne@actemium.com"," ","VP-VESTE ACTEMIUM ROUGE","TAILLE:T4","","5","0","0","","","Nom du porteur : Intérim UGV</t>
  </si>
  <si>
    <t>6486647100001536,"Sep 18, 2018","8:21:30 AM","Romain Vergne","","","","","","""null""","Romain Vergne","","","","","","""null""","""""","Romain Vergne /  /  /   null /  / ","romain.vergne@actemium.com"," ","VP-PANTALON ACTEMIUM ROUGE","TAILLE:50T3","","5","0","0","","","Nom du porteur : Intérim UGV</t>
  </si>
  <si>
    <t>6486647100001534,"Sep 17, 2018","10:04:07 AM","Audrey GABENS","","","","","","""null""","Audrey GABENS","","","","","","""null""","""""","Audrey GABENS /  /  /   null /  / ","audrey.gabens@actemium.com"," ","VP-VESTE ACTEMIUM ROUGE","TAILLE:T3","","1","0","0","","","Mise à jour des demandes par mail","0","0","92.93","EUR","offline","paid","fulfilled"</t>
  </si>
  <si>
    <t>6486647100001534,"Sep 17, 2018","10:04:07 AM","Audrey GABENS","","","","","","""null""","Audrey GABENS","","","","","","""null""","""""","Audrey GABENS /  /  /   null /  / ","audrey.gabens@actemium.com"," ","FS-S121371RNPRBINC- LUNETTE RUSH INCOLORE","","","1","5.63","0","","","Mise à jour des demandes par mail","0","0","92.93","EUR","offline","paid","fulfilled"</t>
  </si>
  <si>
    <t>6486647100001534,"Sep 17, 2018","10:04:07 AM","Audrey GABENS","","","","","","""null""","Audrey GABENS","","","","","","""null""","""""","Audrey GABENS /  /  /   null /  / ","audrey.gabens@actemium.com"," ","FS-P113330 CASQUETTE FB3 VISIERE 55CM  ACTEMIUM","","","2","12.9","0","","","Mise à jour des demandes par mail","0","0","92.93","EUR","offline","paid","fulfilled"</t>
  </si>
  <si>
    <t>6486647100001534,"Sep 17, 2018","10:04:07 AM","Audrey GABENS","","","","","","""null""","Audrey GABENS","","","","","","""null""","""""","Audrey GABENS /  /  /   null /  / ","audrey.gabens@actemium.com"," ","EM - CHAUSSURE BETA 7253NKK","TAILLE:39","","1","61.5","0","","","Mise à jour des demandes par mail","0","0","92.93","EUR","offline","paid","fulfilled"</t>
  </si>
  <si>
    <t>6486647100001533,"Sep 17, 2018","9:59:21 AM","Benjamin CABRIGNAC","","","","","","""null""","Benjamin CABRIGNAC","","","","","","""null""","""""","Benjamin CABRIGNAC /  /  /   null /  / ","benjamin.cabrignac@actemium.com"," ","FS-S723063VE BOITE GANTS NITRIL EPIKA NON POUDRE","TAILLE:M","","1","6.64","0","","","Mise à jour des demandes faites par mail</t>
  </si>
  <si>
    <t>6486647100001533,"Sep 17, 2018","9:59:21 AM","Benjamin CABRIGNAC","","","","","","""null""","Benjamin CABRIGNAC","","","","","","""null""","""""","Benjamin CABRIGNAC /  /  /   null /  / ","benjamin.cabrignac@actemium.com"," ","FS-S723063VE BOITE GANTS NITRIL EPIKA NON POUDRE","TAILLE:L","","5","6.64","0","","","Mise à jour des demandes faites par mail</t>
  </si>
  <si>
    <t>6486647100001533,"Sep 17, 2018","9:59:21 AM","Benjamin CABRIGNAC","","","","","","""null""","Benjamin CABRIGNAC","","","","","","""null""","""""","Benjamin CABRIGNAC /  /  /   null /  / ","benjamin.cabrignac@actemium.com"," ","FS-S723063VE BOITE GANTS NITRIL EPIKA NON POUDRE","TAILLE:XL","","3","6.64","0","","","Mise à jour des demandes faites par mail</t>
  </si>
  <si>
    <t>6486647100001533,"Sep 17, 2018","9:59:21 AM","Benjamin CABRIGNAC","","","","","","""null""","Benjamin CABRIGNAC","","","","","","""null""","""""","Benjamin CABRIGNAC /  /  /   null /  / ","benjamin.cabrignac@actemium.com"," ","FS-S234078GR GANTS ANTI-COUPURE STARCUT+XTRA","Taille:9","","10","3.71","0","","","Mise à jour des demandes faites par mail</t>
  </si>
  <si>
    <t>6486647100001533,"Sep 17, 2018","9:59:21 AM","Benjamin CABRIGNAC","","","","","","""null""","Benjamin CABRIGNAC","","","","","","""null""","""""","Benjamin CABRIGNAC /  /  /   null /  / ","benjamin.cabrignac@actemium.com"," ","FS-S121371RNPRBINC- LUNETTE RUSH INCOLORE","","","5","5.63","0","","","Mise à jour des demandes faites par mail</t>
  </si>
  <si>
    <t>6486647100001533,"Sep 17, 2018","9:59:21 AM","Benjamin CABRIGNAC","","","","","","""null""","Benjamin CABRIGNAC","","","","","","""null""","""""","Benjamin CABRIGNAC /  /  /   null /  / ","benjamin.cabrignac@actemium.com"," ","FS-S422194 CHAUSSURES MUSTANG FLEX","Taille:43","","1","35.2","0","","","Mise à jour des demandes faites par mail</t>
  </si>
  <si>
    <t>6486647100001532,"Sep 17, 2018","8:53:57 AM","test test","","","","","","""null""","test test","","","","","","""null""","""""","test test /  /  /   null /  / ","test@actemium.com"," ","VP-VESTE ACTEMIUM BLEU CLASSIQUE","TAILLE:T0","","1","0","0","","","ATTENTION TEST","0","0","0","EUR","offline","paid","fulfilled"</t>
  </si>
  <si>
    <t>6486647100001532,"Sep 17, 2018","8:53:57 AM","test test","","","","","","""null""","test test","","","","","","""null""","""""","test test /  /  /   null /  / ","test@actemium.com"," ","VP-VESTE ACTEMIUM BLEU CLASSIQUE","TAILLE:T1","","1","0","0","","","ATTENTION TEST","0","0","0","EUR","offline","paid","fulfilled"</t>
  </si>
  <si>
    <t>6486647100001531,"Sep 17, 2018","8:05:26 AM","Romain VERGNES","","","","","","""null""","Romain VERGNES","","","","","","""null""","""""","Romain VERGNES /  /  /   null /  / ","romain.vergnes@actemium.com"," ","EM-CHAUSSURE BETA 7252NKK","TAILLE:43","","1","59.5","0","","","Chaussures :</t>
  </si>
  <si>
    <t>6486647100001531,"Sep 17, 2018","8:05:26 AM","Romain VERGNES","","","","","","""null""","Romain VERGNES","","","","","","""null""","""""","Romain VERGNES /  /  /   null /  / ","romain.vergnes@actemium.com"," ","EM - CHAUSSURE BETA 7253NKK","TAILLE:44","","1","61.5","0","","","Chaussures :</t>
  </si>
  <si>
    <t>6486647100001531,"Sep 17, 2018","8:05:26 AM","Romain VERGNES","","","","","","""null""","Romain VERGNES","","","","","","""null""","""""","Romain VERGNES /  /  /   null /  / ","romain.vergnes@actemium.com"," ","EM-CHAUSSURE BETA 7252NKK","TAILLE:41","","1","59.5","0","","","Chaussures :</t>
  </si>
  <si>
    <t>6486647100001531,"Sep 17, 2018","8:05:26 AM","Romain VERGNES","","","","","","""null""","Romain VERGNES","","","","","","""null""","""""","Romain VERGNES /  /  /   null /  / ","romain.vergnes@actemium.com"," ","VP-T-SHIRT ACTEMIUM NOIR &amp; BLANC","TAILLE:M","","3","0","0","","","Chaussures :</t>
  </si>
  <si>
    <t>6486647100001529,"Sep 12, 2018","1:56:59 PM","Luc PETTINECCHIO","","","","","","""null""","Luc PETTINECCHIO","","","","","","""null""","""""","Luc PETTINECCHIO /  /  /   null /  / ","luc.pettinicchio@actemium.com"," ","EM-CHAUSSURE BETA 7252NKK","TAILLE:42","","1","59.5","0","","","les chaussures sont pour François BERTIN","0","0","59.5","EUR","offline","paid","fulfilled"</t>
  </si>
  <si>
    <t>6486647100001528,"Sep 12, 2018","8:56:01 AM","LUC PETINICCHIO","","","","","","""null""","LUC PETINICCHIO","","","","","","""null""","""""","LUC PETINICCHIO /  /  /   null /  / ","luc.pettinicchio@actemium.com"," ","EM - CHAUSSURE BETA 7253NKK","TAILLE:43","","2","61.5","0","","","Besoin pour la prestation UGV","0","0","123","EUR","offline","paid","fulfilled"</t>
  </si>
  <si>
    <t>6486647100001525,"Sep 11, 2018","3:11:35 PM","benjamin cabrignac","","","","","","""null""","benjamin cabrignac","","","","","","""null""","""""","benjamin cabrignac /  /  /   null /  / ","benjamin.cabrignac@actemium.com"," ","FS-S723063VE BOITE GANTS NITRIL EPIKA NON POUDRE","TAILLE:M","","1","6.64","0","","","à préparer pour le jeudi 20 septembre,</t>
  </si>
  <si>
    <t>6486647100001525,"Sep 11, 2018","3:11:35 PM","benjamin cabrignac","","","","","","""null""","benjamin cabrignac","","","","","","""null""","""""","benjamin cabrignac /  /  /   null /  / ","benjamin.cabrignac@actemium.com"," ","FS-S723063VE BOITE GANTS NITRIL EPIKA NON POUDRE","TAILLE:L","","5","6.64","0","","","à préparer pour le jeudi 20 septembre,</t>
  </si>
  <si>
    <t>6486647100001525,"Sep 11, 2018","3:11:35 PM","benjamin cabrignac","","","","","","""null""","benjamin cabrignac","","","","","","""null""","""""","benjamin cabrignac /  /  /   null /  / ","benjamin.cabrignac@actemium.com"," ","FS-S723063VE BOITE GANTS NITRIL EPIKA NON POUDRE","TAILLE:XL","","3","6.64","0","","","à préparer pour le jeudi 20 septembre,</t>
  </si>
  <si>
    <t>6486647100001525,"Sep 11, 2018","3:11:35 PM","benjamin cabrignac","","","","","","""null""","benjamin cabrignac","","","","","","""null""","""""","benjamin cabrignac /  /  /   null /  / ","benjamin.cabrignac@actemium.com"," ","FS-S234078GR GANTS ANTI-COUPURE STARCUT+XTRA","Taille:9","","10","3.71","0","","","à préparer pour le jeudi 20 septembre,</t>
  </si>
  <si>
    <t>6486647100001525,"Sep 11, 2018","3:11:35 PM","benjamin cabrignac","","","","","","""null""","benjamin cabrignac","","","","","","""null""","""""","benjamin cabrignac /  /  /   null /  / ","benjamin.cabrignac@actemium.com"," ","FS-S121371RNPRBINC- LUNETTE RUSH INCOLORE","","","5","5.63","0","","","à préparer pour le jeudi 20 septembre,</t>
  </si>
  <si>
    <t>6486647100001525,"Sep 11, 2018","3:11:35 PM","benjamin cabrignac","","","","","","""null""","benjamin cabrignac","","","","","","""null""","""""","benjamin cabrignac /  /  /   null /  / ","benjamin.cabrignac@actemium.com"," ","FS-S422194 CHAUSSURES MUSTANG FLEX","Taille:43","","1","35.2","0","","","à préparer pour le jeudi 20 septembre,</t>
  </si>
  <si>
    <t>6486647100001524,"Sep 11, 2018","6:17:46 AM","jean-luc cebe","","","","","","""null""","jean-luc cebe","","","","","","""null""","""""","jean-luc cebe /  /  /   null /  / ","jean-luc.cebe@actemium.com"," ","FS-S234078GR GANTS ANTI-COUPURE STARCUT+XTRA","Taille:10","","20","3.71","0","","","","0","0","113.7","EUR","offline","paid","fulfilled"</t>
  </si>
  <si>
    <t>6486647100001524,"Sep 11, 2018","6:17:46 AM","jean-luc cebe","","","","","","""null""","jean-luc cebe","","","","","","""null""","""""","jean-luc cebe /  /  /   null /  / ","jean-luc.cebe@actemium.com"," ","FS-S131190 MASQUE ANTIPOUS. FFP3/9332+","","","10","3.95","0","","","","0","0","113.7","EUR","offline","paid","fulfilled"</t>
  </si>
  <si>
    <t>6486647100001523,"Sep 11, 2018","4:30:13 AM","Florian DEVALS","","","","","","""null""","Florian DEVALS","","","","","","""null""","""""","Florian DEVALS /  /  /   null /  / ","florian.devals@vinci-energies.com"," ","VP-PARKA HV ACTEMIUM FLUO","TAILLE:XL","","1","0","0","","","","0","0","123","EUR","offline","paid","fulfilled"</t>
  </si>
  <si>
    <t>6486647100001523,"Sep 11, 2018","4:30:13 AM","Florian DEVALS","","","","","","""null""","Florian DEVALS","","","","","","""null""","""""","Florian DEVALS /  /  /   null /  / ","florian.devals@vinci-energies.com"," ","EM - CHAUSSURE BETA 7253NKK","TAILLE:43","","2","61.5","0","","","","0","0","123","EUR","offline","paid","fulfilled"</t>
  </si>
  <si>
    <t>6486647100001523,"Sep 11, 2018","4:30:13 AM","Florian DEVALS","","","","","","""null""","Florian DEVALS","","","","","","""null""","""""","Florian DEVALS /  /  /   null /  / ","florian.devals@vinci-energies.com"," ","VP-VESTE ACTEMIUM BLEU CLASSIQUE","TAILLE:T4","","2","0","0","","","","0","0","123","EUR","offline","paid","fulfilled"</t>
  </si>
  <si>
    <t>6486647100001523,"Sep 11, 2018","4:30:13 AM","Florian DEVALS","","","","","","""null""","Florian DEVALS","","","","","","""null""","""""","Florian DEVALS /  /  /   null /  / ","florian.devals@vinci-energies.com"," ","VP-PANTALON CLASSIQUE BLEU","TAILLE:T3","","2","0","0","","","","0","0","123","EUR","offline","paid","fulfilled"</t>
  </si>
  <si>
    <t>6486647100001506,"Sep 10, 2018","8:27:44 AM","karine bedon","","","","","","""null""","karine bedon","","","","","","""null""","""""","karine bedon /  /  /   null /  / ","karine.bedon@actemium.com"," ","FP-PS55WHR CASQUE + JUGULAIRE TRAVAIL EN HAUTEUR","","","10","14.5","0","","","pour stock congé","0","0","145","EUR","offline","paid","fulfilled"</t>
  </si>
  <si>
    <t>6486647100001505,"Sep 7, 2018","12:49:23 PM","karine bedon","","","","","","""null""","karine bedon","","","","","","""null""","""""","karine bedon /  /  /   null /  / ","karine.bedon@actemium.com"," ","EM-CHAUSSURE BETA 7252NKK","TAILLE:40","","1","59.5","0","","","stock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</si>
  <si>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","EM-CHAUSSURE BETA 7252NKK","TAILLE:41","","3","59.5","0","","","stock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</si>
  <si>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","EM-CHAUSSURE BETA 7252NKK","TAILLE:42","","1","59.5","0","","","stock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</si>
  <si>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","EM-CHAUSSURE BETA 7252NKK","TAILLE:43","","1","59.5","0","","","stock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</si>
  <si>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","EM-CHAUSSURE BETA 7252NKK","TAILLE:44","","3","59.5","0","","","stock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</si>
  <si>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","EM-CHAUSSURE BETA 7252NKK","TAILLE:45","","2","59.5","0","","","stock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</si>
  <si>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 - CHAUSSURE BETA 7253NKK","TAILLE:40","","2","61.5","0","","","stock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</si>
  <si>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 - CHAUSSURE BETA 7253NKK","TAILLE:41","","2","61.5","0","","","stock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</si>
  <si>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 - CHAUSSURE BETA 7253NKK","TAILLE:42","","2","61.5","0","","","stock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</si>
  <si>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 - CHAUSSURE BETA 7253NKK","TAILLE:43","","3","61.5","0","","","stock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</si>
  <si>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 - CHAUSSURE BETA 7253NKK","TAILLE:44","","3","61.5","0","","","stock magasin pour congé","0","0","1515.5","EUR","offline","paid","fulfilled"</t>
  </si>
  <si>
    <t>6486647100001505,"Sep 7, 2018","12:49:23 PM","karine bedon","","","","","","""null""","karine bedon","","","","","","""null""","""""","karine bedon /  /  /   null /  / ","karine.bedon@actemium.com"," ","EM - CHAUSSURE BETA 7253NKK","TAILLE:45","","2","61.5","0","","","stock magasin pour congé","0","0","1515.5","EUR","offline","paid","fulfilled"</t>
  </si>
  <si>
    <t>6486647100001504,"Sep 5, 2018","8:19:18 AM","THIERRY CABROL","","","","","","""null""","THIERRY CABROL","","","","","","""null""","""""","THIERRY CABROL /  /  /   null /  / ","alexandre.mourembles@actemium.com"," ","VP-VESTE ACTEMIUM BLEU CLASSIQUE","TAILLE:T4","","2","0","0","","","","0","0","0","EUR","offline","paid","fulfilled"</t>
  </si>
  <si>
    <t>6486647100001504,"Sep 5, 2018","8:19:18 AM","THIERRY CABROL","","","","","","""null""","THIERRY CABROL","","","","","","""null""","""""","THIERRY CABROL /  /  /   null /  / ","alexandre.mourembles@actemium.com"," ","VP-PANTALON CLASSIQUE BLEU","TAILLE:T3","","2","0","0","","","","0","0","0","EUR","offline","paid","fulfilled"</t>
  </si>
  <si>
    <t>6486647100001504,"Sep 5, 2018","8:19:18 AM","THIERRY CABROL","","","","","","""null""","THIERRY CABROL","","","","","","""null""","""""","THIERRY CABROL /  /  /   null /  / ","alexandre.mourembles@actemium.com"," ","VP-VESTE ACTEMIUM ROUGE","TAILLE:T4","","2","0","0","","","","0","0","0","EUR","offline","paid","fulfilled"</t>
  </si>
  <si>
    <t>6486647100001504,"Sep 5, 2018","8:19:18 AM","THIERRY CABROL","","","","","","""null""","THIERRY CABROL","","","","","","""null""","""""","THIERRY CABROL /  /  /   null /  / ","alexandre.mourembles@actemium.com"," ","VP-PANTALON ACTEMIUM ROUGE","TAILLE:48T3","","2","0","0","","","","0","0","0","EUR","offline","paid","fulfilled"</t>
  </si>
  <si>
    <t>6486647100001503,"Sep 5, 2018","6:30:27 AM","stephane delmas","","","","","","""null""","stephane delmas","","","","","","""null""","""""","stephane delmas /  /  /   null /  / ","stephane.delmas@vinci-energies.net"," ","FS-S121375ROPRBTF- LUNETTE CLASSIQUE FUMEE","","","6","6.46","0","","","","0","0","38.76","EUR","offline","paid","fulfilled"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</si>
  <si>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","VP-T-SHIRT ACTEMIUM NOIR &amp; BLANC","TAILLE:M","","5","0","0","","","Dotation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</si>
  <si>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","VP-VESTE ACTEMIUM ROUGE","TAILLE:T2","","5","0","0","","","Dotation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</si>
  <si>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","VP-PANTALON ACTEMIUM ROUGE","TAILLE:38T0","","5","0","0","","","Dotation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</si>
  <si>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","DMD-GENOUILLERE","","","1","0","0","","","Dotation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</si>
  <si>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","FS-S471029 SEMELLES HYGIENIQUE CUT IMAGE","TAILLE:33 - 46","","1","4.26","0","","","Dotation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</si>
  <si>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","FS-P113330 CASQUETTE FB3 VISIERE 55CM  ACTEMIUM","","","1","12.9","0","","","Dotation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</si>
  <si>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","FS-S595125 - LAMPE FRONTAL ATEX ZONE 0","","","1","37.62","0","","","Dotation pour Lilian Lefevre basé sur Airbus Saint Eloi","0","0","114.28","EUR","offline","paid","fulfilled"</t>
  </si>
  <si>
    <t>6486647100001502,"Sep 4, 2018","3:48:09 PM","EMMANUEL GRIGNON","","FRA","","","","""null""","EMMANUEL GRIGNON","","FRA","","","","""null""","""""","EMMANUEL GRIGNON /  /  /   null / FRA / ","emmanuel.grignon@actemium.com"," ","EM-CHAUSSURE BETA 7252NKK","TAILLE:41","","1","59.5","0","","","Dotation pour Lilian Lefevre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</si>
  <si>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","VP-VESTE ACTEMIUM ROUGE","TAILLE:T3","","5","0","0","","","Equipement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</si>
  <si>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","VP-T-SHIRT ACTEMIUM NOIR &amp; BLANC","TAILLE:L","","5","0","0","","","Equipement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</si>
  <si>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","VP-PANTALON ACTEMIUM ROUGE","TAILLE:40T1","","5","0","0","","","Equipement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</si>
  <si>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","DMD-GENOUILLERE","","","1","0","0","","","Equipement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</si>
  <si>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","FS-S471029 SEMELLES HYGIENIQUE CUT IMAGE","TAILLE:33 - 46","","1","4.26","0","","","Equipement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</si>
  <si>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","FS-P113330 CASQUETTE FB3 VISIERE 55CM  ACTEMIUM","","","1","12.9","0","","","Equipement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</si>
  <si>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","FS-S595125 - LAMPE FRONTAL ATEX ZONE 0","","","1","37.62","0","","","Equipement pour M MARCO DUARTE basé sur Airbus Saint Eloi","0","0","114.28","EUR","offline","paid","fulfilled"</t>
  </si>
  <si>
    <t>6486647100001501,"Sep 4, 2018","2:32:08 PM","EMMANUEL GRIGNON","","","","","","""null""","EMMANUEL GRIGNON","","","","","","""null""","""""","EMMANUEL GRIGNON /  /  /   null /  / ","emmanuel.grignon@actemium.com"," ","EM-CHAUSSURE BETA 7252NKK","TAILLE:42","","1","59.5","0","","","Equipement pour M MARCO DUARTE basé sur Airbus Saint Eloi","0","0","114.28","EUR","offline","paid","fulfilled"</t>
  </si>
  <si>
    <t>6486647100001500,"Sep 4, 2018","12:05:54 PM","ALI ENNAFII","","","","","","""null""","ALI ENNAFII","","","","","","""null""","""""","ALI ENNAFII /  /  /   null /  / ","ali.ennafii@actemium.com"," ","FS-S422178MN CHAUSSURE JUNA S3","TAILLE:42","","1","45.67","0","","","","0","0","45.67","EUR","offline","paid","fulfilled"</t>
  </si>
  <si>
    <t>6486647100001499,"Sep 4, 2018","11:47:02 AM","guillaume vigroux","","","","","","""null""","guillaume vigroux","","","","","","""null""","""""","guillaume vigroux /  /  /   null /  / ","guillaume.vigroux@merial.com"," ","FS-S422178MN CHAUSSURE JUNA S3","TAILLE:43","","1","45.67","0","","","","0","0","45.67","EUR","offline","paid","fulfilled"</t>
  </si>
  <si>
    <t>6486647100001498,"Sep 4, 2018","11:42:56 AM","tony jacquin","","","","","","""null""","tony jacquin","","","","","","""null""","""""","tony jacquin /  /  /   null /  / ","guillaume.vigroux@merial.com"," ","FS-P113330 CASQUETTE FB3 VISIERE 55CM  ACTEMIUM","","","1","12.9","0","","","","0","0","12.9","EUR","offline","paid","fulfilled"</t>
  </si>
  <si>
    <t xml:space="preserve">6486647100001497,"Sep 3, 2018","1:59:58 PM","Karl Humbert","","","","","","""null""","Karl Humbert","","","","","","""null""","""""","Karl Humbert /  /  /   null /  / ","karl.humbert@actemium.com"," ","FS-S234078GR GANTS ANTI-COUPURE STARCUT+XTRA","Taille:8","","12","3.71","0","","","Pour Mathias Bereche </t>
  </si>
  <si>
    <t xml:space="preserve">6486647100001497,"Sep 3, 2018","1:59:58 PM","Karl Humbert","","","","","","""null""","Karl Humbert","","","","","","""null""","""""","Karl Humbert /  /  /   null /  / ","karl.humbert@actemium.com"," ","FS-S212138 GANT MANUT STARJUST HYDR 03/26740-30","Taille:8","","1","4.94","0","","","Pour Mathias Bereche </t>
  </si>
  <si>
    <t xml:space="preserve">6486647100001497,"Sep 3, 2018","1:59:58 PM","Karl Humbert","","","","","","""null""","Karl Humbert","","","","","","""null""","""""","Karl Humbert /  /  /   null /  / ","karl.humbert@actemium.com"," ","EM-CHAUSSURE BETA 7252NKK","TAILLE:42","","1","59.5","0","","","Pour Mathias Bereche </t>
  </si>
  <si>
    <t xml:space="preserve">6486647100001497,"Sep 3, 2018","1:59:58 PM","Karl Humbert","","","","","","""null""","Karl Humbert","","","","","","""null""","""""","Karl Humbert /  /  /   null /  / ","karl.humbert@actemium.com"," ","FS-P113330 CASQUETTE FB3 VISIERE 55CM  ACTEMIUM","","","1","12.9","0","","","Pour Mathias Bereche </t>
  </si>
  <si>
    <t xml:space="preserve">6486647100001497,"Sep 3, 2018","1:59:58 PM","Karl Humbert","","","","","","""null""","Karl Humbert","","","","","","""null""","""""","Karl Humbert /  /  /   null /  / ","karl.humbert@actemium.com"," ","FS-S121371RNPRBINC- LUNETTE RUSH INCOLORE","","","1","5.63","0","","","Pour Mathias Bereche </t>
  </si>
  <si>
    <t>6486647100001496,"Sep 3, 2018","12:10:07 PM","Victor ZAHN","","","","","","""null""","Victor ZAHN","","","","","","""null""","""""","Victor ZAHN /  /  /   null /  / ","nicolas.graby@actemium.com"," ","FS-P113330 CASQUETTE FB3 VISIERE 55CM  ACTEMIUM","","","1","12.9","0","","","","0","0","25.6","EUR","offline","paid","fulfilled"</t>
  </si>
  <si>
    <t>6486647100001496,"Sep 3, 2018","12:10:07 PM","Victor ZAHN","","","","","","""null""","Victor ZAHN","","","","","","""null""","""""","Victor ZAHN /  /  /   null /  / ","nicolas.graby@actemium.com"," ","FS-S121371RNPRBINC- LUNETTE RUSH INCOLORE","","","1","5.63","0","","","","0","0","25.6","EUR","offline","paid","fulfilled"</t>
  </si>
  <si>
    <t>6486647100001496,"Sep 3, 2018","12:10:07 PM","Victor ZAHN","","","","","","""null""","Victor ZAHN","","","","","","""null""","""""","Victor ZAHN /  /  /   null /  / ","nicolas.graby@actemium.com"," ","FS-S352154JF GILET HV / 54515 ECO","Tailles :L","","1","3.36","0","","","","0","0","25.6","EUR","offline","paid","fulfilled"</t>
  </si>
  <si>
    <t>6486647100001496,"Sep 3, 2018","12:10:07 PM","Victor ZAHN","","","","","","""null""","Victor ZAHN","","","","","","""null""","""""","Victor ZAHN /  /  /   null /  / ","nicolas.graby@actemium.com"," ","FS-S234078GR GANTS ANTI-COUPURE STARCUT+XTRA","Taille:8","","1","3.71","0","","","","0","0","25.6","EUR","offline","paid","fulfilled"</t>
  </si>
  <si>
    <t>6486647100001495,"Sep 3, 2018","12:09:03 PM","THIERRY CABROL","","","","","","""null""","THIERRY CABROL","","","","","","""null""","""""","THIERRY CABROL /  /  /   null /  / ","alexandre.mourembles@actemium.com"," ","VP-VESTE ACTEMIUM ROUGE","TAILLE:T2","","1","0","0","","","","0","0","0","EUR","offline","paid","fulfilled"</t>
  </si>
  <si>
    <t>6486647100001495,"Sep 3, 2018","12:09:03 PM","THIERRY CABROL","","","","","","""null""","THIERRY CABROL","","","","","","""null""","""""","THIERRY CABROL /  /  /   null /  / ","alexandre.mourembles@actemium.com"," ","VP-PANTALON ACTEMIUM ROUGE","TAILLE:44T2","","1","0","0","","","","0","0","0","EUR","offline","paid","fulfilled"</t>
  </si>
  <si>
    <t>6486647100001435,"Jul 31, 2018","4:49:48 PM","Jean-luc CEBE","","","","","","""null""","Jean-luc CEBE","","","","","","""null""","""""","Jean-luc CEBE /  /  /   null /  / ","jean-luc.cebe@actemium.com"," ","EM-CHAUSSURE BETA 7252NKK","TAILLE:44","","1","59.5","0","","","Pour nouvel embauché M POME Raphael sur le site ARIANEGROUP","0","0","59.5","EUR","offline","paid","fulfilled"</t>
  </si>
  <si>
    <t>6486647100001435,"Jul 31, 2018","4:49:48 PM","Jean-luc CEBE","","","","","","""null""","Jean-luc CEBE","","","","","","""null""","""""","Jean-luc CEBE /  /  /   null /  / ","jean-luc.cebe@actemium.com"," ","VP-VESTE ACTEMIUM ROUGE","TAILLE:T2","","3","0","0","","","Pour nouvel embauché M POME Raphael sur le site ARIANEGROUP","0","0","59.5","EUR","offline","paid","fulfilled"</t>
  </si>
  <si>
    <t>6486647100001435,"Jul 31, 2018","4:49:48 PM","Jean-luc CEBE","","","","","","""null""","Jean-luc CEBE","","","","","","""null""","""""","Jean-luc CEBE /  /  /   null /  / ","jean-luc.cebe@actemium.com"," ","VP-T-SHIRT ACTEMIUM NOIR &amp; BLANC","TAILLE:M","","5","0","0","","","Pour nouvel embauché M POME Raphael sur le site ARIANEGROUP","0","0","59.5","EUR","offline","paid","fulfilled"</t>
  </si>
  <si>
    <t>6486647100001435,"Jul 31, 2018","4:49:48 PM","Jean-luc CEBE","","","","","","""null""","Jean-luc CEBE","","","","","","""null""","""""","Jean-luc CEBE /  /  /   null /  / ","jean-luc.cebe@actemium.com"," ","VP-PARKA HV ACTEMIUM FLUO","TAILLE:L","","1","0","0","","","Pour nouvel embauché M POME Raphael sur le site ARIANEGROUP","0","0","59.5","EUR","offline","paid","fulfilled"</t>
  </si>
  <si>
    <t>6486647100001435,"Jul 31, 2018","4:49:48 PM","Jean-luc CEBE","","","","","","""null""","Jean-luc CEBE","","","","","","""null""","""""","Jean-luc CEBE /  /  /   null /  / ","jean-luc.cebe@actemium.com"," ","VP-PANTALON ACTEMIUM ROUGE","TAILLE:38T0","","3","0","0","","","Pour nouvel embauché M POME Raphael sur le site ARIANEGROUP","0","0","59.5","EUR","offline","paid","fulfilled"</t>
  </si>
  <si>
    <t>6486647100001435,"Jul 31, 2018","4:49:48 PM","Jean-luc CEBE","","","","","","""null""","Jean-luc CEBE","","","","","","""null""","""""","Jean-luc CEBE /  /  /   null /  / ","jean-luc.cebe@actemium.com"," ","VP-SWEAT ACTEMIUM NOIR &amp; BLANC","TAILLE:M","","2","0","0","","","Pour nouvel embauché M POME Raphael sur le site ARIANEGROUP","0","0","59.5","EUR","offline","paid","fulfilled"</t>
  </si>
  <si>
    <t>6486647100001434,"Jul 31, 2018","3:11:45 PM","Françis DRAGNE","","","","","","""null""","Françis DRAGNE","","","","","","""null""","""""","Françis DRAGNE /  /  /   null /  / ","francis.dragne@actemium.com"," ","FS-P113330 CASQUETTE FB3 VISIERE 55CM  ACTEMIUM","","","5","12.9","0","","","Pour le site HERAKLES","0","0","64.5","EUR","offline","paid","fulfilled"</t>
  </si>
  <si>
    <t>6486647100001433,"Jul 27, 2018","2:16:26 PM","Alexandre mourembles","","","","","","""null""","Alexandre mourembles","","","","","","""null""","""""","Alexandre mourembles /  /  /   null /  / ","alexandre.mourembles@actemium.com"," ","VP-T-SHIRT ACTEMIUM NOIR &amp; BLANC","TAILLE:L","","4","0","0","","","","0","0","0","EUR","offline","paid","fulfilled"</t>
  </si>
  <si>
    <t>6486647100001433,"Jul 27, 2018","2:16:26 PM","Alexandre mourembles","","","","","","""null""","Alexandre mourembles","","","","","","""null""","""""","Alexandre mourembles /  /  /   null /  / ","alexandre.mourembles@actemium.com"," ","VP-T-SHIRT ACTEMIUM NOIR &amp; BLANC","TAILLE:M","","4","0","0","","","","0","0","0","EUR","offline","paid","fulfilled"</t>
  </si>
  <si>
    <t>6486647100001433,"Jul 27, 2018","2:16:26 PM","Alexandre mourembles","","","","","","""null""","Alexandre mourembles","","","","","","""null""","""""","Alexandre mourembles /  /  /   null /  / ","alexandre.mourembles@actemium.com"," ","VP-T-SHIRT ACTEMIUM NOIR &amp; BLANC","TAILLE:XL","","6","0","0","","","","0","0","0","EUR","offline","paid","fulfilled"</t>
  </si>
  <si>
    <t>6486647100001432,"Jul 27, 2018","11:30:40 AM","EMMANUEL GRIGNON","","","","","","""null""","EMMANUEL GRIGNON","","","","","","""null""","""""","EMMANUEL GRIGNON /  /  /   null /  / ","emmanuel.grignon@actemium.com"," ","FS-S723064VE BOITE DE GANTS NITRIL EPIKA POUDRE","Taille:L","","1","6.52","0","","","EPI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</si>
  <si>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","FS-S723064VE BOITE DE GANTS NITRIL EPIKA POUDRE","Taille:XL","","1","6.52","0","","","EPI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</si>
  <si>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","FS-S234078GR GANTS ANTI-COUPURE STARCUT+XTRA","Taille:9","","7","3.71","0","","","EPI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</si>
  <si>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","FS-S234078GR GANTS ANTI-COUPURE STARCUT+XTRA","Taille:10","","7","3.71","0","","","EPI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</si>
  <si>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","FS-S131190 MASQUE ANTIPOUS. FFP3/9332+","","","10","3.95","0","","","EPI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</si>
  <si>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","FS-S141019 BOITE 500 BOUCHONS OREILLES YELLOW NEON","","","1","16.88","0","","","EPI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</si>
  <si>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","FS-S121371RNPRBINC- LUNETTE RUSH INCOLORE","","","10","5.63","0","","","EPI pour la prestation UGV</t>
  </si>
  <si>
    <t>6486647100001432,"Jul 27, 2018","11:30:40 AM","EMMANUEL GRIGNON","","","","","","""null""","EMMANUEL GRIGNON","","","","","","""null""","""""","EMMANUEL GRIGNON /  /  /   null /  / ","emmanuel.grignon@actemium.com"," ","FS-S123064BEPYCINC LUNETTES BLAST","","","10","7.51","0","","","EPI pour la prestation UGV</t>
  </si>
  <si>
    <t>6486647100001431,"Jul 27, 2018","6:16:54 AM","Rémi DAL MASO","","","","","","""null""","Rémi DAL MASO","","","","","","""null""","""""","Rémi DAL MASO /  /  /   null /  / ","remi.dal-maso@actemium.com"," ","EM - CHAUSSURE BETA 7253NKK","TAILLE:41","","1","61.5","0","","","anciennes chaussures usées","0","0","61.5","EUR","offline","paid","fulfilled"</t>
  </si>
  <si>
    <t>6486647100001430,"Jul 26, 2018","7:37:31 AM","ROMAIN VERGNES","","","","","","""null""","ROMAIN VERGNES","","","","","","""null""","""""","ROMAIN VERGNES /  /  /   null /  / ","romain.vergnes@actemium.com"," ","VP-T-SHIRT ACTEMIUM NOIR &amp; BLANC","TAILLE:XL","","5","0","0","","","","0","0","0","EUR","offline","paid","fulfilled"</t>
  </si>
  <si>
    <t>6486647100001429,"Jul 25, 2018","9:16:37 AM","ROMAIN VERGNES","","","","","","""null""","ROMAIN VERGNES","","","","","","""null""","""""","ROMAIN VERGNES /  /  /   null /  / ","romain.vergnes@actemium.com"," ","VP-T-SHIRT ACTEMIUM NOIR &amp; BLANC","TAILLE:M","","5","0","0","","","","0","0","0","EUR","offline","paid","fulfilled"</t>
  </si>
  <si>
    <t>6486647100001428,"Jul 25, 2018","6:51:22 AM","eric sanchez-clary","","","","","","""null""","eric sanchez-clary","","","","","","""null""","""""","eric sanchez-clary /  /  /   null /  / ","eric.sanchez-clary.external@airbus.com"," ","VP-VESTE ACTEMIUM ROUGE","TAILLE:T2","","1","0","0","","","veste pour Aurelie Gorge","0","0","0","EUR","offline","paid","fulfilled"</t>
  </si>
  <si>
    <t>6486647100001427,"Jul 23, 2018","2:21:58 PM","jean luc CEBE","","","","","","""null""","jean luc CEBE","","","","","","""null""","""""","jean luc CEBE /  /  /   null /  / ","jean-luc.cebe@actemium.com"," ","FP-PS55WHR CASQUE + JUGULAIRE TRAVAIL EN HAUTEUR","","","2","14.5","0","","","","0","0","52","EUR","offline","paid","fulfilled"</t>
  </si>
  <si>
    <t>6486647100001427,"Jul 23, 2018","2:21:58 PM","jean luc CEBE","","","","","","""null""","jean luc CEBE","","","","","","""null""","""""","jean luc CEBE /  /  /   null /  / ","jean-luc.cebe@actemium.com"," ","FS-S352154JF GILET HV / 54515 ECO","Tailles :XL","","3","3.36","0","","","","0","0","52","EUR","offline","paid","fulfilled"</t>
  </si>
  <si>
    <t>6486647100001427,"Jul 23, 2018","2:21:58 PM","jean luc CEBE","","","","","","""null""","jean luc CEBE","","","","","","""null""","""""","jean luc CEBE /  /  /   null /  / ","jean-luc.cebe@actemium.com"," ","FS-S121375ROPRBTF- LUNETTE CLASSIQUE FUMEE","","","2","6.46","0","","","","0","0","52","EUR","offline","paid","fulfilled"</t>
  </si>
  <si>
    <t>6486647100001426,"Jul 23, 2018","1:41:36 PM","Tristan CALMELLY","","","","","","""null""","Tristan CALMELLY","","","","","","""null""","""""","Tristan CALMELLY /  /  /   null /  / ","tristan.calmelly.external@airbus.com"," ","VP-T-SHIRT ACTEMIUM NOIR &amp; BLANC","TAILLE:M","","10","0","0","","","Pour G.Coulet et T.TEURURAI","0","0","0","EUR","offline","paid","fulfilled"</t>
  </si>
  <si>
    <t>6486647100001425,"Jul 23, 2018","1:19:34 PM","Alexandre Mourembles","","","","","","""null""","Alexandre Mourembles","","","","","","""null""","""""","Alexandre Mourembles /  /  /   null /  / ","xavier.orriere@actemium.com"," ","FS-S122004INPRBINC SURLUNETTE","","","5","2.9","0","","","","0","0","14.5","EUR","offline","paid","fulfilled"</t>
  </si>
  <si>
    <t>6486647100001424,"Jul 20, 2018","9:13:50 AM","guillaume RUSSO","","","","","","""null""","guillaume RUSSO","","","","","","""null""","""""","guillaume RUSSO /  /  /   null /  / ","guillaume.russo@actemium.com"," ","FS-S111049BLSTD - CASQUE CHANTIER STYLE 300","","","2","2.75","0","","","complément arret TRIMET","0","0","5.5","EUR","offline","paid","fulfilled"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</si>
  <si>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","PH-3 COMPRESSES STERILES 5X5","","","1","0","0","","","pharmacie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</si>
  <si>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BANDE DE GAZE 3MX5CM","","","1","0","0","","","pharmacie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</si>
  <si>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BANDE DE GAZE 3MX10CM","","","1","0","0","","","pharmacie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</si>
  <si>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ROULEAU SPARADRAP MICROPORE","","","1","0","0","","","pharmacie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</si>
  <si>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PANSEMENT COMPRESSIF","","","1","0","0","","","pharmacie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</si>
  <si>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BOITE DE PANSEMENT","","","1","0","0","","","pharmacie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</si>
  <si>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BANDE DE CONTENTION","","","1","0","0","","","pharmacie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</si>
  <si>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ARNICAN","","","1","0","0","","","pharmacie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</si>
  <si>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","PH-5 MONO DOSES SERUM PHYSIOLOGIQUE","","","1","0","0","","","pharmacie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</si>
  <si>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","PH-1 PAIRE DE CISEAUX BOUT ROND","","","1","0","0","","","pharmacie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</si>
  <si>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","PH- 1 POCHE  DE  FROID","","","1","0","0","","","pharmacie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</si>
  <si>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","PH- 2 PAIRES DE GANTS JETABLES","","","1","0","0","","","pharmacie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</si>
  <si>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  1 DIASEPYL 0,5%","","","1","0","0","","","pharmacie pour ARRET TRIMET","0","0","0","EUR","offline","paid","fulfilled"</t>
  </si>
  <si>
    <t>6486647100001423,"Jul 20, 2018","8:38:33 AM","GUILLAUME RUSSO","","","","","","""null""","GUILLAUME RUSSO","","","","","","""null""","""""","GUILLAUME RUSSO /  /  /   null /  / ","guillaume.russo@actemium.com"," ","PH- 1 BRUL'SOINS","","","1","0","0","","","pharmacie pour ARRET TRIMET","0","0","0","EUR","offline","paid","fulfilled"</t>
  </si>
  <si>
    <t>6486647100001422,"Jul 20, 2018","8:15:04 AM","Guillaume RUSSO","","","","","","""null""","Guillaume RUSSO","","","","","","""null""","""""","Guillaume RUSSO /  /  /   null /  / ","guillaume.russo@actemium.com"," ","FS-S234078GR GANTS ANTI-COUPURE STARCUT+XTRA","Taille:8","","50","3.71","0","","","","0","0","677.35","EUR","offline","paid","fulfilled"</t>
  </si>
  <si>
    <t>6486647100001422,"Jul 20, 2018","8:15:04 AM","Guillaume RUSSO","","","","","","""null""","Guillaume RUSSO","","","","","","""null""","""""","Guillaume RUSSO /  /  /   null /  / ","guillaume.russo@actemium.com"," ","FS-S234078GR GANTS ANTI-COUPURE STARCUT+XTRA","Taille:10","","50","3.71","0","","","","0","0","677.35","EUR","offline","paid","fulfilled"</t>
  </si>
  <si>
    <t>6486647100001422,"Jul 20, 2018","8:15:04 AM","Guillaume RUSSO","","","","","","""null""","Guillaume RUSSO","","","","","","""null""","""""","Guillaume RUSSO /  /  /   null /  / ","guillaume.russo@actemium.com"," ","FS-S234078GR GANTS ANTI-COUPURE STARCUT+XTRA","Taille:11","","50","3.71","0","","","","0","0","677.35","EUR","offline","paid","fulfilled"</t>
  </si>
  <si>
    <t>6486647100001422,"Jul 20, 2018","8:15:04 AM","Guillaume RUSSO","","","","","","""null""","Guillaume RUSSO","","","","","","""null""","""""","Guillaume RUSSO /  /  /   null /  / ","guillaume.russo@actemium.com"," ","FS-S111049BLSTD - CASQUE CHANTIER STYLE 300","","","3","2.75","0","","","","0","0","677.35","EUR","offline","paid","fulfilled"</t>
  </si>
  <si>
    <t>6486647100001422,"Jul 20, 2018","8:15:04 AM","Guillaume RUSSO","","","","","","""null""","Guillaume RUSSO","","","","","","""null""","""""","Guillaume RUSSO /  /  /   null /  / ","guillaume.russo@actemium.com"," ","FS-S121371RNPRBINC- LUNETTE RUSH INCOLORE","","","20","5.63","0","","","","0","0","677.35","EUR","offline","paid","fulfilled"</t>
  </si>
  <si>
    <t>6486647100001421,"Jul 18, 2018","11:02:44 AM","stephane mirouze","","","","","","""null""","stephane mirouze","","","","","","""null""","""""","stephane mirouze /  /  /   null /  / ","stephane.mirouze@actemium.com"," ","FS-S234078GR GANTS ANTI-COUPURE STARCUT+XTRA","Taille:9","","12","3.71","0","","","","0","0","44.52","EUR","offline","paid","fulfilled"</t>
  </si>
  <si>
    <t>6486647100001420,"Jul 18, 2018","9:58:58 AM","Romain VERGNES","","","","","","""null""","Romain VERGNES","","","","","","""null""","""""","Romain VERGNES /  /  /   null /  / ","romain.vergnes@actemium.com"," ","FS-S234078GR GANTS ANTI-COUPURE STARCUT+XTRA","Taille:10","","5","3.71","0","","","","0","0","50.14","EUR","offline","paid","fulfilled"</t>
  </si>
  <si>
    <t>6486647100001420,"Jul 18, 2018","9:58:58 AM","Romain VERGNES","","","","","","""null""","Romain VERGNES","","","","","","""null""","""""","Romain VERGNES /  /  /   null /  / ","romain.vergnes@actemium.com"," ","FS-S234078GR GANTS ANTI-COUPURE STARCUT+XTRA","Taille:9","","5","3.71","0","","","","0","0","50.14","EUR","offline","paid","fulfilled"</t>
  </si>
  <si>
    <t>6486647100001420,"Jul 18, 2018","9:58:58 AM","Romain VERGNES","","","","","","""null""","Romain VERGNES","","","","","","""null""","""""","Romain VERGNES /  /  /   null /  / ","romain.vergnes@actemium.com"," ","FS-S723064VE BOITE DE GANTS NITRIL EPIKA POUDRE","TAIILE:L","","1","6.52","0","","","","0","0","50.14","EUR","offline","paid","fulfilled"</t>
  </si>
  <si>
    <t>6486647100001420,"Jul 18, 2018","9:58:58 AM","Romain VERGNES","","","","","","""null""","Romain VERGNES","","","","","","""null""","""""","Romain VERGNES /  /  /   null /  / ","romain.vergnes@actemium.com"," ","FS-S723064VE BOITE DE GANTS NITRIL EPIKA POUDRE","TAIILE:XL","","1","6.52","0","","","","0","0","50.14","EUR","offline","paid","fulfilled"</t>
  </si>
  <si>
    <t>6486647100001419,"Jul 17, 2018","2:15:31 PM","Guillaume RUSSO","","","","","","""null""","Guillaume RUSSO","","","","","","""null""","""""","Guillaume RUSSO /  /  /   null /  / ","guillaume.russo@actemium.com"," ","FS-S127167 PROTECTION  VISOR","TAILLE:UNIQUE","","5","5.32","0","","","","0","0","26.6","EUR","offline","paid","fulfilled"</t>
  </si>
  <si>
    <t>6486647100001418,"Jul 17, 2018","9:41:22 AM","Romain VERGNES","","","","","","""null""","Romain VERGNES","","","","","","""null""","""""","Romain VERGNES /  /  /   null /  / ","romain.vergnes@actemium.com"," ","VP-T-SHIRT ACTEMIUM NOIR &amp; BLANC","TAILLE:S","","5","0","0","","","Pour Paul SAHUQUE</t>
  </si>
  <si>
    <t>6486647100001417,"Jul 13, 2018","8:13:51 AM","jean-luc cebe","","","","","","""null""","jean-luc cebe","","","","","","""null""","""""","jean-luc cebe /  /  /   null /  / ","jean-luc.cebe@actemium.com"," ","PH-1 BOITE DE PANSEMENT","","","1","0","0","","","Pour trousse à pharmacie base vie ANTARGAZ à BOUSSENS suite à accident survenu cette semaine","0","0","0","EUR","offline","paid","fulfilled"</t>
  </si>
  <si>
    <t>6486647100001417,"Jul 13, 2018","8:13:51 AM","jean-luc cebe","","","","","","""null""","jean-luc cebe","","","","","","""null""","""""","jean-luc cebe /  /  /   null /  / ","jean-luc.cebe@actemium.com"," ","PH-1 BANDE DE GAZE 3MX5CM","","","1","0","0","","","Pour trousse à pharmacie base vie ANTARGAZ à BOUSSENS suite à accident survenu cette semaine","0","0","0","EUR","offline","paid","fulfilled"</t>
  </si>
  <si>
    <t>6486647100001417,"Jul 13, 2018","8:13:51 AM","jean-luc cebe","","","","","","""null""","jean-luc cebe","","","","","","""null""","""""","jean-luc cebe /  /  /   null /  / ","jean-luc.cebe@actemium.com"," ","PH-1 BANDE DE GAZE 3MX10CM","","","2","0","0","","","Pour trousse à pharmacie base vie ANTARGAZ à BOUSSENS suite à accident survenu cette semaine","0","0","0","EUR","offline","paid","fulfilled"</t>
  </si>
  <si>
    <t>6486647100001417,"Jul 13, 2018","8:13:51 AM","jean-luc cebe","","","","","","""null""","jean-luc cebe","","","","","","""null""","""""","jean-luc cebe /  /  /   null /  / ","jean-luc.cebe@actemium.com"," ","PH-3 COMPRESSES STERILES 5X5","","","10","0","0","","","Pour trousse à pharmacie base vie ANTARGAZ à BOUSSENS suite à accident survenu cette semaine","0","0","0","EUR","offline","paid","fulfilled"</t>
  </si>
  <si>
    <t>6486647100001415,"Jul 12, 2018","9:32:49 AM","alexandre mourembles","","","","","","""null""","alexandre mourembles","","","","","","""null""","""""","alexandre mourembles /  /  /   null /  / ","alexandre.mourembles@actemium.com"," ","VP-VESTE ACTEMIUM BLEU CLASSIQUE","TAILLE:T2","","2","0","0","","","SAM pour youssef essebani","0","0","0","EUR","offline","paid","fulfilled"</t>
  </si>
  <si>
    <t>6486647100001415,"Jul 12, 2018","9:32:49 AM","alexandre mourembles","","","","","","""null""","alexandre mourembles","","","","","","""null""","""""","alexandre mourembles /  /  /   null /  / ","alexandre.mourembles@actemium.com"," ","VP-PANTALON CLASSIQUE BLEU","TAILLE:T1","","2","0","0","","","SAM pour youssef essebani","0","0","0","EUR","offline","paid","fulfilled"</t>
  </si>
  <si>
    <t>6486647100001414,"Jul 11, 2018","7:10:43 AM","Philippe Rousseau","","","","","","""null""","Philippe Rousseau","","","","","","""null""","""""","Philippe Rousseau /  /  /   null /  / ","philippe.rousseau@actemium.com"," ","FS-S422194 CHAUSSURES MUSTANG FLEX","Taille:42","","1","35.2","0","","","Dotation pour le nouvel embauché Romain Duffaud à préparer pour le 16/07/18.</t>
  </si>
  <si>
    <t>6486647100001414,"Jul 11, 2018","7:10:43 AM","Philippe Rousseau","","","","","","""null""","Philippe Rousseau","","","","","","""null""","""""","Philippe Rousseau /  /  /   null /  / ","philippe.rousseau@actemium.com"," ","FS-S121371RNPRBINC- LUNETTE RUSH INCOLORE","","","1","5.63","0","","","Dotation pour le nouvel embauché Romain Duffaud à préparer pour le 16/07/18.</t>
  </si>
  <si>
    <t>6486647100001414,"Jul 11, 2018","7:10:43 AM","Philippe Rousseau","","","","","","""null""","Philippe Rousseau","","","","","","""null""","""""","Philippe Rousseau /  /  /   null /  / ","philippe.rousseau@actemium.com"," ","FS-P113330 CASQUETTE FB3 VISIERE 55CM  ACTEMIUM","","","1","12.9","0","","","Dotation pour le nouvel embauché Romain Duffaud à préparer pour le 16/07/18.</t>
  </si>
  <si>
    <t>6486647100001414,"Jul 11, 2018","7:10:43 AM","Philippe Rousseau","","","","","","""null""","Philippe Rousseau","","","","","","""null""","""""","Philippe Rousseau /  /  /   null /  / ","philippe.rousseau@actemium.com"," ","VP-VESTE ACTEMIUM ROUGE","TAILLE:T3","","1","0","0","","","Dotation pour le nouvel embauché Romain Duffaud à préparer pour le 16/07/18.</t>
  </si>
  <si>
    <t>6486647100001414,"Jul 11, 2018","7:10:43 AM","Philippe Rousseau","","","","","","""null""","Philippe Rousseau","","","","","","""null""","""""","Philippe Rousseau /  /  /   null /  / ","philippe.rousseau@actemium.com"," ","VP-T-SHIRT ACTEMIUM NOIR &amp; BLANC","TAILLE:L","","2","0","0","","","Dotation pour le nouvel embauché Romain Duffaud à préparer pour le 16/07/18.</t>
  </si>
  <si>
    <t>6486647100001414,"Jul 11, 2018","7:10:43 AM","Philippe Rousseau","","","","","","""null""","Philippe Rousseau","","","","","","""null""","""""","Philippe Rousseau /  /  /   null /  / ","philippe.rousseau@actemium.com"," ","VP-PANTALON ACTEMIUM ROUGE","TAILLE:40T1","","1","0","0","","","Dotation pour le nouvel embauché Romain Duffaud à préparer pour le 16/07/18.</t>
  </si>
  <si>
    <t>6486647100001413,"Jul 11, 2018","6:04:16 AM","alexis tamowski","","","","","","""null""","alexis tamowski","","","","","","""null""","""""","alexis tamowski /  /  /   null /  / ","alexis.tamowski@actemium.com"," ","FS-S723064VE BOITE DE GANTS NITRIL EPIKA POUDRE","TAIILE:XL","","5","6.52","0","","","","0","0","2288.9","EUR","offline","paid","fulfilled"</t>
  </si>
  <si>
    <t>6486647100001413,"Jul 11, 2018","6:04:16 AM","alexis tamowski","","","","","","""null""","alexis tamowski","","","","","","""null""","""""","alexis tamowski /  /  /   null /  / ","alexis.tamowski@actemium.com"," ","FS-S234078GR GANTS ANTI-COUPURE STARCUT+XTRA","Taille:9","","240","3.71","0","","","","0","0","2288.9","EUR","offline","paid","fulfilled"</t>
  </si>
  <si>
    <t>6486647100001413,"Jul 11, 2018","6:04:16 AM","alexis tamowski","","","","","","""null""","alexis tamowski","","","","","","""null""","""""","alexis tamowski /  /  /   null /  / ","alexis.tamowski@actemium.com"," ","FS-S234078GR GANTS ANTI-COUPURE STARCUT+XTRA","Taille:10","","240","3.71","0","","","","0","0","2288.9","EUR","offline","paid","fulfilled"</t>
  </si>
  <si>
    <t>6486647100001413,"Jul 11, 2018","6:04:16 AM","alexis tamowski","","","","","","""null""","alexis tamowski","","","","","","""null""","""""","alexis tamowski /  /  /   null /  / ","alexis.tamowski@actemium.com"," ","FS-S731023BL COMBINAISON CLASSIC PLUS","TAILLE:XL","","30","11.9","0","","","","0","0","2288.9","EUR","offline","paid","fulfilled"</t>
  </si>
  <si>
    <t>6486647100001413,"Jul 11, 2018","6:04:16 AM","alexis tamowski","","","","","","""null""","alexis tamowski","","","","","","""null""","""""","alexis tamowski /  /  /   null /  / ","alexis.tamowski@actemium.com"," ","FS-S131190 MASQUE ANTIPOUS. FFP3/9332+","","","30","3.95","0","","","","0","0","2288.9","EUR","offline","paid","fulfilled"</t>
  </si>
  <si>
    <t>6486647100001412,"Jul 10, 2018","2:10:35 PM","bruno FRAYSSINHES","","FRA","","","","""null""","bruno FRAYSSINHES","","FRA","","","","""null""","""""","bruno FRAYSSINHES /  /  /   null / FRA / ","bruno.frayssinhes@actemium.com"," ","FS-S131190 MASQUE ANTIPOUS. FFP3/9332+","","","10","3.95","0","","","","0","0","39.5","EUR","offline","paid","fulfilled"</t>
  </si>
  <si>
    <t>6486647100001411,"Jul 10, 2018","2:09:01 PM","bruno FRAYSSINHES","","FRA","","","","""null""","bruno FRAYSSINHES","","FRA","","","","""null""","""""","bruno FRAYSSINHES /  /  /   null / FRA / ","bruno.frayssinhes@actemium.com"," ","VP-T-SHIRT ACTEMIUM NOIR &amp; BLANC","TAILLE:3XL","","5","0","0","","","3XL pour bertin benoit</t>
  </si>
  <si>
    <t>6486647100001411,"Jul 10, 2018","2:09:01 PM","bruno FRAYSSINHES","","FRA","","","","""null""","bruno FRAYSSINHES","","FRA","","","","""null""","""""","bruno FRAYSSINHES /  /  /   null / FRA / ","bruno.frayssinhes@actemium.com"," ","VP-T-SHIRT ACTEMIUM NOIR &amp; BLANC","TAILLE:S","","3","0","0","","","3XL pour bertin benoit</t>
  </si>
  <si>
    <t>6486647100001411,"Jul 10, 2018","2:09:01 PM","bruno FRAYSSINHES","","FRA","","","","""null""","bruno FRAYSSINHES","","FRA","","","","""null""","""""","bruno FRAYSSINHES /  /  /   null / FRA / ","bruno.frayssinhes@actemium.com"," ","VP-PANTALON ACTEMIUM ROUGE","TAILLE:36T0","","2","0","0","","","3XL pour bertin benoit</t>
  </si>
  <si>
    <t>6486647100001409,"Jul 9, 2018","6:58:24 AM","Patrick PEYRE","","","","","","""null""","Patrick PEYRE","","","","","","""null""","""""","Patrick PEYRE /  /  /   null /  / ","tristan.calmelly.external@airbus.com"," ","FS-S422194 CHAUSSURES MUSTANG FLEX","Taille:40","","1","35.2","0","","","Bonjour,</t>
  </si>
  <si>
    <t>6486647100001408,"Jul 6, 2018","7:59:08 AM","stephane mirouze","","","","","","""null""","stephane mirouze","","","","","","""null""","""""","stephane mirouze /  /  /   null /  / ","stephane.mirouze@actemium.com"," ","FS-S234078GR GANTS ANTI-COUPURE STARCUT+XTRA","Taille:10","","12","3.71","0","","","","0","0","44.52","EUR","offline","paid","fulfilled"</t>
  </si>
  <si>
    <t>6486647100001407,"Jul 6, 2018","7:37:49 AM","Cédric Samson","","","","","","""null""","Cédric Samson","","","","","","""null""","""""","Cédric Samson /  /  /   null /  / ","cedric.samson@actemium.com"," ","EM-CHAUSSURE BETA 7252NKK","TAILLE:45","","1","59.5","0","","","","0","0","59.5","EUR","offline","paid","fulfilled"</t>
  </si>
  <si>
    <t>6486647100001406,"Jul 6, 2018","7:08:14 AM","mathias hereau","","","","","","""null""","mathias hereau","","","","","","""null""","""""","mathias hereau /  /  /   null /  / ","mathias.hereau@actemium.com"," ","FS-S471029 SEMELLES HYGIENIQUE CUT IMAGE","TAILLE:33 - 46","","2","4.26","0","","","","0","0","8.52","EUR","offline","paid","fulfilled"</t>
  </si>
  <si>
    <t>6486647100001405,"Jul 6, 2018","7:06:32 AM","mathias hereau","","","","","","""null""","mathias hereau","","","","","","""null""","""""","mathias hereau /  /  /   null /  / ","mathias.hereau@actemium.com"," ","FS-S352154JF GILET HV / 54515 ECO","Tailles :XL","","1","3.36","0","","","","0","0","3.36","EUR","offline","paid","fulfilled"</t>
  </si>
  <si>
    <t>6486647100001404,"Jul 6, 2018","6:21:05 AM","Jean Luc CEBE","","","","","","""null""","Jean Luc CEBE","","","","","","""null""","""""","Jean Luc CEBE /  /  /   null /  / ","jean-luc.cebe@actemium.com"," ","FS-S234078GR GANTS ANTI-COUPURE STARCUT+XTRA","Taille:9","","12","3.71","0","","","","0","0","44.52","EUR","offline","paid","fulfilled"</t>
  </si>
  <si>
    <t>6486647100001403,"Jul 6, 2018","5:38:30 AM","Jean Luc CEBE","","","","","","""null""","Jean Luc CEBE","","","","","","""null""","""""","Jean Luc CEBE /  /  /   null /  / ","jean-luc.cebe@actemium.com"," ","VP-PANTALON ACTEMIUM ROUGE","TAILLE:36T0","","3","0","0","","","Pantalon et chaussure pour M MONTOYA suite au chantier ingrat de DERICHEBOURG","0","0","35.2","EUR","offline","paid","fulfilled"</t>
  </si>
  <si>
    <t>6486647100001403,"Jul 6, 2018","5:38:30 AM","Jean Luc CEBE","","","","","","""null""","Jean Luc CEBE","","","","","","""null""","""""","Jean Luc CEBE /  /  /   null /  / ","jean-luc.cebe@actemium.com"," ","FS-S422194 CHAUSSURES MUSTANG FLEX","Taille:43","","1","35.2","0","","","Pantalon et chaussure pour M MONTOYA suite au chantier ingrat de DERICHEBOURG","0","0","35.2","EUR","offline","paid","fulfilled"</t>
  </si>
  <si>
    <t>6486647100001402,"Jul 5, 2018","6:44:01 AM","eric sanchez-clary","","","","","","""null""","eric sanchez-clary","","","","","","""null""","""""","eric sanchez-clary /  /  /   null /  / ","eric.sanchez-clary.external@airbus.com"," ","FS-S723063VE BOITE GANTS NITRIL EPIKA NON POUDRE","TAILLE:L","","10","6.64","0","","","contrat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</si>
  <si>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","FS-S723063VE BOITE GANTS NITRIL EPIKA NON POUDRE","TAILLE:M","","10","6.64","0","","","contrat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</si>
  <si>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","FS-S141019 BOITE 500 BOUCHONS OREILLES YELLOW NEON","","","2","16.88","0","","","contrat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</si>
  <si>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","FS-S131190 MASQUE ANTIPOUS. FFP3/9332+","","","30","3.95","0","","","contrat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</si>
  <si>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","FS-S121396RNPRBINC-LUNETTE RUSH+RUSHPFSPSI","","","20","10.09","0","","","contrat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</si>
  <si>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","EM - CHAUSSURE BETA 7253NKK","TAILLE:43","","1","61.5","0","","","contrat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</si>
  <si>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","FS-S234078GR GANTS ANTI-COUPURE STARCUT+XTRA","Taille:9","","120","3.71","0","","","contrat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</si>
  <si>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","FS-S117042 JUGULAIRE ELASTIQUE HXCS40","","","4","1.35","0","","","contrat FAL</t>
  </si>
  <si>
    <t>6486647100001402,"Jul 5, 2018","6:44:01 AM","eric sanchez-clary","","","","","","""null""","eric sanchez-clary","","","","","","""null""","""""","eric sanchez-clary /  /  /   null /  / ","eric.sanchez-clary.external@airbus.com"," ","FS-P113330 CASQUETTE FB3 VISIERE 55CM  ACTEMIUM","","","20","12.9","0","","","contrat FAL</t>
  </si>
  <si>
    <t>6486647100001401,"Jul 5, 2018","5:52:52 AM","Jean luc CEBE","","","","","","""null""","Jean luc CEBE","","","","","","""null""","""""","Jean luc CEBE /  /  /   null /  / ","Jean-luc.cebe@actemium.com"," ","VP-PANTALON ACTEMIUM ROUGE","TAILLE:38T0","","3","0","0","","","Pour Renouvellement pantalons de Mr MONTOYA car dotation actuelle très insalubre et troué","0","0","0","EUR","offline","paid","fulfilled"</t>
  </si>
  <si>
    <t>6486647100001399,"Jul 4, 2018","6:42:00 AM","eric sanchez-sanchez","","","","","","""null""","eric sanchez-sanchez","","","","","","""null""","""""","eric sanchez-sanchez /  /  /   null /  / ","eric.sanchez-clary.external@airbus.com"," ","VP-VESTE ACTEMIUM ROUGE","TAILLE:T2","","3","0","0","","","1 ere dotation kevin Marusic</t>
  </si>
  <si>
    <t>6486647100001399,"Jul 4, 2018","6:42:00 AM","eric sanchez-sanchez","","","","","","""null""","eric sanchez-sanchez","","","","","","""null""","""""","eric sanchez-sanchez /  /  /   null /  / ","eric.sanchez-clary.external@airbus.com"," ","VP-PANTALON ACTEMIUM ROUGE","TAILLE:40T1","","5","0","0","","","1 ere dotation kevin Marusic</t>
  </si>
  <si>
    <t>6486647100001399,"Jul 4, 2018","6:42:00 AM","eric sanchez-sanchez","","","","","","""null""","eric sanchez-sanchez","","","","","","""null""","""""","eric sanchez-sanchez /  /  /   null /  / ","eric.sanchez-clary.external@airbus.com"," ","VP-GILET SANS MANCHE ACTEMIUM ROUGE","TAILLE:M","","1","0","0","","","1 ere dotation kevin Marusic</t>
  </si>
  <si>
    <t>6486647100001399,"Jul 4, 2018","6:42:00 AM","eric sanchez-sanchez","","","","","","""null""","eric sanchez-sanchez","","","","","","""null""","""""","eric sanchez-sanchez /  /  /   null /  / ","eric.sanchez-clary.external@airbus.com"," ","VP-T-SHIRT ACTEMIUM NOIR &amp; BLANC","TAILLE:M","","5","0","0","","","1 ere dotation kevin Marusic</t>
  </si>
  <si>
    <t>6486647100001399,"Jul 4, 2018","6:42:00 AM","eric sanchez-sanchez","","","","","","""null""","eric sanchez-sanchez","","","","","","""null""","""""","eric sanchez-sanchez /  /  /   null /  / ","eric.sanchez-clary.external@airbus.com"," ","EM - CHAUSSURE BETA 7253NKK","TAILLE:42","","1","61.5","0","","","1 ere dotation kevin Marusic</t>
  </si>
  <si>
    <t>6486647100001397,"Jul 3, 2018","2:15:59 PM","anthony ADGIE","","","","","","""null""","anthony ADGIE","","","","","","""null""","""""","anthony ADGIE /  /  /   null /  / ","alexandre.mourembles@actemium.com"," ","VP-PANTALON ACTEMIUM ROUGE","TAILLE:46T2","","2","0","0","","","Vérifier la taille veste XL, pantalon 46. Dotation bleus couleur rouge à préparer sur Toulouse pour le 06/08/2018 (il passera les chercher à l'agence)</t>
  </si>
  <si>
    <t>6486647100001397,"Jul 3, 2018","2:15:59 PM","anthony ADGIE","","","","","","""null""","anthony ADGIE","","","","","","""null""","""""","anthony ADGIE /  /  /   null /  / ","alexandre.mourembles@actemium.com"," ","VP-VESTE ACTEMIUM ROUGE","TAILLE:T4","","2","0","0","","","Vérifier la taille veste XL, pantalon 46. Dotation bleus couleur rouge à préparer sur Toulouse pour le 06/08/2018 (il passera les chercher à l'agence)</t>
  </si>
  <si>
    <t>6486647100001397,"Jul 3, 2018","2:15:59 PM","anthony ADGIE","","","","","","""null""","anthony ADGIE","","","","","","""null""","""""","anthony ADGIE /  /  /   null /  / ","alexandre.mourembles@actemium.com"," ","VP-VESTE ACTEMIUM BLEU CLASSIQUE","TAILLE:T4","","3","0","0","","","Vérifier la taille veste XL, pantalon 46. Dotation bleus couleur rouge à préparer sur Toulouse pour le 06/08/2018 (il passera les chercher à l'agence)</t>
  </si>
  <si>
    <t>6486647100001397,"Jul 3, 2018","2:15:59 PM","anthony ADGIE","","","","","","""null""","anthony ADGIE","","","","","","""null""","""""","anthony ADGIE /  /  /   null /  / ","alexandre.mourembles@actemium.com"," ","VP-PANTALON CLASSIQUE BLEU","TAILLE:T2","","5","0","0","","","Vérifier la taille veste XL, pantalon 46. Dotation bleus couleur rouge à préparer sur Toulouse pour le 06/08/2018 (il passera les chercher à l'agence)</t>
  </si>
  <si>
    <t>6486647100001397,"Jul 3, 2018","2:15:59 PM","anthony ADGIE","","","","","","""null""","anthony ADGIE","","","","","","""null""","""""","anthony ADGIE /  /  /   null /  / ","alexandre.mourembles@actemium.com"," ","VP-T-SHIRT ACTEMIUM NOIR &amp; BLANC","TAILLE:XL","","5","0","0","","","Vérifier la taille veste XL, pantalon 46. Dotation bleus couleur rouge à préparer sur Toulouse pour le 06/08/2018 (il passera les chercher à l'agence)</t>
  </si>
  <si>
    <t>6486647100001396,"Jul 3, 2018","8:55:23 AM","jean luc CEBE","","","","","","""null""","jean luc CEBE","","","","","","""null""","""""","jean luc CEBE /  /  /   null /  / ","jean-luc.cebe@actemium.com"," ","FS-S234078GR GANTS ANTI-COUPURE STARCUT+XTRA","Taille:10","","20","3.71","0","","","Pour chantier arrêt de production DERICHEBOURG","0","0","123.6","EUR","offline","paid","fulfilled"</t>
  </si>
  <si>
    <t>6486647100001396,"Jul 3, 2018","8:55:23 AM","jean luc CEBE","","","","","","""null""","jean luc CEBE","","","","","","""null""","""""","jean luc CEBE /  /  /   null /  / ","jean-luc.cebe@actemium.com"," ","FS-S212138 GANT MANUT STARJUST HYDR 03/26740-30","Taille:10","","10","4.94","0","","","Pour chantier arrêt de production DERICHEBOURG","0","0","123.6","EUR","offline","paid","fulfilled"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</si>
  <si>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","FS-S111155 CASQUE Idra 2","","","1","53.9","0","","","matériel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</si>
  <si>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","FS-P113330 CASQUETTE FB3 VISIERE 55CM  ACTEMIUM","","","1","12.9","0","","","matériel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</si>
  <si>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","FS-S595125 - LAMPE FRONTAL ATEX ZONE 0","","","1","37.62","0","","","matériel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</si>
  <si>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","FS-S127167 PROTECTION  VISOR","TAILLE:UNIQUE","","1","5.32","0","","","matériel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</si>
  <si>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","FS-S231167 GANTS ELEC CLASS00 ELECTROSOFT","Taille:10","","1","11.35","0","","","matériel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</si>
  <si>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","FS-S219013 SURGANTS ELEC MODELE 021600","Taille:10","","1","7.6","0","","","matériel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</si>
  <si>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","FP-PS55WHR CASQUE + JUGULAIRE TRAVAIL EN HAUTEUR","","","1","14.5","0","","","matériel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</si>
  <si>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","FS-S123064BEPYCINC LUNETTES BLAST","","","1","7.51","0","","","matériel pour nouvel arrivant. Prévoir un sac Actemium pour rangement. Prévoir également de lui fournir des chaussures de sécurité. Bleus : cf mail sur sujet bleu","0","0","156.33","EUR","offline","paid","fulfilled"</t>
  </si>
  <si>
    <t>6486647100001395,"Jul 2, 2018","4:06:05 PM","anthony ADGIE","","","","","","""null""","anthony ADGIE","","","","","","""null""","""""","anthony ADGIE /  /  /   null /  / ","alexandre.mourembles@actemium.com"," ","FS-S121371RNPRBINC- LUNETTE RUSH INCOLORE","","","1","5.63","0","","","matériel pour nouvel arrivant. Prévoir un sac Actemium pour rangement. Prévoir également de lui fournir des chaussures de sécurité. Bleus : cf mail sur sujet bleu","0","0","156.33","EUR","offline","paid","fulfilled"</t>
  </si>
  <si>
    <t>6486647100001394,"Jul 2, 2018","10:22:58 AM","alexandre mourembles","","","","","","""null""","alexandre mourembles","","","","","","""null""","""""","alexandre mourembles /  /  /   null /  / ","alexandre.mourembles@actemium.com"," ","FP-PS55WHR CASQUE + JUGULAIRE TRAVAIL EN HAUTEUR","","","3","14.5","0","","","affectation florian saisset","0","0","426.04","EUR","offline","paid","fulfilled"</t>
  </si>
  <si>
    <t>6486647100001394,"Jul 2, 2018","10:22:58 AM","alexandre mourembles","","","","","","""null""","alexandre mourembles","","","","","","""null""","""""","alexandre mourembles /  /  /   null /  / ","alexandre.mourembles@actemium.com"," ","FS-S512048 - ENROULEUR TURBOLITE 2M 1018013","","","2","105.35","0","","","affectation florian saisset","0","0","426.04","EUR","offline","paid","fulfilled"</t>
  </si>
  <si>
    <t>6486647100001394,"Jul 2, 2018","10:22:58 AM","alexandre mourembles","","","","","","""null""","alexandre mourembles","","","","","","""null""","""""","alexandre mourembles /  /  /   null /  / ","alexandre.mourembles@actemium.com"," ","FS-S999457N SAC BALUCHON 50L KI0609","","","2","9.75","0","","","affectation florian saisset","0","0","426.04","EUR","offline","paid","fulfilled"</t>
  </si>
  <si>
    <t>6486647100001394,"Jul 2, 2018","10:22:58 AM","alexandre mourembles","","","","","","""null""","alexandre mourembles","","","","","","""null""","""""","alexandre mourembles /  /  /   null /  / ","alexandre.mourembles@actemium.com"," ","BP-1913743 LONGE TRESSE 10,5 1M AL410C","","","4","10.28","0","","","affectation florian saisset","0","0","426.04","EUR","offline","paid","fulfilled"</t>
  </si>
  <si>
    <t>6486647100001394,"Jul 2, 2018","10:22:58 AM","alexandre mourembles","","","","","","""null""","alexandre mourembles","","","","","","""null""","""""","alexandre mourembles /  /  /   null /  / ","alexandre.mourembles@actemium.com"," ","FS-S511119ML- HARNAIS AB102NG PRO3","Taille:M/L","","2","43.33","0","","","affectation florian saisset","0","0","426.04","EUR","offline","paid","fulfilled"</t>
  </si>
  <si>
    <t>6486647100001394,"Jul 2, 2018","10:22:58 AM","alexandre mourembles","","","","","","""null""","alexandre mourembles","","","","","","""null""","""""","alexandre mourembles /  /  /   null /  / ","alexandre.mourembles@actemium.com"," ","BP-723363 MOUSQUETON ANTI-CHUTE AJ501","Taille:L","","8","3.07","0","","","affectation florian saisset","0","0","426.04","EUR","offline","paid","fulfilled"</t>
  </si>
  <si>
    <t>6486647100001393,"Jun 29, 2018","2:09:41 PM","youssef essebani","","","","","","""null""","youssef essebani","","","","","","""null""","""""","youssef essebani /  /  /   null /  / ","alexandre.mourembles@atemium.com"," ","VP-PANTALON TRIMET SPECIAL FONDERIE","TAILLE:T1","","2","0","0","","","","0","0","0","EUR","offline","paid","fulfilled"</t>
  </si>
  <si>
    <t>6486647100001393,"Jun 29, 2018","2:09:41 PM","youssef essebani","","","","","","""null""","youssef essebani","","","","","","""null""","""""","youssef essebani /  /  /   null /  / ","alexandre.mourembles@atemium.com"," ","VP-VESTE BLEU TRIMET SPECIAL FONDERIE","TAILLE :T2","","2","0","0","","","","0","0","0","EUR","offline","paid","fulfilled"</t>
  </si>
  <si>
    <t>6486647100001392,"Jun 29, 2018","1:53:22 PM","bruno FRAYSSINHES","","FRA","","","","""null""","bruno FRAYSSINHES","","FRA","","","","""null""","""""","bruno FRAYSSINHES /  /  /   null / FRA / ","bruno.frayssinhes@actemium.com"," ","FS-S422178MN CHAUSSURE JUNA S3","TAILLE:40","","1","45.67","0","","","","0","0","45.67","EUR","offline","paid","fulfilled"</t>
  </si>
  <si>
    <t>6486647100001391,"Jun 29, 2018","1:52:04 PM","antoine rubio","","","","","","""null""","antoine rubio","","","","","","""null""","""""","antoine rubio /  /  /   null /  / ","antoine.rubio@merial.com"," ","EM-CHAUSSURE BETA 7252NKK","TAILLE:44","","1","59.5","0","","","","0","0","59.5","EUR","offline","paid","fulfilled"</t>
  </si>
  <si>
    <t>6486647100001390,"Jun 28, 2018","11:42:39 AM","alexandre mourembles","","","","","","""null""","alexandre mourembles","","","","","","""null""","""""","alexandre mourembles /  /  /   null /  / ","alexandre.mourembles@actemium.com"," ","FS-S234078GR GANTS ANTI-COUPURE STARCUT+XTRA","Taille:10","","2","3.71","0","","","","0","0","44.29","EUR","offline","paid","fulfilled"</t>
  </si>
  <si>
    <t>6486647100001390,"Jun 28, 2018","11:42:39 AM","alexandre mourembles","","","","","","""null""","alexandre mourembles","","","","","","""null""","""""","alexandre mourembles /  /  /   null /  / ","alexandre.mourembles@actemium.com"," ","FS-S212138 GANT MANUT STARJUST HYDR 03/26740-30","Taille:10","","2","4.94","0","","","","0","0","44.29","EUR","offline","paid","fulfilled"</t>
  </si>
  <si>
    <t>6486647100001390,"Jun 28, 2018","11:42:39 AM","alexandre mourembles","","","","","","""null""","alexandre mourembles","","","","","","""null""","""""","alexandre mourembles /  /  /   null /  / ","alexandre.mourembles@actemium.com"," ","FS-S123064BEPYCINC LUNETTES BLAST","","","1","7.51","0","","","","0","0","44.29","EUR","offline","paid","fulfilled"</t>
  </si>
  <si>
    <t>6486647100001390,"Jun 28, 2018","11:42:39 AM","alexandre mourembles","","","","","","""null""","alexandre mourembles","","","","","","""null""","""""","alexandre mourembles /  /  /   null /  / ","alexandre.mourembles@actemium.com"," ","FS-S127167 PROTECTION  VISOR","TAILLE:UNIQUE","","1","5.32","0","","","","0","0","44.29","EUR","offline","paid","fulfilled"</t>
  </si>
  <si>
    <t>6486647100001390,"Jun 28, 2018","11:42:39 AM","alexandre mourembles","","","","","","""null""","alexandre mourembles","","","","","","""null""","""""","alexandre mourembles /  /  /   null /  / ","alexandre.mourembles@actemium.com"," ","FS-S122004INPRBINC SURLUNETTE","","","1","2.9","0","","","","0","0","44.29","EUR","offline","paid","fulfilled"</t>
  </si>
  <si>
    <t>6486647100001390,"Jun 28, 2018","11:42:39 AM","alexandre mourembles","","","","","","""null""","alexandre mourembles","","","","","","""null""","""""","alexandre mourembles /  /  /   null /  / ","alexandre.mourembles@actemium.com"," ","FS-S121371RNPRBINC- LUNETTE RUSH INCOLORE","","","2","5.63","0","","","","0","0","44.29","EUR","offline","paid","fulfilled"</t>
  </si>
  <si>
    <t>6486647100001389,"Jun 28, 2018","6:17:56 AM","stephane DELMAS","","","","","","""null""","stephane DELMAS","","","","","","""null""","""""","stephane DELMAS /  /  /   null /  / ","stephane.delmas@actemium.com"," ","FP-PS55WHR CASQUE + JUGULAIRE TRAVAIL EN HAUTEUR","","","1","14.5","0","","","","0","0","163.88","EUR","offline","paid","fulfilled"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</si>
  <si>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","FS-P113330 CASQUETTE FB3 VISIERE 55CM  ACTEMIUM","","","2","12.9","0","","","","0","0","163.88","EUR","offline","paid","fulfilled"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</si>
  <si>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","FS-S723064VE BOITE DE GANTS NITRIL EPIKA POUDRE","TAIILE:L","","1","6.52","0","","","","0","0","163.88","EUR","offline","paid","fulfilled"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</si>
  <si>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","FS-S234078GR GANTS ANTI-COUPURE STARCUT+XTRA","Taille:9","","12","3.71","0","","","","0","0","163.88","EUR","offline","paid","fulfilled"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</si>
  <si>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","FS-S121375ROPRBTF- LUNETTE CLASSIQUE FUMEE","","","6","6.46","0","","","","0","0","163.88","EUR","offline","paid","fulfilled"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</si>
  <si>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","FS-S121371RNPRBINC- LUNETTE RUSH INCOLORE","","","6","5.63","0","","","","0","0","163.88","EUR","offline","paid","fulfilled"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</si>
  <si>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","PH- 1 POCHE  DE  FROID","","","2","0","0","","","","0","0","163.88","EUR","offline","paid","fulfilled"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</si>
  <si>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","PH-1 MASQUE BOUCHE A BOUCHE","","","1","0","0","","","","0","0","163.88","EUR","offline","paid","fulfilled"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</si>
  <si>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","PH-1 SAC  POUBELLE","","","2","0","0","","","","0","0","163.88","EUR","offline","paid","fulfilled"</t>
  </si>
  <si>
    <t>6486647100001389,"Jun 28, 2018","6:17:56 AM","stephane DELMAS","","","","","","""null""","stephane DELMAS","","","","","","""null""","""""","stephane DELMAS /  /  /   null /  / ","stephane.delmas@actemium.com"," ","VP-GILET SANS MANCHE ACTEMIUM ROUGE","TAILLE:XL","","1","0","0","","","","0","0","163.88","EUR","offline","paid","fulfilled"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</si>
  <si>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","PH- 1 POCHE  DE  FROID","","","1","0","0","","","","0","0","0","EUR","offline","paid","fulfilled"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</si>
  <si>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","PH-1 MASQUE BOUCHE A BOUCHE","","","1","0","0","","","","0","0","0","EUR","offline","paid","fulfilled"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</si>
  <si>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","PH-1 BOITE EPONGE HEMOSTATIQUE NASALES ET DERMIQUE","","","1","0","0","","","","0","0","0","EUR","offline","paid","fulfilled"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</si>
  <si>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","PH-5 MONO DOSES SERUM PHYSIOLOGIQUE","","","1","0","0","","","","0","0","0","EUR","offline","paid","fulfilled"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</si>
  <si>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","PH-1 PANSEMENT COMPRESSIF","","","1","0","0","","","","0","0","0","EUR","offline","paid","fulfilled"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</si>
  <si>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","PH-1 ROULEAU SPARADRAP MICROPORE","","","1","0","0","","","","0","0","0","EUR","offline","paid","fulfilled"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</si>
  <si>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","PH-3 COMPRESSES STERILES 5X5","","","1","0","0","","","","0","0","0","EUR","offline","paid","fulfilled"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</si>
  <si>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","PH-5 MONO DOSES DOSISEPTINE","","","1","0","0","","","","0","0","0","EUR","offline","paid","fulfilled"</t>
  </si>
  <si>
    <t>6486647100001388,"Jun 27, 2018","1:29:46 PM","Ilyass El Moatassim","","","","","","""null""","Ilyass El Moatassim","","","","","","""null""","""""","Ilyass El Moatassim /  /  /   null /  / ","ilyass.el-moatassim.external@airbus.com"," ","PH-1 BANDE DE GAZE 3MX5CM","","","1","0","0","","","","0","0","0","EUR","offline","paid","fulfilled"</t>
  </si>
  <si>
    <t>6486647100001387,"Jun 26, 2018","10:50:12 AM","Gatien COULET","","","","","","""null""","Gatien COULET","","","","","","""null""","""""","Gatien COULET /  /  /   null /  / ","tristan.calmelly.external@airbus.com"," ","VP-VESTE ACTEMIUM ROUGE","TAILLE:T1","","2","0","0","","","Bonjour,</t>
  </si>
  <si>
    <t>6486647100001387,"Jun 26, 2018","10:50:12 AM","Gatien COULET","","","","","","""null""","Gatien COULET","","","","","","""null""","""""","Gatien COULET /  /  /   null /  / ","tristan.calmelly.external@airbus.com"," ","VP-PANTALON ACTEMIUM ROUGE","TAILLE:36T0","","3","0","0","","","Bonjour,</t>
  </si>
  <si>
    <t>6486647100001386,"Jun 26, 2018","10:44:35 AM","Jérémy MAILLOU","","","","","","""null""","Jérémy MAILLOU","","","","","","""null""","""""","Jérémy MAILLOU /  /  /   null /  / ","tristan.calmelly.external@airbus.com"," ","FS-S126252 ECRAN FACIAL SPHERPI Bollé","","","1","12.17","0","","","Bonjour,</t>
  </si>
  <si>
    <t>6486647100001386,"Jun 26, 2018","10:44:35 AM","Jérémy MAILLOU","","","","","","""null""","Jérémy MAILLOU","","","","","","""null""","""""","Jérémy MAILLOU /  /  /   null /  / ","tristan.calmelly.external@airbus.com"," ","FS-S723064VE BOITE DE GANTS NITRIL EPIKA POUDRE","TAIILE:L","","1","6.52","0","","","Bonjour,</t>
  </si>
  <si>
    <t>6486647100001383,"Jun 21, 2018","1:15:49 PM","STOCK MAGASIN EMILE MAURIN","","","","","","""null""","STOCK MAGASIN EMILE MAURIN","","","","","","""null""","""""","STOCK MAGASIN EMILE MAURIN /  /  /   null /  / ","karine.bedon@actemium.com"," ","EM-CHAUSSURE BETA 7252NKK","TAILLE:40","","1","59.5","0","","","","0","0","1515.5","EUR","offline","paid","fulfilled"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</si>
  <si>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","EM-CHAUSSURE BETA 7252NKK","TAILLE:43","","3","59.5","0","","","","0","0","1515.5","EUR","offline","paid","fulfilled"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</si>
  <si>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","EM-CHAUSSURE BETA 7252NKK","TAILLE:44","","2","59.5","0","","","","0","0","1515.5","EUR","offline","paid","fulfilled"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</si>
  <si>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","EM-CHAUSSURE BETA 7252NKK","TAILLE:45","","1","59.5","0","","","","0","0","1515.5","EUR","offline","paid","fulfilled"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</si>
  <si>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","EM-CHAUSSURE BETA 7252NKK","TAILLE:46","","1","59.5","0","","","","0","0","1515.5","EUR","offline","paid","fulfilled"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</si>
  <si>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7253NKK","TAILLE:40","","1","61.5","0","","","","0","0","1515.5","EUR","offline","paid","fulfilled"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</si>
  <si>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7253NKK","TAILLE:41","","2","61.5","0","","","","0","0","1515.5","EUR","offline","paid","fulfilled"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</si>
  <si>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7253NKK","TAILLE:42","","3","61.5","0","","","","0","0","1515.5","EUR","offline","paid","fulfilled"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</si>
  <si>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7253NKK","TAILLE:43","","3","61.5","0","","","","0","0","1515.5","EUR","offline","paid","fulfilled"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</si>
  <si>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7253NKK","TAILLE:44","","3","61.5","0","","","","0","0","1515.5","EUR","offline","paid","fulfilled"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</si>
  <si>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7253NKK","TAILLE:45","","1","61.5","0","","","","0","0","1515.5","EUR","offline","paid","fulfilled"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</si>
  <si>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 - CHAUSSURE BETA 7253NKK","TAILLE:46","","1","61.5","0","","","","0","0","1515.5","EUR","offline","paid","fulfilled"</t>
  </si>
  <si>
    <t>6486647100001383,"Jun 21, 2018","1:15:49 PM","STOCK MAGASIN EMILE MAURIN","","","","","","""null""","STOCK MAGASIN EMILE MAURIN","","","","","","""null""","""""","STOCK MAGASIN EMILE MAURIN /  /  /   null /  / ","karine.bedon@actemium.com"," ","EM-CHAUSSURE BETA 7252NKK","TAILLE:42","","3","59.5","0","","","","0","0","1515.5","EUR","offline","paid","fulfilled"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</si>
  <si>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","FS-S122004INPRBINC SURLUNETTE","","","10","2.9","0","","","","0","0","1165.16","EUR","offline","paid","fulfilled"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</si>
  <si>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","FS-S121375ROPRBTF- LUNETTE CLASSIQUE FUMEE","","","50","6.46","0","","","","0","0","1165.16","EUR","offline","paid","fulfilled"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</si>
  <si>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","FS-S121396RNPRBINC-LUNETTE RUSH+RUSHPFSPSI","","","40","10.09","0","","","","0","0","1165.16","EUR","offline","paid","fulfilled"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</si>
  <si>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","FS-S121371RNPRBINC- LUNETTE RUSH INCOLORE","","","10","5.63","0","","","","0","0","1165.16","EUR","offline","paid","fulfilled"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</si>
  <si>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","FS-S123064BEPYCINC LUNETTES BLAST","","","10","7.51","0","","","","0","0","1165.16","EUR","offline","paid","fulfilled"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</si>
  <si>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","FS-S723064VE BOITE DE GANTS NITRIL EPIKA POUDRE","TAIILE:L","","4","6.52","0","","","","0","0","1165.16","EUR","offline","paid","fulfilled"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</si>
  <si>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","FS-S723064VE BOITE DE GANTS NITRIL EPIKA POUDRE","TAIILE:XL","","4","6.52","0","","","","0","0","1165.16","EUR","offline","paid","fulfilled"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</si>
  <si>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","FS-S422194 CHAUSSURES MUSTANG FLEX","Taille:41","","1","35.2","0","","","","0","0","1165.16","EUR","offline","paid","fulfilled"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</si>
  <si>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","FS-S422194 CHAUSSURES MUSTANG FLEX","Taille:42","","1","35.2","0","","","","0","0","1165.16","EUR","offline","paid","fulfilled"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</si>
  <si>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","FS-S422194 CHAUSSURES MUSTANG FLEX","Taille:43","","2","35.2","0","","","","0","0","1165.16","EUR","offline","paid","fulfilled"</t>
  </si>
  <si>
    <t>6486647100001382,"Jun 21, 2018","1:06:14 PM","STOCK MAGASIN FRANCE SECURITE","","","","","","""null""","STOCK MAGASIN FRANCE SECURITE","","","","","","""null""","""""","STOCK MAGASIN FRANCE SECURITE /  /  /   null /  / ","karine.bedon@actemium.com"," ","FS-S471029 SEMELLES HYGIENIQUE CUT IMAGE","TAILLE:33 - 46","","20","4.26","0","","","","0","0","1165.16","EUR","offline","paid","fulfilled"</t>
  </si>
  <si>
    <t>6486647100001381,"Jun 21, 2018","12:55:49 PM","jean luc CEBE","","","","","","""null""","jean luc CEBE","","","","","","""null""","""""","jean luc CEBE /  /  /   null /  / ","jean-luc.cebe@actemium.com"," ","FS-S595125 - LAMPE FRONTAL ATEX ZONE 0","","","2","37.62","0","","","Lampe pour M DASQUE","0","0","75.24","EUR","offline","paid","fulfilled"</t>
  </si>
  <si>
    <t>6486647100001380,"Jun 20, 2018","7:07:14 AM","jean-luc CEBE","","","","","","""null""","jean-luc CEBE","","","","","","""null""","""""","jean-luc CEBE /  /  /   null /  / ","jean-luc.cebe@actemium.com"," ","FS-S121375ROPRBTF- LUNETTE CLASSIQUE FUMEE","","","4","6.46","0","","","Paire de chaussure et lunettes pour Mr DASQUE","0","0","121.3","EUR","offline","paid","fulfilled"</t>
  </si>
  <si>
    <t>6486647100001380,"Jun 20, 2018","7:07:14 AM","jean-luc CEBE","","","","","","""null""","jean-luc CEBE","","","","","","""null""","""""","jean-luc CEBE /  /  /   null /  / ","jean-luc.cebe@actemium.com"," ","FS-S121371RNPRBINC- LUNETTE RUSH INCOLORE","","","4","5.63","0","","","Paire de chaussure et lunettes pour Mr DASQUE","0","0","121.3","EUR","offline","paid","fulfilled"</t>
  </si>
  <si>
    <t>6486647100001380,"Jun 20, 2018","7:07:14 AM","jean-luc CEBE","","","","","","""null""","jean-luc CEBE","","","","","","""null""","""""","jean-luc CEBE /  /  /   null /  / ","jean-luc.cebe@actemium.com"," ","EM-CHAUSSURE BETA 7252NKK","TAILLE:42","","1","59.5","0","","","Paire de chaussure et lunettes pour Mr DASQUE","0","0","121.3","EUR","offline","paid","fulfilled"</t>
  </si>
  <si>
    <t>6486647100001380,"Jun 20, 2018","7:07:14 AM","jean-luc CEBE","","","","","","""null""","jean-luc CEBE","","","","","","""null""","""""","jean-luc CEBE /  /  /   null /  / ","jean-luc.cebe@actemium.com"," ","FS-S352154JF GILET HV / 54515 ECO","Tailles :XXL","","4","3.36","0","","","Paire de chaussure et lunettes pour Mr DASQUE","0","0","121.3","EUR","offline","paid","fulfilled"</t>
  </si>
  <si>
    <t>6486647100001379,"Jun 15, 2018","6:19:32 AM","Florian SAISSET","","","","","","""null""","Florian SAISSET","","","","","","""null""","""""","Florian SAISSET /  /  /   null /  / ","florian.saisset@actemium.com"," ","EM-CHAUSSURE BETA 7252NKK","TAILLE:45","","1","59.5","0","","","EPI pour Anthony Roux et Florian Saisset pour LISI car passage en rouge obligatoire sur site.","0","0","59.5","EUR","offline","paid","fulfilled"</t>
  </si>
  <si>
    <t>6486647100001379,"Jun 15, 2018","6:19:32 AM","Florian SAISSET","","","","","","""null""","Florian SAISSET","","","","","","""null""","""""","Florian SAISSET /  /  /   null /  / ","florian.saisset@actemium.com"," ","VP-PANTALON ACTEMIUM ROUGE","TAILLE:40T1","","5","0","0","","","EPI pour Anthony Roux et Florian Saisset pour LISI car passage en rouge obligatoire sur site.","0","0","59.5","EUR","offline","paid","fulfilled"</t>
  </si>
  <si>
    <t>6486647100001379,"Jun 15, 2018","6:19:32 AM","Florian SAISSET","","","","","","""null""","Florian SAISSET","","","","","","""null""","""""","Florian SAISSET /  /  /   null /  / ","florian.saisset@actemium.com"," ","VP-PANTALON ACTEMIUM ROUGE","TAILLE:42T1","","5","0","0","","","EPI pour Anthony Roux et Florian Saisset pour LISI car passage en rouge obligatoire sur site.","0","0","59.5","EUR","offline","paid","fulfilled"</t>
  </si>
  <si>
    <t>6486647100001379,"Jun 15, 2018","6:19:32 AM","Florian SAISSET","","","","","","""null""","Florian SAISSET","","","","","","""null""","""""","Florian SAISSET /  /  /   null /  / ","florian.saisset@actemium.com"," ","VP-GILET SANS MANCHE ACTEMIUM ROUGE","TAILLE:M","","2","0","0","","","EPI pour Anthony Roux et Florian Saisset pour LISI car passage en rouge obligatoire sur site.","0","0","59.5","EUR","offline","paid","fulfilled"</t>
  </si>
  <si>
    <t>6486647100001379,"Jun 15, 2018","6:19:32 AM","Florian SAISSET","","","","","","""null""","Florian SAISSET","","","","","","""null""","""""","Florian SAISSET /  /  /   null /  / ","florian.saisset@actemium.com"," ","VP-VESTE ACTEMIUM ROUGE","TAILLE:T2","","8","0","0","","","EPI pour Anthony Roux et Florian Saisset pour LISI car passage en rouge obligatoire sur site.","0","0","59.5","EUR","offline","paid","fulfilled"</t>
  </si>
  <si>
    <t>6486647100001378,"Jun 14, 2018","3:03:38 PM","benjamin cabrignac","","","","","","""null""","benjamin cabrignac","","","","","","""null""","""""","benjamin cabrignac /  /  /   null /  / ","benjamin.cabrignac@actemium.com"," ","VP-PANTALON ACTEMIUM ROUGE","TAILLE:48T3","","1","0","0","","","","0","0","37.62","EUR","offline","paid","fulfilled"</t>
  </si>
  <si>
    <t>6486647100001378,"Jun 14, 2018","3:03:38 PM","benjamin cabrignac","","","","","","""null""","benjamin cabrignac","","","","","","""null""","""""","benjamin cabrignac /  /  /   null /  / ","benjamin.cabrignac@actemium.com"," ","VP-VESTE ACTEMIUM ROUGE","TAILLE:T5","","1","0","0","","","","0","0","37.62","EUR","offline","paid","fulfilled"</t>
  </si>
  <si>
    <t>6486647100001378,"Jun 14, 2018","3:03:38 PM","benjamin cabrignac","","","","","","""null""","benjamin cabrignac","","","","","","""null""","""""","benjamin cabrignac /  /  /   null /  / ","benjamin.cabrignac@actemium.com"," ","FS-S595125 - LAMPE FRONTAL ATEX ZONE 0","","","1","37.62","0","","","","0","0","37.62","EUR","offline","paid","fulfilled"</t>
  </si>
  <si>
    <t>6486647100001377,"Jun 14, 2018","1:00:43 PM","eric sanchez-clary","","","","","","""null""","eric sanchez-clary","","","","","","""null""","""""","eric sanchez-clary /  /  /   null /  / ","eric.sanchez-clary.external@airbus.com"," ","FS-S234078GR GANTS ANTI-COUPURE STARCUT+XTRA","Taille:8","","96","3.71","0","","","contrat FAL</t>
  </si>
  <si>
    <t>6486647100001377,"Jun 14, 2018","1:00:43 PM","eric sanchez-clary","","","","","","""null""","eric sanchez-clary","","","","","","""null""","""""","eric sanchez-clary /  /  /   null /  / ","eric.sanchez-clary.external@airbus.com"," ","FS-S723063VE BOITE GANTS NITRIL EPIKA NON POUDRE","TAILLE:L","","20","6.64","0","","","contrat FAL</t>
  </si>
  <si>
    <t>6486647100001377,"Jun 14, 2018","1:00:43 PM","eric sanchez-clary","","","","","","""null""","eric sanchez-clary","","","","","","""null""","""""","eric sanchez-clary /  /  /   null /  / ","eric.sanchez-clary.external@airbus.com"," ","FS-P113330 CASQUETTE FB3 VISIERE 55CM  ACTEMIUM","","","20","12.9","0","","","contrat FAL</t>
  </si>
  <si>
    <t>6486647100001377,"Jun 14, 2018","1:00:43 PM","eric sanchez-clary","","","","","","""null""","eric sanchez-clary","","","","","","""null""","""""","eric sanchez-clary /  /  /   null /  / ","eric.sanchez-clary.external@airbus.com"," ","FS-S234078GR GANTS ANTI-COUPURE STARCUT+XTRA","Taille:10","","72","3.71","0","","","contrat FAL</t>
  </si>
  <si>
    <t>6486647100001377,"Jun 14, 2018","1:00:43 PM","eric sanchez-clary","","","","","","""null""","eric sanchez-clary","","","","","","""null""","""""","eric sanchez-clary /  /  /   null /  / ","eric.sanchez-clary.external@airbus.com"," ","FS-S234078GR GANTS ANTI-COUPURE STARCUT+XTRA","Taille:11","","60","3.71","0","","","contrat FAL</t>
  </si>
  <si>
    <t>6486647100001377,"Jun 14, 2018","1:00:43 PM","eric sanchez-clary","","","","","","""null""","eric sanchez-clary","","","","","","""null""","""""","eric sanchez-clary /  /  /   null /  / ","eric.sanchez-clary.external@airbus.com"," ","EM - CHAUSSURE BETA 7253NKK","TAILLE:43","","1","61.5","0","","","contrat FAL</t>
  </si>
  <si>
    <t>6486647100001377,"Jun 14, 2018","1:00:43 PM","eric sanchez-clary","","","","","","""null""","eric sanchez-clary","","","","","","""null""","""""","eric sanchez-clary /  /  /   null /  / ","eric.sanchez-clary.external@airbus.com"," ","DMD-GENOUILLERE","","","10","0","0","","","contrat FAL</t>
  </si>
  <si>
    <t>6486647100001376,"Jun 14, 2018","9:56:59 AM","Vincent PASCAL","","","","","","""null""","Vincent PASCAL","","","","","","""null""","""""","Vincent PASCAL /  /  /   null /  / ","vincent.pascal@actemium.com"," ","FS-S132033 MASQUE 3M MOD.4277","","","12","18.35","0","","","","0","0","220.2","EUR","offline","paid","fulfilled"</t>
  </si>
  <si>
    <t>6486647100001375,"Jun 14, 2018","9:12:09 AM","jean-luc granier","","","","","","""null""","jean-luc granier","","","","","","""null""","""""","jean-luc granier /  /  /   null /  / ","jean-luc.granier@merial.com"," ","BP-492000 CHAUSSURES YUKON","TAILLE:43","","2","48.91","0","","","bonjour,</t>
  </si>
  <si>
    <t>6486647100001374,"Jun 14, 2018","6:50:00 AM","PASCAL ESPAGNE","","","","","","""null""","PASCAL ESPAGNE","","","","","","""null""","""""","PASCAL ESPAGNE /  /  /   null /  / ","cedric.reixach@actemium.com"," ","VP-T-SHIRT ACTEMIUM NOIR &amp; BLANC","TAILLE:XXL","","5","0","0","","","","0","0","0","EUR","offline","paid","fulfilled"</t>
  </si>
  <si>
    <t>6486647100001374,"Jun 14, 2018","6:50:00 AM","PASCAL ESPAGNE","","","","","","""null""","PASCAL ESPAGNE","","","","","","""null""","""""","PASCAL ESPAGNE /  /  /   null /  / ","cedric.reixach@actemium.com"," ","VP-PARKA HV ACTEMIUM FLUO","TAILLE:3XL","","1","0","0","","","","0","0","0","EUR","offline","paid","fulfilled"</t>
  </si>
  <si>
    <t>6486647100001374,"Jun 14, 2018","6:50:00 AM","PASCAL ESPAGNE","","","","","","""null""","PASCAL ESPAGNE","","","","","","""null""","""""","PASCAL ESPAGNE /  /  /   null /  / ","cedric.reixach@actemium.com"," ","VP-SWEAT ACTEMIUM NOIR &amp; BLANC","TAILLE:XXL","","1","0","0","","","","0","0","0","EUR","offline","paid","fulfilled"</t>
  </si>
  <si>
    <t>6486647100001374,"Jun 14, 2018","6:50:00 AM","PASCAL ESPAGNE","","","","","","""null""","PASCAL ESPAGNE","","","","","","""null""","""""","PASCAL ESPAGNE /  /  /   null /  / ","cedric.reixach@actemium.com"," ","VP-VESTE ACTEMIUM ROUGE","TAILLE:T4","","3","0","0","","","","0","0","0","EUR","offline","paid","fulfilled"</t>
  </si>
  <si>
    <t>6486647100001374,"Jun 14, 2018","6:50:00 AM","PASCAL ESPAGNE","","","","","","""null""","PASCAL ESPAGNE","","","","","","""null""","""""","PASCAL ESPAGNE /  /  /   null /  / ","cedric.reixach@actemium.com"," ","VP-PANTALON ACTEMIUM ROUGE","TAILLE:48T3","","5","0","0","","","","0","0","0","EUR","offline","paid","fulfilled"</t>
  </si>
  <si>
    <t>6486647100001373,"Jun 13, 2018","6:51:37 AM","Vincent PASCAL","","","","","","""null""","Vincent PASCAL","","","","","","""null""","""""","Vincent PASCAL /  /  /   null /  / ","vincent.pascal@actemium.com"," ","FS-P113330 CASQUETTE FB3 VISIERE 55CM  ACTEMIUM","","","10","12.9","0","","","","0","0","162.6","EUR","offline","paid","fulfilled"</t>
  </si>
  <si>
    <t>6486647100001373,"Jun 13, 2018","6:51:37 AM","Vincent PASCAL","","","","","","""null""","Vincent PASCAL","","","","","","""null""","""""","Vincent PASCAL /  /  /   null /  / ","vincent.pascal@actemium.com"," ","FS-S352154JF GILET HV / 54515 ECO","Tailles :L","","10","3.36","0","","","","0","0","162.6","EUR","offline","paid","fulfilled"</t>
  </si>
  <si>
    <t>6486647100001372,"Jun 12, 2018","11:40:15 AM","Vincent PASCAL","","","","","","""null""","Vincent PASCAL","","","","","","""null""","""""","Vincent PASCAL /  /  /   null /  / ","vincent.pascal@actemium.com"," ","EM-CHAUSSURE BETA 7252NKK","TAILLE:43","","1","59.5","0","","","","0","0","119","EUR","offline","paid","fulfilled"</t>
  </si>
  <si>
    <t>6486647100001372,"Jun 12, 2018","11:40:15 AM","Vincent PASCAL","","","","","","""null""","Vincent PASCAL","","","","","","""null""","""""","Vincent PASCAL /  /  /   null /  / ","vincent.pascal@actemium.com"," ","EM-CHAUSSURE BETA 7252NKK","TAILLE:40","","1","59.5","0","","","","0","0","119","EUR","offline","paid","fulfilled"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</si>
  <si>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","FS-S999457N SAC BALUCHON 50L KI0609","","","1","9.75","0","","","Pour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</si>
  <si>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","FS-S127167 PROTECTION  VISOR","TAILLE:UNIQUE","","1","5.32","0","","","Pour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</si>
  <si>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","BP-1913743 LONGE TRESSE 10,5 1M AL410C","","","1","10.28","0","","","Pour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</si>
  <si>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","FS-S111155 CASQUE Idra 2","","","1","53.9","0","","","Pour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</si>
  <si>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","FS-S352154JF GILET HV / 54515 ECO","Tailles :XL","","1","3.36","0","","","Pour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</si>
  <si>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","FS-S231167 GANTS ELEC CLASS00 ELECTROSOFT","Taille:10","","1","11.35","0","","","Pour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</si>
  <si>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","FS-S219013 SURGANTS ELEC MODELE 021600","Taille:10","","2","7.6","0","","","Pour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</si>
  <si>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","FS-S233339 GANT MAXI DRY PLUS","TAILLE:10","","1","5.2","0","","","Pour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</si>
  <si>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","EM - CHAUSSURE BETA 7253NKK","TAILLE:42","","1","61.5","0","","","Pour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</si>
  <si>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","FS-S233372 GANTS ICE BLUE / GANTS FROID","TAILLE:10","","5","3.19","0","","","Pour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</si>
  <si>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","FS-S723064VE BOITE DE GANTS NITRIL EPIKA POUDRE","TAIILE:XL","","1","6.52","0","","","Pour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</si>
  <si>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","FS-S512048 - ENROULEUR TURBOLITE 2M 1018013","","","1","105.35","0","","","Pour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</si>
  <si>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","FS-S731019JA COMBINAISON SPACEL 3000 EBJ",":XL","","3","6.59","0","","","Pour Fabrice Planty","0","0","333.33","EUR","offline","paid","fulfilled"</t>
  </si>
  <si>
    <t>6486647100001371,"Jun 11, 2018","9:22:13 AM","EMMANUEL GRIGNON","","","","","","""null""","EMMANUEL GRIGNON","","","","","","""null""","""""","EMMANUEL GRIGNON /  /  /   null /  / ","emmanuel.grignon@actemium.com"," ","FS-S212138 GANT MANUT STARJUST HYDR 03/26740-30","Taille:10","","2","4.94","0","","","Pour Fabrice Planty","0","0","333.33","EUR","offline","paid","fulfilled"</t>
  </si>
  <si>
    <t>6486647100001370,"Jun 11, 2018","9:09:54 AM","EMMANUEL GRIGNON","","","","","","""null""","EMMANUEL GRIGNON","","","","","","""null""","""""","EMMANUEL GRIGNON /  /  /   null /  / ","emmanuel.grignon@actemium.com"," ","VP-VESTE ACTEMIUM ROUGE","TAILLE:T4","","5","0","0","","","Affectation à FABRICE PLANTY sur MOSE","0","0","0","EUR","offline","paid","fulfilled"</t>
  </si>
  <si>
    <t>6486647100001370,"Jun 11, 2018","9:09:54 AM","EMMANUEL GRIGNON","","","","","","""null""","EMMANUEL GRIGNON","","","","","","""null""","""""","EMMANUEL GRIGNON /  /  /   null /  / ","emmanuel.grignon@actemium.com"," ","VP-T-SHIRT ACTEMIUM NOIR &amp; BLANC","TAILLE:L","","5","0","0","","","Affectation à FABRICE PLANTY sur MOSE","0","0","0","EUR","offline","paid","fulfilled"</t>
  </si>
  <si>
    <t>6486647100001370,"Jun 11, 2018","9:09:54 AM","EMMANUEL GRIGNON","","","","","","""null""","EMMANUEL GRIGNON","","","","","","""null""","""""","EMMANUEL GRIGNON /  /  /   null /  / ","emmanuel.grignon@actemium.com"," ","VP-PANTALON ACTEMIUM ROUGE","TAILLE:44T2","","5","0","0","","","Affectation à FABRICE PLANTY sur MOSE","0","0","0","EUR","offline","paid","fulfilled"</t>
  </si>
  <si>
    <t>6486647100001369,"Jun 6, 2018","11:59:55 AM","mathias hereau","","","","","","""null""","mathias hereau","","","","","","""null""","""""","mathias hereau /  /  /   null /  / ","mathias.hereau@actemium.com"," ","DMD-GENOUILLERE","","","1","0","0","","","","0","0","0","EUR","offline","paid","fulfilled"</t>
  </si>
  <si>
    <t>6486647100001368,"Jun 6, 2018","11:52:15 AM","mathias hereau","","","","","","""null""","mathias hereau","","","","","","""null""","""""","mathias hereau /  /  /   null /  / ","mathias.hereau@actemium.com"," ","FS-S234078GR GANTS ANTI-COUPURE STARCUT+XTRA","Taille:10","","10","3.71","0","","","","0","0","37.1","EUR","offline","paid","fulfilled"</t>
  </si>
  <si>
    <t>6486647100001367,"Jun 1, 2018","7:23:20 AM","christophe combes","","","","","","""null""","christophe combes","","","","","","""null""","""""","christophe combes /  /  /   null /  / ","christophe.combes.external@airbus.com"," ","EM - CHAUSSURE BETA 7253NKK","TAILLE:45","","1","61.5","0","","","Pour Romain vidoni","0","0","61.5","EUR","offline","paid","fulfilled"</t>
  </si>
  <si>
    <t>6486647100001295,"Mar 29, 2018","1:31:00 PM","Jean-Luc Granier","","","","","","""null""","Jean-Luc Granier","","","","","","""null""","""""","Jean-Luc Granier /  /  /   null /  / ","jean-luc.granier@merial.com"," ","EM-CHAUSSURE BETA 7252NKK","TAILLE:43","","1","59.5","0","","","bonjour,</t>
  </si>
  <si>
    <t>6486647100001294,"Mar 28, 2018","10:43:26 AM","benjamin cabrignac","","","","","","""null""","benjamin cabrignac","","","","","","""null""","""""","benjamin cabrignac /  /  /   null /  / ","benjamin.cabrignac@actemium.com"," ","VP-VESTE ACTEMIUM BLEU CLASSIQUE","TAILLE:T3","","2","0","0","","","Merci de prévoir livraison sur mon site:</t>
  </si>
  <si>
    <t>6486647100001294,"Mar 28, 2018","10:43:26 AM","benjamin cabrignac","","","","","","""null""","benjamin cabrignac","","","","","","""null""","""""","benjamin cabrignac /  /  /   null /  / ","benjamin.cabrignac@actemium.com"," ","VP-PANTALON CLASSIQUE BLEU","TAILLE:T2","","3","0","0","","","Merci de prévoir livraison sur mon site:</t>
  </si>
  <si>
    <t>6486647100001293,"Mar 26, 2018","5:23:41 PM","alexandre mourembles","","","","","","""null""","alexandre mourembles","","","","","","""null""","""""","alexandre mourembles /  /  /   null /  / ","alexandre.mourembles@actemium.com"," ","FS-S234078GR GANTS ANTI-COUPURE STARCUT+XTRA","Taille:9","","10","3.71","0","","","","0","0","212.76","EUR","offline","paid","fulfilled"</t>
  </si>
  <si>
    <t>6486647100001293,"Mar 26, 2018","5:23:41 PM","alexandre mourembles","","","","","","""null""","alexandre mourembles","","","","","","""null""","""""","alexandre mourembles /  /  /   null /  / ","alexandre.mourembles@actemium.com"," ","FS-S234078GR GANTS ANTI-COUPURE STARCUT+XTRA","Taille:10","","30","3.71","0","","","","0","0","212.76","EUR","offline","paid","fulfilled"</t>
  </si>
  <si>
    <t>6486647100001293,"Mar 26, 2018","5:23:41 PM","alexandre mourembles","","","","","","""null""","alexandre mourembles","","","","","","""null""","""""","alexandre mourembles /  /  /   null /  / ","alexandre.mourembles@actemium.com"," ","FS-P113330 CASQUETTE FB3 VISIERE 55CM  ACTEMIUM","","","3","12.9","0","","","","0","0","212.76","EUR","offline","paid","fulfilled"</t>
  </si>
  <si>
    <t>6486647100001293,"Mar 26, 2018","5:23:41 PM","alexandre mourembles","","","","","","""null""","alexandre mourembles","","","","","","""null""","""""","alexandre mourembles /  /  /   null /  / ","alexandre.mourembles@actemium.com"," ","FS-S127167 PROTECTION  VISOR","TAILLE:UNIQUE","","2","5.32","0","","","","0","0","212.76","EUR","offline","paid","fulfilled"</t>
  </si>
  <si>
    <t>6486647100001293,"Mar 26, 2018","5:23:41 PM","alexandre mourembles","","","","","","""null""","alexandre mourembles","","","","","","""null""","""""","alexandre mourembles /  /  /   null /  / ","alexandre.mourembles@actemium.com"," ","FS-S123064BEPYCINC LUNETTES BLAST","","","2","7.51","0","","","","0","0","212.76","EUR","offline","paid","fulfilled"</t>
  </si>
  <si>
    <t>6486647100001293,"Mar 26, 2018","5:23:41 PM","alexandre mourembles","","","","","","""null""","alexandre mourembles","","","","","","""null""","""""","alexandre mourembles /  /  /   null /  / ","alexandre.mourembles@actemium.com"," ","FS-S723063VE BOITE GANTS NITRIL EPIKA NON POUDRE","TAILLE:L","","1","0","0","","","","0","0","212.76","EUR","offline","paid","fulfilled"</t>
  </si>
  <si>
    <t>6486647100001293,"Mar 26, 2018","5:23:41 PM","alexandre mourembles","","","","","","""null""","alexandre mourembles","","","","","","""null""","""""","alexandre mourembles /  /  /   null /  / ","alexandre.mourembles@actemium.com"," ","FS-S723063VE BOITE GANTS NITRIL EPIKA NON POUDRE","TAILLE:XL","","1","0","0","","","","0","0","212.76","EUR","offline","paid","fulfilled"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</si>
  <si>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","VP-VESTE ACTEMIUM ROUGE","TAILLE:T1","","5","0","0","","","VPI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</si>
  <si>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","VP-PANTALON ACTEMIUM ROUGE","TAILLE:40T1","","5","0","0","","","VPI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</si>
  <si>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","VP-T-SHIRT ACTEMIUM NOIR &amp; BLANC","TAILLE:M","","5","0","0","","","VPI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</si>
  <si>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","VP-SWEAT ACTEMIUM NOIR &amp; BLANC","TAILLE:M","","2","0","0","","","VPI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</si>
  <si>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","DMD-GENOUILLERE","","","1","0","0","","","VPI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</si>
  <si>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","EM-CHAUSSURE BETA 7252NKK","TAILLE:41","","1","59.5","0","","","VPI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</si>
  <si>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","FS-S121371RNPRBINC- LUNETTE RUSH INCOLORE","","","1","5.63","0","","","VPI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</si>
  <si>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","FS-P113330 CASQUETTE FB3 VISIERE 55CM  ACTEMIUM","","","1","12.9","0","","","VPI à attribuer à M Patrice LUCAS pour le chantier MOSE, prévoir de me donner un VPI non marqué pour le 03/04","0","0","82.29","EUR","offline","paid","fulfilled"</t>
  </si>
  <si>
    <t>6486647100001292,"Mar 26, 2018","2:07:16 PM","EMMANUEL GRIGNON","","","","","","""null""","EMMANUEL GRIGNON","","","","","","""null""","""""","EMMANUEL GRIGNON /  /  /   null /  / ","emmanuel.grignon@actemium.com"," ","FS-S471029 SEMELLES HYGIENIQUE CUT IMAGE","TAILLE:33 - 46","","1","4.26","0","","","VPI à attribuer à M Patrice LUCAS pour le chantier MOSE, prévoir de me donner un VPI non marqué pour le 03/04","0","0","82.29","EUR","offline","paid","fulfilled"</t>
  </si>
  <si>
    <t>6486647100001291,"Mar 26, 2018","4:52:05 AM","stephane mirouze","","","","","","""null""","stephane mirouze","","","","","","""null""","""""","stephane mirouze /  /  /   null /  / ","stephane.miorouze@actemium.com"," ","FS-S234078GR GANTS ANTI-COUPURE STARCUT+XTRA","Taille:9","","10","3.71","0","","","","0","0","74.2","EUR","offline","paid","fulfilled"</t>
  </si>
  <si>
    <t>6486647100001291,"Mar 26, 2018","4:52:05 AM","stephane mirouze","","","","","","""null""","stephane mirouze","","","","","","""null""","""""","stephane mirouze /  /  /   null /  / ","stephane.miorouze@actemium.com"," ","FS-S234078GR GANTS ANTI-COUPURE STARCUT+XTRA","Taille:10","","10","3.71","0","","","","0","0","74.2","EUR","offline","paid","fulfilled"</t>
  </si>
  <si>
    <t>6486647100001290,"Mar 22, 2018","5:55:04 PM","alexandre mourembles","","","","","","""null""","alexandre mourembles","","","","","","""null""","""""","alexandre mourembles /  /  /   null /  / ","alexandre.mourembles@actemium.com"," ","VP-PARKA HV ACTEMIUM FLUO","TAILLE:M","","1","0","0","","","","0","0","0","EUR","offline","paid","fulfilled"</t>
  </si>
  <si>
    <t>6486647100001289,"Mar 22, 2018","5:50:37 PM","alexandre mourembles","","","","","","""null""","alexandre mourembles","","","","","","""null""","""""","alexandre mourembles /  /  /   null /  / ","alexandre.mourembles@actemium.com"," ","VP-PARKA HV ACTEMIUM FLUO","TAILLE:XL","","1","0","0","","","parka pour monsieur Bartes d'airbus, soit on la lui donne rapidement soit on la lui donne sur ip","0","0","0","EUR","offline","paid","fulfilled"</t>
  </si>
  <si>
    <t>6486647100001288,"Mar 21, 2018","2:13:27 PM","Aurelien AYGOUI","","","","","","""null""","Aurelien AYGOUI","","","","","","""null""","""""","Aurelien AYGOUI /  /  /   null /  / ","aurelien.aygoui.external@airbus.com"," ","BP-492000 CHAUSSURES YUKON","TAILLE:41","","1","48.91","0","","","Pour SALAZARD Mickael","0","0","48.91","EUR","offline","paid","fulfilled"</t>
  </si>
  <si>
    <t>6486647100001287,"Mar 20, 2018","1:48:34 PM","Florian SAISSET","","","","","","""null""","Florian SAISSET","","","","","","""null""","""""","Florian SAISSET /  /  /   null /  / ","florian.saisset@actemium.com"," ","FS-S234078GR GANTS ANTI-COUPURE STARCUT+XTRA","Taille:9","","5","3.71","0","","","","0","0","71.4","EUR","offline","paid","fulfilled"</t>
  </si>
  <si>
    <t>6486647100001287,"Mar 20, 2018","1:48:34 PM","Florian SAISSET","","","","","","""null""","Florian SAISSET","","","","","","""null""","""""","Florian SAISSET /  /  /   null /  / ","florian.saisset@actemium.com"," ","FS-S212138 GANT MANUT STARJUST HYDR 03/26740-30","Taille:9","","5","4.94","0","","","","0","0","71.4","EUR","offline","paid","fulfilled"</t>
  </si>
  <si>
    <t>6486647100001287,"Mar 20, 2018","1:48:34 PM","Florian SAISSET","","","","","","""null""","Florian SAISSET","","","","","","""null""","""""","Florian SAISSET /  /  /   null /  / ","florian.saisset@actemium.com"," ","FS-S121371RNPRBINC- LUNETTE RUSH INCOLORE","","","5","5.63","0","","","","0","0","71.4","EUR","offline","paid","fulfilled"</t>
  </si>
  <si>
    <t xml:space="preserve">6486647100001286,"Mar 16, 2018","12:45:54 PM","alexis tamowski","","","","","","""null""","alexis tamowski","","","","","","""null""","""""","alexis tamowski /  /  /   null /  / ","alexis.tamowski@actemium.com"," ","VP-PANTALON ACTEMIUM ROUGE","TAILLE:44T2","","5","0","0","","","Pour le technicien nouvellement embauché : </t>
  </si>
  <si>
    <t xml:space="preserve">6486647100001286,"Mar 16, 2018","12:45:54 PM","alexis tamowski","","","","","","""null""","alexis tamowski","","","","","","""null""","""""","alexis tamowski /  /  /   null /  / ","alexis.tamowski@actemium.com"," ","VP-VESTE ACTEMIUM ROUGE","TAILLE:T4","","3","0","0","","","Pour le technicien nouvellement embauché : </t>
  </si>
  <si>
    <t>6486647100001285,"Mar 15, 2018","11:23:59 AM","Johan Dijoux","","","","","","""null""","Johan Dijoux","","","","","","""null""","""""","Johan Dijoux /  /  /   null /  / ","tristan.calmelly.external@airbus.com"," ","VP-PANTALON ACTEMIUM ROUGE","TAILLE:46T2","","1","0","0","","","Bonjour,</t>
  </si>
  <si>
    <t>6486647100001284,"Mar 13, 2018","1:37:34 PM","suberville christophe","","","","","","""null""","suberville christophe","","","","","","""null""","""""","suberville christophe /  /  /   null /  / ","christophe.suberville@actemium.com"," ","PH-1 BOITE DE PANSEMENT","","","1","0","0","","","","0","0","0","EUR","offline","paid","fulfilled"</t>
  </si>
  <si>
    <t>6486647100001284,"Mar 13, 2018","1:37:34 PM","suberville christophe","","","","","","""null""","suberville christophe","","","","","","""null""","""""","suberville christophe /  /  /   null /  / ","christophe.suberville@actemium.com"," ","PH-5 MONO DOSES DOSISEPTINE","","","1","0","0","","","","0","0","0","EUR","offline","paid","fulfilled"</t>
  </si>
  <si>
    <t>6486647100001284,"Mar 13, 2018","1:37:34 PM","suberville christophe","","","","","","""null""","suberville christophe","","","","","","""null""","""""","suberville christophe /  /  /   null /  / ","christophe.suberville@actemium.com"," ","PH-3 COMPRESSES STERILES 5X5","","","1","0","0","","","","0","0","0","EUR","offline","paid","fulfilled"</t>
  </si>
  <si>
    <t>6486647100001284,"Mar 13, 2018","1:37:34 PM","suberville christophe","","","","","","""null""","suberville christophe","","","","","","""null""","""""","suberville christophe /  /  /   null /  / ","christophe.suberville@actemium.com"," ","PH-1 BOITE EPONGE HEMOSTATIQUE NASALES ET DERMIQUE","","","1","0","0","","","","0","0","0","EUR","offline","paid","fulfilled"</t>
  </si>
  <si>
    <t>6486647100001283,"Mar 13, 2018","12:52:23 PM","BENJAMIN CABRIGNAC","","","","","","""null""","BENJAMIN CABRIGNAC","","","","","","""null""","""""","BENJAMIN CABRIGNAC /  /  /   null /  / ","benjamin.cabrignac@actemium.com"," ","FS-S723063VE BOITE GANTS NITRIL EPIKA NON POUDRE","TAILLE:L","","5","0","0","","","Pour vendredi 16 Mars, je serais au B05","0","0","0","EUR","offline","paid","fulfilled"</t>
  </si>
  <si>
    <t>6486647100001282,"Mar 13, 2018","6:09:13 AM","Romain VERGNES","","","","","","""null""","Romain VERGNES","","","","","","""null""","""""","Romain VERGNES /  /  /   null /  / ","romain.vergnes@actemium.com"," ","EM - CHAUSSURE BETA 7253NKK","TAILLE:41","","1","61.5","0","","","EPI ASTOUL","0","0","61.5","EUR","offline","paid","fulfilled"</t>
  </si>
  <si>
    <t>6486647100001281,"Mar 9, 2018","10:52:42 AM","eric sanchez-clary","","","","","","""null""","eric sanchez-clary","","","","","","""null""","""""","eric sanchez-clary /  /  /   null /  / ","eric.sanchez-clary.external@airbus.com"," ","EM - CHAUSSURE BETA 7253NKK","TAILLE:45","","2","61.5","0","","","attention!!!!</t>
  </si>
  <si>
    <t>6486647100001281,"Mar 9, 2018","10:52:42 AM","eric sanchez-clary","","","","","","""null""","eric sanchez-clary","","","","","","""null""","""""","eric sanchez-clary /  /  /   null /  / ","eric.sanchez-clary.external@airbus.com"," ","FS-P113330 CASQUETTE FB3 VISIERE 55CM  ACTEMIUM","","","20","12.9","0","","","attention!!!!</t>
  </si>
  <si>
    <t>6486647100001281,"Mar 9, 2018","10:52:42 AM","eric sanchez-clary","","","","","","""null""","eric sanchez-clary","","","","","","""null""","""""","eric sanchez-clary /  /  /   null /  / ","eric.sanchez-clary.external@airbus.com"," ","FS-S121375ROPRBTF- LUNETTE CLASSIQUE FUMEE","","","10","6.46","0","","","attention!!!!</t>
  </si>
  <si>
    <t>6486647100001281,"Mar 9, 2018","10:52:42 AM","eric sanchez-clary","","","","","","""null""","eric sanchez-clary","","","","","","""null""","""""","eric sanchez-clary /  /  /   null /  / ","eric.sanchez-clary.external@airbus.com"," ","FS-S131190 MASQUE ANTIPOUS. FFP3/9332+","","","30","3.95","0","","","attention!!!!</t>
  </si>
  <si>
    <t>6486647100001281,"Mar 9, 2018","10:52:42 AM","eric sanchez-clary","","","","","","""null""","eric sanchez-clary","","","","","","""null""","""""","eric sanchez-clary /  /  /   null /  / ","eric.sanchez-clary.external@airbus.com"," ","FS-S234078GR GANTS ANTI-COUPURE STARCUT+XTRA","Taille:9","","120","3.71","0","","","attention!!!!</t>
  </si>
  <si>
    <t>6486647100001281,"Mar 9, 2018","10:52:42 AM","eric sanchez-clary","","","","","","""null""","eric sanchez-clary","","","","","","""null""","""""","eric sanchez-clary /  /  /   null /  / ","eric.sanchez-clary.external@airbus.com"," ","FS-S723063VE BOITE GANTS NITRIL EPIKA NON POUDRE","","","20","0","0","","","attention!!!!</t>
  </si>
  <si>
    <t>6486647100001280,"Mar 9, 2018","8:57:14 AM","cedric reixach","","","","","","""null""","cedric reixach","","","","","","""null""","""""","cedric reixach /  /  /   null /  / ","cedric.reixach@actemium.com"," ","FS-P113330 CASQUETTE FB3 VISIERE 55CM  ACTEMIUM","","","3","12.9","0","","","","0","0","135.3","EUR","offline","paid","fulfilled"</t>
  </si>
  <si>
    <t>6486647100001280,"Mar 9, 2018","8:57:14 AM","cedric reixach","","","","","","""null""","cedric reixach","","","","","","""null""","""""","cedric reixach /  /  /   null /  / ","cedric.reixach@actemium.com"," ","FS-S234078GR GANTS ANTI-COUPURE STARCUT+XTRA","Taille:10","","10","3.71","0","","","","0","0","135.3","EUR","offline","paid","fulfilled"</t>
  </si>
  <si>
    <t>6486647100001280,"Mar 9, 2018","8:57:14 AM","cedric reixach","","","","","","""null""","cedric reixach","","","","","","""null""","""""","cedric reixach /  /  /   null /  / ","cedric.reixach@actemium.com"," ","EM-CHAUSSURE BETA 7252NKK","TAILLE:44","","1","59.5","0","","","","0","0","135.3","EUR","offline","paid","fulfilled"</t>
  </si>
  <si>
    <t>6486647100001279,"Mar 7, 2018","1:12:12 PM","tristan calmelly","","","","","","""null""","tristan calmelly","","","","","","""null""","""""","tristan calmelly /  /  /   null /  / ","tristan.calmelly.external@airbus.com"," ","VP-PANTALON ACTEMIUM ROUGE","TAILLE:44T2","","1","0","0","","","","0","0","0","EUR","offline","paid","fulfilled"</t>
  </si>
  <si>
    <t>6486647100001278,"Mar 7, 2018","7:24:47 AM","vincent davantes","","","","","","""null""","vincent davantes","","","","","","""null""","""""","vincent davantes /  /  /   null /  / ","vincent.davantes@vinci-energies.net"," ","VP-VESTE ACTEMIUM ROUGE","TAILLE:T2","","5","0","0","","","VPI pour marquage D'HERDT (nouvel embauché)","0","0","0","EUR","offline","paid","fulfilled"</t>
  </si>
  <si>
    <t>6486647100001278,"Mar 7, 2018","7:24:47 AM","vincent davantes","","","","","","""null""","vincent davantes","","","","","","""null""","""""","vincent davantes /  /  /   null /  / ","vincent.davantes@vinci-energies.net"," ","VP-PANTALON ACTEMIUM ROUGE","TAILLE:44T2","","5","0","0","","","VPI pour marquage D'HERDT (nouvel embauché)","0","0","0","EUR","offline","paid","fulfilled"</t>
  </si>
  <si>
    <t>6486647100001277,"Mar 6, 2018","10:15:24 AM","Damien Tantin","","","","","","""null""","Damien Tantin","","","","","","""null""","""""","Damien Tantin /  /  /   null /  / ","jean-luc.cebe@actemium.com"," ","VP-PARKA HV ACTEMIUM FLUO","TAILLE:M","","1","0","0","","","","0","0","0","EUR","offline","paid","fulfilled"</t>
  </si>
  <si>
    <t>6486647100001276,"Mar 5, 2018","2:06:11 PM","bruno FRAYSSINHES","","FRA","","","","""null""","bruno FRAYSSINHES","","FRA","","","","""null""","""""","bruno FRAYSSINHES /  /  /   null / FRA / ","bruno.frayssinhes@actemium.com"," ","FS-S111049BLSTD - CASQUE CHANTIER STYLE 300","","","1","2.75","0","","","pour Christian CAPDEVILLE</t>
  </si>
  <si>
    <t>6486647100001275,"Mar 5, 2018","1:51:16 PM","thomas dupuis","","","","","","""null""","thomas dupuis","","","","","","""null""","""""","thomas dupuis /  /  /   null /  / ","thomas.dupuis@actemium.com"," ","FS-S123064BEPYCINC LUNETTES BLAST","","","1","7.51","0","","","","0","0","32.58","EUR","offline","paid","fulfilled"</t>
  </si>
  <si>
    <t>6486647100001275,"Mar 5, 2018","1:51:16 PM","thomas dupuis","","","","","","""null""","thomas dupuis","","","","","","""null""","""""","thomas dupuis /  /  /   null /  / ","thomas.dupuis@actemium.com"," ","FS-S234078GR GANTS ANTI-COUPURE STARCUT+XTRA","Taille:8","","5","3.71","0","","","","0","0","32.58","EUR","offline","paid","fulfilled"</t>
  </si>
  <si>
    <t>6486647100001275,"Mar 5, 2018","1:51:16 PM","thomas dupuis","","","","","","""null""","thomas dupuis","","","","","","""null""","""""","thomas dupuis /  /  /   null /  / ","thomas.dupuis@actemium.com"," ","FS-S723064VE BOITE DE GANTS NITRIL EPIKA POUDRE","TAIILE:M","","1","6.52","0","","","","0","0","32.58","EUR","offline","paid","fulfilled"</t>
  </si>
  <si>
    <t>6486647100001274,"Mar 5, 2018","1:23:46 PM","LUDOVIC BEUN","","","","","","""null""","LUDOVIC BEUN","","","","","","""null""","""""","LUDOVIC BEUN /  /  /   null /  / ","ludovic.beun.ext@safrangroup.com"," ","FS-S595125 - LAMPE FRONTAL ATEX ZONE 0","","","2","37.62","0","","","","0","0","97.59","EUR","offline","paid","fulfilled"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</si>
  <si>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","PH- 2 PAIRES DE GANTS JETABLES","","","5","0","0","","","","0","0","97.59","EUR","offline","paid","fulfilled"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</si>
  <si>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","PH- 1 POCHE  DE  FROID","","","1","0","0","","","","0","0","97.59","EUR","offline","paid","fulfilled"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</si>
  <si>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","PH- 12 EPINGLES DE SURETE","","","1","0","0","","","","0","0","97.59","EUR","offline","paid","fulfilled"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</si>
  <si>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","PH- 1 ECHARPE TRIANGULAIRE","","","1","0","0","","","","0","0","97.59","EUR","offline","paid","fulfilled"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</si>
  <si>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COUVERTURE DE SURVIE","","","1","0","0","","","","0","0","97.59","EUR","offline","paid","fulfilled"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</si>
  <si>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PINCE A ECHARDE","","","1","0","0","","","","0","0","97.59","EUR","offline","paid","fulfilled"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</si>
  <si>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PAIRE DE CISEAUX BOUT ROND","","","1","0","0","","","","0","0","97.59","EUR","offline","paid","fulfilled"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</si>
  <si>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BOITE EPONGE HEMOSTATIQUE NASALES ET DERMIQUE","","","2","0","0","","","","0","0","97.59","EUR","offline","paid","fulfilled"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</si>
  <si>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","PH-5 MONO DOSES SERUM PHYSIOLOGIQUE","","","1","0","0","","","","0","0","97.59","EUR","offline","paid","fulfilled"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</si>
  <si>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","PH-3 SACHETS DOSES POMMADE CICATRYL","","","1","0","0","","","","0","0","97.59","EUR","offline","paid","fulfilled"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</si>
  <si>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ARNICAN","","","2","0","0","","","","0","0","97.59","EUR","offline","paid","fulfilled"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</si>
  <si>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BANDE DE CONTENTION","","","3","0","0","","","","0","0","97.59","EUR","offline","paid","fulfilled"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</si>
  <si>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BOITE DE PANSEMENT","","","1","0","0","","","","0","0","97.59","EUR","offline","paid","fulfilled"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</si>
  <si>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PANSEMENT COMPRESSIF","","","3","0","0","","","","0","0","97.59","EUR","offline","paid","fulfilled"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</si>
  <si>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","PH-5 MONO DOSES DOSISEPTINE","","","1","0","0","","","","0","0","97.59","EUR","offline","paid","fulfilled"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</si>
  <si>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","PH-5 LINGETTES MAINS ANTIBACTERIEN","","","2","0","0","","","","0","0","97.59","EUR","offline","paid","fulfilled"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</si>
  <si>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ROULEAU SPARADRAP MICROPORE","","","2","0","0","","","","0","0","97.59","EUR","offline","paid","fulfilled"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</si>
  <si>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BANDE DE GAZE 3MX10CM","","","3","0","0","","","","0","0","97.59","EUR","offline","paid","fulfilled"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</si>
  <si>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","PH-1 BANDE DE GAZE 3MX5CM","","","3","0","0","","","","0","0","97.59","EUR","offline","paid","fulfilled"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</si>
  <si>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","PH-3 COMPRESSES STERILES 5X5","","","3","0","0","","","","0","0","97.59","EUR","offline","paid","fulfilled"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</si>
  <si>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","FS-S234078GR GANTS ANTI-COUPURE STARCUT+XTRA","Taille:9","","2","3.71","0","","","","0","0","97.59","EUR","offline","paid","fulfilled"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</si>
  <si>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","FS-S234078GR GANTS ANTI-COUPURE STARCUT+XTRA","Taille:10","","1","3.71","0","","","","0","0","97.59","EUR","offline","paid","fulfilled"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</si>
  <si>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","FS-S234078GR GANTS ANTI-COUPURE STARCUT+XTRA","Taille:8","","1","3.71","0","","","","0","0","97.59","EUR","offline","paid","fulfilled"</t>
  </si>
  <si>
    <t>6486647100001274,"Mar 5, 2018","1:23:46 PM","LUDOVIC BEUN","","","","","","""null""","LUDOVIC BEUN","","","","","","""null""","""""","LUDOVIC BEUN /  /  /   null /  / ","ludovic.beun.ext@safrangroup.com"," ","FS-S123064BEPYCINC LUNETTES BLAST","","","1","7.51","0","","","","0","0","97.59","EUR","offline","paid","fulfilled"</t>
  </si>
  <si>
    <t>6486647100001273,"Mar 2, 2018","11:07:33 AM","Florian SAISSET","","","","","","""null""","Florian SAISSET","","","","","","""null""","""""","Florian SAISSET /  /  /   null /  / ","florian.saisset@actemium.com"," ","FS-S121396RNPRBINC-LUNETTE RUSH+RUSHPFSPSI","","","6","10.09","0","","","","0","0","129.18","EUR","offline","paid","fulfilled"</t>
  </si>
  <si>
    <t>6486647100001273,"Mar 2, 2018","11:07:33 AM","Florian SAISSET","","","","","","""null""","Florian SAISSET","","","","","","""null""","""""","Florian SAISSET /  /  /   null /  / ","florian.saisset@actemium.com"," ","FS-S141019 BOITE 500 BOUCHONS OREILLES YELLOW NEON","","","1","16.88","0","","","","0","0","129.18","EUR","offline","paid","fulfilled"</t>
  </si>
  <si>
    <t>6486647100001273,"Mar 2, 2018","11:07:33 AM","Florian SAISSET","","","","","","""null""","Florian SAISSET","","","","","","""null""","""""","Florian SAISSET /  /  /   null /  / ","florian.saisset@actemium.com"," ","FS-S352154JF GILET HV / 54515 ECO","Tailles :L","","6","3.36","0","","","","0","0","129.18","EUR","offline","paid","fulfilled"</t>
  </si>
  <si>
    <t>6486647100001273,"Mar 2, 2018","11:07:33 AM","Florian SAISSET","","","","","","""null""","Florian SAISSET","","","","","","""null""","""""","Florian SAISSET /  /  /   null /  / ","florian.saisset@actemium.com"," ","FS-S131190 MASQUE ANTIPOUS. FFP3/9332+","","","8","3.95","0","","","","0","0","129.18","EUR","offline","paid","fulfilled"</t>
  </si>
  <si>
    <t>6486647100001272,"Mar 2, 2018","10:11:07 AM","garcia cedric","","","","","","""null""","garcia cedric","","","","","","""null""","""""","garcia cedric /  /  /   null /  / ","cedric.garcia@actemium.com"," ","FS-S595125 - LAMPE FRONTAL ATEX ZONE 0","","","5","37.62","0","","","stock","0","0","1784.92","EUR","offline","paid","fulfilled"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</si>
  <si>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","FS-S117042 JUGULAIRE ELASTIQUE HXCS40","","","20","1.35","0","","","stock","0","0","1784.92","EUR","offline","paid","fulfilled"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</si>
  <si>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","FS-S125215 MASQUE SOUDEUR AVEC CELLULE PHOTO ELECT","","","2","159.3","0","","","stock","0","0","1784.92","EUR","offline","paid","fulfilled"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</si>
  <si>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","FS-S127167 PROTECTION  VISOR","TAILLE:UNIQUE","","5","5.32","0","","","stock","0","0","1784.92","EUR","offline","paid","fulfilled"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</si>
  <si>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","FS-S143067 CASQUE ANTIBRUIT / MODELE OPTIME 3","","","2","13.3","0","","","stock","0","0","1784.92","EUR","offline","paid","fulfilled"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</si>
  <si>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","FS-S731099BL COMBINAISON JETABLE 4520 TYPE 5-6","Taille:L","","20","3.17","0","","","stock","0","0","1784.92","EUR","offline","paid","fulfilled"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</si>
  <si>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","FS-S731099BL COMBINAISON JETABLE 4520 TYPE 5-6","Taille:XL","","20","3.17","0","","","stock","0","0","1784.92","EUR","offline","paid","fulfilled"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</si>
  <si>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","FS-S723064VE BOITE DE GANTS NITRIL EPIKA POUDRE","TAIILE:M","","2","6.52","0","","","stock","0","0","1784.92","EUR","offline","paid","fulfilled"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</si>
  <si>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","FS-S723064VE BOITE DE GANTS NITRIL EPIKA POUDRE","TAIILE:L","","4","6.52","0","","","stock","0","0","1784.92","EUR","offline","paid","fulfilled"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</si>
  <si>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","FS-S111049BLSTD - CASQUE CHANTIER STYLE 300","","","10","2.75","0","","","stock","0","0","1784.92","EUR","offline","paid","fulfilled"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</si>
  <si>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","FS-S137972 LUNETTE MASQUE FILTERSPECPRO FMP3V","","","2","22.3","0","","","stock","0","0","1784.92","EUR","offline","paid","fulfilled"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</si>
  <si>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 - CHAUSSURE BETA 7253NKK","TAILLE:40","","2","61.5","0","","","stock","0","0","1784.92","EUR","offline","paid","fulfilled"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</si>
  <si>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 - CHAUSSURE BETA 7253NKK","TAILLE:41","","2","61.5","0","","","stock","0","0","1784.92","EUR","offline","paid","fulfilled"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</si>
  <si>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7252NKK","TAILLE:39","","2","59.5","0","","","stock","0","0","1784.92","EUR","offline","paid","fulfilled"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</si>
  <si>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7252NKK","TAILLE:40","","2","59.5","0","","","stock","0","0","1784.92","EUR","offline","paid","fulfilled"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</si>
  <si>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7252NKK","TAILLE:41","","2","59.5","0","","","stock","0","0","1784.92","EUR","offline","paid","fulfilled"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</si>
  <si>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7252NKK","TAILLE:42","","2","59.5","0","","","stock","0","0","1784.92","EUR","offline","paid","fulfilled"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</si>
  <si>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7252NKK","TAILLE:43","","2","59.5","0","","","stock","0","0","1784.92","EUR","offline","paid","fulfilled"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</si>
  <si>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7252NKK","TAILLE:44","","1","59.5","0","","","stock","0","0","1784.92","EUR","offline","paid","fulfilled"</t>
  </si>
  <si>
    <t>6486647100001272,"Mar 2, 2018","10:11:07 AM","garcia cedric","","","","","","""null""","garcia cedric","","","","","","""null""","""""","garcia cedric /  /  /   null /  / ","cedric.garcia@actemium.com"," ","EM-CHAUSSURE BETA 7252NKK","TAILLE:45","","1","59.5","0","","","stock","0","0","1784.92","EUR","offline","paid","fulfilled"</t>
  </si>
  <si>
    <t>6486647100001271,"Mar 1, 2018","12:27:59 PM","Florian SAISSET","","","","","","""null""","Florian SAISSET","","","","","","""null""","""""","Florian SAISSET /  /  /   null /  / ","florian.saisset@actemium.com"," ","VP-SWEAT ACTEMIUM NOIR &amp; BLANC","TAILLE:XL","","1","0","0","","","","0","0","0","EUR","offline","paid","fulfilled"</t>
  </si>
  <si>
    <t>6486647100001271,"Mar 1, 2018","12:27:59 PM","Florian SAISSET","","","","","","""null""","Florian SAISSET","","","","","","""null""","""""","Florian SAISSET /  /  /   null /  / ","florian.saisset@actemium.com"," ","VP-VESTE ACTEMIUM BLEU CLASSIQUE","TAILLE:T4","","1","0","0","","","","0","0","0","EUR","offline","paid","fulfilled"</t>
  </si>
  <si>
    <t>6486647100001270,"Mar 1, 2018","10:44:25 AM","Maxime LEJEUNE","","","","","","""null""","Maxime LEJEUNE","","","","","","""null""","""""","Maxime LEJEUNE /  /  /   null /  / ","maxime.lejeune@actemium.com"," ","FS-S422194 CHAUSSURES MUSTANG FLEX","Taille:44","","1","35.2","0","","","","0","0","35.2","EUR","offline","paid","fulfilled"</t>
  </si>
  <si>
    <t>6486647100001270,"Mar 1, 2018","10:44:25 AM","Maxime LEJEUNE","","","","","","""null""","Maxime LEJEUNE","","","","","","""null""","""""","Maxime LEJEUNE /  /  /   null /  / ","maxime.lejeune@actemium.com"," ","VP-GILET SANS MANCHE ACTEMIUM ROUGE","TAILLE:M","","1","0","0","","","","0","0","35.2","EUR","offline","paid","fulfilled"</t>
  </si>
  <si>
    <t>6486647100001270,"Mar 1, 2018","10:44:25 AM","Maxime LEJEUNE","","","","","","""null""","Maxime LEJEUNE","","","","","","""null""","""""","Maxime LEJEUNE /  /  /   null /  / ","maxime.lejeune@actemium.com"," ","VP-T-SHIRT ACTEMIUM NOIR &amp; BLANC","TAILLE:L","","1","0","0","","","","0","0","35.2","EUR","offline","paid","fulfilled"</t>
  </si>
  <si>
    <t>6486647100001270,"Mar 1, 2018","10:44:25 AM","Maxime LEJEUNE","","","","","","""null""","Maxime LEJEUNE","","","","","","""null""","""""","Maxime LEJEUNE /  /  /   null /  / ","maxime.lejeune@actemium.com"," ","VP-PANTALON ACTEMIUM ROUGE","TAILLE:40T1","","1","0","0","","","","0","0","35.2","EUR","offline","paid","fulfilled"</t>
  </si>
  <si>
    <t>6486647100001270,"Mar 1, 2018","10:44:25 AM","Maxime LEJEUNE","","","","","","""null""","Maxime LEJEUNE","","","","","","""null""","""""","Maxime LEJEUNE /  /  /   null /  / ","maxime.lejeune@actemium.com"," ","VP-SWEAT ACTEMIUM NOIR &amp; BLANC","TAILLE:L","","1","0","0","","","","0","0","35.2","EUR","offline","paid","fulfilled"</t>
  </si>
  <si>
    <t>6486647100001269,"Mar 1, 2018","7:50:31 AM","Mathieu Cantonnet","","FRA","","","","""null""","Mathieu Cantonnet","","FRA","","","","""null""","""""","Mathieu Cantonnet /  /  /   null / FRA / ","mathieu.cantonnet@actemium.com"," ","VP-VESTE ACTEMIUM ROUGE","TAILLE:T0","","1","0","0","","","VPI pour Chaimae El Acili (stagiaire assistant RA)","0","0","0","EUR","offline","paid","fulfilled"</t>
  </si>
  <si>
    <t>6486647100001269,"Mar 1, 2018","7:50:31 AM","Mathieu Cantonnet","","FRA","","","","""null""","Mathieu Cantonnet","","FRA","","","","""null""","""""","Mathieu Cantonnet /  /  /   null / FRA / ","mathieu.cantonnet@actemium.com"," ","VP-T-SHIRT ACTEMIUM NOIR &amp; BLANC","TAILLE:S","","3","0","0","","","VPI pour Chaimae El Acili (stagiaire assistant RA)","0","0","0","EUR","offline","paid","fulfilled"</t>
  </si>
  <si>
    <t>6486647100001269,"Mar 1, 2018","7:50:31 AM","Mathieu Cantonnet","","FRA","","","","""null""","Mathieu Cantonnet","","FRA","","","","""null""","""""","Mathieu Cantonnet /  /  /   null / FRA / ","mathieu.cantonnet@actemium.com"," ","VP-SWEAT ACTEMIUM NOIR &amp; BLANC","TAILLE:S","","1","0","0","","","VPI pour Chaimae El Acili (stagiaire assistant RA)","0","0","0","EUR","offline","paid","fulfilled"</t>
  </si>
  <si>
    <t>6486647100001269,"Mar 1, 2018","7:50:31 AM","Mathieu Cantonnet","","FRA","","","","""null""","Mathieu Cantonnet","","FRA","","","","""null""","""""","Mathieu Cantonnet /  /  /   null / FRA / ","mathieu.cantonnet@actemium.com"," ","VP-PANTALON ACTEMIUM ROUGE","TAILLE:36T0","","1","0","0","","","VPI pour Chaimae El Acili (stagiaire assistant RA)","0","0","0","EUR","offline","paid","fulfilled"</t>
  </si>
  <si>
    <t>6486647100001268,"Mar 1, 2018","7:01:27 AM","Florian SAISSET","","","","","","""null""","Florian SAISSET","","","","","","""null""","""""","Florian SAISSET /  /  /   null /  / ","florian.saisset@actemium.com"," ","FS-S125215 MASQUE SOUDEUR AVEC CELLULE PHOTO ELECT","","","2","159.3","0","","","","0","0","318.6","EUR","offline","paid","fulfilled"</t>
  </si>
  <si>
    <t>6486647100001221,"Jan 31, 2018","10:38:24 AM","alexis TAMOWSKI","","","","","","""null""","alexis TAMOWSKI","","","","","","""null""","""""","alexis TAMOWSKI /  /  /   null /  / ","alexis.tamowski@actemium.com"," ","EM-CHAUSSURE BETA 7252NKK","TAILLE:40","","1","59.5","0","","","","0","0","119","EUR","offline","paid","fulfilled"</t>
  </si>
  <si>
    <t>6486647100001221,"Jan 31, 2018","10:38:24 AM","alexis TAMOWSKI","","","","","","""null""","alexis TAMOWSKI","","","","","","""null""","""""","alexis TAMOWSKI /  /  /   null /  / ","alexis.tamowski@actemium.com"," ","EM-CHAUSSURE BETA 7252NKK","TAILLE:43","","1","59.5","0","","","","0","0","119","EUR","offline","paid","fulfilled"</t>
  </si>
  <si>
    <t>6486647100001220,"Jan 30, 2018","4:11:24 PM","alexandre mourembles","","","","","","""null""","alexandre mourembles","","","","","","""null""","""""","alexandre mourembles /  /  /   null /  / ","alexandre.mourembles@actemium.com"," ","VP-T-SHIRT ACTEMIUM NOIR &amp; BLANC","TAILLE:XL","","2","0","0","","","","0","0","0","EUR","offline","paid","fulfilled"</t>
  </si>
  <si>
    <t>6486647100001219,"Jan 30, 2018","2:50:05 PM","pascal garcia","","","","","","""null""","pascal garcia","","","","","","""null""","""""","pascal garcia /  /  /   null /  / ","pascal.garcia@pioneer.com"," ","FS-S231167 GANTS ELEC CLASS00 ELECTROSOFT","Taille:9","","2","11.35","0","","","a livrer avec la tournée vetements","0","0","82.42","EUR","offline","paid","fulfilled"</t>
  </si>
  <si>
    <t>6486647100001219,"Jan 30, 2018","2:50:05 PM","pascal garcia","","","","","","""null""","pascal garcia","","","","","","""null""","""""","pascal garcia /  /  /   null /  / ","pascal.garcia@pioneer.com"," ","FS-S219013 SURGANTS ELEC MODELE 021600","Taille:9","","2","7.6","0","","","a livrer avec la tournée vetements","0","0","82.42","EUR","offline","paid","fulfilled"</t>
  </si>
  <si>
    <t>6486647100001219,"Jan 30, 2018","2:50:05 PM","pascal garcia","","","","","","""null""","pascal garcia","","","","","","""null""","""""","pascal garcia /  /  /   null /  / ","pascal.garcia@pioneer.com"," ","FS-S234078GR GANTS ANTI-COUPURE STARCUT+XTRA","Taille:9","","12","3.71","0","","","a livrer avec la tournée vetements","0","0","82.42","EUR","offline","paid","fulfilled"</t>
  </si>
  <si>
    <t>6486647100001218,"Jan 30, 2018","2:43:19 PM","Guillaume Noel","","","","","","""null""","Guillaume Noel","","","","","","""null""","""""","Guillaume Noel /  /  /   null /  / ","guillaume.noel@actemium.com"," ","FS-S422178MN CHAUSSURE JUNA S3","TAILLE:43","","1","45.67","0","","","","0","0","45.67","EUR","offline","paid","fulfilled"</t>
  </si>
  <si>
    <t>6486647100001217,"Jan 30, 2018","12:52:47 PM","Tristan CALMELLY","","","","","","""null""","Tristan CALMELLY","","","","","","""null""","""""","Tristan CALMELLY /  /  /   null /  / ","tristan.calmelly.external@airbus.com"," ","PH-5 MONO DOSES DOSISEPTINE","","","2","0","0","","","Pour compléter armoire A320 et A350","0","0","0","EUR","offline","paid","fulfilled"</t>
  </si>
  <si>
    <t>6486647100001217,"Jan 30, 2018","12:52:47 PM","Tristan CALMELLY","","","","","","""null""","Tristan CALMELLY","","","","","","""null""","""""","Tristan CALMELLY /  /  /   null /  / ","tristan.calmelly.external@airbus.com"," ","PH-3 COMPRESSES STERILES 5X5","","","2","0","0","","","Pour compléter armoire A320 et A350","0","0","0","EUR","offline","paid","fulfilled"</t>
  </si>
  <si>
    <t>6486647100001217,"Jan 30, 2018","12:52:47 PM","Tristan CALMELLY","","","","","","""null""","Tristan CALMELLY","","","","","","""null""","""""","Tristan CALMELLY /  /  /   null /  / ","tristan.calmelly.external@airbus.com"," ","PH-1 BOITE DE PANSEMENT","","","2","0","0","","","Pour compléter armoire A320 et A350","0","0","0","EUR","offline","paid","fulfilled"</t>
  </si>
  <si>
    <t>6486647100001217,"Jan 30, 2018","12:52:47 PM","Tristan CALMELLY","","","","","","""null""","Tristan CALMELLY","","","","","","""null""","""""","Tristan CALMELLY /  /  /   null /  / ","tristan.calmelly.external@airbus.com"," ","PH-1 PAIRE DE CISEAUX BOUT ROND","","","1","0","0","","","Pour compléter armoire A320 et A350","0","0","0","EUR","offline","paid","fulfilled"</t>
  </si>
  <si>
    <t>6486647100001217,"Jan 30, 2018","12:52:47 PM","Tristan CALMELLY","","","","","","""null""","Tristan CALMELLY","","","","","","""null""","""""","Tristan CALMELLY /  /  /   null /  / ","tristan.calmelly.external@airbus.com"," ","PH-1 ARNICAN","","","2","0","0","","","Pour compléter armoire A320 et A350","0","0","0","EUR","offline","paid","fulfilled"</t>
  </si>
  <si>
    <t>6486647100001217,"Jan 30, 2018","12:52:47 PM","Tristan CALMELLY","","","","","","""null""","Tristan CALMELLY","","","","","","""null""","""""","Tristan CALMELLY /  /  /   null /  / ","tristan.calmelly.external@airbus.com"," ","PH- 2 PAIRES DE GANTS JETABLES","","","1","0","0","","","Pour compléter armoire A320 et A350","0","0","0","EUR","offline","paid","fulfilled"</t>
  </si>
  <si>
    <t>6486647100001216,"Jan 29, 2018","1:17:42 PM","EMMANUEL GRIGNON","","FRA","","","","""null""","EMMANUEL GRIGNON","","FRA","","","","""null""","""""","EMMANUEL GRIGNON /  /  /   null / FRA / ","emmanuel.grignon@actemium.com"," ","VP-VESTE ACTEMIUM ROUGE","TAILLE:T1","","5","0","0","","","","0","0","61.5","EUR","offline","paid","fulfilled"</t>
  </si>
  <si>
    <t>6486647100001216,"Jan 29, 2018","1:17:42 PM","EMMANUEL GRIGNON","","FRA","","","","""null""","EMMANUEL GRIGNON","","FRA","","","","""null""","""""","EMMANUEL GRIGNON /  /  /   null / FRA / ","emmanuel.grignon@actemium.com"," ","VP-T-SHIRT ACTEMIUM NOIR &amp; BLANC","TAILLE:M","","5","0","0","","","","0","0","61.5","EUR","offline","paid","fulfilled"</t>
  </si>
  <si>
    <t>6486647100001216,"Jan 29, 2018","1:17:42 PM","EMMANUEL GRIGNON","","FRA","","","","""null""","EMMANUEL GRIGNON","","FRA","","","","""null""","""""","EMMANUEL GRIGNON /  /  /   null / FRA / ","emmanuel.grignon@actemium.com"," ","VP-PANTALON ACTEMIUM ROUGE","TAILLE:40T1","","5","0","0","","","","0","0","61.5","EUR","offline","paid","fulfilled"</t>
  </si>
  <si>
    <t>6486647100001216,"Jan 29, 2018","1:17:42 PM","EMMANUEL GRIGNON","","FRA","","","","""null""","EMMANUEL GRIGNON","","FRA","","","","""null""","""""","EMMANUEL GRIGNON /  /  /   null / FRA / ","emmanuel.grignon@actemium.com"," ","EM - CHAUSSURE BETA 7253NKK","TAILLE:41","","1","61.5","0","","","","0","0","61.5","EUR","offline","paid","fulfilled"</t>
  </si>
  <si>
    <t>6486647100001216,"Jan 29, 2018","1:17:42 PM","EMMANUEL GRIGNON","","FRA","","","","""null""","EMMANUEL GRIGNON","","FRA","","","","""null""","""""","EMMANUEL GRIGNON /  /  /   null / FRA / ","emmanuel.grignon@actemium.com"," ","DMD-GENOUILLERE","","","1","0","0","","","","0","0","61.5","EUR","offline","paid","fulfilled"</t>
  </si>
  <si>
    <t>6486647100001215,"Jan 29, 2018","10:15:53 AM","maxime sandre","","","","","","""null""","maxime sandre","","","","","","""null""","""""","maxime sandre /  /  /   null /  / ","maxime.sandre@actemium.com"," ","VP-PARKA HV ACTEMIUM FLUO","TAILLE:M","","1","0","0","","","","0","0","0","EUR","offline","paid","fulfilled"</t>
  </si>
  <si>
    <t>6486647100001215,"Jan 29, 2018","10:15:53 AM","maxime sandre","","","","","","""null""","maxime sandre","","","","","","""null""","""""","maxime sandre /  /  /   null /  / ","maxime.sandre@actemium.com"," ","VP-PARKA HV ACTEMIUM FLUO","TAILLE:L","","1","0","0","","","","0","0","0","EUR","offline","paid","fulfilled"</t>
  </si>
  <si>
    <t>6486647100001214,"Jan 25, 2018","1:16:56 PM","ABdelaziz ABOULARAB","","","","","","""null""","ABdelaziz ABOULARAB","","","","","","""null""","""""","ABdelaziz ABOULARAB /  /  /   null /  / ","abdelaziz.aboularab.external@airbus.com"," ","BP-P702606 CHAUSSURES OPSIAL STEP AIR","Taille:45","","1","39.85","0","","","","0","0","39.85","EUR","offline","paid","fulfilled"</t>
  </si>
  <si>
    <t>6486647100001213,"Jan 25, 2018","12:57:35 PM","Jerome BACHELERY","","","","","","""null""","Jerome BACHELERY","","","","","","""null""","""""","Jerome BACHELERY /  /  /   null /  / ","jerome.bachelery@actemium.com"," ","FS-S121375ROPRBTF- LUNETTE CLASSIQUE FUMEE","","","1","6.46","0","","","Matériel pour le technicien Sébastien DASQUE","0","0","6.46","EUR","offline","paid","fulfilled"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</si>
  <si>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FLEX","Taille:39","","3","35.2","0","","","stock","0","0","739.2","EUR","offline","paid","fulfilled"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</si>
  <si>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FLEX","Taille:40","","3","35.2","0","","","stock","0","0","739.2","EUR","offline","paid","fulfilled"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</si>
  <si>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FLEX","Taille:41","","3","35.2","0","","","stock","0","0","739.2","EUR","offline","paid","fulfilled"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</si>
  <si>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FLEX","Taille:42","","3","35.2","0","","","stock","0","0","739.2","EUR","offline","paid","fulfilled"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</si>
  <si>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FLEX","Taille:43","","3","35.2","0","","","stock","0","0","739.2","EUR","offline","paid","fulfilled"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</si>
  <si>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FLEX","Taille:44","","3","35.2","0","","","stock","0","0","739.2","EUR","offline","paid","fulfilled"</t>
  </si>
  <si>
    <t>6486647100001212,"Jan 25, 2018","8:30:33 AM","cedric garcia","","","","","","""null""","cedric garcia","","","","","","""null""","""""","cedric garcia /  /  /   null /  / ","cedric.garcia@actemium.com"," ","FS-S422194 CHAUSSURES MUSTANG FLEX","Taille:45","","3","35.2","0","","","stock","0","0","739.2","EUR","offline","paid","fulfilled"</t>
  </si>
  <si>
    <t>6486647100001211,"Jan 24, 2018","4:09:06 PM","Jerome BACHELERY","","","","","","""null""","Jerome BACHELERY","","","","","","""null""","""""","Jerome BACHELERY /  /  /   null /  / ","jerome.bachelery@actemium.com"," ","FS-S121375ROPRBTF- LUNETTE CLASSIQUE FUMEE","","","1","6.46","0","","","","0","0","12.09","EUR","offline","paid","fulfilled"</t>
  </si>
  <si>
    <t>6486647100001211,"Jan 24, 2018","4:09:06 PM","Jerome BACHELERY","","","","","","""null""","Jerome BACHELERY","","","","","","""null""","""""","Jerome BACHELERY /  /  /   null /  / ","jerome.bachelery@actemium.com"," ","FS-S121371RNPRBINC- LUNETTE RUSH INCOLORE","","","1","5.63","0","","","","0","0","12.09","EUR","offline","paid","fulfilled"</t>
  </si>
  <si>
    <t>6486647100001210,"Jan 24, 2018","2:23:30 PM","cedric garcia","","","","","","""null""","cedric garcia","","","","","","""null""","""""","cedric garcia /  /  /   null /  / ","cedric.garcia@actemium.com"," ","FS-S999457N SAC BALUCHON 50L KI0609","","","10","9.75","0","","","stock","0","0","2279.5","EUR","offline","paid","fulfilled"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</si>
  <si>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","FS-S731023BL COMBINAISON CLASSIC PLUS","TAILLE:L","","20","11.9","0","","","stock","0","0","2279.5","EUR","offline","paid","fulfilled"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</si>
  <si>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","FS-S731023BL COMBINAISON CLASSIC PLUS","TAILLE:XL","","20","11.9","0","","","stock","0","0","2279.5","EUR","offline","paid","fulfilled"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</si>
  <si>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","FS-P113330 CASQUETTE FB3 VISIERE 55CM  ACTEMIUM","","","30","12.9","0","","","stock","0","0","2279.5","EUR","offline","paid","fulfilled"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</si>
  <si>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","FS-S111049BLSTD - CASQUE CHANTIER STYLE 300","","","10","2.75","0","","","stock","0","0","2279.5","EUR","offline","paid","fulfilled"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</si>
  <si>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7253NKK","TAILLE:39","","3","61.5","0","","","stock","0","0","2279.5","EUR","offline","paid","fulfilled"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</si>
  <si>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7253NKK","TAILLE:40","","3","61.5","0","","","stock","0","0","2279.5","EUR","offline","paid","fulfilled"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</si>
  <si>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7253NKK","TAILLE:41","","3","61.5","0","","","stock","0","0","2279.5","EUR","offline","paid","fulfilled"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</si>
  <si>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7253NKK","TAILLE:42","","3","61.5","0","","","stock","0","0","2279.5","EUR","offline","paid","fulfilled"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</si>
  <si>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7253NKK","TAILLE:43","","3","61.5","0","","","stock","0","0","2279.5","EUR","offline","paid","fulfilled"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</si>
  <si>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7253NKK","TAILLE:44","","3","61.5","0","","","stock","0","0","2279.5","EUR","offline","paid","fulfilled"</t>
  </si>
  <si>
    <t>6486647100001210,"Jan 24, 2018","2:23:30 PM","cedric garcia","","","","","","""null""","cedric garcia","","","","","","""null""","""""","cedric garcia /  /  /   null /  / ","cedric.garcia@actemium.com"," ","EM - CHAUSSURE BETA 7253NKK","TAILLE:45","","3","61.5","0","","","stock","0","0","2279.5","EUR","offline","paid","fulfilled"</t>
  </si>
  <si>
    <t>6486647100001209,"Jan 23, 2018","1:50:56 PM","Florian Devals","","","","","","""null""","Florian Devals","","","","","","""null""","""""","Florian Devals /  /  /   null /  / ","florian.devals@vinci-energies.net"," ","VP-PARKA HV ACTEMIUM FLUO","TAILLE:XL","","1","0","0","","","","0","0","0","EUR","offline","paid","fulfilled"</t>
  </si>
  <si>
    <t>6486647100001206,"Jan 19, 2018","10:24:11 AM","Xavier ORRIERE","","","","","","""null""","Xavier ORRIERE","","","","","","""null""","""""","Xavier ORRIERE /  /  /   null /  / ","xavier.orriere@actemium.com"," ","FS-P113330 CASQUETTE FB3 VISIERE 55CM  ACTEMIUM","","","1","12.9","0","","","","0","0","12.9","EUR","offline","paid","fulfilled"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</si>
  <si>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","PH- 1 BRUL'SOINS","","","5","1.0","0","","","","0.0","0.0","89.0","EUR","offline","paid","notFulfilled"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</si>
  <si>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  1 DIASEPYL 0,5%","","","5","1.0","0","","","","0.0","0.0","89.0","EUR","offline","paid","notFulfilled"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</si>
  <si>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","PH-1 MASQUE BOUCHE A BOUCHE","","","5","1.0","0","","","","0.0","0.0","89.0","EUR","offline","paid","notFulfilled"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</si>
  <si>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","PH- 12 EPINGLES DE SURETE","","","10","1.0","0","","","","0.0","0.0","89.0","EUR","offline","paid","notFulfilled"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</si>
  <si>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","PH-3 COMPRESSES STERILES 5X5","","","20","1.0","0","","","","0.0","0.0","89.0","EUR","offline","paid","notFulfilled"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</si>
  <si>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","PH-5 MONO DOSES DOSISEPTINE","","","20","1.0","0","","","","0.0","0.0","89.0","EUR","offline","paid","notFulfilled"</t>
  </si>
  <si>
    <t>10073,"Déc 5, 2018","10:53:52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","PH-5 LINGETTES MAINS ANTIBACTERIEN","","","24","1.0","0","","","","0.0","0.0","89.0","EUR","offline","paid","notFulfilled"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</si>
  <si>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","FS-S471029 SEMELLES HYGIENIQUE CUT IMAGE","Taille:1 - 33 - 46","","15","4.26","0","","","","0.0","0.0","1035.9","EUR","offline","paid","notFulfilled"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</si>
  <si>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7253NKK","Taille:41","","3","61.5","0","","","","0.0","0.0","1035.9","EUR","offline","paid","notFulfilled"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</si>
  <si>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7253NKK","Taille:43","","2","61.5","0","","","","0.0","0.0","1035.9","EUR","offline","paid","notFulfilled"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</si>
  <si>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7253NKK","Taille:44","","3","61.5","0","","","","0.0","0.0","1035.9","EUR","offline","paid","notFulfilled"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</si>
  <si>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 - CHAUSSURE BETA 7253NKK","Taille:45","","2","61.5","0","","","","0.0","0.0","1035.9","EUR","offline","paid","notFulfilled"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</si>
  <si>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7252NKK","Taille:43","","3","59.5","0","","","","0.0","0.0","1035.9","EUR","offline","paid","notFulfilled"</t>
  </si>
  <si>
    <t>10072,"Déc 5, 2018","10:33:26 AM","lorenzo franzetti","","FRA","FR-N","toulouse","12 rue caulet","""31025""","lorenzo franzetti","","FRA","FR-N","toulouse","12 rue caulet","""31025""","""0610089083""","lorenzo franzetti / 12 rue caulet / toulouse / FR-N  31025 / FRA / 0610089083","lorenzo.franzetti@actemium.com","Frais de livraison gratuits ","EM-CHAUSSURE BETA 7252NKK","Taille:45","","3","59.5","0","","","","0.0","0.0","1035.9","EUR","offline","paid","notFulfilled"</t>
  </si>
  <si>
    <t>10071,"Déc 5, 2018","8:05:11 AM","Anaëlle Marché","","FRA","FR-Q","Toulouse","12 rue de caulet","""31300""","Anaëlle Marché","","FRA","FR-Q","Toulouse","12 rue de caulet","""31300""","""0760040002""","Anaëlle Marché / 12 rue de caulet / Toulouse / FR-Q  31300 / FRA / 0760040002","anaelle.marche@vinci-energies.net","Frais de livraison gratuits ","FS-S352154JF GILET HV / 54515 ECO","Tailles :M","","1","3.36","0","","","","0.0","0.0","3.36","EUR","offline","paid","fulfilled"</t>
  </si>
  <si>
    <t>10070,"Déc 4, 2018","3:13:34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","VP-SWEAT ACTEMIUM NOIR &amp; BLANC","1/ Taille:XXL | 2/ Point de collecte:Merial","","1","1.0","0","","","","0.0","0.0","62.5","EUR","offline","paid","fulfilled"</t>
  </si>
  <si>
    <t>10070,"Déc 4, 2018","3:13:34 PM","guillaume vigroux","","FRA","FR-N","TOULOUSE","12 rue de Caulet","""31300""","guillaume vigroux","","FRA","FR-N","TOULOUSE","12 rue de Caulet","""31300""","""0534281100""","guillaume vigroux / 12 rue de Caulet / TOULOUSE / FR-N  31300 / FRA / 0534281100","bruno.frayssinhes@actemium.com","Frais de livraison gratuits ","EM - CHAUSSURE BETA 7253NKK","Taille:43","","1","61.5","0","","","","0.0","0.0","62.5","EUR","offline","paid","fulfilled"</t>
  </si>
  <si>
    <t>10069,"Déc 4, 2018","9:10:10 AM","Rémi Dal Maso","","FRA","FR-N","Colomiers","AMT","""31770""","Rémi Dal Maso","","FRA","FR-N","Colomiers","AMT","""31770""","""000000000000000""","Rémi Dal Maso / AMT / Colomiers / FR-N  31770 / FRA / 000000000000000","remi.dal-maso@actemium.com","Frais de livraison gratuits ","EM-CHAUSSURE BETA 7252NKK","Taille:43","","1","59.5","0","","","","0.0","0.0","59.5","EUR","offline","paid","notFulfilled"</t>
  </si>
  <si>
    <t>10068,"Déc 3, 2018","9:36:42 AM","karine bedon","","FRA","FR-K","421","451","""411""","karine bedon","","FRA","FR-K","421","451","""411""","""00125742587""","karine bedon / 451 / 421 / FR-K  411 / FRA / 00125742587","karine.bedon@actemium.com","Frais de livraison gratuits ","FP-PS55WHR CASQUE + JUGULAIRE TRAVAIL EN HAUTEUR","","","1","14.5","0","","","","0.0","0.0","15.5","EUR","offline","paid","fulfilled"</t>
  </si>
  <si>
    <t>10068,"Déc 3, 2018","9:36:42 AM","karine bedon","","FRA","FR-K","421","451","""411""","karine bedon","","FRA","FR-K","421","451","""411""","""00125742587""","karine bedon / 451 / 421 / FR-K  411 / FRA / 00125742587","karine.bedon@actemium.com","Frais de livraison gratuits ","VP-VESTE ACTEMIUM ROUGE","1/ Taille:T1 | 2/ Point de collecte:Actemium atelier B05","","1","1.0","0","","","","0.0","0.0","15.5","EUR","offline","paid","fulfilled"</t>
  </si>
  <si>
    <t>10067,"Déc 3, 2018","9:36:32 AM","karine bedon","","FRA","FR-K","421","451","""411""","karine bedon","","FRA","FR-K","421","451","""411""","""00125742587""","karine bedon / 451 / 421 / FR-K  411 / FRA / 00125742587","karine.bedon@actemium.com","Frais de livraison gratuits ","FP-PS55WHR CASQUE + JUGULAIRE TRAVAIL EN HAUTEUR","","","1","14.5","0","","","","0.0","0.0","15.5","EUR","offline","paid","fulfilled"</t>
  </si>
  <si>
    <t>10067,"Déc 3, 2018","9:36:32 AM","karine bedon","","FRA","FR-K","421","451","""411""","karine bedon","","FRA","FR-K","421","451","""411""","""00125742587""","karine bedon / 451 / 421 / FR-K  411 / FRA / 00125742587","karine.bedon@actemium.com","Frais de livraison gratuits ","VP-VESTE ACTEMIUM ROUGE","1/ Taille:T1 | 2/ Point de collecte:Actemium atelier B05","","1","1.0","0","","","","0.0","0.0","15.5","EUR","offline","paid","fulfilled"</t>
  </si>
  <si>
    <t>10066,"Déc 3, 2018","9:36:21 AM","karine bedon","","FRA","FR-K","421","451","""411""","karine bedon","","FRA","FR-K","421","451","""411""","""00125742587""","karine bedon / 451 / 421 / FR-K  411 / FRA / 00125742587","karine.bedon@actemium.com","Frais de livraison gratuits ","FP-PS55WHR CASQUE + JUGULAIRE TRAVAIL EN HAUTEUR","","","1","14.5","0","","","","0.0","0.0","15.5","EUR","offline","paid","fulfilled"</t>
  </si>
  <si>
    <t>10066,"Déc 3, 2018","9:36:21 AM","karine bedon","","FRA","FR-K","421","451","""411""","karine bedon","","FRA","FR-K","421","451","""411""","""00125742587""","karine bedon / 451 / 421 / FR-K  411 / FRA / 00125742587","karine.bedon@actemium.com","Frais de livraison gratuits ","VP-VESTE ACTEMIUM ROUGE","1/ Taille:T1 | 2/ Point de collecte:Actemium atelier B05","","1","1.0","0","","","","0.0","0.0","15.5","EUR","offline","paid","fulfilled"</t>
  </si>
  <si>
    <t>10065,"Déc 3, 2018","8:21:24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","VP-VESTE ACTEMIUM ROUGE","1/ Taille:T4 | 2/ Point de collecte:Airbus C23","","2","1.0","0","","","","0.0","0.0","266.0","EUR","offline","paid","fulfilled"</t>
  </si>
  <si>
    <t>10065,"Déc 3, 2018","8:21:24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","VP-PANTALON ACTEMIUM ROUGE","1/ Taille:48T3 | 2/ Point de collecte:Airbus C23","","3","1.0","0","","","","0.0","0.0","266.0","EUR","offline","paid","fulfilled"</t>
  </si>
  <si>
    <t>10065,"Déc 3, 2018","8:21:24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","VP-T-SHIRT ACTEMIUM NOIR &amp; BLANC","1/ Taille:XXL | 2/ Point de collecte:Airbus C23","","3","1.0","0","","","","0.0","0.0","266.0","EUR","offline","paid","fulfilled"</t>
  </si>
  <si>
    <t>10065,"Déc 3, 2018","8:21:24 AM","eric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","FS-P113330 CASQUETTE FB3 VISIERE 55CM  ACTEMIUM","","","20","12.9","0","","","","0.0","0.0","266.0","EUR","offline","paid","fulfilled"</t>
  </si>
  <si>
    <t>10064,"Déc 3, 2018","8:13:44 AM","guillaume russo","","FRA","FR-N","colomiers","12 rue de caulet  actemium maintenance B05","""31025""","guillaume russo","","FRA","FR-N","colomiers","12 rue de caulet  actemium maintenance B05","""31025""","""0603646901""","guillaume russo / 12 rue de caulet  actemium maintenance B05 / colomiers / FR-N  31025 / FRA / 0603646901","guillaume.russo@actemium.com","Frais de livraison gratuits ","VP-PANTALON CLASSIQUE BLEU","1/ Taille:T1 | 2/ Point de collecte:Actemium atelier B05","","4","1.0","0","","","","0.0","0.0","17.0","EUR","offline","paid","fulfilled"</t>
  </si>
  <si>
    <t>10064,"Déc 3, 2018","8:13:44 AM","guillaume russo","","FRA","FR-N","colomiers","12 rue de caulet  actemium maintenance B05","""31025""","guillaume russo","","FRA","FR-N","colomiers","12 rue de caulet  actemium maintenance B05","""31025""","""0603646901""","guillaume russo / 12 rue de caulet  actemium maintenance B05 / colomiers / FR-N  31025 / FRA / 0603646901","guillaume.russo@actemium.com","Frais de livraison gratuits ","VP-VESTE ACTEMIUM BLEU CLASSIQUE","1/ Taille:T1 | 2/ Point de collecte:Actemium atelier B05","","4","1.0","0","","","","0.0","0.0","17.0","EUR","offline","paid","fulfilled"</t>
  </si>
  <si>
    <t>10064,"Déc 3, 2018","8:13:44 AM","guillaume russo","","FRA","FR-N","colomiers","12 rue de caulet  actemium maintenance B05","""31025""","guillaume russo","","FRA","FR-N","colomiers","12 rue de caulet  actemium maintenance B05","""31025""","""0603646901""","guillaume russo / 12 rue de caulet  actemium maintenance B05 / colomiers / FR-N  31025 / FRA / 0603646901","guillaume.russo@actemium.com","Frais de livraison gratuits ","VP-T-SHIRT ACTEMIUM NOIR &amp; BLANC","1/ Taille:M | 2/ Point de collecte:Actemium atelier B05","","4","1.0","0","","","","0.0","0.0","17.0","EUR","offline","paid","fulfilled"</t>
  </si>
  <si>
    <t>10064,"Déc 3, 2018","8:13:44 AM","guillaume russo","","FRA","FR-N","colomiers","12 rue de caulet  actemium maintenance B05","""31025""","guillaume russo","","FRA","FR-N","colomiers","12 rue de caulet  actemium maintenance B05","""31025""","""0603646901""","guillaume russo / 12 rue de caulet  actemium maintenance B05 / colomiers / FR-N  31025 / FRA / 0603646901","guillaume.russo@actemium.com","Frais de livraison gratuits ","VP-SWEAT ACTEMIUM NOIR &amp; BLANC","1/ Taille:M | 2/ Point de collecte:Actemium atelier B05","","4","1.0","0","","","","0.0","0.0","17.0","EUR","offline","paid","fulfilled"</t>
  </si>
  <si>
    <t>10064,"Déc 3, 2018","8:13:44 AM","guillaume russo","","FRA","FR-N","colomiers","12 rue de caulet  actemium maintenance B05","""31025""","guillaume russo","","FRA","FR-N","colomiers","12 rue de caulet  actemium maintenance B05","""31025""","""0603646901""","guillaume russo / 12 rue de caulet  actemium maintenance B05 / colomiers / FR-N  31025 / FRA / 0603646901","guillaume.russo@actemium.com","Frais de livraison gratuits ","VP-PARKA HV ACTEMIUM FLUO","1/ Taille:M | 2/ Point de collecte:Actemium atelier B05","","1","1.0","0","","","","0.0","0.0","17.0","EUR","offline","paid","fulfilled"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</si>
  <si>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","PH-5 LINGETTES MAINS ANTIBACTERIEN","","","2","1.0","0","","","reAvro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</si>
  <si>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","PH-5 MONO DOSES DOSISEPTINE","","","2","1.0","0","","","reAvro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</si>
  <si>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","PH-3 COMPRESSES STERILES 5X5","","","2","1.0","0","","","reAvro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</si>
  <si>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BANDE DE GAZE 3MX10CM","","","1","1.0","0","","","reAvro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</si>
  <si>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BANDE DE GAZE 3MX5CM","","","1","1.0","0","","","reAvro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</si>
  <si>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ROULEAU SPARADRAP MICROPORE","","","2","1.0","0","","","reAvro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</si>
  <si>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BOITE DE PANSEMENT","","","2","1.0","0","","","reAvro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</si>
  <si>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BANDE DE CONTENTION","","","1","1.0","0","","","reAvro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</si>
  <si>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","PH- 1 BRUL'SOINS","","","2","1.0","0","","","reAvro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</si>
  <si>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  1 DIASEPYL 0,5%","","","2","1.0","0","","","reAvro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</si>
  <si>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ARNICAN","","","2","1.0","0","","","reAvro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</si>
  <si>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","PH-3 SACHETS DOSES POMMADE CICATRYL","","","2","1.0","0","","","reAvro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</si>
  <si>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","PH-5 MONO DOSES SERUM PHYSIOLOGIQUE","","","2","1.0","0","","","reAvro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</si>
  <si>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BOITE EPONGE HEMOSTATIQUE NASALES ET DERMIQUE","","","1","1.0","0","","","reAvro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</si>
  <si>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","PH-1 MASQUE BOUCHE A BOUCHE","","","1","1.0","0","","","reAvro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</si>
  <si>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","PH- 12 EPINGLES DE SURETE","","","1","1.0","0","","","reAvro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</si>
  <si>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","PH- 1 POCHE  DE  FROID","","","2","1.0","0","","","reAvro pharmacie P35 et C23","0.0","0.0","31.0","EUR","offline","paid","notFulfilled"</t>
  </si>
  <si>
    <t>10062,"Nov 29, 2018","1:44:53 PM","eric sanchez-clary","","FRA","FR-N","colomiers","C23","""31770""","eric sanchez-clary","","FRA","FR-N","colomiers","C23","""31770""","""0609548595""","eric sanchez-clary / C23 / colomiers / FR-N  31770 / FRA / 0609548595","eric.sanchez-clary.external@airbus.com","Frais de livraison gratuits ","PH- 2 PAIRES DE GANTS JETABLES","","","3","1.0","0","","","reAvro pharmacie P35 et C23","0.0","0.0","31.0","EUR","offline","paid","notFulfilled"</t>
  </si>
  <si>
    <t>6486647100001333,"Avr 30, 2018","8:12:19 AM","christophe combes","","","","","","""null""","christophe combes","","","","","","""null""","""""","christophe combes /  /  /   null /  / ","christophe.combes.external@airbus.com"," ","EM-CHAUSSURE BETA 7252NKK","TAILLE:44","","1","59.5","0","","","basse 44 pour Saleil Bernard</t>
  </si>
  <si>
    <t>6486647100001333,"Avr 30, 2018","8:12:19 AM","christophe combes","","","","","","""null""","christophe combes","","","","","","""null""","""""","christophe combes /  /  /   null /  / ","christophe.combes.external@airbus.com"," ","EM - CHAUSSURE BETA 7253NKK","TAILLE:43","","1","61.5","0","","","basse 44 pour Saleil Bernard</t>
  </si>
  <si>
    <t>6486647100001332,"Avr 30, 2018","7:04:38 AM","Fabien GAYRAUD","","","","","","""null""","Fabien GAYRAUD","","","","","","""null""","""""","Fabien GAYRAUD /  /  /   null /  / ","tristan.calmelly.external@airbus.com"," ","FP-PS55WHR CASQUE + JUGULAIRE TRAVAIL EN HAUTEUR","","","1","14.5","0","","","Casque récupéré le 27/04/2018 pour Fabien GAYRAUD","0","0","14.5","EUR","offline","paid","fulfilled"</t>
  </si>
  <si>
    <t>6486647100001331,"Avr 26, 2018","11:42:24 AM","jean-luc CEBE","","","","","","""null""","jean-luc CEBE","","","","","","""null""","""""","jean-luc CEBE /  /  /   null /  / ","jean-luc.cebe@actemium.com"," ","FP-PS55WHR CASQUE + JUGULAIRE TRAVAIL EN HAUTEUR","","","4","14.5","0","","","Pour le site ARIANE GROUP Mr DRAGNE","0","0","58","EUR","offline","paid","fulfilled"</t>
  </si>
  <si>
    <t>6486647100001330,"Avr 26, 2018","8:20:57 AM","romain VERGNES","","","","","","""null""","romain VERGNES","","","","","","""null""","""""","romain VERGNES /  /  /   null /  / ","Dotation suite L Quillere"," ","EM - CHAUSSURE BETA 7253NKK","TAILLE:45","","1","61.5","0","","","","0","0","61.5","EUR","offline","paid","fulfilled"</t>
  </si>
  <si>
    <t>6486647100001329,"Avr 26, 2018","8:18:27 AM","Romain VERGNES","","","","","","""null""","Romain VERGNES","","","","","","""null""","""""","Romain VERGNES /  /  /   null /  / ","romain.vergnes@actemium.com"," ","VP-T-SHIRT ACTEMIUM NOIR &amp; BLANC","TAILLE:L","","5","0","0","","","Dotation L Quillere embauche le 07/05</t>
  </si>
  <si>
    <t>6486647100001329,"Avr 26, 2018","8:18:27 AM","Romain VERGNES","","","","","","""null""","Romain VERGNES","","","","","","""null""","""""","Romain VERGNES /  /  /   null /  / ","romain.vergnes@actemium.com"," ","VP-VESTE ACTEMIUM ROUGE","TAILLE:T2","","4","0","0","","","Dotation L Quillere embauche le 07/05</t>
  </si>
  <si>
    <t>6486647100001329,"Avr 26, 2018","8:18:27 AM","Romain VERGNES","","","","","","""null""","Romain VERGNES","","","","","","""null""","""""","Romain VERGNES /  /  /   null /  / ","romain.vergnes@actemium.com"," ","VP-PANTALON ACTEMIUM ROUGE","TAILLE:44T2","","5","0","0","","","Dotation L Quillere embauche le 07/05</t>
  </si>
  <si>
    <t>6486647100001328,"Avr 25, 2018","1:28:34 PM","Johan DIJOUX","","","","","","""null""","Johan DIJOUX","","","","","","""null""","""""","Johan DIJOUX /  /  /   null /  / ","tristan.calmelly.external@airbus.com"," ","VP-PANTALON ACTEMIUM ROUGE","TAILLE:48T3","","3","0","0","","","SUite à la première demande de dotation les pantalons n'était pas à la bonne taille. Il a déjà les vestes.</t>
  </si>
  <si>
    <t>6486647100001327,"Avr 25, 2018","1:23:27 PM","Jean-Louis NGUYEN","","","","","","""null""","Jean-Louis NGUYEN","","","","","","""null""","""""","Jean-Louis NGUYEN /  /  /   null /  / ","tristan.calmelly.external@airbus.com"," ","VP-PANTALON ACTEMIUM ROUGE","TAILLE:40T1","","3","0","0","","","Première dotation pour Jean-Louis NGUYEN","0","0","0","EUR","offline","paid","fulfilled"</t>
  </si>
  <si>
    <t>6486647100001326,"Avr 25, 2018","1:16:06 PM","Jean-Louis NGUYEN","","","","","","""null""","Jean-Louis NGUYEN","","","","","","""null""","""""","Jean-Louis NGUYEN /  /  /   null /  / ","tristan.calmelly.external@airbus.com"," ","FS-S422194 CHAUSSURES MUSTANG FLEX","Taille:38","","1","35.2","0","","","S'il vous plait, en taille 37","0","0","35.2","EUR","offline","paid","fulfilled"</t>
  </si>
  <si>
    <t>6486647100001325,"Avr 25, 2018","6:58:45 AM","Tristan CALMELLY","","","","","","""null""","Tristan CALMELLY","","","","","","""null""","""""","Tristan CALMELLY /  /  /   null /  / ","tristan.calmelly.external@airbus.com"," ","FS-S422194 CHAUSSURES MUSTANG FLEX","Taille:42","","1","35.2","0","","","Pour Fabrice CANTIRAN","0","0","35.2","EUR","offline","paid","fulfilled"</t>
  </si>
  <si>
    <t>6486647100001324,"Avr 24, 2018","2:45:01 PM","Romain Kruszewski","","FRA","","","","""null""","Romain Kruszewski","","FRA","","","","""null""","""""","Romain Kruszewski /  /  /   null / FRA / ","romain.kruszewski@actemium.com"," ","VP-PANTALON TRIMET SPECIAL FONDERIE","TAILLE:T2","","1","0","0","","","","0","0","0","EUR","offline","paid","fulfilled"</t>
  </si>
  <si>
    <t>6486647100001323,"Avr 24, 2018","2:36:49 PM","Romain Kruszewski","","FRA","","","","""null""","Romain Kruszewski","","FRA","","","","""null""","""""","Romain Kruszewski /  /  /   null / FRA / ","romain.kruszewski@actemium.com"," ","VP-VESTE BLEU TRIMET SPECIAL FONDERIE","TAILLE :T1","","1","0","0","","","","0","0","0","EUR","offline","paid","fulfilled"</t>
  </si>
  <si>
    <t>6486647100001322,"Avr 23, 2018","7:21:36 AM","Benoit Grein","","","","","","""null""","Benoit Grein","","","","","","""null""","""""","Benoit Grein /  /  /   null /  / ","benoit.grein@actemium.com"," ","FS-S422194 CHAUSSURES MUSTANG FLEX","Taille:43","","1","35.2","0","","","Bonjour Karine,</t>
  </si>
  <si>
    <t>6486647100001321,"Avr 23, 2018","7:10:56 AM","Benoit Grein","","","","","","""null""","Benoit Grein","","","","","","""null""","""""","Benoit Grein /  /  /   null /  / ","benoit.grein@actemium.com"," ","DMD-GENOUILLERE","","","5","0","0","","","Bonjour Karine,</t>
  </si>
  <si>
    <t>6486647100001321,"Avr 23, 2018","7:10:56 AM","Benoit Grein","","","","","","""null""","Benoit Grein","","","","","","""null""","""""","Benoit Grein /  /  /   null /  / ","benoit.grein@actemium.com"," ","FS-S234078GR GANTS ANTI-COUPURE STARCUT+XTRA","Taille:8","","5","3.71","0","","","Bonjour Karine,</t>
  </si>
  <si>
    <t>6486647100001321,"Avr 23, 2018","7:10:56 AM","Benoit Grein","","","","","","""null""","Benoit Grein","","","","","","""null""","""""","Benoit Grein /  /  /   null /  / ","benoit.grein@actemium.com"," ","FS-S234078GR GANTS ANTI-COUPURE STARCUT+XTRA","Taille:9","","5","3.71","0","","","Bonjour Karine,</t>
  </si>
  <si>
    <t>6486647100001321,"Avr 23, 2018","7:10:56 AM","Benoit Grein","","","","","","""null""","Benoit Grein","","","","","","""null""","""""","Benoit Grein /  /  /   null /  / ","benoit.grein@actemium.com"," ","FS-S234078GR GANTS ANTI-COUPURE STARCUT+XTRA","Taille:10","","5","3.71","0","","","Bonjour Karine,</t>
  </si>
  <si>
    <t>6486647100001321,"Avr 23, 2018","7:10:56 AM","Benoit Grein","","","","","","""null""","Benoit Grein","","","","","","""null""","""""","Benoit Grein /  /  /   null /  / ","benoit.grein@actemium.com"," ","FS-S131190 MASQUE ANTIPOUS. FFP3/9332+","","","5","3.95","0","","","Bonjour Karine,</t>
  </si>
  <si>
    <t>6486647100001321,"Avr 23, 2018","7:10:56 AM","Benoit Grein","","","","","","""null""","Benoit Grein","","","","","","""null""","""""","Benoit Grein /  /  /   null /  / ","benoit.grein@actemium.com"," ","FS-P113330 CASQUETTE FB3 VISIERE 55CM  ACTEMIUM","","","3","12.9","0","","","Bonjour Karine,</t>
  </si>
  <si>
    <t>6486647100001321,"Avr 23, 2018","7:10:56 AM","Benoit Grein","","","","","","""null""","Benoit Grein","","","","","","""null""","""""","Benoit Grein /  /  /   null /  / ","benoit.grein@actemium.com"," ","FS-S121371RNPRBINC- LUNETTE RUSH INCOLORE","","","5","5.63","0","","","Bonjour Karine,</t>
  </si>
  <si>
    <t>6486647100001320,"Avr 20, 2018","6:35:01 AM","Jérôme BACHELERY","","","","","","""null""","Jérôme BACHELERY","","","","","","""null""","""""","Jérôme BACHELERY /  /  /   null /  / ","jerome.bachelery@actemium.com"," ","EM-CHAUSSURE BETA 7252NKK","TAILLE:43","","1","59.5","0","","","Chaussure pour Mr DRAGNE Ariane group","0","0","59.5","EUR","offline","paid","fulfilled"</t>
  </si>
  <si>
    <t>6486647100001319,"Avr 19, 2018","12:50:07 PM","vincent davantes","","","","","","""null""","vincent davantes","","","","","","""null""","""""","vincent davantes /  /  /   null /  / ","vincent.davantes@actemium.com"," ","EM-CHAUSSURE BETA 7252NKK","TAILLE:43","","1","59.5","0","","","DAVANTES 43B</t>
  </si>
  <si>
    <t>6486647100001319,"Avr 19, 2018","12:50:07 PM","vincent davantes","","","","","","""null""","vincent davantes","","","","","","""null""","""""","vincent davantes /  /  /   null /  / ","vincent.davantes@actemium.com"," ","EM - CHAUSSURE BETA 7253NKK","TAILLE:45","","1","61.5","0","","","DAVANTES 43B</t>
  </si>
  <si>
    <t>6486647100001319,"Avr 19, 2018","12:50:07 PM","vincent davantes","","","","","","""null""","vincent davantes","","","","","","""null""","""""","vincent davantes /  /  /   null /  / ","vincent.davantes@actemium.com"," ","FS-S471029 SEMELLES HYGIENIQUE CUT IMAGE","TAILLE:33 - 46","","10","4.26","0","","","DAVANTES 43B</t>
  </si>
  <si>
    <t>6486647100001318,"Avr 18, 2018","9:12:58 AM","eric sanchez-clary","","","","","","""null""","eric sanchez-clary","","","","","","""null""","""""","eric sanchez-clary /  /  /   null /  / ","eric.sanchez-clary.external@airbus.com"," ","EM - CHAUSSURE BETA 7253NKK","TAILLE:43","","1","61.5","0","","","contrat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</si>
  <si>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","FS-S131190 MASQUE ANTIPOUS. FFP3/9332+","","","60","3.95","0","","","contrat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</si>
  <si>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","FS-P113330 CASQUETTE FB3 VISIERE 55CM  ACTEMIUM","","","20","12.9","0","","","contrat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</si>
  <si>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","FS-S234078GR GANTS ANTI-COUPURE STARCUT+XTRA","Taille:9","","180","3.71","0","","","contrat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</si>
  <si>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","FS-S234078GR GANTS ANTI-COUPURE STARCUT+XTRA","Taille:8","","96","3.71","0","","","contrat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</si>
  <si>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","FS-S723063VE BOITE GANTS NITRIL EPIKA NON POUDRE","TAILLE:M","","20","0","0","","","contrat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</si>
  <si>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","FS-S723063VE BOITE GANTS NITRIL EPIKA NON POUDRE","TAILLE:L","","30","0","0","","","contrat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</si>
  <si>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","FS-S723063VE BOITE GANTS NITRIL EPIKA NON POUDRE","TAILLE:XL","","20","0","0","","","contrat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</si>
  <si>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","BP-P702606 CHAUSSURES OPSIAL STEP AIR","Taille:43","","1","39.85","0","","","contrat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</si>
  <si>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","FS-S731099BL COMBINAISON JETABLE 4520 TYPE 5-6","Taille:XL","","10","3.17","0","","","contrat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</si>
  <si>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","FS-S141019 BOITE 500 BOUCHONS OREILLES YELLOW NEON","","","2","16.88","0","","","contrat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</si>
  <si>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","FS-S212138 GANT MANUT STARJUST HYDR 03/26740-30","Taille:8","","20","4.94","0","","","contrat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</si>
  <si>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","FS-S212138 GANT MANUT STARJUST HYDR 03/26740-30","Taille:9","","20","4.94","0","","","contrat FAL</t>
  </si>
  <si>
    <t>6486647100001318,"Avr 18, 2018","9:12:58 AM","eric sanchez-clary","","","","","","""null""","eric sanchez-clary","","","","","","""null""","""""","eric sanchez-clary /  /  /   null /  / ","eric.sanchez-clary.external@airbus.com"," ","FS-S212138 GANT MANUT STARJUST HYDR 03/26740-30","Taille:10","","20","4.94","0","","","contrat FAL</t>
  </si>
  <si>
    <t>6486647100001317,"Avr 17, 2018","12:56:54 PM","Mathieu Cantonnet","","FRA","","","","""null""","Mathieu Cantonnet","","FRA","","","","""null""","""""","Mathieu Cantonnet /  /  /   null / FRA / ","mathieu.cantonnet@actemium.com"," ","BP-P702606 CHAUSSURES OPSIAL STEP AIR","Taille:45","","1","39.85","0","","","Chaussures pour Mathieu Perino","0","0","39.85","EUR","offline","paid","fulfilled"</t>
  </si>
  <si>
    <t>6486647100001316,"Avr 17, 2018","12:32:14 PM","Marc GORRY-POLLET","","","","","","""null""","Marc GORRY-POLLET","","","","","","""null""","""""","Marc GORRY-POLLET /  /  /   null /  / ","marc.gorrypollet.external@airbus.com"," ","FS-S234078GR GANTS ANTI-COUPURE STARCUT+XTRA","Taille:8","","2","3.71","0","","","","0","0","7.42","EUR","offline","paid","fulfilled"</t>
  </si>
  <si>
    <t>6486647100001315,"Avr 17, 2018","7:45:44 AM","stephane mirouze","","","","","","""null""","stephane mirouze","","","","","","""null""","""""","stephane mirouze /  /  /   null /  / ","stephane.mirouze@actemium.com"," ","FS-S214005 GANT SOUDEUR WIGTIG 26930","Taille:9","","2","13.32","0","","","","0","0","26.64","EUR","offline","paid","fulfilled"</t>
  </si>
  <si>
    <t>6486647100001314,"Avr 16, 2018","1:05:24 PM","Mathieu Cantonnet","","FRA","","","","""null""","Mathieu Cantonnet","","FRA","","","","""null""","""""","Mathieu Cantonnet /  /  /   null / FRA / ","mathieu.cantonnet@actemium.com"," ","FS-S422178MN CHAUSSURE JUNA S3","TAILLE:41","","1","45.67","0","","","Chaussures pour Martin CAvron","0","0","45.67","EUR","offline","paid","fulfilled"</t>
  </si>
  <si>
    <t>6486647100001313,"Avr 16, 2018","9:13:11 AM","jean-luc CEBE","","","","","","""null""","jean-luc CEBE","","","","","","""null""","""""","jean-luc CEBE /  /  /   null /  / ","jean-luc.cebe@actemium.com"," ","FP-PS55WHR CASQUE + JUGULAIRE TRAVAIL EN HAUTEUR","","","4","14.5","0","","","Pour site ARIANE GROUP","0","0","71.5","EUR","offline","paid","fulfilled"</t>
  </si>
  <si>
    <t>6486647100001313,"Avr 16, 2018","9:13:11 AM","jean-luc CEBE","","","","","","""null""","jean-luc CEBE","","","","","","""null""","""""","jean-luc CEBE /  /  /   null /  / ","jean-luc.cebe@actemium.com"," ","FS-S117042 JUGULAIRE ELASTIQUE HXCS40","","","10","1.35","0","","","Pour site ARIANE GROUP","0","0","71.5","EUR","offline","paid","fulfilled"</t>
  </si>
  <si>
    <t>6486647100001312,"Avr 16, 2018","8:31:53 AM","EMMANUEL GRIGNON","","","","","","""null""","EMMANUEL GRIGNON","","","","","","""null""","""""","EMMANUEL GRIGNON /  /  /   null /  / ","emmanuel.grignon@actemium.com"," ","FS-S422178MN CHAUSSURE JUNA S3","TAILLE:44","","1","45.67","0","","","","0","0","45.67","EUR","offline","paid","fulfilled"</t>
  </si>
  <si>
    <t>6486647100001311,"Avr 16, 2018","7:19:11 AM","stephane mirouze","","","","","","""null""","stephane mirouze","","","","","","""null""","""""","stephane mirouze /  /  /   null /  / ","stephane.mirouze@actemium.com"," ","FS-S121396RNPRBINC-LUNETTE RUSH+RUSHPFSPSI","","","1","10.09","0","","","","0","0","10.09","EUR","offline","paid","fulfilled"</t>
  </si>
  <si>
    <t>6486647100001310,"Avr 13, 2018","8:37:30 AM","Vincent DAVANTES","","","","","","""null""","Vincent DAVANTES","","","","","","""null""","""""","Vincent DAVANTES /  /  /   null /  / ","vincent.davantes@actemium.com"," ","EM - CHAUSSURE BETA 7253NKK","TAILLE:43","","2","61.5","0","","","Bertin 42B</t>
  </si>
  <si>
    <t>6486647100001310,"Avr 13, 2018","8:37:30 AM","Vincent DAVANTES","","","","","","""null""","Vincent DAVANTES","","","","","","""null""","""""","Vincent DAVANTES /  /  /   null /  / ","vincent.davantes@actemium.com"," ","EM-CHAUSSURE BETA 7252NKK","TAILLE:42","","2","59.5","0","","","Bertin 42B</t>
  </si>
  <si>
    <t>6486647100001310,"Avr 13, 2018","8:37:30 AM","Vincent DAVANTES","","","","","","""null""","Vincent DAVANTES","","","","","","""null""","""""","Vincent DAVANTES /  /  /   null /  / ","vincent.davantes@actemium.com"," ","EM-CHAUSSURE BETA 7252NKK","TAILLE:43","","4","59.5","0","","","Bertin 42B</t>
  </si>
  <si>
    <t>6486647100001310,"Avr 13, 2018","8:37:30 AM","Vincent DAVANTES","","","","","","""null""","Vincent DAVANTES","","","","","","""null""","""""","Vincent DAVANTES /  /  /   null /  / ","vincent.davantes@actemium.com"," ","EM-CHAUSSURE BETA 7252NKK","TAILLE:44","","1","59.5","0","","","Bertin 42B</t>
  </si>
  <si>
    <t>6486647100001310,"Avr 13, 2018","8:37:30 AM","Vincent DAVANTES","","","","","","""null""","Vincent DAVANTES","","","","","","""null""","""""","Vincent DAVANTES /  /  /   null /  / ","vincent.davantes@actemium.com"," ","EM-CHAUSSURE BETA 7252NKK","TAILLE:47","","1","59.5","0","","","Bertin 42B</t>
  </si>
  <si>
    <t>6486647100001309,"Avr 13, 2018","8:19:43 AM","jean luc CEBE","","","","","","""null""","jean luc CEBE","","","","","","""null""","""""","jean luc CEBE /  /  /   null /  / ","jean-luc.cebe@actemium.com"," ","FP-PS55WHR CASQUE + JUGULAIRE TRAVAIL EN HAUTEUR","","","3","14.5","0","","","Pour Mr SUBERVILLE, Mr SOUTON et un au cas ou</t>
  </si>
  <si>
    <t>6486647100001308,"Avr 13, 2018","7:11:04 AM","Romain VERGNES","","","","","","""null""","Romain VERGNES","","","","","","""null""","""""","Romain VERGNES /  /  /   null /  / ","romain.vergnes@actemium.com"," ","VP-VESTE ACTEMIUM ROUGE","TAILLE:T3","","2","0","0","","","VPI pour Romain Vidoni N° porteur 1215754513.</t>
  </si>
  <si>
    <t>6486647100001308,"Avr 13, 2018","7:11:04 AM","Romain VERGNES","","","","","","""null""","Romain VERGNES","","","","","","""null""","""""","Romain VERGNES /  /  /   null /  / ","romain.vergnes@actemium.com"," ","VP-PANTALON ACTEMIUM ROUGE","TAILLE:46T2","","3","0","0","","","VPI pour Romain Vidoni N° porteur 1215754513.</t>
  </si>
  <si>
    <t>6486647100001307,"Avr 13, 2018","5:38:23 AM","jean luc CEBE","","","","","","""null""","jean luc CEBE","","","","","","""null""","""""","jean luc CEBE /  /  /   null /  / ","jean-luc.cebe@actemium.com"," ","VP-VESTE ACTEMIUM ROUGE","TAILLE:T3","","2","0","0","","","Pour prestataire Mr MENARD Pascal","0","0","0","EUR","offline","paid","fulfilled"</t>
  </si>
  <si>
    <t>6486647100001307,"Avr 13, 2018","5:38:23 AM","jean luc CEBE","","","","","","""null""","jean luc CEBE","","","","","","""null""","""""","jean luc CEBE /  /  /   null /  / ","jean-luc.cebe@actemium.com"," ","VP-T-SHIRT ACTEMIUM NOIR &amp; BLANC","TAILLE:L","","2","0","0","","","Pour prestataire Mr MENARD Pascal","0","0","0","EUR","offline","paid","fulfilled"</t>
  </si>
  <si>
    <t>6486647100001307,"Avr 13, 2018","5:38:23 AM","jean luc CEBE","","","","","","""null""","jean luc CEBE","","","","","","""null""","""""","jean luc CEBE /  /  /   null /  / ","jean-luc.cebe@actemium.com"," ","VP-SWEAT ACTEMIUM NOIR &amp; BLANC","TAILLE:L","","2","0","0","","","Pour prestataire Mr MENARD Pascal","0","0","0","EUR","offline","paid","fulfilled"</t>
  </si>
  <si>
    <t>6486647100001307,"Avr 13, 2018","5:38:23 AM","jean luc CEBE","","","","","","""null""","jean luc CEBE","","","","","","""null""","""""","jean luc CEBE /  /  /   null /  / ","jean-luc.cebe@actemium.com"," ","VP-PANTALON ACTEMIUM ROUGE","TAILLE:40T1","","2","0","0","","","Pour prestataire Mr MENARD Pascal","0","0","0","EUR","offline","paid","fulfilled"</t>
  </si>
  <si>
    <t>6486647100001307,"Avr 13, 2018","5:38:23 AM","jean luc CEBE","","","","","","""null""","jean luc CEBE","","","","","","""null""","""""","jean luc CEBE /  /  /   null /  / ","jean-luc.cebe@actemium.com"," ","VP-PARKA HV ACTEMIUM FLUO","TAILLE:XL","","1","0","0","","","Pour prestataire Mr MENARD Pascal","0","0","0","EUR","offline","paid","fulfilled"</t>
  </si>
  <si>
    <t>6486647100001306,"Avr 12, 2018","12:40:09 PM","mathieu Cantonnet","","FRA","","","","""null""","mathieu Cantonnet","","FRA","","","","""null""","""""","mathieu Cantonnet /  /  /   null / FRA / ","mathieu.cantonnet@actemium.com"," ","VP-GILET SANS MANCHE ACTEMIUM ROUGE","TAILLE:XL","","1","0","0","","","Gilet sans manche pour J. Guitart","0","0","0","EUR","offline","paid","fulfilled"</t>
  </si>
  <si>
    <t>6486647100001305,"Avr 12, 2018","9:05:53 AM","bruno FRAYSSINHES","","FRA","","","","""null""","bruno FRAYSSINHES","","FRA","","","","""null""","""""","bruno FRAYSSINHES /  /  /   null / FRA / ","bruno.frayssinhes@actemium.com"," ","VP-T-SHIRT ACTEMIUM NOIR &amp; BLANC","TAILLE:M","","3","0","0","","","Pour INTERIM sur MERIAL Mr DESERT.</t>
  </si>
  <si>
    <t>6486647100001305,"Avr 12, 2018","9:05:53 AM","bruno FRAYSSINHES","","FRA","","","","""null""","bruno FRAYSSINHES","","FRA","","","","""null""","""""","bruno FRAYSSINHES /  /  /   null / FRA / ","bruno.frayssinhes@actemium.com"," ","VP-VESTE ACTEMIUM ROUGE","TAILLE:T2","","1","0","0","","","Pour INTERIM sur MERIAL Mr DESERT.</t>
  </si>
  <si>
    <t>6486647100001305,"Avr 12, 2018","9:05:53 AM","bruno FRAYSSINHES","","FRA","","","","""null""","bruno FRAYSSINHES","","FRA","","","","""null""","""""","bruno FRAYSSINHES /  /  /   null / FRA / ","bruno.frayssinhes@actemium.com"," ","VP-PANTALON ACTEMIUM ROUGE","TAILLE:42T1","","1","0","0","","","Pour INTERIM sur MERIAL Mr DESERT.</t>
  </si>
  <si>
    <t>6486647100001304,"Avr 12, 2018","6:33:18 AM","alexis tamowski","","","","","","""null""","alexis tamowski","","","","","","""null""","""""","alexis tamowski /  /  /   null /  / ","alexis.tamowski@actemium.com"," ","FS-S731023BL COMBINAISON CLASSIC PLUS","TAILLE:L","","50","11.9","0","","","","0","0","3823.98","EUR","offline","paid","fulfilled"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</si>
  <si>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","FS-S731023BL COMBINAISON CLASSIC PLUS","TAILLE:XL","","50","11.9","0","","","","0","0","3823.98","EUR","offline","paid","fulfilled"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</si>
  <si>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","FS-S723064VE BOITE DE GANTS NITRIL EPIKA POUDRE","TAIILE:XL","","10","6.52","0","","","","0","0","3823.98","EUR","offline","paid","fulfilled"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</si>
  <si>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","FS-S233044 GANTS RISQUE CHIM. VERT / ULTRANITRIIL","Taille:9-9 1/2","","30","1.11","0","","","","0","0","3823.98","EUR","offline","paid","fulfilled"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</si>
  <si>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","FS-S233044 GANTS RISQUE CHIM. VERT / ULTRANITRIIL","Taille:10-10 1/2","","30","1.11","0","","","","0","0","3823.98","EUR","offline","paid","fulfilled"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</si>
  <si>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","FS-S234078GR GANTS ANTI-COUPURE STARCUT+XTRA","Taille:9","","240","3.71","0","","","","0","0","3823.98","EUR","offline","paid","fulfilled"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</si>
  <si>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","FS-S234078GR GANTS ANTI-COUPURE STARCUT+XTRA","Taille:10","","240","3.71","0","","","","0","0","3823.98","EUR","offline","paid","fulfilled"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</si>
  <si>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","FS-S131190 MASQUE ANTIPOUS. FFP3/9332+","","","30","3.95","0","","","","0","0","3823.98","EUR","offline","paid","fulfilled"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</si>
  <si>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","FS-S132033 MASQUE 3M MOD.4277","","","20","18.35","0","","","","0","0","3823.98","EUR","offline","paid","fulfilled"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</si>
  <si>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","FS-S121371RNPRBINC- LUNETTE RUSH INCOLORE","","","20","5.63","0","","","","0","0","3823.98","EUR","offline","paid","fulfilled"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</si>
  <si>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","FS-S127167 PROTECTION  VISOR","TAILLE:UNIQUE","","20","5.32","0","","","","0","0","3823.98","EUR","offline","paid","fulfilled"</t>
  </si>
  <si>
    <t>6486647100001304,"Avr 12, 2018","6:33:18 AM","alexis tamowski","","","","","","""null""","alexis tamowski","","","","","","""null""","""""","alexis tamowski /  /  /   null /  / ","alexis.tamowski@actemium.com"," ","FS-S141019 BOITE 500 BOUCHONS OREILLES YELLOW NEON","","","1","16.88","0","","","","0","0","3823.98","EUR","offline","paid","fulfilled"</t>
  </si>
  <si>
    <t>6486647100001303,"Avr 10, 2018","8:05:59 AM","cedric reixach","","","","","","""null""","cedric reixach","","","","","","""null""","""""","cedric reixach /  /  /   null /  / ","cedric.reixach@actemium.com"," ","FP-PS55WHR CASQUE + JUGULAIRE TRAVAIL EN HAUTEUR","","","1","14.5","0","","","","0","0","14.5","EUR","offline","paid","fulfilled"</t>
  </si>
  <si>
    <t>6486647100001302,"Avr 10, 2018","8:05:00 AM","cedric reixach","","","","","","""null""","cedric reixach","","","","","","""null""","""""","cedric reixach /  /  /   null /  / ","cedric.reixach@actemium.com"," ","FS-S121371RNPRBINC- LUNETTE RUSH INCOLORE","","","1","5.63","0","","","","0","0","80.03","EUR","offline","paid","fulfilled"</t>
  </si>
  <si>
    <t>6486647100001302,"Avr 10, 2018","8:05:00 AM","cedric reixach","","","","","","""null""","cedric reixach","","","","","","""null""","""""","cedric reixach /  /  /   null /  / ","cedric.reixach@actemium.com"," ","FS-P113330 CASQUETTE FB3 VISIERE 55CM  ACTEMIUM","","","1","12.9","0","","","","0","0","80.03","EUR","offline","paid","fulfilled"</t>
  </si>
  <si>
    <t>6486647100001302,"Avr 10, 2018","8:05:00 AM","cedric reixach","","","","","","""null""","cedric reixach","","","","","","""null""","""""","cedric reixach /  /  /   null /  / ","cedric.reixach@actemium.com"," ","EM - CHAUSSURE BETA 7253NKK","TAILLE:43","","1","61.5","0","","","","0","0","80.03","EUR","offline","paid","fulfilled"</t>
  </si>
  <si>
    <t>6486647100001301,"Avr 10, 2018","8:02:57 AM","cedric reixach","","","","","","""null""","cedric reixach","","","","","","""null""","""""","cedric reixach /  /  /   null /  / ","cedric.reixach@actemium.com"," ","VP-VESTE ACTEMIUM ROUGE","TAILLE:T4","","3","0","0","","","","0","0","0","EUR","offline","paid","fulfilled"</t>
  </si>
  <si>
    <t>6486647100001301,"Avr 10, 2018","8:02:57 AM","cedric reixach","","","","","","""null""","cedric reixach","","","","","","""null""","""""","cedric reixach /  /  /   null /  / ","cedric.reixach@actemium.com"," ","VP-T-SHIRT ACTEMIUM NOIR &amp; BLANC","TAILLE:XXL","","5","0","0","","","","0","0","0","EUR","offline","paid","fulfilled"</t>
  </si>
  <si>
    <t>6486647100001301,"Avr 10, 2018","8:02:57 AM","cedric reixach","","","","","","""null""","cedric reixach","","","","","","""null""","""""","cedric reixach /  /  /   null /  / ","cedric.reixach@actemium.com"," ","VP-PARKA HV ACTEMIUM FLUO","TAILLE:XXL","","1","0","0","","","","0","0","0","EUR","offline","paid","fulfilled"</t>
  </si>
  <si>
    <t>6486647100001301,"Avr 10, 2018","8:02:57 AM","cedric reixach","","","","","","""null""","cedric reixach","","","","","","""null""","""""","cedric reixach /  /  /   null /  / ","cedric.reixach@actemium.com"," ","VP-PANTALON ACTEMIUM ROUGE","TAILLE:52T4","","5","0","0","","","","0","0","0","EUR","offline","paid","fulfilled"</t>
  </si>
  <si>
    <t>6486647100001300,"Avr 9, 2018","7:26:14 AM","Vincent PASCAL","","","","","","""null""","Vincent PASCAL","","","","","","""null""","""""","Vincent PASCAL /  /  /   null /  / ","vincent.pascal@actemium.com"," ","FS-S234078GR GANTS ANTI-COUPURE STARCUT+XTRA","Taille:9","","36","3.71","0","","","Les chaussures sont pour Fabrice DURAND","0","0","260.89","EUR","offline","paid","fulfilled"</t>
  </si>
  <si>
    <t>6486647100001300,"Avr 9, 2018","7:26:14 AM","Vincent PASCAL","","","","","","""null""","Vincent PASCAL","","","","","","""null""","""""","Vincent PASCAL /  /  /   null /  / ","vincent.pascal@actemium.com"," ","BP-P702606 CHAUSSURES OPSIAL STEP AIR","Taille:42","","1","39.85","0","","","Les chaussures sont pour Fabrice DURAND","0","0","260.89","EUR","offline","paid","fulfilled"</t>
  </si>
  <si>
    <t>6486647100001300,"Avr 9, 2018","7:26:14 AM","Vincent PASCAL","","","","","","""null""","Vincent PASCAL","","","","","","""null""","""""","Vincent PASCAL /  /  /   null /  / ","vincent.pascal@actemium.com"," ","FS-P113330 CASQUETTE FB3 VISIERE 55CM  ACTEMIUM","","","6","12.9","0","","","Les chaussures sont pour Fabrice DURAND","0","0","260.89","EUR","offline","paid","fulfilled"</t>
  </si>
  <si>
    <t>6486647100001300,"Avr 9, 2018","7:26:14 AM","Vincent PASCAL","","","","","","""null""","Vincent PASCAL","","","","","","""null""","""""","Vincent PASCAL /  /  /   null /  / ","vincent.pascal@actemium.com"," ","FS-S352154JF GILET HV / 54515 ECO","Tailles :L","","3","3.36","0","","","Les chaussures sont pour Fabrice DURAND","0","0","260.89","EUR","offline","paid","fulfilled"</t>
  </si>
  <si>
    <t>6486647100001299,"Avr 6, 2018","10:46:38 AM","Tristan CALMELLY","","","","","","""null""","Tristan CALMELLY","","","","","","""null""","""""","Tristan CALMELLY /  /  /   null /  / ","tristan.calmellyexternal@airbus.com"," ","FS-S234078GR GANTS ANTI-COUPURE STARCUT+XTRA","Taille:7","","1","3.71","0","","","Bonjour,</t>
  </si>
  <si>
    <t>6486647100001298,"Avr 5, 2018","6:57:30 AM","Tristan CALMELLY","","","","","","""null""","Tristan CALMELLY","","","","","","""null""","""""","Tristan CALMELLY /  /  /   null /  / ","tristan.calmelly.external@airbus.com"," ","VP-PANTALON ACTEMIUM ROUGE","TAILLE:46T2","","2","0","0","","","Pour Johan DIJOUX,</t>
  </si>
  <si>
    <t>6486647100001297,"Avr 4, 2018","2:27:18 PM","christophe suberville","","","","","","""null""","christophe suberville","","","","","","""null""","""""","christophe suberville /  /  /   null /  / ","christophe.suberville@actemium.com"," ","FS-S422178MN CHAUSSURE JUNA S3","TAILLE:43","","1","45.67","0","","","","0","0","49.93","EUR","offline","paid","fulfilled"</t>
  </si>
  <si>
    <t>6486647100001297,"Avr 4, 2018","2:27:18 PM","christophe suberville","","","","","","""null""","christophe suberville","","","","","","""null""","""""","christophe suberville /  /  /   null /  / ","christophe.suberville@actemium.com"," ","FS-S471029 SEMELLES HYGIENIQUE CUT IMAGE","TAILLE:33 - 46","","1","4.26","0","","","","0","0","49.93","EUR","offline","paid","fulfilled"</t>
  </si>
  <si>
    <t>6486647100001296,"Avr 3, 2018","6:01:17 AM","eric sanchez-clary","","","","","","""null""","eric sanchez-clary","","","","","","""null""","""""","eric sanchez-clary /  /  /   null /  / ","eric.sanchez-clary.external@airbus.com"," ","FS-S123064BEPYCINC LUNETTES BLAST","","","10","7.51","0","","","chaussures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</si>
  <si>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","EM - CHAUSSURE BETA 7253NKK","TAILLE:40","","1","61.5","0","","","chaussures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</si>
  <si>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","FS-S471029 SEMELLES HYGIENIQUE CUT IMAGE","TAILLE:33 - 46","","20","4.26","0","","","chaussures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</si>
  <si>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","EM - CHAUSSURE BETA 7253NKK","TAILLE:42","","1","61.5","0","","","chaussures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</si>
  <si>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","FS-S723063VE BOITE GANTS NITRIL EPIKA NON POUDRE","TAILLE:M","","10","0","0","","","chaussures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</si>
  <si>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","FS-S723063VE BOITE GANTS NITRIL EPIKA NON POUDRE","TAILLE:L","","10","0","0","","","chaussures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</si>
  <si>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","FS-S723063VE BOITE GANTS NITRIL EPIKA NON POUDRE","TAILLE:XL","","10","0","0","","","chaussures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</si>
  <si>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","FS-S132033 MASQUE 3M MOD.4277","","","6","18.35","0","","","chaussures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</si>
  <si>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","FS-S234078GR GANTS ANTI-COUPURE STARCUT+XTRA","Taille:9","","120","3.71","0","","","chaussures T40 pour eric suarez</t>
  </si>
  <si>
    <t>6486647100001296,"Avr 3, 2018","6:01:17 AM","eric sanchez-clary","","","","","","""null""","eric sanchez-clary","","","","","","""null""","""""","eric sanchez-clary /  /  /   null /  / ","eric.sanchez-clary.external@airbus.com"," ","EM - CHAUSSURE BETA 7253NKK","TAILLE:43","","1","61.5","0","","","chaussures T40 pour eric suarez</t>
  </si>
  <si>
    <t>6486647100001365,"Mai 31, 2018","8:50:29 AM","stephane rodier","","","","","","""null""","stephane rodier","","","","","","""null""","""""","stephane rodier /  /  /   null /  / ","stephane.rodier@actemium.com"," ","VP-PANTALON CLASSIQUE BLEU","TAILLE:T2","","1","0","0","","","","0","0","71.78","EUR","offline","paid","fulfilled"</t>
  </si>
  <si>
    <t>6486647100001365,"Mai 31, 2018","8:50:29 AM","stephane rodier","","","","","","""null""","stephane rodier","","","","","","""null""","""""","stephane rodier /  /  /   null /  / ","stephane.rodier@actemium.com"," ","VP-VESTE ACTEMIUM BLEU CLASSIQUE","TAILLE:T3","","1","0","0","","","","0","0","71.78","EUR","offline","paid","fulfilled"</t>
  </si>
  <si>
    <t>6486647100001365,"Mai 31, 2018","8:50:29 AM","stephane rodier","","","","","","""null""","stephane rodier","","","","","","""null""","""""","stephane rodier /  /  /   null /  / ","stephane.rodier@actemium.com"," ","FS-S441065 CHAUSSURE SOUDEUR ARGON","taille:42","","1","35.89","0","","","","0","0","71.78","EUR","offline","paid","fulfilled"</t>
  </si>
  <si>
    <t>6486647100001365,"Mai 31, 2018","8:50:29 AM","stephane rodier","","","","","","""null""","stephane rodier","","","","","","""null""","""""","stephane rodier /  /  /   null /  / ","stephane.rodier@actemium.com"," ","FS-S441065 CHAUSSURE SOUDEUR ARGON","taille:43","","1","35.89","0","","","","0","0","71.78","EUR","offline","paid","fulfilled"</t>
  </si>
  <si>
    <t>6486647100001365,"Mai 31, 2018","8:50:29 AM","stephane rodier","","","","","","""null""","stephane rodier","","","","","","""null""","""""","stephane rodier /  /  /   null /  / ","stephane.rodier@actemium.com"," ","VP-T-SHIRT ACTEMIUM NOIR &amp; BLANC","TAILLE:M","","2","0","0","","","","0","0","71.78","EUR","offline","paid","fulfilled"</t>
  </si>
  <si>
    <t>6486647100001365,"Mai 31, 2018","8:50:29 AM","stephane rodier","","","","","","""null""","stephane rodier","","","","","","""null""","""""","stephane rodier /  /  /   null /  / ","stephane.rodier@actemium.com"," ","VP-T-SHIRT ACTEMIUM NOIR &amp; BLANC","TAILLE:XL","","2","0","0","","","","0","0","71.78","EUR","offline","paid","fulfilled"</t>
  </si>
  <si>
    <t>6486647100001364,"Mai 31, 2018","8:04:12 AM","Vincent PASCAL","","","","","","""null""","Vincent PASCAL","","","","","","""null""","""""","Vincent PASCAL /  /  /   null /  / ","vincent.pascal@actemium.com"," ","FS-S132033 MASQUE 3M MOD.4277","","","12","18.35","0","","","","0","0","220.2","EUR","offline","paid","fulfilled"</t>
  </si>
  <si>
    <t>6486647100001363,"Mai 31, 2018","7:10:20 AM","florian saisset","","","","","","""null""","florian saisset","","","","","","""null""","""""","florian saisset /  /  /   null /  / ","florian.saisset@actemium.com"," ","VP-PARKA HV ACTEMIUM FLUO","TAILLE:M","","1","0","0","","","Bonjour,la parka est pour Anthony ROUX, il l'a déjà récupérer au B05</t>
  </si>
  <si>
    <t>6486647100001362,"Mai 31, 2018","6:00:34 AM","stephane mirouze","","","","","","""null""","stephane mirouze","","","","","","""null""","""""","stephane mirouze /  /  /   null /  / ","stephane.mirouze@actemium.com"," ","FS-S214005 GANT SOUDEUR WIGTIG 26930","Taille:10","","1","13.32","0","","","","0","0","13.32","EUR","offline","paid","fulfilled"</t>
  </si>
  <si>
    <t>6486647100001361,"Mai 30, 2018","1:40:15 PM","alexis tamowski","","","","","","""null""","alexis tamowski","","","","","","""null""","""""","alexis tamowski /  /  /   null /  / ","alexis.tamowski@cegelec.com"," ","DMD-GENOUILLERE","","","10","0","0","","","","0","0","59.5","EUR","offline","paid","fulfilled"</t>
  </si>
  <si>
    <t>6486647100001361,"Mai 30, 2018","1:40:15 PM","alexis tamowski","","","","","","""null""","alexis tamowski","","","","","","""null""","""""","alexis tamowski /  /  /   null /  / ","alexis.tamowski@cegelec.com"," ","EM-CHAUSSURE BETA 7252NKK","TAILLE:43","","1","59.5","0","","","","0","0","59.5","EUR","offline","paid","fulfilled"</t>
  </si>
  <si>
    <t>6486647100001360,"Mai 30, 2018","1:00:06 PM","Alexis tamowski","","","","","","""null""","Alexis tamowski","","","","","","""null""","""""","Alexis tamowski /  /  /   null /  / ","alexis.tamowski@cegelec.com"," ","EM-CHAUSSURE BETA 7252NKK","TAILLE:41","","1","59.5","0","","","","0","0","242","EUR","offline","paid","fulfilled"</t>
  </si>
  <si>
    <t>6486647100001360,"Mai 30, 2018","1:00:06 PM","Alexis tamowski","","","","","","""null""","Alexis tamowski","","","","","","""null""","""""","Alexis tamowski /  /  /   null /  / ","alexis.tamowski@cegelec.com"," ","EM-CHAUSSURE BETA 7252NKK","TAILLE:40","","1","59.5","0","","","","0","0","242","EUR","offline","paid","fulfilled"</t>
  </si>
  <si>
    <t>6486647100001360,"Mai 30, 2018","1:00:06 PM","Alexis tamowski","","","","","","""null""","Alexis tamowski","","","","","","""null""","""""","Alexis tamowski /  /  /   null /  / ","alexis.tamowski@cegelec.com"," ","EM - CHAUSSURE BETA 7253NKK","TAILLE:45","","2","61.5","0","","","","0","0","242","EUR","offline","paid","fulfilled"</t>
  </si>
  <si>
    <t>6486647100001358,"Mai 30, 2018","11:35:48 AM","thomas dupuis","","","","","","""null""","thomas dupuis","","","","","","""null""","""""","thomas dupuis /  /  /   null /  / ","thomas.dupuis@actemium.com"," ","EM - CHAUSSURE BETA 7253NKK","TAILLE:40","","1","61.5","0","","","Chaussure pour Habib Baklouche","0","0","61.5","EUR","offline","paid","fulfilled"</t>
  </si>
  <si>
    <t>6486647100001357,"Mai 29, 2018","12:42:06 PM","benjamin cabrignac","","","","","","""null""","benjamin cabrignac","","","","","","""null""","""""","benjamin cabrignac /  /  /   null /  / ","benjamin.cabrignac@actemium.com"," ","VP-PANTALON CLASSIQUE BLEU","TAILLE:T1","","3","0","0","","","","0","0","0","EUR","offline","paid","fulfilled"</t>
  </si>
  <si>
    <t>6486647100001357,"Mai 29, 2018","12:42:06 PM","benjamin cabrignac","","","","","","""null""","benjamin cabrignac","","","","","","""null""","""""","benjamin cabrignac /  /  /   null /  / ","benjamin.cabrignac@actemium.com"," ","VP-VESTE ACTEMIUM BLEU CLASSIQUE","TAILLE:T1","","2","0","0","","","","0","0","0","EUR","offline","paid","fulfilled"</t>
  </si>
  <si>
    <t>6486647100001356,"Mai 29, 2018","11:46:31 AM","benjamin cabrignac","","","","","","""null""","benjamin cabrignac","","","","","","""null""","""""","benjamin cabrignac /  /  /   null /  / ","benjamin.cabrignac@actemium.com"," ","FS-S723063VE BOITE GANTS NITRIL EPIKA NON POUDRE","TAILLE:L","","3","6.64","0","","","","0","0","76.94","EUR","offline","paid","fulfilled"</t>
  </si>
  <si>
    <t>6486647100001356,"Mai 29, 2018","11:46:31 AM","benjamin cabrignac","","","","","","""null""","benjamin cabrignac","","","","","","""null""","""""","benjamin cabrignac /  /  /   null /  / ","benjamin.cabrignac@actemium.com"," ","FS-S723063VE BOITE GANTS NITRIL EPIKA NON POUDRE","TAILLE:XL","","3","6.64","0","","","","0","0","76.94","EUR","offline","paid","fulfilled"</t>
  </si>
  <si>
    <t>6486647100001356,"Mai 29, 2018","11:46:31 AM","benjamin cabrignac","","","","","","""null""","benjamin cabrignac","","","","","","""null""","""""","benjamin cabrignac /  /  /   null /  / ","benjamin.cabrignac@actemium.com"," ","FS-S234078GR GANTS ANTI-COUPURE STARCUT+XTRA","Taille:9","","5","3.71","0","","","","0","0","76.94","EUR","offline","paid","fulfilled"</t>
  </si>
  <si>
    <t>6486647100001356,"Mai 29, 2018","11:46:31 AM","benjamin cabrignac","","","","","","""null""","benjamin cabrignac","","","","","","""null""","""""","benjamin cabrignac /  /  /   null /  / ","benjamin.cabrignac@actemium.com"," ","FS-S234078GR GANTS ANTI-COUPURE STARCUT+XTRA","Taille:10","","5","3.71","0","","","","0","0","76.94","EUR","offline","paid","fulfilled"</t>
  </si>
  <si>
    <t xml:space="preserve">6486647100001355,"Mai 28, 2018","8:01:29 AM","Virginie BAUWENS","","","","","","""null""","Virginie BAUWENS","","","","","","""null""","""""","Virginie BAUWENS /  /  /   null /  / ","tristan.calmelly.external@airbus.com"," ","VP-VESTE ACTEMIUM ROUGE","TAILLE:T2","","2","0","0","","","VPI pour intérimaire longue durée (à envoyer au pressing) </t>
  </si>
  <si>
    <t xml:space="preserve">6486647100001355,"Mai 28, 2018","8:01:29 AM","Virginie BAUWENS","","","","","","""null""","Virginie BAUWENS","","","","","","""null""","""""","Virginie BAUWENS /  /  /   null /  / ","tristan.calmelly.external@airbus.com"," ","VP-PANTALON ACTEMIUM ROUGE","TAILLE:42T1","","3","0","0","","","VPI pour intérimaire longue durée (à envoyer au pressing) </t>
  </si>
  <si>
    <t xml:space="preserve">6486647100001354,"Mai 28, 2018","7:55:33 AM","Ilyes BENMOKHTAR","","","","","","""null""","Ilyes BENMOKHTAR","","","","","","""null""","""""","Ilyes BENMOKHTAR /  /  /   null /  / ","tristan.calmelly.external@airbus.com"," ","VP-VESTE ACTEMIUM ROUGE","TAILLE:T1","","2","0","0","","","VPI pour intérimaire longue durée (à envoyer au pressing) </t>
  </si>
  <si>
    <t xml:space="preserve">6486647100001354,"Mai 28, 2018","7:55:33 AM","Ilyes BENMOKHTAR","","","","","","""null""","Ilyes BENMOKHTAR","","","","","","""null""","""""","Ilyes BENMOKHTAR /  /  /   null /  / ","tristan.calmelly.external@airbus.com"," ","VP-PANTALON ACTEMIUM ROUGE","TAILLE:40T1","","3","0","0","","","VPI pour intérimaire longue durée (à envoyer au pressing) </t>
  </si>
  <si>
    <t>6486647100001353,"Mai 28, 2018","7:34:23 AM","Pierric ROUJEAN","","","","","","""null""","Pierric ROUJEAN","","","","","","""null""","""""","Pierric ROUJEAN /  /  /   null /  / ","tristan.calmelly.external@airbus.com"," ","FS-S422194 CHAUSSURES MUSTANG FLEX","Taille:43","","1","35.2","0","","","Demande de chaussures T43 pour Pierric Roujean","0","0","35.2","EUR","offline","paid","fulfilled"</t>
  </si>
  <si>
    <t>6486647100001352,"Mai 25, 2018","11:55:42 AM","christophe combes","","","","","","""null""","christophe combes","","","","","","""null""","""""","christophe combes /  /  /   null /  / ","christophe.combes.external@airbus.com"," ","EM - CHAUSSURE BETA 7253NKK","TAILLE:44","","1","61.5","0","","","pour jonathan d'herdt","0","0","61.5","EUR","offline","paid","fulfilled"</t>
  </si>
  <si>
    <t>6486647100001351,"Mai 25, 2018","6:51:36 AM","suberville christophe","","","","","","""null""","suberville christophe","","","","","","""null""","""""","suberville christophe /  /  /   null /  / ","christophe.suberville@actemium.com"," ","DMD-GENOUILLERE","","","6","0","0","","","","0","0","63.76","EUR","offline","paid","fulfilled"</t>
  </si>
  <si>
    <t>6486647100001351,"Mai 25, 2018","6:51:36 AM","suberville christophe","","","","","","""null""","suberville christophe","","","","","","""null""","""""","suberville christophe /  /  /   null /  / ","christophe.suberville@actemium.com"," ","EM-CHAUSSURE BETA 7252NKK","TAILLE:43","","1","59.5","0","","","","0","0","63.76","EUR","offline","paid","fulfilled"</t>
  </si>
  <si>
    <t>6486647100001351,"Mai 25, 2018","6:51:36 AM","suberville christophe","","","","","","""null""","suberville christophe","","","","","","""null""","""""","suberville christophe /  /  /   null /  / ","christophe.suberville@actemium.com"," ","FS-S471029 SEMELLES HYGIENIQUE CUT IMAGE","TAILLE:33 - 46","","1","4.26","0","","","","0","0","63.76","EUR","offline","paid","fulfilled"</t>
  </si>
  <si>
    <t>6486647100001350,"Mai 25, 2018","6:34:53 AM","alexandre mourembles","","","","","","""null""","alexandre mourembles","","","","","","""null""","""""","alexandre mourembles /  /  /   null /  / ","alexandre.mourembles@actemium.com"," ","VP-T-SHIRT ACTEMIUM NOIR &amp; BLANC","TAILLE:M","","2","0","0","","","","0","0","0","EUR","offline","paid","fulfilled"</t>
  </si>
  <si>
    <t>6486647100001350,"Mai 25, 2018","6:34:53 AM","alexandre mourembles","","","","","","""null""","alexandre mourembles","","","","","","""null""","""""","alexandre mourembles /  /  /   null /  / ","alexandre.mourembles@actemium.com"," ","VP-T-SHIRT ACTEMIUM NOIR &amp; BLANC","TAILLE:L","","5","0","0","","","","0","0","0","EUR","offline","paid","fulfilled"</t>
  </si>
  <si>
    <t>6486647100001350,"Mai 25, 2018","6:34:53 AM","alexandre mourembles","","","","","","""null""","alexandre mourembles","","","","","","""null""","""""","alexandre mourembles /  /  /   null /  / ","alexandre.mourembles@actemium.com"," ","VP-T-SHIRT ACTEMIUM NOIR &amp; BLANC","TAILLE:XL","","3","0","0","","","","0","0","0","EUR","offline","paid","fulfilled"</t>
  </si>
  <si>
    <t>6486647100001350,"Mai 25, 2018","6:34:53 AM","alexandre mourembles","","","","","","""null""","alexandre mourembles","","","","","","""null""","""""","alexandre mourembles /  /  /   null /  / ","alexandre.mourembles@actemium.com"," ","VP-SWEAT ACTEMIUM NOIR &amp; BLANC","TAILLE:M","","1","0","0","","","","0","0","0","EUR","offline","paid","fulfilled"</t>
  </si>
  <si>
    <t>6486647100001350,"Mai 25, 2018","6:34:53 AM","alexandre mourembles","","","","","","""null""","alexandre mourembles","","","","","","""null""","""""","alexandre mourembles /  /  /   null /  / ","alexandre.mourembles@actemium.com"," ","VP-SWEAT ACTEMIUM NOIR &amp; BLANC","TAILLE:L","","3","0","0","","","","0","0","0","EUR","offline","paid","fulfilled"</t>
  </si>
  <si>
    <t>6486647100001350,"Mai 25, 2018","6:34:53 AM","alexandre mourembles","","","","","","""null""","alexandre mourembles","","","","","","""null""","""""","alexandre mourembles /  /  /   null /  / ","alexandre.mourembles@actemium.com"," ","VP-SWEAT ACTEMIUM NOIR &amp; BLANC","TAILLE:XL","","1","0","0","","","","0","0","0","EUR","offline","paid","fulfilled"</t>
  </si>
  <si>
    <t>6486647100001349,"Mai 24, 2018","11:46:54 AM","pascal garcia","","","","","","""null""","pascal garcia","","","","","","""null""","""""","pascal garcia /  /  /   null /  / ","pascal.garcia@pionerr.com"," ","FS-S234078GR GANTS ANTI-COUPURE STARCUT+XTRA","Taille:9","","12","3.71","0","","","","0","0","44.52","EUR","offline","paid","fulfilled"</t>
  </si>
  <si>
    <t>6486647100001348,"Mai 24, 2018","8:34:08 AM","eric sanchez-clary","","","","","","""null""","eric sanchez-clary","","","","","","""null""","""""","eric sanchez-clary /  /  /   null /  / ","eric.sanchez-clary.external@airbus.com"," ","FS-S441065 CHAUSSURE SOUDEUR ARGON","taille:41","","1","35.89","0","","","chaussures pour  vincent maintenant","0","0","35.89","EUR","offline","paid","fulfilled"</t>
  </si>
  <si>
    <t>6486647100001347,"Mai 24, 2018","7:54:06 AM","eric sanchez-clary","","","","","","""null""","eric sanchez-clary","","","","","","""null""","""""","eric sanchez-clary /  /  /   null /  / ","eric.sanchez-clary.external@airbus.com"," ","FS-S121375ROPRBTF- LUNETTE CLASSIQUE FUMEE","","","10","6.46","0","","","contrat FAL","0","0","732.4","EUR","offline","paid","fulfilled"</t>
  </si>
  <si>
    <t>6486647100001347,"Mai 24, 2018","7:54:06 AM","eric sanchez-clary","","","","","","""null""","eric sanchez-clary","","","","","","""null""","""""","eric sanchez-clary /  /  /   null /  / ","eric.sanchez-clary.external@airbus.com"," ","FS-S723063VE BOITE GANTS NITRIL EPIKA NON POUDRE","TAILLE:L","","20","0","0","","","contrat FAL","0","0","732.4","EUR","offline","paid","fulfilled"</t>
  </si>
  <si>
    <t>6486647100001347,"Mai 24, 2018","7:54:06 AM","eric sanchez-clary","","","","","","""null""","eric sanchez-clary","","","","","","""null""","""""","eric sanchez-clary /  /  /   null /  / ","eric.sanchez-clary.external@airbus.com"," ","FS-S234078GR GANTS ANTI-COUPURE STARCUT+XTRA","Taille:9","","180","3.71","0","","","contrat FAL","0","0","732.4","EUR","offline","paid","fulfilled"</t>
  </si>
  <si>
    <t>6486647100001346,"Mai 23, 2018","2:33:22 PM","Mathieu Cantonet","","","","","","""null""","Mathieu Cantonet","","","","","","""null""","""""","Mathieu Cantonet /  /  /   null /  / ","mathieu.cantonnet@actemium.com"," ","VP-VESTE ACTEMIUM ROUGE","TAILLE:T2","","3","0","0","","","Paquetage M. Perino","0","0","12.9","EUR","offline","paid","fulfilled"</t>
  </si>
  <si>
    <t>6486647100001346,"Mai 23, 2018","2:33:22 PM","Mathieu Cantonet","","","","","","""null""","Mathieu Cantonet","","","","","","""null""","""""","Mathieu Cantonet /  /  /   null /  / ","mathieu.cantonnet@actemium.com"," ","VP-PANTALON ACTEMIUM ROUGE","TAILLE:42T1","","4","0","0","","","Paquetage M. Perino","0","0","12.9","EUR","offline","paid","fulfilled"</t>
  </si>
  <si>
    <t>6486647100001346,"Mai 23, 2018","2:33:22 PM","Mathieu Cantonet","","","","","","""null""","Mathieu Cantonet","","","","","","""null""","""""","Mathieu Cantonet /  /  /   null /  / ","mathieu.cantonnet@actemium.com"," ","VP-T-SHIRT ACTEMIUM NOIR &amp; BLANC","TAILLE:L","","5","0","0","","","Paquetage M. Perino","0","0","12.9","EUR","offline","paid","fulfilled"</t>
  </si>
  <si>
    <t>6486647100001346,"Mai 23, 2018","2:33:22 PM","Mathieu Cantonet","","","","","","""null""","Mathieu Cantonet","","","","","","""null""","""""","Mathieu Cantonet /  /  /   null /  / ","mathieu.cantonnet@actemium.com"," ","VP-SWEAT ACTEMIUM NOIR &amp; BLANC","TAILLE:L","","2","0","0","","","Paquetage M. Perino","0","0","12.9","EUR","offline","paid","fulfilled"</t>
  </si>
  <si>
    <t>6486647100001346,"Mai 23, 2018","2:33:22 PM","Mathieu Cantonet","","","","","","""null""","Mathieu Cantonet","","","","","","""null""","""""","Mathieu Cantonet /  /  /   null /  / ","mathieu.cantonnet@actemium.com"," ","FS-P113330 CASQUETTE FB3 VISIERE 55CM  ACTEMIUM","","","1","12.9","0","","","Paquetage M. Perino","0","0","12.9","EUR","offline","paid","fulfilled"</t>
  </si>
  <si>
    <t>6486647100001345,"Mai 17, 2018","12:28:52 PM","Romain Kruszewski","","","","","","""null""","Romain Kruszewski","","","","","","""null""","""""","Romain Kruszewski /  /  /   null /  / ","romainq@hotmail.fr"," ","VP-VESTE BLEU TRIMET SPECIAL FONDERIE","TAILLE :T0","","1","0","0","","","","0","0","0","EUR","offline","paid","fulfilled"</t>
  </si>
  <si>
    <t>6486647100001344,"Mai 17, 2018","12:24:10 PM","Romain Kruszewski","","","","","","""null""","Romain Kruszewski","","","","","","""null""","""""","Romain Kruszewski /  /  /   null /  / ","romainq@hotmail.fr"," ","VP-VESTE BLEU TRIMET SPECIAL FONDERIE","TAILLE :T0","","1","0","0","","","","0","0","0","EUR","offline","paid","fulfilled"</t>
  </si>
  <si>
    <t>6486647100001343,"Mai 17, 2018","12:02:36 PM","Test Romain","","","","","","""null""","Test Romain","","","","","","""null""","""""","Test Romain /  /  /   null /  / ","romainq@hotmail.fr"," ","VP-PANTALON TRIMET SPECIAL FONDERIE","TAILLE:T0","","1","0","0","","","","0","0","0","EUR","offline","paid","fulfilled"</t>
  </si>
  <si>
    <t>6486647100001342,"Mai 16, 2018","3:23:36 PM","EMMANUEL GRIGNON","","","","","","""null""","EMMANUEL GRIGNON","","","","","","""null""","""""","EMMANUEL GRIGNON /  /  /   null /  / ","emmanuel.grignon@actemium.com"," ","FS-S595125 - LAMPE FRONTAL ATEX ZONE 0","","","1","37.62","0","","","","0","0","37.62","EUR","offline","paid","fulfilled"</t>
  </si>
  <si>
    <t>6486647100001341,"Mai 16, 2018","2:57:16 PM","EMMANUEL GRIGNON","","","","","","""null""","EMMANUEL GRIGNON","","","","","","""null""","""""","EMMANUEL GRIGNON /  /  /   null /  / ","emmanuel.grignon@actemium.com"," ","DMD-GENOUILLERE","","","1","0","0","","","","0","0","22.99","EUR","offline","paid","fulfilled"</t>
  </si>
  <si>
    <t>6486647100001341,"Mai 16, 2018","2:57:16 PM","EMMANUEL GRIGNON","","","","","","""null""","EMMANUEL GRIGNON","","","","","","""null""","""""","EMMANUEL GRIGNON /  /  /   null /  / ","emmanuel.grignon@actemium.com"," ","FS-P113330 CASQUETTE FB3 VISIERE 55CM  ACTEMIUM","","","1","12.9","0","","","","0","0","22.99","EUR","offline","paid","fulfilled"</t>
  </si>
  <si>
    <t>6486647100001341,"Mai 16, 2018","2:57:16 PM","EMMANUEL GRIGNON","","","","","","""null""","EMMANUEL GRIGNON","","","","","","""null""","""""","EMMANUEL GRIGNON /  /  /   null /  / ","emmanuel.grignon@actemium.com"," ","FS-S121396RNPRBINC-LUNETTE RUSH+RUSHPFSPSI","","","1","10.09","0","","","","0","0","22.99","EUR","offline","paid","fulfilled"</t>
  </si>
  <si>
    <t>6486647100001340,"Mai 15, 2018","8:43:14 AM","Lionel Calmejane","","","","","","""null""","Lionel Calmejane","","","","","","""null""","""""","Lionel Calmejane /  /  /   null /  / ","lionel.calmejane@actemium.com"," ","EM-CHAUSSURE BETA 7252NKK","TAILLE:42","","1","59.5","0","","","Chaussures de sécurité déjà données à lionel par Xavier ORRIERE le 15/05/2018","0","0","59.5","EUR","offline","paid","fulfilled"</t>
  </si>
  <si>
    <t>6486647100001339,"Mai 15, 2018","6:20:13 AM","eric sanchez-clary","","","","","","""null""","eric sanchez-clary","","","","","","""null""","""""","eric sanchez-clary /  /  /   null /  / ","eric.sanchez-clary.external@airbus.com"," ","EM - CHAUSSURE BETA 7253NKK","TAILLE:43","","1","61.5","0","","","chaussures beta t43 pour yannick valery</t>
  </si>
  <si>
    <t>6486647100001339,"Mai 15, 2018","6:20:13 AM","eric sanchez-clary","","","","","","""null""","eric sanchez-clary","","","","","","""null""","""""","eric sanchez-clary /  /  /   null /  / ","eric.sanchez-clary.external@airbus.com"," ","FS-S234078GR GANTS ANTI-COUPURE STARCUT+XTRA","Taille:8","","120","3.71","0","","","chaussures beta t43 pour yannick valery</t>
  </si>
  <si>
    <t>6486647100001339,"Mai 15, 2018","6:20:13 AM","eric sanchez-clary","","","","","","""null""","eric sanchez-clary","","","","","","""null""","""""","eric sanchez-clary /  /  /   null /  / ","eric.sanchez-clary.external@airbus.com"," ","FS-S234078GR GANTS ANTI-COUPURE STARCUT+XTRA","Taille:9","","120","3.71","0","","","chaussures beta t43 pour yannick valery</t>
  </si>
  <si>
    <t>6486647100001339,"Mai 15, 2018","6:20:13 AM","eric sanchez-clary","","","","","","""null""","eric sanchez-clary","","","","","","""null""","""""","eric sanchez-clary /  /  /   null /  / ","eric.sanchez-clary.external@airbus.com"," ","FS-S132033 MASQUE 3M MOD.4277","","","10","18.35","0","","","chaussures beta t43 pour yannick valery</t>
  </si>
  <si>
    <t>6486647100001339,"Mai 15, 2018","6:20:13 AM","eric sanchez-clary","","","","","","""null""","eric sanchez-clary","","","","","","""null""","""""","eric sanchez-clary /  /  /   null /  / ","eric.sanchez-clary.external@airbus.com"," ","BP-P702606 CHAUSSURES OPSIAL STEP AIR","Taille:44","","1","39.85","0","","","chaussures beta t43 pour yannick valery</t>
  </si>
  <si>
    <t>6486647100001338,"Mai 3, 2018","2:17:52 PM","jean-luc cebe","","","","","","""null""","jean-luc cebe","","","","","","""null""","""""","jean-luc cebe /  /  /   null /  / ","jean-luc.cebe@actemium.com"," ","FP-PS55WHR CASQUE + JUGULAIRE TRAVAIL EN HAUTEUR","","","2","14.5","0","","","Pour les sites CONTINENTAL FOIX &amp; BOUSSENS ( Mr CAMMAS )","0","0","29","EUR","offline","paid","fulfilled"</t>
  </si>
  <si>
    <t>6486647100001336,"Mai 2, 2018","11:12:35 AM","benjamin cabrignac","","","","","","""null""","benjamin cabrignac","","","","","","""null""","""""","benjamin cabrignac /  /  /   null /  / ","benjamin.cabrignac@actemium.com"," ","FS-S111155 CASQUE Idra 2","","","1","53.9","0","","","A LIVRER à mon attention</t>
  </si>
  <si>
    <t>6486647100001336,"Mai 2, 2018","11:12:35 AM","benjamin cabrignac","","","","","","""null""","benjamin cabrignac","","","","","","""null""","""""","benjamin cabrignac /  /  /   null /  / ","benjamin.cabrignac@actemium.com"," ","FS-S731019JA COMBINAISON SPACEL 3000 EBJ",":XL","","4","6.59","0","","","A LIVRER à mon attention</t>
  </si>
  <si>
    <t>6486647100001336,"Mai 2, 2018","11:12:35 AM","benjamin cabrignac","","","","","","""null""","benjamin cabrignac","","","","","","""null""","""""","benjamin cabrignac /  /  /   null /  / ","benjamin.cabrignac@actemium.com"," ","FS-S121371RNPRBINC- LUNETTE RUSH INCOLORE","","","10","5.63","0","","","A LIVRER à mon attention</t>
  </si>
  <si>
    <t>6486647100001336,"Mai 2, 2018","11:12:35 AM","benjamin cabrignac","","","","","","""null""","benjamin cabrignac","","","","","","""null""","""""","benjamin cabrignac /  /  /   null /  / ","benjamin.cabrignac@actemium.com"," ","FS-S595125 - LAMPE FRONTAL ATEX ZONE 0","","","2","37.62","0","","","A LIVRER à mon attention</t>
  </si>
  <si>
    <t>6486647100001336,"Mai 2, 2018","11:12:35 AM","benjamin cabrignac","","","","","","""null""","benjamin cabrignac","","","","","","""null""","""""","benjamin cabrignac /  /  /   null /  / ","benjamin.cabrignac@actemium.com"," ","FS-S234078GR GANTS ANTI-COUPURE STARCUT+XTRA","Taille:9","","20","3.71","0","","","A LIVRER à mon attention</t>
  </si>
  <si>
    <t>6486647100001336,"Mai 2, 2018","11:12:35 AM","benjamin cabrignac","","","","","","""null""","benjamin cabrignac","","","","","","""null""","""""","benjamin cabrignac /  /  /   null /  / ","benjamin.cabrignac@actemium.com"," ","FS-S234078GR GANTS ANTI-COUPURE STARCUT+XTRA","Taille:10","","20","3.71","0","","","A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</si>
  <si>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","FS-S111155 CASQUE Idra 2","","","1","53.9","0","","","A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</si>
  <si>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","FS-S731099BL COMBINAISON JETABLE 4520 TYPE 5-6","Taille:XL","","6","3.17","0","","","A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</si>
  <si>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","FS-S731019JA COMBINAISON SPACEL 3000 EBJ",":XL","","4","6.59","0","","","A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</si>
  <si>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","FS-S121371RNPRBINC- LUNETTE RUSH INCOLORE","","","10","5.63","0","","","A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</si>
  <si>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","FS-S595125 - LAMPE FRONTAL ATEX ZONE 0","","","2","37.62","0","","","A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</si>
  <si>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","FS-S234078GR GANTS ANTI-COUPURE STARCUT+XTRA","Taille:9","","20","3.71","0","","","A livrer à mon attention</t>
  </si>
  <si>
    <t>6486647100001335,"Mai 2, 2018","11:10:19 AM","benjamin cabrignac","","","","","","""null""","benjamin cabrignac","","","","","","""null""","""""","benjamin cabrignac /  /  /   null /  / ","benjamin.cabrignac@actemium.com"," ","FS-S234078GR GANTS ANTI-COUPURE STARCUT+XTRA","Taille:10","","20","3.71","0","","","A livrer à mon attention</t>
  </si>
  <si>
    <t>6486647100001334,"Mai 2, 2018","5:53:24 AM","DRAGNE Francis","","","","","","""null""","DRAGNE Francis","","","","","","""null""","""""","DRAGNE Francis /  /  /   null /  / ","francis.dragne@actemium.com"," ","EM-CHAUSSURE BETA 7252NKK","TAILLE:45","","1","59.5","0","","","","0","0","59.5","EUR","offline","paid","fulfilled"</t>
  </si>
  <si>
    <t>6486647100001266,"Fév 28, 2018","10:14:56 AM","nicolas Dalmasso","","","","","","""null""","nicolas Dalmasso","","","","","","""null""","""""","nicolas Dalmasso /  /  /   null /  / ","nicolas.dalmasso@actemium.com"," ","VP-PARKA HV ACTEMIUM FLUO","TAILLE:L","","1","0","0","","","","0","0","61.5","EUR","offline","paid","fulfilled"</t>
  </si>
  <si>
    <t>6486647100001266,"Fév 28, 2018","10:14:56 AM","nicolas Dalmasso","","","","","","""null""","nicolas Dalmasso","","","","","","""null""","""""","nicolas Dalmasso /  /  /   null /  / ","nicolas.dalmasso@actemium.com"," ","EM - CHAUSSURE BETA 7253NKK","TAILLE:43","","1","61.5","0","","","","0","0","61.5","EUR","offline","paid","fulfilled"</t>
  </si>
  <si>
    <t>6486647100001264,"Fév 27, 2018","9:40:34 PM","christophe combes","","","","","","""null""","christophe combes","","","","","","""null""","""""","christophe combes /  /  /   null /  / ","christophe.combes.external@airbus.com"," ","EM - CHAUSSURE BETA 7253NKK","TAILLE:43","","1","61.5","0","","","Pour Mr Puginier Patrice contrat MOSE","0","0","65.76","EUR","offline","paid","fulfilled"</t>
  </si>
  <si>
    <t>6486647100001264,"Fév 27, 2018","9:40:34 PM","christophe combes","","","","","","""null""","christophe combes","","","","","","""null""","""""","christophe combes /  /  /   null /  / ","christophe.combes.external@airbus.com"," ","FS-S471029 SEMELLES HYGIENIQUE CUT IMAGE","TAILLE:33 - 46","","1","4.26","0","","","Pour Mr Puginier Patrice contrat MOSE","0","0","65.76","EUR","offline","paid","fulfilled"</t>
  </si>
  <si>
    <t>6486647100001263,"Fév 27, 2018","5:05:19 PM","Florian SAISSET","","","","","","""null""","Florian SAISSET","","","","","","""null""","""""","Florian SAISSET /  /  /   null /  / ","florian.saisset@actemium.com"," ","FS-S234078GR GANTS ANTI-COUPURE STARCUT+XTRA","Taille:9","","10","3.71","0","","","","0","0","169.02","EUR","offline","paid","fulfilled"</t>
  </si>
  <si>
    <t>6486647100001263,"Fév 27, 2018","5:05:19 PM","Florian SAISSET","","","","","","""null""","Florian SAISSET","","","","","","""null""","""""","Florian SAISSET /  /  /   null /  / ","florian.saisset@actemium.com"," ","FS-S234078GR GANTS ANTI-COUPURE STARCUT+XTRA","Taille:10","","10","3.71","0","","","","0","0","169.02","EUR","offline","paid","fulfilled"</t>
  </si>
  <si>
    <t>6486647100001263,"Fév 27, 2018","5:05:19 PM","Florian SAISSET","","","","","","""null""","Florian SAISSET","","","","","","""null""","""""","Florian SAISSET /  /  /   null /  / ","florian.saisset@actemium.com"," ","FS-S212138 GANT MANUT STARJUST HYDR 03/26740-30","Taille:9","","7","4.94","0","","","","0","0","169.02","EUR","offline","paid","fulfilled"</t>
  </si>
  <si>
    <t>6486647100001263,"Fév 27, 2018","5:05:19 PM","Florian SAISSET","","","","","","""null""","Florian SAISSET","","","","","","""null""","""""","Florian SAISSET /  /  /   null /  / ","florian.saisset@actemium.com"," ","FS-S212138 GANT MANUT STARJUST HYDR 03/26740-30","Taille:10","","7","4.94","0","","","","0","0","169.02","EUR","offline","paid","fulfilled"</t>
  </si>
  <si>
    <t>6486647100001263,"Fév 27, 2018","5:05:19 PM","Florian SAISSET","","","","","","""null""","Florian SAISSET","","","","","","""null""","""""","Florian SAISSET /  /  /   null /  / ","florian.saisset@actemium.com"," ","FS-S123064BEPYCINC LUNETTES BLAST","","","2","7.51","0","","","","0","0","169.02","EUR","offline","paid","fulfilled"</t>
  </si>
  <si>
    <t>6486647100001263,"Fév 27, 2018","5:05:19 PM","Florian SAISSET","","","","","","""null""","Florian SAISSET","","","","","","""null""","""""","Florian SAISSET /  /  /   null /  / ","florian.saisset@actemium.com"," ","FS-S127167 PROTECTION  VISOR","TAILLE:UNIQUE","","2","5.32","0","","","","0","0","169.02","EUR","offline","paid","fulfilled"</t>
  </si>
  <si>
    <t>6486647100001262,"Fév 27, 2018","2:04:48 PM","Jerome BACHELERY","","","","","","""null""","Jerome BACHELERY","","","","","","""null""","""""","Jerome BACHELERY /  /  /   null /  / ","jerome.bachelery@actemium.com"," ","FS-S233372 GANTS ICE BLUE / GANTS FROID","TAILLE:11","","1","3.19","0","","","Une paire pour Mr Dupuis","0","0","6.38","EUR","offline","paid","fulfilled"</t>
  </si>
  <si>
    <t>6486647100001262,"Fév 27, 2018","2:04:48 PM","Jerome BACHELERY","","","","","","""null""","Jerome BACHELERY","","","","","","""null""","""""","Jerome BACHELERY /  /  /   null /  / ","jerome.bachelery@actemium.com"," ","FS-S233372 GANTS ICE BLUE / GANTS FROID","TAILLE:9","","1","3.19","0","","","Une paire pour Mr Dupuis","0","0","6.38","EUR","offline","paid","fulfilled"</t>
  </si>
  <si>
    <t>6486647100001261,"Fév 26, 2018","3:05:17 PM","vincent davantes","","","","","","""null""","vincent davantes","","","","","","""null""","""""","vincent davantes /  /  /   null /  / ","vincent.davantes@actemium"," ","EM-CHAUSSURE BETA 7252NKK","TAILLE:40","","1","59.5","0","","","chaussures pour BARTHES","0","0","63.76","EUR","offline","paid","fulfilled"</t>
  </si>
  <si>
    <t>6486647100001261,"Fév 26, 2018","3:05:17 PM","vincent davantes","","","","","","""null""","vincent davantes","","","","","","""null""","""""","vincent davantes /  /  /   null /  / ","vincent.davantes@actemium"," ","FS-S471029 SEMELLES HYGIENIQUE CUT IMAGE","TAILLE:33 - 46","","1","4.26","0","","","chaussures pour BARTHES","0","0","63.76","EUR","offline","paid","fulfilled"</t>
  </si>
  <si>
    <t>6486647100001260,"Fév 26, 2018","12:29:26 PM","Florian SAISSET","","","","","","""null""","Florian SAISSET","","","","","","""null""","""""","Florian SAISSET /  /  /   null /  / ","florian.saisset@actemium.com"," ","VP-PANTALON CLASSIQUE BLEU","TAILLE:T1","","1","0","0","","","","0","0","0","EUR","offline","paid","fulfilled"</t>
  </si>
  <si>
    <t>6486647100001260,"Fév 26, 2018","12:29:26 PM","Florian SAISSET","","","","","","""null""","Florian SAISSET","","","","","","""null""","""""","Florian SAISSET /  /  /   null /  / ","florian.saisset@actemium.com"," ","VP-VESTE ACTEMIUM BLEU CLASSIQUE","TAILLE:T1","","1","0","0","","","","0","0","0","EUR","offline","paid","fulfilled"</t>
  </si>
  <si>
    <t>6486647100001259,"Fév 23, 2018","2:11:42 PM","Jordan LE BONNIEC","","","","","","""null""","Jordan LE BONNIEC","","","","","","""null""","""""","Jordan LE BONNIEC /  /  /   null /  / ","tristan.calmelly.external@airbus.com"," ","FS-S422194 CHAUSSURES MUSTANG FLEX","Taille:43","","1","35.2","0","","","Bonjour,</t>
  </si>
  <si>
    <t>6486647100001258,"Fév 23, 2018","9:38:21 AM","alexandre mourembles","","","","","","""null""","alexandre mourembles","","","","","","""null""","""""","alexandre mourembles /  /  /   null /  / ","alexandre.mourembles@actemium.com"," ","VP-T-SHIRT ACTEMIUM NOIR &amp; BLANC","TAILLE:M","","2","0","0","","","","0","0","0","EUR","offline","paid","fulfilled"</t>
  </si>
  <si>
    <t>6486647100001258,"Fév 23, 2018","9:38:21 AM","alexandre mourembles","","","","","","""null""","alexandre mourembles","","","","","","""null""","""""","alexandre mourembles /  /  /   null /  / ","alexandre.mourembles@actemium.com"," ","VP-SWEAT ACTEMIUM NOIR &amp; BLANC","TAILLE:XL","","1","0","0","","","","0","0","0","EUR","offline","paid","fulfilled"</t>
  </si>
  <si>
    <t>6486647100001257,"Fév 22, 2018","2:56:26 PM","granier jean-luc","","","","","","""null""","granier jean-luc","","","","","","""null""","""""","granier jean-luc /  /  /   null /  / ","jean-luc.granier@merial.com"," ","FS-S125215 MASQUE SOUDEUR AVEC CELLULE PHOTO ELECT","","","2","159.3","0","","","bonjour,</t>
  </si>
  <si>
    <t>6486647100001257,"Fév 22, 2018","2:56:26 PM","granier jean-luc","","","","","","""null""","granier jean-luc","","","","","","""null""","""""","granier jean-luc /  /  /   null /  / ","jean-luc.granier@merial.com"," ","FS-S595125 - LAMPE FRONTAL ATEX ZONE 0","","","1","37.62","0","","","bonjour,</t>
  </si>
  <si>
    <t>6486647100001257,"Fév 22, 2018","2:56:26 PM","granier jean-luc","","","","","","""null""","granier jean-luc","","","","","","""null""","""""","granier jean-luc /  /  /   null /  / ","jean-luc.granier@merial.com"," ","VP-PARKA HV ACTEMIUM FLUO","TAILLE:L","","1","0","0","","","bonjour,</t>
  </si>
  <si>
    <t>6486647100001256,"Fév 21, 2018","4:20:58 PM","Florian Saisset","","","","","","""null""","Florian Saisset","","","","","","""null""","""""","Florian Saisset /  /  /   null /  / ","florian.saisset@actemium.com"," ","FS-S234078GR GANTS ANTI-COUPURE STARCUT+XTRA","Taille:10","","1","3.71","0","","","","0","0","109.95","EUR","offline","paid","fulfilled"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</si>
  <si>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","FS-S234078GR GANTS ANTI-COUPURE STARCUT+XTRA","Taille:9","","1","3.71","0","","","","0","0","109.95","EUR","offline","paid","fulfilled"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</si>
  <si>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","FS-S117042 JUGULAIRE ELASTIQUE HXCS40","","","5","1.35","0","","","","0","0","109.95","EUR","offline","paid","fulfilled"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</si>
  <si>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","FS-S212138 GANT MANUT STARJUST HYDR 03/26740-30","Taille:9","","1","4.94","0","","","","0","0","109.95","EUR","offline","paid","fulfilled"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</si>
  <si>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","FS-S212138 GANT MANUT STARJUST HYDR 03/26740-30","Taille:10","","1","4.94","0","","","","0","0","109.95","EUR","offline","paid","fulfilled"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</si>
  <si>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","FS-S111049BLSTD - CASQUE CHANTIER STYLE 300","","","5","2.75","0","","","","0","0","109.95","EUR","offline","paid","fulfilled"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</si>
  <si>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","FS-S731099BL COMBINAISON JETABLE 4520 TYPE 5-6","Taille:L","","5","3.17","0","","","","0","0","109.95","EUR","offline","paid","fulfilled"</t>
  </si>
  <si>
    <t>6486647100001256,"Fév 21, 2018","4:20:58 PM","Florian Saisset","","","","","","""null""","Florian Saisset","","","","","","""null""","""""","Florian Saisset /  /  /   null /  / ","florian.saisset@actemium.com"," ","FS-S121371RNPRBINC- LUNETTE RUSH INCOLORE","","","10","5.63","0","","","","0","0","109.95","EUR","offline","paid","fulfilled"</t>
  </si>
  <si>
    <t>6486647100001255,"Fév 19, 2018","4:58:41 PM","Tristan CALMELLY","","","","","","""null""","Tristan CALMELLY","","","","","","""null""","""""","Tristan CALMELLY /  /  /   null /  / ","tristan.calmelly.external@airbus.com"," ","FS-S422194 CHAUSSURES MUSTANG FLEX","Taille:41","","1","35.2","0","","","Bonjour,</t>
  </si>
  <si>
    <t>6486647100001254,"Fév 16, 2018","10:49:36 AM","THIERRY BERTAULT","","","","","","""null""","THIERRY BERTAULT","","","","","","""null""","""""","THIERRY BERTAULT /  /  /   null /  / ","thierry.bertault@actemium.com"," ","EM-CHAUSSURE BETA 7252NKK","TAILLE:41","","1","59.5","0","","","","0","0","59.5","EUR","offline","paid","fulfilled"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</si>
  <si>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","FS-S233372 GANTS ICE BLUE / GANTS FROID","TAILLE:10","","12","3.19","0","","","","0","0","2666.16","EUR","offline","paid","fulfilled"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</si>
  <si>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","FS-S234078GR GANTS ANTI-COUPURE STARCUT+XTRA","Taille:9","","240","3.71","0","","","","0","0","2666.16","EUR","offline","paid","fulfilled"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</si>
  <si>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","FS-S234078GR GANTS ANTI-COUPURE STARCUT+XTRA","Taille:10","","120","3.71","0","","","","0","0","2666.16","EUR","offline","paid","fulfilled"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</si>
  <si>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","FS-S233044 GANTS RISQUE CHIM. VERT / ULTRANITRIIL","Taille:8-8 1/2","","20","1.11","0","","","","0","0","2666.16","EUR","offline","paid","fulfilled"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</si>
  <si>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","FS-S233044 GANTS RISQUE CHIM. VERT / ULTRANITRIIL","Taille:9-9 1/2","","20","1.11","0","","","","0","0","2666.16","EUR","offline","paid","fulfilled"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</si>
  <si>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","FS-S233044 GANTS RISQUE CHIM. VERT / ULTRANITRIIL","Taille:10-10 1/2","","20","1.11","0","","","","0","0","2666.16","EUR","offline","paid","fulfilled"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</si>
  <si>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","FS-S121371RNPRBINC- LUNETTE RUSH INCOLORE","","","20","5.63","0","","","","0","0","2666.16","EUR","offline","paid","fulfilled"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</si>
  <si>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","FS-S123064BEPYCINC LUNETTES BLAST","","","30","7.51","0","","","","0","0","2666.16","EUR","offline","paid","fulfilled"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</si>
  <si>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","FS-S131190 MASQUE ANTIPOUS. FFP3/9332+","","","30","3.95","0","","","","0","0","2666.16","EUR","offline","paid","fulfilled"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</si>
  <si>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","FS-S731023BL COMBINAISON CLASSIC PLUS","TAILLE:L","","30","11.9","0","","","","0","0","2666.16","EUR","offline","paid","fulfilled"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</si>
  <si>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","FS-S731019JA COMBINAISON SPACEL 3000 EBJ",":L","","30","6.59","0","","","","0","0","2666.16","EUR","offline","paid","fulfilled"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</si>
  <si>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","FS-S141019 BOITE 500 BOUCHONS OREILLES YELLOW NEON","","","1","16.88","0","","","","0","0","2666.16","EUR","offline","paid","fulfilled"</t>
  </si>
  <si>
    <t>6486647100001253,"Fév 16, 2018","8:17:53 AM","alexis tamowski","","","","","","""null""","alexis tamowski","","","","","","""null""","""""","alexis tamowski /  /  /   null /  / ","alexis.tamowski@actemium.com"," ","FS-S731019JA COMBINAISON SPACEL 3000 EBJ",":XL","","30","6.59","0","","","","0","0","2666.16","EUR","offline","paid","fulfilled"</t>
  </si>
  <si>
    <t>6486647100001252,"Fév 16, 2018","7:28:30 AM","alexis codevelle","","","","","","""null""","alexis codevelle","","","","","","""null""","""""","alexis codevelle /  /  /   null /  / ","alexis.codevelle@actemium.com"," ","EM-CHAUSSURE BETA 7252NKK","TAILLE:43","","1","59.5","0","","","chaussures pour BERTIN benoit","0","0","249","EUR","offline","paid","fulfilled"</t>
  </si>
  <si>
    <t>6486647100001252,"Fév 16, 2018","7:28:30 AM","alexis codevelle","","","","","","""null""","alexis codevelle","","","","","","""null""","""""","alexis codevelle /  /  /   null /  / ","alexis.codevelle@actemium.com"," ","FS-S125215 MASQUE SOUDEUR AVEC CELLULE PHOTO ELECT","","","1","159.3","0","","","chaussures pour BERTIN benoit","0","0","249","EUR","offline","paid","fulfilled"</t>
  </si>
  <si>
    <t>6486647100001252,"Fév 16, 2018","7:28:30 AM","alexis codevelle","","","","","","""null""","alexis codevelle","","","","","","""null""","""""","alexis codevelle /  /  /   null /  / ","alexis.codevelle@actemium.com"," ","FS-S214005 GANT SOUDEUR WIGTIG 26930","Taille:10","","1","13.32","0","","","chaussures pour BERTIN benoit","0","0","249","EUR","offline","paid","fulfilled"</t>
  </si>
  <si>
    <t>6486647100001252,"Fév 16, 2018","7:28:30 AM","alexis codevelle","","","","","","""null""","alexis codevelle","","","","","","""null""","""""","alexis codevelle /  /  /   null /  / ","alexis.codevelle@actemium.com"," ","FS-S141019 BOITE 500 BOUCHONS OREILLES YELLOW NEON","","","1","16.88","0","","","chaussures pour BERTIN benoit","0","0","249","EUR","offline","paid","fulfilled"</t>
  </si>
  <si>
    <t>6486647100001251,"Fév 15, 2018","8:42:13 AM","Tristan CALMELLY","","","","","","""null""","Tristan CALMELLY","","","","","","""null""","""""","Tristan CALMELLY /  /  /   null /  / ","tristan.calmelly.external@airbus.com"," ","VP-VESTE ACTEMIUM ROUGE","TAILLE:T1","","1","0","0","","","Récupéré hier Avrès-midi","0","0","0","EUR","offline","paid","fulfilled"</t>
  </si>
  <si>
    <t>6486647100001249,"Fév 15, 2018","7:12:50 AM","Florian SAISSET","","","","","","""null""","Florian SAISSET","","","","","","""null""","""""","Florian SAISSET /  /  /   null /  / ","florian.saisset@actemium.com"," ","EM-CHAUSSURE BETA 7252NKK","TAILLE:45","","1","59.5","0","","","","0","0","59.5","EUR","offline","paid","fulfilled"</t>
  </si>
  <si>
    <t>6486647100001248,"Fév 14, 2018","1:06:16 PM","mathias hereau","","","","","","""null""","mathias hereau","","","","","","""null""","""""","mathias hereau /  /  /   null /  / ","mathias.hereau@actemium.com"," ","VP-PARKA HV ACTEMIUM FLUO","TAILLE:XL","","1","0","0","","","Régularisation équipement pris ce jour","0","0","0","EUR","offline","paid","fulfilled"</t>
  </si>
  <si>
    <t>6486647100001247,"Fév 14, 2018","7:26:47 AM","alexandre mourembles","","","","","","""null""","alexandre mourembles","","","","","","""null""","""""","alexandre mourembles /  /  /   null /  / ","alexandre.mourembles@actemium.com"," ","VP-SWEAT ACTEMIUM NOIR &amp; BLANC","TAILLE:XL","","1","0","0","","","","0","0","0","EUR","offline","paid","fulfilled"</t>
  </si>
  <si>
    <t>6486647100001247,"Fév 14, 2018","7:26:47 AM","alexandre mourembles","","","","","","""null""","alexandre mourembles","","","","","","""null""","""""","alexandre mourembles /  /  /   null /  / ","alexandre.mourembles@actemium.com"," ","VP-PANTALON CLASSIQUE BLEU","TAILLE:T2","","1","0","0","","","","0","0","0","EUR","offline","paid","fulfilled"</t>
  </si>
  <si>
    <t>6486647100001246,"Fév 14, 2018","7:23:55 AM","alexandre mourembles","","","","","","""null""","alexandre mourembles","","","","","","""null""","""""","alexandre mourembles /  /  /   null /  / ","alexandre.mourembles@actemium.com"," ","FS-S723064VE BOITE DE GANTS NITRIL EPIKA POUDRE","TAIILE:S","","1","6.52","0","","","contrat sam","0","0","167.96","EUR","offline","paid","fulfilled"</t>
  </si>
  <si>
    <t>6486647100001246,"Fév 14, 2018","7:23:55 AM","alexandre mourembles","","","","","","""null""","alexandre mourembles","","","","","","""null""","""""","alexandre mourembles /  /  /   null /  / ","alexandre.mourembles@actemium.com"," ","FS-S723064VE BOITE DE GANTS NITRIL EPIKA POUDRE","TAIILE:M","","2","6.52","0","","","contrat sam","0","0","167.96","EUR","offline","paid","fulfilled"</t>
  </si>
  <si>
    <t>6486647100001246,"Fév 14, 2018","7:23:55 AM","alexandre mourembles","","","","","","""null""","alexandre mourembles","","","","","","""null""","""""","alexandre mourembles /  /  /   null /  / ","alexandre.mourembles@actemium.com"," ","FS-S234078GR GANTS ANTI-COUPURE STARCUT+XTRA","Taille:9","","10","3.71","0","","","contrat sam","0","0","167.96","EUR","offline","paid","fulfilled"</t>
  </si>
  <si>
    <t>6486647100001246,"Fév 14, 2018","7:23:55 AM","alexandre mourembles","","","","","","""null""","alexandre mourembles","","","","","","""null""","""""","alexandre mourembles /  /  /   null /  / ","alexandre.mourembles@actemium.com"," ","FS-S234078GR GANTS ANTI-COUPURE STARCUT+XTRA","Taille:10","","30","3.71","0","","","contrat sam","0","0","167.96","EUR","offline","paid","fulfilled"</t>
  </si>
  <si>
    <t>6486647100001245,"Fév 14, 2018","6:40:00 AM","eric sanchez-clary","","","","","","""null""","eric sanchez-clary","","","","","","""null""","""""","eric sanchez-clary /  /  /   null /  / ","eric.sanchez-clary.external@airbus.com"," ","FS-S121396RNPRBINC-LUNETTE RUSH+RUSHPFSPSI","","","20","10.09","0","","","contrat FAL</t>
  </si>
  <si>
    <t>6486647100001245,"Fév 14, 2018","6:40:00 AM","eric sanchez-clary","","","","","","""null""","eric sanchez-clary","","","","","","""null""","""""","eric sanchez-clary /  /  /   null /  / ","eric.sanchez-clary.external@airbus.com"," ","FS-S234078GR GANTS ANTI-COUPURE STARCUT+XTRA","Taille:11","","60","3.71","0","","","contrat FAL</t>
  </si>
  <si>
    <t>6486647100001245,"Fév 14, 2018","6:40:00 AM","eric sanchez-clary","","","","","","""null""","eric sanchez-clary","","","","","","""null""","""""","eric sanchez-clary /  /  /   null /  / ","eric.sanchez-clary.external@airbus.com"," ","FS-S234078GR GANTS ANTI-COUPURE STARCUT+XTRA","Taille:10","","72","3.71","0","","","contrat FAL</t>
  </si>
  <si>
    <t>6486647100001245,"Fév 14, 2018","6:40:00 AM","eric sanchez-clary","","","","","","""null""","eric sanchez-clary","","","","","","""null""","""""","eric sanchez-clary /  /  /   null /  / ","eric.sanchez-clary.external@airbus.com"," ","FS-S234078GR GANTS ANTI-COUPURE STARCUT+XTRA","Taille:8","","72","3.71","0","","","contrat FAL</t>
  </si>
  <si>
    <t>6486647100001245,"Fév 14, 2018","6:40:00 AM","eric sanchez-clary","","","","","","""null""","eric sanchez-clary","","","","","","""null""","""""","eric sanchez-clary /  /  /   null /  / ","eric.sanchez-clary.external@airbus.com"," ","FS-S234078GR GANTS ANTI-COUPURE STARCUT+XTRA","Taille:9","","120","3.71","0","","","contrat FAL</t>
  </si>
  <si>
    <t>6486647100001245,"Fév 14, 2018","6:40:00 AM","eric sanchez-clary","","","","","","""null""","eric sanchez-clary","","","","","","""null""","""""","eric sanchez-clary /  /  /   null /  / ","eric.sanchez-clary.external@airbus.com"," ","FS-S131190 MASQUE ANTIPOUS. FFP3/9332+","","","30","3.95","0","","","contrat FAL</t>
  </si>
  <si>
    <t>6486647100001245,"Fév 14, 2018","6:40:00 AM","eric sanchez-clary","","","","","","""null""","eric sanchez-clary","","","","","","""null""","""""","eric sanchez-clary /  /  /   null /  / ","eric.sanchez-clary.external@airbus.com"," ","EM - CHAUSSURE BETA 7253NKK","TAILLE:39","","1","61.5","0","","","contrat FAL</t>
  </si>
  <si>
    <t>6486647100001244,"Fév 13, 2018","10:44:17 AM","alexis tamowski","","","","","","""null""","alexis tamowski","","","","","","""null""","""""","alexis tamowski /  /  /   null /  / ","alexis.tamowski@actemium.com"," ","EM-CHAUSSURE BETA 7252NKK","TAILLE:44","","2","59.5","0","","","PASCANU T44</t>
  </si>
  <si>
    <t>6486647100001243,"Fév 12, 2018","4:51:05 PM","Florian Saisset","","","","","","""null""","Florian Saisset","","","","","","""null""","""""","Florian Saisset /  /  /   null /  / ","florian.saisset@actemium.com"," ","FS-P113330 CASQUETTE FB3 VISIERE 55CM  ACTEMIUM","","","4","12.9","0","","","Voici une commande pour la SAM, le numéros d'affaire est : M.0040882.1.01","0","0","51.6","EUR","offline","paid","fulfilled"</t>
  </si>
  <si>
    <t>6486647100001241,"Fév 12, 2018","2:26:26 PM","Mathieu Cantonnet","","","","","","""null""","Mathieu Cantonnet","","","","","","""null""","""""","Mathieu Cantonnet /  /  /   null /  / ","mathieu.cantonnet@actemium.com"," ","VP-VESTE ACTEMIUM ROUGE","TAILLE:T2","","3","0","0","","","Bonjour Cédric,</t>
  </si>
  <si>
    <t>6486647100001241,"Fév 12, 2018","2:26:26 PM","Mathieu Cantonnet","","","","","","""null""","Mathieu Cantonnet","","","","","","""null""","""""","Mathieu Cantonnet /  /  /   null /  / ","mathieu.cantonnet@actemium.com"," ","VP-T-SHIRT ACTEMIUM NOIR &amp; BLANC","TAILLE:M","","5","0","0","","","Bonjour Cédric,</t>
  </si>
  <si>
    <t>6486647100001239,"Fév 12, 2018","10:29:42 AM","Philippe Rousseau","","","","","","""null""","Philippe Rousseau","","","","","","""null""","""""","Philippe Rousseau /  /  /   null /  / ","philippe.rousseau@actemium.com"," ","VP-T-SHIRT ACTEMIUM NOIR &amp; BLANC","TAILLE:XL","","2","0","0","","","Pour Sébastien Sureda, nouvel embauché, le 12/02/18","0","0","58.19","EUR","offline","paid","fulfilled"</t>
  </si>
  <si>
    <t>6486647100001239,"Fév 12, 2018","10:29:42 AM","Philippe Rousseau","","","","","","""null""","Philippe Rousseau","","","","","","""null""","""""","Philippe Rousseau /  /  /   null /  / ","philippe.rousseau@actemium.com"," ","VP-VESTE ACTEMIUM ROUGE","TAILLE:T4","","2","0","0","","","Pour Sébastien Sureda, nouvel embauché, le 12/02/18","0","0","58.19","EUR","offline","paid","fulfilled"</t>
  </si>
  <si>
    <t>6486647100001239,"Fév 12, 2018","10:29:42 AM","Philippe Rousseau","","","","","","""null""","Philippe Rousseau","","","","","","""null""","""""","Philippe Rousseau /  /  /   null /  / ","philippe.rousseau@actemium.com"," ","VP-PANTALON ACTEMIUM ROUGE","TAILLE:46T2","","2","0","0","","","Pour Sébastien Sureda, nouvel embauché, le 12/02/18","0","0","58.19","EUR","offline","paid","fulfilled"</t>
  </si>
  <si>
    <t>6486647100001239,"Fév 12, 2018","10:29:42 AM","Philippe Rousseau","","","","","","""null""","Philippe Rousseau","","","","","","""null""","""""","Philippe Rousseau /  /  /   null /  / ","philippe.rousseau@actemium.com"," ","FS-S422194 CHAUSSURES MUSTANG FLEX","Taille:44","","1","35.2","0","","","Pour Sébastien Sureda, nouvel embauché, le 12/02/18","0","0","58.19","EUR","offline","paid","fulfilled"</t>
  </si>
  <si>
    <t>6486647100001239,"Fév 12, 2018","10:29:42 AM","Philippe Rousseau","","","","","","""null""","Philippe Rousseau","","","","","","""null""","""""","Philippe Rousseau /  /  /   null /  / ","philippe.rousseau@actemium.com"," ","FS-P113330 CASQUETTE FB3 VISIERE 55CM  ACTEMIUM","","","1","12.9","0","","","Pour Sébastien Sureda, nouvel embauché, le 12/02/18","0","0","58.19","EUR","offline","paid","fulfilled"</t>
  </si>
  <si>
    <t>6486647100001239,"Fév 12, 2018","10:29:42 AM","Philippe Rousseau","","","","","","""null""","Philippe Rousseau","","","","","","""null""","""""","Philippe Rousseau /  /  /   null /  / ","philippe.rousseau@actemium.com"," ","FS-S121396RNPRBINC-LUNETTE RUSH+RUSHPFSPSI","","","1","10.09","0","","","Pour Sébastien Sureda, nouvel embauché, le 12/02/18","0","0","58.19","EUR","offline","paid","fulfilled"</t>
  </si>
  <si>
    <t>6486647100001238,"Fév 11, 2018","3:51:12 PM","Florian SAISSET","","","","","","""null""","Florian SAISSET","","","","","","""null""","""""","Florian SAISSET /  /  /   null /  / ","florian.saisset@actemium.com"," ","VP-T-SHIRT ACTEMIUM NOIR &amp; BLANC","TAILLE:L","","4","0","0","","","","0","0","0","EUR","offline","paid","fulfilled"</t>
  </si>
  <si>
    <t>6486647100001238,"Fév 11, 2018","3:51:12 PM","Florian SAISSET","","","","","","""null""","Florian SAISSET","","","","","","""null""","""""","Florian SAISSET /  /  /   null /  / ","florian.saisset@actemium.com"," ","VP-PARKA HV ACTEMIUM FLUO","TAILLE:L","","1","0","0","","","","0","0","0","EUR","offline","paid","fulfilled"</t>
  </si>
  <si>
    <t>6486647100001238,"Fév 11, 2018","3:51:12 PM","Florian SAISSET","","","","","","""null""","Florian SAISSET","","","","","","""null""","""""","Florian SAISSET /  /  /   null /  / ","florian.saisset@actemium.com"," ","VP-VESTE ACTEMIUM BLEU CLASSIQUE","TAILLE:T2","","4","0","0","","","","0","0","0","EUR","offline","paid","fulfilled"</t>
  </si>
  <si>
    <t>6486647100001238,"Fév 11, 2018","3:51:12 PM","Florian SAISSET","","","","","","""null""","Florian SAISSET","","","","","","""null""","""""","Florian SAISSET /  /  /   null /  / ","florian.saisset@actemium.com"," ","VP-PANTALON CLASSIQUE BLEU","TAILLE:T1","","4","0","0","","","","0","0","0","EUR","offline","paid","fulfilled"</t>
  </si>
  <si>
    <t>6486647100001238,"Fév 11, 2018","3:51:12 PM","Florian SAISSET","","","","","","""null""","Florian SAISSET","","","","","","""null""","""""","Florian SAISSET /  /  /   null /  / ","florian.saisset@actemium.com"," ","VP-SWEAT ACTEMIUM NOIR &amp; BLANC","TAILLE:L","","2","0","0","","","","0","0","0","EUR","offline","paid","fulfilled"</t>
  </si>
  <si>
    <t>6486647100001237,"Fév 9, 2018","10:39:50 AM","Luca Lahoreau","","","","","","""null""","Luca Lahoreau","","","","","","""null""","""""","Luca Lahoreau /  /  /   null /  / ","luca.lahoreau@actemium.com"," ","VP-SWEAT ACTEMIUM NOIR &amp; BLANC","TAILLE:M","","2","0","0","","","Avec x2 polaires Taille M stp</t>
  </si>
  <si>
    <t>6486647100001237,"Fév 9, 2018","10:39:50 AM","Luca Lahoreau","","","","","","""null""","Luca Lahoreau","","","","","","""null""","""""","Luca Lahoreau /  /  /   null /  / ","luca.lahoreau@actemium.com"," ","VP-PARKA HV ACTEMIUM FLUO","TAILLE:M","","1","0","0","","","Avec x2 polaires Taille M stp</t>
  </si>
  <si>
    <t>6486647100001237,"Fév 9, 2018","10:39:50 AM","Luca Lahoreau","","","","","","""null""","Luca Lahoreau","","","","","","""null""","""""","Luca Lahoreau /  /  /   null /  / ","luca.lahoreau@actemium.com"," ","VP-VESTE ACTEMIUM ROUGE","TAILLE:T1","","2","0","0","","","Avec x2 polaires Taille M stp</t>
  </si>
  <si>
    <t>6486647100001237,"Fév 9, 2018","10:39:50 AM","Luca Lahoreau","","","","","","""null""","Luca Lahoreau","","","","","","""null""","""""","Luca Lahoreau /  /  /   null /  / ","luca.lahoreau@actemium.com"," ","VP-T-SHIRT ACTEMIUM NOIR &amp; BLANC","TAILLE:M","","5","0","0","","","Avec x2 polaires Taille M stp</t>
  </si>
  <si>
    <t>6486647100001237,"Fév 9, 2018","10:39:50 AM","Luca Lahoreau","","","","","","""null""","Luca Lahoreau","","","","","","""null""","""""","Luca Lahoreau /  /  /   null /  / ","luca.lahoreau@actemium.com"," ","VP-PANTALON ACTEMIUM ROUGE","TAILLE:40T1","","2","0","0","","","Avec x2 polaires Taille M stp</t>
  </si>
  <si>
    <t>6486647100001237,"Fév 9, 2018","10:39:50 AM","Luca Lahoreau","","","","","","""null""","Luca Lahoreau","","","","","","""null""","""""","Luca Lahoreau /  /  /   null /  / ","luca.lahoreau@actemium.com"," ","EM - CHAUSSURE BETA 7253NKK","TAILLE:41","","1","61.5","0","","","Avec x2 polaires Taille M stp</t>
  </si>
  <si>
    <t>6486647100001236,"Fév 8, 2018","2:15:52 PM","Vincent PASCAL","","","","","","""null""","Vincent PASCAL","","","","","","""null""","""""","Vincent PASCAL /  /  /   null /  / ","vincent.pascal@actemium"," ","VP-PARKA HV ACTEMIUM FLUO","TAILLE:M","","1","0","0","","","1 pour Fabrice DURAND</t>
  </si>
  <si>
    <t>6486647100001236,"Fév 8, 2018","2:15:52 PM","Vincent PASCAL","","","","","","""null""","Vincent PASCAL","","","","","","""null""","""""","Vincent PASCAL /  /  /   null /  / ","vincent.pascal@actemium"," ","VP-PARKA HV ACTEMIUM FLUO","TAILLE:L","","2","0","0","","","1 pour Fabrice DURAND</t>
  </si>
  <si>
    <t>6486647100001235,"Fév 8, 2018","10:34:31 AM","jean luc granier","","","","","","""null""","jean luc granier","","","","","","""null""","""""","jean luc granier /  /  /   null /  / ","jean-luc.granier@merial.com"," ","VP-PARKA HV ACTEMIUM FLUO","TAILLE:M","","2","0","0","","","pour Mr GOSSELIN et JACQUIN","0","0","0","EUR","offline","paid","fulfilled"</t>
  </si>
  <si>
    <t>6486647100001234,"Fév 8, 2018","10:33:07 AM","jean luc granier","","","","","","""null""","jean luc granier","","","","","","""null""","""""","jean luc granier /  /  /   null /  / ","jean-luc.granier@merial.com"," ","DMD-GENOUILLERE","","","4","0","0","","","besoin de gants résistant à l acide..","0","0","57.28","EUR","offline","paid","fulfilled"</t>
  </si>
  <si>
    <t>6486647100001234,"Fév 8, 2018","10:33:07 AM","jean luc granier","","","","","","""null""","jean luc granier","","","","","","""null""","""""","jean luc granier /  /  /   null /  / ","jean-luc.granier@merial.com"," ","FS-S121371RNPRBINC- LUNETTE RUSH INCOLORE","","","5","5.63","0","","","besoin de gants résistant à l acide..","0","0","57.28","EUR","offline","paid","fulfilled"</t>
  </si>
  <si>
    <t>6486647100001234,"Fév 8, 2018","10:33:07 AM","jean luc granier","","","","","","""null""","jean luc granier","","","","","","""null""","""""","jean luc granier /  /  /   null /  / ","jean-luc.granier@merial.com"," ","FS-P113330 CASQUETTE FB3 VISIERE 55CM  ACTEMIUM","","","2","12.9","0","","","besoin de gants résistant à l acide..","0","0","57.28","EUR","offline","paid","fulfilled"</t>
  </si>
  <si>
    <t>6486647100001234,"Fév 8, 2018","10:33:07 AM","jean luc granier","","","","","","""null""","jean luc granier","","","","","","""null""","""""","jean luc granier /  /  /   null /  / ","jean-luc.granier@merial.com"," ","FS-S233044 GANTS RISQUE CHIM. VERT / ULTRANITRIIL","Taille:11-11 1/2","","3","1.11","0","","","besoin de gants résistant à l acide..","0","0","57.28","EUR","offline","paid","fulfilled"</t>
  </si>
  <si>
    <t>6486647100001233,"Fév 8, 2018","10:22:47 AM","jean luc granier","","","","","","""null""","jean luc granier","","","","","","""null""","""""","jean luc granier /  /  /   null /  / ","jean-luc.granier@merial.com"," ","VP-PANTALON ACTEMIUM ROUGE","TAILLE:42T1","","3","0","0","","","pour Mr Mathis GOSSELIN Site de MERIAL. Il faut les marquer pour le lavage vestes, pantalon et tee-shirts","0","0","0","EUR","offline","paid","fulfilled"</t>
  </si>
  <si>
    <t>6486647100001233,"Fév 8, 2018","10:22:47 AM","jean luc granier","","","","","","""null""","jean luc granier","","","","","","""null""","""""","jean luc granier /  /  /   null /  / ","jean-luc.granier@merial.com"," ","VP-VESTE ACTEMIUM ROUGE","TAILLE:T2","","2","0","0","","","pour Mr Mathis GOSSELIN Site de MERIAL. Il faut les marquer pour le lavage vestes, pantalon et tee-shirts","0","0","0","EUR","offline","paid","fulfilled"</t>
  </si>
  <si>
    <t>6486647100001233,"Fév 8, 2018","10:22:47 AM","jean luc granier","","","","","","""null""","jean luc granier","","","","","","""null""","""""","jean luc granier /  /  /   null /  / ","jean-luc.granier@merial.com"," ","VP-T-SHIRT ACTEMIUM NOIR &amp; BLANC","TAILLE:M","","7","0","0","","","pour Mr Mathis GOSSELIN Site de MERIAL. Il faut les marquer pour le lavage vestes, pantalon et tee-shirts","0","0","0","EUR","offline","paid","fulfilled"</t>
  </si>
  <si>
    <t>6486647100001232,"Fév 8, 2018","10:19:31 AM","jean luc Granier","","","","","","""null""","jean luc Granier","","","","","","""null""","""""","jean luc Granier /  /  /   null /  / ","jean-luc.granier@merial.com"," ","VP-PANTALON ACTEMIUM ROUGE","TAILLE:40T1","","3","0","0","","","pour Mr Tony JACQUIN Site de MERIAL. Il faut les marquer pour le lavage vestes, pantalon et tee-shirts","0","0","0","EUR","offline","paid","fulfilled"</t>
  </si>
  <si>
    <t>6486647100001232,"Fév 8, 2018","10:19:31 AM","jean luc Granier","","","","","","""null""","jean luc Granier","","","","","","""null""","""""","jean luc Granier /  /  /   null /  / ","jean-luc.granier@merial.com"," ","VP-VESTE ACTEMIUM ROUGE","TAILLE:T2","","2","0","0","","","pour Mr Tony JACQUIN Site de MERIAL. Il faut les marquer pour le lavage vestes, pantalon et tee-shirts","0","0","0","EUR","offline","paid","fulfilled"</t>
  </si>
  <si>
    <t>6486647100001232,"Fév 8, 2018","10:19:31 AM","jean luc Granier","","","","","","""null""","jean luc Granier","","","","","","""null""","""""","jean luc Granier /  /  /   null /  / ","jean-luc.granier@merial.com"," ","VP-T-SHIRT ACTEMIUM NOIR &amp; BLANC","TAILLE:M","","7","0","0","","","pour Mr Tony JACQUIN Site de MERIAL. Il faut les marquer pour le lavage vestes, pantalon et tee-shirts","0","0","0","EUR","offline","paid","fulfilled"</t>
  </si>
  <si>
    <t>6486647100001231,"Fév 7, 2018","2:15:50 PM","stephane delmas","","","","","","""null""","stephane delmas","","","","","","""null""","""""","stephane delmas /  /  /   null /  / ","stephane.delmas@actemium.com"," ","FS-S723064VE BOITE DE GANTS NITRIL EPIKA POUDRE","TAIILE:L","","1","6.52","0","","","","0","0","81","EUR","offline","paid","fulfilled"</t>
  </si>
  <si>
    <t>6486647100001231,"Fév 7, 2018","2:15:50 PM","stephane delmas","","","","","","""null""","stephane delmas","","","","","","""null""","""""","stephane delmas /  /  /   null /  / ","stephane.delmas@actemium.com"," ","FS-S731099BL COMBINAISON JETABLE 4520 TYPE 5-6","Taille:L","","4","3.17","0","","","","0","0","81","EUR","offline","paid","fulfilled"</t>
  </si>
  <si>
    <t>6486647100001231,"Fév 7, 2018","2:15:50 PM","stephane delmas","","","","","","""null""","stephane delmas","","","","","","""null""","""""","stephane delmas /  /  /   null /  / ","stephane.delmas@actemium.com"," ","FS-S137972 LUNETTE MASQUE FILTERSPECPRO FMP3V","","","1","22.3","0","","","","0","0","81","EUR","offline","paid","fulfilled"</t>
  </si>
  <si>
    <t>6486647100001231,"Fév 7, 2018","2:15:50 PM","stephane delmas","","","","","","""null""","stephane delmas","","","","","","""null""","""""","stephane delmas /  /  /   null /  / ","stephane.delmas@actemium.com"," ","FS-S131190 MASQUE ANTIPOUS. FFP3/9332+","","","10","3.95","0","","","","0","0","81","EUR","offline","paid","fulfilled"</t>
  </si>
  <si>
    <t>6486647100001230,"Fév 7, 2018","11:29:18 AM","fabien GAYRAUD","","","","","","""null""","fabien GAYRAUD","","","","","","""null""","""""","fabien GAYRAUD /  /  /   null /  / ","fabien.gayraud@actemium.com"," ","VP-VESTE ACTEMIUM ROUGE","TAILLE:T0","","2","0","0","","","","0","0","0","EUR","offline","paid","fulfilled"</t>
  </si>
  <si>
    <t>6486647100001230,"Fév 7, 2018","11:29:18 AM","fabien GAYRAUD","","","","","","""null""","fabien GAYRAUD","","","","","","""null""","""""","fabien GAYRAUD /  /  /   null /  / ","fabien.gayraud@actemium.com"," ","VP-T-SHIRT ACTEMIUM NOIR &amp; BLANC","TAILLE:S","","4","0","0","","","","0","0","0","EUR","offline","paid","fulfilled"</t>
  </si>
  <si>
    <t>6486647100001230,"Fév 7, 2018","11:29:18 AM","fabien GAYRAUD","","","","","","""null""","fabien GAYRAUD","","","","","","""null""","""""","fabien GAYRAUD /  /  /   null /  / ","fabien.gayraud@actemium.com"," ","VP-PANTALON ACTEMIUM ROUGE","TAILLE:36T0","","1","0","0","","","","0","0","0","EUR","offline","paid","fulfilled"</t>
  </si>
  <si>
    <t>6486647100001230,"Fév 7, 2018","11:29:18 AM","fabien GAYRAUD","","","","","","""null""","fabien GAYRAUD","","","","","","""null""","""""","fabien GAYRAUD /  /  /   null /  / ","fabien.gayraud@actemium.com"," ","VP-PANTALON ACTEMIUM ROUGE","TAILLE:42T1","","1","0","0","","","","0","0","0","EUR","offline","paid","fulfilled"</t>
  </si>
  <si>
    <t>6486647100001229,"Fév 7, 2018","7:34:49 AM","Alexnadre Mourmbles","","","","","","""null""","Alexnadre Mourmbles","","","","","","""null""","""""","Alexnadre Mourmbles /  /  /   null /  / ","alexandre.mourembles@actemium.com"," ","FS-S125215 MASQUE SOUDEUR AVEC CELLULE PHOTO ELECT","","","1","159.3","0","","","Pour Site SAM","0","0","159.3","EUR","offline","paid","fulfilled"</t>
  </si>
  <si>
    <t>6486647100001227,"Fév 6, 2018","12:29:29 PM","Tristan Calmelly","","","","","","""null""","Tristan Calmelly","","","","","","""null""","""""","Tristan Calmelly /  /  /   null /  / ","tristan.calmelly.external@airbus.com"," ","FS-S422194 CHAUSSURES MUSTANG FLEX","Taille:43","","1","35.2","0","","","","0","0","35.2","EUR","offline","paid","fulfilled"</t>
  </si>
  <si>
    <t>6486647100001226,"Fév 6, 2018","11:10:00 AM","Tristan CALMELLY","","","","","","""null""","Tristan CALMELLY","","","","","","""null""","""""","Tristan CALMELLY /  /  /   null /  / ","tristan.calmelly.external@airbus.com"," ","VP-T-SHIRT ACTEMIUM NOIR &amp; BLANC","TAILLE:XL","","5","0","0","","","","0","0","0","EUR","offline","paid","fulfilled"</t>
  </si>
  <si>
    <t>6486647100001225,"Fév 5, 2018","1:47:17 PM","philippe Rousseau","","","","","","""null""","philippe Rousseau","","","","","","""null""","""""","philippe Rousseau /  /  /   null /  / ","philippe.rousseau@actemium.com"," ","FS-P113330 CASQUETTE FB3 VISIERE 55CM  ACTEMIUM","","","1","12.9","0","","","Dotation pour Yossri Ben Romdhane, ingénieur méthodes entrant le 05/02/18","0","0","58.19","EUR","offline","paid","fulfilled"</t>
  </si>
  <si>
    <t>6486647100001225,"Fév 5, 2018","1:47:17 PM","philippe Rousseau","","","","","","""null""","philippe Rousseau","","","","","","""null""","""""","philippe Rousseau /  /  /   null /  / ","philippe.rousseau@actemium.com"," ","FS-S121396RNPRBINC-LUNETTE RUSH+RUSHPFSPSI","","","1","10.09","0","","","Dotation pour Yossri Ben Romdhane, ingénieur méthodes entrant le 05/02/18","0","0","58.19","EUR","offline","paid","fulfilled"</t>
  </si>
  <si>
    <t>6486647100001225,"Fév 5, 2018","1:47:17 PM","philippe Rousseau","","","","","","""null""","philippe Rousseau","","","","","","""null""","""""","philippe Rousseau /  /  /   null /  / ","philippe.rousseau@actemium.com"," ","FS-S422194 CHAUSSURES MUSTANG FLEX","Taille:41","","1","35.2","0","","","Dotation pour Yossri Ben Romdhane, ingénieur méthodes entrant le 05/02/18","0","0","58.19","EUR","offline","paid","fulfilled"</t>
  </si>
  <si>
    <t>6486647100001225,"Fév 5, 2018","1:47:17 PM","philippe Rousseau","","","","","","""null""","philippe Rousseau","","","","","","""null""","""""","philippe Rousseau /  /  /   null /  / ","philippe.rousseau@actemium.com"," ","VP-VESTE ACTEMIUM ROUGE","TAILLE:T2","","1","0","0","","","Dotation pour Yossri Ben Romdhane, ingénieur méthodes entrant le 05/02/18","0","0","58.19","EUR","offline","paid","fulfilled"</t>
  </si>
  <si>
    <t>6486647100001225,"Fév 5, 2018","1:47:17 PM","philippe Rousseau","","","","","","""null""","philippe Rousseau","","","","","","""null""","""""","philippe Rousseau /  /  /   null /  / ","philippe.rousseau@actemium.com"," ","VP-T-SHIRT ACTEMIUM NOIR &amp; BLANC","TAILLE:M","","2","0","0","","","Dotation pour Yossri Ben Romdhane, ingénieur méthodes entrant le 05/02/18","0","0","58.19","EUR","offline","paid","fulfilled"</t>
  </si>
  <si>
    <t>6486647100001225,"Fév 5, 2018","1:47:17 PM","philippe Rousseau","","","","","","""null""","philippe Rousseau","","","","","","""null""","""""","philippe Rousseau /  /  /   null /  / ","philippe.rousseau@actemium.com"," ","VP-PANTALON ACTEMIUM ROUGE","TAILLE:42T1","","1","0","0","","","Dotation pour Yossri Ben Romdhane, ingénieur méthodes entrant le 05/02/18","0","0","58.19","EUR","offline","paid","fulfilled"</t>
  </si>
  <si>
    <t>6486647100001224,"Fév 5, 2018","10:27:45 AM","Philippe Rousseau","","","","","","""null""","Philippe Rousseau","","","","","","""null""","""""","Philippe Rousseau /  /  /   null /  / ","philippe.rousseau@actemium.com"," ","FS-S422194 CHAUSSURES MUSTANG FLEX","Taille:42","","1","35.2","0","","","Pour le stagiaire François Négrini qui arrive pour 5 mois.</t>
  </si>
  <si>
    <t>6486647100001224,"Fév 5, 2018","10:27:45 AM","Philippe Rousseau","","","","","","""null""","Philippe Rousseau","","","","","","""null""","""""","Philippe Rousseau /  /  /   null /  / ","philippe.rousseau@actemium.com"," ","VP-T-SHIRT ACTEMIUM NOIR &amp; BLANC","TAILLE:M","","2","0","0","","","Pour le stagiaire François Négrini qui arrive pour 5 mois.</t>
  </si>
  <si>
    <t>6486647100001224,"Fév 5, 2018","10:27:45 AM","Philippe Rousseau","","","","","","""null""","Philippe Rousseau","","","","","","""null""","""""","Philippe Rousseau /  /  /   null /  / ","philippe.rousseau@actemium.com"," ","VP-VESTE ACTEMIUM ROUGE","TAILLE:T2","","2","0","0","","","Pour le stagiaire François Négrini qui arrive pour 5 mois.</t>
  </si>
  <si>
    <t>6486647100001224,"Fév 5, 2018","10:27:45 AM","Philippe Rousseau","","","","","","""null""","Philippe Rousseau","","","","","","""null""","""""","Philippe Rousseau /  /  /   null /  / ","philippe.rousseau@actemium.com"," ","VP-PANTALON ACTEMIUM ROUGE","TAILLE:40T1","","2","0","0","","","Pour le stagiaire François Négrini qui arrive pour 5 mois.</t>
  </si>
  <si>
    <t>6486647100001224,"Fév 5, 2018","10:27:45 AM","Philippe Rousseau","","","","","","""null""","Philippe Rousseau","","","","","","""null""","""""","Philippe Rousseau /  /  /   null /  / ","philippe.rousseau@actemium.com"," ","FS-P113330 CASQUETTE FB3 VISIERE 55CM  ACTEMIUM","","","1","12.9","0","","","Pour le stagiaire François Négrini qui arrive pour 5 mois.</t>
  </si>
  <si>
    <t>6486647100001224,"Fév 5, 2018","10:27:45 AM","Philippe Rousseau","","","","","","""null""","Philippe Rousseau","","","","","","""null""","""""","Philippe Rousseau /  /  /   null /  / ","philippe.rousseau@actemium.com"," ","FS-S121371RNPRBINC- LUNETTE RUSH INCOLORE","","","1","5.63","0","","","Pour le stagiaire François Négrini qui arrive pour 5 mois.</t>
  </si>
  <si>
    <t>6486647100001223,"Fév 2, 2018","9:48:31 AM","Philippe pauthe","","","","","","""null""","Philippe pauthe","","","","","","""null""","""""","Philippe pauthe /  /  /   null /  / ","alexandre.mourembles@actemium.com"," ","VP-VESTE ACTEMIUM BLEU CLASSIQUE","TAILLE:T4","","2","0","0","","","bleus donnés aujourd'hui par cedric","0","0","0","EUR","offline","paid","fulfilled"</t>
  </si>
  <si>
    <t>6486647100001222,"Fév 1, 2018","4:27:27 PM","Romain VERGNES","","","","","","""null""","Romain VERGNES","","","","","","""null""","""""","Romain VERGNES /  /  /   null /  / ","ere Dotation Nguyen"," ","VP-T-SHIRT ACTEMIUM NOIR &amp; BLANC","TAILLE:M","","5","0","0","","","","0","0","0","EUR","offline","paid","fulfilled"</t>
  </si>
  <si>
    <t>6486647100001222,"Fév 1, 2018","4:27:27 PM","Romain VERGNES","","","","","","""null""","Romain VERGNES","","","","","","""null""","""""","Romain VERGNES /  /  /   null /  / ","ere Dotation Nguyen"," ","VP-VESTE ACTEMIUM ROUGE","TAILLE:T2","","5","0","0","","","","0","0","0","EUR","offline","paid","fulfilled"</t>
  </si>
  <si>
    <t>6486647100001222,"Fév 1, 2018","4:27:27 PM","Romain VERGNES","","","","","","""null""","Romain VERGNES","","","","","","""null""","""""","Romain VERGNES /  /  /   null /  / ","ere Dotation Nguyen"," ","VP-PANTALON ACTEMIUM ROUGE","TAILLE:38T0","","5","0","0","","","","0","0","0","EUR","offline","paid","fulfilled"</t>
  </si>
  <si>
    <t>6486647100001222,"Fév 1, 2018","4:27:27 PM","Romain VERGNES","","","","","","""null""","Romain VERGNES","","","","","","""null""","""""","Romain VERGNES /  /  /   null /  / ","ere Dotation Nguyen"," ","VP-SWEAT ACTEMIUM NOIR &amp; BLANC","TAILLE:M","","2","0","0","","","","0","0","0","EUR","offline","paid","fulfilled"</t>
  </si>
  <si>
    <t>6486647100001494,"Aoû 30, 2018","3:42:23 PM","Philippe PAUTHE","","","","","","""null""","Philippe PAUTHE","","","","","","""null""","""""","Philippe PAUTHE /  /  /   null /  / ","alexandre.mourembles@actemium.com"," ","VP-VESTE ACTEMIUM BLEU CLASSIQUE","TAILLE:T2","","2","0","0","","","","0","0","61.5","EUR","offline","paid","fulfilled"</t>
  </si>
  <si>
    <t>6486647100001494,"Aoû 30, 2018","3:42:23 PM","Philippe PAUTHE","","","","","","""null""","Philippe PAUTHE","","","","","","""null""","""""","Philippe PAUTHE /  /  /   null /  / ","alexandre.mourembles@actemium.com"," ","VP-PANTALON CLASSIQUE BLEU","TAILLE:T2","","2","0","0","","","","0","0","61.5","EUR","offline","paid","fulfilled"</t>
  </si>
  <si>
    <t>6486647100001494,"Aoû 30, 2018","3:42:23 PM","Philippe PAUTHE","","","","","","""null""","Philippe PAUTHE","","","","","","""null""","""""","Philippe PAUTHE /  /  /   null /  / ","alexandre.mourembles@actemium.com"," ","EM - CHAUSSURE BETA 7253NKK","TAILLE:43","","1","61.5","0","","","","0","0","61.5","EUR","offline","paid","fulfilled"</t>
  </si>
  <si>
    <t>6486647100001493,"Aoû 30, 2018","12:03:52 PM","Jérôme LELANDAIS","","FRA","","","","""null""","Jérôme LELANDAIS","","FRA","","","","""null""","""""","Jérôme LELANDAIS /  /  /   null / FRA / ","nicolas.graby@actemium.com"," ","VP-T-SHIRT ACTEMIUM NOIR &amp; BLANC","TAILLE:M","","5","0","0","","","","0","0","0","EUR","offline","paid","fulfilled"</t>
  </si>
  <si>
    <t>6486647100001493,"Aoû 30, 2018","12:03:52 PM","Jérôme LELANDAIS","","FRA","","","","""null""","Jérôme LELANDAIS","","FRA","","","","""null""","""""","Jérôme LELANDAIS /  /  /   null / FRA / ","nicolas.graby@actemium.com"," ","VP-VESTE ACTEMIUM ROUGE","TAILLE:T2","","2","0","0","","","","0","0","0","EUR","offline","paid","fulfilled"</t>
  </si>
  <si>
    <t>6486647100001493,"Aoû 30, 2018","12:03:52 PM","Jérôme LELANDAIS","","FRA","","","","""null""","Jérôme LELANDAIS","","FRA","","","","""null""","""""","Jérôme LELANDAIS /  /  /   null / FRA / ","nicolas.graby@actemium.com"," ","VP-PANTALON ACTEMIUM ROUGE","TAILLE:44T2","","3","0","0","","","","0","0","0","EUR","offline","paid","fulfilled"</t>
  </si>
  <si>
    <t>6486647100001493,"Aoû 30, 2018","12:03:52 PM","Jérôme LELANDAIS","","FRA","","","","""null""","Jérôme LELANDAIS","","FRA","","","","""null""","""""","Jérôme LELANDAIS /  /  /   null / FRA / ","nicolas.graby@actemium.com"," ","VP-GILET SANS MANCHE ACTEMIUM ROUGE","TAILLE:M","","1","0","0","","","","0","0","0","EUR","offline","paid","fulfilled"</t>
  </si>
  <si>
    <t>6486647100001491,"Aoû 29, 2018","2:29:06 PM","Vincent PASCAL","","","","","","""null""","Vincent PASCAL","","","","","","""null""","""""","Vincent PASCAL /  /  /   null /  / ","vincent.pascal@actemium.com"," ","FS-S723063VE BOITE GANTS NITRIL EPIKA NON POUDRE","TAILLE:XL","","4","6.64","0","","","","0","0","294.31","EUR","offline","paid","fulfilled"</t>
  </si>
  <si>
    <t>6486647100001491,"Aoû 29, 2018","2:29:06 PM","Vincent PASCAL","","","","","","""null""","Vincent PASCAL","","","","","","""null""","""""","Vincent PASCAL /  /  /   null /  / ","vincent.pascal@actemium.com"," ","FS-S731099BL COMBINAISON JETABLE 4520 TYPE 5-6","Taille:XL","","15","3.17","0","","","","0","0","294.31","EUR","offline","paid","fulfilled"</t>
  </si>
  <si>
    <t>6486647100001491,"Aoû 29, 2018","2:29:06 PM","Vincent PASCAL","","","","","","""null""","Vincent PASCAL","","","","","","""null""","""""","Vincent PASCAL /  /  /   null /  / ","vincent.pascal@actemium.com"," ","FS-S132033 MASQUE 3M MOD.4277","","","12","18.35","0","","","","0","0","294.31","EUR","offline","paid","fulfilled"</t>
  </si>
  <si>
    <t>6486647100001490,"Aoû 29, 2018","11:45:36 AM","JORDAN STEPHANE MIROUZE","","","","","","""null""","JORDAN STEPHANE MIROUZE","","","","","","""null""","""""","JORDAN STEPHANE MIROUZE /  /  /   null /  / ","stephane.mirouze@actemium.com"," ","FS-S125215 MASQUE SOUDEUR AVEC CELLULE PHOTO ELECT","","","1","159.3","0","","","","0","0","159.3","EUR","offline","paid","fulfilled"</t>
  </si>
  <si>
    <t>6486647100001488,"Aoû 29, 2018","7:51:03 AM","FABIEN DARGEIN","","","","","","""null""","FABIEN DARGEIN","","","","","","""null""","""""","FABIEN DARGEIN /  /  /   null /  / ","karine.bedon@actemium.com"," ","BP-492000 CHAUSSURES YUKON","TAILLE:47","","1","48.91","0","","","COMMANDER</t>
  </si>
  <si>
    <t>6486647100001487,"Aoû 27, 2018","1:46:07 PM","Maxime LEJEUNE","","","","","","""null""","Maxime LEJEUNE","","","","","","""null""","""""","Maxime LEJEUNE /  /  /   null /  / ","maxime.lejeune@actemium.com"," ","VP-T-SHIRT ACTEMIUM NOIR &amp; BLANC","TAILLE:L","","1","0","0","","","test","0","0","0","EUR","offline","paid","fulfilled"</t>
  </si>
  <si>
    <t>6486647100001486,"Aoû 24, 2018","12:56:11 PM","test4 test4","","","","","","""null""","test4 test4","","","","","","""null""","""""","test4 test4 /  /  /   null /  / ","remi.dal-maso@actemium.com"," ","VP-VESTE ACTEMIUM BLEU CLASSIQUE","TAILLE:équiv. XL / 108-116","","1","0","0","","","","0","0","0","EUR","offline","paid","fulfilled"</t>
  </si>
  <si>
    <t>6486647100001485,"Aoû 24, 2018","12:52:29 PM","test3 test3","","","","","","""null""","test3 test3","","","","","","""null""","""""","test3 test3 /  /  /   null /  / ","remi.dal-maso@actemium.com"," ","VP-VESTE ACTEMIUM ROUGE","TAILLE:T1","","1","0","0","","","","0","0","0","EUR","offline","paid","fulfilled"</t>
  </si>
  <si>
    <t>6486647100001484,"Aoû 24, 2018","12:14:16 PM","test test","","","","","","""null""","test test","","","","","","""null""","""""","test test /  /  /   null /  / ","remi.dal-maso@actemium.com"," ","VP-VESTE ACTEMIUM BLEU CLASSIQUE","TAILLE:T0","","1","0","0","","","","0","0","0","EUR","offline","paid","fulfilled"</t>
  </si>
  <si>
    <t>6486647100001482,"Aoû 24, 2018","10:45:47 AM","test test","","","","","","""null""","test test","","","","","","""null""","""""","test test /  /  /   null /  / ","remi.dal-maso@actemium.com"," ","VP-VESTE ACTEMIUM BLEU CLASSIQUE","TAILLE:équiv. XS / 76-84","","1","0","0","","","","0","0","0","EUR","offline","paid","fulfilled"</t>
  </si>
  <si>
    <t>6486647100001481,"Aoû 23, 2018","2:03:42 PM","vincent davantes","","","","","","""null""","vincent davantes","","","","","","""null""","""""","vincent davantes /  /  /   null /  / ","vincent.davantes@actemium.com"," ","FS-S512048 - ENROULEUR TURBOLITE 2M 1018013","","","2","105.35","0","","","1 pour Pezzutto et 1 pour Serris","0","0","210.7","EUR","offline","paid","fulfilled"</t>
  </si>
  <si>
    <t>6486647100001480,"Aoû 23, 2018","12:10:26 PM","Victor ZAHN","","","","","","""null""","Victor ZAHN","","","","","","""null""","""""","Victor ZAHN /  /  /   null /  / ","nicolas.graby@actemium.com"," ","VP-T-SHIRT ACTEMIUM NOIR &amp; BLANC","TAILLE:M","","5","0","0","","","","0","0","61.5","EUR","offline","paid","fulfilled"</t>
  </si>
  <si>
    <t>6486647100001480,"Aoû 23, 2018","12:10:26 PM","Victor ZAHN","","","","","","""null""","Victor ZAHN","","","","","","""null""","""""","Victor ZAHN /  /  /   null /  / ","nicolas.graby@actemium.com"," ","VP-PANTALON ACTEMIUM ROUGE","TAILLE:42T1","","5","0","0","","","","0","0","61.5","EUR","offline","paid","fulfilled"</t>
  </si>
  <si>
    <t>6486647100001480,"Aoû 23, 2018","12:10:26 PM","Victor ZAHN","","","","","","""null""","Victor ZAHN","","","","","","""null""","""""","Victor ZAHN /  /  /   null /  / ","nicolas.graby@actemium.com"," ","VP-GILET SANS MANCHE ACTEMIUM ROUGE","TAILLE:M","","1","0","0","","","","0","0","61.5","EUR","offline","paid","fulfilled"</t>
  </si>
  <si>
    <t>6486647100001480,"Aoû 23, 2018","12:10:26 PM","Victor ZAHN","","","","","","""null""","Victor ZAHN","","","","","","""null""","""""","Victor ZAHN /  /  /   null /  / ","nicolas.graby@actemium.com"," ","VP-VESTE ACTEMIUM ROUGE","TAILLE:T1","","3","0","0","","","","0","0","61.5","EUR","offline","paid","fulfilled"</t>
  </si>
  <si>
    <t>6486647100001480,"Aoû 23, 2018","12:10:26 PM","Victor ZAHN","","","","","","""null""","Victor ZAHN","","","","","","""null""","""""","Victor ZAHN /  /  /   null /  / ","nicolas.graby@actemium.com"," ","EM - CHAUSSURE BETA 7253NKK","TAILLE:42","","1","61.5","0","","","","0","0","61.5","EUR","offline","paid","fulfilled"</t>
  </si>
  <si>
    <t>6486647100001479,"Aoû 23, 2018","7:45:39 AM","DAVID BARBANCHON","","","","","","""null""","DAVID BARBANCHON","","","","","","""null""","""""","DAVID BARBANCHON /  /  /   null /  / ","alexandre.mourembles@actemium.com"," ","VP-VESTE ACTEMIUM ROUGE","TAILLE:T2","","3","0","0","","","Nouvel embauché, arrive le 3 septembre","0","0","0","EUR","offline","paid","fulfilled"</t>
  </si>
  <si>
    <t>6486647100001479,"Aoû 23, 2018","7:45:39 AM","DAVID BARBANCHON","","","","","","""null""","DAVID BARBANCHON","","","","","","""null""","""""","DAVID BARBANCHON /  /  /   null /  / ","alexandre.mourembles@actemium.com"," ","VP-PANTALON ACTEMIUM ROUGE","TAILLE:42T1","","5","0","0","","","Nouvel embauché, arrive le 3 septembre","0","0","0","EUR","offline","paid","fulfilled"</t>
  </si>
  <si>
    <t>6486647100001479,"Aoû 23, 2018","7:45:39 AM","DAVID BARBANCHON","","","","","","""null""","DAVID BARBANCHON","","","","","","""null""","""""","DAVID BARBANCHON /  /  /   null /  / ","alexandre.mourembles@actemium.com"," ","VP-T-SHIRT ACTEMIUM NOIR &amp; BLANC","TAILLE:L","","5","0","0","","","Nouvel embauché, arrive le 3 septembre","0","0","0","EUR","offline","paid","fulfilled"</t>
  </si>
  <si>
    <t>6486647100001478,"Aoû 23, 2018","7:43:13 AM","Marius Leclerc","","","","","","""null""","Marius Leclerc","","","","","","""null""","""""","Marius Leclerc /  /  /   null /  / ","ilyass.el-moatassim.external@airbus.com"," ","VP-PANTALON ACTEMIUM ROUGE","TAILLE:40T1","","5","0","0","","","marquage bleus pour Mr Leclerc Marius","0","0","61.5","EUR","offline","paid","fulfilled"</t>
  </si>
  <si>
    <t>6486647100001478,"Aoû 23, 2018","7:43:13 AM","Marius Leclerc","","","","","","""null""","Marius Leclerc","","","","","","""null""","""""","Marius Leclerc /  /  /   null /  / ","ilyass.el-moatassim.external@airbus.com"," ","VP-VESTE ACTEMIUM ROUGE","TAILLE:T2","","3","0","0","","","marquage bleus pour Mr Leclerc Marius","0","0","61.5","EUR","offline","paid","fulfilled"</t>
  </si>
  <si>
    <t>6486647100001478,"Aoû 23, 2018","7:43:13 AM","Marius Leclerc","","","","","","""null""","Marius Leclerc","","","","","","""null""","""""","Marius Leclerc /  /  /   null /  / ","ilyass.el-moatassim.external@airbus.com"," ","VP-T-SHIRT ACTEMIUM NOIR &amp; BLANC","TAILLE:L","","5","0","0","","","marquage bleus pour Mr Leclerc Marius","0","0","61.5","EUR","offline","paid","fulfilled"</t>
  </si>
  <si>
    <t>6486647100001478,"Aoû 23, 2018","7:43:13 AM","Marius Leclerc","","","","","","""null""","Marius Leclerc","","","","","","""null""","""""","Marius Leclerc /  /  /   null /  / ","ilyass.el-moatassim.external@airbus.com"," ","EM - CHAUSSURE BETA 7253NKK","TAILLE:44","","1","61.5","0","","","marquage bleus pour Mr Leclerc Marius","0","0","61.5","EUR","offline","paid","fulfilled"</t>
  </si>
  <si>
    <t>6486647100001477,"Aoû 23, 2018","7:29:25 AM","Kevin Perrier","","","","","","""null""","Kevin Perrier","","","","","","""null""","""""","Kevin Perrier /  /  /   null /  / ","ilyass.el-moatassim.external@airbus.com"," ","VP-PANTALON ACTEMIUM ROUGE","TAILLE:44T2","","2","0","0","","","marquage des bleus pour Mr Perrier Kevin","0","0","0","EUR","offline","paid","fulfilled"</t>
  </si>
  <si>
    <t>6486647100001477,"Aoû 23, 2018","7:29:25 AM","Kevin Perrier","","","","","","""null""","Kevin Perrier","","","","","","""null""","""""","Kevin Perrier /  /  /   null /  / ","ilyass.el-moatassim.external@airbus.com"," ","VP-VESTE ACTEMIUM ROUGE","TAILLE:T3","","2","0","0","","","marquage des bleus pour Mr Perrier Kevin","0","0","0","EUR","offline","paid","fulfilled"</t>
  </si>
  <si>
    <t>6486647100001476,"Aoû 23, 2018","7:13:34 AM","ILYASS EL MOATASSIM","","","","","","""null""","ILYASS EL MOATASSIM","","","","","","""null""","""""","ILYASS EL MOATASSIM /  /  /   null /  / ","ilyass.el-moatassim.external@airbus.com"," ","VP-VESTE ACTEMIUM ROUGE","TAILLE:T2","","3","0","0","","","","0","0","61.5","EUR","offline","paid","fulfilled"</t>
  </si>
  <si>
    <t>6486647100001476,"Aoû 23, 2018","7:13:34 AM","ILYASS EL MOATASSIM","","","","","","""null""","ILYASS EL MOATASSIM","","","","","","""null""","""""","ILYASS EL MOATASSIM /  /  /   null /  / ","ilyass.el-moatassim.external@airbus.com"," ","VP-PANTALON ACTEMIUM ROUGE","TAILLE:40T1","","5","0","0","","","","0","0","61.5","EUR","offline","paid","fulfilled"</t>
  </si>
  <si>
    <t>6486647100001476,"Aoû 23, 2018","7:13:34 AM","ILYASS EL MOATASSIM","","","","","","""null""","ILYASS EL MOATASSIM","","","","","","""null""","""""","ILYASS EL MOATASSIM /  /  /   null /  / ","ilyass.el-moatassim.external@airbus.com"," ","VP-T-SHIRT ACTEMIUM NOIR &amp; BLANC","TAILLE:L","","5","0","0","","","","0","0","61.5","EUR","offline","paid","fulfilled"</t>
  </si>
  <si>
    <t>6486647100001476,"Aoû 23, 2018","7:13:34 AM","ILYASS EL MOATASSIM","","","","","","""null""","ILYASS EL MOATASSIM","","","","","","""null""","""""","ILYASS EL MOATASSIM /  /  /   null /  / ","ilyass.el-moatassim.external@airbus.com"," ","EM - CHAUSSURE BETA 7253NKK","TAILLE:44","","1","61.5","0","","","","0","0","61.5","EUR","offline","paid","fulfilled"</t>
  </si>
  <si>
    <t>6486647100001476,"Aoû 23, 2018","7:13:34 AM","ILYASS EL MOATASSIM","","","","","","""null""","ILYASS EL MOATASSIM","","","","","","""null""","""""","ILYASS EL MOATASSIM /  /  /   null /  / ","ilyass.el-moatassim.external@airbus.com"," ","VP-VESTE ACTEMIUM ROUGE","TAILLE:T3","","2","0","0","","","","0","0","61.5","EUR","offline","paid","fulfilled"</t>
  </si>
  <si>
    <t>6486647100001476,"Aoû 23, 2018","7:13:34 AM","ILYASS EL MOATASSIM","","","","","","""null""","ILYASS EL MOATASSIM","","","","","","""null""","""""","ILYASS EL MOATASSIM /  /  /   null /  / ","ilyass.el-moatassim.external@airbus.com"," ","VP-PANTALON ACTEMIUM ROUGE","TAILLE:44T2","","2","0","0","","","","0","0","61.5","EUR","offline","paid","fulfilled"</t>
  </si>
  <si>
    <t>6486647100001475,"Aoû 22, 2018","4:09:02 PM","DAVID BARBANCHON","","","","","","""null""","DAVID BARBANCHON","","","","","","""null""","""""","DAVID BARBANCHON /  /  /   null /  / ","alexandre.mourembles@actemium.com"," ","EM - CHAUSSURE BETA 7253NKK","TAILLE:41","","1","61.5","0","","","","0","0","80.03","EUR","offline","paid","fulfilled"</t>
  </si>
  <si>
    <t>6486647100001475,"Aoû 22, 2018","4:09:02 PM","DAVID BARBANCHON","","","","","","""null""","DAVID BARBANCHON","","","","","","""null""","""""","DAVID BARBANCHON /  /  /   null /  / ","alexandre.mourembles@actemium.com"," ","FS-P113330 CASQUETTE FB3 VISIERE 55CM  ACTEMIUM","","","1","12.9","0","","","","0","0","80.03","EUR","offline","paid","fulfilled"</t>
  </si>
  <si>
    <t>6486647100001475,"Aoû 22, 2018","4:09:02 PM","DAVID BARBANCHON","","","","","","""null""","DAVID BARBANCHON","","","","","","""null""","""""","DAVID BARBANCHON /  /  /   null /  / ","alexandre.mourembles@actemium.com"," ","FS-S121371RNPRBINC- LUNETTE RUSH INCOLORE","","","1","5.63","0","","","","0","0","80.03","EUR","offline","paid","fulfilled"</t>
  </si>
  <si>
    <t>6486647100001474,"Aoû 22, 2018","3:59:59 PM","DAVID BARBANCHON","","","","","","""null""","DAVID BARBANCHON","","","","","","""null""","""""","DAVID BARBANCHON /  /  /   null /  / ","alexandre.mourembles@actemium.com"," ","VP-VESTE ACTEMIUM BLEU CLASSIQUE","TAILLE:T2","","3","0","0","","","nouvel embauché, arrive le 3 septembre ou le 17 septembre</t>
  </si>
  <si>
    <t>6486647100001474,"Aoû 22, 2018","3:59:59 PM","DAVID BARBANCHON","","","","","","""null""","DAVID BARBANCHON","","","","","","""null""","""""","DAVID BARBANCHON /  /  /   null /  / ","alexandre.mourembles@actemium.com"," ","VP-PANTALON CLASSIQUE BLEU","TAILLE:T2","","5","0","0","","","nouvel embauché, arrive le 3 septembre ou le 17 septembre</t>
  </si>
  <si>
    <t>6486647100001474,"Aoû 22, 2018","3:59:59 PM","DAVID BARBANCHON","","","","","","""null""","DAVID BARBANCHON","","","","","","""null""","""""","DAVID BARBANCHON /  /  /   null /  / ","alexandre.mourembles@actemium.com"," ","VP-T-SHIRT ACTEMIUM NOIR &amp; BLANC","TAILLE:L","","5","0","0","","","nouvel embauché, arrive le 3 septembre ou le 17 septembre</t>
  </si>
  <si>
    <t>6486647100001473,"Aoû 22, 2018","3:07:28 PM","DAVID BARBANCHON","","","","","","""null""","DAVID BARBANCHON","","","","","","""null""","""""","DAVID BARBANCHON /  /  /   null /  / ","alexandre.mourembles@actemium.com"," ","VP-VESTE ACTEMIUM BLEU CLASSIQUE","TAILLE:T1","","1","0","0","","","Nouvel embauché","0","0","0","EUR","offline","paid","fulfilled"</t>
  </si>
  <si>
    <t>6486647100001472,"Aoû 22, 2018","1:25:23 PM","Lucas BRUCH","","","","","","""null""","Lucas BRUCH","","","","","","""null""","""""","Lucas BRUCH /  /  /   null /  / ","nicolas.graby@actemium.com"," ","VP-T-SHIRT ACTEMIUM NOIR &amp; BLANC","TAILLE:M","","5","0","0","","","","0","0","61.5","EUR","offline","paid","fulfilled"</t>
  </si>
  <si>
    <t>6486647100001472,"Aoû 22, 2018","1:25:23 PM","Lucas BRUCH","","","","","","""null""","Lucas BRUCH","","","","","","""null""","""""","Lucas BRUCH /  /  /   null /  / ","nicolas.graby@actemium.com"," ","VP-VESTE ACTEMIUM ROUGE","TAILLE:T1","","3","0","0","","","","0","0","61.5","EUR","offline","paid","fulfilled"</t>
  </si>
  <si>
    <t>6486647100001472,"Aoû 22, 2018","1:25:23 PM","Lucas BRUCH","","","","","","""null""","Lucas BRUCH","","","","","","""null""","""""","Lucas BRUCH /  /  /   null /  / ","nicolas.graby@actemium.com"," ","VP-PANTALON ACTEMIUM ROUGE","TAILLE:38T0","","5","0","0","","","","0","0","61.5","EUR","offline","paid","fulfilled"</t>
  </si>
  <si>
    <t>6486647100001472,"Aoû 22, 2018","1:25:23 PM","Lucas BRUCH","","","","","","""null""","Lucas BRUCH","","","","","","""null""","""""","Lucas BRUCH /  /  /   null /  / ","nicolas.graby@actemium.com"," ","VP-GILET SANS MANCHE ACTEMIUM ROUGE","TAILLE:M","","1","0","0","","","","0","0","61.5","EUR","offline","paid","fulfilled"</t>
  </si>
  <si>
    <t>6486647100001472,"Aoû 22, 2018","1:25:23 PM","Lucas BRUCH","","","","","","""null""","Lucas BRUCH","","","","","","""null""","""""","Lucas BRUCH /  /  /   null /  / ","nicolas.graby@actemium.com"," ","EM - CHAUSSURE BETA 7253NKK","TAILLE:43","","1","61.5","0","","","","0","0","61.5","EUR","offline","paid","fulfilled"</t>
  </si>
  <si>
    <t>6486647100001471,"Aoû 22, 2018","8:41:24 AM","Sébastien Sureda","","","","","","""null""","Sébastien Sureda","","","","","","""null""","""""","Sébastien Sureda /  /  /   null /  / ","sebastien.sureda@actemium.com"," ","VP-VESTE ACTEMIUM ROUGE","TAILLE:T4","","2","0","0","","","Vestes à marquer au nom de Sureda","0","0","0","EUR","offline","paid","fulfilled"</t>
  </si>
  <si>
    <t>6486647100001470,"Aoû 22, 2018","8:32:25 AM","Vincent Davantes","","","","","","""null""","Vincent Davantes","","","","","","""null""","""""","Vincent Davantes /  /  /   null /  / ","vincent.davantes@actemium.com"," ","VP-VESTE ACTEMIUM ROUGE","TAILLE:T3","","3","0","0","","","VPI pour M. COLEY Julien (intérim)","0","0","0","EUR","offline","paid","fulfilled"</t>
  </si>
  <si>
    <t>6486647100001470,"Aoû 22, 2018","8:32:25 AM","Vincent Davantes","","","","","","""null""","Vincent Davantes","","","","","","""null""","""""","Vincent Davantes /  /  /   null /  / ","vincent.davantes@actemium.com"," ","VP-PANTALON ACTEMIUM ROUGE","TAILLE:42T1","","5","0","0","","","VPI pour M. COLEY Julien (intérim)","0","0","0","EUR","offline","paid","fulfilled"</t>
  </si>
  <si>
    <t>6486647100001470,"Aoû 22, 2018","8:32:25 AM","Vincent Davantes","","","","","","""null""","Vincent Davantes","","","","","","""null""","""""","Vincent Davantes /  /  /   null /  / ","vincent.davantes@actemium.com"," ","VP-T-SHIRT ACTEMIUM NOIR &amp; BLANC","TAILLE:XL","","5","0","0","","","VPI pour M. COLEY Julien (intérim)","0","0","0","EUR","offline","paid","fulfilled"</t>
  </si>
  <si>
    <t>6486647100001469,"Aoû 21, 2018","11:50:15 AM","alexis tamowski","","","","","","""null""","alexis tamowski","","","","","","""null""","""""","alexis tamowski /  /  /   null /  / ","alexis.tamowski@actemium.com"," ","FS-S233044 GANTS RISQUE CHIM. VERT / ULTRANITRIIL","Taille:8-8 1/2","","30","1.11","0","","","","0","0","1179.65","EUR","offline","paid","fulfilled"</t>
  </si>
  <si>
    <t>6486647100001469,"Aoû 21, 2018","11:50:15 AM","alexis tamowski","","","","","","""null""","alexis tamowski","","","","","","""null""","""""","alexis tamowski /  /  /   null /  / ","alexis.tamowski@actemium.com"," ","FS-S233044 GANTS RISQUE CHIM. VERT / ULTRANITRIIL","Taille:9-9 1/2","","30","1.11","0","","","","0","0","1179.65","EUR","offline","paid","fulfilled"</t>
  </si>
  <si>
    <t>6486647100001469,"Aoû 21, 2018","11:50:15 AM","alexis tamowski","","","","","","""null""","alexis tamowski","","","","","","""null""","""""","alexis tamowski /  /  /   null /  / ","alexis.tamowski@actemium.com"," ","FS-S132033 MASQUE 3M MOD.4277","","","15","18.35","0","","","","0","0","1179.65","EUR","offline","paid","fulfilled"</t>
  </si>
  <si>
    <t>6486647100001469,"Aoû 21, 2018","11:50:15 AM","alexis tamowski","","","","","","""null""","alexis tamowski","","","","","","""null""","""""","alexis tamowski /  /  /   null /  / ","alexis.tamowski@actemium.com"," ","FS-S131190 MASQUE ANTIPOUS. FFP3/9332+","","","30","3.95","0","","","","0","0","1179.65","EUR","offline","paid","fulfilled"</t>
  </si>
  <si>
    <t>6486647100001469,"Aoû 21, 2018","11:50:15 AM","alexis tamowski","","","","","","""null""","alexis tamowski","","","","","","""null""","""""","alexis tamowski /  /  /   null /  / ","alexis.tamowski@actemium.com"," ","FS-S212138 GANT MANUT STARJUST HYDR 03/26740-30","Taille:8","","100","4.94","0","","","","0","0","1179.65","EUR","offline","paid","fulfilled"</t>
  </si>
  <si>
    <t>6486647100001469,"Aoû 21, 2018","11:50:15 AM","alexis tamowski","","","","","","""null""","alexis tamowski","","","","","","""null""","""""","alexis tamowski /  /  /   null /  / ","alexis.tamowski@actemium.com"," ","FS-S123064BEPYCINC LUNETTES BLAST","","","30","7.51","0","","","","0","0","1179.65","EUR","offline","paid","fulfilled"</t>
  </si>
  <si>
    <t>6486647100001468,"Aoû 21, 2018","6:48:59 AM","Pascal garcia","","","","","","""null""","Pascal garcia","","","","","","""null""","""""","Pascal garcia /  /  /   null /  / ","pascal.garcia@pioneer.com"," ","DMD-GENOUILLERE","","","2","0","0","","","","0","0","50.36","EUR","offline","paid","fulfilled"</t>
  </si>
  <si>
    <t>6486647100001468,"Aoû 21, 2018","6:48:59 AM","Pascal garcia","","","","","","""null""","Pascal garcia","","","","","","""null""","""""","Pascal garcia /  /  /   null /  / ","pascal.garcia@pioneer.com"," ","FS-S226055 MANCHETTE 59-416 PAR UNITE","","","2","25.18","0","","","","0","0","50.36","EUR","offline","paid","fulfilled"</t>
  </si>
  <si>
    <t>6486647100001467,"Aoû 20, 2018","9:25:41 AM","christophe suberville","","","","","","""null""","christophe suberville","","","","","","""null""","""""","christophe suberville /  /  /   null /  / ","christophe.suberville@actemium.com"," ","FS-S234078GR GANTS ANTI-COUPURE STARCUT+XTRA","Taille:9","","5","3.71","0","","","","0","0","18.55","EUR","offline","paid","fulfilled"</t>
  </si>
  <si>
    <t>6486647100001466,"Aoû 16, 2018","8:18:35 AM","Vincent Davantes","","","","","","""null""","Vincent Davantes","","","","","","""null""","""""","Vincent Davantes /  /  /   null /  / ","vincent.davantes@actemium.com"," ","FS-S512048 - ENROULEUR TURBOLITE 2M 1018013","","","2","105.35","0","","","A affecter à M. PEZZUTTO et M. SERRIS","0","0","210.7","EUR","offline","paid","fulfilled"</t>
  </si>
  <si>
    <t>6486647100001465,"Aoû 14, 2018","12:15:39 PM","stephane mirouze","","","","","","""null""","stephane mirouze","","","","","","""null""","""""","stephane mirouze /  /  /   null /  / ","stephane.mirouze@actemium.com"," ","FS-S121371RNPRBINC- LUNETTE RUSH INCOLORE","","","2","5.63","0","","","","0","0","60.17","EUR","offline","paid","fulfilled"</t>
  </si>
  <si>
    <t>6486647100001465,"Aoû 14, 2018","12:15:39 PM","stephane mirouze","","","","","","""null""","stephane mirouze","","","","","","""null""","""""","stephane mirouze /  /  /   null /  / ","stephane.mirouze@actemium.com"," ","BP-492000 CHAUSSURES YUKON","TAILLE:44","","1","48.91","0","","","","0","0","60.17","EUR","offline","paid","fulfilled"</t>
  </si>
  <si>
    <t>6486647100001464,"Aoû 13, 2018","8:07:38 AM","Tristan CALMELLY","","","","","","""null""","Tristan CALMELLY","","","","","","""null""","""""","Tristan CALMELLY /  /  /   null /  / ","tristan.calmelly.external@airbus.com"," ","FS-S212138 GANT MANUT STARJUST HYDR 03/26740-30","Taille:8","","1","4.94","0","","","Bonjour,</t>
  </si>
  <si>
    <t>6486647100001464,"Aoû 13, 2018","8:07:38 AM","Tristan CALMELLY","","","","","","""null""","Tristan CALMELLY","","","","","","""null""","""""","Tristan CALMELLY /  /  /   null /  / ","tristan.calmelly.external@airbus.com"," ","FS-S212138 GANT MANUT STARJUST HYDR 03/26740-30","Taille:9","","1","4.94","0","","","Bonjour,</t>
  </si>
  <si>
    <t>6486647100001464,"Aoû 13, 2018","8:07:38 AM","Tristan CALMELLY","","","","","","""null""","Tristan CALMELLY","","","","","","""null""","""""","Tristan CALMELLY /  /  /   null /  / ","tristan.calmelly.external@airbus.com"," ","FS-S234078GR GANTS ANTI-COUPURE STARCUT+XTRA","Taille:8","","1","3.71","0","","","Bonjour,</t>
  </si>
  <si>
    <t>6486647100001464,"Aoû 13, 2018","8:07:38 AM","Tristan CALMELLY","","","","","","""null""","Tristan CALMELLY","","","","","","""null""","""""","Tristan CALMELLY /  /  /   null /  / ","tristan.calmelly.external@airbus.com"," ","FS-S352154JF GILET HV / 54515 ECO","Tailles :XL","","2","3.36","0","","","Bonjour,</t>
  </si>
  <si>
    <t>6486647100001464,"Aoû 13, 2018","8:07:38 AM","Tristan CALMELLY","","","","","","""null""","Tristan CALMELLY","","","","","","""null""","""""","Tristan CALMELLY /  /  /   null /  / ","tristan.calmelly.external@airbus.com"," ","FS-P113330 CASQUETTE FB3 VISIERE 55CM  ACTEMIUM","","","3","12.9","0","","","Bonjour,</t>
  </si>
  <si>
    <t>6486647100001463,"Aoû 10, 2018","7:55:41 AM","eric sanchez-clary","","","","","","""null""","eric sanchez-clary","","","","","","""null""","""""","eric sanchez-clary /  /  /   null /  / ","eric.sanchez-clary.external@airbus.com"," ","VP-T-SHIRT ACTEMIUM NOIR &amp; BLANC","TAILLE:M","","10","0","0","","","","0","0","258","EUR","offline","paid","fulfilled"</t>
  </si>
  <si>
    <t>6486647100001463,"Aoû 10, 2018","7:55:41 AM","eric sanchez-clary","","","","","","""null""","eric sanchez-clary","","","","","","""null""","""""","eric sanchez-clary /  /  /   null /  / ","eric.sanchez-clary.external@airbus.com"," ","VP-T-SHIRT ACTEMIUM NOIR &amp; BLANC","TAILLE:L","","10","0","0","","","","0","0","258","EUR","offline","paid","fulfilled"</t>
  </si>
  <si>
    <t>6486647100001463,"Aoû 10, 2018","7:55:41 AM","eric sanchez-clary","","","","","","""null""","eric sanchez-clary","","","","","","""null""","""""","eric sanchez-clary /  /  /   null /  / ","eric.sanchez-clary.external@airbus.com"," ","VP-T-SHIRT ACTEMIUM NOIR &amp; BLANC","TAILLE:XL","","10","0","0","","","","0","0","258","EUR","offline","paid","fulfilled"</t>
  </si>
  <si>
    <t>6486647100001463,"Aoû 10, 2018","7:55:41 AM","eric sanchez-clary","","","","","","""null""","eric sanchez-clary","","","","","","""null""","""""","eric sanchez-clary /  /  /   null /  / ","eric.sanchez-clary.external@airbus.com"," ","FS-P113330 CASQUETTE FB3 VISIERE 55CM  ACTEMIUM","","","20","12.9","0","","","","0","0","258","EUR","offline","paid","fulfilled"</t>
  </si>
  <si>
    <t>6486647100001462,"Aoû 9, 2018","8:27:17 AM","Maxime LEJEUNE","","","","","","""null""","Maxime LEJEUNE","","","","","","""null""","""""","Maxime LEJEUNE /  /  /   null /  / ","maxime.lejeune@actemium.com"," ","VP-T-SHIRT ACTEMIUM NOIR &amp; BLANC","TAILLE:L","","1","0","0","","","test","0","0","0","EUR","offline","paid","fulfilled"</t>
  </si>
  <si>
    <t>6486647100001461,"Aoû 9, 2018","6:26:45 AM","stephane mirouze","","","","","","""null""","stephane mirouze","","","","","","""null""","""""","stephane mirouze /  /  /   null /  / ","stephane.mirouze@actemium.com"," ","FS-S143067 CASQUE ANTIBRUIT / MODELE OPTIME 3","","","1","13.3","0","","","","0","0","13.3","EUR","offline","paid","fulfilled"</t>
  </si>
  <si>
    <t>6486647100001460,"Aoû 8, 2018","8:20:22 AM","Romain Vergnes","","","","","","""null""","Romain Vergnes","","","","","","""null""","""""","Romain Vergnes /  /  /   null /  / ","romain.vergnes@actemium.com"," ","VP-T-SHIRT ACTEMIUM NOIR &amp; BLANC","TAILLE:L","","5","0","0","","","Salut Karine,</t>
  </si>
  <si>
    <t>6486647100001460,"Aoû 8, 2018","8:20:22 AM","Romain Vergnes","","","","","","""null""","Romain Vergnes","","","","","","""null""","""""","Romain Vergnes /  /  /   null /  / ","romain.vergnes@actemium.com"," ","VP-VESTE ACTEMIUM ROUGE","TAILLE:T3","","3","0","0","","","Salut Karine,</t>
  </si>
  <si>
    <t>6486647100001460,"Aoû 8, 2018","8:20:22 AM","Romain Vergnes","","","","","","""null""","Romain Vergnes","","","","","","""null""","""""","Romain Vergnes /  /  /   null /  / ","romain.vergnes@actemium.com"," ","VP-PANTALON ACTEMIUM ROUGE","TAILLE:42T1","","5","0","0","","","Salut Karine,</t>
  </si>
  <si>
    <t>6486647100001459,"Aoû 7, 2018","9:53:29 AM","maxime sandre","","","","","","""null""","maxime sandre","","","","","","""null""","""""","maxime sandre /  /  /   null /  / ","maxime.sandre@actemium.com"," ","FS-P113330 CASQUETTE FB3 VISIERE 55CM  ACTEMIUM","","","8","12.9","0","","","equipe a350 oes","0","0","103.2","EUR","offline","paid","fulfilled"</t>
  </si>
  <si>
    <t>6486647100001458,"Aoû 6, 2018","8:41:10 AM","maxime sandre","","","","","","""null""","maxime sandre","","","","","","""null""","""""","maxime sandre /  /  /   null /  / ","maxime.sandre@actemium.com"," ","VP-T-SHIRT ACTEMIUM NOIR &amp; BLANC","TAILLE:XL","","4","0","0","","","","0","0","0","EUR","offline","paid","fulfilled"</t>
  </si>
  <si>
    <t>6486647100001457,"Aoû 3, 2018","1:57:36 PM","jean-luc CEBE","","","","","","""null""","jean-luc CEBE","","","","","","""null""","""""","jean-luc CEBE /  /  /   null /  / ","jean-luc.cebe@actemium.com"," ","FS-S422194 CHAUSSURES MUSTANG FLEX","Taille:45","","1","35.2","0","","","Pour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</si>
  <si>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","FS-S352154JF GILET HV / 54515 ECO","Tailles :XL","","1","3.36","0","","","Pour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</si>
  <si>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","FP-PS55WHR CASQUE + JUGULAIRE TRAVAIL EN HAUTEUR","","","1","14.5","0","","","Pour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</si>
  <si>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","VP-PARKA HV ACTEMIUM FLUO","TAILLE:XL","","1","0","0","","","Pour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</si>
  <si>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","VP-T-SHIRT ACTEMIUM NOIR &amp; BLANC","TAILLE:XL","","5","0","0","","","Pour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</si>
  <si>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","VP-VESTE ACTEMIUM ROUGE","TAILLE:T4","","3","0","0","","","Pour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</si>
  <si>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","VP-SWEAT ACTEMIUM NOIR &amp; BLANC","TAILLE:XL","","2","0","0","","","Pour nouvel embauché Mr CHAMOULAUD","0","0","53.06","EUR","offline","paid","fulfilled"</t>
  </si>
  <si>
    <t>6486647100001457,"Aoû 3, 2018","1:57:36 PM","jean-luc CEBE","","","","","","""null""","jean-luc CEBE","","","","","","""null""","""""","jean-luc CEBE /  /  /   null /  / ","jean-luc.cebe@actemium.com"," ","VP-PANTALON ACTEMIUM ROUGE","TAILLE:42T1","","5","0","0","","","Pour nouvel embauché Mr CHAMOULAUD","0","0","53.06","EUR","offline","paid","fulfilled"</t>
  </si>
  <si>
    <t>6486647100001439,"Aoû 2, 2018","3:08:07 PM","vincent davantes","","","","","","""null""","vincent davantes","","","","","","""null""","""""","vincent davantes /  /  /   null /  / ","vincent.davantes@actemium.com"," ","VP-T-SHIRT ACTEMIUM NOIR &amp; BLANC","TAILLE:XXL","","1","0","0","","","T-SHIRT pour MARTIN G.","0","0","0","EUR","offline","paid","fulfilled"</t>
  </si>
  <si>
    <t>6486647100001438,"Aoû 2, 2018","11:52:48 AM","eric sanchez-clary","","","","","","""null""","eric sanchez-clary","","","","","","""null""","""""","eric sanchez-clary /  /  /   null /  / ","eric.sanchez-clary.external@airbus.com"," ","VP-VESTE ACTEMIUM ROUGE","TAILLE:T3","","3","0","0","","","1 ere dotation de valentin bouscarel","0","0","61.5","EUR","offline","paid","fulfilled"</t>
  </si>
  <si>
    <t>6486647100001438,"Aoû 2, 2018","11:52:48 AM","eric sanchez-clary","","","","","","""null""","eric sanchez-clary","","","","","","""null""","""""","eric sanchez-clary /  /  /   null /  / ","eric.sanchez-clary.external@airbus.com"," ","VP-PANTALON ACTEMIUM ROUGE","TAILLE:44T2","","5","0","0","","","1 ere dotation de valentin bouscarel","0","0","61.5","EUR","offline","paid","fulfilled"</t>
  </si>
  <si>
    <t>6486647100001438,"Aoû 2, 2018","11:52:48 AM","eric sanchez-clary","","","","","","""null""","eric sanchez-clary","","","","","","""null""","""""","eric sanchez-clary /  /  /   null /  / ","eric.sanchez-clary.external@airbus.com"," ","VP-T-SHIRT ACTEMIUM NOIR &amp; BLANC","TAILLE:L","","5","0","0","","","1 ere dotation de valentin bouscarel","0","0","61.5","EUR","offline","paid","fulfilled"</t>
  </si>
  <si>
    <t>6486647100001438,"Aoû 2, 2018","11:52:48 AM","eric sanchez-clary","","","","","","""null""","eric sanchez-clary","","","","","","""null""","""""","eric sanchez-clary /  /  /   null /  / ","eric.sanchez-clary.external@airbus.com"," ","EM - CHAUSSURE BETA 7253NKK","TAILLE:44","","1","61.5","0","","","1 ere dotation de valentin bouscarel","0","0","61.5","EUR","offline","paid","fulfilled"</t>
  </si>
  <si>
    <t>6486647100001437,"Aoû 2, 2018","7:55:22 AM","eric sanchez-clary","","","","","","""null""","eric sanchez-clary","","","","","","""null""","""""","eric sanchez-clary /  /  /   null /  / ","eric.sanchez-clary.external@airbus.com"," ","FS-S422178MN CHAUSSURE JUNA S3","TAILLE:45","","1","45.67","0","","","chaussure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</si>
  <si>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","FS-S422178MN CHAUSSURE JUNA S3","TAILLE:43","","1","45.67","0","","","chaussure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</si>
  <si>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","FS-S471029 SEMELLES HYGIENIQUE CUT IMAGE","TAILLE:33 - 46","","20","4.26","0","","","chaussure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</si>
  <si>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","FS-S234078GR GANTS ANTI-COUPURE STARCUT+XTRA","Taille:9","","120","3.71","0","","","chaussure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</si>
  <si>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","EM - CHAUSSURE BETA 7253NKK","TAILLE:39","","1","61.5","0","","","chaussure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</si>
  <si>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","FS-S121396RNPRBINC-LUNETTE RUSH+RUSHPFSPSI","","","20","10.09","0","","","chaussure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</si>
  <si>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","FS-S723063VE BOITE GANTS NITRIL EPIKA NON POUDRE","TAILLE:M","","10","6.64","0","","","chaussure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</si>
  <si>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","FS-S723063VE BOITE GANTS NITRIL EPIKA NON POUDRE","TAILLE:L","","10","6.64","0","","","chaussure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</si>
  <si>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","FS-S723063VE BOITE GANTS NITRIL EPIKA NON POUDRE","TAILLE:XL","","10","6.64","0","","","chaussure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</si>
  <si>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","FS-S234078GR GANTS ANTI-COUPURE STARCUT+XTRA","Taille:8","","96","3.71","0","","","chaussure juna T45 pour aurelien aygoui</t>
  </si>
  <si>
    <t>6486647100001437,"Aoû 2, 2018","7:55:22 AM","eric sanchez-clary","","","","","","""null""","eric sanchez-clary","","","","","","""null""","""""","eric sanchez-clary /  /  /   null /  / ","eric.sanchez-clary.external@airbus.com"," ","FS-S234078GR GANTS ANTI-COUPURE STARCUT+XTRA","Taille:10","","60","3.71","0","","","chaussure juna T45 pour aurelien aygoui</t>
  </si>
  <si>
    <t>6486647100001436,"Aoû 1, 2018","6:32:42 AM","Vincent PASCAL","","","","","","""null""","Vincent PASCAL","","","","","","""null""","""""","Vincent PASCAL /  /  /   null /  / ","vincent.pascal@actemium.com"," ","FS-S234078GR GANTS ANTI-COUPURE STARCUT+XTRA","Taille:9","","36","3.71","0","","","","0","0","133.56","EUR","offline","paid","fulfilled"</t>
  </si>
  <si>
    <t>6486647100001416,"Jul 12, 2018","10:13:27 AM","alexandre mourembles","","","","","","""null""","alexandre mourembles","","","","","","""null""","""""","alexandre mourembles /  /  /   null /  / ","alexandre.mourembles@actemium.com"," ","VP-VESTE ACTEMIUM ROUGE","TAILLE:T2","","2","0","0","","","LISI - Abdellah EzzakrAoûi","0","0","0","EUR","offline","paid","fulfilled"</t>
  </si>
  <si>
    <t>6486647100001416,"Jul 12, 2018","10:13:27 AM","alexandre mourembles","","","","","","""null""","alexandre mourembles","","","","","","""null""","""""","alexandre mourembles /  /  /   null /  / ","alexandre.mourembles@actemium.com"," ","VP-PANTALON ACTEMIUM ROUGE","TAILLE:44T2","","2","0","0","","","LISI - Abdellah EzzakrAoûi","0","0","0","EUR","offline","paid","fulfilled"</t>
  </si>
  <si>
    <t>Commande n°10071</t>
  </si>
  <si>
    <t>Commande n°10071 PAYÉE COMPLÉTÉ</t>
  </si>
  <si>
    <t>RésuméEffectuée le 5 déc., 2018 9:05AM Articles : 1</t>
  </si>
  <si>
    <t>QTÉ 1</t>
  </si>
  <si>
    <t>Tailles : M</t>
  </si>
  <si>
    <t>3,36 €</t>
  </si>
  <si>
    <t>Total3,36 €</t>
  </si>
  <si>
    <t>ActivitéAjouter un commentaire</t>
  </si>
  <si>
    <t>5 déc. 2018 10:50:33</t>
  </si>
  <si>
    <t>5 déc. 2018 10:32:39</t>
  </si>
  <si>
    <t>5 déc. 2018 09:05:11</t>
  </si>
  <si>
    <t>anaelle.marche@vinci-energies.net</t>
  </si>
  <si>
    <t>Toulouse, Haute-Normandie, France</t>
  </si>
  <si>
    <t>Voir la carte</t>
  </si>
  <si>
    <t>Payé avec Paiement hors ligne</t>
  </si>
  <si>
    <t>LET</t>
  </si>
  <si>
    <t>3,36 </t>
  </si>
  <si>
    <t>dftfb</t>
  </si>
  <si>
    <t>vd</t>
  </si>
  <si>
    <t>xvdv</t>
  </si>
  <si>
    <t>vdv</t>
  </si>
  <si>
    <t>qdszd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</si>
</sst>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#,##0.00\ &quot;€&quot;"/>
    <numFmt numFmtId="165" formatCode="[$-40C]mmm;@"/>
    <numFmt numFmtId="166" formatCode="[h]:mm:ss;@"/>
  </numFmts>
  <fonts count="2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0"/>
      <color rgb="FF373737"/>
      <name val="Arial"/>
      <family val="2"/>
    </font>
    <font>
      <b/>
      <sz val="18"/>
      <name val="Calibri"/>
      <family val="2"/>
      <scheme val="minor"/>
    </font>
    <font>
      <sz val="9"/>
      <color rgb="FF444444"/>
      <name val="Arial"/>
      <family val="2"/>
    </font>
    <font>
      <sz val="11"/>
      <color rgb="FF177245"/>
      <name val="Courier New"/>
      <family val="3"/>
    </font>
    <font>
      <sz val="12"/>
      <color rgb="FF303030"/>
      <name val="Arial"/>
      <family val="2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24"/>
      <color theme="10"/>
      <name val="Calibri"/>
      <family val="2"/>
      <scheme val="minor"/>
    </font>
    <font>
      <b/>
      <sz val="2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FFFFFF"/>
      </top>
      <bottom style="medium">
        <color rgb="FFD2D2D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7" fillId="0" borderId="0"/>
  </cellStyleXfs>
  <cellXfs count="74">
    <xf numFmtId="0" fontId="0" fillId="0" borderId="0" xfId="0"/>
    <xf numFmtId="0" fontId="3" fillId="0" borderId="0" xfId="0" applyFont="1"/>
    <xf numFmtId="0" fontId="5" fillId="2" borderId="1" xfId="0" applyFont="1" applyFill="1" applyBorder="1"/>
    <xf numFmtId="0" fontId="5" fillId="2" borderId="2" xfId="0" applyFont="1" applyFill="1" applyBorder="1"/>
    <xf numFmtId="0" fontId="5" fillId="2" borderId="3" xfId="0" applyFont="1" applyFill="1" applyBorder="1"/>
    <xf numFmtId="0" fontId="3" fillId="3" borderId="0" xfId="0" applyFont="1" applyFill="1"/>
    <xf numFmtId="0" fontId="3" fillId="4" borderId="0" xfId="0" applyFont="1" applyFill="1"/>
    <xf numFmtId="0" fontId="6" fillId="3" borderId="0" xfId="0" applyFont="1" applyFill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0" fontId="8" fillId="5" borderId="4" xfId="2" applyFont="1" applyFill="1" applyBorder="1" applyAlignment="1">
      <alignment horizontal="center"/>
    </xf>
    <xf numFmtId="0" fontId="8" fillId="0" borderId="4" xfId="2" applyFont="1" applyFill="1" applyBorder="1" applyAlignment="1">
      <alignment wrapText="1"/>
    </xf>
    <xf numFmtId="0" fontId="9" fillId="6" borderId="4" xfId="2" applyFont="1" applyFill="1" applyBorder="1" applyAlignment="1">
      <alignment wrapText="1"/>
    </xf>
    <xf numFmtId="0" fontId="8" fillId="7" borderId="4" xfId="2" applyFont="1" applyFill="1" applyBorder="1" applyAlignment="1">
      <alignment wrapText="1"/>
    </xf>
    <xf numFmtId="0" fontId="0" fillId="0" borderId="4" xfId="0" applyBorder="1"/>
    <xf numFmtId="0" fontId="10" fillId="0" borderId="5" xfId="0" applyFont="1" applyBorder="1" applyAlignment="1">
      <alignment vertical="center"/>
    </xf>
    <xf numFmtId="0" fontId="1" fillId="0" borderId="5" xfId="1" applyBorder="1" applyAlignment="1">
      <alignment vertical="center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11" fillId="0" borderId="0" xfId="0" applyFont="1" applyFill="1" applyBorder="1"/>
    <xf numFmtId="164" fontId="5" fillId="2" borderId="0" xfId="0" applyNumberFormat="1" applyFont="1" applyFill="1" applyBorder="1"/>
    <xf numFmtId="165" fontId="0" fillId="0" borderId="0" xfId="0" applyNumberFormat="1"/>
    <xf numFmtId="0" fontId="12" fillId="0" borderId="0" xfId="0" applyFont="1"/>
    <xf numFmtId="0" fontId="13" fillId="0" borderId="0" xfId="0" applyFont="1"/>
    <xf numFmtId="1" fontId="0" fillId="0" borderId="0" xfId="0" applyNumberFormat="1"/>
    <xf numFmtId="0" fontId="14" fillId="0" borderId="0" xfId="0" applyFont="1"/>
    <xf numFmtId="0" fontId="15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4" fontId="5" fillId="2" borderId="2" xfId="0" applyNumberFormat="1" applyFont="1" applyFill="1" applyBorder="1" applyAlignment="1">
      <alignment horizontal="center" vertical="center"/>
    </xf>
    <xf numFmtId="164" fontId="5" fillId="2" borderId="3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9" fillId="0" borderId="0" xfId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0" xfId="0" quotePrefix="1" applyFont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5" fillId="2" borderId="2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21" fillId="8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2" fillId="0" borderId="6" xfId="0" applyFont="1" applyFill="1" applyBorder="1" applyAlignment="1">
      <alignment horizontal="center" vertical="center"/>
    </xf>
    <xf numFmtId="0" fontId="23" fillId="2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quotePrefix="1" applyNumberFormat="1" applyFont="1" applyAlignment="1">
      <alignment horizontal="center" vertical="center"/>
    </xf>
    <xf numFmtId="0" fontId="8" fillId="5" borderId="7" xfId="2" applyFont="1" applyFill="1" applyBorder="1" applyAlignment="1">
      <alignment horizontal="center"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22" fillId="0" borderId="8" xfId="0" applyFont="1" applyFill="1" applyBorder="1" applyAlignment="1">
      <alignment horizontal="center" vertical="center"/>
    </xf>
    <xf numFmtId="49" fontId="0" fillId="0" borderId="6" xfId="0" quotePrefix="1" applyNumberFormat="1" applyFill="1" applyBorder="1" applyAlignment="1">
      <alignment horizontal="center" vertical="center"/>
    </xf>
    <xf numFmtId="49" fontId="7" fillId="0" borderId="6" xfId="0" applyNumberFormat="1" applyFont="1" applyFill="1" applyBorder="1" applyAlignment="1">
      <alignment horizontal="center" vertical="center"/>
    </xf>
    <xf numFmtId="0" fontId="24" fillId="0" borderId="6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/>
    <xf numFmtId="0" fontId="16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3">
    <cellStyle name="Lien hypertexte" xfId="1" builtinId="8"/>
    <cellStyle name="Normal" xfId="0" builtinId="0"/>
    <cellStyle name="Normal_Feuil1" xfId="2" xr:uid="{00000000-0005-0000-0000-000002000000}"/>
  </cellStyles>
  <dxfs count="2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1962149</xdr:colOff>
      <xdr:row>1</xdr:row>
      <xdr:rowOff>190500</xdr:rowOff>
    </xdr:from>
    <xdr:to>
      <xdr:col>6</xdr:col>
      <xdr:colOff>4286248</xdr:colOff>
      <xdr:row>4</xdr:row>
      <xdr:rowOff>419100</xdr:rowOff>
    </xdr:to>
    <xdr:sp macro="[0]!ViderCollerEtFusion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21607462" y="1357313"/>
          <a:ext cx="2324099" cy="1371600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/>
            <a:t>COLLER</a:t>
          </a:r>
          <a:r>
            <a:rPr lang="fr-FR" sz="2000" baseline="0"/>
            <a:t> LA COMMANDE</a:t>
          </a:r>
          <a:endParaRPr lang="fr-FR" sz="2000"/>
        </a:p>
      </xdr:txBody>
    </xdr:sp>
    <xdr:clientData fPrintsWithSheet="0"/>
  </xdr:twoCellAnchor>
  <xdr:twoCellAnchor>
    <xdr:from>
      <xdr:col>4</xdr:col>
      <xdr:colOff>928688</xdr:colOff>
      <xdr:row>0</xdr:row>
      <xdr:rowOff>404812</xdr:rowOff>
    </xdr:from>
    <xdr:to>
      <xdr:col>6</xdr:col>
      <xdr:colOff>1143000</xdr:colOff>
      <xdr:row>2</xdr:row>
      <xdr:rowOff>190499</xdr:rowOff>
    </xdr:to>
    <xdr:sp macro="[0]!envoyer_mail_epi_stock_disponibl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7097376" y="404812"/>
          <a:ext cx="3690937" cy="1238250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2400">
              <a:solidFill>
                <a:schemeClr val="lt1"/>
              </a:solidFill>
              <a:latin typeface="+mn-lt"/>
              <a:ea typeface="+mn-ea"/>
              <a:cs typeface="+mn-cs"/>
            </a:rPr>
            <a:t>EPI en stock : Mail pour informer le demandeur </a:t>
          </a:r>
        </a:p>
      </xdr:txBody>
    </xdr:sp>
    <xdr:clientData fPrintsWithSheet="0"/>
  </xdr:twoCellAnchor>
  <xdr:twoCellAnchor>
    <xdr:from>
      <xdr:col>4</xdr:col>
      <xdr:colOff>952499</xdr:colOff>
      <xdr:row>4</xdr:row>
      <xdr:rowOff>0</xdr:rowOff>
    </xdr:from>
    <xdr:to>
      <xdr:col>6</xdr:col>
      <xdr:colOff>1166811</xdr:colOff>
      <xdr:row>8</xdr:row>
      <xdr:rowOff>95250</xdr:rowOff>
    </xdr:to>
    <xdr:sp macro="[0]!envoyer_mail_epi_en_command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7121187" y="2309813"/>
          <a:ext cx="3690937" cy="1500187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marL="0" indent="0" algn="ctr"/>
          <a:r>
            <a:rPr lang="fr-FR" sz="2400">
              <a:solidFill>
                <a:schemeClr val="lt1"/>
              </a:solidFill>
              <a:latin typeface="+mn-lt"/>
              <a:ea typeface="+mn-ea"/>
              <a:cs typeface="+mn-cs"/>
            </a:rPr>
            <a:t>EPI en Commande</a:t>
          </a:r>
          <a:r>
            <a:rPr lang="fr-FR" sz="240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2400">
              <a:solidFill>
                <a:schemeClr val="lt1"/>
              </a:solidFill>
              <a:latin typeface="+mn-lt"/>
              <a:ea typeface="+mn-ea"/>
              <a:cs typeface="+mn-cs"/>
            </a:rPr>
            <a:t>: Mail pour informer le demandeur 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1992</xdr:row>
          <xdr:rowOff>0</xdr:rowOff>
        </xdr:from>
        <xdr:to>
          <xdr:col>0</xdr:col>
          <xdr:colOff>914400</xdr:colOff>
          <xdr:row>1993</xdr:row>
          <xdr:rowOff>28575</xdr:rowOff>
        </xdr:to>
        <xdr:sp macro="" textlink="">
          <xdr:nvSpPr>
            <xdr:cNvPr id="8253" name="Control 61" hidden="1">
              <a:extLst>
                <a:ext uri="{63B3BB69-23CF-44E3-9099-C40C66FF867C}">
                  <a14:compatExt spid="_x0000_s8253"/>
                </a:ext>
                <a:ext uri="{FF2B5EF4-FFF2-40B4-BE49-F238E27FC236}">
                  <a16:creationId xmlns:a16="http://schemas.microsoft.com/office/drawing/2014/main" id="{00000000-0008-0000-0600-00003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mailto:vincent.davantes@actemium.com" TargetMode="External"/><Relationship Id="rId671" Type="http://schemas.openxmlformats.org/officeDocument/2006/relationships/hyperlink" Target="mailto:mathias.hereau@actemium.com" TargetMode="External"/><Relationship Id="rId769" Type="http://schemas.openxmlformats.org/officeDocument/2006/relationships/hyperlink" Target="mailto:alexiscodevelle.actemium@liebherr.com" TargetMode="External"/><Relationship Id="rId976" Type="http://schemas.openxmlformats.org/officeDocument/2006/relationships/hyperlink" Target="mailto:alexandre.mourembles@actemium.com" TargetMode="External"/><Relationship Id="rId21" Type="http://schemas.openxmlformats.org/officeDocument/2006/relationships/hyperlink" Target="mailto:maintenance.fal@actemium.com" TargetMode="External"/><Relationship Id="rId324" Type="http://schemas.openxmlformats.org/officeDocument/2006/relationships/hyperlink" Target="mailto:lelia.boscolo.external@airbus.com" TargetMode="External"/><Relationship Id="rId531" Type="http://schemas.openxmlformats.org/officeDocument/2006/relationships/hyperlink" Target="mailto:lelia.boscolo.external@airbus.com" TargetMode="External"/><Relationship Id="rId629" Type="http://schemas.openxmlformats.org/officeDocument/2006/relationships/hyperlink" Target="mailto:julien.paumard@actemium.com" TargetMode="External"/><Relationship Id="rId170" Type="http://schemas.openxmlformats.org/officeDocument/2006/relationships/hyperlink" Target="mailto:lelia.boscolo.external@airbus.com" TargetMode="External"/><Relationship Id="rId836" Type="http://schemas.openxmlformats.org/officeDocument/2006/relationships/hyperlink" Target="mailto:stephane.mirouze@actemium.com" TargetMode="External"/><Relationship Id="rId1021" Type="http://schemas.openxmlformats.org/officeDocument/2006/relationships/hyperlink" Target="mailto:stephane.delmas@actemium.com" TargetMode="External"/><Relationship Id="rId268" Type="http://schemas.openxmlformats.org/officeDocument/2006/relationships/hyperlink" Target="mailto:jean-luc.cebe@actemium.com" TargetMode="External"/><Relationship Id="rId475" Type="http://schemas.openxmlformats.org/officeDocument/2006/relationships/hyperlink" Target="mailto:lelia.boscolo.external@airbus.com" TargetMode="External"/><Relationship Id="rId682" Type="http://schemas.openxmlformats.org/officeDocument/2006/relationships/hyperlink" Target="mailto:lelia.boscolo.external@airbus.com" TargetMode="External"/><Relationship Id="rId903" Type="http://schemas.openxmlformats.org/officeDocument/2006/relationships/hyperlink" Target="mailto:lelia.boscolo.external@airbus.com" TargetMode="External"/><Relationship Id="rId32" Type="http://schemas.openxmlformats.org/officeDocument/2006/relationships/hyperlink" Target="mailto:alexis.codevelle@actemium" TargetMode="External"/><Relationship Id="rId128" Type="http://schemas.openxmlformats.org/officeDocument/2006/relationships/hyperlink" Target="mailto:vincent.davantes@actemium.com" TargetMode="External"/><Relationship Id="rId335" Type="http://schemas.openxmlformats.org/officeDocument/2006/relationships/hyperlink" Target="mailto:thierry.delpech1@actemium.com" TargetMode="External"/><Relationship Id="rId542" Type="http://schemas.openxmlformats.org/officeDocument/2006/relationships/hyperlink" Target="mailto:karine.bedon@actemium.com" TargetMode="External"/><Relationship Id="rId987" Type="http://schemas.openxmlformats.org/officeDocument/2006/relationships/hyperlink" Target="mailto:alexandre.mourembles@actemium.com" TargetMode="External"/><Relationship Id="rId181" Type="http://schemas.openxmlformats.org/officeDocument/2006/relationships/hyperlink" Target="mailto:mathieu.cantonnet@actemium.com" TargetMode="External"/><Relationship Id="rId402" Type="http://schemas.openxmlformats.org/officeDocument/2006/relationships/hyperlink" Target="mailto:emmanuel.grignon@actemium.com" TargetMode="External"/><Relationship Id="rId847" Type="http://schemas.openxmlformats.org/officeDocument/2006/relationships/hyperlink" Target="mailto:christophe.combes.external@airbus.com" TargetMode="External"/><Relationship Id="rId1032" Type="http://schemas.openxmlformats.org/officeDocument/2006/relationships/hyperlink" Target="mailto:francis.dragne@actemium.com" TargetMode="External"/><Relationship Id="rId279" Type="http://schemas.openxmlformats.org/officeDocument/2006/relationships/hyperlink" Target="mailto:romain.vergnes@actemuim.com" TargetMode="External"/><Relationship Id="rId486" Type="http://schemas.openxmlformats.org/officeDocument/2006/relationships/hyperlink" Target="mailto:alexis.codevelle@actemium.com" TargetMode="External"/><Relationship Id="rId693" Type="http://schemas.openxmlformats.org/officeDocument/2006/relationships/hyperlink" Target="mailto:karine.bedon@actemium.com" TargetMode="External"/><Relationship Id="rId707" Type="http://schemas.openxmlformats.org/officeDocument/2006/relationships/hyperlink" Target="mailto:pascal.garcia@pioneer.com" TargetMode="External"/><Relationship Id="rId914" Type="http://schemas.openxmlformats.org/officeDocument/2006/relationships/hyperlink" Target="mailto:vincent.davantes@actemium.com" TargetMode="External"/><Relationship Id="rId43" Type="http://schemas.openxmlformats.org/officeDocument/2006/relationships/hyperlink" Target="mailto:alexis.codevelle@actemium.com" TargetMode="External"/><Relationship Id="rId139" Type="http://schemas.openxmlformats.org/officeDocument/2006/relationships/hyperlink" Target="mailto:william.roumagnac@actemium.com" TargetMode="External"/><Relationship Id="rId346" Type="http://schemas.openxmlformats.org/officeDocument/2006/relationships/hyperlink" Target="mailto:vincent.davantes@actemium.com" TargetMode="External"/><Relationship Id="rId553" Type="http://schemas.openxmlformats.org/officeDocument/2006/relationships/hyperlink" Target="mailto:bruno.frayssinhes@actemium.com" TargetMode="External"/><Relationship Id="rId760" Type="http://schemas.openxmlformats.org/officeDocument/2006/relationships/hyperlink" Target="mailto:mathias.hereau@actemium.com" TargetMode="External"/><Relationship Id="rId998" Type="http://schemas.openxmlformats.org/officeDocument/2006/relationships/hyperlink" Target="mailto:emmanuel.grignon@actemium.com" TargetMode="External"/><Relationship Id="rId192" Type="http://schemas.openxmlformats.org/officeDocument/2006/relationships/hyperlink" Target="mailto:jean-luc.granier@merial.com" TargetMode="External"/><Relationship Id="rId206" Type="http://schemas.openxmlformats.org/officeDocument/2006/relationships/hyperlink" Target="mailto:vincent.davantes@actemium.com" TargetMode="External"/><Relationship Id="rId413" Type="http://schemas.openxmlformats.org/officeDocument/2006/relationships/hyperlink" Target="mailto:pascal.garcia@pioneer.com" TargetMode="External"/><Relationship Id="rId858" Type="http://schemas.openxmlformats.org/officeDocument/2006/relationships/hyperlink" Target="mailto:alexandre.mourembles@actemium.com" TargetMode="External"/><Relationship Id="rId1043" Type="http://schemas.openxmlformats.org/officeDocument/2006/relationships/hyperlink" Target="mailto:alexandre.mourembles@actemium.com" TargetMode="External"/><Relationship Id="rId497" Type="http://schemas.openxmlformats.org/officeDocument/2006/relationships/hyperlink" Target="mailto:william.stephens@cegelec.com" TargetMode="External"/><Relationship Id="rId620" Type="http://schemas.openxmlformats.org/officeDocument/2006/relationships/hyperlink" Target="mailto:stephane.mirouze@actemium.com" TargetMode="External"/><Relationship Id="rId718" Type="http://schemas.openxmlformats.org/officeDocument/2006/relationships/hyperlink" Target="mailto:vincent.pascal@actemium.com" TargetMode="External"/><Relationship Id="rId925" Type="http://schemas.openxmlformats.org/officeDocument/2006/relationships/hyperlink" Target="mailto:alexandre.mourembles@actemium.com" TargetMode="External"/><Relationship Id="rId357" Type="http://schemas.openxmlformats.org/officeDocument/2006/relationships/hyperlink" Target="mailto:vincent.pascal@actemium.com" TargetMode="External"/><Relationship Id="rId54" Type="http://schemas.openxmlformats.org/officeDocument/2006/relationships/hyperlink" Target="mailto:lelia.boscolo.external@airbus.com" TargetMode="External"/><Relationship Id="rId217" Type="http://schemas.openxmlformats.org/officeDocument/2006/relationships/hyperlink" Target="mailto:lelia.boscolo.external@airbus.com" TargetMode="External"/><Relationship Id="rId564" Type="http://schemas.openxmlformats.org/officeDocument/2006/relationships/hyperlink" Target="mailto:lelia.boscolo.external@airbus.com" TargetMode="External"/><Relationship Id="rId771" Type="http://schemas.openxmlformats.org/officeDocument/2006/relationships/hyperlink" Target="mailto:romain.vergnes@vinci-energies.net" TargetMode="External"/><Relationship Id="rId869" Type="http://schemas.openxmlformats.org/officeDocument/2006/relationships/hyperlink" Target="mailto:xavier.preto@actemium.com" TargetMode="External"/><Relationship Id="rId424" Type="http://schemas.openxmlformats.org/officeDocument/2006/relationships/hyperlink" Target="mailto:emilie.norroy@actemium.com" TargetMode="External"/><Relationship Id="rId631" Type="http://schemas.openxmlformats.org/officeDocument/2006/relationships/hyperlink" Target="mailto:stephane.vindel@vinci-energies.net" TargetMode="External"/><Relationship Id="rId729" Type="http://schemas.openxmlformats.org/officeDocument/2006/relationships/hyperlink" Target="mailto:tristan.calmelly@actemium.com" TargetMode="External"/><Relationship Id="rId1054" Type="http://schemas.openxmlformats.org/officeDocument/2006/relationships/hyperlink" Target="mailto:eric.sanchez-clary.external@airbus.com" TargetMode="External"/><Relationship Id="rId270" Type="http://schemas.openxmlformats.org/officeDocument/2006/relationships/hyperlink" Target="mailto:vincent.pascal@actemium.com" TargetMode="External"/><Relationship Id="rId936" Type="http://schemas.openxmlformats.org/officeDocument/2006/relationships/hyperlink" Target="mailto:lelia.boscolo.external@airbus.com" TargetMode="External"/><Relationship Id="rId65" Type="http://schemas.openxmlformats.org/officeDocument/2006/relationships/hyperlink" Target="mailto:william.stephens@cegelec.com" TargetMode="External"/><Relationship Id="rId130" Type="http://schemas.openxmlformats.org/officeDocument/2006/relationships/hyperlink" Target="mailto:jean-luc.granier@merial.com" TargetMode="External"/><Relationship Id="rId368" Type="http://schemas.openxmlformats.org/officeDocument/2006/relationships/hyperlink" Target="mailto:mathias.hereau@actemium.com" TargetMode="External"/><Relationship Id="rId575" Type="http://schemas.openxmlformats.org/officeDocument/2006/relationships/hyperlink" Target="mailto:lelia.boscolo.external@airbus.com" TargetMode="External"/><Relationship Id="rId782" Type="http://schemas.openxmlformats.org/officeDocument/2006/relationships/hyperlink" Target="mailto:lelia.boscolo.external@airbus.com" TargetMode="External"/><Relationship Id="rId228" Type="http://schemas.openxmlformats.org/officeDocument/2006/relationships/hyperlink" Target="mailto:romain.vergnes@actemium.com" TargetMode="External"/><Relationship Id="rId435" Type="http://schemas.openxmlformats.org/officeDocument/2006/relationships/hyperlink" Target="mailto:mathias.hereau@actemium.com" TargetMode="External"/><Relationship Id="rId642" Type="http://schemas.openxmlformats.org/officeDocument/2006/relationships/hyperlink" Target="mailto:karine.bedon@actemium.com" TargetMode="External"/><Relationship Id="rId1065" Type="http://schemas.openxmlformats.org/officeDocument/2006/relationships/control" Target="../activeX/activeX1.xml"/><Relationship Id="rId281" Type="http://schemas.openxmlformats.org/officeDocument/2006/relationships/hyperlink" Target="mailto:jean-luc.granier@merial.com" TargetMode="External"/><Relationship Id="rId502" Type="http://schemas.openxmlformats.org/officeDocument/2006/relationships/hyperlink" Target="mailto:alexis.codevelle@actemium.com" TargetMode="External"/><Relationship Id="rId947" Type="http://schemas.openxmlformats.org/officeDocument/2006/relationships/hyperlink" Target="mailto:lelia.boscolo.external@airbus.com" TargetMode="External"/><Relationship Id="rId76" Type="http://schemas.openxmlformats.org/officeDocument/2006/relationships/hyperlink" Target="mailto:lelia.boscolo.external@airbus.com" TargetMode="External"/><Relationship Id="rId141" Type="http://schemas.openxmlformats.org/officeDocument/2006/relationships/hyperlink" Target="mailto:julien.paumard@actemium.com" TargetMode="External"/><Relationship Id="rId379" Type="http://schemas.openxmlformats.org/officeDocument/2006/relationships/hyperlink" Target="mailto:alexis.tamowski@actemium.com" TargetMode="External"/><Relationship Id="rId586" Type="http://schemas.openxmlformats.org/officeDocument/2006/relationships/hyperlink" Target="mailto:mathias.hereau@actemium.com" TargetMode="External"/><Relationship Id="rId793" Type="http://schemas.openxmlformats.org/officeDocument/2006/relationships/hyperlink" Target="mailto:maxime.sandre.external@airbus.com" TargetMode="External"/><Relationship Id="rId807" Type="http://schemas.openxmlformats.org/officeDocument/2006/relationships/hyperlink" Target="mailto:alexis.tamowski@actemium.com" TargetMode="External"/><Relationship Id="rId7" Type="http://schemas.openxmlformats.org/officeDocument/2006/relationships/hyperlink" Target="mailto:florian.ferrier@actemium.com" TargetMode="External"/><Relationship Id="rId239" Type="http://schemas.openxmlformats.org/officeDocument/2006/relationships/hyperlink" Target="mailto:lelia.boscolo.external@airbus.com" TargetMode="External"/><Relationship Id="rId446" Type="http://schemas.openxmlformats.org/officeDocument/2006/relationships/hyperlink" Target="mailto:lelia.boscolo.external@airbus.com" TargetMode="External"/><Relationship Id="rId653" Type="http://schemas.openxmlformats.org/officeDocument/2006/relationships/hyperlink" Target="mailto:vincent.davantes@actemium.com" TargetMode="External"/><Relationship Id="rId292" Type="http://schemas.openxmlformats.org/officeDocument/2006/relationships/hyperlink" Target="mailto:vincent.davantes@actemium.com" TargetMode="External"/><Relationship Id="rId306" Type="http://schemas.openxmlformats.org/officeDocument/2006/relationships/hyperlink" Target="mailto:alexis.codevelle@liebherr.com" TargetMode="External"/><Relationship Id="rId860" Type="http://schemas.openxmlformats.org/officeDocument/2006/relationships/hyperlink" Target="mailto:alexandre.mourembles@actemium.com" TargetMode="External"/><Relationship Id="rId958" Type="http://schemas.openxmlformats.org/officeDocument/2006/relationships/hyperlink" Target="mailto:florian.devals.externe@pierre-fabre.com" TargetMode="External"/><Relationship Id="rId87" Type="http://schemas.openxmlformats.org/officeDocument/2006/relationships/hyperlink" Target="mailto:lelia.boscolo.external@airbus.com" TargetMode="External"/><Relationship Id="rId513" Type="http://schemas.openxmlformats.org/officeDocument/2006/relationships/hyperlink" Target="mailto:jerome.fasolo.external@airbus.com" TargetMode="External"/><Relationship Id="rId597" Type="http://schemas.openxmlformats.org/officeDocument/2006/relationships/hyperlink" Target="mailto:mathieu.cantonnet@actemium.com" TargetMode="External"/><Relationship Id="rId720" Type="http://schemas.openxmlformats.org/officeDocument/2006/relationships/hyperlink" Target="mailto:vincent.bellanger@actemium.com" TargetMode="External"/><Relationship Id="rId818" Type="http://schemas.openxmlformats.org/officeDocument/2006/relationships/hyperlink" Target="mailto:christophe.combes.external@airbus.com" TargetMode="External"/><Relationship Id="rId152" Type="http://schemas.openxmlformats.org/officeDocument/2006/relationships/hyperlink" Target="mailto:william.stephens@cegelec.com" TargetMode="External"/><Relationship Id="rId457" Type="http://schemas.openxmlformats.org/officeDocument/2006/relationships/hyperlink" Target="mailto:stephane.mirouze@actemium.com" TargetMode="External"/><Relationship Id="rId1003" Type="http://schemas.openxmlformats.org/officeDocument/2006/relationships/hyperlink" Target="mailto:karl.humbert@actemium.com" TargetMode="External"/><Relationship Id="rId664" Type="http://schemas.openxmlformats.org/officeDocument/2006/relationships/hyperlink" Target="mailto:lelia.boscolo.external@airbus.com" TargetMode="External"/><Relationship Id="rId871" Type="http://schemas.openxmlformats.org/officeDocument/2006/relationships/hyperlink" Target="mailto:job.filipe@actemium.com" TargetMode="External"/><Relationship Id="rId969" Type="http://schemas.openxmlformats.org/officeDocument/2006/relationships/hyperlink" Target="mailto:jean-luc.cebe@actemium.com" TargetMode="External"/><Relationship Id="rId14" Type="http://schemas.openxmlformats.org/officeDocument/2006/relationships/hyperlink" Target="mailto:maintenance.fal@actemium.com" TargetMode="External"/><Relationship Id="rId317" Type="http://schemas.openxmlformats.org/officeDocument/2006/relationships/hyperlink" Target="mailto:lelia.boscolo.external@airbus.com" TargetMode="External"/><Relationship Id="rId524" Type="http://schemas.openxmlformats.org/officeDocument/2006/relationships/hyperlink" Target="mailto:julien.paumard@actemium.com" TargetMode="External"/><Relationship Id="rId731" Type="http://schemas.openxmlformats.org/officeDocument/2006/relationships/hyperlink" Target="mailto:alexandre.sirbulescu@actemium.com" TargetMode="External"/><Relationship Id="rId98" Type="http://schemas.openxmlformats.org/officeDocument/2006/relationships/hyperlink" Target="mailto:vincent.davantes@actemium.com" TargetMode="External"/><Relationship Id="rId163" Type="http://schemas.openxmlformats.org/officeDocument/2006/relationships/hyperlink" Target="mailto:pascal.garcia@pioneer.com" TargetMode="External"/><Relationship Id="rId370" Type="http://schemas.openxmlformats.org/officeDocument/2006/relationships/hyperlink" Target="mailto:julien.paumard@actemium.com" TargetMode="External"/><Relationship Id="rId829" Type="http://schemas.openxmlformats.org/officeDocument/2006/relationships/hyperlink" Target="mailto:stephane.mirouze@actemium.com" TargetMode="External"/><Relationship Id="rId1014" Type="http://schemas.openxmlformats.org/officeDocument/2006/relationships/hyperlink" Target="mailto:sebastien.dasque@actemium.com" TargetMode="External"/><Relationship Id="rId230" Type="http://schemas.openxmlformats.org/officeDocument/2006/relationships/hyperlink" Target="mailto:pascal.garcia@pioneer.com" TargetMode="External"/><Relationship Id="rId468" Type="http://schemas.openxmlformats.org/officeDocument/2006/relationships/hyperlink" Target="mailto:guillaume.lamiaud@actemium.com" TargetMode="External"/><Relationship Id="rId675" Type="http://schemas.openxmlformats.org/officeDocument/2006/relationships/hyperlink" Target="mailto:karine.bedon@actemium.com" TargetMode="External"/><Relationship Id="rId882" Type="http://schemas.openxmlformats.org/officeDocument/2006/relationships/hyperlink" Target="mailto:vincent.pascal@actemium.com" TargetMode="External"/><Relationship Id="rId25" Type="http://schemas.openxmlformats.org/officeDocument/2006/relationships/hyperlink" Target="mailto:alexandre.sirbulescu@actemium.com" TargetMode="External"/><Relationship Id="rId328" Type="http://schemas.openxmlformats.org/officeDocument/2006/relationships/hyperlink" Target="mailto:alexandre.sirbulescu@actemium.com" TargetMode="External"/><Relationship Id="rId535" Type="http://schemas.openxmlformats.org/officeDocument/2006/relationships/hyperlink" Target="mailto:julien.paumard@actemium.com" TargetMode="External"/><Relationship Id="rId742" Type="http://schemas.openxmlformats.org/officeDocument/2006/relationships/hyperlink" Target="mailto:pascal.garcia@pioneer.com" TargetMode="External"/><Relationship Id="rId174" Type="http://schemas.openxmlformats.org/officeDocument/2006/relationships/hyperlink" Target="mailto:karl.humbert@actemium.com" TargetMode="External"/><Relationship Id="rId381" Type="http://schemas.openxmlformats.org/officeDocument/2006/relationships/hyperlink" Target="mailto:julien.paumard@actemium.com" TargetMode="External"/><Relationship Id="rId602" Type="http://schemas.openxmlformats.org/officeDocument/2006/relationships/hyperlink" Target="mailto:jean-luc.cebe@actemium.com" TargetMode="External"/><Relationship Id="rId1025" Type="http://schemas.openxmlformats.org/officeDocument/2006/relationships/hyperlink" Target="mailto:vincent.davantes@actemium.com" TargetMode="External"/><Relationship Id="rId241" Type="http://schemas.openxmlformats.org/officeDocument/2006/relationships/hyperlink" Target="mailto:lelia.boscolo.external@airbus.com" TargetMode="External"/><Relationship Id="rId479" Type="http://schemas.openxmlformats.org/officeDocument/2006/relationships/hyperlink" Target="mailto:alexis.tamowski@actemium.com" TargetMode="External"/><Relationship Id="rId686" Type="http://schemas.openxmlformats.org/officeDocument/2006/relationships/hyperlink" Target="mailto:eric.sanchez-clary.external@airbus.com" TargetMode="External"/><Relationship Id="rId893" Type="http://schemas.openxmlformats.org/officeDocument/2006/relationships/hyperlink" Target="mailto:xavier.preto@actemium.com" TargetMode="External"/><Relationship Id="rId907" Type="http://schemas.openxmlformats.org/officeDocument/2006/relationships/hyperlink" Target="mailto:mathieu.cantonnet@actemium.com" TargetMode="External"/><Relationship Id="rId36" Type="http://schemas.openxmlformats.org/officeDocument/2006/relationships/hyperlink" Target="mailto:stephane.vindel.external@airbus.com" TargetMode="External"/><Relationship Id="rId339" Type="http://schemas.openxmlformats.org/officeDocument/2006/relationships/hyperlink" Target="mailto:marc.detraz@actemium.com" TargetMode="External"/><Relationship Id="rId546" Type="http://schemas.openxmlformats.org/officeDocument/2006/relationships/hyperlink" Target="mailto:mathias.hereau@actemium.com" TargetMode="External"/><Relationship Id="rId753" Type="http://schemas.openxmlformats.org/officeDocument/2006/relationships/hyperlink" Target="mailto:alexandre.mourembles@actemium.com" TargetMode="External"/><Relationship Id="rId101" Type="http://schemas.openxmlformats.org/officeDocument/2006/relationships/hyperlink" Target="mailto:lelia.boscolo.external@airbus.com" TargetMode="External"/><Relationship Id="rId185" Type="http://schemas.openxmlformats.org/officeDocument/2006/relationships/hyperlink" Target="mailto:karine.bedon@actemium.com" TargetMode="External"/><Relationship Id="rId406" Type="http://schemas.openxmlformats.org/officeDocument/2006/relationships/hyperlink" Target="mailto:alexis.codevelle@actemium.com" TargetMode="External"/><Relationship Id="rId960" Type="http://schemas.openxmlformats.org/officeDocument/2006/relationships/hyperlink" Target="mailto:stephane.delmas@actemium.com" TargetMode="External"/><Relationship Id="rId1036" Type="http://schemas.openxmlformats.org/officeDocument/2006/relationships/hyperlink" Target="mailto:stephane.mirouze@actemium.com" TargetMode="External"/><Relationship Id="rId392" Type="http://schemas.openxmlformats.org/officeDocument/2006/relationships/hyperlink" Target="mailto:mathias.hereau@actemium.com" TargetMode="External"/><Relationship Id="rId613" Type="http://schemas.openxmlformats.org/officeDocument/2006/relationships/hyperlink" Target="mailto:a.codevelle@gmail.com" TargetMode="External"/><Relationship Id="rId697" Type="http://schemas.openxmlformats.org/officeDocument/2006/relationships/hyperlink" Target="mailto:lelia.boscolo.external@airbus.com" TargetMode="External"/><Relationship Id="rId820" Type="http://schemas.openxmlformats.org/officeDocument/2006/relationships/hyperlink" Target="mailto:bruno.frayssinhes@actemium.com" TargetMode="External"/><Relationship Id="rId918" Type="http://schemas.openxmlformats.org/officeDocument/2006/relationships/hyperlink" Target="mailto:lelia.boscolo.external@airbus.com" TargetMode="External"/><Relationship Id="rId252" Type="http://schemas.openxmlformats.org/officeDocument/2006/relationships/hyperlink" Target="mailto:vincent.davantes@actemium.com" TargetMode="External"/><Relationship Id="rId47" Type="http://schemas.openxmlformats.org/officeDocument/2006/relationships/hyperlink" Target="mailto:lelia.boscolo.external@airbus.com" TargetMode="External"/><Relationship Id="rId112" Type="http://schemas.openxmlformats.org/officeDocument/2006/relationships/hyperlink" Target="mailto:vincent.davantes@actemium.com" TargetMode="External"/><Relationship Id="rId557" Type="http://schemas.openxmlformats.org/officeDocument/2006/relationships/hyperlink" Target="mailto:eric.sanchez-clary.external@airbus.com" TargetMode="External"/><Relationship Id="rId764" Type="http://schemas.openxmlformats.org/officeDocument/2006/relationships/hyperlink" Target="mailto:emmanuel.grignon@actemium.com" TargetMode="External"/><Relationship Id="rId971" Type="http://schemas.openxmlformats.org/officeDocument/2006/relationships/hyperlink" Target="mailto:lelia.boscolo.external@airbus.com" TargetMode="External"/><Relationship Id="rId196" Type="http://schemas.openxmlformats.org/officeDocument/2006/relationships/hyperlink" Target="mailto:alexis.codevelle@actemium.com" TargetMode="External"/><Relationship Id="rId417" Type="http://schemas.openxmlformats.org/officeDocument/2006/relationships/hyperlink" Target="mailto:jerome.bachelery@actemium.com" TargetMode="External"/><Relationship Id="rId624" Type="http://schemas.openxmlformats.org/officeDocument/2006/relationships/hyperlink" Target="mailto:vincent.pascal@actemium.com" TargetMode="External"/><Relationship Id="rId831" Type="http://schemas.openxmlformats.org/officeDocument/2006/relationships/hyperlink" Target="mailto:emmanuel.grignon@actemium.com" TargetMode="External"/><Relationship Id="rId1047" Type="http://schemas.openxmlformats.org/officeDocument/2006/relationships/hyperlink" Target="mailto:vincent.davantes@actemium.com" TargetMode="External"/><Relationship Id="rId263" Type="http://schemas.openxmlformats.org/officeDocument/2006/relationships/hyperlink" Target="mailto:cedric.reixach@actemium.com" TargetMode="External"/><Relationship Id="rId470" Type="http://schemas.openxmlformats.org/officeDocument/2006/relationships/hyperlink" Target="mailto:stephane.mirouze@actemium.com" TargetMode="External"/><Relationship Id="rId929" Type="http://schemas.openxmlformats.org/officeDocument/2006/relationships/hyperlink" Target="mailto:eric.sanchez-clary.external@airbus.com" TargetMode="External"/><Relationship Id="rId58" Type="http://schemas.openxmlformats.org/officeDocument/2006/relationships/hyperlink" Target="mailto:vincent.pascal@actemium.com" TargetMode="External"/><Relationship Id="rId123" Type="http://schemas.openxmlformats.org/officeDocument/2006/relationships/hyperlink" Target="mailto:mathieu.cantonnet@actemium.com" TargetMode="External"/><Relationship Id="rId330" Type="http://schemas.openxmlformats.org/officeDocument/2006/relationships/hyperlink" Target="mailto:alexis.tamowski@cegelec.com" TargetMode="External"/><Relationship Id="rId568" Type="http://schemas.openxmlformats.org/officeDocument/2006/relationships/hyperlink" Target="mailto:tristan.calmelly@actemium.com" TargetMode="External"/><Relationship Id="rId775" Type="http://schemas.openxmlformats.org/officeDocument/2006/relationships/hyperlink" Target="mailto:eric.sanchez-clary.external@airbus.com" TargetMode="External"/><Relationship Id="rId982" Type="http://schemas.openxmlformats.org/officeDocument/2006/relationships/hyperlink" Target="mailto:karine.bedon@cegelec.com" TargetMode="External"/><Relationship Id="rId428" Type="http://schemas.openxmlformats.org/officeDocument/2006/relationships/hyperlink" Target="mailto:thierry.delpech1@actemium.com" TargetMode="External"/><Relationship Id="rId635" Type="http://schemas.openxmlformats.org/officeDocument/2006/relationships/hyperlink" Target="mailto:julien.paumard@actemium.com" TargetMode="External"/><Relationship Id="rId842" Type="http://schemas.openxmlformats.org/officeDocument/2006/relationships/hyperlink" Target="mailto:xavier.orriere@actemium.com" TargetMode="External"/><Relationship Id="rId1058" Type="http://schemas.openxmlformats.org/officeDocument/2006/relationships/hyperlink" Target="mailto:vincent.pascal@actemium.com" TargetMode="External"/><Relationship Id="rId274" Type="http://schemas.openxmlformats.org/officeDocument/2006/relationships/hyperlink" Target="mailto:lelia.boscolo.external@airbus.com" TargetMode="External"/><Relationship Id="rId481" Type="http://schemas.openxmlformats.org/officeDocument/2006/relationships/hyperlink" Target="mailto:lelia.boscolo.external@airbus.com" TargetMode="External"/><Relationship Id="rId702" Type="http://schemas.openxmlformats.org/officeDocument/2006/relationships/hyperlink" Target="mailto:mathias.hereau@actemium.com" TargetMode="External"/><Relationship Id="rId69" Type="http://schemas.openxmlformats.org/officeDocument/2006/relationships/hyperlink" Target="mailto:celine.laville@orange.fr" TargetMode="External"/><Relationship Id="rId134" Type="http://schemas.openxmlformats.org/officeDocument/2006/relationships/hyperlink" Target="mailto:christophe.suberville@actemium.com" TargetMode="External"/><Relationship Id="rId579" Type="http://schemas.openxmlformats.org/officeDocument/2006/relationships/hyperlink" Target="mailto:thierry.delpech1@actemium.com" TargetMode="External"/><Relationship Id="rId786" Type="http://schemas.openxmlformats.org/officeDocument/2006/relationships/hyperlink" Target="mailto:jean-luc.cebe@actemium.com" TargetMode="External"/><Relationship Id="rId993" Type="http://schemas.openxmlformats.org/officeDocument/2006/relationships/hyperlink" Target="mailto:lelia.boscolo.external@airbus.com" TargetMode="External"/><Relationship Id="rId341" Type="http://schemas.openxmlformats.org/officeDocument/2006/relationships/hyperlink" Target="mailto:stephane.mirouze@actemium.com" TargetMode="External"/><Relationship Id="rId439" Type="http://schemas.openxmlformats.org/officeDocument/2006/relationships/hyperlink" Target="mailto:jean-luc.granier@merial.com" TargetMode="External"/><Relationship Id="rId646" Type="http://schemas.openxmlformats.org/officeDocument/2006/relationships/hyperlink" Target="mailto:eric.sanchez-clary.external@airbus.com" TargetMode="External"/><Relationship Id="rId201" Type="http://schemas.openxmlformats.org/officeDocument/2006/relationships/hyperlink" Target="mailto:benjamin.cabrignac@actemium.com" TargetMode="External"/><Relationship Id="rId285" Type="http://schemas.openxmlformats.org/officeDocument/2006/relationships/hyperlink" Target="mailto:julien.paumard@actemium" TargetMode="External"/><Relationship Id="rId506" Type="http://schemas.openxmlformats.org/officeDocument/2006/relationships/hyperlink" Target="mailto:thierry.delpech1@actemium.com" TargetMode="External"/><Relationship Id="rId853" Type="http://schemas.openxmlformats.org/officeDocument/2006/relationships/hyperlink" Target="mailto:pascal.pioneer@pioneer.com" TargetMode="External"/><Relationship Id="rId492" Type="http://schemas.openxmlformats.org/officeDocument/2006/relationships/hyperlink" Target="mailto:thierry.delpech1@actemium.com" TargetMode="External"/><Relationship Id="rId713" Type="http://schemas.openxmlformats.org/officeDocument/2006/relationships/hyperlink" Target="mailto:alexandre.sirbulescu@actemium.com" TargetMode="External"/><Relationship Id="rId797" Type="http://schemas.openxmlformats.org/officeDocument/2006/relationships/hyperlink" Target="mailto:pascal.garcia@pioneer.com" TargetMode="External"/><Relationship Id="rId920" Type="http://schemas.openxmlformats.org/officeDocument/2006/relationships/hyperlink" Target="mailto:lelia.boscolo.external@airbus.com" TargetMode="External"/><Relationship Id="rId145" Type="http://schemas.openxmlformats.org/officeDocument/2006/relationships/hyperlink" Target="mailto:jean-luc.cebe@actemium.com" TargetMode="External"/><Relationship Id="rId352" Type="http://schemas.openxmlformats.org/officeDocument/2006/relationships/hyperlink" Target="mailto:vincent.davantes@gmail.com" TargetMode="External"/><Relationship Id="rId212" Type="http://schemas.openxmlformats.org/officeDocument/2006/relationships/hyperlink" Target="mailto:romain.vergnes@actemium.com" TargetMode="External"/><Relationship Id="rId657" Type="http://schemas.openxmlformats.org/officeDocument/2006/relationships/hyperlink" Target="mailto:alexis.codevelle@actemium.com" TargetMode="External"/><Relationship Id="rId864" Type="http://schemas.openxmlformats.org/officeDocument/2006/relationships/hyperlink" Target="mailto:xavier.orriere@actemium.com" TargetMode="External"/><Relationship Id="rId296" Type="http://schemas.openxmlformats.org/officeDocument/2006/relationships/hyperlink" Target="mailto:cedric.reixach@actemium.com" TargetMode="External"/><Relationship Id="rId517" Type="http://schemas.openxmlformats.org/officeDocument/2006/relationships/hyperlink" Target="mailto:cedric.reixach@actemium.com" TargetMode="External"/><Relationship Id="rId724" Type="http://schemas.openxmlformats.org/officeDocument/2006/relationships/hyperlink" Target="mailto:stephane.mirouze@actemium.com" TargetMode="External"/><Relationship Id="rId931" Type="http://schemas.openxmlformats.org/officeDocument/2006/relationships/hyperlink" Target="mailto:jean-luc.cebe@actemium.com" TargetMode="External"/><Relationship Id="rId60" Type="http://schemas.openxmlformats.org/officeDocument/2006/relationships/hyperlink" Target="mailto:lelia.boscolo.external@airbus.com" TargetMode="External"/><Relationship Id="rId156" Type="http://schemas.openxmlformats.org/officeDocument/2006/relationships/hyperlink" Target="mailto:jean-luc.cebe@actemium.com" TargetMode="External"/><Relationship Id="rId363" Type="http://schemas.openxmlformats.org/officeDocument/2006/relationships/hyperlink" Target="mailto:jean-luc.granier@merial.com" TargetMode="External"/><Relationship Id="rId570" Type="http://schemas.openxmlformats.org/officeDocument/2006/relationships/hyperlink" Target="mailto:alexis.tamowski@actemium.com" TargetMode="External"/><Relationship Id="rId1007" Type="http://schemas.openxmlformats.org/officeDocument/2006/relationships/hyperlink" Target="mailto:eric.sanchez-clary.external@airbus.com" TargetMode="External"/><Relationship Id="rId223" Type="http://schemas.openxmlformats.org/officeDocument/2006/relationships/hyperlink" Target="mailto:alexis.tamowski@cegelec.com" TargetMode="External"/><Relationship Id="rId430" Type="http://schemas.openxmlformats.org/officeDocument/2006/relationships/hyperlink" Target="mailto:julien.paumard@actemium.com" TargetMode="External"/><Relationship Id="rId668" Type="http://schemas.openxmlformats.org/officeDocument/2006/relationships/hyperlink" Target="mailto:mathieu.cantonnet@actemium.com" TargetMode="External"/><Relationship Id="rId875" Type="http://schemas.openxmlformats.org/officeDocument/2006/relationships/hyperlink" Target="mailto:marc.gorrypolet.external@airbus.com" TargetMode="External"/><Relationship Id="rId1060" Type="http://schemas.openxmlformats.org/officeDocument/2006/relationships/hyperlink" Target="mailto:jerome.bachelery@actemium.com" TargetMode="External"/><Relationship Id="rId18" Type="http://schemas.openxmlformats.org/officeDocument/2006/relationships/hyperlink" Target="mailto:alexis.tamowski@cegelec.com" TargetMode="External"/><Relationship Id="rId528" Type="http://schemas.openxmlformats.org/officeDocument/2006/relationships/hyperlink" Target="mailto:vincent.pascal@actemium.com" TargetMode="External"/><Relationship Id="rId735" Type="http://schemas.openxmlformats.org/officeDocument/2006/relationships/hyperlink" Target="mailto:alexandre.mourembles@actemium.com" TargetMode="External"/><Relationship Id="rId942" Type="http://schemas.openxmlformats.org/officeDocument/2006/relationships/hyperlink" Target="mailto:vincent.pascal@actemium.com" TargetMode="External"/><Relationship Id="rId167" Type="http://schemas.openxmlformats.org/officeDocument/2006/relationships/hyperlink" Target="mailto:lelia.boscolo.external@airbus.com" TargetMode="External"/><Relationship Id="rId374" Type="http://schemas.openxmlformats.org/officeDocument/2006/relationships/hyperlink" Target="mailto:lelia.boscolo.external@airbus.com" TargetMode="External"/><Relationship Id="rId581" Type="http://schemas.openxmlformats.org/officeDocument/2006/relationships/hyperlink" Target="mailto:eric.sanchez-clary.external@airbus.com" TargetMode="External"/><Relationship Id="rId1018" Type="http://schemas.openxmlformats.org/officeDocument/2006/relationships/hyperlink" Target="mailto:tristan.calmelly.external@airbus.com" TargetMode="External"/><Relationship Id="rId71" Type="http://schemas.openxmlformats.org/officeDocument/2006/relationships/hyperlink" Target="mailto:karine.bedon@cegelec.com" TargetMode="External"/><Relationship Id="rId234" Type="http://schemas.openxmlformats.org/officeDocument/2006/relationships/hyperlink" Target="mailto:lelia.boscolo.external@airbus.com" TargetMode="External"/><Relationship Id="rId637" Type="http://schemas.openxmlformats.org/officeDocument/2006/relationships/hyperlink" Target="mailto:stephane.rodier@actemium.com" TargetMode="External"/><Relationship Id="rId679" Type="http://schemas.openxmlformats.org/officeDocument/2006/relationships/hyperlink" Target="mailto:eric.sanchez-clary.external@airbus.com" TargetMode="External"/><Relationship Id="rId802" Type="http://schemas.openxmlformats.org/officeDocument/2006/relationships/hyperlink" Target="mailto:eric.sanchez-clary.external@airbus.com" TargetMode="External"/><Relationship Id="rId844" Type="http://schemas.openxmlformats.org/officeDocument/2006/relationships/hyperlink" Target="mailto:vincent.pascal@actemium.com" TargetMode="External"/><Relationship Id="rId886" Type="http://schemas.openxmlformats.org/officeDocument/2006/relationships/hyperlink" Target="mailto:alexis.codevelle@actemium.com" TargetMode="External"/><Relationship Id="rId2" Type="http://schemas.openxmlformats.org/officeDocument/2006/relationships/hyperlink" Target="mailto:florian.ferrier@actemium.com" TargetMode="External"/><Relationship Id="rId29" Type="http://schemas.openxmlformats.org/officeDocument/2006/relationships/hyperlink" Target="mailto:jean-luc.granier@merial.com" TargetMode="External"/><Relationship Id="rId276" Type="http://schemas.openxmlformats.org/officeDocument/2006/relationships/hyperlink" Target="mailto:guillaume.lamiaud@actemium.com" TargetMode="External"/><Relationship Id="rId441" Type="http://schemas.openxmlformats.org/officeDocument/2006/relationships/hyperlink" Target="mailto:romain.vergnes@actemium.com" TargetMode="External"/><Relationship Id="rId483" Type="http://schemas.openxmlformats.org/officeDocument/2006/relationships/hyperlink" Target="mailto:lelia.boscolo.external@airbus.com" TargetMode="External"/><Relationship Id="rId539" Type="http://schemas.openxmlformats.org/officeDocument/2006/relationships/hyperlink" Target="mailto:stephane.mirouze@actemium.com" TargetMode="External"/><Relationship Id="rId690" Type="http://schemas.openxmlformats.org/officeDocument/2006/relationships/hyperlink" Target="mailto:karine.bedon@actemium.com" TargetMode="External"/><Relationship Id="rId704" Type="http://schemas.openxmlformats.org/officeDocument/2006/relationships/hyperlink" Target="mailto:romain.vidoni@gmail.com" TargetMode="External"/><Relationship Id="rId746" Type="http://schemas.openxmlformats.org/officeDocument/2006/relationships/hyperlink" Target="mailto:florian.devals.externe@pierre-fabre.com" TargetMode="External"/><Relationship Id="rId911" Type="http://schemas.openxmlformats.org/officeDocument/2006/relationships/hyperlink" Target="mailto:mathieu.cantonnet@actemium.com" TargetMode="External"/><Relationship Id="rId40" Type="http://schemas.openxmlformats.org/officeDocument/2006/relationships/hyperlink" Target="mailto:cedric.reixach@actemium.com" TargetMode="External"/><Relationship Id="rId136" Type="http://schemas.openxmlformats.org/officeDocument/2006/relationships/hyperlink" Target="mailto:mathieu.cantonnet@actemium.com" TargetMode="External"/><Relationship Id="rId178" Type="http://schemas.openxmlformats.org/officeDocument/2006/relationships/hyperlink" Target="mailto:vincent.pascal@actemium.com" TargetMode="External"/><Relationship Id="rId301" Type="http://schemas.openxmlformats.org/officeDocument/2006/relationships/hyperlink" Target="mailto:alexis.tamowski@cegelec.com" TargetMode="External"/><Relationship Id="rId343" Type="http://schemas.openxmlformats.org/officeDocument/2006/relationships/hyperlink" Target="mailto:stephane.rodier@actemium.com" TargetMode="External"/><Relationship Id="rId550" Type="http://schemas.openxmlformats.org/officeDocument/2006/relationships/hyperlink" Target="mailto:alexis.codevelle@actemium.com" TargetMode="External"/><Relationship Id="rId788" Type="http://schemas.openxmlformats.org/officeDocument/2006/relationships/hyperlink" Target="mailto:lelia.boscolo.external@airbus.com" TargetMode="External"/><Relationship Id="rId953" Type="http://schemas.openxmlformats.org/officeDocument/2006/relationships/hyperlink" Target="mailto:tristan.calmelly.external@airbus.com" TargetMode="External"/><Relationship Id="rId995" Type="http://schemas.openxmlformats.org/officeDocument/2006/relationships/hyperlink" Target="mailto:stephane.rodier@actemium.com" TargetMode="External"/><Relationship Id="rId1029" Type="http://schemas.openxmlformats.org/officeDocument/2006/relationships/hyperlink" Target="mailto:emmanuel.grignon@actemium.com" TargetMode="External"/><Relationship Id="rId82" Type="http://schemas.openxmlformats.org/officeDocument/2006/relationships/hyperlink" Target="mailto:guillaume.lamiaud@actemium.com" TargetMode="External"/><Relationship Id="rId203" Type="http://schemas.openxmlformats.org/officeDocument/2006/relationships/hyperlink" Target="mailto:lelia.boscolo.external@airbus.com" TargetMode="External"/><Relationship Id="rId385" Type="http://schemas.openxmlformats.org/officeDocument/2006/relationships/hyperlink" Target="mailto:mathieu.cantonnet@actemium.com" TargetMode="External"/><Relationship Id="rId592" Type="http://schemas.openxmlformats.org/officeDocument/2006/relationships/hyperlink" Target="mailto:william.stephens@cegelec.com" TargetMode="External"/><Relationship Id="rId606" Type="http://schemas.openxmlformats.org/officeDocument/2006/relationships/hyperlink" Target="mailto:vincent.pascal@actemium.com" TargetMode="External"/><Relationship Id="rId648" Type="http://schemas.openxmlformats.org/officeDocument/2006/relationships/hyperlink" Target="mailto:karine.bedon@actemium.com" TargetMode="External"/><Relationship Id="rId813" Type="http://schemas.openxmlformats.org/officeDocument/2006/relationships/hyperlink" Target="mailto:bruno.frayssinhes@actemium.com" TargetMode="External"/><Relationship Id="rId855" Type="http://schemas.openxmlformats.org/officeDocument/2006/relationships/hyperlink" Target="mailto:jean-luc.cebe@actemium.com" TargetMode="External"/><Relationship Id="rId1040" Type="http://schemas.openxmlformats.org/officeDocument/2006/relationships/hyperlink" Target="mailto:alexis.tamowski@actemium.com" TargetMode="External"/><Relationship Id="rId245" Type="http://schemas.openxmlformats.org/officeDocument/2006/relationships/hyperlink" Target="mailto:celine.laville@ectamium.com" TargetMode="External"/><Relationship Id="rId287" Type="http://schemas.openxmlformats.org/officeDocument/2006/relationships/hyperlink" Target="mailto:lelia.boscolo.external@airbus.com" TargetMode="External"/><Relationship Id="rId410" Type="http://schemas.openxmlformats.org/officeDocument/2006/relationships/hyperlink" Target="mailto:carvalho.jean-christophe@merial.com" TargetMode="External"/><Relationship Id="rId452" Type="http://schemas.openxmlformats.org/officeDocument/2006/relationships/hyperlink" Target="mailto:william.roumagnac@actemium.com" TargetMode="External"/><Relationship Id="rId494" Type="http://schemas.openxmlformats.org/officeDocument/2006/relationships/hyperlink" Target="mailto:lelia.boscolo.external@airbus.com" TargetMode="External"/><Relationship Id="rId508" Type="http://schemas.openxmlformats.org/officeDocument/2006/relationships/hyperlink" Target="mailto:lelia.boscolo.external@airbus.com" TargetMode="External"/><Relationship Id="rId715" Type="http://schemas.openxmlformats.org/officeDocument/2006/relationships/hyperlink" Target="mailto:alexis.codevelle@actemium.com" TargetMode="External"/><Relationship Id="rId897" Type="http://schemas.openxmlformats.org/officeDocument/2006/relationships/hyperlink" Target="mailto:julien.paumard@actemium.com" TargetMode="External"/><Relationship Id="rId922" Type="http://schemas.openxmlformats.org/officeDocument/2006/relationships/hyperlink" Target="mailto:mathieu.cantonnet@actemium.com" TargetMode="External"/><Relationship Id="rId105" Type="http://schemas.openxmlformats.org/officeDocument/2006/relationships/hyperlink" Target="mailto:jean-luc.cebe@actemium.com" TargetMode="External"/><Relationship Id="rId147" Type="http://schemas.openxmlformats.org/officeDocument/2006/relationships/hyperlink" Target="mailto:lelia.boscolo.external@airbus.com" TargetMode="External"/><Relationship Id="rId312" Type="http://schemas.openxmlformats.org/officeDocument/2006/relationships/hyperlink" Target="mailto:lelia.boscolo.external@airbus.com" TargetMode="External"/><Relationship Id="rId354" Type="http://schemas.openxmlformats.org/officeDocument/2006/relationships/hyperlink" Target="mailto:jean-luc.cebe@actemium.com" TargetMode="External"/><Relationship Id="rId757" Type="http://schemas.openxmlformats.org/officeDocument/2006/relationships/hyperlink" Target="mailto:mathieu.cantonnet@actemium.com" TargetMode="External"/><Relationship Id="rId799" Type="http://schemas.openxmlformats.org/officeDocument/2006/relationships/hyperlink" Target="mailto:emmanuel.grignon@actemium.com" TargetMode="External"/><Relationship Id="rId964" Type="http://schemas.openxmlformats.org/officeDocument/2006/relationships/hyperlink" Target="mailto:karine.bedon@actemium.com" TargetMode="External"/><Relationship Id="rId51" Type="http://schemas.openxmlformats.org/officeDocument/2006/relationships/hyperlink" Target="mailto:lelia.boscolo.external@airbus.com" TargetMode="External"/><Relationship Id="rId93" Type="http://schemas.openxmlformats.org/officeDocument/2006/relationships/hyperlink" Target="mailto:alexis.codevelle@actemium.com" TargetMode="External"/><Relationship Id="rId189" Type="http://schemas.openxmlformats.org/officeDocument/2006/relationships/hyperlink" Target="mailto:lelia.boscolo.external@airbus.com" TargetMode="External"/><Relationship Id="rId396" Type="http://schemas.openxmlformats.org/officeDocument/2006/relationships/hyperlink" Target="mailto:mathieu.cantonnet@actemium.com" TargetMode="External"/><Relationship Id="rId561" Type="http://schemas.openxmlformats.org/officeDocument/2006/relationships/hyperlink" Target="mailto:julien.paumard@actemium.com" TargetMode="External"/><Relationship Id="rId617" Type="http://schemas.openxmlformats.org/officeDocument/2006/relationships/hyperlink" Target="mailto:eric.sanchez-clary.external@airbus.com" TargetMode="External"/><Relationship Id="rId659" Type="http://schemas.openxmlformats.org/officeDocument/2006/relationships/hyperlink" Target="mailto:jean-luc.cebe@actemium.com" TargetMode="External"/><Relationship Id="rId824" Type="http://schemas.openxmlformats.org/officeDocument/2006/relationships/hyperlink" Target="mailto:lelia.boscolo.external@airbus.com" TargetMode="External"/><Relationship Id="rId866" Type="http://schemas.openxmlformats.org/officeDocument/2006/relationships/hyperlink" Target="mailto:xavier.preto@actemium.com" TargetMode="External"/><Relationship Id="rId214" Type="http://schemas.openxmlformats.org/officeDocument/2006/relationships/hyperlink" Target="mailto:vincent.davantes@actemium.com" TargetMode="External"/><Relationship Id="rId256" Type="http://schemas.openxmlformats.org/officeDocument/2006/relationships/hyperlink" Target="mailto:stephane.mirouze@actemium.com" TargetMode="External"/><Relationship Id="rId298" Type="http://schemas.openxmlformats.org/officeDocument/2006/relationships/hyperlink" Target="mailto:lelia.boscolo.external@airbus.com" TargetMode="External"/><Relationship Id="rId421" Type="http://schemas.openxmlformats.org/officeDocument/2006/relationships/hyperlink" Target="mailto:lelia.boscolo.external@airbus.com" TargetMode="External"/><Relationship Id="rId463" Type="http://schemas.openxmlformats.org/officeDocument/2006/relationships/hyperlink" Target="mailto:lelia.boscolo.external@airbus.com" TargetMode="External"/><Relationship Id="rId519" Type="http://schemas.openxmlformats.org/officeDocument/2006/relationships/hyperlink" Target="mailto:eric.brunet@actemium.com" TargetMode="External"/><Relationship Id="rId670" Type="http://schemas.openxmlformats.org/officeDocument/2006/relationships/hyperlink" Target="mailto:julien.paumard@actemium.com" TargetMode="External"/><Relationship Id="rId1051" Type="http://schemas.openxmlformats.org/officeDocument/2006/relationships/hyperlink" Target="mailto:ali.ennafii@actemium.com" TargetMode="External"/><Relationship Id="rId116" Type="http://schemas.openxmlformats.org/officeDocument/2006/relationships/hyperlink" Target="mailto:aurelien.aygoui.external@airbus.com" TargetMode="External"/><Relationship Id="rId158" Type="http://schemas.openxmlformats.org/officeDocument/2006/relationships/hyperlink" Target="mailto:william.roumagnac@actemium.com" TargetMode="External"/><Relationship Id="rId323" Type="http://schemas.openxmlformats.org/officeDocument/2006/relationships/hyperlink" Target="mailto:lelia.boscolo.external@airbus.com" TargetMode="External"/><Relationship Id="rId530" Type="http://schemas.openxmlformats.org/officeDocument/2006/relationships/hyperlink" Target="mailto:vincent.davantes@actemium.com" TargetMode="External"/><Relationship Id="rId726" Type="http://schemas.openxmlformats.org/officeDocument/2006/relationships/hyperlink" Target="mailto:julien.paumard@actemium.com" TargetMode="External"/><Relationship Id="rId768" Type="http://schemas.openxmlformats.org/officeDocument/2006/relationships/hyperlink" Target="mailto:maxime.sandre.external@airbus.com" TargetMode="External"/><Relationship Id="rId933" Type="http://schemas.openxmlformats.org/officeDocument/2006/relationships/hyperlink" Target="mailto:cedric.reixach@orange.fr" TargetMode="External"/><Relationship Id="rId975" Type="http://schemas.openxmlformats.org/officeDocument/2006/relationships/hyperlink" Target="mailto:lelia.boscolo.external@airbus.com" TargetMode="External"/><Relationship Id="rId1009" Type="http://schemas.openxmlformats.org/officeDocument/2006/relationships/hyperlink" Target="mailto:Sebastien.DASQUE@actemium.com" TargetMode="External"/><Relationship Id="rId20" Type="http://schemas.openxmlformats.org/officeDocument/2006/relationships/hyperlink" Target="mailto:maintenance.fal@actemium.com" TargetMode="External"/><Relationship Id="rId62" Type="http://schemas.openxmlformats.org/officeDocument/2006/relationships/hyperlink" Target="mailto:thomas.dupuis@actemium.com" TargetMode="External"/><Relationship Id="rId365" Type="http://schemas.openxmlformats.org/officeDocument/2006/relationships/hyperlink" Target="mailto:romain.vergnes@actemium.com" TargetMode="External"/><Relationship Id="rId572" Type="http://schemas.openxmlformats.org/officeDocument/2006/relationships/hyperlink" Target="mailto:emilie.norroy@actemium.com" TargetMode="External"/><Relationship Id="rId628" Type="http://schemas.openxmlformats.org/officeDocument/2006/relationships/hyperlink" Target="mailto:julien.paumard@actemium.com" TargetMode="External"/><Relationship Id="rId835" Type="http://schemas.openxmlformats.org/officeDocument/2006/relationships/hyperlink" Target="mailto:stephane.delmas@actemium.com" TargetMode="External"/><Relationship Id="rId225" Type="http://schemas.openxmlformats.org/officeDocument/2006/relationships/hyperlink" Target="mailto:lelia.boscolo.external@airbus.com" TargetMode="External"/><Relationship Id="rId267" Type="http://schemas.openxmlformats.org/officeDocument/2006/relationships/hyperlink" Target="mailto:mathieu.cantonnet@actemium.com" TargetMode="External"/><Relationship Id="rId432" Type="http://schemas.openxmlformats.org/officeDocument/2006/relationships/hyperlink" Target="mailto:lelia.boscolo.external@airbus.com" TargetMode="External"/><Relationship Id="rId474" Type="http://schemas.openxmlformats.org/officeDocument/2006/relationships/hyperlink" Target="mailto:francis.dragne@actemium.com" TargetMode="External"/><Relationship Id="rId877" Type="http://schemas.openxmlformats.org/officeDocument/2006/relationships/hyperlink" Target="mailto:romain.vidoni@actemium.com" TargetMode="External"/><Relationship Id="rId1020" Type="http://schemas.openxmlformats.org/officeDocument/2006/relationships/hyperlink" Target="mailto:tristan.calmelly.external@airbus.com" TargetMode="External"/><Relationship Id="rId1062" Type="http://schemas.openxmlformats.org/officeDocument/2006/relationships/printerSettings" Target="../printerSettings/printerSettings6.bin"/><Relationship Id="rId127" Type="http://schemas.openxmlformats.org/officeDocument/2006/relationships/hyperlink" Target="mailto:cedric.reixach@actemium.com" TargetMode="External"/><Relationship Id="rId681" Type="http://schemas.openxmlformats.org/officeDocument/2006/relationships/hyperlink" Target="mailto:benjamin.cabrignac@actemium.com" TargetMode="External"/><Relationship Id="rId737" Type="http://schemas.openxmlformats.org/officeDocument/2006/relationships/hyperlink" Target="mailto:lelia.boscolo.external@airbus.com" TargetMode="External"/><Relationship Id="rId779" Type="http://schemas.openxmlformats.org/officeDocument/2006/relationships/hyperlink" Target="mailto:alexis.codevelle@actemium.com" TargetMode="External"/><Relationship Id="rId902" Type="http://schemas.openxmlformats.org/officeDocument/2006/relationships/hyperlink" Target="mailto:stephane.mirouze@actemium.com" TargetMode="External"/><Relationship Id="rId944" Type="http://schemas.openxmlformats.org/officeDocument/2006/relationships/hyperlink" Target="mailto:benjamin.cabrignac@actemium.com" TargetMode="External"/><Relationship Id="rId986" Type="http://schemas.openxmlformats.org/officeDocument/2006/relationships/hyperlink" Target="mailto:cedric.garcia@actemium.com" TargetMode="External"/><Relationship Id="rId31" Type="http://schemas.openxmlformats.org/officeDocument/2006/relationships/hyperlink" Target="mailto:william.stephens@cegelec.com" TargetMode="External"/><Relationship Id="rId73" Type="http://schemas.openxmlformats.org/officeDocument/2006/relationships/hyperlink" Target="mailto:pascal.garcia@pioneer.com" TargetMode="External"/><Relationship Id="rId169" Type="http://schemas.openxmlformats.org/officeDocument/2006/relationships/hyperlink" Target="mailto:jerome.bachelery@actemium.com" TargetMode="External"/><Relationship Id="rId334" Type="http://schemas.openxmlformats.org/officeDocument/2006/relationships/hyperlink" Target="mailto:pascal.garcia@pioneer.com" TargetMode="External"/><Relationship Id="rId376" Type="http://schemas.openxmlformats.org/officeDocument/2006/relationships/hyperlink" Target="mailto:georges.manric@actemium.com" TargetMode="External"/><Relationship Id="rId541" Type="http://schemas.openxmlformats.org/officeDocument/2006/relationships/hyperlink" Target="mailto:vincent.pascal@actemium.com" TargetMode="External"/><Relationship Id="rId583" Type="http://schemas.openxmlformats.org/officeDocument/2006/relationships/hyperlink" Target="mailto:romain.vergnes@actemium.com" TargetMode="External"/><Relationship Id="rId639" Type="http://schemas.openxmlformats.org/officeDocument/2006/relationships/hyperlink" Target="mailto:philippe.Rousseau@actemium.com" TargetMode="External"/><Relationship Id="rId790" Type="http://schemas.openxmlformats.org/officeDocument/2006/relationships/hyperlink" Target="mailto:job.filipe@actemium.com" TargetMode="External"/><Relationship Id="rId804" Type="http://schemas.openxmlformats.org/officeDocument/2006/relationships/hyperlink" Target="mailto:eric.sanchez-clary.external@airbus.com" TargetMode="External"/><Relationship Id="rId4" Type="http://schemas.openxmlformats.org/officeDocument/2006/relationships/hyperlink" Target="mailto:florian.ferrier@actemium.com" TargetMode="External"/><Relationship Id="rId180" Type="http://schemas.openxmlformats.org/officeDocument/2006/relationships/hyperlink" Target="mailto:lelia.boscolo.external@airbus.com" TargetMode="External"/><Relationship Id="rId236" Type="http://schemas.openxmlformats.org/officeDocument/2006/relationships/hyperlink" Target="mailto:lelia.boscolo.external@airbus.com" TargetMode="External"/><Relationship Id="rId278" Type="http://schemas.openxmlformats.org/officeDocument/2006/relationships/hyperlink" Target="mailto:pascal.garcia@pioneer.com" TargetMode="External"/><Relationship Id="rId401" Type="http://schemas.openxmlformats.org/officeDocument/2006/relationships/hyperlink" Target="mailto:alexandre.sirbulescu@actemium.com" TargetMode="External"/><Relationship Id="rId443" Type="http://schemas.openxmlformats.org/officeDocument/2006/relationships/hyperlink" Target="mailto:julien.paumard@actemium.com" TargetMode="External"/><Relationship Id="rId650" Type="http://schemas.openxmlformats.org/officeDocument/2006/relationships/hyperlink" Target="mailto:karl.humbert@actemium.com" TargetMode="External"/><Relationship Id="rId846" Type="http://schemas.openxmlformats.org/officeDocument/2006/relationships/hyperlink" Target="mailto:julien.paumard@actemium.com" TargetMode="External"/><Relationship Id="rId888" Type="http://schemas.openxmlformats.org/officeDocument/2006/relationships/hyperlink" Target="mailto:lelia.boscolo.external@airbus.com" TargetMode="External"/><Relationship Id="rId1031" Type="http://schemas.openxmlformats.org/officeDocument/2006/relationships/hyperlink" Target="mailto:alexis.tamowski@actemium.com" TargetMode="External"/><Relationship Id="rId303" Type="http://schemas.openxmlformats.org/officeDocument/2006/relationships/hyperlink" Target="mailto:lelia.boscolo.external@airbus.com" TargetMode="External"/><Relationship Id="rId485" Type="http://schemas.openxmlformats.org/officeDocument/2006/relationships/hyperlink" Target="mailto:mathias.hereau@actemium.com" TargetMode="External"/><Relationship Id="rId692" Type="http://schemas.openxmlformats.org/officeDocument/2006/relationships/hyperlink" Target="mailto:alexis.tamowski@actemium.com" TargetMode="External"/><Relationship Id="rId706" Type="http://schemas.openxmlformats.org/officeDocument/2006/relationships/hyperlink" Target="mailto:jerome.bachelery@actemium.com" TargetMode="External"/><Relationship Id="rId748" Type="http://schemas.openxmlformats.org/officeDocument/2006/relationships/hyperlink" Target="mailto:alexandre.mourembles@actemium.com" TargetMode="External"/><Relationship Id="rId913" Type="http://schemas.openxmlformats.org/officeDocument/2006/relationships/hyperlink" Target="mailto:tristan.calmelly.external@airbus.com" TargetMode="External"/><Relationship Id="rId955" Type="http://schemas.openxmlformats.org/officeDocument/2006/relationships/hyperlink" Target="mailto:pascal.garcia@pioneer.com" TargetMode="External"/><Relationship Id="rId42" Type="http://schemas.openxmlformats.org/officeDocument/2006/relationships/hyperlink" Target="mailto:william.stephens@actemium.fr" TargetMode="External"/><Relationship Id="rId84" Type="http://schemas.openxmlformats.org/officeDocument/2006/relationships/hyperlink" Target="mailto:jean-luc.granier@merial.com" TargetMode="External"/><Relationship Id="rId138" Type="http://schemas.openxmlformats.org/officeDocument/2006/relationships/hyperlink" Target="mailto:alexis.tamowski@cegelec.com" TargetMode="External"/><Relationship Id="rId345" Type="http://schemas.openxmlformats.org/officeDocument/2006/relationships/hyperlink" Target="mailto:lelia.boscolo.external@airbus.com" TargetMode="External"/><Relationship Id="rId387" Type="http://schemas.openxmlformats.org/officeDocument/2006/relationships/hyperlink" Target="mailto:alexis.tamowski@actemium.com" TargetMode="External"/><Relationship Id="rId510" Type="http://schemas.openxmlformats.org/officeDocument/2006/relationships/hyperlink" Target="mailto:lelia.boscolo.external@airbus.com" TargetMode="External"/><Relationship Id="rId552" Type="http://schemas.openxmlformats.org/officeDocument/2006/relationships/hyperlink" Target="mailto:vincent.davantes@actemium.com" TargetMode="External"/><Relationship Id="rId594" Type="http://schemas.openxmlformats.org/officeDocument/2006/relationships/hyperlink" Target="mailto:romain.vergnes@actemium.com" TargetMode="External"/><Relationship Id="rId608" Type="http://schemas.openxmlformats.org/officeDocument/2006/relationships/hyperlink" Target="mailto:alexandre.sirbulescu@actemium.com" TargetMode="External"/><Relationship Id="rId815" Type="http://schemas.openxmlformats.org/officeDocument/2006/relationships/hyperlink" Target="mailto:eric.sanchez-clary.external@airbus.com" TargetMode="External"/><Relationship Id="rId997" Type="http://schemas.openxmlformats.org/officeDocument/2006/relationships/hyperlink" Target="mailto:lelia.boscolo.external@airbus.com" TargetMode="External"/><Relationship Id="rId191" Type="http://schemas.openxmlformats.org/officeDocument/2006/relationships/hyperlink" Target="mailto:lelia.boscolo.external@airbus.com" TargetMode="External"/><Relationship Id="rId205" Type="http://schemas.openxmlformats.org/officeDocument/2006/relationships/hyperlink" Target="mailto:vincent.davantes@actemium.com" TargetMode="External"/><Relationship Id="rId247" Type="http://schemas.openxmlformats.org/officeDocument/2006/relationships/hyperlink" Target="mailto:william.roumagnac@actemium.com" TargetMode="External"/><Relationship Id="rId412" Type="http://schemas.openxmlformats.org/officeDocument/2006/relationships/hyperlink" Target="mailto:florian.ferrier@actemium.com" TargetMode="External"/><Relationship Id="rId857" Type="http://schemas.openxmlformats.org/officeDocument/2006/relationships/hyperlink" Target="mailto:romain.vergnes@actemium.com" TargetMode="External"/><Relationship Id="rId899" Type="http://schemas.openxmlformats.org/officeDocument/2006/relationships/hyperlink" Target="mailto:jean-luc.cebe@actemium.com" TargetMode="External"/><Relationship Id="rId1000" Type="http://schemas.openxmlformats.org/officeDocument/2006/relationships/hyperlink" Target="mailto:alexandre.mourembles@actemium.com" TargetMode="External"/><Relationship Id="rId1042" Type="http://schemas.openxmlformats.org/officeDocument/2006/relationships/hyperlink" Target="mailto:cedric.garcia@actemium.com" TargetMode="External"/><Relationship Id="rId107" Type="http://schemas.openxmlformats.org/officeDocument/2006/relationships/hyperlink" Target="mailto:vincent.davantes@actemium.com" TargetMode="External"/><Relationship Id="rId289" Type="http://schemas.openxmlformats.org/officeDocument/2006/relationships/hyperlink" Target="mailto:philippe.rousseau@actemium.com" TargetMode="External"/><Relationship Id="rId454" Type="http://schemas.openxmlformats.org/officeDocument/2006/relationships/hyperlink" Target="mailto:vincent.pascal@actemium.com" TargetMode="External"/><Relationship Id="rId496" Type="http://schemas.openxmlformats.org/officeDocument/2006/relationships/hyperlink" Target="mailto:alexis.tamowski@actemium.com" TargetMode="External"/><Relationship Id="rId661" Type="http://schemas.openxmlformats.org/officeDocument/2006/relationships/hyperlink" Target="mailto:jean-luc.cebe@actemium.com" TargetMode="External"/><Relationship Id="rId717" Type="http://schemas.openxmlformats.org/officeDocument/2006/relationships/hyperlink" Target="mailto:alexandre.mourembles@actemium.com" TargetMode="External"/><Relationship Id="rId759" Type="http://schemas.openxmlformats.org/officeDocument/2006/relationships/hyperlink" Target="mailto:alexis.tamowski@actemium.com" TargetMode="External"/><Relationship Id="rId924" Type="http://schemas.openxmlformats.org/officeDocument/2006/relationships/hyperlink" Target="mailto:alexandre.mourembles@actemium.com" TargetMode="External"/><Relationship Id="rId966" Type="http://schemas.openxmlformats.org/officeDocument/2006/relationships/hyperlink" Target="mailto:mathias.hereau@actemium.com" TargetMode="External"/><Relationship Id="rId11" Type="http://schemas.openxmlformats.org/officeDocument/2006/relationships/hyperlink" Target="mailto:maintenance.fal@actemium.com" TargetMode="External"/><Relationship Id="rId53" Type="http://schemas.openxmlformats.org/officeDocument/2006/relationships/hyperlink" Target="mailto:william.stephens@cegelec.com" TargetMode="External"/><Relationship Id="rId149" Type="http://schemas.openxmlformats.org/officeDocument/2006/relationships/hyperlink" Target="mailto:william.roumagnac@actemium.com" TargetMode="External"/><Relationship Id="rId314" Type="http://schemas.openxmlformats.org/officeDocument/2006/relationships/hyperlink" Target="mailto:william.stephens@cegelec.com" TargetMode="External"/><Relationship Id="rId356" Type="http://schemas.openxmlformats.org/officeDocument/2006/relationships/hyperlink" Target="mailto:stephane.mirouze@actemium.com" TargetMode="External"/><Relationship Id="rId398" Type="http://schemas.openxmlformats.org/officeDocument/2006/relationships/hyperlink" Target="mailto:julien.paumard@actemium.com" TargetMode="External"/><Relationship Id="rId521" Type="http://schemas.openxmlformats.org/officeDocument/2006/relationships/hyperlink" Target="mailto:lelia.boscolo.external@airbus.com" TargetMode="External"/><Relationship Id="rId563" Type="http://schemas.openxmlformats.org/officeDocument/2006/relationships/hyperlink" Target="mailto:mathias.hereau@actemium.com" TargetMode="External"/><Relationship Id="rId619" Type="http://schemas.openxmlformats.org/officeDocument/2006/relationships/hyperlink" Target="mailto:lelia.boscolo.external@airbus.com" TargetMode="External"/><Relationship Id="rId770" Type="http://schemas.openxmlformats.org/officeDocument/2006/relationships/hyperlink" Target="mailto:vincent.davantes@actemium.com" TargetMode="External"/><Relationship Id="rId95" Type="http://schemas.openxmlformats.org/officeDocument/2006/relationships/hyperlink" Target="mailto:mathieu.cantonnet@actemium.com" TargetMode="External"/><Relationship Id="rId160" Type="http://schemas.openxmlformats.org/officeDocument/2006/relationships/hyperlink" Target="mailto:stephane.rodier@actemium.com" TargetMode="External"/><Relationship Id="rId216" Type="http://schemas.openxmlformats.org/officeDocument/2006/relationships/hyperlink" Target="mailto:alexis.tamowski@cegelec.com" TargetMode="External"/><Relationship Id="rId423" Type="http://schemas.openxmlformats.org/officeDocument/2006/relationships/hyperlink" Target="mailto:emilie.norroy@actemium.com" TargetMode="External"/><Relationship Id="rId826" Type="http://schemas.openxmlformats.org/officeDocument/2006/relationships/hyperlink" Target="mailto:stephane.mirouze@actemium.com" TargetMode="External"/><Relationship Id="rId868" Type="http://schemas.openxmlformats.org/officeDocument/2006/relationships/hyperlink" Target="mailto:aurelien.aygoui.external@airbus.com" TargetMode="External"/><Relationship Id="rId1011" Type="http://schemas.openxmlformats.org/officeDocument/2006/relationships/hyperlink" Target="mailto:stephane.mirouze@actemium.com" TargetMode="External"/><Relationship Id="rId1053" Type="http://schemas.openxmlformats.org/officeDocument/2006/relationships/hyperlink" Target="mailto:tristan.calmelly.external@airbus.com" TargetMode="External"/><Relationship Id="rId258" Type="http://schemas.openxmlformats.org/officeDocument/2006/relationships/hyperlink" Target="mailto:stephane.mirouze@actemium.com" TargetMode="External"/><Relationship Id="rId465" Type="http://schemas.openxmlformats.org/officeDocument/2006/relationships/hyperlink" Target="mailto:jean-luc.cebe@actemium.com" TargetMode="External"/><Relationship Id="rId630" Type="http://schemas.openxmlformats.org/officeDocument/2006/relationships/hyperlink" Target="mailto:pascal.garcia@pioneer.com" TargetMode="External"/><Relationship Id="rId672" Type="http://schemas.openxmlformats.org/officeDocument/2006/relationships/hyperlink" Target="mailto:vincent.davantes@vincactemium.com" TargetMode="External"/><Relationship Id="rId728" Type="http://schemas.openxmlformats.org/officeDocument/2006/relationships/hyperlink" Target="mailto:alexandre.mourembles@actemium.com" TargetMode="External"/><Relationship Id="rId935" Type="http://schemas.openxmlformats.org/officeDocument/2006/relationships/hyperlink" Target="mailto:cedric.reixach@actemium.com" TargetMode="External"/><Relationship Id="rId22" Type="http://schemas.openxmlformats.org/officeDocument/2006/relationships/hyperlink" Target="mailto:maintenance.fal@actemium.com" TargetMode="External"/><Relationship Id="rId64" Type="http://schemas.openxmlformats.org/officeDocument/2006/relationships/hyperlink" Target="mailto:alexis.tamowski@cegelec.com" TargetMode="External"/><Relationship Id="rId118" Type="http://schemas.openxmlformats.org/officeDocument/2006/relationships/hyperlink" Target="mailto:romain.vergnes@actemium.com" TargetMode="External"/><Relationship Id="rId325" Type="http://schemas.openxmlformats.org/officeDocument/2006/relationships/hyperlink" Target="mailto:vincent.pascal@actemium.com" TargetMode="External"/><Relationship Id="rId367" Type="http://schemas.openxmlformats.org/officeDocument/2006/relationships/hyperlink" Target="mailto:mathias.hereau@actemium.com" TargetMode="External"/><Relationship Id="rId532" Type="http://schemas.openxmlformats.org/officeDocument/2006/relationships/hyperlink" Target="mailto:pascal.garcia@pioneer.com" TargetMode="External"/><Relationship Id="rId574" Type="http://schemas.openxmlformats.org/officeDocument/2006/relationships/hyperlink" Target="mailto:julien.paumard@actemium.com" TargetMode="External"/><Relationship Id="rId977" Type="http://schemas.openxmlformats.org/officeDocument/2006/relationships/hyperlink" Target="mailto:romain.vergnes@actemium.com" TargetMode="External"/><Relationship Id="rId171" Type="http://schemas.openxmlformats.org/officeDocument/2006/relationships/hyperlink" Target="mailto:vincent.davantes@actemium.com" TargetMode="External"/><Relationship Id="rId227" Type="http://schemas.openxmlformats.org/officeDocument/2006/relationships/hyperlink" Target="mailto:francis.dragne@actemium.com" TargetMode="External"/><Relationship Id="rId781" Type="http://schemas.openxmlformats.org/officeDocument/2006/relationships/hyperlink" Target="mailto:romain.vergnes@actemium.com" TargetMode="External"/><Relationship Id="rId837" Type="http://schemas.openxmlformats.org/officeDocument/2006/relationships/hyperlink" Target="mailto:alexis.tamowski@actemium.com" TargetMode="External"/><Relationship Id="rId879" Type="http://schemas.openxmlformats.org/officeDocument/2006/relationships/hyperlink" Target="mailto:emmanuel.grignon@actemium.com" TargetMode="External"/><Relationship Id="rId1022" Type="http://schemas.openxmlformats.org/officeDocument/2006/relationships/hyperlink" Target="mailto:stephane.delmas@actemium.com" TargetMode="External"/><Relationship Id="rId269" Type="http://schemas.openxmlformats.org/officeDocument/2006/relationships/hyperlink" Target="mailto:jean-luc.cebe@actemium.com" TargetMode="External"/><Relationship Id="rId434" Type="http://schemas.openxmlformats.org/officeDocument/2006/relationships/hyperlink" Target="mailto:lelia.boscolo.external@airbus.com" TargetMode="External"/><Relationship Id="rId476" Type="http://schemas.openxmlformats.org/officeDocument/2006/relationships/hyperlink" Target="mailto:romain.vergnes@actemiu.com" TargetMode="External"/><Relationship Id="rId641" Type="http://schemas.openxmlformats.org/officeDocument/2006/relationships/hyperlink" Target="mailto:karine.bedon@actemium.com" TargetMode="External"/><Relationship Id="rId683" Type="http://schemas.openxmlformats.org/officeDocument/2006/relationships/hyperlink" Target="mailto:stephene.rodier@actemium.com" TargetMode="External"/><Relationship Id="rId739" Type="http://schemas.openxmlformats.org/officeDocument/2006/relationships/hyperlink" Target="mailto:karine.bedon@actemium.com" TargetMode="External"/><Relationship Id="rId890" Type="http://schemas.openxmlformats.org/officeDocument/2006/relationships/hyperlink" Target="mailto:vincent.davantes@actemium.com" TargetMode="External"/><Relationship Id="rId904" Type="http://schemas.openxmlformats.org/officeDocument/2006/relationships/hyperlink" Target="mailto:cedric.garcia@actemium.com" TargetMode="External"/><Relationship Id="rId1064" Type="http://schemas.openxmlformats.org/officeDocument/2006/relationships/vmlDrawing" Target="../drawings/vmlDrawing1.vml"/><Relationship Id="rId33" Type="http://schemas.openxmlformats.org/officeDocument/2006/relationships/hyperlink" Target="mailto:vincent.pascal@actemium.com" TargetMode="External"/><Relationship Id="rId129" Type="http://schemas.openxmlformats.org/officeDocument/2006/relationships/hyperlink" Target="mailto:maintenance.fal@actemium.com" TargetMode="External"/><Relationship Id="rId280" Type="http://schemas.openxmlformats.org/officeDocument/2006/relationships/hyperlink" Target="mailto:william.stephens@cegelec.com" TargetMode="External"/><Relationship Id="rId336" Type="http://schemas.openxmlformats.org/officeDocument/2006/relationships/hyperlink" Target="mailto:romain.vergnes@actgemium.com" TargetMode="External"/><Relationship Id="rId501" Type="http://schemas.openxmlformats.org/officeDocument/2006/relationships/hyperlink" Target="mailto:jean-luc.cebe@actemium.com" TargetMode="External"/><Relationship Id="rId543" Type="http://schemas.openxmlformats.org/officeDocument/2006/relationships/hyperlink" Target="mailto:karine.bedon@actemium.com" TargetMode="External"/><Relationship Id="rId946" Type="http://schemas.openxmlformats.org/officeDocument/2006/relationships/hyperlink" Target="mailto:alexis.tamowski@actemium.com" TargetMode="External"/><Relationship Id="rId988" Type="http://schemas.openxmlformats.org/officeDocument/2006/relationships/hyperlink" Target="mailto:guillaume.noel@actemium.com" TargetMode="External"/><Relationship Id="rId75" Type="http://schemas.openxmlformats.org/officeDocument/2006/relationships/hyperlink" Target="mailto:jean-luc.cebe@actemium.com" TargetMode="External"/><Relationship Id="rId140" Type="http://schemas.openxmlformats.org/officeDocument/2006/relationships/hyperlink" Target="mailto:jean-luc.cebe@actemium.com" TargetMode="External"/><Relationship Id="rId182" Type="http://schemas.openxmlformats.org/officeDocument/2006/relationships/hyperlink" Target="mailto:mathieu.cantonnet@actemium.com" TargetMode="External"/><Relationship Id="rId378" Type="http://schemas.openxmlformats.org/officeDocument/2006/relationships/hyperlink" Target="mailto:karine.bedon@actemium.com" TargetMode="External"/><Relationship Id="rId403" Type="http://schemas.openxmlformats.org/officeDocument/2006/relationships/hyperlink" Target="mailto:stephane.mirouze@actemium.com" TargetMode="External"/><Relationship Id="rId585" Type="http://schemas.openxmlformats.org/officeDocument/2006/relationships/hyperlink" Target="mailto:alexis.tamowski@actemium.com" TargetMode="External"/><Relationship Id="rId750" Type="http://schemas.openxmlformats.org/officeDocument/2006/relationships/hyperlink" Target="mailto:romain.vergnes@actemium.com" TargetMode="External"/><Relationship Id="rId792" Type="http://schemas.openxmlformats.org/officeDocument/2006/relationships/hyperlink" Target="mailto:alexandre.mourembles@actemium.com" TargetMode="External"/><Relationship Id="rId806" Type="http://schemas.openxmlformats.org/officeDocument/2006/relationships/hyperlink" Target="mailto:pascal.garcia@pioneer.com" TargetMode="External"/><Relationship Id="rId848" Type="http://schemas.openxmlformats.org/officeDocument/2006/relationships/hyperlink" Target="mailto:cedric.reixach@actemium.com" TargetMode="External"/><Relationship Id="rId1033" Type="http://schemas.openxmlformats.org/officeDocument/2006/relationships/hyperlink" Target="mailto:sebastien.dasque@actemium.com" TargetMode="External"/><Relationship Id="rId6" Type="http://schemas.openxmlformats.org/officeDocument/2006/relationships/hyperlink" Target="mailto:florian.ferrier@actemium.com" TargetMode="External"/><Relationship Id="rId238" Type="http://schemas.openxmlformats.org/officeDocument/2006/relationships/hyperlink" Target="mailto:alexis.tamowski@cegelec.com" TargetMode="External"/><Relationship Id="rId445" Type="http://schemas.openxmlformats.org/officeDocument/2006/relationships/hyperlink" Target="mailto:william.stephens@cegelec.com" TargetMode="External"/><Relationship Id="rId487" Type="http://schemas.openxmlformats.org/officeDocument/2006/relationships/hyperlink" Target="mailto:lelia.boscolo.external@airbus.com" TargetMode="External"/><Relationship Id="rId610" Type="http://schemas.openxmlformats.org/officeDocument/2006/relationships/hyperlink" Target="mailto:alexandre.sirbulescu@actemium.com" TargetMode="External"/><Relationship Id="rId652" Type="http://schemas.openxmlformats.org/officeDocument/2006/relationships/hyperlink" Target="mailto:jerome.bachelery@actemium.com" TargetMode="External"/><Relationship Id="rId694" Type="http://schemas.openxmlformats.org/officeDocument/2006/relationships/hyperlink" Target="mailto:romain.vergnes@actemium.com" TargetMode="External"/><Relationship Id="rId708" Type="http://schemas.openxmlformats.org/officeDocument/2006/relationships/hyperlink" Target="mailto:lelia.boscolo.external@airbus.com" TargetMode="External"/><Relationship Id="rId915" Type="http://schemas.openxmlformats.org/officeDocument/2006/relationships/hyperlink" Target="mailto:cedric.reixach@actemium.com" TargetMode="External"/><Relationship Id="rId291" Type="http://schemas.openxmlformats.org/officeDocument/2006/relationships/hyperlink" Target="mailto:lelia.boscolo.external@airbus.com" TargetMode="External"/><Relationship Id="rId305" Type="http://schemas.openxmlformats.org/officeDocument/2006/relationships/hyperlink" Target="mailto:thierry.delpech1@actemium.com" TargetMode="External"/><Relationship Id="rId347" Type="http://schemas.openxmlformats.org/officeDocument/2006/relationships/hyperlink" Target="mailto:guillaume.lamiaud@actemium.com" TargetMode="External"/><Relationship Id="rId512" Type="http://schemas.openxmlformats.org/officeDocument/2006/relationships/hyperlink" Target="mailto:lelia.boscolo.external@airbus.com" TargetMode="External"/><Relationship Id="rId957" Type="http://schemas.openxmlformats.org/officeDocument/2006/relationships/hyperlink" Target="mailto:romain.vidoni@actemium.com" TargetMode="External"/><Relationship Id="rId999" Type="http://schemas.openxmlformats.org/officeDocument/2006/relationships/hyperlink" Target="mailto:lelia.boscolo.external@airbus.com" TargetMode="External"/><Relationship Id="rId44" Type="http://schemas.openxmlformats.org/officeDocument/2006/relationships/hyperlink" Target="mailto:alexis.tamowski@cegelec.com" TargetMode="External"/><Relationship Id="rId86" Type="http://schemas.openxmlformats.org/officeDocument/2006/relationships/hyperlink" Target="mailto:william.stephens@cegelec.com" TargetMode="External"/><Relationship Id="rId151" Type="http://schemas.openxmlformats.org/officeDocument/2006/relationships/hyperlink" Target="mailto:jean-luc.granier@merial.com" TargetMode="External"/><Relationship Id="rId389" Type="http://schemas.openxmlformats.org/officeDocument/2006/relationships/hyperlink" Target="mailto:lelia.boscolo.external@airbus.com" TargetMode="External"/><Relationship Id="rId554" Type="http://schemas.openxmlformats.org/officeDocument/2006/relationships/hyperlink" Target="mailto:tristan.calmelly@actemium.com" TargetMode="External"/><Relationship Id="rId596" Type="http://schemas.openxmlformats.org/officeDocument/2006/relationships/hyperlink" Target="mailto:vincent.davantes@gmail.com" TargetMode="External"/><Relationship Id="rId761" Type="http://schemas.openxmlformats.org/officeDocument/2006/relationships/hyperlink" Target="mailto:stephane.mirouze@actemium.com" TargetMode="External"/><Relationship Id="rId817" Type="http://schemas.openxmlformats.org/officeDocument/2006/relationships/hyperlink" Target="mailto:vincent.bellanger@actemium.com" TargetMode="External"/><Relationship Id="rId859" Type="http://schemas.openxmlformats.org/officeDocument/2006/relationships/hyperlink" Target="mailto:alexandre.mourembles@actemium.com" TargetMode="External"/><Relationship Id="rId1002" Type="http://schemas.openxmlformats.org/officeDocument/2006/relationships/hyperlink" Target="mailto:stephane.mirouze@actemium.com" TargetMode="External"/><Relationship Id="rId193" Type="http://schemas.openxmlformats.org/officeDocument/2006/relationships/hyperlink" Target="mailto:alexis.tamowski@cegelec.com" TargetMode="External"/><Relationship Id="rId207" Type="http://schemas.openxmlformats.org/officeDocument/2006/relationships/hyperlink" Target="mailto:stephane.vindel@vinci-energies.net" TargetMode="External"/><Relationship Id="rId249" Type="http://schemas.openxmlformats.org/officeDocument/2006/relationships/hyperlink" Target="mailto:francis.dragne@actemium.com" TargetMode="External"/><Relationship Id="rId414" Type="http://schemas.openxmlformats.org/officeDocument/2006/relationships/hyperlink" Target="mailto:alexis.codevelle@actemium.com" TargetMode="External"/><Relationship Id="rId456" Type="http://schemas.openxmlformats.org/officeDocument/2006/relationships/hyperlink" Target="mailto:mathieu.cantonnet@actemium.com" TargetMode="External"/><Relationship Id="rId498" Type="http://schemas.openxmlformats.org/officeDocument/2006/relationships/hyperlink" Target="mailto:alexandre.mourembles@actemium.com" TargetMode="External"/><Relationship Id="rId621" Type="http://schemas.openxmlformats.org/officeDocument/2006/relationships/hyperlink" Target="mailto:lelia.boscolo.external@airbus.com" TargetMode="External"/><Relationship Id="rId663" Type="http://schemas.openxmlformats.org/officeDocument/2006/relationships/hyperlink" Target="mailto:maintenance.dga@actemium.com" TargetMode="External"/><Relationship Id="rId870" Type="http://schemas.openxmlformats.org/officeDocument/2006/relationships/hyperlink" Target="mailto:jean-luc.cebe@actemium.com" TargetMode="External"/><Relationship Id="rId1044" Type="http://schemas.openxmlformats.org/officeDocument/2006/relationships/hyperlink" Target="mailto:christophe.combes.external@airbus.com" TargetMode="External"/><Relationship Id="rId13" Type="http://schemas.openxmlformats.org/officeDocument/2006/relationships/hyperlink" Target="mailto:maintenance.fal@actemium.com" TargetMode="External"/><Relationship Id="rId109" Type="http://schemas.openxmlformats.org/officeDocument/2006/relationships/hyperlink" Target="mailto:celine.laville@actemium.com" TargetMode="External"/><Relationship Id="rId260" Type="http://schemas.openxmlformats.org/officeDocument/2006/relationships/hyperlink" Target="mailto:fabien.gayraud@cegelec.com" TargetMode="External"/><Relationship Id="rId316" Type="http://schemas.openxmlformats.org/officeDocument/2006/relationships/hyperlink" Target="mailto:lelia.boscolo.external@airbus.com" TargetMode="External"/><Relationship Id="rId523" Type="http://schemas.openxmlformats.org/officeDocument/2006/relationships/hyperlink" Target="mailto:georges.manric@actemium.com" TargetMode="External"/><Relationship Id="rId719" Type="http://schemas.openxmlformats.org/officeDocument/2006/relationships/hyperlink" Target="mailto:alexandre.mourembles@actemium.com" TargetMode="External"/><Relationship Id="rId926" Type="http://schemas.openxmlformats.org/officeDocument/2006/relationships/hyperlink" Target="mailto:mourembles@actemium.com" TargetMode="External"/><Relationship Id="rId968" Type="http://schemas.openxmlformats.org/officeDocument/2006/relationships/hyperlink" Target="mailto:tristan.calmelly.external@airbus.com" TargetMode="External"/><Relationship Id="rId55" Type="http://schemas.openxmlformats.org/officeDocument/2006/relationships/hyperlink" Target="mailto:jean-luc.granier@merial.com" TargetMode="External"/><Relationship Id="rId97" Type="http://schemas.openxmlformats.org/officeDocument/2006/relationships/hyperlink" Target="mailto:lelia.boscolo.external@airbus.com" TargetMode="External"/><Relationship Id="rId120" Type="http://schemas.openxmlformats.org/officeDocument/2006/relationships/hyperlink" Target="mailto:philippe.rousseau@actemium.com" TargetMode="External"/><Relationship Id="rId358" Type="http://schemas.openxmlformats.org/officeDocument/2006/relationships/hyperlink" Target="mailto:romain.vergnes@actemium.com" TargetMode="External"/><Relationship Id="rId565" Type="http://schemas.openxmlformats.org/officeDocument/2006/relationships/hyperlink" Target="mailto:romain.vergnes@actemium.com" TargetMode="External"/><Relationship Id="rId730" Type="http://schemas.openxmlformats.org/officeDocument/2006/relationships/hyperlink" Target="mailto:eric.sanchez-clary.external@airbus.com" TargetMode="External"/><Relationship Id="rId772" Type="http://schemas.openxmlformats.org/officeDocument/2006/relationships/hyperlink" Target="mailto:stephane.rodier@actemium.com" TargetMode="External"/><Relationship Id="rId828" Type="http://schemas.openxmlformats.org/officeDocument/2006/relationships/hyperlink" Target="mailto:stephane.mirouze@actemium.com" TargetMode="External"/><Relationship Id="rId1013" Type="http://schemas.openxmlformats.org/officeDocument/2006/relationships/hyperlink" Target="mailto:alexandre.mourembles@actemium.com" TargetMode="External"/><Relationship Id="rId162" Type="http://schemas.openxmlformats.org/officeDocument/2006/relationships/hyperlink" Target="mailto:lelia.boscolo.exernal@airbus.com" TargetMode="External"/><Relationship Id="rId218" Type="http://schemas.openxmlformats.org/officeDocument/2006/relationships/hyperlink" Target="mailto:vincent.davantes@actemium.com" TargetMode="External"/><Relationship Id="rId425" Type="http://schemas.openxmlformats.org/officeDocument/2006/relationships/hyperlink" Target="mailto:thierry.delpech1@actemium.com" TargetMode="External"/><Relationship Id="rId467" Type="http://schemas.openxmlformats.org/officeDocument/2006/relationships/hyperlink" Target="mailto:fabien.gayraud@actemium.com" TargetMode="External"/><Relationship Id="rId632" Type="http://schemas.openxmlformats.org/officeDocument/2006/relationships/hyperlink" Target="mailto:lelia.boscolo.external@airbus.com" TargetMode="External"/><Relationship Id="rId1055" Type="http://schemas.openxmlformats.org/officeDocument/2006/relationships/hyperlink" Target="mailto:bruno.frayssinhes@actemium.com" TargetMode="External"/><Relationship Id="rId271" Type="http://schemas.openxmlformats.org/officeDocument/2006/relationships/hyperlink" Target="mailto:stephane.mirouze@actemium.com" TargetMode="External"/><Relationship Id="rId674" Type="http://schemas.openxmlformats.org/officeDocument/2006/relationships/hyperlink" Target="mailto:lelia.boscolo.external@airbus.com" TargetMode="External"/><Relationship Id="rId881" Type="http://schemas.openxmlformats.org/officeDocument/2006/relationships/hyperlink" Target="mailto:alexis.tamowski@actemium.com" TargetMode="External"/><Relationship Id="rId937" Type="http://schemas.openxmlformats.org/officeDocument/2006/relationships/hyperlink" Target="mailto:lelia.boscolo.external@airbus.com" TargetMode="External"/><Relationship Id="rId979" Type="http://schemas.openxmlformats.org/officeDocument/2006/relationships/hyperlink" Target="mailto:vincent.pascal@actemium.com" TargetMode="External"/><Relationship Id="rId24" Type="http://schemas.openxmlformats.org/officeDocument/2006/relationships/hyperlink" Target="mailto:alexandre.sirbulescu@actemium.com" TargetMode="External"/><Relationship Id="rId66" Type="http://schemas.openxmlformats.org/officeDocument/2006/relationships/hyperlink" Target="mailto:william.stephens@cegelec.com" TargetMode="External"/><Relationship Id="rId131" Type="http://schemas.openxmlformats.org/officeDocument/2006/relationships/hyperlink" Target="mailto:alexis.tamowski@cegelec.com" TargetMode="External"/><Relationship Id="rId327" Type="http://schemas.openxmlformats.org/officeDocument/2006/relationships/hyperlink" Target="mailto:william.roumagnac@actemium.com" TargetMode="External"/><Relationship Id="rId369" Type="http://schemas.openxmlformats.org/officeDocument/2006/relationships/hyperlink" Target="mailto:karine.bedon@actemium.com" TargetMode="External"/><Relationship Id="rId534" Type="http://schemas.openxmlformats.org/officeDocument/2006/relationships/hyperlink" Target="mailto:vincent.davantes@actemium.com" TargetMode="External"/><Relationship Id="rId576" Type="http://schemas.openxmlformats.org/officeDocument/2006/relationships/hyperlink" Target="mailto:alexis.tamowski@actemium.com" TargetMode="External"/><Relationship Id="rId741" Type="http://schemas.openxmlformats.org/officeDocument/2006/relationships/hyperlink" Target="mailto:pascal.garcia@pioneer.com" TargetMode="External"/><Relationship Id="rId783" Type="http://schemas.openxmlformats.org/officeDocument/2006/relationships/hyperlink" Target="mailto:alexandre.mourembles@actemium.com" TargetMode="External"/><Relationship Id="rId839" Type="http://schemas.openxmlformats.org/officeDocument/2006/relationships/hyperlink" Target="mailto:lelia.boscolo.external@airbus.com" TargetMode="External"/><Relationship Id="rId990" Type="http://schemas.openxmlformats.org/officeDocument/2006/relationships/hyperlink" Target="mailto:lelia.boscolo.external@airbus.com" TargetMode="External"/><Relationship Id="rId173" Type="http://schemas.openxmlformats.org/officeDocument/2006/relationships/hyperlink" Target="mailto:lelia.boscolo.external@airbus.com" TargetMode="External"/><Relationship Id="rId229" Type="http://schemas.openxmlformats.org/officeDocument/2006/relationships/hyperlink" Target="mailto:william.stephens@cegelec.com" TargetMode="External"/><Relationship Id="rId380" Type="http://schemas.openxmlformats.org/officeDocument/2006/relationships/hyperlink" Target="mailto:alexandre.mourembles@actemium.com" TargetMode="External"/><Relationship Id="rId436" Type="http://schemas.openxmlformats.org/officeDocument/2006/relationships/hyperlink" Target="mailto:lelia.boscolo.external@airbus.com" TargetMode="External"/><Relationship Id="rId601" Type="http://schemas.openxmlformats.org/officeDocument/2006/relationships/hyperlink" Target="mailto:lelia.boscolo.external@airbus.com" TargetMode="External"/><Relationship Id="rId643" Type="http://schemas.openxmlformats.org/officeDocument/2006/relationships/hyperlink" Target="mailto:karine.bedon@actemium.com" TargetMode="External"/><Relationship Id="rId1024" Type="http://schemas.openxmlformats.org/officeDocument/2006/relationships/hyperlink" Target="mailto:romain.vergnes@actemium.com" TargetMode="External"/><Relationship Id="rId1066" Type="http://schemas.openxmlformats.org/officeDocument/2006/relationships/image" Target="../media/image1.emf"/><Relationship Id="rId240" Type="http://schemas.openxmlformats.org/officeDocument/2006/relationships/hyperlink" Target="mailto:lelia.boscolo.external@airbus.com" TargetMode="External"/><Relationship Id="rId478" Type="http://schemas.openxmlformats.org/officeDocument/2006/relationships/hyperlink" Target="mailto:stephane.mirouze@actemium.com" TargetMode="External"/><Relationship Id="rId685" Type="http://schemas.openxmlformats.org/officeDocument/2006/relationships/hyperlink" Target="mailto:stephane.mirouze@actemium.com" TargetMode="External"/><Relationship Id="rId850" Type="http://schemas.openxmlformats.org/officeDocument/2006/relationships/hyperlink" Target="mailto:eric.sanchez-clary.external@airbus.com" TargetMode="External"/><Relationship Id="rId892" Type="http://schemas.openxmlformats.org/officeDocument/2006/relationships/hyperlink" Target="mailto:lelia.boscolo.external@airbus.com" TargetMode="External"/><Relationship Id="rId906" Type="http://schemas.openxmlformats.org/officeDocument/2006/relationships/hyperlink" Target="mailto:stephane.rodier@actemium.com" TargetMode="External"/><Relationship Id="rId948" Type="http://schemas.openxmlformats.org/officeDocument/2006/relationships/hyperlink" Target="mailto:fabien.gayraud@actemium.com" TargetMode="External"/><Relationship Id="rId35" Type="http://schemas.openxmlformats.org/officeDocument/2006/relationships/hyperlink" Target="mailto:alexis.tamowski@cegelec.com" TargetMode="External"/><Relationship Id="rId77" Type="http://schemas.openxmlformats.org/officeDocument/2006/relationships/hyperlink" Target="mailto:karine.bedon@cegelec.com" TargetMode="External"/><Relationship Id="rId100" Type="http://schemas.openxmlformats.org/officeDocument/2006/relationships/hyperlink" Target="mailto:vincent.pascal@actemium.com" TargetMode="External"/><Relationship Id="rId282" Type="http://schemas.openxmlformats.org/officeDocument/2006/relationships/hyperlink" Target="mailto:lelia.boscolo.external@airbus.com" TargetMode="External"/><Relationship Id="rId338" Type="http://schemas.openxmlformats.org/officeDocument/2006/relationships/hyperlink" Target="mailto:thomas.dupuis@actemium.com" TargetMode="External"/><Relationship Id="rId503" Type="http://schemas.openxmlformats.org/officeDocument/2006/relationships/hyperlink" Target="mailto:lelia.boscolo.external@airbus.com" TargetMode="External"/><Relationship Id="rId545" Type="http://schemas.openxmlformats.org/officeDocument/2006/relationships/hyperlink" Target="mailto:xavier.orriere@actemium.com" TargetMode="External"/><Relationship Id="rId587" Type="http://schemas.openxmlformats.org/officeDocument/2006/relationships/hyperlink" Target="mailto:julien.paumard@actemium.com" TargetMode="External"/><Relationship Id="rId710" Type="http://schemas.openxmlformats.org/officeDocument/2006/relationships/hyperlink" Target="mailto:maxime.sandre.external@airbus.com" TargetMode="External"/><Relationship Id="rId752" Type="http://schemas.openxmlformats.org/officeDocument/2006/relationships/hyperlink" Target="mailto:vincent.pascal@actemium.com" TargetMode="External"/><Relationship Id="rId808" Type="http://schemas.openxmlformats.org/officeDocument/2006/relationships/hyperlink" Target="mailto:stephane.mirouze@actemium.com" TargetMode="External"/><Relationship Id="rId8" Type="http://schemas.openxmlformats.org/officeDocument/2006/relationships/hyperlink" Target="mailto:guillaume.lamiaud@actemium.com" TargetMode="External"/><Relationship Id="rId142" Type="http://schemas.openxmlformats.org/officeDocument/2006/relationships/hyperlink" Target="mailto:jean-luc.cebe@actemium.com" TargetMode="External"/><Relationship Id="rId184" Type="http://schemas.openxmlformats.org/officeDocument/2006/relationships/hyperlink" Target="mailto:karine.bedon@actemium.com" TargetMode="External"/><Relationship Id="rId391" Type="http://schemas.openxmlformats.org/officeDocument/2006/relationships/hyperlink" Target="mailto:karine.bedon@actemium.com" TargetMode="External"/><Relationship Id="rId405" Type="http://schemas.openxmlformats.org/officeDocument/2006/relationships/hyperlink" Target="mailto:stephane.mirouze@actemium.com" TargetMode="External"/><Relationship Id="rId447" Type="http://schemas.openxmlformats.org/officeDocument/2006/relationships/hyperlink" Target="mailto:thierry.delpech1@actemium.com" TargetMode="External"/><Relationship Id="rId612" Type="http://schemas.openxmlformats.org/officeDocument/2006/relationships/hyperlink" Target="mailto:maintenance.dga@actemium.com" TargetMode="External"/><Relationship Id="rId794" Type="http://schemas.openxmlformats.org/officeDocument/2006/relationships/hyperlink" Target="mailto:lelia.boscolo.external@vinci-energies.net" TargetMode="External"/><Relationship Id="rId1035" Type="http://schemas.openxmlformats.org/officeDocument/2006/relationships/hyperlink" Target="mailto:vincent.pascal@actemium.com" TargetMode="External"/><Relationship Id="rId251" Type="http://schemas.openxmlformats.org/officeDocument/2006/relationships/hyperlink" Target="mailto:jean-luc.granier@merial.com" TargetMode="External"/><Relationship Id="rId489" Type="http://schemas.openxmlformats.org/officeDocument/2006/relationships/hyperlink" Target="mailto:lelia.boscolo.external@airbus.com" TargetMode="External"/><Relationship Id="rId654" Type="http://schemas.openxmlformats.org/officeDocument/2006/relationships/hyperlink" Target="mailto:tristan.calmelly@actemium.com" TargetMode="External"/><Relationship Id="rId696" Type="http://schemas.openxmlformats.org/officeDocument/2006/relationships/hyperlink" Target="mailto:eric.sanchez-clary.external@airbus.com" TargetMode="External"/><Relationship Id="rId861" Type="http://schemas.openxmlformats.org/officeDocument/2006/relationships/hyperlink" Target="mailto:karine.bedon@actemium.com" TargetMode="External"/><Relationship Id="rId917" Type="http://schemas.openxmlformats.org/officeDocument/2006/relationships/hyperlink" Target="mailto:alexandre.mourembles@actemium.com" TargetMode="External"/><Relationship Id="rId959" Type="http://schemas.openxmlformats.org/officeDocument/2006/relationships/hyperlink" Target="mailto:alexiscodevelle.actemium@liebherr.com" TargetMode="External"/><Relationship Id="rId46" Type="http://schemas.openxmlformats.org/officeDocument/2006/relationships/hyperlink" Target="mailto:pascal.garcia@pioneer.com" TargetMode="External"/><Relationship Id="rId293" Type="http://schemas.openxmlformats.org/officeDocument/2006/relationships/hyperlink" Target="mailto:vincent.pascal@actemium.com" TargetMode="External"/><Relationship Id="rId307" Type="http://schemas.openxmlformats.org/officeDocument/2006/relationships/hyperlink" Target="mailto:celine.laville@actemium.com" TargetMode="External"/><Relationship Id="rId349" Type="http://schemas.openxmlformats.org/officeDocument/2006/relationships/hyperlink" Target="mailto:julien.paumard@actemium.com" TargetMode="External"/><Relationship Id="rId514" Type="http://schemas.openxmlformats.org/officeDocument/2006/relationships/hyperlink" Target="mailto:vincent.pascal@actemium.com" TargetMode="External"/><Relationship Id="rId556" Type="http://schemas.openxmlformats.org/officeDocument/2006/relationships/hyperlink" Target="mailto:alexandre.mourembles@actemium.com" TargetMode="External"/><Relationship Id="rId721" Type="http://schemas.openxmlformats.org/officeDocument/2006/relationships/hyperlink" Target="mailto:karine.bedon@actemium.com" TargetMode="External"/><Relationship Id="rId763" Type="http://schemas.openxmlformats.org/officeDocument/2006/relationships/hyperlink" Target="mailto:emmanuel.grignon@actemium.com" TargetMode="External"/><Relationship Id="rId88" Type="http://schemas.openxmlformats.org/officeDocument/2006/relationships/hyperlink" Target="mailto:alexis.codevelle@actemium.com" TargetMode="External"/><Relationship Id="rId111" Type="http://schemas.openxmlformats.org/officeDocument/2006/relationships/hyperlink" Target="mailto:vincent.pascal@actemium.com" TargetMode="External"/><Relationship Id="rId153" Type="http://schemas.openxmlformats.org/officeDocument/2006/relationships/hyperlink" Target="mailto:alexandre.sirbulescu@actemium.com" TargetMode="External"/><Relationship Id="rId195" Type="http://schemas.openxmlformats.org/officeDocument/2006/relationships/hyperlink" Target="mailto:aurelien.aygoui.external@airbus.com" TargetMode="External"/><Relationship Id="rId209" Type="http://schemas.openxmlformats.org/officeDocument/2006/relationships/hyperlink" Target="mailto:alexis.tamowski@cegelec.com" TargetMode="External"/><Relationship Id="rId360" Type="http://schemas.openxmlformats.org/officeDocument/2006/relationships/hyperlink" Target="mailto:marc.detraz@actemium.com" TargetMode="External"/><Relationship Id="rId416" Type="http://schemas.openxmlformats.org/officeDocument/2006/relationships/hyperlink" Target="mailto:lelia.boscolo.external@airbus.com" TargetMode="External"/><Relationship Id="rId598" Type="http://schemas.openxmlformats.org/officeDocument/2006/relationships/hyperlink" Target="mailto:alexandre.sirbulescu@actemium.com" TargetMode="External"/><Relationship Id="rId819" Type="http://schemas.openxmlformats.org/officeDocument/2006/relationships/hyperlink" Target="mailto:jean-luc.cebe@actemium.com" TargetMode="External"/><Relationship Id="rId970" Type="http://schemas.openxmlformats.org/officeDocument/2006/relationships/hyperlink" Target="mailto:lelia.boscolo.external@airbus.com" TargetMode="External"/><Relationship Id="rId1004" Type="http://schemas.openxmlformats.org/officeDocument/2006/relationships/hyperlink" Target="mailto:tristan.calmelly.external@airbus.com" TargetMode="External"/><Relationship Id="rId1046" Type="http://schemas.openxmlformats.org/officeDocument/2006/relationships/hyperlink" Target="mailto:jean-luc.cebe@actemium.com" TargetMode="External"/><Relationship Id="rId220" Type="http://schemas.openxmlformats.org/officeDocument/2006/relationships/hyperlink" Target="mailto:thierry.delpech1@actemium.com" TargetMode="External"/><Relationship Id="rId458" Type="http://schemas.openxmlformats.org/officeDocument/2006/relationships/hyperlink" Target="mailto:nicolas.graby@actemium.com" TargetMode="External"/><Relationship Id="rId623" Type="http://schemas.openxmlformats.org/officeDocument/2006/relationships/hyperlink" Target="mailto:vincent.pascal@actemium.com" TargetMode="External"/><Relationship Id="rId665" Type="http://schemas.openxmlformats.org/officeDocument/2006/relationships/hyperlink" Target="mailto:lelia.boscolo.external@airbus.com" TargetMode="External"/><Relationship Id="rId830" Type="http://schemas.openxmlformats.org/officeDocument/2006/relationships/hyperlink" Target="mailto:romain.vergnes@actemium.com" TargetMode="External"/><Relationship Id="rId872" Type="http://schemas.openxmlformats.org/officeDocument/2006/relationships/hyperlink" Target="mailto:alexandre.mourembles@actemium.com" TargetMode="External"/><Relationship Id="rId928" Type="http://schemas.openxmlformats.org/officeDocument/2006/relationships/hyperlink" Target="mailto:stephane.mirouze@actemium.com" TargetMode="External"/><Relationship Id="rId15" Type="http://schemas.openxmlformats.org/officeDocument/2006/relationships/hyperlink" Target="mailto:lelia.boscolo.external@airbus.com" TargetMode="External"/><Relationship Id="rId57" Type="http://schemas.openxmlformats.org/officeDocument/2006/relationships/hyperlink" Target="mailto:lelia.boscolo.external@airbus.com" TargetMode="External"/><Relationship Id="rId262" Type="http://schemas.openxmlformats.org/officeDocument/2006/relationships/hyperlink" Target="mailto:romain.vergnes@actemium.com" TargetMode="External"/><Relationship Id="rId318" Type="http://schemas.openxmlformats.org/officeDocument/2006/relationships/hyperlink" Target="mailto:jean-luc.cebe@actemium.com" TargetMode="External"/><Relationship Id="rId525" Type="http://schemas.openxmlformats.org/officeDocument/2006/relationships/hyperlink" Target="mailto:stephane.mirouze@actemium.com" TargetMode="External"/><Relationship Id="rId567" Type="http://schemas.openxmlformats.org/officeDocument/2006/relationships/hyperlink" Target="mailto:tristan.calmelly@actemium.com" TargetMode="External"/><Relationship Id="rId732" Type="http://schemas.openxmlformats.org/officeDocument/2006/relationships/hyperlink" Target="mailto:alexandre.mourembles@actemium.com" TargetMode="External"/><Relationship Id="rId99" Type="http://schemas.openxmlformats.org/officeDocument/2006/relationships/hyperlink" Target="mailto:william.stephens@cegelec.com" TargetMode="External"/><Relationship Id="rId122" Type="http://schemas.openxmlformats.org/officeDocument/2006/relationships/hyperlink" Target="mailto:mathieu.cantonnet@actemium.com" TargetMode="External"/><Relationship Id="rId164" Type="http://schemas.openxmlformats.org/officeDocument/2006/relationships/hyperlink" Target="mailto:pascal.garcia@pioneer.com" TargetMode="External"/><Relationship Id="rId371" Type="http://schemas.openxmlformats.org/officeDocument/2006/relationships/hyperlink" Target="mailto:cedric.reixach@actemium.com" TargetMode="External"/><Relationship Id="rId774" Type="http://schemas.openxmlformats.org/officeDocument/2006/relationships/hyperlink" Target="mailto:eric.sanchez-clary.external@airbus.com" TargetMode="External"/><Relationship Id="rId981" Type="http://schemas.openxmlformats.org/officeDocument/2006/relationships/hyperlink" Target="mailto:karine.bedon@actemium.com" TargetMode="External"/><Relationship Id="rId1015" Type="http://schemas.openxmlformats.org/officeDocument/2006/relationships/hyperlink" Target="mailto:romain.vergnes@actemium.com" TargetMode="External"/><Relationship Id="rId1057" Type="http://schemas.openxmlformats.org/officeDocument/2006/relationships/hyperlink" Target="mailto:alexandre.mourembles@actemium.com" TargetMode="External"/><Relationship Id="rId427" Type="http://schemas.openxmlformats.org/officeDocument/2006/relationships/hyperlink" Target="mailto:jean-luc.granier@merial.com" TargetMode="External"/><Relationship Id="rId469" Type="http://schemas.openxmlformats.org/officeDocument/2006/relationships/hyperlink" Target="mailto:vincent.pascal@actemium.com" TargetMode="External"/><Relationship Id="rId634" Type="http://schemas.openxmlformats.org/officeDocument/2006/relationships/hyperlink" Target="mailto:romain.vergnes@actemium.com" TargetMode="External"/><Relationship Id="rId676" Type="http://schemas.openxmlformats.org/officeDocument/2006/relationships/hyperlink" Target="mailto:alexandre.mourembles@actemium.com" TargetMode="External"/><Relationship Id="rId841" Type="http://schemas.openxmlformats.org/officeDocument/2006/relationships/hyperlink" Target="mailto:romain.vidoni@actemium.com" TargetMode="External"/><Relationship Id="rId883" Type="http://schemas.openxmlformats.org/officeDocument/2006/relationships/hyperlink" Target="mailto:mathias.hereau@actemium.com" TargetMode="External"/><Relationship Id="rId26" Type="http://schemas.openxmlformats.org/officeDocument/2006/relationships/hyperlink" Target="mailto:alexis.codevelle@actemium.com" TargetMode="External"/><Relationship Id="rId231" Type="http://schemas.openxmlformats.org/officeDocument/2006/relationships/hyperlink" Target="mailto:vincent.pascal@actemium.com" TargetMode="External"/><Relationship Id="rId273" Type="http://schemas.openxmlformats.org/officeDocument/2006/relationships/hyperlink" Target="mailto:lelia.boscolo.external@airbus" TargetMode="External"/><Relationship Id="rId329" Type="http://schemas.openxmlformats.org/officeDocument/2006/relationships/hyperlink" Target="mailto:mehdi.bouzaina@actemium.com" TargetMode="External"/><Relationship Id="rId480" Type="http://schemas.openxmlformats.org/officeDocument/2006/relationships/hyperlink" Target="mailto:julien.paumard@actemium.com" TargetMode="External"/><Relationship Id="rId536" Type="http://schemas.openxmlformats.org/officeDocument/2006/relationships/hyperlink" Target="mailto:lelia.boscolo.external@airbus.com" TargetMode="External"/><Relationship Id="rId701" Type="http://schemas.openxmlformats.org/officeDocument/2006/relationships/hyperlink" Target="mailto:jean-luc.granier@merial.com" TargetMode="External"/><Relationship Id="rId939" Type="http://schemas.openxmlformats.org/officeDocument/2006/relationships/hyperlink" Target="mailto:benjamin.cabrignac@actemium.com" TargetMode="External"/><Relationship Id="rId68" Type="http://schemas.openxmlformats.org/officeDocument/2006/relationships/hyperlink" Target="mailto:alexis.codevelle@actemium.com" TargetMode="External"/><Relationship Id="rId133" Type="http://schemas.openxmlformats.org/officeDocument/2006/relationships/hyperlink" Target="mailto:vincent.pascal@actemium.com" TargetMode="External"/><Relationship Id="rId175" Type="http://schemas.openxmlformats.org/officeDocument/2006/relationships/hyperlink" Target="mailto:lelia.boscolo.external@airbus.com" TargetMode="External"/><Relationship Id="rId340" Type="http://schemas.openxmlformats.org/officeDocument/2006/relationships/hyperlink" Target="mailto:julien.paumard@actemium.com" TargetMode="External"/><Relationship Id="rId578" Type="http://schemas.openxmlformats.org/officeDocument/2006/relationships/hyperlink" Target="mailto:thierry.delpech1@actemium.com" TargetMode="External"/><Relationship Id="rId743" Type="http://schemas.openxmlformats.org/officeDocument/2006/relationships/hyperlink" Target="mailto:vincent.davantes@actemium.com" TargetMode="External"/><Relationship Id="rId785" Type="http://schemas.openxmlformats.org/officeDocument/2006/relationships/hyperlink" Target="mailto:fabien.gayraud@actemium.com" TargetMode="External"/><Relationship Id="rId950" Type="http://schemas.openxmlformats.org/officeDocument/2006/relationships/hyperlink" Target="mailto:lelia.boscolo.external@airbus.com" TargetMode="External"/><Relationship Id="rId992" Type="http://schemas.openxmlformats.org/officeDocument/2006/relationships/hyperlink" Target="mailto:lelia.boscolo.external@airbus.com" TargetMode="External"/><Relationship Id="rId1026" Type="http://schemas.openxmlformats.org/officeDocument/2006/relationships/hyperlink" Target="mailto:jean-luc.cebe@actemium.com" TargetMode="External"/><Relationship Id="rId200" Type="http://schemas.openxmlformats.org/officeDocument/2006/relationships/hyperlink" Target="mailto:alexis.tamowski@cegelec.com" TargetMode="External"/><Relationship Id="rId382" Type="http://schemas.openxmlformats.org/officeDocument/2006/relationships/hyperlink" Target="mailto:guillaume.lamiaud@actemium.com" TargetMode="External"/><Relationship Id="rId438" Type="http://schemas.openxmlformats.org/officeDocument/2006/relationships/hyperlink" Target="mailto:karine.bedon@actemium.com" TargetMode="External"/><Relationship Id="rId603" Type="http://schemas.openxmlformats.org/officeDocument/2006/relationships/hyperlink" Target="mailto:jean-luc.cebe@actemium.com" TargetMode="External"/><Relationship Id="rId645" Type="http://schemas.openxmlformats.org/officeDocument/2006/relationships/hyperlink" Target="mailto:karine.bedon@actemium.com" TargetMode="External"/><Relationship Id="rId687" Type="http://schemas.openxmlformats.org/officeDocument/2006/relationships/hyperlink" Target="mailto:alexandre.mourembles@actemium.com" TargetMode="External"/><Relationship Id="rId810" Type="http://schemas.openxmlformats.org/officeDocument/2006/relationships/hyperlink" Target="mailto:jean-luc.granier@merial.com" TargetMode="External"/><Relationship Id="rId852" Type="http://schemas.openxmlformats.org/officeDocument/2006/relationships/hyperlink" Target="mailto:alexis.codevelle@actemium.com" TargetMode="External"/><Relationship Id="rId908" Type="http://schemas.openxmlformats.org/officeDocument/2006/relationships/hyperlink" Target="mailto:eric.sanchez-clary.external@airbus.com" TargetMode="External"/><Relationship Id="rId242" Type="http://schemas.openxmlformats.org/officeDocument/2006/relationships/hyperlink" Target="mailto:vincent.davantes@actemium.com" TargetMode="External"/><Relationship Id="rId284" Type="http://schemas.openxmlformats.org/officeDocument/2006/relationships/hyperlink" Target="mailto:stephane.rodier@actemium.com" TargetMode="External"/><Relationship Id="rId491" Type="http://schemas.openxmlformats.org/officeDocument/2006/relationships/hyperlink" Target="mailto:emmanuel.grignon@actemium.com" TargetMode="External"/><Relationship Id="rId505" Type="http://schemas.openxmlformats.org/officeDocument/2006/relationships/hyperlink" Target="mailto:julien.paumard@actemium.com" TargetMode="External"/><Relationship Id="rId712" Type="http://schemas.openxmlformats.org/officeDocument/2006/relationships/hyperlink" Target="mailto:lelia.boscolo.external@airbus.com" TargetMode="External"/><Relationship Id="rId894" Type="http://schemas.openxmlformats.org/officeDocument/2006/relationships/hyperlink" Target="mailto:lelia.boscolo.external@airbus.com" TargetMode="External"/><Relationship Id="rId37" Type="http://schemas.openxmlformats.org/officeDocument/2006/relationships/hyperlink" Target="mailto:romain.vergnes@actemium.com" TargetMode="External"/><Relationship Id="rId79" Type="http://schemas.openxmlformats.org/officeDocument/2006/relationships/hyperlink" Target="mailto:lelia.boscolo.external@airbus.com" TargetMode="External"/><Relationship Id="rId102" Type="http://schemas.openxmlformats.org/officeDocument/2006/relationships/hyperlink" Target="mailto:mathias.hereau@actemium.com" TargetMode="External"/><Relationship Id="rId144" Type="http://schemas.openxmlformats.org/officeDocument/2006/relationships/hyperlink" Target="mailto:alexis.tamowski@cegelec.com" TargetMode="External"/><Relationship Id="rId547" Type="http://schemas.openxmlformats.org/officeDocument/2006/relationships/hyperlink" Target="mailto:jean-luc.cebe@actemium.com" TargetMode="External"/><Relationship Id="rId589" Type="http://schemas.openxmlformats.org/officeDocument/2006/relationships/hyperlink" Target="mailto:eric.sanchez-clary.external@airbus.com" TargetMode="External"/><Relationship Id="rId754" Type="http://schemas.openxmlformats.org/officeDocument/2006/relationships/hyperlink" Target="mailto:benjamin.cabrignac@actemium.com" TargetMode="External"/><Relationship Id="rId796" Type="http://schemas.openxmlformats.org/officeDocument/2006/relationships/hyperlink" Target="mailto:vincent.pascal@actemium.com" TargetMode="External"/><Relationship Id="rId961" Type="http://schemas.openxmlformats.org/officeDocument/2006/relationships/hyperlink" Target="mailto:stephane.delmas@actemium.com" TargetMode="External"/><Relationship Id="rId90" Type="http://schemas.openxmlformats.org/officeDocument/2006/relationships/hyperlink" Target="mailto:william.stephens@cegelec.com" TargetMode="External"/><Relationship Id="rId186" Type="http://schemas.openxmlformats.org/officeDocument/2006/relationships/hyperlink" Target="mailto:lelia.boscolo.external@airbus" TargetMode="External"/><Relationship Id="rId351" Type="http://schemas.openxmlformats.org/officeDocument/2006/relationships/hyperlink" Target="mailto:cedric.reixach@actemium.com" TargetMode="External"/><Relationship Id="rId393" Type="http://schemas.openxmlformats.org/officeDocument/2006/relationships/hyperlink" Target="mailto:stephane.mirouze@actemium.com" TargetMode="External"/><Relationship Id="rId407" Type="http://schemas.openxmlformats.org/officeDocument/2006/relationships/hyperlink" Target="mailto:mathias.hereau@actemium.com" TargetMode="External"/><Relationship Id="rId449" Type="http://schemas.openxmlformats.org/officeDocument/2006/relationships/hyperlink" Target="mailto:julien.paumard@actemium.com" TargetMode="External"/><Relationship Id="rId614" Type="http://schemas.openxmlformats.org/officeDocument/2006/relationships/hyperlink" Target="mailto:stephane.rodier@actemium.com" TargetMode="External"/><Relationship Id="rId656" Type="http://schemas.openxmlformats.org/officeDocument/2006/relationships/hyperlink" Target="mailto:vincent.pascal@actemium.com" TargetMode="External"/><Relationship Id="rId821" Type="http://schemas.openxmlformats.org/officeDocument/2006/relationships/hyperlink" Target="mailto:karine.bedon@actemium.com" TargetMode="External"/><Relationship Id="rId863" Type="http://schemas.openxmlformats.org/officeDocument/2006/relationships/hyperlink" Target="mailto:stephane.delmas@actemium.com" TargetMode="External"/><Relationship Id="rId1037" Type="http://schemas.openxmlformats.org/officeDocument/2006/relationships/hyperlink" Target="mailto:vincent.pascal@actemium.com" TargetMode="External"/><Relationship Id="rId211" Type="http://schemas.openxmlformats.org/officeDocument/2006/relationships/hyperlink" Target="mailto:jean-luc.cebe@actemium.com" TargetMode="External"/><Relationship Id="rId253" Type="http://schemas.openxmlformats.org/officeDocument/2006/relationships/hyperlink" Target="mailto:karine.bedon@cegelec.com" TargetMode="External"/><Relationship Id="rId295" Type="http://schemas.openxmlformats.org/officeDocument/2006/relationships/hyperlink" Target="mailto:lelia.boscolo.external@airbus.com" TargetMode="External"/><Relationship Id="rId309" Type="http://schemas.openxmlformats.org/officeDocument/2006/relationships/hyperlink" Target="mailto:vincent.davantes@actemium.com" TargetMode="External"/><Relationship Id="rId460" Type="http://schemas.openxmlformats.org/officeDocument/2006/relationships/hyperlink" Target="mailto:jean-luc.cebe@actemium.com" TargetMode="External"/><Relationship Id="rId516" Type="http://schemas.openxmlformats.org/officeDocument/2006/relationships/hyperlink" Target="mailto:vincent.pascal@actemium.com" TargetMode="External"/><Relationship Id="rId698" Type="http://schemas.openxmlformats.org/officeDocument/2006/relationships/hyperlink" Target="mailto:francis.dragne@actemium.com" TargetMode="External"/><Relationship Id="rId919" Type="http://schemas.openxmlformats.org/officeDocument/2006/relationships/hyperlink" Target="mailto:lelia.boscolo.external@airbus.com" TargetMode="External"/><Relationship Id="rId48" Type="http://schemas.openxmlformats.org/officeDocument/2006/relationships/hyperlink" Target="mailto:lelia.boscolo.external@airbus.com" TargetMode="External"/><Relationship Id="rId113" Type="http://schemas.openxmlformats.org/officeDocument/2006/relationships/hyperlink" Target="mailto:karine.bedon@actemium.com" TargetMode="External"/><Relationship Id="rId320" Type="http://schemas.openxmlformats.org/officeDocument/2006/relationships/hyperlink" Target="mailto:stephane.mirouze@actemium.com" TargetMode="External"/><Relationship Id="rId558" Type="http://schemas.openxmlformats.org/officeDocument/2006/relationships/hyperlink" Target="mailto:eric.sanchez-clary.external@airbus.com" TargetMode="External"/><Relationship Id="rId723" Type="http://schemas.openxmlformats.org/officeDocument/2006/relationships/hyperlink" Target="mailto:stephane.mirouze@actemium.com" TargetMode="External"/><Relationship Id="rId765" Type="http://schemas.openxmlformats.org/officeDocument/2006/relationships/hyperlink" Target="mailto:stephane.rodier@gmail.com" TargetMode="External"/><Relationship Id="rId930" Type="http://schemas.openxmlformats.org/officeDocument/2006/relationships/hyperlink" Target="mailto:jean-luc.cebe@actemium.com" TargetMode="External"/><Relationship Id="rId972" Type="http://schemas.openxmlformats.org/officeDocument/2006/relationships/hyperlink" Target="mailto:lelia.boscolo.external@airbus.com" TargetMode="External"/><Relationship Id="rId1006" Type="http://schemas.openxmlformats.org/officeDocument/2006/relationships/hyperlink" Target="mailto:tristan.calmelly.external@airbus.com" TargetMode="External"/><Relationship Id="rId155" Type="http://schemas.openxmlformats.org/officeDocument/2006/relationships/hyperlink" Target="mailto:william.roumagnac@actemium.com" TargetMode="External"/><Relationship Id="rId197" Type="http://schemas.openxmlformats.org/officeDocument/2006/relationships/hyperlink" Target="mailto:lelia.boscolo.external@airbus.com" TargetMode="External"/><Relationship Id="rId362" Type="http://schemas.openxmlformats.org/officeDocument/2006/relationships/hyperlink" Target="mailto:jean-luc.granier@merial.com" TargetMode="External"/><Relationship Id="rId418" Type="http://schemas.openxmlformats.org/officeDocument/2006/relationships/hyperlink" Target="mailto:lelia.boscolo.external@airbus.com" TargetMode="External"/><Relationship Id="rId625" Type="http://schemas.openxmlformats.org/officeDocument/2006/relationships/hyperlink" Target="mailto:jean-luc.granier@merial.com" TargetMode="External"/><Relationship Id="rId832" Type="http://schemas.openxmlformats.org/officeDocument/2006/relationships/hyperlink" Target="mailto:julien.paumard@actemium.com" TargetMode="External"/><Relationship Id="rId1048" Type="http://schemas.openxmlformats.org/officeDocument/2006/relationships/hyperlink" Target="mailto:vincent.davantes@actemium.com" TargetMode="External"/><Relationship Id="rId222" Type="http://schemas.openxmlformats.org/officeDocument/2006/relationships/hyperlink" Target="mailto:vincent.pascal@actemium.com" TargetMode="External"/><Relationship Id="rId264" Type="http://schemas.openxmlformats.org/officeDocument/2006/relationships/hyperlink" Target="mailto:aurelien.aygoui.external@airbus.com" TargetMode="External"/><Relationship Id="rId471" Type="http://schemas.openxmlformats.org/officeDocument/2006/relationships/hyperlink" Target="mailto:fabien.gayraud@actemium/com" TargetMode="External"/><Relationship Id="rId667" Type="http://schemas.openxmlformats.org/officeDocument/2006/relationships/hyperlink" Target="mailto:alexandre.mourembles@actemium.com" TargetMode="External"/><Relationship Id="rId874" Type="http://schemas.openxmlformats.org/officeDocument/2006/relationships/hyperlink" Target="mailto:xavier.preto@actemium.com" TargetMode="External"/><Relationship Id="rId17" Type="http://schemas.openxmlformats.org/officeDocument/2006/relationships/hyperlink" Target="mailto:romain.vergnes@actemium.com" TargetMode="External"/><Relationship Id="rId59" Type="http://schemas.openxmlformats.org/officeDocument/2006/relationships/hyperlink" Target="mailto:alexis.tamowski@cegelec.com" TargetMode="External"/><Relationship Id="rId124" Type="http://schemas.openxmlformats.org/officeDocument/2006/relationships/hyperlink" Target="mailto:william.stephens@cegelec.com" TargetMode="External"/><Relationship Id="rId527" Type="http://schemas.openxmlformats.org/officeDocument/2006/relationships/hyperlink" Target="mailto:jerome.bachelery@actemium.com" TargetMode="External"/><Relationship Id="rId569" Type="http://schemas.openxmlformats.org/officeDocument/2006/relationships/hyperlink" Target="mailto:vincent.davantes@actemium.com" TargetMode="External"/><Relationship Id="rId734" Type="http://schemas.openxmlformats.org/officeDocument/2006/relationships/hyperlink" Target="mailto:stephane.mirouze@actemium.com" TargetMode="External"/><Relationship Id="rId776" Type="http://schemas.openxmlformats.org/officeDocument/2006/relationships/hyperlink" Target="mailto:alexandre.mourembles@actemium.com" TargetMode="External"/><Relationship Id="rId941" Type="http://schemas.openxmlformats.org/officeDocument/2006/relationships/hyperlink" Target="mailto:cedric.reixach@actemium.com" TargetMode="External"/><Relationship Id="rId983" Type="http://schemas.openxmlformats.org/officeDocument/2006/relationships/hyperlink" Target="mailto:karine.bedon@cegelec.com" TargetMode="External"/><Relationship Id="rId70" Type="http://schemas.openxmlformats.org/officeDocument/2006/relationships/hyperlink" Target="mailto:pascal.garcia@pioneer.com" TargetMode="External"/><Relationship Id="rId166" Type="http://schemas.openxmlformats.org/officeDocument/2006/relationships/hyperlink" Target="mailto:stephane.mirouze@actemium.com" TargetMode="External"/><Relationship Id="rId331" Type="http://schemas.openxmlformats.org/officeDocument/2006/relationships/hyperlink" Target="mailto:karine.bedon@cegelec.com" TargetMode="External"/><Relationship Id="rId373" Type="http://schemas.openxmlformats.org/officeDocument/2006/relationships/hyperlink" Target="mailto:julien.paumard@actemium.com" TargetMode="External"/><Relationship Id="rId429" Type="http://schemas.openxmlformats.org/officeDocument/2006/relationships/hyperlink" Target="mailto:lelia.boscolo.external@airbus.com" TargetMode="External"/><Relationship Id="rId580" Type="http://schemas.openxmlformats.org/officeDocument/2006/relationships/hyperlink" Target="mailto:guillaume.lamiaud@actemium.com" TargetMode="External"/><Relationship Id="rId636" Type="http://schemas.openxmlformats.org/officeDocument/2006/relationships/hyperlink" Target="mailto:jean-luc.cebe@actemium.com" TargetMode="External"/><Relationship Id="rId801" Type="http://schemas.openxmlformats.org/officeDocument/2006/relationships/hyperlink" Target="mailto:cedric.reixach@actemium.com" TargetMode="External"/><Relationship Id="rId1017" Type="http://schemas.openxmlformats.org/officeDocument/2006/relationships/hyperlink" Target="mailto:grignon.emmanuel@gmail.com" TargetMode="External"/><Relationship Id="rId1059" Type="http://schemas.openxmlformats.org/officeDocument/2006/relationships/hyperlink" Target="mailto:vincent.davantes@actemium.com" TargetMode="External"/><Relationship Id="rId1" Type="http://schemas.openxmlformats.org/officeDocument/2006/relationships/hyperlink" Target="mailto:florian.ferrier@actemium.com" TargetMode="External"/><Relationship Id="rId233" Type="http://schemas.openxmlformats.org/officeDocument/2006/relationships/hyperlink" Target="mailto:lelia.boscolo.external@airbus.com" TargetMode="External"/><Relationship Id="rId440" Type="http://schemas.openxmlformats.org/officeDocument/2006/relationships/hyperlink" Target="mailto:romain.vergnes@actemium.com" TargetMode="External"/><Relationship Id="rId678" Type="http://schemas.openxmlformats.org/officeDocument/2006/relationships/hyperlink" Target="mailto:alexis.tamowski@actemium.com" TargetMode="External"/><Relationship Id="rId843" Type="http://schemas.openxmlformats.org/officeDocument/2006/relationships/hyperlink" Target="mailto:stephane.delmas@actemium.com" TargetMode="External"/><Relationship Id="rId885" Type="http://schemas.openxmlformats.org/officeDocument/2006/relationships/hyperlink" Target="mailto:vincent.davantes@actemium.com" TargetMode="External"/><Relationship Id="rId28" Type="http://schemas.openxmlformats.org/officeDocument/2006/relationships/hyperlink" Target="mailto:alexis.codevelle@actemium.com" TargetMode="External"/><Relationship Id="rId275" Type="http://schemas.openxmlformats.org/officeDocument/2006/relationships/hyperlink" Target="mailto:stephane.mirouze@actemium.com" TargetMode="External"/><Relationship Id="rId300" Type="http://schemas.openxmlformats.org/officeDocument/2006/relationships/hyperlink" Target="mailto:pascal.garcia@pioneer.com" TargetMode="External"/><Relationship Id="rId482" Type="http://schemas.openxmlformats.org/officeDocument/2006/relationships/hyperlink" Target="mailto:benjamin.cabrignac@actemium.com" TargetMode="External"/><Relationship Id="rId538" Type="http://schemas.openxmlformats.org/officeDocument/2006/relationships/hyperlink" Target="mailto:jerome.bachelery@actemium.com" TargetMode="External"/><Relationship Id="rId703" Type="http://schemas.openxmlformats.org/officeDocument/2006/relationships/hyperlink" Target="mailto:maxime.sandre.external@airbus.com" TargetMode="External"/><Relationship Id="rId745" Type="http://schemas.openxmlformats.org/officeDocument/2006/relationships/hyperlink" Target="mailto:alexandre.sirbulescu@actemium.com" TargetMode="External"/><Relationship Id="rId910" Type="http://schemas.openxmlformats.org/officeDocument/2006/relationships/hyperlink" Target="mailto:lelia.boscolo.external@airbus.com" TargetMode="External"/><Relationship Id="rId952" Type="http://schemas.openxmlformats.org/officeDocument/2006/relationships/hyperlink" Target="mailto:xavier.orriere@actemium.com" TargetMode="External"/><Relationship Id="rId81" Type="http://schemas.openxmlformats.org/officeDocument/2006/relationships/hyperlink" Target="mailto:pascal.garcia@pioneer.com" TargetMode="External"/><Relationship Id="rId135" Type="http://schemas.openxmlformats.org/officeDocument/2006/relationships/hyperlink" Target="mailto:alexis.codevelle@actemium.com" TargetMode="External"/><Relationship Id="rId177" Type="http://schemas.openxmlformats.org/officeDocument/2006/relationships/hyperlink" Target="mailto:vincent.davantes@actemium.com" TargetMode="External"/><Relationship Id="rId342" Type="http://schemas.openxmlformats.org/officeDocument/2006/relationships/hyperlink" Target="mailto:christian.boulanger@actemium.com" TargetMode="External"/><Relationship Id="rId384" Type="http://schemas.openxmlformats.org/officeDocument/2006/relationships/hyperlink" Target="mailto:alexandre.mourembles@actemium.com" TargetMode="External"/><Relationship Id="rId591" Type="http://schemas.openxmlformats.org/officeDocument/2006/relationships/hyperlink" Target="mailto:romain.vergnes@actemium.com" TargetMode="External"/><Relationship Id="rId605" Type="http://schemas.openxmlformats.org/officeDocument/2006/relationships/hyperlink" Target="mailto:mathieu.cantonnet@actemium.com" TargetMode="External"/><Relationship Id="rId787" Type="http://schemas.openxmlformats.org/officeDocument/2006/relationships/hyperlink" Target="mailto:marc.detraz@actemium.com" TargetMode="External"/><Relationship Id="rId812" Type="http://schemas.openxmlformats.org/officeDocument/2006/relationships/hyperlink" Target="mailto:julien.paumard@actemium.com" TargetMode="External"/><Relationship Id="rId994" Type="http://schemas.openxmlformats.org/officeDocument/2006/relationships/hyperlink" Target="mailto:cedric.garcia@actemium.com" TargetMode="External"/><Relationship Id="rId1028" Type="http://schemas.openxmlformats.org/officeDocument/2006/relationships/hyperlink" Target="mailto:jean-luc.cebe@actemium.com" TargetMode="External"/><Relationship Id="rId202" Type="http://schemas.openxmlformats.org/officeDocument/2006/relationships/hyperlink" Target="mailto:julien.paumard.external@airbus.com" TargetMode="External"/><Relationship Id="rId244" Type="http://schemas.openxmlformats.org/officeDocument/2006/relationships/hyperlink" Target="mailto:vincent.pascal@actemium.com" TargetMode="External"/><Relationship Id="rId647" Type="http://schemas.openxmlformats.org/officeDocument/2006/relationships/hyperlink" Target="mailto:s.clary.e@gmail.com" TargetMode="External"/><Relationship Id="rId689" Type="http://schemas.openxmlformats.org/officeDocument/2006/relationships/hyperlink" Target="mailto:stephane.mirouze@actemium.com" TargetMode="External"/><Relationship Id="rId854" Type="http://schemas.openxmlformats.org/officeDocument/2006/relationships/hyperlink" Target="mailto:karine.bedon@actemium.com" TargetMode="External"/><Relationship Id="rId896" Type="http://schemas.openxmlformats.org/officeDocument/2006/relationships/hyperlink" Target="mailto:nicolas.graby@actemium.com" TargetMode="External"/><Relationship Id="rId39" Type="http://schemas.openxmlformats.org/officeDocument/2006/relationships/hyperlink" Target="mailto:mathias.hereau@actemuim.com" TargetMode="External"/><Relationship Id="rId286" Type="http://schemas.openxmlformats.org/officeDocument/2006/relationships/hyperlink" Target="mailto:lelia.boscolo.external@airbus.com" TargetMode="External"/><Relationship Id="rId451" Type="http://schemas.openxmlformats.org/officeDocument/2006/relationships/hyperlink" Target="mailto:fabien.gayraud.external@airbus.com" TargetMode="External"/><Relationship Id="rId493" Type="http://schemas.openxmlformats.org/officeDocument/2006/relationships/hyperlink" Target="mailto:william.roumagnac@actemium.com" TargetMode="External"/><Relationship Id="rId507" Type="http://schemas.openxmlformats.org/officeDocument/2006/relationships/hyperlink" Target="mailto:lelia.boscolo.external@airbus.com" TargetMode="External"/><Relationship Id="rId549" Type="http://schemas.openxmlformats.org/officeDocument/2006/relationships/hyperlink" Target="mailto:cedric.reixach@actemium.com" TargetMode="External"/><Relationship Id="rId714" Type="http://schemas.openxmlformats.org/officeDocument/2006/relationships/hyperlink" Target="mailto:alexandre.sirbulescu@actemium.com" TargetMode="External"/><Relationship Id="rId756" Type="http://schemas.openxmlformats.org/officeDocument/2006/relationships/hyperlink" Target="mailto:mathieu.cantonnet@actemium.com" TargetMode="External"/><Relationship Id="rId921" Type="http://schemas.openxmlformats.org/officeDocument/2006/relationships/hyperlink" Target="mailto:lelia.boscolo.external@airbus.com" TargetMode="External"/><Relationship Id="rId50" Type="http://schemas.openxmlformats.org/officeDocument/2006/relationships/hyperlink" Target="mailto:christophe.suberville@actemium.com" TargetMode="External"/><Relationship Id="rId104" Type="http://schemas.openxmlformats.org/officeDocument/2006/relationships/hyperlink" Target="mailto:vincent.davantes@actemium.com" TargetMode="External"/><Relationship Id="rId146" Type="http://schemas.openxmlformats.org/officeDocument/2006/relationships/hyperlink" Target="mailto:julien.paumard@actemium.com" TargetMode="External"/><Relationship Id="rId188" Type="http://schemas.openxmlformats.org/officeDocument/2006/relationships/hyperlink" Target="mailto:thomas.dupuis@actemium.com" TargetMode="External"/><Relationship Id="rId311" Type="http://schemas.openxmlformats.org/officeDocument/2006/relationships/hyperlink" Target="mailto:william.stephens@cegelec.com" TargetMode="External"/><Relationship Id="rId353" Type="http://schemas.openxmlformats.org/officeDocument/2006/relationships/hyperlink" Target="mailto:alexis.tamowski@actemium.com" TargetMode="External"/><Relationship Id="rId395" Type="http://schemas.openxmlformats.org/officeDocument/2006/relationships/hyperlink" Target="mailto:jean-luc.cebe@actemium.com" TargetMode="External"/><Relationship Id="rId409" Type="http://schemas.openxmlformats.org/officeDocument/2006/relationships/hyperlink" Target="mailto:thierry.delpech1@actemium.com" TargetMode="External"/><Relationship Id="rId560" Type="http://schemas.openxmlformats.org/officeDocument/2006/relationships/hyperlink" Target="mailto:bruno.frayssinhes@actemium.com" TargetMode="External"/><Relationship Id="rId798" Type="http://schemas.openxmlformats.org/officeDocument/2006/relationships/hyperlink" Target="mailto:jean-luc.cebe@actemium.com" TargetMode="External"/><Relationship Id="rId963" Type="http://schemas.openxmlformats.org/officeDocument/2006/relationships/hyperlink" Target="mailto:mathias.hereau@actemium.com" TargetMode="External"/><Relationship Id="rId1039" Type="http://schemas.openxmlformats.org/officeDocument/2006/relationships/hyperlink" Target="mailto:mathieu.cantonnet@actemium.com" TargetMode="External"/><Relationship Id="rId92" Type="http://schemas.openxmlformats.org/officeDocument/2006/relationships/hyperlink" Target="mailto:vincent.davantes@actemium.com" TargetMode="External"/><Relationship Id="rId213" Type="http://schemas.openxmlformats.org/officeDocument/2006/relationships/hyperlink" Target="mailto:jean-luc.cebe@catemium.com" TargetMode="External"/><Relationship Id="rId420" Type="http://schemas.openxmlformats.org/officeDocument/2006/relationships/hyperlink" Target="mailto:lelia.boscolo.external@airbus.com" TargetMode="External"/><Relationship Id="rId616" Type="http://schemas.openxmlformats.org/officeDocument/2006/relationships/hyperlink" Target="mailto:alexis.tamowski@actemium.com" TargetMode="External"/><Relationship Id="rId658" Type="http://schemas.openxmlformats.org/officeDocument/2006/relationships/hyperlink" Target="mailto:jean-luc.cebe@actemium.com" TargetMode="External"/><Relationship Id="rId823" Type="http://schemas.openxmlformats.org/officeDocument/2006/relationships/hyperlink" Target="mailto:bruno.frayssinhes@actemium.com" TargetMode="External"/><Relationship Id="rId865" Type="http://schemas.openxmlformats.org/officeDocument/2006/relationships/hyperlink" Target="mailto:marc.gorrypollet.external@airbus.com" TargetMode="External"/><Relationship Id="rId1050" Type="http://schemas.openxmlformats.org/officeDocument/2006/relationships/hyperlink" Target="mailto:vincent.pascal@actemium.com" TargetMode="External"/><Relationship Id="rId255" Type="http://schemas.openxmlformats.org/officeDocument/2006/relationships/hyperlink" Target="mailto:karine.bedon@cegelec.com" TargetMode="External"/><Relationship Id="rId297" Type="http://schemas.openxmlformats.org/officeDocument/2006/relationships/hyperlink" Target="mailto:romain.vergnes@actemium.com" TargetMode="External"/><Relationship Id="rId462" Type="http://schemas.openxmlformats.org/officeDocument/2006/relationships/hyperlink" Target="mailto:karl.humbert@actemium.com" TargetMode="External"/><Relationship Id="rId518" Type="http://schemas.openxmlformats.org/officeDocument/2006/relationships/hyperlink" Target="mailto:romain.vergnes@actemium.com" TargetMode="External"/><Relationship Id="rId725" Type="http://schemas.openxmlformats.org/officeDocument/2006/relationships/hyperlink" Target="mailto:tristan.calmelly@actemium.com" TargetMode="External"/><Relationship Id="rId932" Type="http://schemas.openxmlformats.org/officeDocument/2006/relationships/hyperlink" Target="mailto:alexandre.mourembles@actemium.com" TargetMode="External"/><Relationship Id="rId115" Type="http://schemas.openxmlformats.org/officeDocument/2006/relationships/hyperlink" Target="mailto:cedric.reixach@actemium.com" TargetMode="External"/><Relationship Id="rId157" Type="http://schemas.openxmlformats.org/officeDocument/2006/relationships/hyperlink" Target="mailto:alexis.tamowski@cegelec.com" TargetMode="External"/><Relationship Id="rId322" Type="http://schemas.openxmlformats.org/officeDocument/2006/relationships/hyperlink" Target="mailto:alexis.codevelle@actemium.com" TargetMode="External"/><Relationship Id="rId364" Type="http://schemas.openxmlformats.org/officeDocument/2006/relationships/hyperlink" Target="mailto:mathieu.cantonnet@actemium.com" TargetMode="External"/><Relationship Id="rId767" Type="http://schemas.openxmlformats.org/officeDocument/2006/relationships/hyperlink" Target="mailto:alexandre.mourembles@actemium.com" TargetMode="External"/><Relationship Id="rId974" Type="http://schemas.openxmlformats.org/officeDocument/2006/relationships/hyperlink" Target="mailto:lelia.boscolo.external@airbus.com" TargetMode="External"/><Relationship Id="rId1008" Type="http://schemas.openxmlformats.org/officeDocument/2006/relationships/hyperlink" Target="mailto:maintenance.dga@actemium.com" TargetMode="External"/><Relationship Id="rId61" Type="http://schemas.openxmlformats.org/officeDocument/2006/relationships/hyperlink" Target="mailto:alexis.tamowski@cegelec.com" TargetMode="External"/><Relationship Id="rId199" Type="http://schemas.openxmlformats.org/officeDocument/2006/relationships/hyperlink" Target="mailto:lelia.boscolo.external@airbus.com" TargetMode="External"/><Relationship Id="rId571" Type="http://schemas.openxmlformats.org/officeDocument/2006/relationships/hyperlink" Target="mailto:stephane.mirouze@actemium.com" TargetMode="External"/><Relationship Id="rId627" Type="http://schemas.openxmlformats.org/officeDocument/2006/relationships/hyperlink" Target="mailto:alexandre.mourembles@actemium.com" TargetMode="External"/><Relationship Id="rId669" Type="http://schemas.openxmlformats.org/officeDocument/2006/relationships/hyperlink" Target="mailto:vincent.davantes@actemium.com" TargetMode="External"/><Relationship Id="rId834" Type="http://schemas.openxmlformats.org/officeDocument/2006/relationships/hyperlink" Target="mailto:julien.paumard@actemium.com" TargetMode="External"/><Relationship Id="rId876" Type="http://schemas.openxmlformats.org/officeDocument/2006/relationships/hyperlink" Target="mailto:xavier.orriere@actemium.com" TargetMode="External"/><Relationship Id="rId19" Type="http://schemas.openxmlformats.org/officeDocument/2006/relationships/hyperlink" Target="mailto:william.stephens@cegelec.com" TargetMode="External"/><Relationship Id="rId224" Type="http://schemas.openxmlformats.org/officeDocument/2006/relationships/hyperlink" Target="mailto:alexis.codevelle@actemium.com" TargetMode="External"/><Relationship Id="rId266" Type="http://schemas.openxmlformats.org/officeDocument/2006/relationships/hyperlink" Target="mailto:stephane.mirouze@actemium.com" TargetMode="External"/><Relationship Id="rId431" Type="http://schemas.openxmlformats.org/officeDocument/2006/relationships/hyperlink" Target="mailto:stephane.vindel.external@airbus.com" TargetMode="External"/><Relationship Id="rId473" Type="http://schemas.openxmlformats.org/officeDocument/2006/relationships/hyperlink" Target="mailto:julien.paumard@actemium.com" TargetMode="External"/><Relationship Id="rId529" Type="http://schemas.openxmlformats.org/officeDocument/2006/relationships/hyperlink" Target="mailto:tristan.calmelly@actemium.com" TargetMode="External"/><Relationship Id="rId680" Type="http://schemas.openxmlformats.org/officeDocument/2006/relationships/hyperlink" Target="mailto:stephane.mirouze@actemium.com" TargetMode="External"/><Relationship Id="rId736" Type="http://schemas.openxmlformats.org/officeDocument/2006/relationships/hyperlink" Target="mailto:alexandre.mourembles@actemium.com" TargetMode="External"/><Relationship Id="rId901" Type="http://schemas.openxmlformats.org/officeDocument/2006/relationships/hyperlink" Target="mailto:pascal.garcia@pioneer.com" TargetMode="External"/><Relationship Id="rId1061" Type="http://schemas.openxmlformats.org/officeDocument/2006/relationships/hyperlink" Target="mailto:stephane.delmas@actemium.com" TargetMode="External"/><Relationship Id="rId30" Type="http://schemas.openxmlformats.org/officeDocument/2006/relationships/hyperlink" Target="mailto:bruno.frayssinhes@actemium.com" TargetMode="External"/><Relationship Id="rId126" Type="http://schemas.openxmlformats.org/officeDocument/2006/relationships/hyperlink" Target="mailto:romain.vergnes@actemium.com" TargetMode="External"/><Relationship Id="rId168" Type="http://schemas.openxmlformats.org/officeDocument/2006/relationships/hyperlink" Target="mailto:alexis.tamowski@cegelec.com" TargetMode="External"/><Relationship Id="rId333" Type="http://schemas.openxmlformats.org/officeDocument/2006/relationships/hyperlink" Target="mailto:pascal.garcia@pioneer.com" TargetMode="External"/><Relationship Id="rId540" Type="http://schemas.openxmlformats.org/officeDocument/2006/relationships/hyperlink" Target="mailto:lelia.boscolo.external@airbus.com" TargetMode="External"/><Relationship Id="rId778" Type="http://schemas.openxmlformats.org/officeDocument/2006/relationships/hyperlink" Target="mailto:lelia.boscolo.external@airbus.com" TargetMode="External"/><Relationship Id="rId943" Type="http://schemas.openxmlformats.org/officeDocument/2006/relationships/hyperlink" Target="mailto:vincent.pascal@actemium.com" TargetMode="External"/><Relationship Id="rId985" Type="http://schemas.openxmlformats.org/officeDocument/2006/relationships/hyperlink" Target="mailto:emmanuel.grignon@actemium.com" TargetMode="External"/><Relationship Id="rId1019" Type="http://schemas.openxmlformats.org/officeDocument/2006/relationships/hyperlink" Target="mailto:tristan.calmelly.external@airbus.com" TargetMode="External"/><Relationship Id="rId72" Type="http://schemas.openxmlformats.org/officeDocument/2006/relationships/hyperlink" Target="mailto:mathias.hereau@actemium.com" TargetMode="External"/><Relationship Id="rId375" Type="http://schemas.openxmlformats.org/officeDocument/2006/relationships/hyperlink" Target="mailto:nicolas.graby@actemium.com" TargetMode="External"/><Relationship Id="rId582" Type="http://schemas.openxmlformats.org/officeDocument/2006/relationships/hyperlink" Target="mailto:vincent.pascal@actemium.com" TargetMode="External"/><Relationship Id="rId638" Type="http://schemas.openxmlformats.org/officeDocument/2006/relationships/hyperlink" Target="mailto:lelia.boscolo.external@airbus.com" TargetMode="External"/><Relationship Id="rId803" Type="http://schemas.openxmlformats.org/officeDocument/2006/relationships/hyperlink" Target="mailto:vincent.davantes@actemium.com" TargetMode="External"/><Relationship Id="rId845" Type="http://schemas.openxmlformats.org/officeDocument/2006/relationships/hyperlink" Target="mailto:maxime.sandre.external@airbus.com" TargetMode="External"/><Relationship Id="rId1030" Type="http://schemas.openxmlformats.org/officeDocument/2006/relationships/hyperlink" Target="mailto:vincent.davantes@actemium.com" TargetMode="External"/><Relationship Id="rId3" Type="http://schemas.openxmlformats.org/officeDocument/2006/relationships/hyperlink" Target="mailto:florian.ferrier@actemium.com" TargetMode="External"/><Relationship Id="rId235" Type="http://schemas.openxmlformats.org/officeDocument/2006/relationships/hyperlink" Target="mailto:vincent.pascal@actemium.com" TargetMode="External"/><Relationship Id="rId277" Type="http://schemas.openxmlformats.org/officeDocument/2006/relationships/hyperlink" Target="mailto:pascal.garcia@pioneer.com" TargetMode="External"/><Relationship Id="rId400" Type="http://schemas.openxmlformats.org/officeDocument/2006/relationships/hyperlink" Target="mailto:eric.sanchez-clary.external@airbus.com" TargetMode="External"/><Relationship Id="rId442" Type="http://schemas.openxmlformats.org/officeDocument/2006/relationships/hyperlink" Target="mailto:romain.vergnes@actemium.com" TargetMode="External"/><Relationship Id="rId484" Type="http://schemas.openxmlformats.org/officeDocument/2006/relationships/hyperlink" Target="mailto:lelia.boscolo.external@airbus.com" TargetMode="External"/><Relationship Id="rId705" Type="http://schemas.openxmlformats.org/officeDocument/2006/relationships/hyperlink" Target="mailto:julien.paumard@actemium.com" TargetMode="External"/><Relationship Id="rId887" Type="http://schemas.openxmlformats.org/officeDocument/2006/relationships/hyperlink" Target="mailto:alexis.codevelle@actemium.com" TargetMode="External"/><Relationship Id="rId137" Type="http://schemas.openxmlformats.org/officeDocument/2006/relationships/hyperlink" Target="mailto:alexis.codevelle@actemium.com" TargetMode="External"/><Relationship Id="rId302" Type="http://schemas.openxmlformats.org/officeDocument/2006/relationships/hyperlink" Target="mailto:maintenance.herakles@actemium.com" TargetMode="External"/><Relationship Id="rId344" Type="http://schemas.openxmlformats.org/officeDocument/2006/relationships/hyperlink" Target="mailto:julien.paumard@actemium.com" TargetMode="External"/><Relationship Id="rId691" Type="http://schemas.openxmlformats.org/officeDocument/2006/relationships/hyperlink" Target="mailto:william.roumagnac@actemium.com" TargetMode="External"/><Relationship Id="rId747" Type="http://schemas.openxmlformats.org/officeDocument/2006/relationships/hyperlink" Target="mailto:romain.vergnes@actemium.com" TargetMode="External"/><Relationship Id="rId789" Type="http://schemas.openxmlformats.org/officeDocument/2006/relationships/hyperlink" Target="mailto:job.filipe@actemium.com" TargetMode="External"/><Relationship Id="rId912" Type="http://schemas.openxmlformats.org/officeDocument/2006/relationships/hyperlink" Target="mailto:vincent.pascal@actemium.com" TargetMode="External"/><Relationship Id="rId954" Type="http://schemas.openxmlformats.org/officeDocument/2006/relationships/hyperlink" Target="mailto:vincent.davantes@actemium.com" TargetMode="External"/><Relationship Id="rId996" Type="http://schemas.openxmlformats.org/officeDocument/2006/relationships/hyperlink" Target="mailto:jean-luc.cebe@actemium.com" TargetMode="External"/><Relationship Id="rId41" Type="http://schemas.openxmlformats.org/officeDocument/2006/relationships/hyperlink" Target="mailto:julien.paumard.external@airbus.com" TargetMode="External"/><Relationship Id="rId83" Type="http://schemas.openxmlformats.org/officeDocument/2006/relationships/hyperlink" Target="mailto:alexis.codevelle@actemium.com" TargetMode="External"/><Relationship Id="rId179" Type="http://schemas.openxmlformats.org/officeDocument/2006/relationships/hyperlink" Target="mailto:alexandre.sirbulescu@actemium.com" TargetMode="External"/><Relationship Id="rId386" Type="http://schemas.openxmlformats.org/officeDocument/2006/relationships/hyperlink" Target="mailto:lelia.boscolo.external@aibus.com" TargetMode="External"/><Relationship Id="rId551" Type="http://schemas.openxmlformats.org/officeDocument/2006/relationships/hyperlink" Target="mailto:benjamin.cabrignac@actemium.com" TargetMode="External"/><Relationship Id="rId593" Type="http://schemas.openxmlformats.org/officeDocument/2006/relationships/hyperlink" Target="mailto:maintenance.dga@actemium.com" TargetMode="External"/><Relationship Id="rId607" Type="http://schemas.openxmlformats.org/officeDocument/2006/relationships/hyperlink" Target="mailto:alexandre.sirbulescu@actemium.com" TargetMode="External"/><Relationship Id="rId649" Type="http://schemas.openxmlformats.org/officeDocument/2006/relationships/hyperlink" Target="mailto:karine.bedon@actemium.com" TargetMode="External"/><Relationship Id="rId814" Type="http://schemas.openxmlformats.org/officeDocument/2006/relationships/hyperlink" Target="mailto:cedric.reixach@actemium.com" TargetMode="External"/><Relationship Id="rId856" Type="http://schemas.openxmlformats.org/officeDocument/2006/relationships/hyperlink" Target="mailto:jean-luc.cebe@actemium.com" TargetMode="External"/><Relationship Id="rId190" Type="http://schemas.openxmlformats.org/officeDocument/2006/relationships/hyperlink" Target="mailto:william.stephens@cegelec.com" TargetMode="External"/><Relationship Id="rId204" Type="http://schemas.openxmlformats.org/officeDocument/2006/relationships/hyperlink" Target="mailto:mathieu.cantonnet@actemium.com" TargetMode="External"/><Relationship Id="rId246" Type="http://schemas.openxmlformats.org/officeDocument/2006/relationships/hyperlink" Target="mailto:celine.laville@actemium.com" TargetMode="External"/><Relationship Id="rId288" Type="http://schemas.openxmlformats.org/officeDocument/2006/relationships/hyperlink" Target="mailto:karine.bedon@cegelec.com" TargetMode="External"/><Relationship Id="rId411" Type="http://schemas.openxmlformats.org/officeDocument/2006/relationships/hyperlink" Target="mailto:emilie.norroy@actemium.com" TargetMode="External"/><Relationship Id="rId453" Type="http://schemas.openxmlformats.org/officeDocument/2006/relationships/hyperlink" Target="mailto:guillaume.lamiaud@actemium.com" TargetMode="External"/><Relationship Id="rId509" Type="http://schemas.openxmlformats.org/officeDocument/2006/relationships/hyperlink" Target="mailto:jean-luc.cebe@actemium.com" TargetMode="External"/><Relationship Id="rId660" Type="http://schemas.openxmlformats.org/officeDocument/2006/relationships/hyperlink" Target="mailto:stephane.mirouze@actemium.com" TargetMode="External"/><Relationship Id="rId898" Type="http://schemas.openxmlformats.org/officeDocument/2006/relationships/hyperlink" Target="mailto:cedric.garcia@actemium.com" TargetMode="External"/><Relationship Id="rId1041" Type="http://schemas.openxmlformats.org/officeDocument/2006/relationships/hyperlink" Target="mailto:cedric.garcia@actemium.com" TargetMode="External"/><Relationship Id="rId106" Type="http://schemas.openxmlformats.org/officeDocument/2006/relationships/hyperlink" Target="mailto:mathias.hereau@actemium.com" TargetMode="External"/><Relationship Id="rId313" Type="http://schemas.openxmlformats.org/officeDocument/2006/relationships/hyperlink" Target="mailto:karl.humbert@actemium.com" TargetMode="External"/><Relationship Id="rId495" Type="http://schemas.openxmlformats.org/officeDocument/2006/relationships/hyperlink" Target="mailto:thierry.delpech1@actemium.com" TargetMode="External"/><Relationship Id="rId716" Type="http://schemas.openxmlformats.org/officeDocument/2006/relationships/hyperlink" Target="mailto:alexandre.mourembles@actemium.com" TargetMode="External"/><Relationship Id="rId758" Type="http://schemas.openxmlformats.org/officeDocument/2006/relationships/hyperlink" Target="mailto:jean-luc.cebe@actemium.com" TargetMode="External"/><Relationship Id="rId923" Type="http://schemas.openxmlformats.org/officeDocument/2006/relationships/hyperlink" Target="mailto:nicolas.graby@actemium.com" TargetMode="External"/><Relationship Id="rId965" Type="http://schemas.openxmlformats.org/officeDocument/2006/relationships/hyperlink" Target="mailto:jean-luc.cebe@actemium.com" TargetMode="External"/><Relationship Id="rId10" Type="http://schemas.openxmlformats.org/officeDocument/2006/relationships/hyperlink" Target="mailto:william.stephens@cegelec.com" TargetMode="External"/><Relationship Id="rId52" Type="http://schemas.openxmlformats.org/officeDocument/2006/relationships/hyperlink" Target="mailto:christophe.combes.external@airbus.com" TargetMode="External"/><Relationship Id="rId94" Type="http://schemas.openxmlformats.org/officeDocument/2006/relationships/hyperlink" Target="mailto:lelia.boscolo.external@airbus.com" TargetMode="External"/><Relationship Id="rId148" Type="http://schemas.openxmlformats.org/officeDocument/2006/relationships/hyperlink" Target="mailto:william.roumagnac@actemium.com" TargetMode="External"/><Relationship Id="rId355" Type="http://schemas.openxmlformats.org/officeDocument/2006/relationships/hyperlink" Target="mailto:jean-luc.cebe@actemium.com" TargetMode="External"/><Relationship Id="rId397" Type="http://schemas.openxmlformats.org/officeDocument/2006/relationships/hyperlink" Target="mailto:alexandre.mourembles@actemium.com" TargetMode="External"/><Relationship Id="rId520" Type="http://schemas.openxmlformats.org/officeDocument/2006/relationships/hyperlink" Target="mailto:jean-luc.granier@merial.com" TargetMode="External"/><Relationship Id="rId562" Type="http://schemas.openxmlformats.org/officeDocument/2006/relationships/hyperlink" Target="mailto:pascal.garcia@pioneer.com" TargetMode="External"/><Relationship Id="rId618" Type="http://schemas.openxmlformats.org/officeDocument/2006/relationships/hyperlink" Target="mailto:karine.bedon@actemium.com" TargetMode="External"/><Relationship Id="rId825" Type="http://schemas.openxmlformats.org/officeDocument/2006/relationships/hyperlink" Target="mailto:jean-luc.cebe@actemium.com" TargetMode="External"/><Relationship Id="rId215" Type="http://schemas.openxmlformats.org/officeDocument/2006/relationships/hyperlink" Target="mailto:vincent.davantes@actemium.com" TargetMode="External"/><Relationship Id="rId257" Type="http://schemas.openxmlformats.org/officeDocument/2006/relationships/hyperlink" Target="mailto:vincent.davantes@actemium.com" TargetMode="External"/><Relationship Id="rId422" Type="http://schemas.openxmlformats.org/officeDocument/2006/relationships/hyperlink" Target="mailto:xavier.orriere@actemium.com" TargetMode="External"/><Relationship Id="rId464" Type="http://schemas.openxmlformats.org/officeDocument/2006/relationships/hyperlink" Target="mailto:stephane.mirouze@actemium.com" TargetMode="External"/><Relationship Id="rId867" Type="http://schemas.openxmlformats.org/officeDocument/2006/relationships/hyperlink" Target="mailto:eric.sanchez-clary.external@airbus.com" TargetMode="External"/><Relationship Id="rId1010" Type="http://schemas.openxmlformats.org/officeDocument/2006/relationships/hyperlink" Target="mailto:vincent.davantes@actemium.com" TargetMode="External"/><Relationship Id="rId1052" Type="http://schemas.openxmlformats.org/officeDocument/2006/relationships/hyperlink" Target="mailto:ludovic.beun.ext@safrangroup.com" TargetMode="External"/><Relationship Id="rId299" Type="http://schemas.openxmlformats.org/officeDocument/2006/relationships/hyperlink" Target="mailto:thierry.delpech1@actemium.com" TargetMode="External"/><Relationship Id="rId727" Type="http://schemas.openxmlformats.org/officeDocument/2006/relationships/hyperlink" Target="mailto:julien.paumard@actemium.com" TargetMode="External"/><Relationship Id="rId934" Type="http://schemas.openxmlformats.org/officeDocument/2006/relationships/hyperlink" Target="mailto:marc.detraz@actemium.com" TargetMode="External"/><Relationship Id="rId63" Type="http://schemas.openxmlformats.org/officeDocument/2006/relationships/hyperlink" Target="mailto:alexis.tamowski@cegelec.com" TargetMode="External"/><Relationship Id="rId159" Type="http://schemas.openxmlformats.org/officeDocument/2006/relationships/hyperlink" Target="mailto:jean-luc.cebe@actemium.com" TargetMode="External"/><Relationship Id="rId366" Type="http://schemas.openxmlformats.org/officeDocument/2006/relationships/hyperlink" Target="mailto:ALI.ENNAFII@VINCI-ENERGIES.NET" TargetMode="External"/><Relationship Id="rId573" Type="http://schemas.openxmlformats.org/officeDocument/2006/relationships/hyperlink" Target="mailto:karine.bedon@actemium.com" TargetMode="External"/><Relationship Id="rId780" Type="http://schemas.openxmlformats.org/officeDocument/2006/relationships/hyperlink" Target="mailto:jean-luc.granier@merial.com" TargetMode="External"/><Relationship Id="rId226" Type="http://schemas.openxmlformats.org/officeDocument/2006/relationships/hyperlink" Target="mailto:francis.dragne@actemium.com" TargetMode="External"/><Relationship Id="rId433" Type="http://schemas.openxmlformats.org/officeDocument/2006/relationships/hyperlink" Target="mailto:vincent.pascal@actemium.com" TargetMode="External"/><Relationship Id="rId878" Type="http://schemas.openxmlformats.org/officeDocument/2006/relationships/hyperlink" Target="mailto:romain.vidoni@actemium.com" TargetMode="External"/><Relationship Id="rId1063" Type="http://schemas.openxmlformats.org/officeDocument/2006/relationships/drawing" Target="../drawings/drawing2.xml"/><Relationship Id="rId640" Type="http://schemas.openxmlformats.org/officeDocument/2006/relationships/hyperlink" Target="mailto:jean-luc.granier@merial.com" TargetMode="External"/><Relationship Id="rId738" Type="http://schemas.openxmlformats.org/officeDocument/2006/relationships/hyperlink" Target="mailto:stephane.Mirouze@actemium.com" TargetMode="External"/><Relationship Id="rId945" Type="http://schemas.openxmlformats.org/officeDocument/2006/relationships/hyperlink" Target="mailto:tristan.calmelly.external@airbus.com" TargetMode="External"/><Relationship Id="rId74" Type="http://schemas.openxmlformats.org/officeDocument/2006/relationships/hyperlink" Target="mailto:vincent.pascal@actemium.com" TargetMode="External"/><Relationship Id="rId377" Type="http://schemas.openxmlformats.org/officeDocument/2006/relationships/hyperlink" Target="mailto:karine.bedon@actemium.com" TargetMode="External"/><Relationship Id="rId500" Type="http://schemas.openxmlformats.org/officeDocument/2006/relationships/hyperlink" Target="mailto:julien.paumard@actemium.com" TargetMode="External"/><Relationship Id="rId584" Type="http://schemas.openxmlformats.org/officeDocument/2006/relationships/hyperlink" Target="mailto:romain.vergnes@actemium.com" TargetMode="External"/><Relationship Id="rId805" Type="http://schemas.openxmlformats.org/officeDocument/2006/relationships/hyperlink" Target="mailto:stephane.mirouze@actemium.com" TargetMode="External"/><Relationship Id="rId5" Type="http://schemas.openxmlformats.org/officeDocument/2006/relationships/hyperlink" Target="mailto:florian.ferrier@actemium.com" TargetMode="External"/><Relationship Id="rId237" Type="http://schemas.openxmlformats.org/officeDocument/2006/relationships/hyperlink" Target="mailto:karl.humbert@actemium.com" TargetMode="External"/><Relationship Id="rId791" Type="http://schemas.openxmlformats.org/officeDocument/2006/relationships/hyperlink" Target="mailto:job.filipe@actemium.com" TargetMode="External"/><Relationship Id="rId889" Type="http://schemas.openxmlformats.org/officeDocument/2006/relationships/hyperlink" Target="mailto:alexandre.mourembles@actemium.com" TargetMode="External"/><Relationship Id="rId444" Type="http://schemas.openxmlformats.org/officeDocument/2006/relationships/hyperlink" Target="mailto:xavier.preto@actemium.com" TargetMode="External"/><Relationship Id="rId651" Type="http://schemas.openxmlformats.org/officeDocument/2006/relationships/hyperlink" Target="mailto:mathieu.cantonnet@actemium.com" TargetMode="External"/><Relationship Id="rId749" Type="http://schemas.openxmlformats.org/officeDocument/2006/relationships/hyperlink" Target="mailto:guillaume.lamiaud@actemium.com" TargetMode="External"/><Relationship Id="rId290" Type="http://schemas.openxmlformats.org/officeDocument/2006/relationships/hyperlink" Target="mailto:thomas.dupuis@actemium.com" TargetMode="External"/><Relationship Id="rId304" Type="http://schemas.openxmlformats.org/officeDocument/2006/relationships/hyperlink" Target="mailto:lelia.boscolo.external@airbus.com" TargetMode="External"/><Relationship Id="rId388" Type="http://schemas.openxmlformats.org/officeDocument/2006/relationships/hyperlink" Target="mailto:william.stephens@cegelec.com" TargetMode="External"/><Relationship Id="rId511" Type="http://schemas.openxmlformats.org/officeDocument/2006/relationships/hyperlink" Target="mailto:lelia.boscolo.external@airbus.com" TargetMode="External"/><Relationship Id="rId609" Type="http://schemas.openxmlformats.org/officeDocument/2006/relationships/hyperlink" Target="mailto:stephane.mirouze@actemium.com" TargetMode="External"/><Relationship Id="rId956" Type="http://schemas.openxmlformats.org/officeDocument/2006/relationships/hyperlink" Target="mailto:romain.vidoni@actemium.com" TargetMode="External"/><Relationship Id="rId85" Type="http://schemas.openxmlformats.org/officeDocument/2006/relationships/hyperlink" Target="mailto:lelia.boscolo.external@airbus.com" TargetMode="External"/><Relationship Id="rId150" Type="http://schemas.openxmlformats.org/officeDocument/2006/relationships/hyperlink" Target="mailto:william.roumagnac@actemium.com" TargetMode="External"/><Relationship Id="rId595" Type="http://schemas.openxmlformats.org/officeDocument/2006/relationships/hyperlink" Target="mailto:romain.vergnes@actemium.com" TargetMode="External"/><Relationship Id="rId816" Type="http://schemas.openxmlformats.org/officeDocument/2006/relationships/hyperlink" Target="mailto:jean-luc.cebe@actemium.com" TargetMode="External"/><Relationship Id="rId1001" Type="http://schemas.openxmlformats.org/officeDocument/2006/relationships/hyperlink" Target="mailto:alexandre.mourembles@actemium.com" TargetMode="External"/><Relationship Id="rId248" Type="http://schemas.openxmlformats.org/officeDocument/2006/relationships/hyperlink" Target="mailto:thierry.delpech1@actemium.com" TargetMode="External"/><Relationship Id="rId455" Type="http://schemas.openxmlformats.org/officeDocument/2006/relationships/hyperlink" Target="mailto:benjamin.cabrignac@actemium.com" TargetMode="External"/><Relationship Id="rId662" Type="http://schemas.openxmlformats.org/officeDocument/2006/relationships/hyperlink" Target="mailto:vincent.davantes@vinci-energies.net" TargetMode="External"/><Relationship Id="rId12" Type="http://schemas.openxmlformats.org/officeDocument/2006/relationships/hyperlink" Target="mailto:maintenance.fal@actemium.com" TargetMode="External"/><Relationship Id="rId108" Type="http://schemas.openxmlformats.org/officeDocument/2006/relationships/hyperlink" Target="mailto:vincent.pascal@actemium.com" TargetMode="External"/><Relationship Id="rId315" Type="http://schemas.openxmlformats.org/officeDocument/2006/relationships/hyperlink" Target="mailto:jean-luc.cebe@actemium.com" TargetMode="External"/><Relationship Id="rId522" Type="http://schemas.openxmlformats.org/officeDocument/2006/relationships/hyperlink" Target="mailto:lelia.boscolo.external@airbus.com" TargetMode="External"/><Relationship Id="rId967" Type="http://schemas.openxmlformats.org/officeDocument/2006/relationships/hyperlink" Target="mailto:stephane.mirouze@actemium.com" TargetMode="External"/><Relationship Id="rId96" Type="http://schemas.openxmlformats.org/officeDocument/2006/relationships/hyperlink" Target="mailto:pascal.garcia@pioneer.com" TargetMode="External"/><Relationship Id="rId161" Type="http://schemas.openxmlformats.org/officeDocument/2006/relationships/hyperlink" Target="mailto:lelia.boscolo.external@airbus.com" TargetMode="External"/><Relationship Id="rId399" Type="http://schemas.openxmlformats.org/officeDocument/2006/relationships/hyperlink" Target="mailto:benoit.huc@cegelec.com" TargetMode="External"/><Relationship Id="rId827" Type="http://schemas.openxmlformats.org/officeDocument/2006/relationships/hyperlink" Target="mailto:Xavier.preto@actemium.com" TargetMode="External"/><Relationship Id="rId1012" Type="http://schemas.openxmlformats.org/officeDocument/2006/relationships/hyperlink" Target="mailto:guillaume.montoya@actemium.com" TargetMode="External"/><Relationship Id="rId259" Type="http://schemas.openxmlformats.org/officeDocument/2006/relationships/hyperlink" Target="mailto:william.stephens@cegelec.com" TargetMode="External"/><Relationship Id="rId466" Type="http://schemas.openxmlformats.org/officeDocument/2006/relationships/hyperlink" Target="mailto:vincent.pascal@actemium.com" TargetMode="External"/><Relationship Id="rId673" Type="http://schemas.openxmlformats.org/officeDocument/2006/relationships/hyperlink" Target="mailto:lelia.boscolo.external@airbus.com" TargetMode="External"/><Relationship Id="rId880" Type="http://schemas.openxmlformats.org/officeDocument/2006/relationships/hyperlink" Target="mailto:benjamin.cabrignac@actemium.com" TargetMode="External"/><Relationship Id="rId23" Type="http://schemas.openxmlformats.org/officeDocument/2006/relationships/hyperlink" Target="mailto:vincent.pascal@actemium.com" TargetMode="External"/><Relationship Id="rId119" Type="http://schemas.openxmlformats.org/officeDocument/2006/relationships/hyperlink" Target="mailto:stephane.mirouze@actemium.com" TargetMode="External"/><Relationship Id="rId326" Type="http://schemas.openxmlformats.org/officeDocument/2006/relationships/hyperlink" Target="mailto:vincent.pascal@actemium.com" TargetMode="External"/><Relationship Id="rId533" Type="http://schemas.openxmlformats.org/officeDocument/2006/relationships/hyperlink" Target="mailto:pascal.garcia@pioneer.com" TargetMode="External"/><Relationship Id="rId978" Type="http://schemas.openxmlformats.org/officeDocument/2006/relationships/hyperlink" Target="mailto:stephane.delmas@actemium.com" TargetMode="External"/><Relationship Id="rId740" Type="http://schemas.openxmlformats.org/officeDocument/2006/relationships/hyperlink" Target="mailto:karl.humbert@actemium.com" TargetMode="External"/><Relationship Id="rId838" Type="http://schemas.openxmlformats.org/officeDocument/2006/relationships/hyperlink" Target="mailto:lelia.boscolo.external@airbus.com" TargetMode="External"/><Relationship Id="rId1023" Type="http://schemas.openxmlformats.org/officeDocument/2006/relationships/hyperlink" Target="mailto:romain.vergnes@actemium.com" TargetMode="External"/><Relationship Id="rId172" Type="http://schemas.openxmlformats.org/officeDocument/2006/relationships/hyperlink" Target="mailto:lelia.boscolo.external@airbus.com" TargetMode="External"/><Relationship Id="rId477" Type="http://schemas.openxmlformats.org/officeDocument/2006/relationships/hyperlink" Target="mailto:jean-luc.cebe@actemium.com" TargetMode="External"/><Relationship Id="rId600" Type="http://schemas.openxmlformats.org/officeDocument/2006/relationships/hyperlink" Target="mailto:julien.paumard@actemium.com" TargetMode="External"/><Relationship Id="rId684" Type="http://schemas.openxmlformats.org/officeDocument/2006/relationships/hyperlink" Target="mailto:lelia.boscolo.external@airbus.com" TargetMode="External"/><Relationship Id="rId337" Type="http://schemas.openxmlformats.org/officeDocument/2006/relationships/hyperlink" Target="mailto:mathias.hereau@actemium.com" TargetMode="External"/><Relationship Id="rId891" Type="http://schemas.openxmlformats.org/officeDocument/2006/relationships/hyperlink" Target="mailto:marc.gorrypollet.external@airbus.com" TargetMode="External"/><Relationship Id="rId905" Type="http://schemas.openxmlformats.org/officeDocument/2006/relationships/hyperlink" Target="mailto:romain.vergnes@actemium.com" TargetMode="External"/><Relationship Id="rId989" Type="http://schemas.openxmlformats.org/officeDocument/2006/relationships/hyperlink" Target="mailto:guillaume.noel@actemium.com" TargetMode="External"/><Relationship Id="rId34" Type="http://schemas.openxmlformats.org/officeDocument/2006/relationships/hyperlink" Target="mailto:karine.bedon@cegelec.com" TargetMode="External"/><Relationship Id="rId544" Type="http://schemas.openxmlformats.org/officeDocument/2006/relationships/hyperlink" Target="mailto:lelia.boscolo.external@airbus.com" TargetMode="External"/><Relationship Id="rId751" Type="http://schemas.openxmlformats.org/officeDocument/2006/relationships/hyperlink" Target="mailto:romain.vergnes@actemium.com" TargetMode="External"/><Relationship Id="rId849" Type="http://schemas.openxmlformats.org/officeDocument/2006/relationships/hyperlink" Target="mailto:stephane.mirouze@actemium.com" TargetMode="External"/><Relationship Id="rId183" Type="http://schemas.openxmlformats.org/officeDocument/2006/relationships/hyperlink" Target="mailto:vincent.pascal@actemium.com" TargetMode="External"/><Relationship Id="rId390" Type="http://schemas.openxmlformats.org/officeDocument/2006/relationships/hyperlink" Target="mailto:vidoni.romain@gmail.com" TargetMode="External"/><Relationship Id="rId404" Type="http://schemas.openxmlformats.org/officeDocument/2006/relationships/hyperlink" Target="mailto:vincent.pascal@actemium.com" TargetMode="External"/><Relationship Id="rId611" Type="http://schemas.openxmlformats.org/officeDocument/2006/relationships/hyperlink" Target="mailto:mathias.hereau@actemium.com" TargetMode="External"/><Relationship Id="rId1034" Type="http://schemas.openxmlformats.org/officeDocument/2006/relationships/hyperlink" Target="mailto:vincent.davantes@actemium.com" TargetMode="External"/><Relationship Id="rId250" Type="http://schemas.openxmlformats.org/officeDocument/2006/relationships/hyperlink" Target="mailto:jerome.bachelery@actemium.com" TargetMode="External"/><Relationship Id="rId488" Type="http://schemas.openxmlformats.org/officeDocument/2006/relationships/hyperlink" Target="mailto:lelia.boscolo.external@airbus.com" TargetMode="External"/><Relationship Id="rId695" Type="http://schemas.openxmlformats.org/officeDocument/2006/relationships/hyperlink" Target="mailto:alexandre.mourembles@actemium.com" TargetMode="External"/><Relationship Id="rId709" Type="http://schemas.openxmlformats.org/officeDocument/2006/relationships/hyperlink" Target="mailto:william.stephens@cegelec.com" TargetMode="External"/><Relationship Id="rId916" Type="http://schemas.openxmlformats.org/officeDocument/2006/relationships/hyperlink" Target="mailto:alexandre.mourembles@actemium.com" TargetMode="External"/><Relationship Id="rId45" Type="http://schemas.openxmlformats.org/officeDocument/2006/relationships/hyperlink" Target="mailto:romain.vergnes@actemium.com" TargetMode="External"/><Relationship Id="rId110" Type="http://schemas.openxmlformats.org/officeDocument/2006/relationships/hyperlink" Target="mailto:vincent.pascal@actemium.com" TargetMode="External"/><Relationship Id="rId348" Type="http://schemas.openxmlformats.org/officeDocument/2006/relationships/hyperlink" Target="mailto:william.stephens@cegelec.com" TargetMode="External"/><Relationship Id="rId555" Type="http://schemas.openxmlformats.org/officeDocument/2006/relationships/hyperlink" Target="mailto:jean-luc.cebe@actemium.com" TargetMode="External"/><Relationship Id="rId762" Type="http://schemas.openxmlformats.org/officeDocument/2006/relationships/hyperlink" Target="mailto:julien.paumard@actemium.com" TargetMode="External"/><Relationship Id="rId194" Type="http://schemas.openxmlformats.org/officeDocument/2006/relationships/hyperlink" Target="mailto:aurelien.aygoui.external@airbus.com" TargetMode="External"/><Relationship Id="rId208" Type="http://schemas.openxmlformats.org/officeDocument/2006/relationships/hyperlink" Target="mailto:julien.paumard@actemium.com" TargetMode="External"/><Relationship Id="rId415" Type="http://schemas.openxmlformats.org/officeDocument/2006/relationships/hyperlink" Target="mailto:cedric.reixach@actemium.com" TargetMode="External"/><Relationship Id="rId622" Type="http://schemas.openxmlformats.org/officeDocument/2006/relationships/hyperlink" Target="mailto:karine.bedon@actemium.com" TargetMode="External"/><Relationship Id="rId1045" Type="http://schemas.openxmlformats.org/officeDocument/2006/relationships/hyperlink" Target="mailto:jean-luc.cebe@actemium.com" TargetMode="External"/><Relationship Id="rId261" Type="http://schemas.openxmlformats.org/officeDocument/2006/relationships/hyperlink" Target="mailto:vincent.davantes@actemium.com" TargetMode="External"/><Relationship Id="rId499" Type="http://schemas.openxmlformats.org/officeDocument/2006/relationships/hyperlink" Target="mailto:mathieu.cantonnet@actemium.com" TargetMode="External"/><Relationship Id="rId927" Type="http://schemas.openxmlformats.org/officeDocument/2006/relationships/hyperlink" Target="mailto:alexandre.mourembles@actemium.com" TargetMode="External"/><Relationship Id="rId56" Type="http://schemas.openxmlformats.org/officeDocument/2006/relationships/hyperlink" Target="mailto:alexis.tamowski@cegelec.com" TargetMode="External"/><Relationship Id="rId359" Type="http://schemas.openxmlformats.org/officeDocument/2006/relationships/hyperlink" Target="mailto:pascal.garcia@pioneer.com" TargetMode="External"/><Relationship Id="rId566" Type="http://schemas.openxmlformats.org/officeDocument/2006/relationships/hyperlink" Target="mailto:romain.vergnes@actemium.com" TargetMode="External"/><Relationship Id="rId773" Type="http://schemas.openxmlformats.org/officeDocument/2006/relationships/hyperlink" Target="mailto:stephane.rodier@actemium.com" TargetMode="External"/><Relationship Id="rId121" Type="http://schemas.openxmlformats.org/officeDocument/2006/relationships/hyperlink" Target="mailto:nicolas.geiss@actemium.com" TargetMode="External"/><Relationship Id="rId219" Type="http://schemas.openxmlformats.org/officeDocument/2006/relationships/hyperlink" Target="mailto:lelia.boscolo.external@airbus.com" TargetMode="External"/><Relationship Id="rId426" Type="http://schemas.openxmlformats.org/officeDocument/2006/relationships/hyperlink" Target="mailto:lelia.boscolo.external@airbus.com" TargetMode="External"/><Relationship Id="rId633" Type="http://schemas.openxmlformats.org/officeDocument/2006/relationships/hyperlink" Target="mailto:alexis.tamowski@actemium.com" TargetMode="External"/><Relationship Id="rId980" Type="http://schemas.openxmlformats.org/officeDocument/2006/relationships/hyperlink" Target="mailto:eric.sanchez-clary.external@airbus.com" TargetMode="External"/><Relationship Id="rId1056" Type="http://schemas.openxmlformats.org/officeDocument/2006/relationships/hyperlink" Target="mailto:stephane.mirouze@actemium.com" TargetMode="External"/><Relationship Id="rId840" Type="http://schemas.openxmlformats.org/officeDocument/2006/relationships/hyperlink" Target="mailto:lelia.boscolo.external@airbus.com" TargetMode="External"/><Relationship Id="rId938" Type="http://schemas.openxmlformats.org/officeDocument/2006/relationships/hyperlink" Target="mailto:lelia.boscolo.external@airbus.com" TargetMode="External"/><Relationship Id="rId67" Type="http://schemas.openxmlformats.org/officeDocument/2006/relationships/hyperlink" Target="mailto:william.roumagnac@actemium.com" TargetMode="External"/><Relationship Id="rId272" Type="http://schemas.openxmlformats.org/officeDocument/2006/relationships/hyperlink" Target="mailto:alexis.tamowski@cegelec.com" TargetMode="External"/><Relationship Id="rId577" Type="http://schemas.openxmlformats.org/officeDocument/2006/relationships/hyperlink" Target="mailto:julien.paumard@actemium.com" TargetMode="External"/><Relationship Id="rId700" Type="http://schemas.openxmlformats.org/officeDocument/2006/relationships/hyperlink" Target="mailto:william.roumagnac@actemium.com" TargetMode="External"/><Relationship Id="rId132" Type="http://schemas.openxmlformats.org/officeDocument/2006/relationships/hyperlink" Target="mailto:cedric.reixach@actemium.com" TargetMode="External"/><Relationship Id="rId784" Type="http://schemas.openxmlformats.org/officeDocument/2006/relationships/hyperlink" Target="mailto:fabien.gayraud@actemium.com" TargetMode="External"/><Relationship Id="rId991" Type="http://schemas.openxmlformats.org/officeDocument/2006/relationships/hyperlink" Target="mailto:luca.lahoreau@actemium.com" TargetMode="External"/><Relationship Id="rId437" Type="http://schemas.openxmlformats.org/officeDocument/2006/relationships/hyperlink" Target="mailto:mathias.hereau@actemium.com" TargetMode="External"/><Relationship Id="rId644" Type="http://schemas.openxmlformats.org/officeDocument/2006/relationships/hyperlink" Target="mailto:karine.bedon@actemium.com" TargetMode="External"/><Relationship Id="rId851" Type="http://schemas.openxmlformats.org/officeDocument/2006/relationships/hyperlink" Target="mailto:vincent.pascal@actemium.com" TargetMode="External"/><Relationship Id="rId283" Type="http://schemas.openxmlformats.org/officeDocument/2006/relationships/hyperlink" Target="mailto:thierry.delpech1@actemium.com" TargetMode="External"/><Relationship Id="rId490" Type="http://schemas.openxmlformats.org/officeDocument/2006/relationships/hyperlink" Target="mailto:romain.vergnes@actemium.com" TargetMode="External"/><Relationship Id="rId504" Type="http://schemas.openxmlformats.org/officeDocument/2006/relationships/hyperlink" Target="mailto:bruno.frayssinhes@actemium.com" TargetMode="External"/><Relationship Id="rId711" Type="http://schemas.openxmlformats.org/officeDocument/2006/relationships/hyperlink" Target="mailto:lelia.boscolo.external@airbus.com" TargetMode="External"/><Relationship Id="rId949" Type="http://schemas.openxmlformats.org/officeDocument/2006/relationships/hyperlink" Target="mailto:vincent.pascal@actemium.com" TargetMode="External"/><Relationship Id="rId78" Type="http://schemas.openxmlformats.org/officeDocument/2006/relationships/hyperlink" Target="mailto:william.stephens@actemium.com" TargetMode="External"/><Relationship Id="rId143" Type="http://schemas.openxmlformats.org/officeDocument/2006/relationships/hyperlink" Target="mailto:william.stephens@cegelec.com" TargetMode="External"/><Relationship Id="rId350" Type="http://schemas.openxmlformats.org/officeDocument/2006/relationships/hyperlink" Target="mailto:pascal.garcia@pioneer.com" TargetMode="External"/><Relationship Id="rId588" Type="http://schemas.openxmlformats.org/officeDocument/2006/relationships/hyperlink" Target="mailto:stephane.mirouze@actemium.com" TargetMode="External"/><Relationship Id="rId795" Type="http://schemas.openxmlformats.org/officeDocument/2006/relationships/hyperlink" Target="mailto:romain.vidoni@gmail.com" TargetMode="External"/><Relationship Id="rId809" Type="http://schemas.openxmlformats.org/officeDocument/2006/relationships/hyperlink" Target="mailto:tristan.calmelly@actemium.com" TargetMode="External"/><Relationship Id="rId9" Type="http://schemas.openxmlformats.org/officeDocument/2006/relationships/hyperlink" Target="mailto:florian.ferrier@actemium.com" TargetMode="External"/><Relationship Id="rId210" Type="http://schemas.openxmlformats.org/officeDocument/2006/relationships/hyperlink" Target="mailto:jean-luc.cebe@actemium.com" TargetMode="External"/><Relationship Id="rId448" Type="http://schemas.openxmlformats.org/officeDocument/2006/relationships/hyperlink" Target="mailto:julien.paumard@actemium.com" TargetMode="External"/><Relationship Id="rId655" Type="http://schemas.openxmlformats.org/officeDocument/2006/relationships/hyperlink" Target="mailto:vincent.pascal@actemium.com" TargetMode="External"/><Relationship Id="rId862" Type="http://schemas.openxmlformats.org/officeDocument/2006/relationships/hyperlink" Target="mailto:christian.boulanger@actemium.com" TargetMode="External"/><Relationship Id="rId294" Type="http://schemas.openxmlformats.org/officeDocument/2006/relationships/hyperlink" Target="mailto:julien.paumard@actemium.com" TargetMode="External"/><Relationship Id="rId308" Type="http://schemas.openxmlformats.org/officeDocument/2006/relationships/hyperlink" Target="mailto:stephane.mirouze@actemium.com" TargetMode="External"/><Relationship Id="rId515" Type="http://schemas.openxmlformats.org/officeDocument/2006/relationships/hyperlink" Target="mailto:romain.vergnes@actemium.com" TargetMode="External"/><Relationship Id="rId722" Type="http://schemas.openxmlformats.org/officeDocument/2006/relationships/hyperlink" Target="mailto:philipperousseau01@gmail.com" TargetMode="External"/><Relationship Id="rId89" Type="http://schemas.openxmlformats.org/officeDocument/2006/relationships/hyperlink" Target="mailto:lelia.boscolo.external@airbus.com" TargetMode="External"/><Relationship Id="rId154" Type="http://schemas.openxmlformats.org/officeDocument/2006/relationships/hyperlink" Target="mailto:alexandre.sirbulescu@actemium.com" TargetMode="External"/><Relationship Id="rId361" Type="http://schemas.openxmlformats.org/officeDocument/2006/relationships/hyperlink" Target="mailto:alexis.codevelle@actemium.com" TargetMode="External"/><Relationship Id="rId599" Type="http://schemas.openxmlformats.org/officeDocument/2006/relationships/hyperlink" Target="mailto:vincent.davantes@actemium.com" TargetMode="External"/><Relationship Id="rId1005" Type="http://schemas.openxmlformats.org/officeDocument/2006/relationships/hyperlink" Target="mailto:tristan.calmelly.external@airbus.com" TargetMode="External"/><Relationship Id="rId459" Type="http://schemas.openxmlformats.org/officeDocument/2006/relationships/hyperlink" Target="mailto:romain.vergnes@actemium.com" TargetMode="External"/><Relationship Id="rId666" Type="http://schemas.openxmlformats.org/officeDocument/2006/relationships/hyperlink" Target="mailto:mathieu.cantonnet@actemium.com" TargetMode="External"/><Relationship Id="rId873" Type="http://schemas.openxmlformats.org/officeDocument/2006/relationships/hyperlink" Target="mailto:alexandre.mourembles@actemium.com" TargetMode="External"/><Relationship Id="rId16" Type="http://schemas.openxmlformats.org/officeDocument/2006/relationships/hyperlink" Target="mailto:alexis.tamowski@cegelec.com" TargetMode="External"/><Relationship Id="rId221" Type="http://schemas.openxmlformats.org/officeDocument/2006/relationships/hyperlink" Target="mailto:lelia.boscolo.external@airbus.com" TargetMode="External"/><Relationship Id="rId319" Type="http://schemas.openxmlformats.org/officeDocument/2006/relationships/hyperlink" Target="mailto:lelia.boscolo.external@airbus.com" TargetMode="External"/><Relationship Id="rId526" Type="http://schemas.openxmlformats.org/officeDocument/2006/relationships/hyperlink" Target="mailto:william.stephens@cegelec.com" TargetMode="External"/><Relationship Id="rId733" Type="http://schemas.openxmlformats.org/officeDocument/2006/relationships/hyperlink" Target="mailto:alexandre.mourembles@actemium.com" TargetMode="External"/><Relationship Id="rId940" Type="http://schemas.openxmlformats.org/officeDocument/2006/relationships/hyperlink" Target="mailto:benjamin.cabrignac@actemium.com" TargetMode="External"/><Relationship Id="rId1016" Type="http://schemas.openxmlformats.org/officeDocument/2006/relationships/hyperlink" Target="mailto:alexandre.mourembles@actemium.com" TargetMode="External"/><Relationship Id="rId165" Type="http://schemas.openxmlformats.org/officeDocument/2006/relationships/hyperlink" Target="mailto:vincent.pascal@actemium.com" TargetMode="External"/><Relationship Id="rId372" Type="http://schemas.openxmlformats.org/officeDocument/2006/relationships/hyperlink" Target="mailto:lelia.boscolo.external@airbus.com" TargetMode="External"/><Relationship Id="rId677" Type="http://schemas.openxmlformats.org/officeDocument/2006/relationships/hyperlink" Target="mailto:alexandre.mourembles@actemium.com" TargetMode="External"/><Relationship Id="rId800" Type="http://schemas.openxmlformats.org/officeDocument/2006/relationships/hyperlink" Target="mailto:karine.bedon@actemium.com" TargetMode="External"/><Relationship Id="rId232" Type="http://schemas.openxmlformats.org/officeDocument/2006/relationships/hyperlink" Target="mailto:stephane.mirouze@actemium.com" TargetMode="External"/><Relationship Id="rId884" Type="http://schemas.openxmlformats.org/officeDocument/2006/relationships/hyperlink" Target="mailto:luca.lahoreau@actemium.com" TargetMode="External"/><Relationship Id="rId27" Type="http://schemas.openxmlformats.org/officeDocument/2006/relationships/hyperlink" Target="mailto:alexis.codevelle@actemium.com" TargetMode="External"/><Relationship Id="rId537" Type="http://schemas.openxmlformats.org/officeDocument/2006/relationships/hyperlink" Target="mailto:romain.vergnes@actemium.com" TargetMode="External"/><Relationship Id="rId744" Type="http://schemas.openxmlformats.org/officeDocument/2006/relationships/hyperlink" Target="mailto:lelia.boscolo.external@airbus.com" TargetMode="External"/><Relationship Id="rId951" Type="http://schemas.openxmlformats.org/officeDocument/2006/relationships/hyperlink" Target="mailto:cedric.garcia@actemium.com" TargetMode="External"/><Relationship Id="rId80" Type="http://schemas.openxmlformats.org/officeDocument/2006/relationships/hyperlink" Target="mailto:romain.vergnes@actemium.com" TargetMode="External"/><Relationship Id="rId176" Type="http://schemas.openxmlformats.org/officeDocument/2006/relationships/hyperlink" Target="mailto:lelia.boscolo.external@airbus.com" TargetMode="External"/><Relationship Id="rId383" Type="http://schemas.openxmlformats.org/officeDocument/2006/relationships/hyperlink" Target="mailto:alexis.tamowski@actemium.com" TargetMode="External"/><Relationship Id="rId590" Type="http://schemas.openxmlformats.org/officeDocument/2006/relationships/hyperlink" Target="mailto:romain.vergnes@actemium.com" TargetMode="External"/><Relationship Id="rId604" Type="http://schemas.openxmlformats.org/officeDocument/2006/relationships/hyperlink" Target="mailto:alexandre.mourembles@actemium.com" TargetMode="External"/><Relationship Id="rId811" Type="http://schemas.openxmlformats.org/officeDocument/2006/relationships/hyperlink" Target="mailto:emmanuel.grignon@actemium.com" TargetMode="External"/><Relationship Id="rId1027" Type="http://schemas.openxmlformats.org/officeDocument/2006/relationships/hyperlink" Target="mailto:jean-luc.cebe@actemium.com" TargetMode="External"/><Relationship Id="rId243" Type="http://schemas.openxmlformats.org/officeDocument/2006/relationships/hyperlink" Target="mailto:mathieu.cantonnet@actemium.com" TargetMode="External"/><Relationship Id="rId450" Type="http://schemas.openxmlformats.org/officeDocument/2006/relationships/hyperlink" Target="mailto:alexis.tamowski@actemium.com" TargetMode="External"/><Relationship Id="rId688" Type="http://schemas.openxmlformats.org/officeDocument/2006/relationships/hyperlink" Target="mailto:mathieu.cantonnet@actemium.com" TargetMode="External"/><Relationship Id="rId895" Type="http://schemas.openxmlformats.org/officeDocument/2006/relationships/hyperlink" Target="mailto:jean-luc.granier@merial.com" TargetMode="External"/><Relationship Id="rId909" Type="http://schemas.openxmlformats.org/officeDocument/2006/relationships/hyperlink" Target="mailto:eric.sanchez-clary.external@airbus.com" TargetMode="External"/><Relationship Id="rId38" Type="http://schemas.openxmlformats.org/officeDocument/2006/relationships/hyperlink" Target="mailto:maintenance.fal@actemium.com" TargetMode="External"/><Relationship Id="rId103" Type="http://schemas.openxmlformats.org/officeDocument/2006/relationships/hyperlink" Target="mailto:vincent.pascal@actemium.com" TargetMode="External"/><Relationship Id="rId310" Type="http://schemas.openxmlformats.org/officeDocument/2006/relationships/hyperlink" Target="mailto:william.stephens@cegelec.com" TargetMode="External"/><Relationship Id="rId548" Type="http://schemas.openxmlformats.org/officeDocument/2006/relationships/hyperlink" Target="mailto:stephane.rodier@gmail.com" TargetMode="External"/><Relationship Id="rId755" Type="http://schemas.openxmlformats.org/officeDocument/2006/relationships/hyperlink" Target="mailto:vincent.pascal@actemium.com" TargetMode="External"/><Relationship Id="rId962" Type="http://schemas.openxmlformats.org/officeDocument/2006/relationships/hyperlink" Target="mailto:vincent.davantes@actemium.com" TargetMode="External"/><Relationship Id="rId91" Type="http://schemas.openxmlformats.org/officeDocument/2006/relationships/hyperlink" Target="mailto:julien.paumard@actemium.com" TargetMode="External"/><Relationship Id="rId187" Type="http://schemas.openxmlformats.org/officeDocument/2006/relationships/hyperlink" Target="mailto:thomas.dupuis@actemium.com" TargetMode="External"/><Relationship Id="rId394" Type="http://schemas.openxmlformats.org/officeDocument/2006/relationships/hyperlink" Target="mailto:mathieu.Cantonnet@actemium.com" TargetMode="External"/><Relationship Id="rId408" Type="http://schemas.openxmlformats.org/officeDocument/2006/relationships/hyperlink" Target="mailto:mathias.hereau@actemium.com" TargetMode="External"/><Relationship Id="rId615" Type="http://schemas.openxmlformats.org/officeDocument/2006/relationships/hyperlink" Target="mailto:stephane.mirouze@actemium.com" TargetMode="External"/><Relationship Id="rId822" Type="http://schemas.openxmlformats.org/officeDocument/2006/relationships/hyperlink" Target="mailto:cedric.reixach@actemium.com" TargetMode="External"/><Relationship Id="rId1038" Type="http://schemas.openxmlformats.org/officeDocument/2006/relationships/hyperlink" Target="mailto:eric.sanchez-clary.external@airbus.com" TargetMode="External"/><Relationship Id="rId254" Type="http://schemas.openxmlformats.org/officeDocument/2006/relationships/hyperlink" Target="mailto:karne.bedon@cegelec.com" TargetMode="External"/><Relationship Id="rId699" Type="http://schemas.openxmlformats.org/officeDocument/2006/relationships/hyperlink" Target="mailto:alexandre.sirbulescu@actemium.com" TargetMode="External"/><Relationship Id="rId49" Type="http://schemas.openxmlformats.org/officeDocument/2006/relationships/hyperlink" Target="mailto:fal.amt@vinci-energies.net" TargetMode="External"/><Relationship Id="rId114" Type="http://schemas.openxmlformats.org/officeDocument/2006/relationships/hyperlink" Target="mailto:karine.bedon@actemium.com" TargetMode="External"/><Relationship Id="rId461" Type="http://schemas.openxmlformats.org/officeDocument/2006/relationships/hyperlink" Target="mailto:jean-luc.cebe@actemium.com" TargetMode="External"/><Relationship Id="rId559" Type="http://schemas.openxmlformats.org/officeDocument/2006/relationships/hyperlink" Target="mailto:eric.sanchez-clary.external@airbus.com" TargetMode="External"/><Relationship Id="rId766" Type="http://schemas.openxmlformats.org/officeDocument/2006/relationships/hyperlink" Target="mailto:alexandre.mourembles@actemium.com" TargetMode="External"/><Relationship Id="rId198" Type="http://schemas.openxmlformats.org/officeDocument/2006/relationships/hyperlink" Target="mailto:lelia.boscolo.external@airbus.com" TargetMode="External"/><Relationship Id="rId321" Type="http://schemas.openxmlformats.org/officeDocument/2006/relationships/hyperlink" Target="mailto:stephane.mirouze@actemium.com" TargetMode="External"/><Relationship Id="rId419" Type="http://schemas.openxmlformats.org/officeDocument/2006/relationships/hyperlink" Target="mailto:thierry.delpech1@actemium.com" TargetMode="External"/><Relationship Id="rId626" Type="http://schemas.openxmlformats.org/officeDocument/2006/relationships/hyperlink" Target="mailto:vincent.pascal@actemium.com" TargetMode="External"/><Relationship Id="rId973" Type="http://schemas.openxmlformats.org/officeDocument/2006/relationships/hyperlink" Target="mailto:stephane.mirouze@actemium.com" TargetMode="External"/><Relationship Id="rId1049" Type="http://schemas.openxmlformats.org/officeDocument/2006/relationships/hyperlink" Target="mailto:vincent.pascal@actemium.com" TargetMode="External"/><Relationship Id="rId833" Type="http://schemas.openxmlformats.org/officeDocument/2006/relationships/hyperlink" Target="mailto:vincent.pascal@actemium.com" TargetMode="External"/><Relationship Id="rId265" Type="http://schemas.openxmlformats.org/officeDocument/2006/relationships/hyperlink" Target="mailto:aurelien.aygoui.external@airbus.com" TargetMode="External"/><Relationship Id="rId472" Type="http://schemas.openxmlformats.org/officeDocument/2006/relationships/hyperlink" Target="mailto:marc.detraz@actemium.com" TargetMode="External"/><Relationship Id="rId900" Type="http://schemas.openxmlformats.org/officeDocument/2006/relationships/hyperlink" Target="mailto:christophe.combes.external@airbus.com" TargetMode="External"/><Relationship Id="rId125" Type="http://schemas.openxmlformats.org/officeDocument/2006/relationships/hyperlink" Target="mailto:vincent.davantes@actemium.com" TargetMode="External"/><Relationship Id="rId332" Type="http://schemas.openxmlformats.org/officeDocument/2006/relationships/hyperlink" Target="mailto:karine.bedon@cegelec.com" TargetMode="External"/><Relationship Id="rId777" Type="http://schemas.openxmlformats.org/officeDocument/2006/relationships/hyperlink" Target="mailto:eric.sanchez-clary.external@airbus.com" TargetMode="External"/><Relationship Id="rId984" Type="http://schemas.openxmlformats.org/officeDocument/2006/relationships/hyperlink" Target="mailto:guillaume.noel@actemium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822"/>
  <sheetViews>
    <sheetView tabSelected="1" workbookViewId="0">
      <selection activeCell="A47" sqref="A47"/>
    </sheetView>
  </sheetViews>
  <sheetFormatPr baseColWidth="10" defaultRowHeight="15" x14ac:dyDescent="0.25"/>
  <cols>
    <col min="1" max="1" width="11.42578125" customWidth="1"/>
    <col min="5" max="5" width="26.42578125" bestFit="1" customWidth="1"/>
    <col min="6" max="6" width="18" customWidth="1"/>
    <col min="7" max="7" width="10.28515625" customWidth="1"/>
    <col min="8" max="8" width="26" customWidth="1"/>
    <col min="11" max="11" width="51" customWidth="1"/>
    <col min="12" max="12" width="42" customWidth="1"/>
    <col min="13" max="13" width="50" bestFit="1" customWidth="1"/>
    <col min="14" max="14" width="28.5703125" bestFit="1" customWidth="1"/>
    <col min="22" max="22" width="25.28515625" customWidth="1"/>
    <col min="23" max="23" width="43.28515625" customWidth="1"/>
  </cols>
  <sheetData>
    <row r="1" spans="1:18" x14ac:dyDescent="0.25">
      <c r="A1" t="s">
        <v>2521</v>
      </c>
      <c r="E1" t="str">
        <f>IFERROR(MID(A1,1,FIND(".",A1,1)-1),"")</f>
        <v/>
      </c>
      <c r="F1">
        <f>LEN(A1)</f>
        <v>9</v>
      </c>
      <c r="G1">
        <f>LEN(E1)+2</f>
        <v>2</v>
      </c>
      <c r="H1" t="str">
        <f>"'"&amp;RIGHT(A1,F1-G1)</f>
        <v>'s Sites</v>
      </c>
      <c r="I1" t="s">
        <v>8</v>
      </c>
      <c r="K1" t="str">
        <f t="shared" ref="K1:K64" si="0">A1</f>
        <v>Mes Sites</v>
      </c>
    </row>
    <row r="2" spans="1:18" x14ac:dyDescent="0.25">
      <c r="A2" t="s">
        <v>2522</v>
      </c>
    </row>
    <row r="3" spans="1:18" x14ac:dyDescent="0.25">
      <c r="A3">
        <v>0</v>
      </c>
      <c r="H3" t="s">
        <v>2507</v>
      </c>
      <c r="I3" t="str">
        <f>RIGHT(A12,SEARCH("n°",A12)-5)</f>
        <v>10071</v>
      </c>
    </row>
    <row r="4" spans="1:18" x14ac:dyDescent="0.25">
      <c r="A4" t="s">
        <v>3937</v>
      </c>
      <c r="H4" t="s">
        <v>2508</v>
      </c>
      <c r="I4" t="str">
        <f>MID(A14,FIND("µ",SUBSTITUTE(A14," ","µ",1))+1,FIND("µ",SUBSTITUTE(A14," ","µ",5))-FIND("µ",SUBSTITUTE(A14," ","µ",2))-1)</f>
        <v>le 5 déc., 2018 9:05AM Art</v>
      </c>
    </row>
    <row r="5" spans="1:18" x14ac:dyDescent="0.25">
      <c r="A5" t="s">
        <v>3938</v>
      </c>
      <c r="H5" t="s">
        <v>9</v>
      </c>
      <c r="I5" s="24" t="e">
        <f>LEFT(A25,SEARCH("|",A25)-2)</f>
        <v>#VALUE!</v>
      </c>
    </row>
    <row r="6" spans="1:18" x14ac:dyDescent="0.25">
      <c r="A6" t="s">
        <v>2523</v>
      </c>
      <c r="H6" t="s">
        <v>2509</v>
      </c>
      <c r="I6" t="e">
        <f>RIGHT(A21,LEN(A21)-13)</f>
        <v>#VALUE!</v>
      </c>
      <c r="N6" t="str">
        <f>RIGHT(H6,M7)</f>
        <v/>
      </c>
    </row>
    <row r="7" spans="1:18" x14ac:dyDescent="0.25">
      <c r="A7" t="s">
        <v>2524</v>
      </c>
      <c r="H7" t="s">
        <v>2520</v>
      </c>
      <c r="I7" t="e">
        <f>RIGHT(A31,SEARCH(":",A31))</f>
        <v>#VALUE!</v>
      </c>
    </row>
    <row r="8" spans="1:18" x14ac:dyDescent="0.25">
      <c r="A8" t="s">
        <v>2525</v>
      </c>
      <c r="P8" s="25"/>
    </row>
    <row r="9" spans="1:18" x14ac:dyDescent="0.25">
      <c r="P9" s="25"/>
    </row>
    <row r="10" spans="1:18" x14ac:dyDescent="0.25">
      <c r="A10" t="s">
        <v>2526</v>
      </c>
      <c r="P10" t="str">
        <f t="shared" ref="P10:P73" si="1">IF(LEFT(K12,3)="QTÉ",RIGHT(K12,(LEN(K12)-4)),IF(LEFT(K13,3)="QTÉ",RIGHT(K13,(LEN(K13)-4)),""))</f>
        <v/>
      </c>
    </row>
    <row r="11" spans="1:18" x14ac:dyDescent="0.25">
      <c r="A11" t="s">
        <v>2527</v>
      </c>
      <c r="O11" t="str">
        <f t="shared" ref="O11:O19" si="2">IF(RIGHT(K14,1)="€",LEFT(K14,(LEN(K14)-1)),IF(RIGHT(K15,1)="€",LEFT(K15,(LEN(K15)-1)),""))</f>
        <v/>
      </c>
      <c r="P11" t="str">
        <f t="shared" si="1"/>
        <v/>
      </c>
      <c r="Q11" s="8" t="str">
        <f t="shared" ref="Q11:Q74" si="3">IFERROR(VALUE(P11)*VALUE(SUBSTITUTE(O11,CHAR(160),"")),"")</f>
        <v/>
      </c>
    </row>
    <row r="12" spans="1:18" x14ac:dyDescent="0.25">
      <c r="A12" t="s">
        <v>3920</v>
      </c>
      <c r="M12" t="str">
        <f>IF(L12&lt;&gt;"",RIGHT(K12,(LEN(K12)-3)),"")</f>
        <v/>
      </c>
      <c r="N12" t="str">
        <f>IF(LEFT(K13,6)="Taille",RIGHT(K13,(LEN(K13)-8)),"")</f>
        <v/>
      </c>
      <c r="O12" t="str">
        <f t="shared" si="2"/>
        <v/>
      </c>
      <c r="P12" t="str">
        <f t="shared" si="1"/>
        <v/>
      </c>
      <c r="Q12" s="8" t="str">
        <f t="shared" si="3"/>
        <v/>
      </c>
    </row>
    <row r="13" spans="1:18" x14ac:dyDescent="0.25">
      <c r="A13" s="71" t="s">
        <v>3921</v>
      </c>
      <c r="K13" t="str">
        <f t="shared" si="0"/>
        <v>Commande n°10071 PAYÉE COMPLÉTÉ</v>
      </c>
      <c r="L13" t="str">
        <f>IF(AND(COUNTIF(K13,"*-*"),LEN(K13)&gt;22,A13=A14),LEFT(K13,2),"")</f>
        <v/>
      </c>
      <c r="M13" t="str">
        <f t="shared" ref="M13:M76" si="4">IF(L13&lt;&gt;"",RIGHT(K13,(LEN(K13)-3)),"")</f>
        <v/>
      </c>
      <c r="N13" t="str">
        <f t="shared" ref="N13" si="5">IF(LEFT(K14,6)="Taille",RIGHT(K14,(LEN(K14)-8)),"")</f>
        <v/>
      </c>
      <c r="O13" t="str">
        <f t="shared" si="2"/>
        <v/>
      </c>
      <c r="P13" t="str">
        <f t="shared" si="1"/>
        <v/>
      </c>
      <c r="Q13" s="8" t="str">
        <f t="shared" si="3"/>
        <v/>
      </c>
    </row>
    <row r="14" spans="1:18" ht="15.75" x14ac:dyDescent="0.25">
      <c r="A14" t="s">
        <v>3922</v>
      </c>
      <c r="J14">
        <f>LEN(K14)</f>
        <v>51</v>
      </c>
      <c r="K14" t="str">
        <f>A14</f>
        <v>RésuméEffectuée le 5 déc., 2018 9:05AM Articles : 1</v>
      </c>
      <c r="L14" t="str">
        <f>IF(AND(COUNTIF(K14,"*-*"),LEN(K14)&gt;22),LEFT(K14,2),"")</f>
        <v/>
      </c>
      <c r="M14" t="str">
        <f t="shared" si="4"/>
        <v/>
      </c>
      <c r="N14" t="str">
        <f>IFERROR(MID(K17,FIND("µ",SUBSTITUTE(K17,":","µ",1))+1,FIND("µ",SUBSTITUTE(K17,":","µ",2))-FIND("µ",SUBSTITUTE(K17,":","µ",1))-21),"")</f>
        <v/>
      </c>
      <c r="O14" s="26" t="str">
        <f>IF(RIGHT(K17,1)="€",LEFT(K17,(LEN(K17)-1)),IF(RIGHT(K18,1)="€",LEFT(K18,(LEN(K18)-1)),""))</f>
        <v/>
      </c>
      <c r="P14" s="8" t="str">
        <f>IF(LEFT(K16,3)="QTÉ",RIGHT(K16,(LEN(K16)-4)),IF(LEFT(K17,3)="QTÉ",RIGHT(K17,(LEN(K17)-4)),""))</f>
        <v>1</v>
      </c>
      <c r="Q14" s="8" t="str">
        <f>IFERROR(VALUE(P14)*VALUE(SUBSTITUTE(O14,CHAR(160),"")),"")</f>
        <v/>
      </c>
      <c r="R14" s="27"/>
    </row>
    <row r="15" spans="1:18" x14ac:dyDescent="0.25">
      <c r="A15" t="s">
        <v>142</v>
      </c>
      <c r="K15" t="str">
        <f t="shared" si="0"/>
        <v>FS-S352154JF GILET HV / 54515 ECO</v>
      </c>
      <c r="L15" t="str">
        <f t="shared" ref="L15:L24" si="6">IF(AND(COUNTIF(K15,"*-*"),LEN(K15)&gt;22),LEFT(K15,2),"")</f>
        <v>FS</v>
      </c>
      <c r="M15" t="str">
        <f t="shared" si="4"/>
        <v>S352154JF GILET HV / 54515 ECO</v>
      </c>
      <c r="N15" t="str">
        <f t="shared" ref="N15:N78" si="7">IFERROR(MID(K18,FIND("µ",SUBSTITUTE(K18,":","µ",1))+1,FIND("µ",SUBSTITUTE(K18,":","µ",2))-FIND("µ",SUBSTITUTE(K18,":","µ",1))-21),"")</f>
        <v/>
      </c>
      <c r="O15" s="8" t="str">
        <f t="shared" si="2"/>
        <v>3,36 </v>
      </c>
      <c r="P15" t="str">
        <f t="shared" si="1"/>
        <v>1</v>
      </c>
      <c r="Q15" s="8">
        <f t="shared" si="3"/>
        <v>3.36</v>
      </c>
    </row>
    <row r="16" spans="1:18" x14ac:dyDescent="0.25">
      <c r="A16" t="s">
        <v>142</v>
      </c>
      <c r="K16" t="str">
        <f t="shared" si="0"/>
        <v>FS-S352154JF GILET HV / 54515 ECO</v>
      </c>
      <c r="L16" t="str">
        <f t="shared" si="6"/>
        <v>FS</v>
      </c>
      <c r="M16" t="str">
        <f t="shared" si="4"/>
        <v>S352154JF GILET HV / 54515 ECO</v>
      </c>
      <c r="N16" t="str">
        <f t="shared" si="7"/>
        <v/>
      </c>
      <c r="O16" t="str">
        <f t="shared" si="2"/>
        <v>3,36 </v>
      </c>
      <c r="P16" t="str">
        <f t="shared" si="1"/>
        <v/>
      </c>
      <c r="Q16" s="8" t="str">
        <f t="shared" si="3"/>
        <v/>
      </c>
    </row>
    <row r="17" spans="1:17" x14ac:dyDescent="0.25">
      <c r="A17" s="26" t="s">
        <v>3923</v>
      </c>
      <c r="K17" s="8" t="str">
        <f t="shared" si="0"/>
        <v>QTÉ 1</v>
      </c>
      <c r="L17" t="str">
        <f t="shared" si="6"/>
        <v/>
      </c>
      <c r="M17" t="str">
        <f t="shared" si="4"/>
        <v/>
      </c>
      <c r="N17" t="str">
        <f t="shared" si="7"/>
        <v/>
      </c>
      <c r="O17" t="str">
        <f t="shared" si="2"/>
        <v>3,36 </v>
      </c>
      <c r="P17" t="str">
        <f t="shared" si="1"/>
        <v/>
      </c>
      <c r="Q17" s="8" t="str">
        <f t="shared" si="3"/>
        <v/>
      </c>
    </row>
    <row r="18" spans="1:17" x14ac:dyDescent="0.25">
      <c r="A18" t="s">
        <v>3924</v>
      </c>
      <c r="K18" s="10" t="str">
        <f t="shared" si="0"/>
        <v>Tailles : M</v>
      </c>
      <c r="L18" t="str">
        <f t="shared" si="6"/>
        <v/>
      </c>
      <c r="M18" t="str">
        <f t="shared" si="4"/>
        <v/>
      </c>
      <c r="N18" t="str">
        <f t="shared" si="7"/>
        <v/>
      </c>
      <c r="O18" t="str">
        <f t="shared" si="2"/>
        <v>3,36 </v>
      </c>
      <c r="P18" t="str">
        <f t="shared" si="1"/>
        <v/>
      </c>
      <c r="Q18" s="8" t="str">
        <f t="shared" si="3"/>
        <v/>
      </c>
    </row>
    <row r="19" spans="1:17" x14ac:dyDescent="0.25">
      <c r="A19" t="s">
        <v>3925</v>
      </c>
      <c r="K19" t="str">
        <f t="shared" si="0"/>
        <v>3,36 €</v>
      </c>
      <c r="L19" t="str">
        <f>IF(AND(COUNTIF(K19,"*-*"),LEN(K19)&gt;22,A19=A20),LEFT(K19,2),"")</f>
        <v/>
      </c>
      <c r="M19" t="str">
        <f>IF(L19&lt;&gt;"",RIGHT(K19,(LEN(K19)-3)),"")</f>
        <v/>
      </c>
      <c r="N19" t="str">
        <f t="shared" si="7"/>
        <v/>
      </c>
      <c r="O19" t="str">
        <f t="shared" si="2"/>
        <v>0,00 </v>
      </c>
      <c r="P19" t="str">
        <f t="shared" si="1"/>
        <v/>
      </c>
      <c r="Q19" s="8" t="str">
        <f t="shared" si="3"/>
        <v/>
      </c>
    </row>
    <row r="20" spans="1:17" x14ac:dyDescent="0.25">
      <c r="A20" t="s">
        <v>2503</v>
      </c>
      <c r="K20" t="str">
        <f t="shared" si="0"/>
        <v>Sous-total</v>
      </c>
      <c r="L20" t="str">
        <f t="shared" ref="L20" si="8">IF(AND(COUNTIF(K20,"*-*"),LEN(K20)&gt;22),LEFT(K20,2),"")</f>
        <v/>
      </c>
      <c r="M20" t="str">
        <f t="shared" si="4"/>
        <v/>
      </c>
      <c r="N20" t="str">
        <f t="shared" si="7"/>
        <v/>
      </c>
      <c r="O20" t="str">
        <f>IF(RIGHT(K23,1)="€",LEFT(K23,(LEN(K23)-1)),IF(RIGHT(K24,1)="€",LEFT(K24,(LEN(K24)-1)),""))</f>
        <v>0,00 </v>
      </c>
      <c r="P20" t="str">
        <f t="shared" si="1"/>
        <v/>
      </c>
      <c r="Q20" s="8" t="str">
        <f t="shared" si="3"/>
        <v/>
      </c>
    </row>
    <row r="21" spans="1:17" x14ac:dyDescent="0.25">
      <c r="A21" t="s">
        <v>3925</v>
      </c>
      <c r="J21">
        <f>LEN(K21)</f>
        <v>6</v>
      </c>
      <c r="K21" t="str">
        <f t="shared" si="0"/>
        <v>3,36 €</v>
      </c>
      <c r="L21" t="str">
        <f>IF(AND(COUNTIF(K21,"*-*"),LEN(K21)&gt;22),LEFT(K21,2),"")</f>
        <v/>
      </c>
      <c r="M21" t="str">
        <f>IF(L21&lt;&gt;"",RIGHT(K21,(LEN(K21)-3)),"")</f>
        <v/>
      </c>
      <c r="N21" t="str">
        <f t="shared" si="7"/>
        <v/>
      </c>
      <c r="O21" t="str">
        <f t="shared" ref="O21:O84" si="9">IF(RIGHT(K24,1)="€",LEFT(K24,(LEN(K24)-1)),IF(RIGHT(K25,1)="€",LEFT(K25,(LEN(K25)-1)),""))</f>
        <v>0,00 </v>
      </c>
      <c r="P21" t="str">
        <f t="shared" si="1"/>
        <v/>
      </c>
      <c r="Q21" s="8" t="str">
        <f t="shared" si="3"/>
        <v/>
      </c>
    </row>
    <row r="22" spans="1:17" x14ac:dyDescent="0.25">
      <c r="A22" t="s">
        <v>2504</v>
      </c>
      <c r="J22">
        <f>LEN(K22)</f>
        <v>9</v>
      </c>
      <c r="K22" t="str">
        <f>A22</f>
        <v>Livraison</v>
      </c>
      <c r="L22" t="str">
        <f t="shared" si="6"/>
        <v/>
      </c>
      <c r="M22" t="str">
        <f t="shared" si="4"/>
        <v/>
      </c>
      <c r="N22" t="str">
        <f t="shared" si="7"/>
        <v/>
      </c>
      <c r="O22" t="str">
        <f t="shared" si="9"/>
        <v>0,00 </v>
      </c>
      <c r="P22" t="str">
        <f t="shared" si="1"/>
        <v/>
      </c>
      <c r="Q22" s="8" t="str">
        <f t="shared" si="3"/>
        <v/>
      </c>
    </row>
    <row r="23" spans="1:17" x14ac:dyDescent="0.25">
      <c r="A23" t="s">
        <v>2505</v>
      </c>
      <c r="K23" t="str">
        <f t="shared" si="0"/>
        <v>0,00 €</v>
      </c>
      <c r="L23" t="str">
        <f t="shared" si="6"/>
        <v/>
      </c>
      <c r="M23" t="str">
        <f t="shared" si="4"/>
        <v/>
      </c>
      <c r="N23" t="str">
        <f t="shared" si="7"/>
        <v/>
      </c>
      <c r="O23" t="str">
        <f t="shared" si="9"/>
        <v>Total3,36 </v>
      </c>
      <c r="P23" t="str">
        <f t="shared" si="1"/>
        <v/>
      </c>
      <c r="Q23" s="8" t="str">
        <f t="shared" si="3"/>
        <v/>
      </c>
    </row>
    <row r="24" spans="1:17" x14ac:dyDescent="0.25">
      <c r="A24" t="s">
        <v>2506</v>
      </c>
      <c r="K24" t="str">
        <f t="shared" si="0"/>
        <v>Taxes</v>
      </c>
      <c r="L24" t="str">
        <f t="shared" si="6"/>
        <v/>
      </c>
      <c r="M24" t="str">
        <f t="shared" si="4"/>
        <v/>
      </c>
      <c r="N24" t="str">
        <f t="shared" si="7"/>
        <v/>
      </c>
      <c r="O24" t="str">
        <f t="shared" si="9"/>
        <v/>
      </c>
      <c r="P24" t="str">
        <f t="shared" si="1"/>
        <v/>
      </c>
      <c r="Q24" s="8" t="str">
        <f t="shared" si="3"/>
        <v/>
      </c>
    </row>
    <row r="25" spans="1:17" x14ac:dyDescent="0.25">
      <c r="A25" t="s">
        <v>2505</v>
      </c>
      <c r="K25" t="str">
        <f t="shared" si="0"/>
        <v>0,00 €</v>
      </c>
      <c r="M25" t="str">
        <f>IF(L27&lt;&gt;"",RIGHT(K25,(LEN(K25)-3)),"")</f>
        <v/>
      </c>
      <c r="N25" t="str">
        <f t="shared" si="7"/>
        <v/>
      </c>
      <c r="O25" t="str">
        <f t="shared" si="9"/>
        <v/>
      </c>
      <c r="P25" t="str">
        <f t="shared" si="1"/>
        <v/>
      </c>
      <c r="Q25" s="8" t="str">
        <f t="shared" si="3"/>
        <v/>
      </c>
    </row>
    <row r="26" spans="1:17" x14ac:dyDescent="0.25">
      <c r="A26" t="s">
        <v>3926</v>
      </c>
      <c r="J26">
        <f>LEN(K26)</f>
        <v>11</v>
      </c>
      <c r="K26" t="str">
        <f t="shared" si="0"/>
        <v>Total3,36 €</v>
      </c>
      <c r="L26" t="str">
        <f t="shared" ref="L26" si="10">IF(AND(COUNTIF(K26,"*-*"),LEN(K26)&gt;22),LEFT(K26,2),"")</f>
        <v/>
      </c>
      <c r="M26" t="str">
        <f t="shared" si="4"/>
        <v/>
      </c>
      <c r="N26" t="str">
        <f t="shared" si="7"/>
        <v/>
      </c>
      <c r="O26" t="str">
        <f t="shared" si="9"/>
        <v/>
      </c>
      <c r="P26" t="str">
        <f t="shared" si="1"/>
        <v/>
      </c>
      <c r="Q26" s="8" t="str">
        <f>IFERROR(VALUE(P26)*VALUE(SUBSTITUTE(O26,CHAR(160),"")),"")</f>
        <v/>
      </c>
    </row>
    <row r="27" spans="1:17" x14ac:dyDescent="0.25">
      <c r="A27" t="s">
        <v>3927</v>
      </c>
      <c r="K27" t="str">
        <f t="shared" si="0"/>
        <v>ActivitéAjouter un commentaire</v>
      </c>
      <c r="L27" t="str">
        <f>IF(AND(COUNTIF(K27,"*-*"),LEN(K27)&gt;22,MID(K28,3,1)="-",A2=A28),LEFT(K27,2),"")</f>
        <v/>
      </c>
      <c r="M27" t="str">
        <f>IF(L27&lt;&gt;"",RIGHT(K27,(LEN(K27)-3)),"")</f>
        <v/>
      </c>
      <c r="N27" t="str">
        <f t="shared" si="7"/>
        <v/>
      </c>
      <c r="O27" t="str">
        <f t="shared" si="9"/>
        <v/>
      </c>
      <c r="P27" t="str">
        <f t="shared" si="1"/>
        <v/>
      </c>
      <c r="Q27" s="8" t="str">
        <f t="shared" si="3"/>
        <v/>
      </c>
    </row>
    <row r="28" spans="1:17" x14ac:dyDescent="0.25">
      <c r="A28" t="s">
        <v>3928</v>
      </c>
      <c r="K28" t="str">
        <f t="shared" si="0"/>
        <v>5 déc. 2018 10:50:33</v>
      </c>
      <c r="L28" t="str">
        <f>IF(AND(COUNTIF(K28,"*-*"),LEN(K28)&gt;22,MID(K28,3,1)="-"),LEFT(K28,2),"")</f>
        <v/>
      </c>
      <c r="M28" t="str">
        <f>IF(L28&lt;&gt;"",RIGHT(K28,(LEN(K28)-3)),"")</f>
        <v/>
      </c>
      <c r="N28" t="str">
        <f t="shared" si="7"/>
        <v/>
      </c>
      <c r="O28" t="str">
        <f t="shared" si="9"/>
        <v/>
      </c>
      <c r="P28" t="str">
        <f t="shared" si="1"/>
        <v/>
      </c>
      <c r="Q28" s="8" t="str">
        <f t="shared" si="3"/>
        <v/>
      </c>
    </row>
    <row r="29" spans="1:17" x14ac:dyDescent="0.25">
      <c r="A29" t="s">
        <v>2529</v>
      </c>
      <c r="K29" t="str">
        <f t="shared" si="0"/>
        <v>La confirmation d'envoi a été envoyée au client</v>
      </c>
      <c r="L29" t="str">
        <f t="shared" ref="L29:L32" si="11">IF(AND(COUNTIF(K29,"*-*"),LEN(K29)&gt;22,MID(K29,3,1)="-"),LEFT(K29,2),"")</f>
        <v/>
      </c>
      <c r="M29" t="str">
        <f t="shared" si="4"/>
        <v/>
      </c>
      <c r="N29" t="str">
        <f t="shared" si="7"/>
        <v/>
      </c>
      <c r="O29" t="str">
        <f t="shared" si="9"/>
        <v/>
      </c>
      <c r="P29" t="str">
        <f t="shared" si="1"/>
        <v/>
      </c>
      <c r="Q29" s="8" t="str">
        <f t="shared" si="3"/>
        <v/>
      </c>
    </row>
    <row r="30" spans="1:17" x14ac:dyDescent="0.25">
      <c r="A30" t="s">
        <v>3928</v>
      </c>
      <c r="J30">
        <f>LEN(K30)</f>
        <v>20</v>
      </c>
      <c r="K30" t="str">
        <f t="shared" si="0"/>
        <v>5 déc. 2018 10:50:33</v>
      </c>
      <c r="L30" t="str">
        <f t="shared" si="11"/>
        <v/>
      </c>
      <c r="M30" t="str">
        <f t="shared" si="4"/>
        <v/>
      </c>
      <c r="N30" t="str">
        <f t="shared" si="7"/>
        <v/>
      </c>
      <c r="O30" t="str">
        <f>IF(RIGHT(K33,1)="€",LEFT(K33,(LEN(K33)-1)),IF(RIGHT(K34,1)="€",LEFT(K34,(LEN(K34)-1)),""))</f>
        <v/>
      </c>
      <c r="P30" t="str">
        <f t="shared" si="1"/>
        <v/>
      </c>
      <c r="Q30" s="8" t="str">
        <f t="shared" si="3"/>
        <v/>
      </c>
    </row>
    <row r="31" spans="1:17" x14ac:dyDescent="0.25">
      <c r="A31" t="s">
        <v>2530</v>
      </c>
      <c r="K31" t="str">
        <f t="shared" si="0"/>
        <v>Commande marquée en tant que complétée</v>
      </c>
      <c r="L31" t="str">
        <f t="shared" si="11"/>
        <v/>
      </c>
      <c r="M31" t="str">
        <f t="shared" si="4"/>
        <v/>
      </c>
      <c r="N31" t="str">
        <f t="shared" si="7"/>
        <v/>
      </c>
      <c r="O31" t="str">
        <f t="shared" si="9"/>
        <v/>
      </c>
      <c r="P31" t="str">
        <f t="shared" si="1"/>
        <v/>
      </c>
      <c r="Q31" s="8" t="str">
        <f t="shared" si="3"/>
        <v/>
      </c>
    </row>
    <row r="32" spans="1:17" x14ac:dyDescent="0.25">
      <c r="A32" t="s">
        <v>3929</v>
      </c>
      <c r="K32" t="str">
        <f t="shared" si="0"/>
        <v>5 déc. 2018 10:32:39</v>
      </c>
      <c r="L32" t="str">
        <f t="shared" si="11"/>
        <v/>
      </c>
      <c r="M32" t="str">
        <f t="shared" si="4"/>
        <v/>
      </c>
      <c r="N32" t="str">
        <f t="shared" si="7"/>
        <v/>
      </c>
      <c r="O32" t="str">
        <f t="shared" si="9"/>
        <v/>
      </c>
      <c r="P32" t="str">
        <f t="shared" si="1"/>
        <v/>
      </c>
      <c r="Q32" s="8" t="str">
        <f t="shared" si="3"/>
        <v/>
      </c>
    </row>
    <row r="33" spans="1:17" x14ac:dyDescent="0.25">
      <c r="A33" t="s">
        <v>2531</v>
      </c>
      <c r="K33" t="str">
        <f t="shared" si="0"/>
        <v>Commande marquée en tant que payée</v>
      </c>
      <c r="L33" t="str">
        <f>IF(AND(COUNTIF(K33,"*-*"),LEN(K33)&gt;22,MID(K34,3,1)="-",A8=A34),LEFT(K33,2),"")</f>
        <v/>
      </c>
      <c r="M33" t="str">
        <f t="shared" si="4"/>
        <v/>
      </c>
      <c r="N33" t="str">
        <f t="shared" si="7"/>
        <v/>
      </c>
      <c r="O33" t="str">
        <f t="shared" si="9"/>
        <v/>
      </c>
      <c r="P33" t="str">
        <f t="shared" si="1"/>
        <v/>
      </c>
      <c r="Q33" s="8" t="str">
        <f t="shared" si="3"/>
        <v/>
      </c>
    </row>
    <row r="34" spans="1:17" x14ac:dyDescent="0.25">
      <c r="A34" t="s">
        <v>3930</v>
      </c>
      <c r="K34" t="str">
        <f t="shared" si="0"/>
        <v>5 déc. 2018 09:05:11</v>
      </c>
      <c r="L34" t="str">
        <f>IF(AND(COUNTIF(K34,"*-*"),LEN(K34)&gt;22,MID(K34,3,1)="-"),LEFT(K34,2),"")</f>
        <v/>
      </c>
      <c r="M34" t="str">
        <f t="shared" si="4"/>
        <v/>
      </c>
      <c r="N34" t="str">
        <f t="shared" si="7"/>
        <v/>
      </c>
      <c r="O34" t="str">
        <f t="shared" si="9"/>
        <v/>
      </c>
      <c r="P34" t="str">
        <f t="shared" si="1"/>
        <v/>
      </c>
      <c r="Q34" s="8" t="str">
        <f t="shared" si="3"/>
        <v/>
      </c>
    </row>
    <row r="35" spans="1:17" x14ac:dyDescent="0.25">
      <c r="A35" t="s">
        <v>2532</v>
      </c>
      <c r="K35" t="str">
        <f t="shared" si="0"/>
        <v>Commande effectuée</v>
      </c>
      <c r="L35" t="str">
        <f t="shared" ref="L35:L38" si="12">IF(AND(COUNTIF(K35,"*-*"),LEN(K35)&gt;22,MID(K35,3,1)="-"),LEFT(K35,2),"")</f>
        <v/>
      </c>
      <c r="M35" t="str">
        <f t="shared" si="4"/>
        <v/>
      </c>
      <c r="N35" t="str">
        <f t="shared" si="7"/>
        <v/>
      </c>
      <c r="O35" t="str">
        <f t="shared" si="9"/>
        <v/>
      </c>
      <c r="P35" t="str">
        <f t="shared" si="1"/>
        <v/>
      </c>
      <c r="Q35" s="8" t="str">
        <f t="shared" si="3"/>
        <v/>
      </c>
    </row>
    <row r="36" spans="1:17" x14ac:dyDescent="0.25">
      <c r="A36" t="s">
        <v>3939</v>
      </c>
      <c r="K36" t="str">
        <f t="shared" si="0"/>
        <v>xvdv</v>
      </c>
      <c r="L36" t="str">
        <f t="shared" si="12"/>
        <v/>
      </c>
      <c r="M36" t="str">
        <f t="shared" si="4"/>
        <v/>
      </c>
      <c r="N36" t="str">
        <f t="shared" si="7"/>
        <v/>
      </c>
      <c r="O36" t="str">
        <f t="shared" si="9"/>
        <v/>
      </c>
      <c r="P36" t="str">
        <f t="shared" si="1"/>
        <v/>
      </c>
      <c r="Q36" s="8" t="str">
        <f t="shared" si="3"/>
        <v/>
      </c>
    </row>
    <row r="37" spans="1:17" x14ac:dyDescent="0.25">
      <c r="A37" t="s">
        <v>2533</v>
      </c>
      <c r="K37" t="str">
        <f t="shared" si="0"/>
        <v>COORDONNÉES CLIENT</v>
      </c>
      <c r="L37" t="str">
        <f t="shared" si="12"/>
        <v/>
      </c>
      <c r="M37" t="str">
        <f t="shared" si="4"/>
        <v/>
      </c>
      <c r="N37" t="str">
        <f t="shared" si="7"/>
        <v/>
      </c>
      <c r="O37" t="str">
        <f t="shared" si="9"/>
        <v/>
      </c>
      <c r="P37" t="str">
        <f t="shared" si="1"/>
        <v/>
      </c>
      <c r="Q37" s="8" t="str">
        <f t="shared" si="3"/>
        <v/>
      </c>
    </row>
    <row r="38" spans="1:17" x14ac:dyDescent="0.25">
      <c r="A38" t="s">
        <v>3931</v>
      </c>
      <c r="K38" t="str">
        <f t="shared" si="0"/>
        <v>anaelle.marche@vinci-energies.net</v>
      </c>
      <c r="L38" t="str">
        <f t="shared" si="12"/>
        <v/>
      </c>
      <c r="M38" t="str">
        <f t="shared" si="4"/>
        <v/>
      </c>
      <c r="N38" t="str">
        <f t="shared" si="7"/>
        <v/>
      </c>
      <c r="O38" t="str">
        <f t="shared" si="9"/>
        <v/>
      </c>
      <c r="P38" t="str">
        <f t="shared" si="1"/>
        <v/>
      </c>
      <c r="Q38" s="8" t="str">
        <f t="shared" si="3"/>
        <v/>
      </c>
    </row>
    <row r="39" spans="1:17" x14ac:dyDescent="0.25">
      <c r="A39">
        <v>760040002</v>
      </c>
      <c r="K39">
        <f t="shared" si="0"/>
        <v>760040002</v>
      </c>
      <c r="L39" t="str">
        <f>IF(AND(COUNTIF(K39,"*-*"),LEN(K39)&gt;22,MID(K40,3,1)="-",A14=A40),LEFT(K39,2),"")</f>
        <v/>
      </c>
      <c r="M39" t="str">
        <f t="shared" si="4"/>
        <v/>
      </c>
      <c r="N39" t="str">
        <f t="shared" si="7"/>
        <v/>
      </c>
      <c r="O39" t="str">
        <f t="shared" si="9"/>
        <v/>
      </c>
      <c r="P39" t="str">
        <f t="shared" si="1"/>
        <v/>
      </c>
      <c r="Q39" s="8" t="str">
        <f t="shared" si="3"/>
        <v/>
      </c>
    </row>
    <row r="40" spans="1:17" x14ac:dyDescent="0.25">
      <c r="A40" t="s">
        <v>2534</v>
      </c>
      <c r="K40" t="str">
        <f t="shared" si="0"/>
        <v>Envoyer e-mail de confirmation d'envoi</v>
      </c>
      <c r="L40" t="str">
        <f>IF(AND(COUNTIF(K40,"*-*"),LEN(K40)&gt;22,MID(K40,3,1)="-"),LEFT(K40,2),"")</f>
        <v/>
      </c>
      <c r="M40" t="str">
        <f t="shared" si="4"/>
        <v/>
      </c>
      <c r="N40" t="str">
        <f t="shared" si="7"/>
        <v/>
      </c>
      <c r="O40" t="str">
        <f t="shared" si="9"/>
        <v/>
      </c>
      <c r="P40" t="str">
        <f t="shared" si="1"/>
        <v/>
      </c>
      <c r="Q40" s="8" t="str">
        <f t="shared" si="3"/>
        <v/>
      </c>
    </row>
    <row r="41" spans="1:17" x14ac:dyDescent="0.25">
      <c r="A41" t="s">
        <v>2535</v>
      </c>
      <c r="K41" t="str">
        <f t="shared" si="0"/>
        <v>MODE DE LIVRAISON</v>
      </c>
      <c r="L41" t="str">
        <f t="shared" ref="L41:L44" si="13">IF(AND(COUNTIF(K41,"*-*"),LEN(K41)&gt;22,MID(K41,3,1)="-"),LEFT(K41,2),"")</f>
        <v/>
      </c>
      <c r="M41" t="str">
        <f t="shared" si="4"/>
        <v/>
      </c>
      <c r="N41" t="str">
        <f t="shared" si="7"/>
        <v/>
      </c>
      <c r="O41" t="str">
        <f t="shared" si="9"/>
        <v/>
      </c>
      <c r="P41" t="str">
        <f t="shared" si="1"/>
        <v/>
      </c>
      <c r="Q41" s="8" t="str">
        <f t="shared" si="3"/>
        <v/>
      </c>
    </row>
    <row r="42" spans="1:17" x14ac:dyDescent="0.25">
      <c r="A42" t="s">
        <v>2528</v>
      </c>
      <c r="K42" t="str">
        <f t="shared" si="0"/>
        <v>Frais de livraison gratuits</v>
      </c>
      <c r="L42" t="str">
        <f t="shared" si="13"/>
        <v/>
      </c>
      <c r="M42" t="str">
        <f t="shared" si="4"/>
        <v/>
      </c>
      <c r="N42" t="str">
        <f t="shared" si="7"/>
        <v/>
      </c>
      <c r="O42" t="str">
        <f t="shared" si="9"/>
        <v/>
      </c>
      <c r="P42" t="str">
        <f t="shared" si="1"/>
        <v/>
      </c>
      <c r="Q42" s="8" t="str">
        <f t="shared" si="3"/>
        <v/>
      </c>
    </row>
    <row r="43" spans="1:17" x14ac:dyDescent="0.25">
      <c r="A43" t="s">
        <v>2536</v>
      </c>
      <c r="K43" t="str">
        <f t="shared" si="0"/>
        <v>Ajouter numéro de suivi</v>
      </c>
      <c r="L43" t="str">
        <f t="shared" si="13"/>
        <v/>
      </c>
      <c r="M43" t="str">
        <f t="shared" si="4"/>
        <v/>
      </c>
      <c r="N43" t="str">
        <f t="shared" si="7"/>
        <v/>
      </c>
      <c r="O43" t="str">
        <f t="shared" si="9"/>
        <v/>
      </c>
      <c r="P43" t="str">
        <f t="shared" si="1"/>
        <v/>
      </c>
      <c r="Q43" s="8" t="str">
        <f t="shared" si="3"/>
        <v/>
      </c>
    </row>
    <row r="44" spans="1:17" x14ac:dyDescent="0.25">
      <c r="A44" t="s">
        <v>2537</v>
      </c>
      <c r="K44" t="str">
        <f t="shared" si="0"/>
        <v>ADRESSE DE LIVRAISON</v>
      </c>
      <c r="L44" t="str">
        <f t="shared" si="13"/>
        <v/>
      </c>
      <c r="M44" t="str">
        <f t="shared" si="4"/>
        <v/>
      </c>
      <c r="N44" t="str">
        <f t="shared" si="7"/>
        <v/>
      </c>
      <c r="O44" t="str">
        <f t="shared" si="9"/>
        <v/>
      </c>
      <c r="P44" t="str">
        <f t="shared" si="1"/>
        <v/>
      </c>
      <c r="Q44" s="8" t="str">
        <f t="shared" si="3"/>
        <v/>
      </c>
    </row>
    <row r="45" spans="1:17" x14ac:dyDescent="0.25">
      <c r="A45" t="s">
        <v>3940</v>
      </c>
      <c r="K45" t="str">
        <f t="shared" si="0"/>
        <v>vdv</v>
      </c>
      <c r="L45" t="str">
        <f>IF(AND(COUNTIF(K45,"*-*"),LEN(K45)&gt;22,MID(K46,3,1)="-",A20=A46),LEFT(K45,2),"")</f>
        <v/>
      </c>
      <c r="M45" t="str">
        <f t="shared" si="4"/>
        <v/>
      </c>
      <c r="N45" t="str">
        <f t="shared" si="7"/>
        <v/>
      </c>
      <c r="O45" t="str">
        <f t="shared" si="9"/>
        <v/>
      </c>
      <c r="P45" t="str">
        <f t="shared" si="1"/>
        <v/>
      </c>
      <c r="Q45" s="8" t="str">
        <f t="shared" si="3"/>
        <v/>
      </c>
    </row>
    <row r="46" spans="1:17" x14ac:dyDescent="0.25">
      <c r="A46" t="s">
        <v>3941</v>
      </c>
      <c r="K46" t="str">
        <f t="shared" si="0"/>
        <v>qdszd</v>
      </c>
      <c r="L46" t="str">
        <f>IF(AND(COUNTIF(K46,"*-*"),LEN(K46)&gt;22,MID(K46,3,1)="-"),LEFT(K46,2),"")</f>
        <v/>
      </c>
      <c r="M46" t="str">
        <f t="shared" si="4"/>
        <v/>
      </c>
      <c r="N46" t="str">
        <f t="shared" si="7"/>
        <v/>
      </c>
      <c r="O46" t="str">
        <f t="shared" si="9"/>
        <v/>
      </c>
      <c r="P46" t="str">
        <f t="shared" si="1"/>
        <v/>
      </c>
      <c r="Q46" s="8" t="str">
        <f t="shared" si="3"/>
        <v/>
      </c>
    </row>
    <row r="47" spans="1:17" x14ac:dyDescent="0.25">
      <c r="A47" t="s">
        <v>3932</v>
      </c>
      <c r="K47" t="str">
        <f t="shared" si="0"/>
        <v>Toulouse, Haute-Normandie, France</v>
      </c>
      <c r="L47" t="str">
        <f t="shared" ref="L47:L50" si="14">IF(AND(COUNTIF(K47,"*-*"),LEN(K47)&gt;22,MID(K47,3,1)="-"),LEFT(K47,2),"")</f>
        <v/>
      </c>
      <c r="M47" t="str">
        <f t="shared" si="4"/>
        <v/>
      </c>
      <c r="N47" t="str">
        <f t="shared" si="7"/>
        <v/>
      </c>
      <c r="O47" t="str">
        <f t="shared" si="9"/>
        <v/>
      </c>
      <c r="P47" t="str">
        <f t="shared" si="1"/>
        <v/>
      </c>
      <c r="Q47" s="8" t="str">
        <f t="shared" si="3"/>
        <v/>
      </c>
    </row>
    <row r="48" spans="1:17" x14ac:dyDescent="0.25">
      <c r="A48">
        <v>31300</v>
      </c>
      <c r="K48">
        <f t="shared" si="0"/>
        <v>31300</v>
      </c>
      <c r="L48" t="str">
        <f t="shared" si="14"/>
        <v/>
      </c>
      <c r="M48" t="str">
        <f t="shared" si="4"/>
        <v/>
      </c>
      <c r="N48" t="str">
        <f t="shared" si="7"/>
        <v/>
      </c>
      <c r="O48" t="str">
        <f t="shared" si="9"/>
        <v/>
      </c>
      <c r="P48" t="str">
        <f t="shared" si="1"/>
        <v/>
      </c>
      <c r="Q48" s="8" t="str">
        <f t="shared" si="3"/>
        <v/>
      </c>
    </row>
    <row r="49" spans="1:17" x14ac:dyDescent="0.25">
      <c r="A49" t="s">
        <v>3933</v>
      </c>
      <c r="K49" t="str">
        <f t="shared" si="0"/>
        <v>Voir la carte</v>
      </c>
      <c r="L49" t="str">
        <f t="shared" si="14"/>
        <v/>
      </c>
      <c r="M49" t="str">
        <f t="shared" si="4"/>
        <v/>
      </c>
      <c r="N49" t="str">
        <f t="shared" si="7"/>
        <v/>
      </c>
      <c r="O49" t="str">
        <f t="shared" si="9"/>
        <v/>
      </c>
      <c r="P49" t="str">
        <f t="shared" si="1"/>
        <v/>
      </c>
      <c r="Q49" s="8" t="str">
        <f t="shared" si="3"/>
        <v/>
      </c>
    </row>
    <row r="50" spans="1:17" x14ac:dyDescent="0.25">
      <c r="A50" t="s">
        <v>2538</v>
      </c>
      <c r="K50" t="str">
        <f t="shared" si="0"/>
        <v>ADRESSE DE FACTURATION</v>
      </c>
      <c r="L50" t="str">
        <f t="shared" si="14"/>
        <v/>
      </c>
      <c r="M50" t="str">
        <f t="shared" si="4"/>
        <v/>
      </c>
      <c r="N50" t="str">
        <f t="shared" si="7"/>
        <v/>
      </c>
      <c r="O50" t="str">
        <f t="shared" si="9"/>
        <v/>
      </c>
      <c r="P50" t="str">
        <f t="shared" si="1"/>
        <v/>
      </c>
      <c r="Q50" s="8" t="str">
        <f t="shared" si="3"/>
        <v/>
      </c>
    </row>
    <row r="51" spans="1:17" x14ac:dyDescent="0.25">
      <c r="A51" t="s">
        <v>2539</v>
      </c>
      <c r="K51" t="str">
        <f t="shared" si="0"/>
        <v>Identique à l'adresse de livraison</v>
      </c>
      <c r="L51" t="str">
        <f>IF(AND(COUNTIF(K51,"*-*"),LEN(K51)&gt;22,MID(K52,3,1)="-",A26=A52),LEFT(K51,2),"")</f>
        <v/>
      </c>
      <c r="M51" t="str">
        <f t="shared" si="4"/>
        <v/>
      </c>
      <c r="N51" t="str">
        <f t="shared" si="7"/>
        <v/>
      </c>
      <c r="O51" t="str">
        <f t="shared" si="9"/>
        <v/>
      </c>
      <c r="P51" t="str">
        <f t="shared" si="1"/>
        <v/>
      </c>
      <c r="Q51" s="8" t="str">
        <f t="shared" si="3"/>
        <v/>
      </c>
    </row>
    <row r="52" spans="1:17" x14ac:dyDescent="0.25">
      <c r="A52" t="s">
        <v>2540</v>
      </c>
      <c r="K52" t="str">
        <f t="shared" si="0"/>
        <v>PAIEMENT</v>
      </c>
      <c r="L52" t="str">
        <f>IF(AND(COUNTIF(K52,"*-*"),LEN(K52)&gt;22,MID(K52,3,1)="-"),LEFT(K52,2),"")</f>
        <v/>
      </c>
      <c r="M52" t="str">
        <f t="shared" si="4"/>
        <v/>
      </c>
      <c r="N52" t="str">
        <f t="shared" si="7"/>
        <v/>
      </c>
      <c r="O52" t="str">
        <f t="shared" si="9"/>
        <v/>
      </c>
      <c r="P52" t="str">
        <f t="shared" si="1"/>
        <v/>
      </c>
      <c r="Q52" s="8" t="str">
        <f t="shared" si="3"/>
        <v/>
      </c>
    </row>
    <row r="53" spans="1:17" x14ac:dyDescent="0.25">
      <c r="A53" t="s">
        <v>3934</v>
      </c>
      <c r="K53" t="str">
        <f t="shared" si="0"/>
        <v>Payé avec Paiement hors ligne</v>
      </c>
      <c r="L53" t="str">
        <f t="shared" ref="L53" si="15">IF(AND(COUNTIF(K53,"*-*"),LEN(K53)&gt;22,MID(K53,3,1)="-"),LEFT(K53,2),"")</f>
        <v/>
      </c>
      <c r="M53" t="str">
        <f t="shared" si="4"/>
        <v/>
      </c>
      <c r="N53" t="str">
        <f t="shared" si="7"/>
        <v/>
      </c>
      <c r="O53" t="str">
        <f t="shared" si="9"/>
        <v/>
      </c>
      <c r="P53" t="str">
        <f t="shared" si="1"/>
        <v/>
      </c>
      <c r="Q53" s="8" t="str">
        <f t="shared" si="3"/>
        <v/>
      </c>
    </row>
    <row r="54" spans="1:17" x14ac:dyDescent="0.25">
      <c r="A54" t="s">
        <v>2541</v>
      </c>
      <c r="K54" t="str">
        <f t="shared" si="0"/>
        <v>Créer facture</v>
      </c>
      <c r="L54" t="str">
        <f>IF(AND(COUNTIF(K54,"*-*"),LEN(K54)&gt;22,MID(K55,3,1)="-",A29=A55),LEFT(K54,2),"")</f>
        <v/>
      </c>
      <c r="M54" t="str">
        <f t="shared" si="4"/>
        <v/>
      </c>
      <c r="N54" t="str">
        <f t="shared" si="7"/>
        <v/>
      </c>
      <c r="O54" t="str">
        <f t="shared" si="9"/>
        <v/>
      </c>
      <c r="P54" t="str">
        <f t="shared" si="1"/>
        <v/>
      </c>
      <c r="Q54" s="8" t="str">
        <f t="shared" si="3"/>
        <v/>
      </c>
    </row>
    <row r="55" spans="1:17" x14ac:dyDescent="0.25">
      <c r="K55">
        <f t="shared" si="0"/>
        <v>0</v>
      </c>
      <c r="L55" t="str">
        <f>IF(AND(COUNTIF(K55,"*-*"),LEN(K55)&gt;22,MID(K55,3,1)="-"),LEFT(K55,2),"")</f>
        <v/>
      </c>
      <c r="M55" t="str">
        <f t="shared" si="4"/>
        <v/>
      </c>
      <c r="N55" t="str">
        <f t="shared" si="7"/>
        <v/>
      </c>
      <c r="O55" t="str">
        <f t="shared" si="9"/>
        <v/>
      </c>
      <c r="P55" t="str">
        <f t="shared" si="1"/>
        <v/>
      </c>
      <c r="Q55" s="8" t="str">
        <f t="shared" si="3"/>
        <v/>
      </c>
    </row>
    <row r="56" spans="1:17" x14ac:dyDescent="0.25">
      <c r="K56">
        <f t="shared" si="0"/>
        <v>0</v>
      </c>
      <c r="L56" t="str">
        <f t="shared" ref="L56:L59" si="16">IF(AND(COUNTIF(K56,"*-*"),LEN(K56)&gt;22,MID(K56,3,1)="-"),LEFT(K56,2),"")</f>
        <v/>
      </c>
      <c r="M56" t="str">
        <f t="shared" si="4"/>
        <v/>
      </c>
      <c r="N56" t="str">
        <f t="shared" si="7"/>
        <v/>
      </c>
      <c r="O56" t="str">
        <f t="shared" si="9"/>
        <v/>
      </c>
      <c r="P56" t="str">
        <f t="shared" si="1"/>
        <v/>
      </c>
      <c r="Q56" s="8" t="str">
        <f t="shared" si="3"/>
        <v/>
      </c>
    </row>
    <row r="57" spans="1:17" x14ac:dyDescent="0.25">
      <c r="K57">
        <f t="shared" si="0"/>
        <v>0</v>
      </c>
      <c r="L57" t="str">
        <f t="shared" si="16"/>
        <v/>
      </c>
      <c r="M57" t="str">
        <f t="shared" si="4"/>
        <v/>
      </c>
      <c r="N57" t="str">
        <f t="shared" si="7"/>
        <v/>
      </c>
      <c r="O57" t="str">
        <f t="shared" si="9"/>
        <v/>
      </c>
      <c r="P57" t="str">
        <f t="shared" si="1"/>
        <v/>
      </c>
      <c r="Q57" s="8" t="str">
        <f t="shared" si="3"/>
        <v/>
      </c>
    </row>
    <row r="58" spans="1:17" x14ac:dyDescent="0.25">
      <c r="K58">
        <f t="shared" si="0"/>
        <v>0</v>
      </c>
      <c r="L58" t="str">
        <f t="shared" si="16"/>
        <v/>
      </c>
      <c r="M58" t="str">
        <f t="shared" si="4"/>
        <v/>
      </c>
      <c r="N58" t="str">
        <f t="shared" si="7"/>
        <v/>
      </c>
      <c r="O58" t="str">
        <f t="shared" si="9"/>
        <v/>
      </c>
      <c r="P58" t="str">
        <f t="shared" si="1"/>
        <v/>
      </c>
      <c r="Q58" s="8" t="str">
        <f t="shared" si="3"/>
        <v/>
      </c>
    </row>
    <row r="59" spans="1:17" x14ac:dyDescent="0.25">
      <c r="K59">
        <f t="shared" si="0"/>
        <v>0</v>
      </c>
      <c r="L59" t="str">
        <f t="shared" si="16"/>
        <v/>
      </c>
      <c r="M59" t="str">
        <f t="shared" si="4"/>
        <v/>
      </c>
      <c r="N59" t="str">
        <f t="shared" si="7"/>
        <v/>
      </c>
      <c r="O59" t="str">
        <f t="shared" si="9"/>
        <v/>
      </c>
      <c r="P59" t="str">
        <f t="shared" si="1"/>
        <v/>
      </c>
      <c r="Q59" s="8" t="str">
        <f t="shared" si="3"/>
        <v/>
      </c>
    </row>
    <row r="60" spans="1:17" x14ac:dyDescent="0.25">
      <c r="K60">
        <f t="shared" si="0"/>
        <v>0</v>
      </c>
      <c r="L60" t="str">
        <f>IF(AND(COUNTIF(K60,"*-*"),LEN(K60)&gt;22,MID(K61,3,1)="-",A35=A61),LEFT(K60,2),"")</f>
        <v/>
      </c>
      <c r="M60" t="str">
        <f t="shared" si="4"/>
        <v/>
      </c>
      <c r="N60" t="str">
        <f t="shared" si="7"/>
        <v/>
      </c>
      <c r="O60" t="str">
        <f t="shared" si="9"/>
        <v/>
      </c>
      <c r="P60" t="str">
        <f t="shared" si="1"/>
        <v/>
      </c>
      <c r="Q60" s="8" t="str">
        <f t="shared" si="3"/>
        <v/>
      </c>
    </row>
    <row r="61" spans="1:17" x14ac:dyDescent="0.25">
      <c r="K61">
        <f t="shared" si="0"/>
        <v>0</v>
      </c>
      <c r="L61" t="str">
        <f>IF(AND(COUNTIF(K61,"*-*"),LEN(K61)&gt;22,MID(K61,3,1)="-"),LEFT(K61,2),"")</f>
        <v/>
      </c>
      <c r="M61" t="str">
        <f t="shared" si="4"/>
        <v/>
      </c>
      <c r="N61" t="str">
        <f t="shared" si="7"/>
        <v/>
      </c>
      <c r="O61" t="str">
        <f t="shared" si="9"/>
        <v/>
      </c>
      <c r="P61" t="str">
        <f t="shared" si="1"/>
        <v/>
      </c>
      <c r="Q61" s="8" t="str">
        <f t="shared" si="3"/>
        <v/>
      </c>
    </row>
    <row r="62" spans="1:17" x14ac:dyDescent="0.25">
      <c r="K62">
        <f t="shared" si="0"/>
        <v>0</v>
      </c>
      <c r="L62" t="str">
        <f t="shared" ref="L62:L65" si="17">IF(AND(COUNTIF(K62,"*-*"),LEN(K62)&gt;22,MID(K62,3,1)="-"),LEFT(K62,2),"")</f>
        <v/>
      </c>
      <c r="M62" t="str">
        <f t="shared" si="4"/>
        <v/>
      </c>
      <c r="N62" t="str">
        <f t="shared" si="7"/>
        <v/>
      </c>
      <c r="O62" t="str">
        <f t="shared" si="9"/>
        <v/>
      </c>
      <c r="P62" t="str">
        <f t="shared" si="1"/>
        <v/>
      </c>
      <c r="Q62" s="8" t="str">
        <f t="shared" si="3"/>
        <v/>
      </c>
    </row>
    <row r="63" spans="1:17" x14ac:dyDescent="0.25">
      <c r="K63">
        <f t="shared" si="0"/>
        <v>0</v>
      </c>
      <c r="L63" t="str">
        <f t="shared" si="17"/>
        <v/>
      </c>
      <c r="M63" t="str">
        <f t="shared" si="4"/>
        <v/>
      </c>
      <c r="N63" t="str">
        <f t="shared" si="7"/>
        <v/>
      </c>
      <c r="O63" t="str">
        <f t="shared" si="9"/>
        <v/>
      </c>
      <c r="P63" t="str">
        <f t="shared" si="1"/>
        <v/>
      </c>
      <c r="Q63" s="8" t="str">
        <f t="shared" si="3"/>
        <v/>
      </c>
    </row>
    <row r="64" spans="1:17" x14ac:dyDescent="0.25">
      <c r="K64">
        <f t="shared" si="0"/>
        <v>0</v>
      </c>
      <c r="L64" t="str">
        <f t="shared" si="17"/>
        <v/>
      </c>
      <c r="M64" t="str">
        <f t="shared" si="4"/>
        <v/>
      </c>
      <c r="N64" t="str">
        <f t="shared" si="7"/>
        <v/>
      </c>
      <c r="O64" t="str">
        <f t="shared" si="9"/>
        <v/>
      </c>
      <c r="P64" t="str">
        <f t="shared" si="1"/>
        <v/>
      </c>
      <c r="Q64" s="8" t="str">
        <f t="shared" si="3"/>
        <v/>
      </c>
    </row>
    <row r="65" spans="11:17" x14ac:dyDescent="0.25">
      <c r="K65">
        <f t="shared" ref="K65:K128" si="18">A65</f>
        <v>0</v>
      </c>
      <c r="L65" t="str">
        <f t="shared" si="17"/>
        <v/>
      </c>
      <c r="M65" t="str">
        <f t="shared" si="4"/>
        <v/>
      </c>
      <c r="N65" t="str">
        <f t="shared" si="7"/>
        <v/>
      </c>
      <c r="O65" t="str">
        <f t="shared" si="9"/>
        <v/>
      </c>
      <c r="P65" t="str">
        <f t="shared" si="1"/>
        <v/>
      </c>
      <c r="Q65" s="8" t="str">
        <f t="shared" si="3"/>
        <v/>
      </c>
    </row>
    <row r="66" spans="11:17" x14ac:dyDescent="0.25">
      <c r="K66">
        <f t="shared" si="18"/>
        <v>0</v>
      </c>
      <c r="L66" t="str">
        <f>IF(AND(COUNTIF(K66,"*-*"),LEN(K66)&gt;22,MID(K67,3,1)="-",A41=A67),LEFT(K66,2),"")</f>
        <v/>
      </c>
      <c r="M66" t="str">
        <f t="shared" si="4"/>
        <v/>
      </c>
      <c r="N66" t="str">
        <f t="shared" si="7"/>
        <v/>
      </c>
      <c r="O66" t="str">
        <f t="shared" si="9"/>
        <v/>
      </c>
      <c r="P66" t="str">
        <f t="shared" si="1"/>
        <v/>
      </c>
      <c r="Q66" s="8" t="str">
        <f t="shared" si="3"/>
        <v/>
      </c>
    </row>
    <row r="67" spans="11:17" x14ac:dyDescent="0.25">
      <c r="K67">
        <f t="shared" si="18"/>
        <v>0</v>
      </c>
      <c r="L67" t="str">
        <f t="shared" ref="L67" si="19">IF(AND(COUNTIF(K67,"*-*"),LEN(K67)&gt;22,MID(K68,3,1)="-",A42=A68),LEFT(K67,2),"")</f>
        <v/>
      </c>
      <c r="M67" t="str">
        <f t="shared" si="4"/>
        <v/>
      </c>
      <c r="N67" t="str">
        <f t="shared" si="7"/>
        <v/>
      </c>
      <c r="O67" t="str">
        <f t="shared" si="9"/>
        <v/>
      </c>
      <c r="P67" t="str">
        <f t="shared" si="1"/>
        <v/>
      </c>
      <c r="Q67" s="8" t="str">
        <f t="shared" si="3"/>
        <v/>
      </c>
    </row>
    <row r="68" spans="11:17" x14ac:dyDescent="0.25">
      <c r="K68">
        <f t="shared" si="18"/>
        <v>0</v>
      </c>
      <c r="L68" t="str">
        <f t="shared" ref="L68:L112" si="20">IF(AND(COUNTIF(K68,"*-*"),LEN(K68)&gt;22,MID(K68,3,1)="-"),LEFT(K68,2),"")</f>
        <v/>
      </c>
      <c r="M68" t="str">
        <f t="shared" si="4"/>
        <v/>
      </c>
      <c r="N68" t="str">
        <f t="shared" si="7"/>
        <v/>
      </c>
      <c r="O68" t="str">
        <f t="shared" si="9"/>
        <v/>
      </c>
      <c r="P68" t="str">
        <f t="shared" si="1"/>
        <v/>
      </c>
      <c r="Q68" s="8" t="str">
        <f t="shared" si="3"/>
        <v/>
      </c>
    </row>
    <row r="69" spans="11:17" x14ac:dyDescent="0.25">
      <c r="K69">
        <f t="shared" si="18"/>
        <v>0</v>
      </c>
      <c r="L69" t="str">
        <f t="shared" si="20"/>
        <v/>
      </c>
      <c r="M69" t="str">
        <f t="shared" si="4"/>
        <v/>
      </c>
      <c r="N69" t="str">
        <f t="shared" si="7"/>
        <v/>
      </c>
      <c r="O69" t="str">
        <f t="shared" si="9"/>
        <v/>
      </c>
      <c r="P69" t="str">
        <f t="shared" si="1"/>
        <v/>
      </c>
      <c r="Q69" s="8" t="str">
        <f t="shared" si="3"/>
        <v/>
      </c>
    </row>
    <row r="70" spans="11:17" x14ac:dyDescent="0.25">
      <c r="K70">
        <f t="shared" si="18"/>
        <v>0</v>
      </c>
      <c r="L70" t="str">
        <f t="shared" si="20"/>
        <v/>
      </c>
      <c r="M70" t="str">
        <f t="shared" si="4"/>
        <v/>
      </c>
      <c r="N70" t="str">
        <f t="shared" si="7"/>
        <v/>
      </c>
      <c r="O70" t="str">
        <f t="shared" si="9"/>
        <v/>
      </c>
      <c r="P70" t="str">
        <f t="shared" si="1"/>
        <v/>
      </c>
      <c r="Q70" s="8" t="str">
        <f t="shared" si="3"/>
        <v/>
      </c>
    </row>
    <row r="71" spans="11:17" x14ac:dyDescent="0.25">
      <c r="K71">
        <f t="shared" si="18"/>
        <v>0</v>
      </c>
      <c r="L71" t="str">
        <f t="shared" si="20"/>
        <v/>
      </c>
      <c r="M71" t="str">
        <f t="shared" si="4"/>
        <v/>
      </c>
      <c r="N71" t="str">
        <f t="shared" si="7"/>
        <v/>
      </c>
      <c r="O71" t="str">
        <f t="shared" si="9"/>
        <v/>
      </c>
      <c r="P71" t="str">
        <f t="shared" si="1"/>
        <v/>
      </c>
      <c r="Q71" s="8" t="str">
        <f t="shared" si="3"/>
        <v/>
      </c>
    </row>
    <row r="72" spans="11:17" x14ac:dyDescent="0.25">
      <c r="K72">
        <f t="shared" si="18"/>
        <v>0</v>
      </c>
      <c r="L72" t="str">
        <f t="shared" si="20"/>
        <v/>
      </c>
      <c r="M72" t="str">
        <f t="shared" si="4"/>
        <v/>
      </c>
      <c r="N72" t="str">
        <f t="shared" si="7"/>
        <v/>
      </c>
      <c r="O72" t="str">
        <f t="shared" si="9"/>
        <v/>
      </c>
      <c r="P72" t="str">
        <f t="shared" si="1"/>
        <v/>
      </c>
      <c r="Q72" s="8" t="str">
        <f t="shared" si="3"/>
        <v/>
      </c>
    </row>
    <row r="73" spans="11:17" x14ac:dyDescent="0.25">
      <c r="K73">
        <f t="shared" si="18"/>
        <v>0</v>
      </c>
      <c r="L73" t="str">
        <f t="shared" ref="L73" si="21">IF(AND(COUNTIF(K73,"*-*"),LEN(K73)&gt;22,MID(K74,3,1)="-",A48=A74),LEFT(K73,2),"")</f>
        <v/>
      </c>
      <c r="M73" t="str">
        <f t="shared" si="4"/>
        <v/>
      </c>
      <c r="N73" t="str">
        <f t="shared" si="7"/>
        <v/>
      </c>
      <c r="O73" t="str">
        <f t="shared" si="9"/>
        <v/>
      </c>
      <c r="P73" t="str">
        <f t="shared" si="1"/>
        <v/>
      </c>
      <c r="Q73" s="8" t="str">
        <f t="shared" si="3"/>
        <v/>
      </c>
    </row>
    <row r="74" spans="11:17" x14ac:dyDescent="0.25">
      <c r="K74">
        <f t="shared" si="18"/>
        <v>0</v>
      </c>
      <c r="L74" t="str">
        <f t="shared" ref="L74:L118" si="22">IF(AND(COUNTIF(K74,"*-*"),LEN(K74)&gt;22,MID(K74,3,1)="-"),LEFT(K74,2),"")</f>
        <v/>
      </c>
      <c r="M74" t="str">
        <f t="shared" si="4"/>
        <v/>
      </c>
      <c r="N74" t="str">
        <f t="shared" si="7"/>
        <v/>
      </c>
      <c r="O74" t="str">
        <f t="shared" si="9"/>
        <v/>
      </c>
      <c r="P74" t="str">
        <f t="shared" ref="P74:P137" si="23">IF(LEFT(K76,3)="QTÉ",RIGHT(K76,(LEN(K76)-4)),IF(LEFT(K77,3)="QTÉ",RIGHT(K77,(LEN(K77)-4)),""))</f>
        <v/>
      </c>
      <c r="Q74" s="8" t="str">
        <f t="shared" si="3"/>
        <v/>
      </c>
    </row>
    <row r="75" spans="11:17" x14ac:dyDescent="0.25">
      <c r="K75">
        <f t="shared" si="18"/>
        <v>0</v>
      </c>
      <c r="L75" t="str">
        <f t="shared" si="22"/>
        <v/>
      </c>
      <c r="M75" t="str">
        <f t="shared" si="4"/>
        <v/>
      </c>
      <c r="N75" t="str">
        <f t="shared" si="7"/>
        <v/>
      </c>
      <c r="O75" t="str">
        <f t="shared" si="9"/>
        <v/>
      </c>
      <c r="P75" t="str">
        <f t="shared" si="23"/>
        <v/>
      </c>
      <c r="Q75" s="8" t="str">
        <f t="shared" ref="Q75:Q138" si="24">IFERROR(VALUE(P75)*VALUE(SUBSTITUTE(O75,CHAR(160),"")),"")</f>
        <v/>
      </c>
    </row>
    <row r="76" spans="11:17" x14ac:dyDescent="0.25">
      <c r="K76">
        <f t="shared" si="18"/>
        <v>0</v>
      </c>
      <c r="L76" t="str">
        <f t="shared" si="22"/>
        <v/>
      </c>
      <c r="M76" t="str">
        <f t="shared" si="4"/>
        <v/>
      </c>
      <c r="N76" t="str">
        <f t="shared" si="7"/>
        <v/>
      </c>
      <c r="O76" t="str">
        <f t="shared" si="9"/>
        <v/>
      </c>
      <c r="P76" t="str">
        <f t="shared" si="23"/>
        <v/>
      </c>
      <c r="Q76" s="8" t="str">
        <f t="shared" si="24"/>
        <v/>
      </c>
    </row>
    <row r="77" spans="11:17" x14ac:dyDescent="0.25">
      <c r="K77">
        <f t="shared" si="18"/>
        <v>0</v>
      </c>
      <c r="L77" t="str">
        <f t="shared" si="22"/>
        <v/>
      </c>
      <c r="M77" t="str">
        <f t="shared" ref="M77:M140" si="25">IF(L77&lt;&gt;"",RIGHT(K77,(LEN(K77)-3)),"")</f>
        <v/>
      </c>
      <c r="N77" t="str">
        <f t="shared" si="7"/>
        <v/>
      </c>
      <c r="O77" t="str">
        <f t="shared" si="9"/>
        <v/>
      </c>
      <c r="P77" t="str">
        <f t="shared" si="23"/>
        <v/>
      </c>
      <c r="Q77" s="8" t="str">
        <f t="shared" si="24"/>
        <v/>
      </c>
    </row>
    <row r="78" spans="11:17" x14ac:dyDescent="0.25">
      <c r="K78">
        <f t="shared" si="18"/>
        <v>0</v>
      </c>
      <c r="L78" t="str">
        <f t="shared" si="22"/>
        <v/>
      </c>
      <c r="M78" t="str">
        <f t="shared" si="25"/>
        <v/>
      </c>
      <c r="N78" t="str">
        <f t="shared" si="7"/>
        <v/>
      </c>
      <c r="O78" t="str">
        <f t="shared" si="9"/>
        <v/>
      </c>
      <c r="P78" t="str">
        <f t="shared" si="23"/>
        <v/>
      </c>
      <c r="Q78" s="8" t="str">
        <f t="shared" si="24"/>
        <v/>
      </c>
    </row>
    <row r="79" spans="11:17" x14ac:dyDescent="0.25">
      <c r="K79">
        <f t="shared" si="18"/>
        <v>0</v>
      </c>
      <c r="L79" t="str">
        <f t="shared" ref="L79" si="26">IF(AND(COUNTIF(K79,"*-*"),LEN(K79)&gt;22,MID(K80,3,1)="-",A54=A80),LEFT(K79,2),"")</f>
        <v/>
      </c>
      <c r="M79" t="str">
        <f t="shared" si="25"/>
        <v/>
      </c>
      <c r="N79" t="str">
        <f t="shared" ref="N79:N142" si="27">IFERROR(MID(K82,FIND("µ",SUBSTITUTE(K82,":","µ",1))+1,FIND("µ",SUBSTITUTE(K82,":","µ",2))-FIND("µ",SUBSTITUTE(K82,":","µ",1))-21),"")</f>
        <v/>
      </c>
      <c r="O79" t="str">
        <f t="shared" si="9"/>
        <v/>
      </c>
      <c r="P79" t="str">
        <f t="shared" si="23"/>
        <v/>
      </c>
      <c r="Q79" s="8" t="str">
        <f t="shared" si="24"/>
        <v/>
      </c>
    </row>
    <row r="80" spans="11:17" x14ac:dyDescent="0.25">
      <c r="K80">
        <f t="shared" si="18"/>
        <v>0</v>
      </c>
      <c r="L80" t="str">
        <f t="shared" ref="L80:L124" si="28">IF(AND(COUNTIF(K80,"*-*"),LEN(K80)&gt;22,MID(K80,3,1)="-"),LEFT(K80,2),"")</f>
        <v/>
      </c>
      <c r="M80" t="str">
        <f t="shared" si="25"/>
        <v/>
      </c>
      <c r="N80" t="str">
        <f t="shared" si="27"/>
        <v/>
      </c>
      <c r="O80" t="str">
        <f t="shared" si="9"/>
        <v/>
      </c>
      <c r="P80" t="str">
        <f t="shared" si="23"/>
        <v/>
      </c>
      <c r="Q80" s="8" t="str">
        <f t="shared" si="24"/>
        <v/>
      </c>
    </row>
    <row r="81" spans="11:17" x14ac:dyDescent="0.25">
      <c r="K81">
        <f t="shared" si="18"/>
        <v>0</v>
      </c>
      <c r="L81" t="str">
        <f t="shared" si="28"/>
        <v/>
      </c>
      <c r="M81" t="str">
        <f t="shared" si="25"/>
        <v/>
      </c>
      <c r="N81" t="str">
        <f t="shared" si="27"/>
        <v/>
      </c>
      <c r="O81" t="str">
        <f t="shared" si="9"/>
        <v/>
      </c>
      <c r="P81" t="str">
        <f t="shared" si="23"/>
        <v/>
      </c>
      <c r="Q81" s="8" t="str">
        <f t="shared" si="24"/>
        <v/>
      </c>
    </row>
    <row r="82" spans="11:17" x14ac:dyDescent="0.25">
      <c r="K82">
        <f t="shared" si="18"/>
        <v>0</v>
      </c>
      <c r="L82" t="str">
        <f t="shared" si="28"/>
        <v/>
      </c>
      <c r="M82" t="str">
        <f t="shared" si="25"/>
        <v/>
      </c>
      <c r="N82" t="str">
        <f t="shared" si="27"/>
        <v/>
      </c>
      <c r="O82" t="str">
        <f t="shared" si="9"/>
        <v/>
      </c>
      <c r="P82" t="str">
        <f t="shared" si="23"/>
        <v/>
      </c>
      <c r="Q82" s="8" t="str">
        <f t="shared" si="24"/>
        <v/>
      </c>
    </row>
    <row r="83" spans="11:17" x14ac:dyDescent="0.25">
      <c r="K83">
        <f t="shared" si="18"/>
        <v>0</v>
      </c>
      <c r="L83" t="str">
        <f t="shared" si="28"/>
        <v/>
      </c>
      <c r="M83" t="str">
        <f t="shared" si="25"/>
        <v/>
      </c>
      <c r="N83" t="str">
        <f t="shared" si="27"/>
        <v/>
      </c>
      <c r="O83" t="str">
        <f t="shared" si="9"/>
        <v/>
      </c>
      <c r="P83" t="str">
        <f t="shared" si="23"/>
        <v/>
      </c>
      <c r="Q83" s="8" t="str">
        <f t="shared" si="24"/>
        <v/>
      </c>
    </row>
    <row r="84" spans="11:17" x14ac:dyDescent="0.25">
      <c r="K84">
        <f t="shared" si="18"/>
        <v>0</v>
      </c>
      <c r="L84" t="str">
        <f t="shared" si="28"/>
        <v/>
      </c>
      <c r="M84" t="str">
        <f t="shared" si="25"/>
        <v/>
      </c>
      <c r="N84" t="str">
        <f t="shared" si="27"/>
        <v/>
      </c>
      <c r="O84" t="str">
        <f t="shared" si="9"/>
        <v/>
      </c>
      <c r="P84" t="str">
        <f t="shared" si="23"/>
        <v/>
      </c>
      <c r="Q84" s="8" t="str">
        <f t="shared" si="24"/>
        <v/>
      </c>
    </row>
    <row r="85" spans="11:17" x14ac:dyDescent="0.25">
      <c r="K85">
        <f t="shared" si="18"/>
        <v>0</v>
      </c>
      <c r="L85" t="str">
        <f t="shared" ref="L85" si="29">IF(AND(COUNTIF(K85,"*-*"),LEN(K85)&gt;22,MID(K86,3,1)="-",A60=A86),LEFT(K85,2),"")</f>
        <v/>
      </c>
      <c r="M85" t="str">
        <f t="shared" si="25"/>
        <v/>
      </c>
      <c r="N85" t="str">
        <f t="shared" si="27"/>
        <v/>
      </c>
      <c r="O85" t="str">
        <f t="shared" ref="O85:O148" si="30">IF(RIGHT(K88,1)="€",LEFT(K88,(LEN(K88)-1)),IF(RIGHT(K89,1)="€",LEFT(K89,(LEN(K89)-1)),""))</f>
        <v/>
      </c>
      <c r="P85" t="str">
        <f t="shared" si="23"/>
        <v/>
      </c>
      <c r="Q85" s="8" t="str">
        <f t="shared" si="24"/>
        <v/>
      </c>
    </row>
    <row r="86" spans="11:17" x14ac:dyDescent="0.25">
      <c r="K86">
        <f t="shared" si="18"/>
        <v>0</v>
      </c>
      <c r="L86" t="str">
        <f t="shared" ref="L86:L130" si="31">IF(AND(COUNTIF(K86,"*-*"),LEN(K86)&gt;22,MID(K86,3,1)="-"),LEFT(K86,2),"")</f>
        <v/>
      </c>
      <c r="M86" t="str">
        <f t="shared" si="25"/>
        <v/>
      </c>
      <c r="N86" t="str">
        <f t="shared" si="27"/>
        <v/>
      </c>
      <c r="O86" t="str">
        <f t="shared" si="30"/>
        <v/>
      </c>
      <c r="P86" t="str">
        <f t="shared" si="23"/>
        <v/>
      </c>
      <c r="Q86" s="8" t="str">
        <f t="shared" si="24"/>
        <v/>
      </c>
    </row>
    <row r="87" spans="11:17" x14ac:dyDescent="0.25">
      <c r="K87">
        <f t="shared" si="18"/>
        <v>0</v>
      </c>
      <c r="L87" t="str">
        <f t="shared" si="31"/>
        <v/>
      </c>
      <c r="M87" t="str">
        <f t="shared" si="25"/>
        <v/>
      </c>
      <c r="N87" t="str">
        <f t="shared" si="27"/>
        <v/>
      </c>
      <c r="O87" t="str">
        <f t="shared" si="30"/>
        <v/>
      </c>
      <c r="P87" t="str">
        <f t="shared" si="23"/>
        <v/>
      </c>
      <c r="Q87" s="8" t="str">
        <f t="shared" si="24"/>
        <v/>
      </c>
    </row>
    <row r="88" spans="11:17" x14ac:dyDescent="0.25">
      <c r="K88">
        <f t="shared" si="18"/>
        <v>0</v>
      </c>
      <c r="L88" t="str">
        <f t="shared" si="31"/>
        <v/>
      </c>
      <c r="M88" t="str">
        <f t="shared" si="25"/>
        <v/>
      </c>
      <c r="N88" t="str">
        <f t="shared" si="27"/>
        <v/>
      </c>
      <c r="O88" t="str">
        <f t="shared" si="30"/>
        <v/>
      </c>
      <c r="P88" t="str">
        <f t="shared" si="23"/>
        <v/>
      </c>
      <c r="Q88" s="8" t="str">
        <f t="shared" si="24"/>
        <v/>
      </c>
    </row>
    <row r="89" spans="11:17" x14ac:dyDescent="0.25">
      <c r="K89">
        <f t="shared" si="18"/>
        <v>0</v>
      </c>
      <c r="L89" t="str">
        <f t="shared" si="31"/>
        <v/>
      </c>
      <c r="M89" t="str">
        <f t="shared" si="25"/>
        <v/>
      </c>
      <c r="N89" t="str">
        <f t="shared" si="27"/>
        <v/>
      </c>
      <c r="O89" t="str">
        <f t="shared" si="30"/>
        <v/>
      </c>
      <c r="P89" t="str">
        <f t="shared" si="23"/>
        <v/>
      </c>
      <c r="Q89" s="8" t="str">
        <f t="shared" si="24"/>
        <v/>
      </c>
    </row>
    <row r="90" spans="11:17" x14ac:dyDescent="0.25">
      <c r="K90">
        <f t="shared" si="18"/>
        <v>0</v>
      </c>
      <c r="L90" t="str">
        <f t="shared" si="31"/>
        <v/>
      </c>
      <c r="M90" t="str">
        <f t="shared" si="25"/>
        <v/>
      </c>
      <c r="N90" t="str">
        <f t="shared" si="27"/>
        <v/>
      </c>
      <c r="O90" t="str">
        <f t="shared" si="30"/>
        <v/>
      </c>
      <c r="P90" t="str">
        <f t="shared" si="23"/>
        <v/>
      </c>
      <c r="Q90" s="8" t="str">
        <f t="shared" si="24"/>
        <v/>
      </c>
    </row>
    <row r="91" spans="11:17" x14ac:dyDescent="0.25">
      <c r="K91">
        <f t="shared" si="18"/>
        <v>0</v>
      </c>
      <c r="L91" t="str">
        <f t="shared" ref="L91" si="32">IF(AND(COUNTIF(K91,"*-*"),LEN(K91)&gt;22,MID(K92,3,1)="-",A66=A92),LEFT(K91,2),"")</f>
        <v/>
      </c>
      <c r="M91" t="str">
        <f t="shared" si="25"/>
        <v/>
      </c>
      <c r="N91" t="str">
        <f t="shared" si="27"/>
        <v/>
      </c>
      <c r="O91" t="str">
        <f t="shared" si="30"/>
        <v/>
      </c>
      <c r="P91" t="str">
        <f t="shared" si="23"/>
        <v/>
      </c>
      <c r="Q91" s="8" t="str">
        <f t="shared" si="24"/>
        <v/>
      </c>
    </row>
    <row r="92" spans="11:17" x14ac:dyDescent="0.25">
      <c r="K92">
        <f t="shared" si="18"/>
        <v>0</v>
      </c>
      <c r="L92" t="str">
        <f t="shared" ref="L92:L133" si="33">IF(AND(COUNTIF(K92,"*-*"),LEN(K92)&gt;22,MID(K92,3,1)="-"),LEFT(K92,2),"")</f>
        <v/>
      </c>
      <c r="M92" t="str">
        <f t="shared" si="25"/>
        <v/>
      </c>
      <c r="N92" t="str">
        <f t="shared" si="27"/>
        <v/>
      </c>
      <c r="O92" t="str">
        <f t="shared" si="30"/>
        <v/>
      </c>
      <c r="P92" t="str">
        <f t="shared" si="23"/>
        <v/>
      </c>
      <c r="Q92" s="8" t="str">
        <f t="shared" si="24"/>
        <v/>
      </c>
    </row>
    <row r="93" spans="11:17" x14ac:dyDescent="0.25">
      <c r="K93">
        <f t="shared" si="18"/>
        <v>0</v>
      </c>
      <c r="L93" t="str">
        <f t="shared" si="33"/>
        <v/>
      </c>
      <c r="M93" t="str">
        <f t="shared" si="25"/>
        <v/>
      </c>
      <c r="N93" t="str">
        <f t="shared" si="27"/>
        <v/>
      </c>
      <c r="O93" t="str">
        <f t="shared" si="30"/>
        <v/>
      </c>
      <c r="P93" t="str">
        <f t="shared" si="23"/>
        <v/>
      </c>
      <c r="Q93" s="8" t="str">
        <f t="shared" si="24"/>
        <v/>
      </c>
    </row>
    <row r="94" spans="11:17" x14ac:dyDescent="0.25">
      <c r="K94">
        <f t="shared" si="18"/>
        <v>0</v>
      </c>
      <c r="L94" t="str">
        <f t="shared" ref="L94" si="34">IF(AND(COUNTIF(K94,"*-*"),LEN(K94)&gt;22,MID(K95,3,1)="-",A69=A95),LEFT(K94,2),"")</f>
        <v/>
      </c>
      <c r="M94" t="str">
        <f t="shared" si="25"/>
        <v/>
      </c>
      <c r="N94" t="str">
        <f t="shared" si="27"/>
        <v/>
      </c>
      <c r="O94" t="str">
        <f t="shared" si="30"/>
        <v/>
      </c>
      <c r="P94" t="str">
        <f t="shared" si="23"/>
        <v/>
      </c>
      <c r="Q94" s="8" t="str">
        <f t="shared" si="24"/>
        <v/>
      </c>
    </row>
    <row r="95" spans="11:17" x14ac:dyDescent="0.25">
      <c r="K95">
        <f t="shared" si="18"/>
        <v>0</v>
      </c>
      <c r="L95" t="str">
        <f t="shared" ref="L95:L139" si="35">IF(AND(COUNTIF(K95,"*-*"),LEN(K95)&gt;22,MID(K95,3,1)="-"),LEFT(K95,2),"")</f>
        <v/>
      </c>
      <c r="M95" t="str">
        <f t="shared" si="25"/>
        <v/>
      </c>
      <c r="N95" t="str">
        <f t="shared" si="27"/>
        <v/>
      </c>
      <c r="O95" t="str">
        <f t="shared" si="30"/>
        <v/>
      </c>
      <c r="P95" t="str">
        <f t="shared" si="23"/>
        <v/>
      </c>
      <c r="Q95" s="8" t="str">
        <f t="shared" si="24"/>
        <v/>
      </c>
    </row>
    <row r="96" spans="11:17" x14ac:dyDescent="0.25">
      <c r="K96">
        <f t="shared" si="18"/>
        <v>0</v>
      </c>
      <c r="L96" t="str">
        <f t="shared" si="35"/>
        <v/>
      </c>
      <c r="M96" t="str">
        <f t="shared" si="25"/>
        <v/>
      </c>
      <c r="N96" t="str">
        <f t="shared" si="27"/>
        <v/>
      </c>
      <c r="O96" t="str">
        <f t="shared" si="30"/>
        <v/>
      </c>
      <c r="P96" t="str">
        <f t="shared" si="23"/>
        <v/>
      </c>
      <c r="Q96" s="8" t="str">
        <f t="shared" si="24"/>
        <v/>
      </c>
    </row>
    <row r="97" spans="11:17" x14ac:dyDescent="0.25">
      <c r="K97">
        <f t="shared" si="18"/>
        <v>0</v>
      </c>
      <c r="L97" t="str">
        <f t="shared" si="35"/>
        <v/>
      </c>
      <c r="M97" t="str">
        <f t="shared" si="25"/>
        <v/>
      </c>
      <c r="N97" t="str">
        <f t="shared" si="27"/>
        <v/>
      </c>
      <c r="O97" t="str">
        <f t="shared" si="30"/>
        <v/>
      </c>
      <c r="P97" t="str">
        <f t="shared" si="23"/>
        <v/>
      </c>
      <c r="Q97" s="8" t="str">
        <f t="shared" si="24"/>
        <v/>
      </c>
    </row>
    <row r="98" spans="11:17" x14ac:dyDescent="0.25">
      <c r="K98">
        <f t="shared" si="18"/>
        <v>0</v>
      </c>
      <c r="L98" t="str">
        <f t="shared" si="35"/>
        <v/>
      </c>
      <c r="M98" t="str">
        <f t="shared" si="25"/>
        <v/>
      </c>
      <c r="N98" t="str">
        <f t="shared" si="27"/>
        <v/>
      </c>
      <c r="O98" t="str">
        <f t="shared" si="30"/>
        <v/>
      </c>
      <c r="P98" t="str">
        <f t="shared" si="23"/>
        <v/>
      </c>
      <c r="Q98" s="8" t="str">
        <f t="shared" si="24"/>
        <v/>
      </c>
    </row>
    <row r="99" spans="11:17" x14ac:dyDescent="0.25">
      <c r="K99">
        <f t="shared" si="18"/>
        <v>0</v>
      </c>
      <c r="L99" t="str">
        <f t="shared" si="35"/>
        <v/>
      </c>
      <c r="M99" t="str">
        <f t="shared" si="25"/>
        <v/>
      </c>
      <c r="N99" t="str">
        <f t="shared" si="27"/>
        <v/>
      </c>
      <c r="O99" t="str">
        <f t="shared" si="30"/>
        <v/>
      </c>
      <c r="P99" t="str">
        <f t="shared" si="23"/>
        <v/>
      </c>
      <c r="Q99" s="8" t="str">
        <f t="shared" si="24"/>
        <v/>
      </c>
    </row>
    <row r="100" spans="11:17" x14ac:dyDescent="0.25">
      <c r="K100">
        <f t="shared" si="18"/>
        <v>0</v>
      </c>
      <c r="L100" t="str">
        <f t="shared" ref="L100" si="36">IF(AND(COUNTIF(K100,"*-*"),LEN(K100)&gt;22,MID(K101,3,1)="-",A75=A101),LEFT(K100,2),"")</f>
        <v/>
      </c>
      <c r="M100" t="str">
        <f t="shared" si="25"/>
        <v/>
      </c>
      <c r="N100" t="str">
        <f t="shared" si="27"/>
        <v/>
      </c>
      <c r="O100" t="str">
        <f t="shared" si="30"/>
        <v/>
      </c>
      <c r="P100" t="str">
        <f t="shared" si="23"/>
        <v/>
      </c>
      <c r="Q100" s="8" t="str">
        <f t="shared" si="24"/>
        <v/>
      </c>
    </row>
    <row r="101" spans="11:17" x14ac:dyDescent="0.25">
      <c r="K101">
        <f t="shared" si="18"/>
        <v>0</v>
      </c>
      <c r="L101" t="str">
        <f t="shared" ref="L101:L145" si="37">IF(AND(COUNTIF(K101,"*-*"),LEN(K101)&gt;22,MID(K101,3,1)="-"),LEFT(K101,2),"")</f>
        <v/>
      </c>
      <c r="M101" t="str">
        <f t="shared" si="25"/>
        <v/>
      </c>
      <c r="N101" t="str">
        <f t="shared" si="27"/>
        <v/>
      </c>
      <c r="O101" t="str">
        <f t="shared" si="30"/>
        <v/>
      </c>
      <c r="P101" t="str">
        <f t="shared" si="23"/>
        <v/>
      </c>
      <c r="Q101" s="8" t="str">
        <f t="shared" si="24"/>
        <v/>
      </c>
    </row>
    <row r="102" spans="11:17" x14ac:dyDescent="0.25">
      <c r="K102">
        <f t="shared" si="18"/>
        <v>0</v>
      </c>
      <c r="L102" t="str">
        <f t="shared" si="37"/>
        <v/>
      </c>
      <c r="M102" t="str">
        <f t="shared" si="25"/>
        <v/>
      </c>
      <c r="N102" t="str">
        <f t="shared" si="27"/>
        <v/>
      </c>
      <c r="O102" t="str">
        <f t="shared" si="30"/>
        <v/>
      </c>
      <c r="P102" t="str">
        <f t="shared" si="23"/>
        <v/>
      </c>
      <c r="Q102" s="8" t="str">
        <f t="shared" si="24"/>
        <v/>
      </c>
    </row>
    <row r="103" spans="11:17" x14ac:dyDescent="0.25">
      <c r="K103">
        <f t="shared" si="18"/>
        <v>0</v>
      </c>
      <c r="L103" t="str">
        <f t="shared" si="37"/>
        <v/>
      </c>
      <c r="M103" t="str">
        <f t="shared" si="25"/>
        <v/>
      </c>
      <c r="N103" t="str">
        <f t="shared" si="27"/>
        <v/>
      </c>
      <c r="O103" t="str">
        <f t="shared" si="30"/>
        <v/>
      </c>
      <c r="P103" t="str">
        <f t="shared" si="23"/>
        <v/>
      </c>
      <c r="Q103" s="8" t="str">
        <f t="shared" si="24"/>
        <v/>
      </c>
    </row>
    <row r="104" spans="11:17" x14ac:dyDescent="0.25">
      <c r="K104">
        <f t="shared" si="18"/>
        <v>0</v>
      </c>
      <c r="L104" t="str">
        <f t="shared" si="37"/>
        <v/>
      </c>
      <c r="M104" t="str">
        <f t="shared" si="25"/>
        <v/>
      </c>
      <c r="N104" t="str">
        <f t="shared" si="27"/>
        <v/>
      </c>
      <c r="O104" t="str">
        <f t="shared" si="30"/>
        <v/>
      </c>
      <c r="P104" t="str">
        <f t="shared" si="23"/>
        <v/>
      </c>
      <c r="Q104" s="8" t="str">
        <f t="shared" si="24"/>
        <v/>
      </c>
    </row>
    <row r="105" spans="11:17" x14ac:dyDescent="0.25">
      <c r="K105">
        <f t="shared" si="18"/>
        <v>0</v>
      </c>
      <c r="L105" t="str">
        <f t="shared" si="37"/>
        <v/>
      </c>
      <c r="M105" t="str">
        <f t="shared" si="25"/>
        <v/>
      </c>
      <c r="N105" t="str">
        <f t="shared" si="27"/>
        <v/>
      </c>
      <c r="O105" t="str">
        <f t="shared" si="30"/>
        <v/>
      </c>
      <c r="P105" t="str">
        <f t="shared" si="23"/>
        <v/>
      </c>
      <c r="Q105" s="8" t="str">
        <f t="shared" si="24"/>
        <v/>
      </c>
    </row>
    <row r="106" spans="11:17" x14ac:dyDescent="0.25">
      <c r="K106">
        <f t="shared" si="18"/>
        <v>0</v>
      </c>
      <c r="L106" t="str">
        <f t="shared" ref="L106:L107" si="38">IF(AND(COUNTIF(K106,"*-*"),LEN(K106)&gt;22,MID(K107,3,1)="-",A81=A107),LEFT(K106,2),"")</f>
        <v/>
      </c>
      <c r="M106" t="str">
        <f t="shared" si="25"/>
        <v/>
      </c>
      <c r="N106" t="str">
        <f t="shared" si="27"/>
        <v/>
      </c>
      <c r="O106" t="str">
        <f t="shared" si="30"/>
        <v/>
      </c>
      <c r="P106" t="str">
        <f t="shared" si="23"/>
        <v/>
      </c>
      <c r="Q106" s="8" t="str">
        <f t="shared" si="24"/>
        <v/>
      </c>
    </row>
    <row r="107" spans="11:17" x14ac:dyDescent="0.25">
      <c r="K107">
        <f t="shared" si="18"/>
        <v>0</v>
      </c>
      <c r="L107" t="str">
        <f t="shared" si="38"/>
        <v/>
      </c>
      <c r="M107" t="str">
        <f t="shared" si="25"/>
        <v/>
      </c>
      <c r="N107" t="str">
        <f t="shared" si="27"/>
        <v/>
      </c>
      <c r="O107" t="str">
        <f t="shared" si="30"/>
        <v/>
      </c>
      <c r="P107" t="str">
        <f t="shared" si="23"/>
        <v/>
      </c>
      <c r="Q107" s="8" t="str">
        <f t="shared" si="24"/>
        <v/>
      </c>
    </row>
    <row r="108" spans="11:17" x14ac:dyDescent="0.25">
      <c r="K108">
        <f t="shared" si="18"/>
        <v>0</v>
      </c>
      <c r="L108" t="str">
        <f t="shared" ref="L108" si="39">IF(AND(COUNTIF(K108,"*-*"),LEN(K108)&gt;22,MID(K108,3,1)="-"),LEFT(K108,2),"")</f>
        <v/>
      </c>
      <c r="M108" t="str">
        <f t="shared" si="25"/>
        <v/>
      </c>
      <c r="N108" t="str">
        <f t="shared" si="27"/>
        <v/>
      </c>
      <c r="O108" t="str">
        <f t="shared" si="30"/>
        <v/>
      </c>
      <c r="P108" t="str">
        <f t="shared" si="23"/>
        <v/>
      </c>
      <c r="Q108" s="8" t="str">
        <f t="shared" si="24"/>
        <v/>
      </c>
    </row>
    <row r="109" spans="11:17" x14ac:dyDescent="0.25">
      <c r="K109">
        <f t="shared" si="18"/>
        <v>0</v>
      </c>
      <c r="L109" t="str">
        <f t="shared" si="20"/>
        <v/>
      </c>
      <c r="M109" t="str">
        <f t="shared" si="25"/>
        <v/>
      </c>
      <c r="N109" t="str">
        <f t="shared" si="27"/>
        <v/>
      </c>
      <c r="O109" t="str">
        <f t="shared" si="30"/>
        <v/>
      </c>
      <c r="P109" t="str">
        <f t="shared" si="23"/>
        <v/>
      </c>
      <c r="Q109" s="8" t="str">
        <f t="shared" si="24"/>
        <v/>
      </c>
    </row>
    <row r="110" spans="11:17" x14ac:dyDescent="0.25">
      <c r="K110">
        <f t="shared" si="18"/>
        <v>0</v>
      </c>
      <c r="L110" t="str">
        <f t="shared" si="20"/>
        <v/>
      </c>
      <c r="M110" t="str">
        <f t="shared" si="25"/>
        <v/>
      </c>
      <c r="N110" t="str">
        <f t="shared" si="27"/>
        <v/>
      </c>
      <c r="O110" t="str">
        <f t="shared" si="30"/>
        <v/>
      </c>
      <c r="P110" t="str">
        <f t="shared" si="23"/>
        <v/>
      </c>
      <c r="Q110" s="8" t="str">
        <f t="shared" si="24"/>
        <v/>
      </c>
    </row>
    <row r="111" spans="11:17" x14ac:dyDescent="0.25">
      <c r="K111">
        <f t="shared" si="18"/>
        <v>0</v>
      </c>
      <c r="L111" t="str">
        <f t="shared" si="20"/>
        <v/>
      </c>
      <c r="M111" t="str">
        <f t="shared" si="25"/>
        <v/>
      </c>
      <c r="N111" t="str">
        <f t="shared" si="27"/>
        <v/>
      </c>
      <c r="O111" t="str">
        <f t="shared" si="30"/>
        <v/>
      </c>
      <c r="P111" t="str">
        <f t="shared" si="23"/>
        <v/>
      </c>
      <c r="Q111" s="8" t="str">
        <f t="shared" si="24"/>
        <v/>
      </c>
    </row>
    <row r="112" spans="11:17" x14ac:dyDescent="0.25">
      <c r="K112">
        <f t="shared" si="18"/>
        <v>0</v>
      </c>
      <c r="L112" t="str">
        <f t="shared" si="20"/>
        <v/>
      </c>
      <c r="M112" t="str">
        <f t="shared" si="25"/>
        <v/>
      </c>
      <c r="N112" t="str">
        <f t="shared" si="27"/>
        <v/>
      </c>
      <c r="O112" t="str">
        <f t="shared" si="30"/>
        <v/>
      </c>
      <c r="P112" t="str">
        <f t="shared" si="23"/>
        <v/>
      </c>
      <c r="Q112" s="8" t="str">
        <f t="shared" si="24"/>
        <v/>
      </c>
    </row>
    <row r="113" spans="11:17" x14ac:dyDescent="0.25">
      <c r="K113">
        <f t="shared" si="18"/>
        <v>0</v>
      </c>
      <c r="L113" t="str">
        <f t="shared" ref="L113" si="40">IF(AND(COUNTIF(K113,"*-*"),LEN(K113)&gt;22,MID(K114,3,1)="-",A88=A114),LEFT(K113,2),"")</f>
        <v/>
      </c>
      <c r="M113" t="str">
        <f t="shared" si="25"/>
        <v/>
      </c>
      <c r="N113" t="str">
        <f t="shared" si="27"/>
        <v/>
      </c>
      <c r="O113" t="str">
        <f t="shared" si="30"/>
        <v/>
      </c>
      <c r="P113" t="str">
        <f t="shared" si="23"/>
        <v/>
      </c>
      <c r="Q113" s="8" t="str">
        <f t="shared" si="24"/>
        <v/>
      </c>
    </row>
    <row r="114" spans="11:17" x14ac:dyDescent="0.25">
      <c r="K114">
        <f t="shared" si="18"/>
        <v>0</v>
      </c>
      <c r="L114" t="str">
        <f t="shared" ref="L114" si="41">IF(AND(COUNTIF(K114,"*-*"),LEN(K114)&gt;22,MID(K114,3,1)="-"),LEFT(K114,2),"")</f>
        <v/>
      </c>
      <c r="M114" t="str">
        <f t="shared" si="25"/>
        <v/>
      </c>
      <c r="N114" t="str">
        <f t="shared" si="27"/>
        <v/>
      </c>
      <c r="O114" t="str">
        <f t="shared" si="30"/>
        <v/>
      </c>
      <c r="P114" t="str">
        <f t="shared" si="23"/>
        <v/>
      </c>
      <c r="Q114" s="8" t="str">
        <f t="shared" si="24"/>
        <v/>
      </c>
    </row>
    <row r="115" spans="11:17" x14ac:dyDescent="0.25">
      <c r="K115">
        <f t="shared" si="18"/>
        <v>0</v>
      </c>
      <c r="L115" t="str">
        <f t="shared" si="22"/>
        <v/>
      </c>
      <c r="M115" t="str">
        <f t="shared" si="25"/>
        <v/>
      </c>
      <c r="N115" t="str">
        <f t="shared" si="27"/>
        <v/>
      </c>
      <c r="O115" t="str">
        <f t="shared" si="30"/>
        <v/>
      </c>
      <c r="P115" t="str">
        <f t="shared" si="23"/>
        <v/>
      </c>
      <c r="Q115" s="8" t="str">
        <f t="shared" si="24"/>
        <v/>
      </c>
    </row>
    <row r="116" spans="11:17" x14ac:dyDescent="0.25">
      <c r="K116">
        <f t="shared" si="18"/>
        <v>0</v>
      </c>
      <c r="L116" t="str">
        <f t="shared" si="22"/>
        <v/>
      </c>
      <c r="M116" t="str">
        <f t="shared" si="25"/>
        <v/>
      </c>
      <c r="N116" t="str">
        <f t="shared" si="27"/>
        <v/>
      </c>
      <c r="O116" t="str">
        <f t="shared" si="30"/>
        <v/>
      </c>
      <c r="P116" t="str">
        <f t="shared" si="23"/>
        <v/>
      </c>
      <c r="Q116" s="8" t="str">
        <f t="shared" si="24"/>
        <v/>
      </c>
    </row>
    <row r="117" spans="11:17" x14ac:dyDescent="0.25">
      <c r="K117">
        <f t="shared" si="18"/>
        <v>0</v>
      </c>
      <c r="L117" t="str">
        <f t="shared" si="22"/>
        <v/>
      </c>
      <c r="M117" t="str">
        <f t="shared" si="25"/>
        <v/>
      </c>
      <c r="N117" t="str">
        <f t="shared" si="27"/>
        <v/>
      </c>
      <c r="O117" t="str">
        <f t="shared" si="30"/>
        <v/>
      </c>
      <c r="P117" t="str">
        <f t="shared" si="23"/>
        <v/>
      </c>
      <c r="Q117" s="8" t="str">
        <f t="shared" si="24"/>
        <v/>
      </c>
    </row>
    <row r="118" spans="11:17" x14ac:dyDescent="0.25">
      <c r="K118">
        <f t="shared" si="18"/>
        <v>0</v>
      </c>
      <c r="L118" t="str">
        <f t="shared" si="22"/>
        <v/>
      </c>
      <c r="M118" t="str">
        <f t="shared" si="25"/>
        <v/>
      </c>
      <c r="N118" t="str">
        <f t="shared" si="27"/>
        <v/>
      </c>
      <c r="O118" t="str">
        <f t="shared" si="30"/>
        <v/>
      </c>
      <c r="P118" t="str">
        <f t="shared" si="23"/>
        <v/>
      </c>
      <c r="Q118" s="8" t="str">
        <f t="shared" si="24"/>
        <v/>
      </c>
    </row>
    <row r="119" spans="11:17" x14ac:dyDescent="0.25">
      <c r="K119">
        <f t="shared" si="18"/>
        <v>0</v>
      </c>
      <c r="L119" t="str">
        <f t="shared" ref="L119" si="42">IF(AND(COUNTIF(K119,"*-*"),LEN(K119)&gt;22,MID(K120,3,1)="-",A94=A120),LEFT(K119,2),"")</f>
        <v/>
      </c>
      <c r="M119" t="str">
        <f t="shared" si="25"/>
        <v/>
      </c>
      <c r="N119" t="str">
        <f t="shared" si="27"/>
        <v/>
      </c>
      <c r="O119" t="str">
        <f t="shared" si="30"/>
        <v/>
      </c>
      <c r="P119" t="str">
        <f t="shared" si="23"/>
        <v/>
      </c>
      <c r="Q119" s="8" t="str">
        <f t="shared" si="24"/>
        <v/>
      </c>
    </row>
    <row r="120" spans="11:17" x14ac:dyDescent="0.25">
      <c r="K120">
        <f t="shared" si="18"/>
        <v>0</v>
      </c>
      <c r="L120" t="str">
        <f t="shared" ref="L120" si="43">IF(AND(COUNTIF(K120,"*-*"),LEN(K120)&gt;22,MID(K120,3,1)="-"),LEFT(K120,2),"")</f>
        <v/>
      </c>
      <c r="M120" t="str">
        <f t="shared" si="25"/>
        <v/>
      </c>
      <c r="N120" t="str">
        <f t="shared" si="27"/>
        <v/>
      </c>
      <c r="O120" t="str">
        <f t="shared" si="30"/>
        <v/>
      </c>
      <c r="P120" t="str">
        <f t="shared" si="23"/>
        <v/>
      </c>
      <c r="Q120" s="8" t="str">
        <f t="shared" si="24"/>
        <v/>
      </c>
    </row>
    <row r="121" spans="11:17" x14ac:dyDescent="0.25">
      <c r="K121">
        <f t="shared" si="18"/>
        <v>0</v>
      </c>
      <c r="L121" t="str">
        <f t="shared" si="28"/>
        <v/>
      </c>
      <c r="M121" t="str">
        <f t="shared" si="25"/>
        <v/>
      </c>
      <c r="N121" t="str">
        <f t="shared" si="27"/>
        <v/>
      </c>
      <c r="O121" t="str">
        <f t="shared" si="30"/>
        <v/>
      </c>
      <c r="P121" t="str">
        <f t="shared" si="23"/>
        <v/>
      </c>
      <c r="Q121" s="8" t="str">
        <f t="shared" si="24"/>
        <v/>
      </c>
    </row>
    <row r="122" spans="11:17" x14ac:dyDescent="0.25">
      <c r="K122">
        <f t="shared" si="18"/>
        <v>0</v>
      </c>
      <c r="L122" t="str">
        <f t="shared" si="28"/>
        <v/>
      </c>
      <c r="M122" t="str">
        <f t="shared" si="25"/>
        <v/>
      </c>
      <c r="N122" t="str">
        <f t="shared" si="27"/>
        <v/>
      </c>
      <c r="O122" t="str">
        <f t="shared" si="30"/>
        <v/>
      </c>
      <c r="P122" t="str">
        <f t="shared" si="23"/>
        <v/>
      </c>
      <c r="Q122" s="8" t="str">
        <f t="shared" si="24"/>
        <v/>
      </c>
    </row>
    <row r="123" spans="11:17" x14ac:dyDescent="0.25">
      <c r="K123">
        <f t="shared" si="18"/>
        <v>0</v>
      </c>
      <c r="L123" t="str">
        <f t="shared" si="28"/>
        <v/>
      </c>
      <c r="M123" t="str">
        <f t="shared" si="25"/>
        <v/>
      </c>
      <c r="N123" t="str">
        <f t="shared" si="27"/>
        <v/>
      </c>
      <c r="O123" t="str">
        <f t="shared" si="30"/>
        <v/>
      </c>
      <c r="P123" t="str">
        <f t="shared" si="23"/>
        <v/>
      </c>
      <c r="Q123" s="8" t="str">
        <f t="shared" si="24"/>
        <v/>
      </c>
    </row>
    <row r="124" spans="11:17" x14ac:dyDescent="0.25">
      <c r="K124">
        <f t="shared" si="18"/>
        <v>0</v>
      </c>
      <c r="L124" t="str">
        <f t="shared" si="28"/>
        <v/>
      </c>
      <c r="M124" t="str">
        <f t="shared" si="25"/>
        <v/>
      </c>
      <c r="N124" t="str">
        <f t="shared" si="27"/>
        <v/>
      </c>
      <c r="O124" t="str">
        <f t="shared" si="30"/>
        <v/>
      </c>
      <c r="P124" t="str">
        <f t="shared" si="23"/>
        <v/>
      </c>
      <c r="Q124" s="8" t="str">
        <f t="shared" si="24"/>
        <v/>
      </c>
    </row>
    <row r="125" spans="11:17" x14ac:dyDescent="0.25">
      <c r="K125">
        <f t="shared" si="18"/>
        <v>0</v>
      </c>
      <c r="L125" t="str">
        <f t="shared" ref="L125" si="44">IF(AND(COUNTIF(K125,"*-*"),LEN(K125)&gt;22,MID(K126,3,1)="-",A100=A126),LEFT(K125,2),"")</f>
        <v/>
      </c>
      <c r="M125" t="str">
        <f t="shared" si="25"/>
        <v/>
      </c>
      <c r="N125" t="str">
        <f t="shared" si="27"/>
        <v/>
      </c>
      <c r="O125" t="str">
        <f t="shared" si="30"/>
        <v/>
      </c>
      <c r="P125" t="str">
        <f t="shared" si="23"/>
        <v/>
      </c>
      <c r="Q125" s="8" t="str">
        <f t="shared" si="24"/>
        <v/>
      </c>
    </row>
    <row r="126" spans="11:17" x14ac:dyDescent="0.25">
      <c r="K126">
        <f t="shared" si="18"/>
        <v>0</v>
      </c>
      <c r="L126" t="str">
        <f t="shared" ref="L126" si="45">IF(AND(COUNTIF(K126,"*-*"),LEN(K126)&gt;22,MID(K126,3,1)="-"),LEFT(K126,2),"")</f>
        <v/>
      </c>
      <c r="M126" t="str">
        <f t="shared" si="25"/>
        <v/>
      </c>
      <c r="N126" t="str">
        <f t="shared" si="27"/>
        <v/>
      </c>
      <c r="O126" t="str">
        <f t="shared" si="30"/>
        <v/>
      </c>
      <c r="P126" t="str">
        <f t="shared" si="23"/>
        <v/>
      </c>
      <c r="Q126" s="8" t="str">
        <f t="shared" si="24"/>
        <v/>
      </c>
    </row>
    <row r="127" spans="11:17" x14ac:dyDescent="0.25">
      <c r="K127">
        <f t="shared" si="18"/>
        <v>0</v>
      </c>
      <c r="L127" t="str">
        <f t="shared" si="31"/>
        <v/>
      </c>
      <c r="M127" t="str">
        <f t="shared" si="25"/>
        <v/>
      </c>
      <c r="N127" t="str">
        <f t="shared" si="27"/>
        <v/>
      </c>
      <c r="O127" t="str">
        <f t="shared" si="30"/>
        <v/>
      </c>
      <c r="P127" t="str">
        <f t="shared" si="23"/>
        <v/>
      </c>
      <c r="Q127" s="8" t="str">
        <f t="shared" si="24"/>
        <v/>
      </c>
    </row>
    <row r="128" spans="11:17" x14ac:dyDescent="0.25">
      <c r="K128">
        <f t="shared" si="18"/>
        <v>0</v>
      </c>
      <c r="L128" t="str">
        <f t="shared" si="31"/>
        <v/>
      </c>
      <c r="M128" t="str">
        <f t="shared" si="25"/>
        <v/>
      </c>
      <c r="N128" t="str">
        <f t="shared" si="27"/>
        <v/>
      </c>
      <c r="O128" t="str">
        <f t="shared" si="30"/>
        <v/>
      </c>
      <c r="P128" t="str">
        <f t="shared" si="23"/>
        <v/>
      </c>
      <c r="Q128" s="8" t="str">
        <f t="shared" si="24"/>
        <v/>
      </c>
    </row>
    <row r="129" spans="11:17" x14ac:dyDescent="0.25">
      <c r="K129">
        <f t="shared" ref="K129:K192" si="46">A129</f>
        <v>0</v>
      </c>
      <c r="L129" t="str">
        <f t="shared" si="31"/>
        <v/>
      </c>
      <c r="M129" t="str">
        <f t="shared" si="25"/>
        <v/>
      </c>
      <c r="N129" t="str">
        <f t="shared" si="27"/>
        <v/>
      </c>
      <c r="O129" t="str">
        <f t="shared" si="30"/>
        <v/>
      </c>
      <c r="P129" t="str">
        <f t="shared" si="23"/>
        <v/>
      </c>
      <c r="Q129" s="8" t="str">
        <f t="shared" si="24"/>
        <v/>
      </c>
    </row>
    <row r="130" spans="11:17" x14ac:dyDescent="0.25">
      <c r="K130">
        <f t="shared" si="46"/>
        <v>0</v>
      </c>
      <c r="L130" t="str">
        <f t="shared" si="31"/>
        <v/>
      </c>
      <c r="M130" t="str">
        <f t="shared" si="25"/>
        <v/>
      </c>
      <c r="N130" t="str">
        <f t="shared" si="27"/>
        <v/>
      </c>
      <c r="O130" t="str">
        <f t="shared" si="30"/>
        <v/>
      </c>
      <c r="P130" t="str">
        <f t="shared" si="23"/>
        <v/>
      </c>
      <c r="Q130" s="8" t="str">
        <f t="shared" si="24"/>
        <v/>
      </c>
    </row>
    <row r="131" spans="11:17" x14ac:dyDescent="0.25">
      <c r="K131">
        <f t="shared" si="46"/>
        <v>0</v>
      </c>
      <c r="L131" t="str">
        <f t="shared" ref="L131" si="47">IF(AND(COUNTIF(K131,"*-*"),LEN(K131)&gt;22,MID(K132,3,1)="-",A106=A132),LEFT(K131,2),"")</f>
        <v/>
      </c>
      <c r="M131" t="str">
        <f t="shared" si="25"/>
        <v/>
      </c>
      <c r="N131" t="str">
        <f t="shared" si="27"/>
        <v/>
      </c>
      <c r="O131" t="str">
        <f t="shared" si="30"/>
        <v/>
      </c>
      <c r="P131" t="str">
        <f t="shared" si="23"/>
        <v/>
      </c>
      <c r="Q131" s="8" t="str">
        <f t="shared" si="24"/>
        <v/>
      </c>
    </row>
    <row r="132" spans="11:17" x14ac:dyDescent="0.25">
      <c r="K132">
        <f t="shared" si="46"/>
        <v>0</v>
      </c>
      <c r="L132" t="str">
        <f t="shared" ref="L132" si="48">IF(AND(COUNTIF(K132,"*-*"),LEN(K132)&gt;22,MID(K132,3,1)="-"),LEFT(K132,2),"")</f>
        <v/>
      </c>
      <c r="M132" t="str">
        <f t="shared" si="25"/>
        <v/>
      </c>
      <c r="N132" t="str">
        <f t="shared" si="27"/>
        <v/>
      </c>
      <c r="O132" t="str">
        <f t="shared" si="30"/>
        <v/>
      </c>
      <c r="P132" t="str">
        <f t="shared" si="23"/>
        <v/>
      </c>
      <c r="Q132" s="8" t="str">
        <f t="shared" si="24"/>
        <v/>
      </c>
    </row>
    <row r="133" spans="11:17" x14ac:dyDescent="0.25">
      <c r="K133">
        <f t="shared" si="46"/>
        <v>0</v>
      </c>
      <c r="L133" t="str">
        <f t="shared" si="33"/>
        <v/>
      </c>
      <c r="M133" t="str">
        <f t="shared" si="25"/>
        <v/>
      </c>
      <c r="N133" t="str">
        <f t="shared" si="27"/>
        <v/>
      </c>
      <c r="O133" t="str">
        <f t="shared" si="30"/>
        <v/>
      </c>
      <c r="P133" t="str">
        <f t="shared" si="23"/>
        <v/>
      </c>
      <c r="Q133" s="8" t="str">
        <f t="shared" si="24"/>
        <v/>
      </c>
    </row>
    <row r="134" spans="11:17" x14ac:dyDescent="0.25">
      <c r="K134">
        <f t="shared" si="46"/>
        <v>0</v>
      </c>
      <c r="L134" t="str">
        <f t="shared" ref="L134" si="49">IF(AND(COUNTIF(K134,"*-*"),LEN(K134)&gt;22,MID(K135,3,1)="-",A109=A135),LEFT(K134,2),"")</f>
        <v/>
      </c>
      <c r="M134" t="str">
        <f t="shared" si="25"/>
        <v/>
      </c>
      <c r="N134" t="str">
        <f t="shared" si="27"/>
        <v/>
      </c>
      <c r="O134" t="str">
        <f t="shared" si="30"/>
        <v/>
      </c>
      <c r="P134" t="str">
        <f t="shared" si="23"/>
        <v/>
      </c>
      <c r="Q134" s="8" t="str">
        <f t="shared" si="24"/>
        <v/>
      </c>
    </row>
    <row r="135" spans="11:17" x14ac:dyDescent="0.25">
      <c r="K135">
        <f t="shared" si="46"/>
        <v>0</v>
      </c>
      <c r="L135" t="str">
        <f t="shared" ref="L135" si="50">IF(AND(COUNTIF(K135,"*-*"),LEN(K135)&gt;22,MID(K135,3,1)="-"),LEFT(K135,2),"")</f>
        <v/>
      </c>
      <c r="M135" t="str">
        <f t="shared" si="25"/>
        <v/>
      </c>
      <c r="N135" t="str">
        <f t="shared" si="27"/>
        <v/>
      </c>
      <c r="O135" t="str">
        <f t="shared" si="30"/>
        <v/>
      </c>
      <c r="P135" t="str">
        <f t="shared" si="23"/>
        <v/>
      </c>
      <c r="Q135" s="8" t="str">
        <f t="shared" si="24"/>
        <v/>
      </c>
    </row>
    <row r="136" spans="11:17" x14ac:dyDescent="0.25">
      <c r="K136">
        <f t="shared" si="46"/>
        <v>0</v>
      </c>
      <c r="L136" t="str">
        <f t="shared" si="35"/>
        <v/>
      </c>
      <c r="M136" t="str">
        <f t="shared" si="25"/>
        <v/>
      </c>
      <c r="N136" t="str">
        <f t="shared" si="27"/>
        <v/>
      </c>
      <c r="O136" t="str">
        <f t="shared" si="30"/>
        <v/>
      </c>
      <c r="P136" t="str">
        <f t="shared" si="23"/>
        <v/>
      </c>
      <c r="Q136" s="8" t="str">
        <f t="shared" si="24"/>
        <v/>
      </c>
    </row>
    <row r="137" spans="11:17" x14ac:dyDescent="0.25">
      <c r="K137">
        <f t="shared" si="46"/>
        <v>0</v>
      </c>
      <c r="L137" t="str">
        <f t="shared" si="35"/>
        <v/>
      </c>
      <c r="M137" t="str">
        <f t="shared" si="25"/>
        <v/>
      </c>
      <c r="N137" t="str">
        <f t="shared" si="27"/>
        <v/>
      </c>
      <c r="O137" t="str">
        <f t="shared" si="30"/>
        <v/>
      </c>
      <c r="P137" t="str">
        <f t="shared" si="23"/>
        <v/>
      </c>
      <c r="Q137" s="8" t="str">
        <f t="shared" si="24"/>
        <v/>
      </c>
    </row>
    <row r="138" spans="11:17" x14ac:dyDescent="0.25">
      <c r="K138">
        <f t="shared" si="46"/>
        <v>0</v>
      </c>
      <c r="L138" t="str">
        <f t="shared" si="35"/>
        <v/>
      </c>
      <c r="M138" t="str">
        <f t="shared" si="25"/>
        <v/>
      </c>
      <c r="N138" t="str">
        <f t="shared" si="27"/>
        <v/>
      </c>
      <c r="O138" t="str">
        <f t="shared" si="30"/>
        <v/>
      </c>
      <c r="P138" t="str">
        <f t="shared" ref="P138:P201" si="51">IF(LEFT(K140,3)="QTÉ",RIGHT(K140,(LEN(K140)-4)),IF(LEFT(K141,3)="QTÉ",RIGHT(K141,(LEN(K141)-4)),""))</f>
        <v/>
      </c>
      <c r="Q138" s="8" t="str">
        <f t="shared" si="24"/>
        <v/>
      </c>
    </row>
    <row r="139" spans="11:17" x14ac:dyDescent="0.25">
      <c r="K139">
        <f t="shared" si="46"/>
        <v>0</v>
      </c>
      <c r="L139" t="str">
        <f t="shared" si="35"/>
        <v/>
      </c>
      <c r="M139" t="str">
        <f t="shared" si="25"/>
        <v/>
      </c>
      <c r="N139" t="str">
        <f t="shared" si="27"/>
        <v/>
      </c>
      <c r="O139" t="str">
        <f t="shared" si="30"/>
        <v/>
      </c>
      <c r="P139" t="str">
        <f t="shared" si="51"/>
        <v/>
      </c>
      <c r="Q139" s="8" t="str">
        <f t="shared" ref="Q139:Q202" si="52">IFERROR(VALUE(P139)*VALUE(SUBSTITUTE(O139,CHAR(160),"")),"")</f>
        <v/>
      </c>
    </row>
    <row r="140" spans="11:17" x14ac:dyDescent="0.25">
      <c r="K140">
        <f t="shared" si="46"/>
        <v>0</v>
      </c>
      <c r="L140" t="str">
        <f t="shared" ref="L140" si="53">IF(AND(COUNTIF(K140,"*-*"),LEN(K140)&gt;22,MID(K141,3,1)="-",A115=A141),LEFT(K140,2),"")</f>
        <v/>
      </c>
      <c r="M140" t="str">
        <f t="shared" si="25"/>
        <v/>
      </c>
      <c r="N140" t="str">
        <f t="shared" si="27"/>
        <v/>
      </c>
      <c r="O140" t="str">
        <f t="shared" si="30"/>
        <v/>
      </c>
      <c r="P140" t="str">
        <f t="shared" si="51"/>
        <v/>
      </c>
      <c r="Q140" s="8" t="str">
        <f t="shared" si="52"/>
        <v/>
      </c>
    </row>
    <row r="141" spans="11:17" x14ac:dyDescent="0.25">
      <c r="K141">
        <f t="shared" si="46"/>
        <v>0</v>
      </c>
      <c r="L141" t="str">
        <f t="shared" ref="L141" si="54">IF(AND(COUNTIF(K141,"*-*"),LEN(K141)&gt;22,MID(K141,3,1)="-"),LEFT(K141,2),"")</f>
        <v/>
      </c>
      <c r="M141" t="str">
        <f t="shared" ref="M141:M204" si="55">IF(L141&lt;&gt;"",RIGHT(K141,(LEN(K141)-3)),"")</f>
        <v/>
      </c>
      <c r="N141" t="str">
        <f t="shared" si="27"/>
        <v/>
      </c>
      <c r="O141" t="str">
        <f t="shared" si="30"/>
        <v/>
      </c>
      <c r="P141" t="str">
        <f t="shared" si="51"/>
        <v/>
      </c>
      <c r="Q141" s="8" t="str">
        <f t="shared" si="52"/>
        <v/>
      </c>
    </row>
    <row r="142" spans="11:17" x14ac:dyDescent="0.25">
      <c r="K142">
        <f t="shared" si="46"/>
        <v>0</v>
      </c>
      <c r="L142" t="str">
        <f t="shared" si="37"/>
        <v/>
      </c>
      <c r="M142" t="str">
        <f t="shared" si="55"/>
        <v/>
      </c>
      <c r="N142" t="str">
        <f t="shared" si="27"/>
        <v/>
      </c>
      <c r="O142" t="str">
        <f t="shared" si="30"/>
        <v/>
      </c>
      <c r="P142" t="str">
        <f t="shared" si="51"/>
        <v/>
      </c>
      <c r="Q142" s="8" t="str">
        <f t="shared" si="52"/>
        <v/>
      </c>
    </row>
    <row r="143" spans="11:17" x14ac:dyDescent="0.25">
      <c r="K143">
        <f t="shared" si="46"/>
        <v>0</v>
      </c>
      <c r="L143" t="str">
        <f t="shared" si="37"/>
        <v/>
      </c>
      <c r="M143" t="str">
        <f t="shared" si="55"/>
        <v/>
      </c>
      <c r="N143" t="str">
        <f t="shared" ref="N143:N206" si="56">IFERROR(MID(K146,FIND("µ",SUBSTITUTE(K146,":","µ",1))+1,FIND("µ",SUBSTITUTE(K146,":","µ",2))-FIND("µ",SUBSTITUTE(K146,":","µ",1))-21),"")</f>
        <v/>
      </c>
      <c r="O143" t="str">
        <f t="shared" si="30"/>
        <v/>
      </c>
      <c r="P143" t="str">
        <f t="shared" si="51"/>
        <v/>
      </c>
      <c r="Q143" s="8" t="str">
        <f t="shared" si="52"/>
        <v/>
      </c>
    </row>
    <row r="144" spans="11:17" x14ac:dyDescent="0.25">
      <c r="K144">
        <f t="shared" si="46"/>
        <v>0</v>
      </c>
      <c r="L144" t="str">
        <f t="shared" si="37"/>
        <v/>
      </c>
      <c r="M144" t="str">
        <f t="shared" si="55"/>
        <v/>
      </c>
      <c r="N144" t="str">
        <f t="shared" si="56"/>
        <v/>
      </c>
      <c r="O144" t="str">
        <f t="shared" si="30"/>
        <v/>
      </c>
      <c r="P144" t="str">
        <f t="shared" si="51"/>
        <v/>
      </c>
      <c r="Q144" s="8" t="str">
        <f t="shared" si="52"/>
        <v/>
      </c>
    </row>
    <row r="145" spans="11:17" x14ac:dyDescent="0.25">
      <c r="K145">
        <f t="shared" si="46"/>
        <v>0</v>
      </c>
      <c r="L145" t="str">
        <f t="shared" si="37"/>
        <v/>
      </c>
      <c r="M145" t="str">
        <f t="shared" si="55"/>
        <v/>
      </c>
      <c r="N145" t="str">
        <f t="shared" si="56"/>
        <v/>
      </c>
      <c r="O145" t="str">
        <f t="shared" si="30"/>
        <v/>
      </c>
      <c r="P145" t="str">
        <f t="shared" si="51"/>
        <v/>
      </c>
      <c r="Q145" s="8" t="str">
        <f t="shared" si="52"/>
        <v/>
      </c>
    </row>
    <row r="146" spans="11:17" x14ac:dyDescent="0.25">
      <c r="K146">
        <f t="shared" si="46"/>
        <v>0</v>
      </c>
      <c r="L146" t="str">
        <f t="shared" ref="L146:L147" si="57">IF(AND(COUNTIF(K146,"*-*"),LEN(K146)&gt;22,MID(K147,3,1)="-",A121=A147),LEFT(K146,2),"")</f>
        <v/>
      </c>
      <c r="M146" t="str">
        <f t="shared" si="55"/>
        <v/>
      </c>
      <c r="N146" t="str">
        <f t="shared" si="56"/>
        <v/>
      </c>
      <c r="O146" t="str">
        <f t="shared" si="30"/>
        <v/>
      </c>
      <c r="P146" t="str">
        <f t="shared" si="51"/>
        <v/>
      </c>
      <c r="Q146" s="8" t="str">
        <f t="shared" si="52"/>
        <v/>
      </c>
    </row>
    <row r="147" spans="11:17" x14ac:dyDescent="0.25">
      <c r="K147">
        <f t="shared" si="46"/>
        <v>0</v>
      </c>
      <c r="L147" t="str">
        <f t="shared" si="57"/>
        <v/>
      </c>
      <c r="M147" t="str">
        <f t="shared" si="55"/>
        <v/>
      </c>
      <c r="N147" t="str">
        <f t="shared" si="56"/>
        <v/>
      </c>
      <c r="O147" t="str">
        <f t="shared" si="30"/>
        <v/>
      </c>
      <c r="P147" t="str">
        <f t="shared" si="51"/>
        <v/>
      </c>
      <c r="Q147" s="8" t="str">
        <f t="shared" si="52"/>
        <v/>
      </c>
    </row>
    <row r="148" spans="11:17" x14ac:dyDescent="0.25">
      <c r="K148">
        <f t="shared" si="46"/>
        <v>0</v>
      </c>
      <c r="L148" t="str">
        <f t="shared" ref="L148:L192" si="58">IF(AND(COUNTIF(K148,"*-*"),LEN(K148)&gt;22,MID(K148,3,1)="-"),LEFT(K148,2),"")</f>
        <v/>
      </c>
      <c r="M148" t="str">
        <f t="shared" si="55"/>
        <v/>
      </c>
      <c r="N148" t="str">
        <f t="shared" si="56"/>
        <v/>
      </c>
      <c r="O148" t="str">
        <f t="shared" si="30"/>
        <v/>
      </c>
      <c r="P148" t="str">
        <f t="shared" si="51"/>
        <v/>
      </c>
      <c r="Q148" s="8" t="str">
        <f t="shared" si="52"/>
        <v/>
      </c>
    </row>
    <row r="149" spans="11:17" x14ac:dyDescent="0.25">
      <c r="K149">
        <f t="shared" si="46"/>
        <v>0</v>
      </c>
      <c r="L149" t="str">
        <f t="shared" si="58"/>
        <v/>
      </c>
      <c r="M149" t="str">
        <f t="shared" si="55"/>
        <v/>
      </c>
      <c r="N149" t="str">
        <f t="shared" si="56"/>
        <v/>
      </c>
      <c r="O149" t="str">
        <f t="shared" ref="O149:O212" si="59">IF(RIGHT(K152,1)="€",LEFT(K152,(LEN(K152)-1)),IF(RIGHT(K153,1)="€",LEFT(K153,(LEN(K153)-1)),""))</f>
        <v/>
      </c>
      <c r="P149" t="str">
        <f t="shared" si="51"/>
        <v/>
      </c>
      <c r="Q149" s="8" t="str">
        <f t="shared" si="52"/>
        <v/>
      </c>
    </row>
    <row r="150" spans="11:17" x14ac:dyDescent="0.25">
      <c r="K150">
        <f t="shared" si="46"/>
        <v>0</v>
      </c>
      <c r="L150" t="str">
        <f t="shared" si="58"/>
        <v/>
      </c>
      <c r="M150" t="str">
        <f t="shared" si="55"/>
        <v/>
      </c>
      <c r="N150" t="str">
        <f t="shared" si="56"/>
        <v/>
      </c>
      <c r="O150" t="str">
        <f t="shared" si="59"/>
        <v/>
      </c>
      <c r="P150" t="str">
        <f t="shared" si="51"/>
        <v/>
      </c>
      <c r="Q150" s="8" t="str">
        <f t="shared" si="52"/>
        <v/>
      </c>
    </row>
    <row r="151" spans="11:17" x14ac:dyDescent="0.25">
      <c r="K151">
        <f t="shared" si="46"/>
        <v>0</v>
      </c>
      <c r="L151" t="str">
        <f t="shared" si="58"/>
        <v/>
      </c>
      <c r="M151" t="str">
        <f t="shared" si="55"/>
        <v/>
      </c>
      <c r="N151" t="str">
        <f t="shared" si="56"/>
        <v/>
      </c>
      <c r="O151" t="str">
        <f t="shared" si="59"/>
        <v/>
      </c>
      <c r="P151" t="str">
        <f t="shared" si="51"/>
        <v/>
      </c>
      <c r="Q151" s="8" t="str">
        <f t="shared" si="52"/>
        <v/>
      </c>
    </row>
    <row r="152" spans="11:17" x14ac:dyDescent="0.25">
      <c r="K152">
        <f t="shared" si="46"/>
        <v>0</v>
      </c>
      <c r="L152" t="str">
        <f t="shared" si="58"/>
        <v/>
      </c>
      <c r="M152" t="str">
        <f t="shared" si="55"/>
        <v/>
      </c>
      <c r="N152" t="str">
        <f t="shared" si="56"/>
        <v/>
      </c>
      <c r="O152" t="str">
        <f t="shared" si="59"/>
        <v/>
      </c>
      <c r="P152" t="str">
        <f t="shared" si="51"/>
        <v/>
      </c>
      <c r="Q152" s="8" t="str">
        <f t="shared" si="52"/>
        <v/>
      </c>
    </row>
    <row r="153" spans="11:17" x14ac:dyDescent="0.25">
      <c r="K153">
        <f t="shared" si="46"/>
        <v>0</v>
      </c>
      <c r="L153" t="str">
        <f t="shared" ref="L153" si="60">IF(AND(COUNTIF(K153,"*-*"),LEN(K153)&gt;22,MID(K154,3,1)="-",A128=A154),LEFT(K153,2),"")</f>
        <v/>
      </c>
      <c r="M153" t="str">
        <f t="shared" si="55"/>
        <v/>
      </c>
      <c r="N153" t="str">
        <f t="shared" si="56"/>
        <v/>
      </c>
      <c r="O153" t="str">
        <f t="shared" si="59"/>
        <v/>
      </c>
      <c r="P153" t="str">
        <f t="shared" si="51"/>
        <v/>
      </c>
      <c r="Q153" s="8" t="str">
        <f t="shared" si="52"/>
        <v/>
      </c>
    </row>
    <row r="154" spans="11:17" x14ac:dyDescent="0.25">
      <c r="K154">
        <f t="shared" si="46"/>
        <v>0</v>
      </c>
      <c r="L154" t="str">
        <f t="shared" ref="L154:L198" si="61">IF(AND(COUNTIF(K154,"*-*"),LEN(K154)&gt;22,MID(K154,3,1)="-"),LEFT(K154,2),"")</f>
        <v/>
      </c>
      <c r="M154" t="str">
        <f t="shared" si="55"/>
        <v/>
      </c>
      <c r="N154" t="str">
        <f t="shared" si="56"/>
        <v/>
      </c>
      <c r="O154" t="str">
        <f t="shared" si="59"/>
        <v/>
      </c>
      <c r="P154" t="str">
        <f t="shared" si="51"/>
        <v/>
      </c>
      <c r="Q154" s="8" t="str">
        <f t="shared" si="52"/>
        <v/>
      </c>
    </row>
    <row r="155" spans="11:17" x14ac:dyDescent="0.25">
      <c r="K155">
        <f t="shared" si="46"/>
        <v>0</v>
      </c>
      <c r="L155" t="str">
        <f t="shared" si="61"/>
        <v/>
      </c>
      <c r="M155" t="str">
        <f t="shared" si="55"/>
        <v/>
      </c>
      <c r="N155" t="str">
        <f t="shared" si="56"/>
        <v/>
      </c>
      <c r="O155" t="str">
        <f t="shared" si="59"/>
        <v/>
      </c>
      <c r="P155" t="str">
        <f t="shared" si="51"/>
        <v/>
      </c>
      <c r="Q155" s="8" t="str">
        <f t="shared" si="52"/>
        <v/>
      </c>
    </row>
    <row r="156" spans="11:17" x14ac:dyDescent="0.25">
      <c r="K156">
        <f t="shared" si="46"/>
        <v>0</v>
      </c>
      <c r="L156" t="str">
        <f t="shared" si="61"/>
        <v/>
      </c>
      <c r="M156" t="str">
        <f t="shared" si="55"/>
        <v/>
      </c>
      <c r="N156" t="str">
        <f t="shared" si="56"/>
        <v/>
      </c>
      <c r="O156" t="str">
        <f t="shared" si="59"/>
        <v/>
      </c>
      <c r="P156" t="str">
        <f t="shared" si="51"/>
        <v/>
      </c>
      <c r="Q156" s="8" t="str">
        <f t="shared" si="52"/>
        <v/>
      </c>
    </row>
    <row r="157" spans="11:17" x14ac:dyDescent="0.25">
      <c r="K157">
        <f t="shared" si="46"/>
        <v>0</v>
      </c>
      <c r="L157" t="str">
        <f t="shared" si="61"/>
        <v/>
      </c>
      <c r="M157" t="str">
        <f t="shared" si="55"/>
        <v/>
      </c>
      <c r="N157" t="str">
        <f t="shared" si="56"/>
        <v/>
      </c>
      <c r="O157" t="str">
        <f t="shared" si="59"/>
        <v/>
      </c>
      <c r="P157" t="str">
        <f t="shared" si="51"/>
        <v/>
      </c>
      <c r="Q157" s="8" t="str">
        <f t="shared" si="52"/>
        <v/>
      </c>
    </row>
    <row r="158" spans="11:17" x14ac:dyDescent="0.25">
      <c r="K158">
        <f t="shared" si="46"/>
        <v>0</v>
      </c>
      <c r="L158" t="str">
        <f t="shared" si="61"/>
        <v/>
      </c>
      <c r="M158" t="str">
        <f t="shared" si="55"/>
        <v/>
      </c>
      <c r="N158" t="str">
        <f t="shared" si="56"/>
        <v/>
      </c>
      <c r="O158" t="str">
        <f t="shared" si="59"/>
        <v/>
      </c>
      <c r="P158" t="str">
        <f t="shared" si="51"/>
        <v/>
      </c>
      <c r="Q158" s="8" t="str">
        <f t="shared" si="52"/>
        <v/>
      </c>
    </row>
    <row r="159" spans="11:17" x14ac:dyDescent="0.25">
      <c r="K159">
        <f t="shared" si="46"/>
        <v>0</v>
      </c>
      <c r="L159" t="str">
        <f t="shared" ref="L159" si="62">IF(AND(COUNTIF(K159,"*-*"),LEN(K159)&gt;22,MID(K160,3,1)="-",A134=A160),LEFT(K159,2),"")</f>
        <v/>
      </c>
      <c r="M159" t="str">
        <f t="shared" si="55"/>
        <v/>
      </c>
      <c r="N159" t="str">
        <f t="shared" si="56"/>
        <v/>
      </c>
      <c r="O159" t="str">
        <f t="shared" si="59"/>
        <v/>
      </c>
      <c r="P159" t="str">
        <f t="shared" si="51"/>
        <v/>
      </c>
      <c r="Q159" s="8" t="str">
        <f t="shared" si="52"/>
        <v/>
      </c>
    </row>
    <row r="160" spans="11:17" x14ac:dyDescent="0.25">
      <c r="K160">
        <f t="shared" si="46"/>
        <v>0</v>
      </c>
      <c r="L160" t="str">
        <f t="shared" ref="L160:L204" si="63">IF(AND(COUNTIF(K160,"*-*"),LEN(K160)&gt;22,MID(K160,3,1)="-"),LEFT(K160,2),"")</f>
        <v/>
      </c>
      <c r="M160" t="str">
        <f t="shared" si="55"/>
        <v/>
      </c>
      <c r="N160" t="str">
        <f t="shared" si="56"/>
        <v/>
      </c>
      <c r="O160" t="str">
        <f t="shared" si="59"/>
        <v/>
      </c>
      <c r="P160" t="str">
        <f t="shared" si="51"/>
        <v/>
      </c>
      <c r="Q160" s="8" t="str">
        <f t="shared" si="52"/>
        <v/>
      </c>
    </row>
    <row r="161" spans="11:17" x14ac:dyDescent="0.25">
      <c r="K161">
        <f t="shared" si="46"/>
        <v>0</v>
      </c>
      <c r="L161" t="str">
        <f t="shared" si="63"/>
        <v/>
      </c>
      <c r="M161" t="str">
        <f t="shared" si="55"/>
        <v/>
      </c>
      <c r="N161" t="str">
        <f t="shared" si="56"/>
        <v/>
      </c>
      <c r="O161" t="str">
        <f t="shared" si="59"/>
        <v/>
      </c>
      <c r="P161" t="str">
        <f t="shared" si="51"/>
        <v/>
      </c>
      <c r="Q161" s="8" t="str">
        <f t="shared" si="52"/>
        <v/>
      </c>
    </row>
    <row r="162" spans="11:17" x14ac:dyDescent="0.25">
      <c r="K162">
        <f t="shared" si="46"/>
        <v>0</v>
      </c>
      <c r="L162" t="str">
        <f t="shared" si="63"/>
        <v/>
      </c>
      <c r="M162" t="str">
        <f t="shared" si="55"/>
        <v/>
      </c>
      <c r="N162" t="str">
        <f t="shared" si="56"/>
        <v/>
      </c>
      <c r="O162" t="str">
        <f t="shared" si="59"/>
        <v/>
      </c>
      <c r="P162" t="str">
        <f t="shared" si="51"/>
        <v/>
      </c>
      <c r="Q162" s="8" t="str">
        <f t="shared" si="52"/>
        <v/>
      </c>
    </row>
    <row r="163" spans="11:17" x14ac:dyDescent="0.25">
      <c r="K163">
        <f t="shared" si="46"/>
        <v>0</v>
      </c>
      <c r="L163" t="str">
        <f t="shared" si="63"/>
        <v/>
      </c>
      <c r="M163" t="str">
        <f t="shared" si="55"/>
        <v/>
      </c>
      <c r="N163" t="str">
        <f t="shared" si="56"/>
        <v/>
      </c>
      <c r="O163" t="str">
        <f t="shared" si="59"/>
        <v/>
      </c>
      <c r="P163" t="str">
        <f t="shared" si="51"/>
        <v/>
      </c>
      <c r="Q163" s="8" t="str">
        <f t="shared" si="52"/>
        <v/>
      </c>
    </row>
    <row r="164" spans="11:17" x14ac:dyDescent="0.25">
      <c r="K164">
        <f t="shared" si="46"/>
        <v>0</v>
      </c>
      <c r="L164" t="str">
        <f t="shared" si="63"/>
        <v/>
      </c>
      <c r="M164" t="str">
        <f t="shared" si="55"/>
        <v/>
      </c>
      <c r="N164" t="str">
        <f t="shared" si="56"/>
        <v/>
      </c>
      <c r="O164" t="str">
        <f t="shared" si="59"/>
        <v/>
      </c>
      <c r="P164" t="str">
        <f t="shared" si="51"/>
        <v/>
      </c>
      <c r="Q164" s="8" t="str">
        <f t="shared" si="52"/>
        <v/>
      </c>
    </row>
    <row r="165" spans="11:17" x14ac:dyDescent="0.25">
      <c r="K165">
        <f t="shared" si="46"/>
        <v>0</v>
      </c>
      <c r="L165" t="str">
        <f t="shared" ref="L165" si="64">IF(AND(COUNTIF(K165,"*-*"),LEN(K165)&gt;22,MID(K166,3,1)="-",A140=A166),LEFT(K165,2),"")</f>
        <v/>
      </c>
      <c r="M165" t="str">
        <f t="shared" si="55"/>
        <v/>
      </c>
      <c r="N165" t="str">
        <f t="shared" si="56"/>
        <v/>
      </c>
      <c r="O165" t="str">
        <f t="shared" si="59"/>
        <v/>
      </c>
      <c r="P165" t="str">
        <f t="shared" si="51"/>
        <v/>
      </c>
      <c r="Q165" s="8" t="str">
        <f t="shared" si="52"/>
        <v/>
      </c>
    </row>
    <row r="166" spans="11:17" x14ac:dyDescent="0.25">
      <c r="K166">
        <f t="shared" si="46"/>
        <v>0</v>
      </c>
      <c r="L166" t="str">
        <f t="shared" ref="L166:L210" si="65">IF(AND(COUNTIF(K166,"*-*"),LEN(K166)&gt;22,MID(K166,3,1)="-"),LEFT(K166,2),"")</f>
        <v/>
      </c>
      <c r="M166" t="str">
        <f t="shared" si="55"/>
        <v/>
      </c>
      <c r="N166" t="str">
        <f t="shared" si="56"/>
        <v/>
      </c>
      <c r="O166" t="str">
        <f t="shared" si="59"/>
        <v/>
      </c>
      <c r="P166" t="str">
        <f t="shared" si="51"/>
        <v/>
      </c>
      <c r="Q166" s="8" t="str">
        <f t="shared" si="52"/>
        <v/>
      </c>
    </row>
    <row r="167" spans="11:17" x14ac:dyDescent="0.25">
      <c r="K167">
        <f t="shared" si="46"/>
        <v>0</v>
      </c>
      <c r="L167" t="str">
        <f t="shared" si="65"/>
        <v/>
      </c>
      <c r="M167" t="str">
        <f t="shared" si="55"/>
        <v/>
      </c>
      <c r="N167" t="str">
        <f t="shared" si="56"/>
        <v/>
      </c>
      <c r="O167" t="str">
        <f t="shared" si="59"/>
        <v/>
      </c>
      <c r="P167" t="str">
        <f t="shared" si="51"/>
        <v/>
      </c>
      <c r="Q167" s="8" t="str">
        <f t="shared" si="52"/>
        <v/>
      </c>
    </row>
    <row r="168" spans="11:17" x14ac:dyDescent="0.25">
      <c r="K168">
        <f t="shared" si="46"/>
        <v>0</v>
      </c>
      <c r="L168" t="str">
        <f t="shared" si="65"/>
        <v/>
      </c>
      <c r="M168" t="str">
        <f t="shared" si="55"/>
        <v/>
      </c>
      <c r="N168" t="str">
        <f t="shared" si="56"/>
        <v/>
      </c>
      <c r="O168" t="str">
        <f t="shared" si="59"/>
        <v/>
      </c>
      <c r="P168" t="str">
        <f t="shared" si="51"/>
        <v/>
      </c>
      <c r="Q168" s="8" t="str">
        <f t="shared" si="52"/>
        <v/>
      </c>
    </row>
    <row r="169" spans="11:17" x14ac:dyDescent="0.25">
      <c r="K169">
        <f t="shared" si="46"/>
        <v>0</v>
      </c>
      <c r="L169" t="str">
        <f t="shared" si="65"/>
        <v/>
      </c>
      <c r="M169" t="str">
        <f t="shared" si="55"/>
        <v/>
      </c>
      <c r="N169" t="str">
        <f t="shared" si="56"/>
        <v/>
      </c>
      <c r="O169" t="str">
        <f t="shared" si="59"/>
        <v/>
      </c>
      <c r="P169" t="str">
        <f t="shared" si="51"/>
        <v/>
      </c>
      <c r="Q169" s="8" t="str">
        <f t="shared" si="52"/>
        <v/>
      </c>
    </row>
    <row r="170" spans="11:17" x14ac:dyDescent="0.25">
      <c r="K170">
        <f t="shared" si="46"/>
        <v>0</v>
      </c>
      <c r="L170" t="str">
        <f t="shared" si="65"/>
        <v/>
      </c>
      <c r="M170" t="str">
        <f t="shared" si="55"/>
        <v/>
      </c>
      <c r="N170" t="str">
        <f t="shared" si="56"/>
        <v/>
      </c>
      <c r="O170" t="str">
        <f t="shared" si="59"/>
        <v/>
      </c>
      <c r="P170" t="str">
        <f t="shared" si="51"/>
        <v/>
      </c>
      <c r="Q170" s="8" t="str">
        <f t="shared" si="52"/>
        <v/>
      </c>
    </row>
    <row r="171" spans="11:17" x14ac:dyDescent="0.25">
      <c r="K171">
        <f t="shared" si="46"/>
        <v>0</v>
      </c>
      <c r="L171" t="str">
        <f t="shared" ref="L171" si="66">IF(AND(COUNTIF(K171,"*-*"),LEN(K171)&gt;22,MID(K172,3,1)="-",A146=A172),LEFT(K171,2),"")</f>
        <v/>
      </c>
      <c r="M171" t="str">
        <f t="shared" si="55"/>
        <v/>
      </c>
      <c r="N171" t="str">
        <f t="shared" si="56"/>
        <v/>
      </c>
      <c r="O171" t="str">
        <f t="shared" si="59"/>
        <v/>
      </c>
      <c r="P171" t="str">
        <f t="shared" si="51"/>
        <v/>
      </c>
      <c r="Q171" s="8" t="str">
        <f t="shared" si="52"/>
        <v/>
      </c>
    </row>
    <row r="172" spans="11:17" x14ac:dyDescent="0.25">
      <c r="K172">
        <f t="shared" si="46"/>
        <v>0</v>
      </c>
      <c r="L172" t="str">
        <f t="shared" ref="L172:L213" si="67">IF(AND(COUNTIF(K172,"*-*"),LEN(K172)&gt;22,MID(K172,3,1)="-"),LEFT(K172,2),"")</f>
        <v/>
      </c>
      <c r="M172" t="str">
        <f t="shared" si="55"/>
        <v/>
      </c>
      <c r="N172" t="str">
        <f t="shared" si="56"/>
        <v/>
      </c>
      <c r="O172" t="str">
        <f t="shared" si="59"/>
        <v/>
      </c>
      <c r="P172" t="str">
        <f t="shared" si="51"/>
        <v/>
      </c>
      <c r="Q172" s="8" t="str">
        <f t="shared" si="52"/>
        <v/>
      </c>
    </row>
    <row r="173" spans="11:17" x14ac:dyDescent="0.25">
      <c r="K173">
        <f t="shared" si="46"/>
        <v>0</v>
      </c>
      <c r="L173" t="str">
        <f t="shared" si="67"/>
        <v/>
      </c>
      <c r="M173" t="str">
        <f t="shared" si="55"/>
        <v/>
      </c>
      <c r="N173" t="str">
        <f t="shared" si="56"/>
        <v/>
      </c>
      <c r="O173" t="str">
        <f t="shared" si="59"/>
        <v/>
      </c>
      <c r="P173" t="str">
        <f t="shared" si="51"/>
        <v/>
      </c>
      <c r="Q173" s="8" t="str">
        <f t="shared" si="52"/>
        <v/>
      </c>
    </row>
    <row r="174" spans="11:17" x14ac:dyDescent="0.25">
      <c r="K174">
        <f t="shared" si="46"/>
        <v>0</v>
      </c>
      <c r="L174" t="str">
        <f t="shared" ref="L174" si="68">IF(AND(COUNTIF(K174,"*-*"),LEN(K174)&gt;22,MID(K175,3,1)="-",A149=A175),LEFT(K174,2),"")</f>
        <v/>
      </c>
      <c r="M174" t="str">
        <f t="shared" si="55"/>
        <v/>
      </c>
      <c r="N174" t="str">
        <f t="shared" si="56"/>
        <v/>
      </c>
      <c r="O174" t="str">
        <f t="shared" si="59"/>
        <v/>
      </c>
      <c r="P174" t="str">
        <f t="shared" si="51"/>
        <v/>
      </c>
      <c r="Q174" s="8" t="str">
        <f t="shared" si="52"/>
        <v/>
      </c>
    </row>
    <row r="175" spans="11:17" x14ac:dyDescent="0.25">
      <c r="K175">
        <f t="shared" si="46"/>
        <v>0</v>
      </c>
      <c r="L175" t="str">
        <f t="shared" ref="L175:L219" si="69">IF(AND(COUNTIF(K175,"*-*"),LEN(K175)&gt;22,MID(K175,3,1)="-"),LEFT(K175,2),"")</f>
        <v/>
      </c>
      <c r="M175" t="str">
        <f t="shared" si="55"/>
        <v/>
      </c>
      <c r="N175" t="str">
        <f t="shared" si="56"/>
        <v/>
      </c>
      <c r="O175" t="str">
        <f t="shared" si="59"/>
        <v/>
      </c>
      <c r="P175" t="str">
        <f t="shared" si="51"/>
        <v/>
      </c>
      <c r="Q175" s="8" t="str">
        <f t="shared" si="52"/>
        <v/>
      </c>
    </row>
    <row r="176" spans="11:17" x14ac:dyDescent="0.25">
      <c r="K176">
        <f t="shared" si="46"/>
        <v>0</v>
      </c>
      <c r="L176" t="str">
        <f t="shared" si="69"/>
        <v/>
      </c>
      <c r="M176" t="str">
        <f t="shared" si="55"/>
        <v/>
      </c>
      <c r="N176" t="str">
        <f t="shared" si="56"/>
        <v/>
      </c>
      <c r="O176" t="str">
        <f t="shared" si="59"/>
        <v/>
      </c>
      <c r="P176" t="str">
        <f t="shared" si="51"/>
        <v/>
      </c>
      <c r="Q176" s="8" t="str">
        <f t="shared" si="52"/>
        <v/>
      </c>
    </row>
    <row r="177" spans="11:17" x14ac:dyDescent="0.25">
      <c r="K177">
        <f t="shared" si="46"/>
        <v>0</v>
      </c>
      <c r="L177" t="str">
        <f t="shared" si="69"/>
        <v/>
      </c>
      <c r="M177" t="str">
        <f t="shared" si="55"/>
        <v/>
      </c>
      <c r="N177" t="str">
        <f t="shared" si="56"/>
        <v/>
      </c>
      <c r="O177" t="str">
        <f t="shared" si="59"/>
        <v/>
      </c>
      <c r="P177" t="str">
        <f t="shared" si="51"/>
        <v/>
      </c>
      <c r="Q177" s="8" t="str">
        <f t="shared" si="52"/>
        <v/>
      </c>
    </row>
    <row r="178" spans="11:17" x14ac:dyDescent="0.25">
      <c r="K178">
        <f t="shared" si="46"/>
        <v>0</v>
      </c>
      <c r="L178" t="str">
        <f t="shared" si="69"/>
        <v/>
      </c>
      <c r="M178" t="str">
        <f t="shared" si="55"/>
        <v/>
      </c>
      <c r="N178" t="str">
        <f t="shared" si="56"/>
        <v/>
      </c>
      <c r="O178" t="str">
        <f t="shared" si="59"/>
        <v/>
      </c>
      <c r="P178" t="str">
        <f t="shared" si="51"/>
        <v/>
      </c>
      <c r="Q178" s="8" t="str">
        <f t="shared" si="52"/>
        <v/>
      </c>
    </row>
    <row r="179" spans="11:17" x14ac:dyDescent="0.25">
      <c r="K179">
        <f t="shared" si="46"/>
        <v>0</v>
      </c>
      <c r="L179" t="str">
        <f t="shared" si="69"/>
        <v/>
      </c>
      <c r="M179" t="str">
        <f t="shared" si="55"/>
        <v/>
      </c>
      <c r="N179" t="str">
        <f t="shared" si="56"/>
        <v/>
      </c>
      <c r="O179" t="str">
        <f t="shared" si="59"/>
        <v/>
      </c>
      <c r="P179" t="str">
        <f t="shared" si="51"/>
        <v/>
      </c>
      <c r="Q179" s="8" t="str">
        <f t="shared" si="52"/>
        <v/>
      </c>
    </row>
    <row r="180" spans="11:17" x14ac:dyDescent="0.25">
      <c r="K180">
        <f t="shared" si="46"/>
        <v>0</v>
      </c>
      <c r="L180" t="str">
        <f t="shared" ref="L180" si="70">IF(AND(COUNTIF(K180,"*-*"),LEN(K180)&gt;22,MID(K181,3,1)="-",A155=A181),LEFT(K180,2),"")</f>
        <v/>
      </c>
      <c r="M180" t="str">
        <f t="shared" si="55"/>
        <v/>
      </c>
      <c r="N180" t="str">
        <f t="shared" si="56"/>
        <v/>
      </c>
      <c r="O180" t="str">
        <f t="shared" si="59"/>
        <v/>
      </c>
      <c r="P180" t="str">
        <f t="shared" si="51"/>
        <v/>
      </c>
      <c r="Q180" s="8" t="str">
        <f t="shared" si="52"/>
        <v/>
      </c>
    </row>
    <row r="181" spans="11:17" x14ac:dyDescent="0.25">
      <c r="K181">
        <f t="shared" si="46"/>
        <v>0</v>
      </c>
      <c r="L181" t="str">
        <f t="shared" ref="L181:L225" si="71">IF(AND(COUNTIF(K181,"*-*"),LEN(K181)&gt;22,MID(K181,3,1)="-"),LEFT(K181,2),"")</f>
        <v/>
      </c>
      <c r="M181" t="str">
        <f t="shared" si="55"/>
        <v/>
      </c>
      <c r="N181" t="str">
        <f t="shared" si="56"/>
        <v/>
      </c>
      <c r="O181" t="str">
        <f t="shared" si="59"/>
        <v/>
      </c>
      <c r="P181" t="str">
        <f t="shared" si="51"/>
        <v/>
      </c>
      <c r="Q181" s="8" t="str">
        <f t="shared" si="52"/>
        <v/>
      </c>
    </row>
    <row r="182" spans="11:17" x14ac:dyDescent="0.25">
      <c r="K182">
        <f t="shared" si="46"/>
        <v>0</v>
      </c>
      <c r="L182" t="str">
        <f t="shared" si="71"/>
        <v/>
      </c>
      <c r="M182" t="str">
        <f t="shared" si="55"/>
        <v/>
      </c>
      <c r="N182" t="str">
        <f t="shared" si="56"/>
        <v/>
      </c>
      <c r="O182" t="str">
        <f t="shared" si="59"/>
        <v/>
      </c>
      <c r="P182" t="str">
        <f t="shared" si="51"/>
        <v/>
      </c>
      <c r="Q182" s="8" t="str">
        <f t="shared" si="52"/>
        <v/>
      </c>
    </row>
    <row r="183" spans="11:17" x14ac:dyDescent="0.25">
      <c r="K183">
        <f t="shared" si="46"/>
        <v>0</v>
      </c>
      <c r="L183" t="str">
        <f t="shared" si="71"/>
        <v/>
      </c>
      <c r="M183" t="str">
        <f t="shared" si="55"/>
        <v/>
      </c>
      <c r="N183" t="str">
        <f t="shared" si="56"/>
        <v/>
      </c>
      <c r="O183" t="str">
        <f t="shared" si="59"/>
        <v/>
      </c>
      <c r="P183" t="str">
        <f t="shared" si="51"/>
        <v/>
      </c>
      <c r="Q183" s="8" t="str">
        <f t="shared" si="52"/>
        <v/>
      </c>
    </row>
    <row r="184" spans="11:17" x14ac:dyDescent="0.25">
      <c r="K184">
        <f t="shared" si="46"/>
        <v>0</v>
      </c>
      <c r="L184" t="str">
        <f t="shared" si="71"/>
        <v/>
      </c>
      <c r="M184" t="str">
        <f t="shared" si="55"/>
        <v/>
      </c>
      <c r="N184" t="str">
        <f t="shared" si="56"/>
        <v/>
      </c>
      <c r="O184" t="str">
        <f t="shared" si="59"/>
        <v/>
      </c>
      <c r="P184" t="str">
        <f t="shared" si="51"/>
        <v/>
      </c>
      <c r="Q184" s="8" t="str">
        <f t="shared" si="52"/>
        <v/>
      </c>
    </row>
    <row r="185" spans="11:17" x14ac:dyDescent="0.25">
      <c r="K185">
        <f t="shared" si="46"/>
        <v>0</v>
      </c>
      <c r="L185" t="str">
        <f t="shared" si="71"/>
        <v/>
      </c>
      <c r="M185" t="str">
        <f t="shared" si="55"/>
        <v/>
      </c>
      <c r="N185" t="str">
        <f t="shared" si="56"/>
        <v/>
      </c>
      <c r="O185" t="str">
        <f t="shared" si="59"/>
        <v/>
      </c>
      <c r="P185" t="str">
        <f t="shared" si="51"/>
        <v/>
      </c>
      <c r="Q185" s="8" t="str">
        <f t="shared" si="52"/>
        <v/>
      </c>
    </row>
    <row r="186" spans="11:17" x14ac:dyDescent="0.25">
      <c r="K186">
        <f t="shared" si="46"/>
        <v>0</v>
      </c>
      <c r="L186" t="str">
        <f t="shared" ref="L186:L187" si="72">IF(AND(COUNTIF(K186,"*-*"),LEN(K186)&gt;22,MID(K187,3,1)="-",A161=A187),LEFT(K186,2),"")</f>
        <v/>
      </c>
      <c r="M186" t="str">
        <f t="shared" si="55"/>
        <v/>
      </c>
      <c r="N186" t="str">
        <f t="shared" si="56"/>
        <v/>
      </c>
      <c r="O186" t="str">
        <f t="shared" si="59"/>
        <v/>
      </c>
      <c r="P186" t="str">
        <f t="shared" si="51"/>
        <v/>
      </c>
      <c r="Q186" s="8" t="str">
        <f t="shared" si="52"/>
        <v/>
      </c>
    </row>
    <row r="187" spans="11:17" x14ac:dyDescent="0.25">
      <c r="K187">
        <f t="shared" si="46"/>
        <v>0</v>
      </c>
      <c r="L187" t="str">
        <f t="shared" si="72"/>
        <v/>
      </c>
      <c r="M187" t="str">
        <f t="shared" si="55"/>
        <v/>
      </c>
      <c r="N187" t="str">
        <f t="shared" si="56"/>
        <v/>
      </c>
      <c r="O187" t="str">
        <f t="shared" si="59"/>
        <v/>
      </c>
      <c r="P187" t="str">
        <f t="shared" si="51"/>
        <v/>
      </c>
      <c r="Q187" s="8" t="str">
        <f t="shared" si="52"/>
        <v/>
      </c>
    </row>
    <row r="188" spans="11:17" x14ac:dyDescent="0.25">
      <c r="K188">
        <f t="shared" si="46"/>
        <v>0</v>
      </c>
      <c r="L188" t="str">
        <f t="shared" ref="L188" si="73">IF(AND(COUNTIF(K188,"*-*"),LEN(K188)&gt;22,MID(K188,3,1)="-"),LEFT(K188,2),"")</f>
        <v/>
      </c>
      <c r="M188" t="str">
        <f t="shared" si="55"/>
        <v/>
      </c>
      <c r="N188" t="str">
        <f t="shared" si="56"/>
        <v/>
      </c>
      <c r="O188" t="str">
        <f t="shared" si="59"/>
        <v/>
      </c>
      <c r="P188" t="str">
        <f t="shared" si="51"/>
        <v/>
      </c>
      <c r="Q188" s="8" t="str">
        <f t="shared" si="52"/>
        <v/>
      </c>
    </row>
    <row r="189" spans="11:17" x14ac:dyDescent="0.25">
      <c r="K189">
        <f t="shared" si="46"/>
        <v>0</v>
      </c>
      <c r="L189" t="str">
        <f t="shared" si="58"/>
        <v/>
      </c>
      <c r="M189" t="str">
        <f t="shared" si="55"/>
        <v/>
      </c>
      <c r="N189" t="str">
        <f t="shared" si="56"/>
        <v/>
      </c>
      <c r="O189" t="str">
        <f t="shared" si="59"/>
        <v/>
      </c>
      <c r="P189" t="str">
        <f t="shared" si="51"/>
        <v/>
      </c>
      <c r="Q189" s="8" t="str">
        <f t="shared" si="52"/>
        <v/>
      </c>
    </row>
    <row r="190" spans="11:17" x14ac:dyDescent="0.25">
      <c r="K190">
        <f t="shared" si="46"/>
        <v>0</v>
      </c>
      <c r="L190" t="str">
        <f t="shared" si="58"/>
        <v/>
      </c>
      <c r="M190" t="str">
        <f t="shared" si="55"/>
        <v/>
      </c>
      <c r="N190" t="str">
        <f t="shared" si="56"/>
        <v/>
      </c>
      <c r="O190" t="str">
        <f t="shared" si="59"/>
        <v/>
      </c>
      <c r="P190" t="str">
        <f t="shared" si="51"/>
        <v/>
      </c>
      <c r="Q190" s="8" t="str">
        <f t="shared" si="52"/>
        <v/>
      </c>
    </row>
    <row r="191" spans="11:17" x14ac:dyDescent="0.25">
      <c r="K191">
        <f t="shared" si="46"/>
        <v>0</v>
      </c>
      <c r="L191" t="str">
        <f t="shared" si="58"/>
        <v/>
      </c>
      <c r="M191" t="str">
        <f t="shared" si="55"/>
        <v/>
      </c>
      <c r="N191" t="str">
        <f t="shared" si="56"/>
        <v/>
      </c>
      <c r="O191" t="str">
        <f t="shared" si="59"/>
        <v/>
      </c>
      <c r="P191" t="str">
        <f t="shared" si="51"/>
        <v/>
      </c>
      <c r="Q191" s="8" t="str">
        <f t="shared" si="52"/>
        <v/>
      </c>
    </row>
    <row r="192" spans="11:17" x14ac:dyDescent="0.25">
      <c r="K192">
        <f t="shared" si="46"/>
        <v>0</v>
      </c>
      <c r="L192" t="str">
        <f t="shared" si="58"/>
        <v/>
      </c>
      <c r="M192" t="str">
        <f t="shared" si="55"/>
        <v/>
      </c>
      <c r="N192" t="str">
        <f t="shared" si="56"/>
        <v/>
      </c>
      <c r="O192" t="str">
        <f t="shared" si="59"/>
        <v/>
      </c>
      <c r="P192" t="str">
        <f t="shared" si="51"/>
        <v/>
      </c>
      <c r="Q192" s="8" t="str">
        <f t="shared" si="52"/>
        <v/>
      </c>
    </row>
    <row r="193" spans="11:17" x14ac:dyDescent="0.25">
      <c r="K193">
        <f t="shared" ref="K193:K256" si="74">A193</f>
        <v>0</v>
      </c>
      <c r="L193" t="str">
        <f t="shared" ref="L193" si="75">IF(AND(COUNTIF(K193,"*-*"),LEN(K193)&gt;22,MID(K194,3,1)="-",A168=A194),LEFT(K193,2),"")</f>
        <v/>
      </c>
      <c r="M193" t="str">
        <f t="shared" si="55"/>
        <v/>
      </c>
      <c r="N193" t="str">
        <f t="shared" si="56"/>
        <v/>
      </c>
      <c r="O193" t="str">
        <f t="shared" si="59"/>
        <v/>
      </c>
      <c r="P193" t="str">
        <f t="shared" si="51"/>
        <v/>
      </c>
      <c r="Q193" s="8" t="str">
        <f t="shared" si="52"/>
        <v/>
      </c>
    </row>
    <row r="194" spans="11:17" x14ac:dyDescent="0.25">
      <c r="K194">
        <f t="shared" si="74"/>
        <v>0</v>
      </c>
      <c r="L194" t="str">
        <f t="shared" ref="L194" si="76">IF(AND(COUNTIF(K194,"*-*"),LEN(K194)&gt;22,MID(K194,3,1)="-"),LEFT(K194,2),"")</f>
        <v/>
      </c>
      <c r="M194" t="str">
        <f t="shared" si="55"/>
        <v/>
      </c>
      <c r="N194" t="str">
        <f t="shared" si="56"/>
        <v/>
      </c>
      <c r="O194" t="str">
        <f t="shared" si="59"/>
        <v/>
      </c>
      <c r="P194" t="str">
        <f t="shared" si="51"/>
        <v/>
      </c>
      <c r="Q194" s="8" t="str">
        <f t="shared" si="52"/>
        <v/>
      </c>
    </row>
    <row r="195" spans="11:17" x14ac:dyDescent="0.25">
      <c r="K195">
        <f t="shared" si="74"/>
        <v>0</v>
      </c>
      <c r="L195" t="str">
        <f t="shared" si="61"/>
        <v/>
      </c>
      <c r="M195" t="str">
        <f t="shared" si="55"/>
        <v/>
      </c>
      <c r="N195" t="str">
        <f t="shared" si="56"/>
        <v/>
      </c>
      <c r="O195" t="str">
        <f t="shared" si="59"/>
        <v/>
      </c>
      <c r="P195" t="str">
        <f t="shared" si="51"/>
        <v/>
      </c>
      <c r="Q195" s="8" t="str">
        <f t="shared" si="52"/>
        <v/>
      </c>
    </row>
    <row r="196" spans="11:17" x14ac:dyDescent="0.25">
      <c r="K196">
        <f t="shared" si="74"/>
        <v>0</v>
      </c>
      <c r="L196" t="str">
        <f t="shared" si="61"/>
        <v/>
      </c>
      <c r="M196" t="str">
        <f t="shared" si="55"/>
        <v/>
      </c>
      <c r="N196" t="str">
        <f t="shared" si="56"/>
        <v/>
      </c>
      <c r="O196" t="str">
        <f t="shared" si="59"/>
        <v/>
      </c>
      <c r="P196" t="str">
        <f t="shared" si="51"/>
        <v/>
      </c>
      <c r="Q196" s="8" t="str">
        <f t="shared" si="52"/>
        <v/>
      </c>
    </row>
    <row r="197" spans="11:17" x14ac:dyDescent="0.25">
      <c r="K197">
        <f t="shared" si="74"/>
        <v>0</v>
      </c>
      <c r="L197" t="str">
        <f t="shared" si="61"/>
        <v/>
      </c>
      <c r="M197" t="str">
        <f t="shared" si="55"/>
        <v/>
      </c>
      <c r="N197" t="str">
        <f t="shared" si="56"/>
        <v/>
      </c>
      <c r="O197" t="str">
        <f t="shared" si="59"/>
        <v/>
      </c>
      <c r="P197" t="str">
        <f t="shared" si="51"/>
        <v/>
      </c>
      <c r="Q197" s="8" t="str">
        <f t="shared" si="52"/>
        <v/>
      </c>
    </row>
    <row r="198" spans="11:17" x14ac:dyDescent="0.25">
      <c r="K198">
        <f t="shared" si="74"/>
        <v>0</v>
      </c>
      <c r="L198" t="str">
        <f t="shared" si="61"/>
        <v/>
      </c>
      <c r="M198" t="str">
        <f t="shared" si="55"/>
        <v/>
      </c>
      <c r="N198" t="str">
        <f t="shared" si="56"/>
        <v/>
      </c>
      <c r="O198" t="str">
        <f t="shared" si="59"/>
        <v/>
      </c>
      <c r="P198" t="str">
        <f t="shared" si="51"/>
        <v/>
      </c>
      <c r="Q198" s="8" t="str">
        <f t="shared" si="52"/>
        <v/>
      </c>
    </row>
    <row r="199" spans="11:17" x14ac:dyDescent="0.25">
      <c r="K199">
        <f t="shared" si="74"/>
        <v>0</v>
      </c>
      <c r="L199" t="str">
        <f t="shared" ref="L199" si="77">IF(AND(COUNTIF(K199,"*-*"),LEN(K199)&gt;22,MID(K200,3,1)="-",A174=A200),LEFT(K199,2),"")</f>
        <v/>
      </c>
      <c r="M199" t="str">
        <f t="shared" si="55"/>
        <v/>
      </c>
      <c r="N199" t="str">
        <f t="shared" si="56"/>
        <v/>
      </c>
      <c r="O199" t="str">
        <f t="shared" si="59"/>
        <v/>
      </c>
      <c r="P199" t="str">
        <f t="shared" si="51"/>
        <v/>
      </c>
      <c r="Q199" s="8" t="str">
        <f t="shared" si="52"/>
        <v/>
      </c>
    </row>
    <row r="200" spans="11:17" x14ac:dyDescent="0.25">
      <c r="K200">
        <f t="shared" si="74"/>
        <v>0</v>
      </c>
      <c r="L200" t="str">
        <f t="shared" ref="L200" si="78">IF(AND(COUNTIF(K200,"*-*"),LEN(K200)&gt;22,MID(K200,3,1)="-"),LEFT(K200,2),"")</f>
        <v/>
      </c>
      <c r="M200" t="str">
        <f t="shared" si="55"/>
        <v/>
      </c>
      <c r="N200" t="str">
        <f t="shared" si="56"/>
        <v/>
      </c>
      <c r="O200" t="str">
        <f t="shared" si="59"/>
        <v/>
      </c>
      <c r="P200" t="str">
        <f t="shared" si="51"/>
        <v/>
      </c>
      <c r="Q200" s="8" t="str">
        <f t="shared" si="52"/>
        <v/>
      </c>
    </row>
    <row r="201" spans="11:17" x14ac:dyDescent="0.25">
      <c r="K201">
        <f t="shared" si="74"/>
        <v>0</v>
      </c>
      <c r="L201" t="str">
        <f t="shared" si="63"/>
        <v/>
      </c>
      <c r="M201" t="str">
        <f t="shared" si="55"/>
        <v/>
      </c>
      <c r="N201" t="str">
        <f t="shared" si="56"/>
        <v/>
      </c>
      <c r="O201" t="str">
        <f t="shared" si="59"/>
        <v/>
      </c>
      <c r="P201" t="str">
        <f t="shared" si="51"/>
        <v/>
      </c>
      <c r="Q201" s="8" t="str">
        <f t="shared" si="52"/>
        <v/>
      </c>
    </row>
    <row r="202" spans="11:17" x14ac:dyDescent="0.25">
      <c r="K202">
        <f t="shared" si="74"/>
        <v>0</v>
      </c>
      <c r="L202" t="str">
        <f t="shared" si="63"/>
        <v/>
      </c>
      <c r="M202" t="str">
        <f t="shared" si="55"/>
        <v/>
      </c>
      <c r="N202" t="str">
        <f t="shared" si="56"/>
        <v/>
      </c>
      <c r="O202" t="str">
        <f t="shared" si="59"/>
        <v/>
      </c>
      <c r="P202" t="str">
        <f t="shared" ref="P202:P265" si="79">IF(LEFT(K204,3)="QTÉ",RIGHT(K204,(LEN(K204)-4)),IF(LEFT(K205,3)="QTÉ",RIGHT(K205,(LEN(K205)-4)),""))</f>
        <v/>
      </c>
      <c r="Q202" s="8" t="str">
        <f t="shared" si="52"/>
        <v/>
      </c>
    </row>
    <row r="203" spans="11:17" x14ac:dyDescent="0.25">
      <c r="K203">
        <f t="shared" si="74"/>
        <v>0</v>
      </c>
      <c r="L203" t="str">
        <f t="shared" si="63"/>
        <v/>
      </c>
      <c r="M203" t="str">
        <f t="shared" si="55"/>
        <v/>
      </c>
      <c r="N203" t="str">
        <f t="shared" si="56"/>
        <v/>
      </c>
      <c r="O203" t="str">
        <f t="shared" si="59"/>
        <v/>
      </c>
      <c r="P203" t="str">
        <f t="shared" si="79"/>
        <v/>
      </c>
      <c r="Q203" s="8" t="str">
        <f t="shared" ref="Q203:Q266" si="80">IFERROR(VALUE(P203)*VALUE(SUBSTITUTE(O203,CHAR(160),"")),"")</f>
        <v/>
      </c>
    </row>
    <row r="204" spans="11:17" x14ac:dyDescent="0.25">
      <c r="K204">
        <f t="shared" si="74"/>
        <v>0</v>
      </c>
      <c r="L204" t="str">
        <f t="shared" si="63"/>
        <v/>
      </c>
      <c r="M204" t="str">
        <f t="shared" si="55"/>
        <v/>
      </c>
      <c r="N204" t="str">
        <f t="shared" si="56"/>
        <v/>
      </c>
      <c r="O204" t="str">
        <f t="shared" si="59"/>
        <v/>
      </c>
      <c r="P204" t="str">
        <f t="shared" si="79"/>
        <v/>
      </c>
      <c r="Q204" s="8" t="str">
        <f t="shared" si="80"/>
        <v/>
      </c>
    </row>
    <row r="205" spans="11:17" x14ac:dyDescent="0.25">
      <c r="K205">
        <f t="shared" si="74"/>
        <v>0</v>
      </c>
      <c r="L205" t="str">
        <f t="shared" ref="L205" si="81">IF(AND(COUNTIF(K205,"*-*"),LEN(K205)&gt;22,MID(K206,3,1)="-",A180=A206),LEFT(K205,2),"")</f>
        <v/>
      </c>
      <c r="M205" t="str">
        <f t="shared" ref="M205:M228" si="82">IF(L205&lt;&gt;"",RIGHT(K205,(LEN(K205)-3)),"")</f>
        <v/>
      </c>
      <c r="N205" t="str">
        <f t="shared" si="56"/>
        <v/>
      </c>
      <c r="O205" t="str">
        <f t="shared" si="59"/>
        <v/>
      </c>
      <c r="P205" t="str">
        <f t="shared" si="79"/>
        <v/>
      </c>
      <c r="Q205" s="8" t="str">
        <f t="shared" si="80"/>
        <v/>
      </c>
    </row>
    <row r="206" spans="11:17" x14ac:dyDescent="0.25">
      <c r="K206">
        <f t="shared" si="74"/>
        <v>0</v>
      </c>
      <c r="L206" t="str">
        <f t="shared" ref="L206" si="83">IF(AND(COUNTIF(K206,"*-*"),LEN(K206)&gt;22,MID(K206,3,1)="-"),LEFT(K206,2),"")</f>
        <v/>
      </c>
      <c r="M206" t="str">
        <f t="shared" si="82"/>
        <v/>
      </c>
      <c r="N206" t="str">
        <f t="shared" si="56"/>
        <v/>
      </c>
      <c r="O206" t="str">
        <f t="shared" si="59"/>
        <v/>
      </c>
      <c r="P206" t="str">
        <f t="shared" si="79"/>
        <v/>
      </c>
      <c r="Q206" s="8" t="str">
        <f t="shared" si="80"/>
        <v/>
      </c>
    </row>
    <row r="207" spans="11:17" x14ac:dyDescent="0.25">
      <c r="K207">
        <f t="shared" si="74"/>
        <v>0</v>
      </c>
      <c r="L207" t="str">
        <f t="shared" si="65"/>
        <v/>
      </c>
      <c r="M207" t="str">
        <f t="shared" si="82"/>
        <v/>
      </c>
      <c r="N207" t="str">
        <f t="shared" ref="N207:N270" si="84">IFERROR(MID(K210,FIND("µ",SUBSTITUTE(K210,":","µ",1))+1,FIND("µ",SUBSTITUTE(K210,":","µ",2))-FIND("µ",SUBSTITUTE(K210,":","µ",1))-21),"")</f>
        <v/>
      </c>
      <c r="O207" t="str">
        <f t="shared" si="59"/>
        <v/>
      </c>
      <c r="P207" t="str">
        <f t="shared" si="79"/>
        <v/>
      </c>
      <c r="Q207" s="8" t="str">
        <f t="shared" si="80"/>
        <v/>
      </c>
    </row>
    <row r="208" spans="11:17" x14ac:dyDescent="0.25">
      <c r="K208">
        <f t="shared" si="74"/>
        <v>0</v>
      </c>
      <c r="L208" t="str">
        <f t="shared" si="65"/>
        <v/>
      </c>
      <c r="M208" t="str">
        <f t="shared" si="82"/>
        <v/>
      </c>
      <c r="N208" t="str">
        <f t="shared" si="84"/>
        <v/>
      </c>
      <c r="O208" t="str">
        <f t="shared" si="59"/>
        <v/>
      </c>
      <c r="P208" t="str">
        <f t="shared" si="79"/>
        <v/>
      </c>
      <c r="Q208" s="8" t="str">
        <f t="shared" si="80"/>
        <v/>
      </c>
    </row>
    <row r="209" spans="11:17" x14ac:dyDescent="0.25">
      <c r="K209">
        <f t="shared" si="74"/>
        <v>0</v>
      </c>
      <c r="L209" t="str">
        <f t="shared" si="65"/>
        <v/>
      </c>
      <c r="M209" t="str">
        <f t="shared" si="82"/>
        <v/>
      </c>
      <c r="N209" t="str">
        <f t="shared" si="84"/>
        <v/>
      </c>
      <c r="O209" t="str">
        <f t="shared" si="59"/>
        <v/>
      </c>
      <c r="P209" t="str">
        <f t="shared" si="79"/>
        <v/>
      </c>
      <c r="Q209" s="8" t="str">
        <f t="shared" si="80"/>
        <v/>
      </c>
    </row>
    <row r="210" spans="11:17" x14ac:dyDescent="0.25">
      <c r="K210">
        <f t="shared" si="74"/>
        <v>0</v>
      </c>
      <c r="L210" t="str">
        <f t="shared" si="65"/>
        <v/>
      </c>
      <c r="M210" t="str">
        <f t="shared" si="82"/>
        <v/>
      </c>
      <c r="N210" t="str">
        <f t="shared" si="84"/>
        <v/>
      </c>
      <c r="O210" t="str">
        <f t="shared" si="59"/>
        <v/>
      </c>
      <c r="P210" t="str">
        <f t="shared" si="79"/>
        <v/>
      </c>
      <c r="Q210" s="8" t="str">
        <f t="shared" si="80"/>
        <v/>
      </c>
    </row>
    <row r="211" spans="11:17" x14ac:dyDescent="0.25">
      <c r="K211">
        <f t="shared" si="74"/>
        <v>0</v>
      </c>
      <c r="L211" t="str">
        <f t="shared" ref="L211" si="85">IF(AND(COUNTIF(K211,"*-*"),LEN(K211)&gt;22,MID(K212,3,1)="-",A186=A212),LEFT(K211,2),"")</f>
        <v/>
      </c>
      <c r="M211" t="str">
        <f t="shared" si="82"/>
        <v/>
      </c>
      <c r="N211" t="str">
        <f t="shared" si="84"/>
        <v/>
      </c>
      <c r="O211" t="str">
        <f t="shared" si="59"/>
        <v/>
      </c>
      <c r="P211" t="str">
        <f t="shared" si="79"/>
        <v/>
      </c>
      <c r="Q211" s="8" t="str">
        <f t="shared" si="80"/>
        <v/>
      </c>
    </row>
    <row r="212" spans="11:17" x14ac:dyDescent="0.25">
      <c r="K212">
        <f t="shared" si="74"/>
        <v>0</v>
      </c>
      <c r="L212" t="str">
        <f t="shared" ref="L212" si="86">IF(AND(COUNTIF(K212,"*-*"),LEN(K212)&gt;22,MID(K212,3,1)="-"),LEFT(K212,2),"")</f>
        <v/>
      </c>
      <c r="M212" t="str">
        <f t="shared" si="82"/>
        <v/>
      </c>
      <c r="N212" t="str">
        <f t="shared" si="84"/>
        <v/>
      </c>
      <c r="O212" t="str">
        <f t="shared" si="59"/>
        <v/>
      </c>
      <c r="P212" t="str">
        <f t="shared" si="79"/>
        <v/>
      </c>
      <c r="Q212" s="8" t="str">
        <f t="shared" si="80"/>
        <v/>
      </c>
    </row>
    <row r="213" spans="11:17" x14ac:dyDescent="0.25">
      <c r="K213">
        <f t="shared" si="74"/>
        <v>0</v>
      </c>
      <c r="L213" t="str">
        <f t="shared" si="67"/>
        <v/>
      </c>
      <c r="M213" t="str">
        <f t="shared" si="82"/>
        <v/>
      </c>
      <c r="N213" t="str">
        <f t="shared" si="84"/>
        <v/>
      </c>
      <c r="O213" t="str">
        <f t="shared" ref="O213:O276" si="87">IF(RIGHT(K216,1)="€",LEFT(K216,(LEN(K216)-1)),IF(RIGHT(K217,1)="€",LEFT(K217,(LEN(K217)-1)),""))</f>
        <v/>
      </c>
      <c r="P213" t="str">
        <f t="shared" si="79"/>
        <v/>
      </c>
      <c r="Q213" s="8" t="str">
        <f t="shared" si="80"/>
        <v/>
      </c>
    </row>
    <row r="214" spans="11:17" x14ac:dyDescent="0.25">
      <c r="K214">
        <f t="shared" si="74"/>
        <v>0</v>
      </c>
      <c r="L214" t="str">
        <f t="shared" ref="L214" si="88">IF(AND(COUNTIF(K214,"*-*"),LEN(K214)&gt;22,MID(K215,3,1)="-",A189=A215),LEFT(K214,2),"")</f>
        <v/>
      </c>
      <c r="M214" t="str">
        <f t="shared" si="82"/>
        <v/>
      </c>
      <c r="N214" t="str">
        <f t="shared" si="84"/>
        <v/>
      </c>
      <c r="O214" t="str">
        <f t="shared" si="87"/>
        <v/>
      </c>
      <c r="P214" t="str">
        <f t="shared" si="79"/>
        <v/>
      </c>
      <c r="Q214" s="8" t="str">
        <f t="shared" si="80"/>
        <v/>
      </c>
    </row>
    <row r="215" spans="11:17" x14ac:dyDescent="0.25">
      <c r="K215">
        <f t="shared" si="74"/>
        <v>0</v>
      </c>
      <c r="L215" t="str">
        <f t="shared" ref="L215" si="89">IF(AND(COUNTIF(K215,"*-*"),LEN(K215)&gt;22,MID(K215,3,1)="-"),LEFT(K215,2),"")</f>
        <v/>
      </c>
      <c r="M215" t="str">
        <f t="shared" si="82"/>
        <v/>
      </c>
      <c r="N215" t="str">
        <f t="shared" si="84"/>
        <v/>
      </c>
      <c r="O215" t="str">
        <f t="shared" si="87"/>
        <v/>
      </c>
      <c r="P215" t="str">
        <f t="shared" si="79"/>
        <v/>
      </c>
      <c r="Q215" s="8" t="str">
        <f t="shared" si="80"/>
        <v/>
      </c>
    </row>
    <row r="216" spans="11:17" x14ac:dyDescent="0.25">
      <c r="K216">
        <f t="shared" si="74"/>
        <v>0</v>
      </c>
      <c r="L216" t="str">
        <f t="shared" si="69"/>
        <v/>
      </c>
      <c r="M216" t="str">
        <f t="shared" si="82"/>
        <v/>
      </c>
      <c r="N216" t="str">
        <f t="shared" si="84"/>
        <v/>
      </c>
      <c r="O216" t="str">
        <f t="shared" si="87"/>
        <v/>
      </c>
      <c r="P216" t="str">
        <f t="shared" si="79"/>
        <v/>
      </c>
      <c r="Q216" s="8" t="str">
        <f t="shared" si="80"/>
        <v/>
      </c>
    </row>
    <row r="217" spans="11:17" x14ac:dyDescent="0.25">
      <c r="K217">
        <f t="shared" si="74"/>
        <v>0</v>
      </c>
      <c r="L217" t="str">
        <f t="shared" si="69"/>
        <v/>
      </c>
      <c r="M217" t="str">
        <f t="shared" si="82"/>
        <v/>
      </c>
      <c r="N217" t="str">
        <f t="shared" si="84"/>
        <v/>
      </c>
      <c r="O217" t="str">
        <f t="shared" si="87"/>
        <v/>
      </c>
      <c r="P217" t="str">
        <f t="shared" si="79"/>
        <v/>
      </c>
      <c r="Q217" s="8" t="str">
        <f t="shared" si="80"/>
        <v/>
      </c>
    </row>
    <row r="218" spans="11:17" x14ac:dyDescent="0.25">
      <c r="K218">
        <f t="shared" si="74"/>
        <v>0</v>
      </c>
      <c r="L218" t="str">
        <f t="shared" si="69"/>
        <v/>
      </c>
      <c r="M218" t="str">
        <f t="shared" si="82"/>
        <v/>
      </c>
      <c r="N218" t="str">
        <f t="shared" si="84"/>
        <v/>
      </c>
      <c r="O218" t="str">
        <f t="shared" si="87"/>
        <v/>
      </c>
      <c r="P218" t="str">
        <f t="shared" si="79"/>
        <v/>
      </c>
      <c r="Q218" s="8" t="str">
        <f t="shared" si="80"/>
        <v/>
      </c>
    </row>
    <row r="219" spans="11:17" x14ac:dyDescent="0.25">
      <c r="K219">
        <f t="shared" si="74"/>
        <v>0</v>
      </c>
      <c r="L219" t="str">
        <f t="shared" si="69"/>
        <v/>
      </c>
      <c r="M219" t="str">
        <f t="shared" si="82"/>
        <v/>
      </c>
      <c r="N219" t="str">
        <f t="shared" si="84"/>
        <v/>
      </c>
      <c r="O219" t="str">
        <f t="shared" si="87"/>
        <v/>
      </c>
      <c r="P219" t="str">
        <f t="shared" si="79"/>
        <v/>
      </c>
      <c r="Q219" s="8" t="str">
        <f t="shared" si="80"/>
        <v/>
      </c>
    </row>
    <row r="220" spans="11:17" x14ac:dyDescent="0.25">
      <c r="K220">
        <f t="shared" si="74"/>
        <v>0</v>
      </c>
      <c r="L220" t="str">
        <f t="shared" ref="L220" si="90">IF(AND(COUNTIF(K220,"*-*"),LEN(K220)&gt;22,MID(K221,3,1)="-",A195=A221),LEFT(K220,2),"")</f>
        <v/>
      </c>
      <c r="M220" t="str">
        <f t="shared" si="82"/>
        <v/>
      </c>
      <c r="N220" t="str">
        <f t="shared" si="84"/>
        <v/>
      </c>
      <c r="O220" t="str">
        <f t="shared" si="87"/>
        <v/>
      </c>
      <c r="P220" t="str">
        <f t="shared" si="79"/>
        <v/>
      </c>
      <c r="Q220" s="8" t="str">
        <f t="shared" si="80"/>
        <v/>
      </c>
    </row>
    <row r="221" spans="11:17" x14ac:dyDescent="0.25">
      <c r="K221">
        <f t="shared" si="74"/>
        <v>0</v>
      </c>
      <c r="L221" t="str">
        <f t="shared" ref="L221" si="91">IF(AND(COUNTIF(K221,"*-*"),LEN(K221)&gt;22,MID(K221,3,1)="-"),LEFT(K221,2),"")</f>
        <v/>
      </c>
      <c r="M221" t="str">
        <f t="shared" si="82"/>
        <v/>
      </c>
      <c r="N221" t="str">
        <f t="shared" si="84"/>
        <v/>
      </c>
      <c r="O221" t="str">
        <f t="shared" si="87"/>
        <v/>
      </c>
      <c r="P221" t="str">
        <f t="shared" si="79"/>
        <v/>
      </c>
      <c r="Q221" s="8" t="str">
        <f t="shared" si="80"/>
        <v/>
      </c>
    </row>
    <row r="222" spans="11:17" x14ac:dyDescent="0.25">
      <c r="K222">
        <f t="shared" si="74"/>
        <v>0</v>
      </c>
      <c r="L222" t="str">
        <f t="shared" si="71"/>
        <v/>
      </c>
      <c r="M222" t="str">
        <f t="shared" si="82"/>
        <v/>
      </c>
      <c r="N222" t="str">
        <f t="shared" si="84"/>
        <v/>
      </c>
      <c r="O222" t="str">
        <f t="shared" si="87"/>
        <v/>
      </c>
      <c r="P222" t="str">
        <f t="shared" si="79"/>
        <v/>
      </c>
      <c r="Q222" s="8" t="str">
        <f t="shared" si="80"/>
        <v/>
      </c>
    </row>
    <row r="223" spans="11:17" x14ac:dyDescent="0.25">
      <c r="K223">
        <f t="shared" si="74"/>
        <v>0</v>
      </c>
      <c r="L223" t="str">
        <f t="shared" si="71"/>
        <v/>
      </c>
      <c r="M223" t="str">
        <f t="shared" si="82"/>
        <v/>
      </c>
      <c r="N223" t="str">
        <f t="shared" si="84"/>
        <v/>
      </c>
      <c r="O223" t="str">
        <f t="shared" si="87"/>
        <v/>
      </c>
      <c r="P223" t="str">
        <f t="shared" si="79"/>
        <v/>
      </c>
      <c r="Q223" s="8" t="str">
        <f t="shared" si="80"/>
        <v/>
      </c>
    </row>
    <row r="224" spans="11:17" x14ac:dyDescent="0.25">
      <c r="K224">
        <f t="shared" si="74"/>
        <v>0</v>
      </c>
      <c r="L224" t="str">
        <f t="shared" si="71"/>
        <v/>
      </c>
      <c r="M224" t="str">
        <f t="shared" si="82"/>
        <v/>
      </c>
      <c r="N224" t="str">
        <f t="shared" si="84"/>
        <v/>
      </c>
      <c r="O224" t="str">
        <f t="shared" si="87"/>
        <v/>
      </c>
      <c r="P224" t="str">
        <f t="shared" si="79"/>
        <v/>
      </c>
      <c r="Q224" s="8" t="str">
        <f t="shared" si="80"/>
        <v/>
      </c>
    </row>
    <row r="225" spans="11:17" x14ac:dyDescent="0.25">
      <c r="K225">
        <f t="shared" si="74"/>
        <v>0</v>
      </c>
      <c r="L225" t="str">
        <f t="shared" si="71"/>
        <v/>
      </c>
      <c r="M225" t="str">
        <f t="shared" si="82"/>
        <v/>
      </c>
      <c r="N225" t="str">
        <f t="shared" si="84"/>
        <v/>
      </c>
      <c r="O225" t="str">
        <f t="shared" si="87"/>
        <v/>
      </c>
      <c r="P225" t="str">
        <f t="shared" si="79"/>
        <v/>
      </c>
      <c r="Q225" s="8" t="str">
        <f t="shared" si="80"/>
        <v/>
      </c>
    </row>
    <row r="226" spans="11:17" x14ac:dyDescent="0.25">
      <c r="K226">
        <f t="shared" si="74"/>
        <v>0</v>
      </c>
      <c r="L226" t="str">
        <f t="shared" ref="L226:L227" si="92">IF(AND(COUNTIF(K226,"*-*"),LEN(K226)&gt;22,MID(K227,3,1)="-",A201=A227),LEFT(K226,2),"")</f>
        <v/>
      </c>
      <c r="M226" t="str">
        <f t="shared" si="82"/>
        <v/>
      </c>
      <c r="N226" t="str">
        <f t="shared" si="84"/>
        <v/>
      </c>
      <c r="O226" t="str">
        <f t="shared" si="87"/>
        <v/>
      </c>
      <c r="P226" t="str">
        <f t="shared" si="79"/>
        <v/>
      </c>
      <c r="Q226" s="8" t="str">
        <f t="shared" si="80"/>
        <v/>
      </c>
    </row>
    <row r="227" spans="11:17" x14ac:dyDescent="0.25">
      <c r="K227">
        <f t="shared" si="74"/>
        <v>0</v>
      </c>
      <c r="L227" t="str">
        <f t="shared" si="92"/>
        <v/>
      </c>
      <c r="M227" t="str">
        <f t="shared" si="82"/>
        <v/>
      </c>
      <c r="N227" t="str">
        <f t="shared" si="84"/>
        <v/>
      </c>
      <c r="O227" t="str">
        <f t="shared" si="87"/>
        <v/>
      </c>
      <c r="P227" t="str">
        <f t="shared" si="79"/>
        <v/>
      </c>
      <c r="Q227" s="8" t="str">
        <f t="shared" si="80"/>
        <v/>
      </c>
    </row>
    <row r="228" spans="11:17" x14ac:dyDescent="0.25">
      <c r="K228">
        <f t="shared" si="74"/>
        <v>0</v>
      </c>
      <c r="L228" t="str">
        <f t="shared" ref="L228:L272" si="93">IF(AND(COUNTIF(K228,"*-*"),LEN(K228)&gt;22,MID(K228,3,1)="-"),LEFT(K228,2),"")</f>
        <v/>
      </c>
      <c r="M228" t="str">
        <f t="shared" si="82"/>
        <v/>
      </c>
      <c r="N228" t="str">
        <f t="shared" si="84"/>
        <v/>
      </c>
      <c r="O228" t="str">
        <f t="shared" si="87"/>
        <v/>
      </c>
      <c r="P228" t="str">
        <f t="shared" si="79"/>
        <v/>
      </c>
      <c r="Q228" s="8" t="str">
        <f t="shared" si="80"/>
        <v/>
      </c>
    </row>
    <row r="229" spans="11:17" x14ac:dyDescent="0.25">
      <c r="K229">
        <f t="shared" si="74"/>
        <v>0</v>
      </c>
      <c r="L229" t="str">
        <f t="shared" si="93"/>
        <v/>
      </c>
      <c r="N229" t="str">
        <f t="shared" si="84"/>
        <v/>
      </c>
      <c r="O229" t="str">
        <f t="shared" si="87"/>
        <v/>
      </c>
      <c r="P229" t="str">
        <f t="shared" si="79"/>
        <v/>
      </c>
      <c r="Q229" s="8" t="str">
        <f t="shared" si="80"/>
        <v/>
      </c>
    </row>
    <row r="230" spans="11:17" x14ac:dyDescent="0.25">
      <c r="K230">
        <f t="shared" si="74"/>
        <v>0</v>
      </c>
      <c r="L230" t="str">
        <f t="shared" si="93"/>
        <v/>
      </c>
      <c r="N230" t="str">
        <f t="shared" si="84"/>
        <v/>
      </c>
      <c r="O230" t="str">
        <f t="shared" si="87"/>
        <v/>
      </c>
      <c r="P230" t="str">
        <f t="shared" si="79"/>
        <v/>
      </c>
      <c r="Q230" s="8" t="str">
        <f t="shared" si="80"/>
        <v/>
      </c>
    </row>
    <row r="231" spans="11:17" x14ac:dyDescent="0.25">
      <c r="K231">
        <f t="shared" si="74"/>
        <v>0</v>
      </c>
      <c r="L231" t="str">
        <f t="shared" si="93"/>
        <v/>
      </c>
      <c r="N231" t="str">
        <f t="shared" si="84"/>
        <v/>
      </c>
      <c r="O231" t="str">
        <f t="shared" si="87"/>
        <v/>
      </c>
      <c r="P231" t="str">
        <f t="shared" si="79"/>
        <v/>
      </c>
      <c r="Q231" s="8" t="str">
        <f t="shared" si="80"/>
        <v/>
      </c>
    </row>
    <row r="232" spans="11:17" x14ac:dyDescent="0.25">
      <c r="K232">
        <f t="shared" si="74"/>
        <v>0</v>
      </c>
      <c r="L232" t="str">
        <f t="shared" si="93"/>
        <v/>
      </c>
      <c r="N232" t="str">
        <f t="shared" si="84"/>
        <v/>
      </c>
      <c r="O232" t="str">
        <f t="shared" si="87"/>
        <v/>
      </c>
      <c r="P232" t="str">
        <f t="shared" si="79"/>
        <v/>
      </c>
      <c r="Q232" s="8" t="str">
        <f t="shared" si="80"/>
        <v/>
      </c>
    </row>
    <row r="233" spans="11:17" x14ac:dyDescent="0.25">
      <c r="K233">
        <f t="shared" si="74"/>
        <v>0</v>
      </c>
      <c r="L233" t="str">
        <f t="shared" ref="L233" si="94">IF(AND(COUNTIF(K233,"*-*"),LEN(K233)&gt;22,MID(K234,3,1)="-",A208=A234),LEFT(K233,2),"")</f>
        <v/>
      </c>
      <c r="N233" t="str">
        <f t="shared" si="84"/>
        <v/>
      </c>
      <c r="O233" t="str">
        <f t="shared" si="87"/>
        <v/>
      </c>
      <c r="P233" t="str">
        <f t="shared" si="79"/>
        <v/>
      </c>
      <c r="Q233" s="8" t="str">
        <f t="shared" si="80"/>
        <v/>
      </c>
    </row>
    <row r="234" spans="11:17" x14ac:dyDescent="0.25">
      <c r="K234">
        <f t="shared" si="74"/>
        <v>0</v>
      </c>
      <c r="L234" t="str">
        <f t="shared" ref="L234:L278" si="95">IF(AND(COUNTIF(K234,"*-*"),LEN(K234)&gt;22,MID(K234,3,1)="-"),LEFT(K234,2),"")</f>
        <v/>
      </c>
      <c r="N234" t="str">
        <f t="shared" si="84"/>
        <v/>
      </c>
      <c r="O234" t="str">
        <f t="shared" si="87"/>
        <v/>
      </c>
      <c r="P234" t="str">
        <f t="shared" si="79"/>
        <v/>
      </c>
      <c r="Q234" s="8" t="str">
        <f t="shared" si="80"/>
        <v/>
      </c>
    </row>
    <row r="235" spans="11:17" x14ac:dyDescent="0.25">
      <c r="K235">
        <f t="shared" si="74"/>
        <v>0</v>
      </c>
      <c r="L235" t="str">
        <f t="shared" si="95"/>
        <v/>
      </c>
      <c r="N235" t="str">
        <f t="shared" si="84"/>
        <v/>
      </c>
      <c r="O235" t="str">
        <f t="shared" si="87"/>
        <v/>
      </c>
      <c r="P235" t="str">
        <f t="shared" si="79"/>
        <v/>
      </c>
      <c r="Q235" s="8" t="str">
        <f t="shared" si="80"/>
        <v/>
      </c>
    </row>
    <row r="236" spans="11:17" x14ac:dyDescent="0.25">
      <c r="K236">
        <f t="shared" si="74"/>
        <v>0</v>
      </c>
      <c r="L236" t="str">
        <f t="shared" si="95"/>
        <v/>
      </c>
      <c r="N236" t="str">
        <f t="shared" si="84"/>
        <v/>
      </c>
      <c r="O236" t="str">
        <f t="shared" si="87"/>
        <v/>
      </c>
      <c r="P236" t="str">
        <f t="shared" si="79"/>
        <v/>
      </c>
      <c r="Q236" s="8" t="str">
        <f t="shared" si="80"/>
        <v/>
      </c>
    </row>
    <row r="237" spans="11:17" x14ac:dyDescent="0.25">
      <c r="K237">
        <f t="shared" si="74"/>
        <v>0</v>
      </c>
      <c r="L237" t="str">
        <f t="shared" si="95"/>
        <v/>
      </c>
      <c r="N237" t="str">
        <f t="shared" si="84"/>
        <v/>
      </c>
      <c r="O237" t="str">
        <f t="shared" si="87"/>
        <v/>
      </c>
      <c r="P237" t="str">
        <f t="shared" si="79"/>
        <v/>
      </c>
      <c r="Q237" s="8" t="str">
        <f t="shared" si="80"/>
        <v/>
      </c>
    </row>
    <row r="238" spans="11:17" x14ac:dyDescent="0.25">
      <c r="K238">
        <f t="shared" si="74"/>
        <v>0</v>
      </c>
      <c r="L238" t="str">
        <f t="shared" si="95"/>
        <v/>
      </c>
      <c r="N238" t="str">
        <f t="shared" si="84"/>
        <v/>
      </c>
      <c r="O238" t="str">
        <f t="shared" si="87"/>
        <v/>
      </c>
      <c r="P238" t="str">
        <f t="shared" si="79"/>
        <v/>
      </c>
      <c r="Q238" s="8" t="str">
        <f t="shared" si="80"/>
        <v/>
      </c>
    </row>
    <row r="239" spans="11:17" x14ac:dyDescent="0.25">
      <c r="K239">
        <f t="shared" si="74"/>
        <v>0</v>
      </c>
      <c r="L239" t="str">
        <f t="shared" ref="L239" si="96">IF(AND(COUNTIF(K239,"*-*"),LEN(K239)&gt;22,MID(K240,3,1)="-",A214=A240),LEFT(K239,2),"")</f>
        <v/>
      </c>
      <c r="N239" t="str">
        <f t="shared" si="84"/>
        <v/>
      </c>
      <c r="O239" t="str">
        <f t="shared" si="87"/>
        <v/>
      </c>
      <c r="P239" t="str">
        <f t="shared" si="79"/>
        <v/>
      </c>
      <c r="Q239" s="8" t="str">
        <f t="shared" si="80"/>
        <v/>
      </c>
    </row>
    <row r="240" spans="11:17" x14ac:dyDescent="0.25">
      <c r="K240">
        <f t="shared" si="74"/>
        <v>0</v>
      </c>
      <c r="L240" t="str">
        <f t="shared" ref="L240:L284" si="97">IF(AND(COUNTIF(K240,"*-*"),LEN(K240)&gt;22,MID(K240,3,1)="-"),LEFT(K240,2),"")</f>
        <v/>
      </c>
      <c r="N240" t="str">
        <f t="shared" si="84"/>
        <v/>
      </c>
      <c r="O240" t="str">
        <f t="shared" si="87"/>
        <v/>
      </c>
      <c r="P240" t="str">
        <f t="shared" si="79"/>
        <v/>
      </c>
      <c r="Q240" s="8" t="str">
        <f t="shared" si="80"/>
        <v/>
      </c>
    </row>
    <row r="241" spans="11:17" x14ac:dyDescent="0.25">
      <c r="K241">
        <f t="shared" si="74"/>
        <v>0</v>
      </c>
      <c r="L241" t="str">
        <f t="shared" si="97"/>
        <v/>
      </c>
      <c r="N241" t="str">
        <f t="shared" si="84"/>
        <v/>
      </c>
      <c r="O241" t="str">
        <f t="shared" si="87"/>
        <v/>
      </c>
      <c r="P241" t="str">
        <f t="shared" si="79"/>
        <v/>
      </c>
      <c r="Q241" s="8" t="str">
        <f t="shared" si="80"/>
        <v/>
      </c>
    </row>
    <row r="242" spans="11:17" x14ac:dyDescent="0.25">
      <c r="K242">
        <f t="shared" si="74"/>
        <v>0</v>
      </c>
      <c r="L242" t="str">
        <f t="shared" si="97"/>
        <v/>
      </c>
      <c r="N242" t="str">
        <f t="shared" si="84"/>
        <v/>
      </c>
      <c r="O242" t="str">
        <f t="shared" si="87"/>
        <v/>
      </c>
      <c r="P242" t="str">
        <f t="shared" si="79"/>
        <v/>
      </c>
      <c r="Q242" s="8" t="str">
        <f t="shared" si="80"/>
        <v/>
      </c>
    </row>
    <row r="243" spans="11:17" x14ac:dyDescent="0.25">
      <c r="K243">
        <f t="shared" si="74"/>
        <v>0</v>
      </c>
      <c r="L243" t="str">
        <f t="shared" si="97"/>
        <v/>
      </c>
      <c r="N243" t="str">
        <f t="shared" si="84"/>
        <v/>
      </c>
      <c r="O243" t="str">
        <f t="shared" si="87"/>
        <v/>
      </c>
      <c r="P243" t="str">
        <f t="shared" si="79"/>
        <v/>
      </c>
      <c r="Q243" s="8" t="str">
        <f t="shared" si="80"/>
        <v/>
      </c>
    </row>
    <row r="244" spans="11:17" x14ac:dyDescent="0.25">
      <c r="K244">
        <f t="shared" si="74"/>
        <v>0</v>
      </c>
      <c r="L244" t="str">
        <f t="shared" si="97"/>
        <v/>
      </c>
      <c r="N244" t="str">
        <f t="shared" si="84"/>
        <v/>
      </c>
      <c r="O244" t="str">
        <f t="shared" si="87"/>
        <v/>
      </c>
      <c r="P244" t="str">
        <f t="shared" si="79"/>
        <v/>
      </c>
      <c r="Q244" s="8" t="str">
        <f t="shared" si="80"/>
        <v/>
      </c>
    </row>
    <row r="245" spans="11:17" x14ac:dyDescent="0.25">
      <c r="K245">
        <f t="shared" si="74"/>
        <v>0</v>
      </c>
      <c r="L245" t="str">
        <f t="shared" ref="L245" si="98">IF(AND(COUNTIF(K245,"*-*"),LEN(K245)&gt;22,MID(K246,3,1)="-",A220=A246),LEFT(K245,2),"")</f>
        <v/>
      </c>
      <c r="N245" t="str">
        <f t="shared" si="84"/>
        <v/>
      </c>
      <c r="O245" t="str">
        <f t="shared" si="87"/>
        <v/>
      </c>
      <c r="P245" t="str">
        <f t="shared" si="79"/>
        <v/>
      </c>
      <c r="Q245" s="8" t="str">
        <f t="shared" si="80"/>
        <v/>
      </c>
    </row>
    <row r="246" spans="11:17" x14ac:dyDescent="0.25">
      <c r="K246">
        <f t="shared" si="74"/>
        <v>0</v>
      </c>
      <c r="L246" t="str">
        <f t="shared" ref="L246:L290" si="99">IF(AND(COUNTIF(K246,"*-*"),LEN(K246)&gt;22,MID(K246,3,1)="-"),LEFT(K246,2),"")</f>
        <v/>
      </c>
      <c r="N246" t="str">
        <f t="shared" si="84"/>
        <v/>
      </c>
      <c r="O246" t="str">
        <f t="shared" si="87"/>
        <v/>
      </c>
      <c r="P246" t="str">
        <f t="shared" si="79"/>
        <v/>
      </c>
      <c r="Q246" s="8" t="str">
        <f t="shared" si="80"/>
        <v/>
      </c>
    </row>
    <row r="247" spans="11:17" x14ac:dyDescent="0.25">
      <c r="K247">
        <f t="shared" si="74"/>
        <v>0</v>
      </c>
      <c r="L247" t="str">
        <f t="shared" si="99"/>
        <v/>
      </c>
      <c r="N247" t="str">
        <f t="shared" si="84"/>
        <v/>
      </c>
      <c r="O247" t="str">
        <f t="shared" si="87"/>
        <v/>
      </c>
      <c r="P247" t="str">
        <f t="shared" si="79"/>
        <v/>
      </c>
      <c r="Q247" s="8" t="str">
        <f t="shared" si="80"/>
        <v/>
      </c>
    </row>
    <row r="248" spans="11:17" x14ac:dyDescent="0.25">
      <c r="K248">
        <f t="shared" si="74"/>
        <v>0</v>
      </c>
      <c r="L248" t="str">
        <f t="shared" si="99"/>
        <v/>
      </c>
      <c r="N248" t="str">
        <f t="shared" si="84"/>
        <v/>
      </c>
      <c r="O248" t="str">
        <f t="shared" si="87"/>
        <v/>
      </c>
      <c r="P248" t="str">
        <f t="shared" si="79"/>
        <v/>
      </c>
      <c r="Q248" s="8" t="str">
        <f t="shared" si="80"/>
        <v/>
      </c>
    </row>
    <row r="249" spans="11:17" x14ac:dyDescent="0.25">
      <c r="K249">
        <f t="shared" si="74"/>
        <v>0</v>
      </c>
      <c r="L249" t="str">
        <f t="shared" si="99"/>
        <v/>
      </c>
      <c r="N249" t="str">
        <f t="shared" si="84"/>
        <v/>
      </c>
      <c r="O249" t="str">
        <f t="shared" si="87"/>
        <v/>
      </c>
      <c r="P249" t="str">
        <f t="shared" si="79"/>
        <v/>
      </c>
      <c r="Q249" s="8" t="str">
        <f t="shared" si="80"/>
        <v/>
      </c>
    </row>
    <row r="250" spans="11:17" x14ac:dyDescent="0.25">
      <c r="K250">
        <f t="shared" si="74"/>
        <v>0</v>
      </c>
      <c r="L250" t="str">
        <f t="shared" si="99"/>
        <v/>
      </c>
      <c r="N250" t="str">
        <f t="shared" si="84"/>
        <v/>
      </c>
      <c r="O250" t="str">
        <f t="shared" si="87"/>
        <v/>
      </c>
      <c r="P250" t="str">
        <f t="shared" si="79"/>
        <v/>
      </c>
      <c r="Q250" s="8" t="str">
        <f t="shared" si="80"/>
        <v/>
      </c>
    </row>
    <row r="251" spans="11:17" x14ac:dyDescent="0.25">
      <c r="K251">
        <f t="shared" si="74"/>
        <v>0</v>
      </c>
      <c r="L251" t="str">
        <f t="shared" ref="L251" si="100">IF(AND(COUNTIF(K251,"*-*"),LEN(K251)&gt;22,MID(K252,3,1)="-",A226=A252),LEFT(K251,2),"")</f>
        <v/>
      </c>
      <c r="N251" t="str">
        <f t="shared" si="84"/>
        <v/>
      </c>
      <c r="O251" t="str">
        <f t="shared" si="87"/>
        <v/>
      </c>
      <c r="P251" t="str">
        <f t="shared" si="79"/>
        <v/>
      </c>
      <c r="Q251" s="8" t="str">
        <f t="shared" si="80"/>
        <v/>
      </c>
    </row>
    <row r="252" spans="11:17" x14ac:dyDescent="0.25">
      <c r="K252">
        <f t="shared" si="74"/>
        <v>0</v>
      </c>
      <c r="L252" t="str">
        <f t="shared" ref="L252:L293" si="101">IF(AND(COUNTIF(K252,"*-*"),LEN(K252)&gt;22,MID(K252,3,1)="-"),LEFT(K252,2),"")</f>
        <v/>
      </c>
      <c r="N252" t="str">
        <f t="shared" si="84"/>
        <v/>
      </c>
      <c r="O252" t="str">
        <f t="shared" si="87"/>
        <v/>
      </c>
      <c r="P252" t="str">
        <f t="shared" si="79"/>
        <v/>
      </c>
      <c r="Q252" s="8" t="str">
        <f t="shared" si="80"/>
        <v/>
      </c>
    </row>
    <row r="253" spans="11:17" x14ac:dyDescent="0.25">
      <c r="K253">
        <f t="shared" si="74"/>
        <v>0</v>
      </c>
      <c r="L253" t="str">
        <f t="shared" si="101"/>
        <v/>
      </c>
      <c r="N253" t="str">
        <f t="shared" si="84"/>
        <v/>
      </c>
      <c r="O253" t="str">
        <f t="shared" si="87"/>
        <v/>
      </c>
      <c r="P253" t="str">
        <f t="shared" si="79"/>
        <v/>
      </c>
      <c r="Q253" s="8" t="str">
        <f t="shared" si="80"/>
        <v/>
      </c>
    </row>
    <row r="254" spans="11:17" x14ac:dyDescent="0.25">
      <c r="K254">
        <f t="shared" si="74"/>
        <v>0</v>
      </c>
      <c r="L254" t="str">
        <f t="shared" ref="L254" si="102">IF(AND(COUNTIF(K254,"*-*"),LEN(K254)&gt;22,MID(K255,3,1)="-",A229=A255),LEFT(K254,2),"")</f>
        <v/>
      </c>
      <c r="N254" t="str">
        <f t="shared" si="84"/>
        <v/>
      </c>
      <c r="O254" t="str">
        <f t="shared" si="87"/>
        <v/>
      </c>
      <c r="P254" t="str">
        <f t="shared" si="79"/>
        <v/>
      </c>
      <c r="Q254" s="8" t="str">
        <f t="shared" si="80"/>
        <v/>
      </c>
    </row>
    <row r="255" spans="11:17" x14ac:dyDescent="0.25">
      <c r="K255">
        <f t="shared" si="74"/>
        <v>0</v>
      </c>
      <c r="L255" t="str">
        <f t="shared" ref="L255:L299" si="103">IF(AND(COUNTIF(K255,"*-*"),LEN(K255)&gt;22,MID(K255,3,1)="-"),LEFT(K255,2),"")</f>
        <v/>
      </c>
      <c r="N255" t="str">
        <f t="shared" si="84"/>
        <v/>
      </c>
      <c r="O255" t="str">
        <f t="shared" si="87"/>
        <v/>
      </c>
      <c r="P255" t="str">
        <f t="shared" si="79"/>
        <v/>
      </c>
      <c r="Q255" s="8" t="str">
        <f t="shared" si="80"/>
        <v/>
      </c>
    </row>
    <row r="256" spans="11:17" x14ac:dyDescent="0.25">
      <c r="K256">
        <f t="shared" si="74"/>
        <v>0</v>
      </c>
      <c r="L256" t="str">
        <f t="shared" si="103"/>
        <v/>
      </c>
      <c r="N256" t="str">
        <f t="shared" si="84"/>
        <v/>
      </c>
      <c r="O256" t="str">
        <f t="shared" si="87"/>
        <v/>
      </c>
      <c r="P256" t="str">
        <f t="shared" si="79"/>
        <v/>
      </c>
      <c r="Q256" s="8" t="str">
        <f t="shared" si="80"/>
        <v/>
      </c>
    </row>
    <row r="257" spans="11:17" x14ac:dyDescent="0.25">
      <c r="K257">
        <f t="shared" ref="K257:K320" si="104">A257</f>
        <v>0</v>
      </c>
      <c r="L257" t="str">
        <f t="shared" si="103"/>
        <v/>
      </c>
      <c r="N257" t="str">
        <f t="shared" si="84"/>
        <v/>
      </c>
      <c r="O257" t="str">
        <f t="shared" si="87"/>
        <v/>
      </c>
      <c r="P257" t="str">
        <f t="shared" si="79"/>
        <v/>
      </c>
      <c r="Q257" s="8" t="str">
        <f t="shared" si="80"/>
        <v/>
      </c>
    </row>
    <row r="258" spans="11:17" x14ac:dyDescent="0.25">
      <c r="K258">
        <f t="shared" si="104"/>
        <v>0</v>
      </c>
      <c r="L258" t="str">
        <f t="shared" si="103"/>
        <v/>
      </c>
      <c r="N258" t="str">
        <f t="shared" si="84"/>
        <v/>
      </c>
      <c r="O258" t="str">
        <f t="shared" si="87"/>
        <v/>
      </c>
      <c r="P258" t="str">
        <f t="shared" si="79"/>
        <v/>
      </c>
      <c r="Q258" s="8" t="str">
        <f t="shared" si="80"/>
        <v/>
      </c>
    </row>
    <row r="259" spans="11:17" x14ac:dyDescent="0.25">
      <c r="K259">
        <f t="shared" si="104"/>
        <v>0</v>
      </c>
      <c r="L259" t="str">
        <f t="shared" si="103"/>
        <v/>
      </c>
      <c r="N259" t="str">
        <f t="shared" si="84"/>
        <v/>
      </c>
      <c r="O259" t="str">
        <f t="shared" si="87"/>
        <v/>
      </c>
      <c r="P259" t="str">
        <f t="shared" si="79"/>
        <v/>
      </c>
      <c r="Q259" s="8" t="str">
        <f t="shared" si="80"/>
        <v/>
      </c>
    </row>
    <row r="260" spans="11:17" x14ac:dyDescent="0.25">
      <c r="K260">
        <f t="shared" si="104"/>
        <v>0</v>
      </c>
      <c r="L260" t="str">
        <f t="shared" ref="L260" si="105">IF(AND(COUNTIF(K260,"*-*"),LEN(K260)&gt;22,MID(K261,3,1)="-",A235=A261),LEFT(K260,2),"")</f>
        <v/>
      </c>
      <c r="N260" t="str">
        <f t="shared" si="84"/>
        <v/>
      </c>
      <c r="O260" t="str">
        <f t="shared" si="87"/>
        <v/>
      </c>
      <c r="P260" t="str">
        <f t="shared" si="79"/>
        <v/>
      </c>
      <c r="Q260" s="8" t="str">
        <f t="shared" si="80"/>
        <v/>
      </c>
    </row>
    <row r="261" spans="11:17" x14ac:dyDescent="0.25">
      <c r="K261">
        <f t="shared" si="104"/>
        <v>0</v>
      </c>
      <c r="L261" t="str">
        <f t="shared" ref="L261:L305" si="106">IF(AND(COUNTIF(K261,"*-*"),LEN(K261)&gt;22,MID(K261,3,1)="-"),LEFT(K261,2),"")</f>
        <v/>
      </c>
      <c r="N261" t="str">
        <f t="shared" si="84"/>
        <v/>
      </c>
      <c r="O261" t="str">
        <f t="shared" si="87"/>
        <v/>
      </c>
      <c r="P261" t="str">
        <f t="shared" si="79"/>
        <v/>
      </c>
      <c r="Q261" s="8" t="str">
        <f t="shared" si="80"/>
        <v/>
      </c>
    </row>
    <row r="262" spans="11:17" x14ac:dyDescent="0.25">
      <c r="K262">
        <f t="shared" si="104"/>
        <v>0</v>
      </c>
      <c r="L262" t="str">
        <f t="shared" si="106"/>
        <v/>
      </c>
      <c r="N262" t="str">
        <f t="shared" si="84"/>
        <v/>
      </c>
      <c r="O262" t="str">
        <f t="shared" si="87"/>
        <v/>
      </c>
      <c r="P262" t="str">
        <f t="shared" si="79"/>
        <v/>
      </c>
      <c r="Q262" s="8" t="str">
        <f t="shared" si="80"/>
        <v/>
      </c>
    </row>
    <row r="263" spans="11:17" x14ac:dyDescent="0.25">
      <c r="K263">
        <f t="shared" si="104"/>
        <v>0</v>
      </c>
      <c r="L263" t="str">
        <f t="shared" si="106"/>
        <v/>
      </c>
      <c r="N263" t="str">
        <f t="shared" si="84"/>
        <v/>
      </c>
      <c r="O263" t="str">
        <f t="shared" si="87"/>
        <v/>
      </c>
      <c r="P263" t="str">
        <f t="shared" si="79"/>
        <v/>
      </c>
      <c r="Q263" s="8" t="str">
        <f t="shared" si="80"/>
        <v/>
      </c>
    </row>
    <row r="264" spans="11:17" x14ac:dyDescent="0.25">
      <c r="K264">
        <f t="shared" si="104"/>
        <v>0</v>
      </c>
      <c r="L264" t="str">
        <f t="shared" si="106"/>
        <v/>
      </c>
      <c r="N264" t="str">
        <f t="shared" si="84"/>
        <v/>
      </c>
      <c r="O264" t="str">
        <f t="shared" si="87"/>
        <v/>
      </c>
      <c r="P264" t="str">
        <f t="shared" si="79"/>
        <v/>
      </c>
      <c r="Q264" s="8" t="str">
        <f t="shared" si="80"/>
        <v/>
      </c>
    </row>
    <row r="265" spans="11:17" x14ac:dyDescent="0.25">
      <c r="K265">
        <f t="shared" si="104"/>
        <v>0</v>
      </c>
      <c r="L265" t="str">
        <f t="shared" si="106"/>
        <v/>
      </c>
      <c r="N265" t="str">
        <f t="shared" si="84"/>
        <v/>
      </c>
      <c r="O265" t="str">
        <f t="shared" si="87"/>
        <v/>
      </c>
      <c r="P265" t="str">
        <f t="shared" si="79"/>
        <v/>
      </c>
      <c r="Q265" s="8" t="str">
        <f t="shared" si="80"/>
        <v/>
      </c>
    </row>
    <row r="266" spans="11:17" x14ac:dyDescent="0.25">
      <c r="K266">
        <f t="shared" si="104"/>
        <v>0</v>
      </c>
      <c r="L266" t="str">
        <f t="shared" ref="L266:L267" si="107">IF(AND(COUNTIF(K266,"*-*"),LEN(K266)&gt;22,MID(K267,3,1)="-",A241=A267),LEFT(K266,2),"")</f>
        <v/>
      </c>
      <c r="N266" t="str">
        <f t="shared" si="84"/>
        <v/>
      </c>
      <c r="O266" t="str">
        <f t="shared" si="87"/>
        <v/>
      </c>
      <c r="P266" t="str">
        <f t="shared" ref="P266:P329" si="108">IF(LEFT(K268,3)="QTÉ",RIGHT(K268,(LEN(K268)-4)),IF(LEFT(K269,3)="QTÉ",RIGHT(K269,(LEN(K269)-4)),""))</f>
        <v/>
      </c>
      <c r="Q266" s="8" t="str">
        <f t="shared" si="80"/>
        <v/>
      </c>
    </row>
    <row r="267" spans="11:17" x14ac:dyDescent="0.25">
      <c r="K267">
        <f t="shared" si="104"/>
        <v>0</v>
      </c>
      <c r="L267" t="str">
        <f t="shared" si="107"/>
        <v/>
      </c>
      <c r="N267" t="str">
        <f t="shared" si="84"/>
        <v/>
      </c>
      <c r="O267" t="str">
        <f t="shared" si="87"/>
        <v/>
      </c>
      <c r="P267" t="str">
        <f t="shared" si="108"/>
        <v/>
      </c>
      <c r="Q267" s="8" t="str">
        <f t="shared" ref="Q267:Q330" si="109">IFERROR(VALUE(P267)*VALUE(SUBSTITUTE(O267,CHAR(160),"")),"")</f>
        <v/>
      </c>
    </row>
    <row r="268" spans="11:17" x14ac:dyDescent="0.25">
      <c r="K268">
        <f t="shared" si="104"/>
        <v>0</v>
      </c>
      <c r="L268" t="str">
        <f t="shared" ref="L268" si="110">IF(AND(COUNTIF(K268,"*-*"),LEN(K268)&gt;22,MID(K268,3,1)="-"),LEFT(K268,2),"")</f>
        <v/>
      </c>
      <c r="N268" t="str">
        <f t="shared" si="84"/>
        <v/>
      </c>
      <c r="O268" t="str">
        <f t="shared" si="87"/>
        <v/>
      </c>
      <c r="P268" t="str">
        <f t="shared" si="108"/>
        <v/>
      </c>
      <c r="Q268" s="8" t="str">
        <f t="shared" si="109"/>
        <v/>
      </c>
    </row>
    <row r="269" spans="11:17" x14ac:dyDescent="0.25">
      <c r="K269">
        <f t="shared" si="104"/>
        <v>0</v>
      </c>
      <c r="L269" t="str">
        <f t="shared" si="93"/>
        <v/>
      </c>
      <c r="N269" t="str">
        <f t="shared" si="84"/>
        <v/>
      </c>
      <c r="O269" t="str">
        <f t="shared" si="87"/>
        <v/>
      </c>
      <c r="P269" t="str">
        <f t="shared" si="108"/>
        <v/>
      </c>
      <c r="Q269" s="8" t="str">
        <f t="shared" si="109"/>
        <v/>
      </c>
    </row>
    <row r="270" spans="11:17" x14ac:dyDescent="0.25">
      <c r="K270">
        <f t="shared" si="104"/>
        <v>0</v>
      </c>
      <c r="L270" t="str">
        <f t="shared" si="93"/>
        <v/>
      </c>
      <c r="N270" t="str">
        <f t="shared" si="84"/>
        <v/>
      </c>
      <c r="O270" t="str">
        <f t="shared" si="87"/>
        <v/>
      </c>
      <c r="P270" t="str">
        <f t="shared" si="108"/>
        <v/>
      </c>
      <c r="Q270" s="8" t="str">
        <f t="shared" si="109"/>
        <v/>
      </c>
    </row>
    <row r="271" spans="11:17" x14ac:dyDescent="0.25">
      <c r="K271">
        <f t="shared" si="104"/>
        <v>0</v>
      </c>
      <c r="L271" t="str">
        <f t="shared" si="93"/>
        <v/>
      </c>
      <c r="N271" t="str">
        <f t="shared" ref="N271:N334" si="111">IFERROR(MID(K274,FIND("µ",SUBSTITUTE(K274,":","µ",1))+1,FIND("µ",SUBSTITUTE(K274,":","µ",2))-FIND("µ",SUBSTITUTE(K274,":","µ",1))-21),"")</f>
        <v/>
      </c>
      <c r="O271" t="str">
        <f t="shared" si="87"/>
        <v/>
      </c>
      <c r="P271" t="str">
        <f t="shared" si="108"/>
        <v/>
      </c>
      <c r="Q271" s="8" t="str">
        <f t="shared" si="109"/>
        <v/>
      </c>
    </row>
    <row r="272" spans="11:17" x14ac:dyDescent="0.25">
      <c r="K272">
        <f t="shared" si="104"/>
        <v>0</v>
      </c>
      <c r="L272" t="str">
        <f t="shared" si="93"/>
        <v/>
      </c>
      <c r="N272" t="str">
        <f t="shared" si="111"/>
        <v/>
      </c>
      <c r="O272" t="str">
        <f t="shared" si="87"/>
        <v/>
      </c>
      <c r="P272" t="str">
        <f t="shared" si="108"/>
        <v/>
      </c>
      <c r="Q272" s="8" t="str">
        <f t="shared" si="109"/>
        <v/>
      </c>
    </row>
    <row r="273" spans="11:17" x14ac:dyDescent="0.25">
      <c r="K273">
        <f t="shared" si="104"/>
        <v>0</v>
      </c>
      <c r="L273" t="str">
        <f t="shared" ref="L273" si="112">IF(AND(COUNTIF(K273,"*-*"),LEN(K273)&gt;22,MID(K274,3,1)="-",A248=A274),LEFT(K273,2),"")</f>
        <v/>
      </c>
      <c r="N273" t="str">
        <f t="shared" si="111"/>
        <v/>
      </c>
      <c r="O273" t="str">
        <f t="shared" si="87"/>
        <v/>
      </c>
      <c r="P273" t="str">
        <f t="shared" si="108"/>
        <v/>
      </c>
      <c r="Q273" s="8" t="str">
        <f t="shared" si="109"/>
        <v/>
      </c>
    </row>
    <row r="274" spans="11:17" x14ac:dyDescent="0.25">
      <c r="K274">
        <f t="shared" si="104"/>
        <v>0</v>
      </c>
      <c r="L274" t="str">
        <f t="shared" ref="L274" si="113">IF(AND(COUNTIF(K274,"*-*"),LEN(K274)&gt;22,MID(K274,3,1)="-"),LEFT(K274,2),"")</f>
        <v/>
      </c>
      <c r="N274" t="str">
        <f t="shared" si="111"/>
        <v/>
      </c>
      <c r="O274" t="str">
        <f t="shared" si="87"/>
        <v/>
      </c>
      <c r="P274" t="str">
        <f t="shared" si="108"/>
        <v/>
      </c>
      <c r="Q274" s="8" t="str">
        <f t="shared" si="109"/>
        <v/>
      </c>
    </row>
    <row r="275" spans="11:17" x14ac:dyDescent="0.25">
      <c r="K275">
        <f t="shared" si="104"/>
        <v>0</v>
      </c>
      <c r="L275" t="str">
        <f t="shared" si="95"/>
        <v/>
      </c>
      <c r="N275" t="str">
        <f t="shared" si="111"/>
        <v/>
      </c>
      <c r="O275" t="str">
        <f t="shared" si="87"/>
        <v/>
      </c>
      <c r="P275" t="str">
        <f t="shared" si="108"/>
        <v/>
      </c>
      <c r="Q275" s="8" t="str">
        <f t="shared" si="109"/>
        <v/>
      </c>
    </row>
    <row r="276" spans="11:17" x14ac:dyDescent="0.25">
      <c r="K276">
        <f t="shared" si="104"/>
        <v>0</v>
      </c>
      <c r="L276" t="str">
        <f t="shared" si="95"/>
        <v/>
      </c>
      <c r="N276" t="str">
        <f t="shared" si="111"/>
        <v/>
      </c>
      <c r="O276" t="str">
        <f t="shared" si="87"/>
        <v/>
      </c>
      <c r="P276" t="str">
        <f t="shared" si="108"/>
        <v/>
      </c>
      <c r="Q276" s="8" t="str">
        <f t="shared" si="109"/>
        <v/>
      </c>
    </row>
    <row r="277" spans="11:17" x14ac:dyDescent="0.25">
      <c r="K277">
        <f t="shared" si="104"/>
        <v>0</v>
      </c>
      <c r="L277" t="str">
        <f t="shared" si="95"/>
        <v/>
      </c>
      <c r="N277" t="str">
        <f t="shared" si="111"/>
        <v/>
      </c>
      <c r="O277" t="str">
        <f t="shared" ref="O277:O340" si="114">IF(RIGHT(K280,1)="€",LEFT(K280,(LEN(K280)-1)),IF(RIGHT(K281,1)="€",LEFT(K281,(LEN(K281)-1)),""))</f>
        <v/>
      </c>
      <c r="P277" t="str">
        <f t="shared" si="108"/>
        <v/>
      </c>
      <c r="Q277" s="8" t="str">
        <f t="shared" si="109"/>
        <v/>
      </c>
    </row>
    <row r="278" spans="11:17" x14ac:dyDescent="0.25">
      <c r="K278">
        <f t="shared" si="104"/>
        <v>0</v>
      </c>
      <c r="L278" t="str">
        <f t="shared" si="95"/>
        <v/>
      </c>
      <c r="N278" t="str">
        <f t="shared" si="111"/>
        <v/>
      </c>
      <c r="O278" t="str">
        <f t="shared" si="114"/>
        <v/>
      </c>
      <c r="P278" t="str">
        <f t="shared" si="108"/>
        <v/>
      </c>
      <c r="Q278" s="8" t="str">
        <f t="shared" si="109"/>
        <v/>
      </c>
    </row>
    <row r="279" spans="11:17" x14ac:dyDescent="0.25">
      <c r="K279">
        <f t="shared" si="104"/>
        <v>0</v>
      </c>
      <c r="L279" t="str">
        <f t="shared" ref="L279" si="115">IF(AND(COUNTIF(K279,"*-*"),LEN(K279)&gt;22,MID(K280,3,1)="-",A254=A280),LEFT(K279,2),"")</f>
        <v/>
      </c>
      <c r="N279" t="str">
        <f t="shared" si="111"/>
        <v/>
      </c>
      <c r="O279" t="str">
        <f t="shared" si="114"/>
        <v/>
      </c>
      <c r="P279" t="str">
        <f t="shared" si="108"/>
        <v/>
      </c>
      <c r="Q279" s="8" t="str">
        <f t="shared" si="109"/>
        <v/>
      </c>
    </row>
    <row r="280" spans="11:17" x14ac:dyDescent="0.25">
      <c r="K280">
        <f t="shared" si="104"/>
        <v>0</v>
      </c>
      <c r="L280" t="str">
        <f t="shared" ref="L280" si="116">IF(AND(COUNTIF(K280,"*-*"),LEN(K280)&gt;22,MID(K280,3,1)="-"),LEFT(K280,2),"")</f>
        <v/>
      </c>
      <c r="N280" t="str">
        <f t="shared" si="111"/>
        <v/>
      </c>
      <c r="O280" t="str">
        <f t="shared" si="114"/>
        <v/>
      </c>
      <c r="P280" t="str">
        <f t="shared" si="108"/>
        <v/>
      </c>
      <c r="Q280" s="8" t="str">
        <f t="shared" si="109"/>
        <v/>
      </c>
    </row>
    <row r="281" spans="11:17" x14ac:dyDescent="0.25">
      <c r="K281">
        <f t="shared" si="104"/>
        <v>0</v>
      </c>
      <c r="L281" t="str">
        <f t="shared" si="97"/>
        <v/>
      </c>
      <c r="N281" t="str">
        <f t="shared" si="111"/>
        <v/>
      </c>
      <c r="O281" t="str">
        <f t="shared" si="114"/>
        <v/>
      </c>
      <c r="P281" t="str">
        <f t="shared" si="108"/>
        <v/>
      </c>
      <c r="Q281" s="8" t="str">
        <f t="shared" si="109"/>
        <v/>
      </c>
    </row>
    <row r="282" spans="11:17" x14ac:dyDescent="0.25">
      <c r="K282">
        <f t="shared" si="104"/>
        <v>0</v>
      </c>
      <c r="L282" t="str">
        <f t="shared" si="97"/>
        <v/>
      </c>
      <c r="N282" t="str">
        <f t="shared" si="111"/>
        <v/>
      </c>
      <c r="O282" t="str">
        <f t="shared" si="114"/>
        <v/>
      </c>
      <c r="P282" t="str">
        <f t="shared" si="108"/>
        <v/>
      </c>
      <c r="Q282" s="8" t="str">
        <f t="shared" si="109"/>
        <v/>
      </c>
    </row>
    <row r="283" spans="11:17" x14ac:dyDescent="0.25">
      <c r="K283">
        <f t="shared" si="104"/>
        <v>0</v>
      </c>
      <c r="L283" t="str">
        <f t="shared" si="97"/>
        <v/>
      </c>
      <c r="N283" t="str">
        <f t="shared" si="111"/>
        <v/>
      </c>
      <c r="O283" t="str">
        <f t="shared" si="114"/>
        <v/>
      </c>
      <c r="P283" t="str">
        <f t="shared" si="108"/>
        <v/>
      </c>
      <c r="Q283" s="8" t="str">
        <f t="shared" si="109"/>
        <v/>
      </c>
    </row>
    <row r="284" spans="11:17" x14ac:dyDescent="0.25">
      <c r="K284">
        <f t="shared" si="104"/>
        <v>0</v>
      </c>
      <c r="L284" t="str">
        <f t="shared" si="97"/>
        <v/>
      </c>
      <c r="N284" t="str">
        <f t="shared" si="111"/>
        <v/>
      </c>
      <c r="O284" t="str">
        <f t="shared" si="114"/>
        <v/>
      </c>
      <c r="P284" t="str">
        <f t="shared" si="108"/>
        <v/>
      </c>
      <c r="Q284" s="8" t="str">
        <f t="shared" si="109"/>
        <v/>
      </c>
    </row>
    <row r="285" spans="11:17" x14ac:dyDescent="0.25">
      <c r="K285">
        <f t="shared" si="104"/>
        <v>0</v>
      </c>
      <c r="L285" t="str">
        <f t="shared" ref="L285" si="117">IF(AND(COUNTIF(K285,"*-*"),LEN(K285)&gt;22,MID(K286,3,1)="-",A260=A286),LEFT(K285,2),"")</f>
        <v/>
      </c>
      <c r="N285" t="str">
        <f t="shared" si="111"/>
        <v/>
      </c>
      <c r="O285" t="str">
        <f t="shared" si="114"/>
        <v/>
      </c>
      <c r="P285" t="str">
        <f t="shared" si="108"/>
        <v/>
      </c>
      <c r="Q285" s="8" t="str">
        <f t="shared" si="109"/>
        <v/>
      </c>
    </row>
    <row r="286" spans="11:17" x14ac:dyDescent="0.25">
      <c r="K286">
        <f t="shared" si="104"/>
        <v>0</v>
      </c>
      <c r="L286" t="str">
        <f t="shared" ref="L286" si="118">IF(AND(COUNTIF(K286,"*-*"),LEN(K286)&gt;22,MID(K286,3,1)="-"),LEFT(K286,2),"")</f>
        <v/>
      </c>
      <c r="N286" t="str">
        <f t="shared" si="111"/>
        <v/>
      </c>
      <c r="O286" t="str">
        <f t="shared" si="114"/>
        <v/>
      </c>
      <c r="P286" t="str">
        <f t="shared" si="108"/>
        <v/>
      </c>
      <c r="Q286" s="8" t="str">
        <f t="shared" si="109"/>
        <v/>
      </c>
    </row>
    <row r="287" spans="11:17" x14ac:dyDescent="0.25">
      <c r="K287">
        <f t="shared" si="104"/>
        <v>0</v>
      </c>
      <c r="L287" t="str">
        <f t="shared" si="99"/>
        <v/>
      </c>
      <c r="N287" t="str">
        <f t="shared" si="111"/>
        <v/>
      </c>
      <c r="O287" t="str">
        <f t="shared" si="114"/>
        <v/>
      </c>
      <c r="P287" t="str">
        <f t="shared" si="108"/>
        <v/>
      </c>
      <c r="Q287" s="8" t="str">
        <f t="shared" si="109"/>
        <v/>
      </c>
    </row>
    <row r="288" spans="11:17" x14ac:dyDescent="0.25">
      <c r="K288">
        <f t="shared" si="104"/>
        <v>0</v>
      </c>
      <c r="L288" t="str">
        <f t="shared" si="99"/>
        <v/>
      </c>
      <c r="N288" t="str">
        <f t="shared" si="111"/>
        <v/>
      </c>
      <c r="O288" t="str">
        <f t="shared" si="114"/>
        <v/>
      </c>
      <c r="P288" t="str">
        <f t="shared" si="108"/>
        <v/>
      </c>
      <c r="Q288" s="8" t="str">
        <f t="shared" si="109"/>
        <v/>
      </c>
    </row>
    <row r="289" spans="11:17" x14ac:dyDescent="0.25">
      <c r="K289">
        <f t="shared" si="104"/>
        <v>0</v>
      </c>
      <c r="L289" t="str">
        <f t="shared" si="99"/>
        <v/>
      </c>
      <c r="N289" t="str">
        <f t="shared" si="111"/>
        <v/>
      </c>
      <c r="O289" t="str">
        <f t="shared" si="114"/>
        <v/>
      </c>
      <c r="P289" t="str">
        <f t="shared" si="108"/>
        <v/>
      </c>
      <c r="Q289" s="8" t="str">
        <f t="shared" si="109"/>
        <v/>
      </c>
    </row>
    <row r="290" spans="11:17" x14ac:dyDescent="0.25">
      <c r="K290">
        <f t="shared" si="104"/>
        <v>0</v>
      </c>
      <c r="L290" t="str">
        <f t="shared" si="99"/>
        <v/>
      </c>
      <c r="N290" t="str">
        <f t="shared" si="111"/>
        <v/>
      </c>
      <c r="O290" t="str">
        <f t="shared" si="114"/>
        <v/>
      </c>
      <c r="P290" t="str">
        <f t="shared" si="108"/>
        <v/>
      </c>
      <c r="Q290" s="8" t="str">
        <f t="shared" si="109"/>
        <v/>
      </c>
    </row>
    <row r="291" spans="11:17" x14ac:dyDescent="0.25">
      <c r="K291">
        <f t="shared" si="104"/>
        <v>0</v>
      </c>
      <c r="L291" t="str">
        <f t="shared" ref="L291" si="119">IF(AND(COUNTIF(K291,"*-*"),LEN(K291)&gt;22,MID(K292,3,1)="-",A266=A292),LEFT(K291,2),"")</f>
        <v/>
      </c>
      <c r="N291" t="str">
        <f t="shared" si="111"/>
        <v/>
      </c>
      <c r="O291" t="str">
        <f t="shared" si="114"/>
        <v/>
      </c>
      <c r="P291" t="str">
        <f t="shared" si="108"/>
        <v/>
      </c>
      <c r="Q291" s="8" t="str">
        <f t="shared" si="109"/>
        <v/>
      </c>
    </row>
    <row r="292" spans="11:17" x14ac:dyDescent="0.25">
      <c r="K292">
        <f t="shared" si="104"/>
        <v>0</v>
      </c>
      <c r="L292" t="str">
        <f t="shared" ref="L292" si="120">IF(AND(COUNTIF(K292,"*-*"),LEN(K292)&gt;22,MID(K292,3,1)="-"),LEFT(K292,2),"")</f>
        <v/>
      </c>
      <c r="N292" t="str">
        <f t="shared" si="111"/>
        <v/>
      </c>
      <c r="O292" t="str">
        <f t="shared" si="114"/>
        <v/>
      </c>
      <c r="P292" t="str">
        <f t="shared" si="108"/>
        <v/>
      </c>
      <c r="Q292" s="8" t="str">
        <f t="shared" si="109"/>
        <v/>
      </c>
    </row>
    <row r="293" spans="11:17" x14ac:dyDescent="0.25">
      <c r="K293">
        <f t="shared" si="104"/>
        <v>0</v>
      </c>
      <c r="L293" t="str">
        <f t="shared" si="101"/>
        <v/>
      </c>
      <c r="N293" t="str">
        <f t="shared" si="111"/>
        <v/>
      </c>
      <c r="O293" t="str">
        <f t="shared" si="114"/>
        <v/>
      </c>
      <c r="P293" t="str">
        <f t="shared" si="108"/>
        <v/>
      </c>
      <c r="Q293" s="8" t="str">
        <f t="shared" si="109"/>
        <v/>
      </c>
    </row>
    <row r="294" spans="11:17" x14ac:dyDescent="0.25">
      <c r="K294">
        <f t="shared" si="104"/>
        <v>0</v>
      </c>
      <c r="L294" t="str">
        <f t="shared" ref="L294" si="121">IF(AND(COUNTIF(K294,"*-*"),LEN(K294)&gt;22,MID(K295,3,1)="-",A269=A295),LEFT(K294,2),"")</f>
        <v/>
      </c>
      <c r="N294" t="str">
        <f t="shared" si="111"/>
        <v/>
      </c>
      <c r="O294" t="str">
        <f t="shared" si="114"/>
        <v/>
      </c>
      <c r="P294" t="str">
        <f t="shared" si="108"/>
        <v/>
      </c>
      <c r="Q294" s="8" t="str">
        <f t="shared" si="109"/>
        <v/>
      </c>
    </row>
    <row r="295" spans="11:17" x14ac:dyDescent="0.25">
      <c r="K295">
        <f t="shared" si="104"/>
        <v>0</v>
      </c>
      <c r="L295" t="str">
        <f t="shared" ref="L295" si="122">IF(AND(COUNTIF(K295,"*-*"),LEN(K295)&gt;22,MID(K295,3,1)="-"),LEFT(K295,2),"")</f>
        <v/>
      </c>
      <c r="N295" t="str">
        <f t="shared" si="111"/>
        <v/>
      </c>
      <c r="O295" t="str">
        <f t="shared" si="114"/>
        <v/>
      </c>
      <c r="P295" t="str">
        <f t="shared" si="108"/>
        <v/>
      </c>
      <c r="Q295" s="8" t="str">
        <f t="shared" si="109"/>
        <v/>
      </c>
    </row>
    <row r="296" spans="11:17" x14ac:dyDescent="0.25">
      <c r="K296">
        <f t="shared" si="104"/>
        <v>0</v>
      </c>
      <c r="L296" t="str">
        <f t="shared" si="103"/>
        <v/>
      </c>
      <c r="N296" t="str">
        <f t="shared" si="111"/>
        <v/>
      </c>
      <c r="O296" t="str">
        <f t="shared" si="114"/>
        <v/>
      </c>
      <c r="P296" t="str">
        <f t="shared" si="108"/>
        <v/>
      </c>
      <c r="Q296" s="8" t="str">
        <f t="shared" si="109"/>
        <v/>
      </c>
    </row>
    <row r="297" spans="11:17" x14ac:dyDescent="0.25">
      <c r="K297">
        <f t="shared" si="104"/>
        <v>0</v>
      </c>
      <c r="L297" t="str">
        <f t="shared" si="103"/>
        <v/>
      </c>
      <c r="N297" t="str">
        <f t="shared" si="111"/>
        <v/>
      </c>
      <c r="O297" t="str">
        <f t="shared" si="114"/>
        <v/>
      </c>
      <c r="P297" t="str">
        <f t="shared" si="108"/>
        <v/>
      </c>
      <c r="Q297" s="8" t="str">
        <f t="shared" si="109"/>
        <v/>
      </c>
    </row>
    <row r="298" spans="11:17" x14ac:dyDescent="0.25">
      <c r="K298">
        <f t="shared" si="104"/>
        <v>0</v>
      </c>
      <c r="L298" t="str">
        <f t="shared" si="103"/>
        <v/>
      </c>
      <c r="N298" t="str">
        <f t="shared" si="111"/>
        <v/>
      </c>
      <c r="O298" t="str">
        <f t="shared" si="114"/>
        <v/>
      </c>
      <c r="P298" t="str">
        <f t="shared" si="108"/>
        <v/>
      </c>
      <c r="Q298" s="8" t="str">
        <f t="shared" si="109"/>
        <v/>
      </c>
    </row>
    <row r="299" spans="11:17" x14ac:dyDescent="0.25">
      <c r="K299">
        <f t="shared" si="104"/>
        <v>0</v>
      </c>
      <c r="L299" t="str">
        <f t="shared" si="103"/>
        <v/>
      </c>
      <c r="N299" t="str">
        <f t="shared" si="111"/>
        <v/>
      </c>
      <c r="O299" t="str">
        <f t="shared" si="114"/>
        <v/>
      </c>
      <c r="P299" t="str">
        <f t="shared" si="108"/>
        <v/>
      </c>
      <c r="Q299" s="8" t="str">
        <f t="shared" si="109"/>
        <v/>
      </c>
    </row>
    <row r="300" spans="11:17" x14ac:dyDescent="0.25">
      <c r="K300">
        <f t="shared" si="104"/>
        <v>0</v>
      </c>
      <c r="L300" t="str">
        <f t="shared" ref="L300" si="123">IF(AND(COUNTIF(K300,"*-*"),LEN(K300)&gt;22,MID(K301,3,1)="-",A275=A301),LEFT(K300,2),"")</f>
        <v/>
      </c>
      <c r="N300" t="str">
        <f t="shared" si="111"/>
        <v/>
      </c>
      <c r="O300" t="str">
        <f t="shared" si="114"/>
        <v/>
      </c>
      <c r="P300" t="str">
        <f t="shared" si="108"/>
        <v/>
      </c>
      <c r="Q300" s="8" t="str">
        <f t="shared" si="109"/>
        <v/>
      </c>
    </row>
    <row r="301" spans="11:17" x14ac:dyDescent="0.25">
      <c r="K301">
        <f t="shared" si="104"/>
        <v>0</v>
      </c>
      <c r="L301" t="str">
        <f t="shared" ref="L301" si="124">IF(AND(COUNTIF(K301,"*-*"),LEN(K301)&gt;22,MID(K301,3,1)="-"),LEFT(K301,2),"")</f>
        <v/>
      </c>
      <c r="N301" t="str">
        <f t="shared" si="111"/>
        <v/>
      </c>
      <c r="O301" t="str">
        <f t="shared" si="114"/>
        <v/>
      </c>
      <c r="P301" t="str">
        <f t="shared" si="108"/>
        <v/>
      </c>
      <c r="Q301" s="8" t="str">
        <f t="shared" si="109"/>
        <v/>
      </c>
    </row>
    <row r="302" spans="11:17" x14ac:dyDescent="0.25">
      <c r="K302">
        <f t="shared" si="104"/>
        <v>0</v>
      </c>
      <c r="L302" t="str">
        <f t="shared" si="106"/>
        <v/>
      </c>
      <c r="N302" t="str">
        <f t="shared" si="111"/>
        <v/>
      </c>
      <c r="O302" t="str">
        <f t="shared" si="114"/>
        <v/>
      </c>
      <c r="P302" t="str">
        <f t="shared" si="108"/>
        <v/>
      </c>
      <c r="Q302" s="8" t="str">
        <f t="shared" si="109"/>
        <v/>
      </c>
    </row>
    <row r="303" spans="11:17" x14ac:dyDescent="0.25">
      <c r="K303">
        <f t="shared" si="104"/>
        <v>0</v>
      </c>
      <c r="L303" t="str">
        <f t="shared" si="106"/>
        <v/>
      </c>
      <c r="N303" t="str">
        <f t="shared" si="111"/>
        <v/>
      </c>
      <c r="O303" t="str">
        <f t="shared" si="114"/>
        <v/>
      </c>
      <c r="P303" t="str">
        <f t="shared" si="108"/>
        <v/>
      </c>
      <c r="Q303" s="8" t="str">
        <f t="shared" si="109"/>
        <v/>
      </c>
    </row>
    <row r="304" spans="11:17" x14ac:dyDescent="0.25">
      <c r="K304">
        <f t="shared" si="104"/>
        <v>0</v>
      </c>
      <c r="L304" t="str">
        <f t="shared" si="106"/>
        <v/>
      </c>
      <c r="N304" t="str">
        <f t="shared" si="111"/>
        <v/>
      </c>
      <c r="O304" t="str">
        <f t="shared" si="114"/>
        <v/>
      </c>
      <c r="P304" t="str">
        <f t="shared" si="108"/>
        <v/>
      </c>
      <c r="Q304" s="8" t="str">
        <f t="shared" si="109"/>
        <v/>
      </c>
    </row>
    <row r="305" spans="11:17" x14ac:dyDescent="0.25">
      <c r="K305">
        <f t="shared" si="104"/>
        <v>0</v>
      </c>
      <c r="L305" t="str">
        <f t="shared" si="106"/>
        <v/>
      </c>
      <c r="N305" t="str">
        <f t="shared" si="111"/>
        <v/>
      </c>
      <c r="O305" t="str">
        <f t="shared" si="114"/>
        <v/>
      </c>
      <c r="P305" t="str">
        <f t="shared" si="108"/>
        <v/>
      </c>
      <c r="Q305" s="8" t="str">
        <f t="shared" si="109"/>
        <v/>
      </c>
    </row>
    <row r="306" spans="11:17" x14ac:dyDescent="0.25">
      <c r="K306">
        <f t="shared" si="104"/>
        <v>0</v>
      </c>
      <c r="L306" t="str">
        <f t="shared" ref="L306:L307" si="125">IF(AND(COUNTIF(K306,"*-*"),LEN(K306)&gt;22,MID(K307,3,1)="-",A281=A307),LEFT(K306,2),"")</f>
        <v/>
      </c>
      <c r="N306" t="str">
        <f t="shared" si="111"/>
        <v/>
      </c>
      <c r="O306" t="str">
        <f t="shared" si="114"/>
        <v/>
      </c>
      <c r="P306" t="str">
        <f t="shared" si="108"/>
        <v/>
      </c>
      <c r="Q306" s="8" t="str">
        <f t="shared" si="109"/>
        <v/>
      </c>
    </row>
    <row r="307" spans="11:17" x14ac:dyDescent="0.25">
      <c r="K307">
        <f t="shared" si="104"/>
        <v>0</v>
      </c>
      <c r="L307" t="str">
        <f t="shared" si="125"/>
        <v/>
      </c>
      <c r="N307" t="str">
        <f t="shared" si="111"/>
        <v/>
      </c>
      <c r="O307" t="str">
        <f t="shared" si="114"/>
        <v/>
      </c>
      <c r="P307" t="str">
        <f t="shared" si="108"/>
        <v/>
      </c>
      <c r="Q307" s="8" t="str">
        <f t="shared" si="109"/>
        <v/>
      </c>
    </row>
    <row r="308" spans="11:17" x14ac:dyDescent="0.25">
      <c r="K308">
        <f t="shared" si="104"/>
        <v>0</v>
      </c>
      <c r="L308" t="str">
        <f t="shared" ref="L308:L352" si="126">IF(AND(COUNTIF(K308,"*-*"),LEN(K308)&gt;22,MID(K308,3,1)="-"),LEFT(K308,2),"")</f>
        <v/>
      </c>
      <c r="N308" t="str">
        <f t="shared" si="111"/>
        <v/>
      </c>
      <c r="O308" t="str">
        <f t="shared" si="114"/>
        <v/>
      </c>
      <c r="P308" t="str">
        <f t="shared" si="108"/>
        <v/>
      </c>
      <c r="Q308" s="8" t="str">
        <f t="shared" si="109"/>
        <v/>
      </c>
    </row>
    <row r="309" spans="11:17" x14ac:dyDescent="0.25">
      <c r="K309">
        <f t="shared" si="104"/>
        <v>0</v>
      </c>
      <c r="L309" t="str">
        <f t="shared" si="126"/>
        <v/>
      </c>
      <c r="N309" t="str">
        <f t="shared" si="111"/>
        <v/>
      </c>
      <c r="O309" t="str">
        <f t="shared" si="114"/>
        <v/>
      </c>
      <c r="P309" t="str">
        <f t="shared" si="108"/>
        <v/>
      </c>
      <c r="Q309" s="8" t="str">
        <f t="shared" si="109"/>
        <v/>
      </c>
    </row>
    <row r="310" spans="11:17" x14ac:dyDescent="0.25">
      <c r="K310">
        <f t="shared" si="104"/>
        <v>0</v>
      </c>
      <c r="L310" t="str">
        <f t="shared" si="126"/>
        <v/>
      </c>
      <c r="N310" t="str">
        <f t="shared" si="111"/>
        <v/>
      </c>
      <c r="O310" t="str">
        <f t="shared" si="114"/>
        <v/>
      </c>
      <c r="P310" t="str">
        <f t="shared" si="108"/>
        <v/>
      </c>
      <c r="Q310" s="8" t="str">
        <f t="shared" si="109"/>
        <v/>
      </c>
    </row>
    <row r="311" spans="11:17" x14ac:dyDescent="0.25">
      <c r="K311">
        <f t="shared" si="104"/>
        <v>0</v>
      </c>
      <c r="L311" t="str">
        <f t="shared" si="126"/>
        <v/>
      </c>
      <c r="N311" t="str">
        <f t="shared" si="111"/>
        <v/>
      </c>
      <c r="O311" t="str">
        <f t="shared" si="114"/>
        <v/>
      </c>
      <c r="P311" t="str">
        <f t="shared" si="108"/>
        <v/>
      </c>
      <c r="Q311" s="8" t="str">
        <f t="shared" si="109"/>
        <v/>
      </c>
    </row>
    <row r="312" spans="11:17" x14ac:dyDescent="0.25">
      <c r="K312">
        <f t="shared" si="104"/>
        <v>0</v>
      </c>
      <c r="L312" t="str">
        <f t="shared" si="126"/>
        <v/>
      </c>
      <c r="N312" t="str">
        <f t="shared" si="111"/>
        <v/>
      </c>
      <c r="O312" t="str">
        <f t="shared" si="114"/>
        <v/>
      </c>
      <c r="P312" t="str">
        <f t="shared" si="108"/>
        <v/>
      </c>
      <c r="Q312" s="8" t="str">
        <f t="shared" si="109"/>
        <v/>
      </c>
    </row>
    <row r="313" spans="11:17" x14ac:dyDescent="0.25">
      <c r="K313">
        <f t="shared" si="104"/>
        <v>0</v>
      </c>
      <c r="L313" t="str">
        <f t="shared" ref="L313" si="127">IF(AND(COUNTIF(K313,"*-*"),LEN(K313)&gt;22,MID(K314,3,1)="-",A288=A314),LEFT(K313,2),"")</f>
        <v/>
      </c>
      <c r="N313" t="str">
        <f t="shared" si="111"/>
        <v/>
      </c>
      <c r="O313" t="str">
        <f t="shared" si="114"/>
        <v/>
      </c>
      <c r="P313" t="str">
        <f t="shared" si="108"/>
        <v/>
      </c>
      <c r="Q313" s="8" t="str">
        <f t="shared" si="109"/>
        <v/>
      </c>
    </row>
    <row r="314" spans="11:17" x14ac:dyDescent="0.25">
      <c r="K314">
        <f t="shared" si="104"/>
        <v>0</v>
      </c>
      <c r="L314" t="str">
        <f t="shared" ref="L314:L358" si="128">IF(AND(COUNTIF(K314,"*-*"),LEN(K314)&gt;22,MID(K314,3,1)="-"),LEFT(K314,2),"")</f>
        <v/>
      </c>
      <c r="N314" t="str">
        <f t="shared" si="111"/>
        <v/>
      </c>
      <c r="O314" t="str">
        <f t="shared" si="114"/>
        <v/>
      </c>
      <c r="P314" t="str">
        <f t="shared" si="108"/>
        <v/>
      </c>
      <c r="Q314" s="8" t="str">
        <f t="shared" si="109"/>
        <v/>
      </c>
    </row>
    <row r="315" spans="11:17" x14ac:dyDescent="0.25">
      <c r="K315">
        <f t="shared" si="104"/>
        <v>0</v>
      </c>
      <c r="L315" t="str">
        <f t="shared" si="128"/>
        <v/>
      </c>
      <c r="N315" t="str">
        <f t="shared" si="111"/>
        <v/>
      </c>
      <c r="O315" t="str">
        <f t="shared" si="114"/>
        <v/>
      </c>
      <c r="P315" t="str">
        <f t="shared" si="108"/>
        <v/>
      </c>
      <c r="Q315" s="8" t="str">
        <f t="shared" si="109"/>
        <v/>
      </c>
    </row>
    <row r="316" spans="11:17" x14ac:dyDescent="0.25">
      <c r="K316">
        <f t="shared" si="104"/>
        <v>0</v>
      </c>
      <c r="L316" t="str">
        <f t="shared" si="128"/>
        <v/>
      </c>
      <c r="N316" t="str">
        <f t="shared" si="111"/>
        <v/>
      </c>
      <c r="O316" t="str">
        <f t="shared" si="114"/>
        <v/>
      </c>
      <c r="P316" t="str">
        <f t="shared" si="108"/>
        <v/>
      </c>
      <c r="Q316" s="8" t="str">
        <f t="shared" si="109"/>
        <v/>
      </c>
    </row>
    <row r="317" spans="11:17" x14ac:dyDescent="0.25">
      <c r="K317">
        <f t="shared" si="104"/>
        <v>0</v>
      </c>
      <c r="L317" t="str">
        <f t="shared" si="128"/>
        <v/>
      </c>
      <c r="N317" t="str">
        <f t="shared" si="111"/>
        <v/>
      </c>
      <c r="O317" t="str">
        <f t="shared" si="114"/>
        <v/>
      </c>
      <c r="P317" t="str">
        <f t="shared" si="108"/>
        <v/>
      </c>
      <c r="Q317" s="8" t="str">
        <f t="shared" si="109"/>
        <v/>
      </c>
    </row>
    <row r="318" spans="11:17" x14ac:dyDescent="0.25">
      <c r="K318">
        <f t="shared" si="104"/>
        <v>0</v>
      </c>
      <c r="L318" t="str">
        <f t="shared" si="128"/>
        <v/>
      </c>
      <c r="N318" t="str">
        <f t="shared" si="111"/>
        <v/>
      </c>
      <c r="O318" t="str">
        <f t="shared" si="114"/>
        <v/>
      </c>
      <c r="P318" t="str">
        <f t="shared" si="108"/>
        <v/>
      </c>
      <c r="Q318" s="8" t="str">
        <f t="shared" si="109"/>
        <v/>
      </c>
    </row>
    <row r="319" spans="11:17" x14ac:dyDescent="0.25">
      <c r="K319">
        <f t="shared" si="104"/>
        <v>0</v>
      </c>
      <c r="L319" t="str">
        <f t="shared" ref="L319" si="129">IF(AND(COUNTIF(K319,"*-*"),LEN(K319)&gt;22,MID(K320,3,1)="-",A294=A320),LEFT(K319,2),"")</f>
        <v/>
      </c>
      <c r="N319" t="str">
        <f t="shared" si="111"/>
        <v/>
      </c>
      <c r="O319" t="str">
        <f t="shared" si="114"/>
        <v/>
      </c>
      <c r="P319" t="str">
        <f t="shared" si="108"/>
        <v/>
      </c>
      <c r="Q319" s="8" t="str">
        <f t="shared" si="109"/>
        <v/>
      </c>
    </row>
    <row r="320" spans="11:17" x14ac:dyDescent="0.25">
      <c r="K320">
        <f t="shared" si="104"/>
        <v>0</v>
      </c>
      <c r="L320" t="str">
        <f t="shared" ref="L320:L364" si="130">IF(AND(COUNTIF(K320,"*-*"),LEN(K320)&gt;22,MID(K320,3,1)="-"),LEFT(K320,2),"")</f>
        <v/>
      </c>
      <c r="N320" t="str">
        <f t="shared" si="111"/>
        <v/>
      </c>
      <c r="O320" t="str">
        <f t="shared" si="114"/>
        <v/>
      </c>
      <c r="P320" t="str">
        <f t="shared" si="108"/>
        <v/>
      </c>
      <c r="Q320" s="8" t="str">
        <f t="shared" si="109"/>
        <v/>
      </c>
    </row>
    <row r="321" spans="11:17" x14ac:dyDescent="0.25">
      <c r="K321">
        <f t="shared" ref="K321:K384" si="131">A321</f>
        <v>0</v>
      </c>
      <c r="L321" t="str">
        <f t="shared" si="130"/>
        <v/>
      </c>
      <c r="N321" t="str">
        <f t="shared" si="111"/>
        <v/>
      </c>
      <c r="O321" t="str">
        <f t="shared" si="114"/>
        <v/>
      </c>
      <c r="P321" t="str">
        <f t="shared" si="108"/>
        <v/>
      </c>
      <c r="Q321" s="8" t="str">
        <f t="shared" si="109"/>
        <v/>
      </c>
    </row>
    <row r="322" spans="11:17" x14ac:dyDescent="0.25">
      <c r="K322">
        <f t="shared" si="131"/>
        <v>0</v>
      </c>
      <c r="L322" t="str">
        <f t="shared" si="130"/>
        <v/>
      </c>
      <c r="N322" t="str">
        <f t="shared" si="111"/>
        <v/>
      </c>
      <c r="O322" t="str">
        <f t="shared" si="114"/>
        <v/>
      </c>
      <c r="P322" t="str">
        <f t="shared" si="108"/>
        <v/>
      </c>
      <c r="Q322" s="8" t="str">
        <f t="shared" si="109"/>
        <v/>
      </c>
    </row>
    <row r="323" spans="11:17" x14ac:dyDescent="0.25">
      <c r="K323">
        <f t="shared" si="131"/>
        <v>0</v>
      </c>
      <c r="L323" t="str">
        <f t="shared" si="130"/>
        <v/>
      </c>
      <c r="N323" t="str">
        <f t="shared" si="111"/>
        <v/>
      </c>
      <c r="O323" t="str">
        <f t="shared" si="114"/>
        <v/>
      </c>
      <c r="P323" t="str">
        <f t="shared" si="108"/>
        <v/>
      </c>
      <c r="Q323" s="8" t="str">
        <f t="shared" si="109"/>
        <v/>
      </c>
    </row>
    <row r="324" spans="11:17" x14ac:dyDescent="0.25">
      <c r="K324">
        <f t="shared" si="131"/>
        <v>0</v>
      </c>
      <c r="L324" t="str">
        <f t="shared" si="130"/>
        <v/>
      </c>
      <c r="N324" t="str">
        <f t="shared" si="111"/>
        <v/>
      </c>
      <c r="O324" t="str">
        <f t="shared" si="114"/>
        <v/>
      </c>
      <c r="P324" t="str">
        <f t="shared" si="108"/>
        <v/>
      </c>
      <c r="Q324" s="8" t="str">
        <f t="shared" si="109"/>
        <v/>
      </c>
    </row>
    <row r="325" spans="11:17" x14ac:dyDescent="0.25">
      <c r="K325">
        <f t="shared" si="131"/>
        <v>0</v>
      </c>
      <c r="L325" t="str">
        <f t="shared" ref="L325" si="132">IF(AND(COUNTIF(K325,"*-*"),LEN(K325)&gt;22,MID(K326,3,1)="-",A300=A326),LEFT(K325,2),"")</f>
        <v/>
      </c>
      <c r="N325" t="str">
        <f t="shared" si="111"/>
        <v/>
      </c>
      <c r="O325" t="str">
        <f t="shared" si="114"/>
        <v/>
      </c>
      <c r="P325" t="str">
        <f t="shared" si="108"/>
        <v/>
      </c>
      <c r="Q325" s="8" t="str">
        <f t="shared" si="109"/>
        <v/>
      </c>
    </row>
    <row r="326" spans="11:17" x14ac:dyDescent="0.25">
      <c r="K326">
        <f t="shared" si="131"/>
        <v>0</v>
      </c>
      <c r="L326" t="str">
        <f t="shared" ref="L326:L370" si="133">IF(AND(COUNTIF(K326,"*-*"),LEN(K326)&gt;22,MID(K326,3,1)="-"),LEFT(K326,2),"")</f>
        <v/>
      </c>
      <c r="N326" t="str">
        <f t="shared" si="111"/>
        <v/>
      </c>
      <c r="O326" t="str">
        <f t="shared" si="114"/>
        <v/>
      </c>
      <c r="P326" t="str">
        <f t="shared" si="108"/>
        <v/>
      </c>
      <c r="Q326" s="8" t="str">
        <f t="shared" si="109"/>
        <v/>
      </c>
    </row>
    <row r="327" spans="11:17" x14ac:dyDescent="0.25">
      <c r="K327">
        <f t="shared" si="131"/>
        <v>0</v>
      </c>
      <c r="L327" t="str">
        <f t="shared" si="133"/>
        <v/>
      </c>
      <c r="N327" t="str">
        <f t="shared" si="111"/>
        <v/>
      </c>
      <c r="O327" t="str">
        <f t="shared" si="114"/>
        <v/>
      </c>
      <c r="P327" t="str">
        <f t="shared" si="108"/>
        <v/>
      </c>
      <c r="Q327" s="8" t="str">
        <f t="shared" si="109"/>
        <v/>
      </c>
    </row>
    <row r="328" spans="11:17" x14ac:dyDescent="0.25">
      <c r="K328">
        <f t="shared" si="131"/>
        <v>0</v>
      </c>
      <c r="L328" t="str">
        <f t="shared" si="133"/>
        <v/>
      </c>
      <c r="N328" t="str">
        <f t="shared" si="111"/>
        <v/>
      </c>
      <c r="O328" t="str">
        <f t="shared" si="114"/>
        <v/>
      </c>
      <c r="P328" t="str">
        <f t="shared" si="108"/>
        <v/>
      </c>
      <c r="Q328" s="8" t="str">
        <f t="shared" si="109"/>
        <v/>
      </c>
    </row>
    <row r="329" spans="11:17" x14ac:dyDescent="0.25">
      <c r="K329">
        <f t="shared" si="131"/>
        <v>0</v>
      </c>
      <c r="L329" t="str">
        <f t="shared" si="133"/>
        <v/>
      </c>
      <c r="N329" t="str">
        <f t="shared" si="111"/>
        <v/>
      </c>
      <c r="O329" t="str">
        <f t="shared" si="114"/>
        <v/>
      </c>
      <c r="P329" t="str">
        <f t="shared" si="108"/>
        <v/>
      </c>
      <c r="Q329" s="8" t="str">
        <f t="shared" si="109"/>
        <v/>
      </c>
    </row>
    <row r="330" spans="11:17" x14ac:dyDescent="0.25">
      <c r="K330">
        <f t="shared" si="131"/>
        <v>0</v>
      </c>
      <c r="L330" t="str">
        <f t="shared" si="133"/>
        <v/>
      </c>
      <c r="N330" t="str">
        <f t="shared" si="111"/>
        <v/>
      </c>
      <c r="O330" t="str">
        <f t="shared" si="114"/>
        <v/>
      </c>
      <c r="P330" t="str">
        <f t="shared" ref="P330:P393" si="134">IF(LEFT(K332,3)="QTÉ",RIGHT(K332,(LEN(K332)-4)),IF(LEFT(K333,3)="QTÉ",RIGHT(K333,(LEN(K333)-4)),""))</f>
        <v/>
      </c>
      <c r="Q330" s="8" t="str">
        <f t="shared" si="109"/>
        <v/>
      </c>
    </row>
    <row r="331" spans="11:17" x14ac:dyDescent="0.25">
      <c r="K331">
        <f t="shared" si="131"/>
        <v>0</v>
      </c>
      <c r="L331" t="str">
        <f t="shared" ref="L331" si="135">IF(AND(COUNTIF(K331,"*-*"),LEN(K331)&gt;22,MID(K332,3,1)="-",A306=A332),LEFT(K331,2),"")</f>
        <v/>
      </c>
      <c r="N331" t="str">
        <f t="shared" si="111"/>
        <v/>
      </c>
      <c r="O331" t="str">
        <f t="shared" si="114"/>
        <v/>
      </c>
      <c r="P331" t="str">
        <f t="shared" si="134"/>
        <v/>
      </c>
      <c r="Q331" s="8" t="str">
        <f t="shared" ref="Q331:Q394" si="136">IFERROR(VALUE(P331)*VALUE(SUBSTITUTE(O331,CHAR(160),"")),"")</f>
        <v/>
      </c>
    </row>
    <row r="332" spans="11:17" x14ac:dyDescent="0.25">
      <c r="K332">
        <f t="shared" si="131"/>
        <v>0</v>
      </c>
      <c r="L332" t="str">
        <f t="shared" ref="L332:L373" si="137">IF(AND(COUNTIF(K332,"*-*"),LEN(K332)&gt;22,MID(K332,3,1)="-"),LEFT(K332,2),"")</f>
        <v/>
      </c>
      <c r="N332" t="str">
        <f t="shared" si="111"/>
        <v/>
      </c>
      <c r="O332" t="str">
        <f t="shared" si="114"/>
        <v/>
      </c>
      <c r="P332" t="str">
        <f t="shared" si="134"/>
        <v/>
      </c>
      <c r="Q332" s="8" t="str">
        <f t="shared" si="136"/>
        <v/>
      </c>
    </row>
    <row r="333" spans="11:17" x14ac:dyDescent="0.25">
      <c r="K333">
        <f t="shared" si="131"/>
        <v>0</v>
      </c>
      <c r="L333" t="str">
        <f t="shared" si="137"/>
        <v/>
      </c>
      <c r="N333" t="str">
        <f t="shared" si="111"/>
        <v/>
      </c>
      <c r="O333" t="str">
        <f t="shared" si="114"/>
        <v/>
      </c>
      <c r="P333" t="str">
        <f t="shared" si="134"/>
        <v/>
      </c>
      <c r="Q333" s="8" t="str">
        <f t="shared" si="136"/>
        <v/>
      </c>
    </row>
    <row r="334" spans="11:17" x14ac:dyDescent="0.25">
      <c r="K334">
        <f t="shared" si="131"/>
        <v>0</v>
      </c>
      <c r="L334" t="str">
        <f t="shared" ref="L334" si="138">IF(AND(COUNTIF(K334,"*-*"),LEN(K334)&gt;22,MID(K335,3,1)="-",A309=A335),LEFT(K334,2),"")</f>
        <v/>
      </c>
      <c r="N334" t="str">
        <f t="shared" si="111"/>
        <v/>
      </c>
      <c r="O334" t="str">
        <f t="shared" si="114"/>
        <v/>
      </c>
      <c r="P334" t="str">
        <f t="shared" si="134"/>
        <v/>
      </c>
      <c r="Q334" s="8" t="str">
        <f t="shared" si="136"/>
        <v/>
      </c>
    </row>
    <row r="335" spans="11:17" x14ac:dyDescent="0.25">
      <c r="K335">
        <f t="shared" si="131"/>
        <v>0</v>
      </c>
      <c r="L335" t="str">
        <f t="shared" ref="L335:L379" si="139">IF(AND(COUNTIF(K335,"*-*"),LEN(K335)&gt;22,MID(K335,3,1)="-"),LEFT(K335,2),"")</f>
        <v/>
      </c>
      <c r="N335" t="str">
        <f t="shared" ref="N335:N398" si="140">IFERROR(MID(K338,FIND("µ",SUBSTITUTE(K338,":","µ",1))+1,FIND("µ",SUBSTITUTE(K338,":","µ",2))-FIND("µ",SUBSTITUTE(K338,":","µ",1))-21),"")</f>
        <v/>
      </c>
      <c r="O335" t="str">
        <f t="shared" si="114"/>
        <v/>
      </c>
      <c r="P335" t="str">
        <f t="shared" si="134"/>
        <v/>
      </c>
      <c r="Q335" s="8" t="str">
        <f t="shared" si="136"/>
        <v/>
      </c>
    </row>
    <row r="336" spans="11:17" x14ac:dyDescent="0.25">
      <c r="K336">
        <f t="shared" si="131"/>
        <v>0</v>
      </c>
      <c r="L336" t="str">
        <f t="shared" si="139"/>
        <v/>
      </c>
      <c r="N336" t="str">
        <f t="shared" si="140"/>
        <v/>
      </c>
      <c r="O336" t="str">
        <f t="shared" si="114"/>
        <v/>
      </c>
      <c r="P336" t="str">
        <f t="shared" si="134"/>
        <v/>
      </c>
      <c r="Q336" s="8" t="str">
        <f t="shared" si="136"/>
        <v/>
      </c>
    </row>
    <row r="337" spans="11:17" x14ac:dyDescent="0.25">
      <c r="K337">
        <f t="shared" si="131"/>
        <v>0</v>
      </c>
      <c r="L337" t="str">
        <f t="shared" si="139"/>
        <v/>
      </c>
      <c r="N337" t="str">
        <f t="shared" si="140"/>
        <v/>
      </c>
      <c r="O337" t="str">
        <f t="shared" si="114"/>
        <v/>
      </c>
      <c r="P337" t="str">
        <f t="shared" si="134"/>
        <v/>
      </c>
      <c r="Q337" s="8" t="str">
        <f t="shared" si="136"/>
        <v/>
      </c>
    </row>
    <row r="338" spans="11:17" x14ac:dyDescent="0.25">
      <c r="K338">
        <f t="shared" si="131"/>
        <v>0</v>
      </c>
      <c r="L338" t="str">
        <f t="shared" si="139"/>
        <v/>
      </c>
      <c r="N338" t="str">
        <f t="shared" si="140"/>
        <v/>
      </c>
      <c r="O338" t="str">
        <f t="shared" si="114"/>
        <v/>
      </c>
      <c r="P338" t="str">
        <f t="shared" si="134"/>
        <v/>
      </c>
      <c r="Q338" s="8" t="str">
        <f t="shared" si="136"/>
        <v/>
      </c>
    </row>
    <row r="339" spans="11:17" x14ac:dyDescent="0.25">
      <c r="K339">
        <f t="shared" si="131"/>
        <v>0</v>
      </c>
      <c r="L339" t="str">
        <f t="shared" si="139"/>
        <v/>
      </c>
      <c r="N339" t="str">
        <f t="shared" si="140"/>
        <v/>
      </c>
      <c r="O339" t="str">
        <f t="shared" si="114"/>
        <v/>
      </c>
      <c r="P339" t="str">
        <f t="shared" si="134"/>
        <v/>
      </c>
      <c r="Q339" s="8" t="str">
        <f t="shared" si="136"/>
        <v/>
      </c>
    </row>
    <row r="340" spans="11:17" x14ac:dyDescent="0.25">
      <c r="K340">
        <f t="shared" si="131"/>
        <v>0</v>
      </c>
      <c r="L340" t="str">
        <f t="shared" ref="L340" si="141">IF(AND(COUNTIF(K340,"*-*"),LEN(K340)&gt;22,MID(K341,3,1)="-",A315=A341),LEFT(K340,2),"")</f>
        <v/>
      </c>
      <c r="N340" t="str">
        <f t="shared" si="140"/>
        <v/>
      </c>
      <c r="O340" t="str">
        <f t="shared" si="114"/>
        <v/>
      </c>
      <c r="P340" t="str">
        <f t="shared" si="134"/>
        <v/>
      </c>
      <c r="Q340" s="8" t="str">
        <f t="shared" si="136"/>
        <v/>
      </c>
    </row>
    <row r="341" spans="11:17" x14ac:dyDescent="0.25">
      <c r="K341">
        <f t="shared" si="131"/>
        <v>0</v>
      </c>
      <c r="L341" t="str">
        <f t="shared" ref="L341:L385" si="142">IF(AND(COUNTIF(K341,"*-*"),LEN(K341)&gt;22,MID(K341,3,1)="-"),LEFT(K341,2),"")</f>
        <v/>
      </c>
      <c r="N341" t="str">
        <f t="shared" si="140"/>
        <v/>
      </c>
      <c r="O341" t="str">
        <f t="shared" ref="O341:O404" si="143">IF(RIGHT(K344,1)="€",LEFT(K344,(LEN(K344)-1)),IF(RIGHT(K345,1)="€",LEFT(K345,(LEN(K345)-1)),""))</f>
        <v/>
      </c>
      <c r="P341" t="str">
        <f t="shared" si="134"/>
        <v/>
      </c>
      <c r="Q341" s="8" t="str">
        <f t="shared" si="136"/>
        <v/>
      </c>
    </row>
    <row r="342" spans="11:17" x14ac:dyDescent="0.25">
      <c r="K342">
        <f t="shared" si="131"/>
        <v>0</v>
      </c>
      <c r="L342" t="str">
        <f t="shared" si="142"/>
        <v/>
      </c>
      <c r="N342" t="str">
        <f t="shared" si="140"/>
        <v/>
      </c>
      <c r="O342" t="str">
        <f t="shared" si="143"/>
        <v/>
      </c>
      <c r="P342" t="str">
        <f t="shared" si="134"/>
        <v/>
      </c>
      <c r="Q342" s="8" t="str">
        <f t="shared" si="136"/>
        <v/>
      </c>
    </row>
    <row r="343" spans="11:17" x14ac:dyDescent="0.25">
      <c r="K343">
        <f t="shared" si="131"/>
        <v>0</v>
      </c>
      <c r="L343" t="str">
        <f t="shared" si="142"/>
        <v/>
      </c>
      <c r="N343" t="str">
        <f t="shared" si="140"/>
        <v/>
      </c>
      <c r="O343" t="str">
        <f t="shared" si="143"/>
        <v/>
      </c>
      <c r="P343" t="str">
        <f t="shared" si="134"/>
        <v/>
      </c>
      <c r="Q343" s="8" t="str">
        <f t="shared" si="136"/>
        <v/>
      </c>
    </row>
    <row r="344" spans="11:17" x14ac:dyDescent="0.25">
      <c r="K344">
        <f t="shared" si="131"/>
        <v>0</v>
      </c>
      <c r="L344" t="str">
        <f t="shared" si="142"/>
        <v/>
      </c>
      <c r="N344" t="str">
        <f t="shared" si="140"/>
        <v/>
      </c>
      <c r="O344" t="str">
        <f t="shared" si="143"/>
        <v/>
      </c>
      <c r="P344" t="str">
        <f t="shared" si="134"/>
        <v/>
      </c>
      <c r="Q344" s="8" t="str">
        <f t="shared" si="136"/>
        <v/>
      </c>
    </row>
    <row r="345" spans="11:17" x14ac:dyDescent="0.25">
      <c r="K345">
        <f t="shared" si="131"/>
        <v>0</v>
      </c>
      <c r="L345" t="str">
        <f t="shared" si="142"/>
        <v/>
      </c>
      <c r="N345" t="str">
        <f t="shared" si="140"/>
        <v/>
      </c>
      <c r="O345" t="str">
        <f t="shared" si="143"/>
        <v/>
      </c>
      <c r="P345" t="str">
        <f t="shared" si="134"/>
        <v/>
      </c>
      <c r="Q345" s="8" t="str">
        <f t="shared" si="136"/>
        <v/>
      </c>
    </row>
    <row r="346" spans="11:17" x14ac:dyDescent="0.25">
      <c r="K346">
        <f t="shared" si="131"/>
        <v>0</v>
      </c>
      <c r="L346" t="str">
        <f t="shared" ref="L346:L347" si="144">IF(AND(COUNTIF(K346,"*-*"),LEN(K346)&gt;22,MID(K347,3,1)="-",A321=A347),LEFT(K346,2),"")</f>
        <v/>
      </c>
      <c r="N346" t="str">
        <f t="shared" si="140"/>
        <v/>
      </c>
      <c r="O346" t="str">
        <f t="shared" si="143"/>
        <v/>
      </c>
      <c r="P346" t="str">
        <f t="shared" si="134"/>
        <v/>
      </c>
      <c r="Q346" s="8" t="str">
        <f t="shared" si="136"/>
        <v/>
      </c>
    </row>
    <row r="347" spans="11:17" x14ac:dyDescent="0.25">
      <c r="K347">
        <f t="shared" si="131"/>
        <v>0</v>
      </c>
      <c r="L347" t="str">
        <f t="shared" si="144"/>
        <v/>
      </c>
      <c r="N347" t="str">
        <f t="shared" si="140"/>
        <v/>
      </c>
      <c r="O347" t="str">
        <f t="shared" si="143"/>
        <v/>
      </c>
      <c r="P347" t="str">
        <f t="shared" si="134"/>
        <v/>
      </c>
      <c r="Q347" s="8" t="str">
        <f t="shared" si="136"/>
        <v/>
      </c>
    </row>
    <row r="348" spans="11:17" x14ac:dyDescent="0.25">
      <c r="K348">
        <f t="shared" si="131"/>
        <v>0</v>
      </c>
      <c r="L348" t="str">
        <f t="shared" ref="L348" si="145">IF(AND(COUNTIF(K348,"*-*"),LEN(K348)&gt;22,MID(K348,3,1)="-"),LEFT(K348,2),"")</f>
        <v/>
      </c>
      <c r="N348" t="str">
        <f t="shared" si="140"/>
        <v/>
      </c>
      <c r="O348" t="str">
        <f t="shared" si="143"/>
        <v/>
      </c>
      <c r="P348" t="str">
        <f t="shared" si="134"/>
        <v/>
      </c>
      <c r="Q348" s="8" t="str">
        <f t="shared" si="136"/>
        <v/>
      </c>
    </row>
    <row r="349" spans="11:17" x14ac:dyDescent="0.25">
      <c r="K349">
        <f t="shared" si="131"/>
        <v>0</v>
      </c>
      <c r="L349" t="str">
        <f t="shared" si="126"/>
        <v/>
      </c>
      <c r="N349" t="str">
        <f t="shared" si="140"/>
        <v/>
      </c>
      <c r="O349" t="str">
        <f t="shared" si="143"/>
        <v/>
      </c>
      <c r="P349" t="str">
        <f t="shared" si="134"/>
        <v/>
      </c>
      <c r="Q349" s="8" t="str">
        <f t="shared" si="136"/>
        <v/>
      </c>
    </row>
    <row r="350" spans="11:17" x14ac:dyDescent="0.25">
      <c r="K350">
        <f t="shared" si="131"/>
        <v>0</v>
      </c>
      <c r="L350" t="str">
        <f t="shared" si="126"/>
        <v/>
      </c>
      <c r="N350" t="str">
        <f t="shared" si="140"/>
        <v/>
      </c>
      <c r="O350" t="str">
        <f t="shared" si="143"/>
        <v/>
      </c>
      <c r="P350" t="str">
        <f t="shared" si="134"/>
        <v/>
      </c>
      <c r="Q350" s="8" t="str">
        <f t="shared" si="136"/>
        <v/>
      </c>
    </row>
    <row r="351" spans="11:17" x14ac:dyDescent="0.25">
      <c r="K351">
        <f t="shared" si="131"/>
        <v>0</v>
      </c>
      <c r="L351" t="str">
        <f t="shared" si="126"/>
        <v/>
      </c>
      <c r="N351" t="str">
        <f t="shared" si="140"/>
        <v/>
      </c>
      <c r="O351" t="str">
        <f t="shared" si="143"/>
        <v/>
      </c>
      <c r="P351" t="str">
        <f t="shared" si="134"/>
        <v/>
      </c>
      <c r="Q351" s="8" t="str">
        <f t="shared" si="136"/>
        <v/>
      </c>
    </row>
    <row r="352" spans="11:17" x14ac:dyDescent="0.25">
      <c r="K352">
        <f t="shared" si="131"/>
        <v>0</v>
      </c>
      <c r="L352" t="str">
        <f t="shared" si="126"/>
        <v/>
      </c>
      <c r="N352" t="str">
        <f t="shared" si="140"/>
        <v/>
      </c>
      <c r="O352" t="str">
        <f t="shared" si="143"/>
        <v/>
      </c>
      <c r="P352" t="str">
        <f t="shared" si="134"/>
        <v/>
      </c>
      <c r="Q352" s="8" t="str">
        <f t="shared" si="136"/>
        <v/>
      </c>
    </row>
    <row r="353" spans="11:17" x14ac:dyDescent="0.25">
      <c r="K353">
        <f t="shared" si="131"/>
        <v>0</v>
      </c>
      <c r="L353" t="str">
        <f t="shared" ref="L353" si="146">IF(AND(COUNTIF(K353,"*-*"),LEN(K353)&gt;22,MID(K354,3,1)="-",A328=A354),LEFT(K353,2),"")</f>
        <v/>
      </c>
      <c r="N353" t="str">
        <f t="shared" si="140"/>
        <v/>
      </c>
      <c r="O353" t="str">
        <f t="shared" si="143"/>
        <v/>
      </c>
      <c r="P353" t="str">
        <f t="shared" si="134"/>
        <v/>
      </c>
      <c r="Q353" s="8" t="str">
        <f t="shared" si="136"/>
        <v/>
      </c>
    </row>
    <row r="354" spans="11:17" x14ac:dyDescent="0.25">
      <c r="K354">
        <f t="shared" si="131"/>
        <v>0</v>
      </c>
      <c r="L354" t="str">
        <f t="shared" ref="L354" si="147">IF(AND(COUNTIF(K354,"*-*"),LEN(K354)&gt;22,MID(K354,3,1)="-"),LEFT(K354,2),"")</f>
        <v/>
      </c>
      <c r="N354" t="str">
        <f t="shared" si="140"/>
        <v/>
      </c>
      <c r="O354" t="str">
        <f t="shared" si="143"/>
        <v/>
      </c>
      <c r="P354" t="str">
        <f t="shared" si="134"/>
        <v/>
      </c>
      <c r="Q354" s="8" t="str">
        <f t="shared" si="136"/>
        <v/>
      </c>
    </row>
    <row r="355" spans="11:17" x14ac:dyDescent="0.25">
      <c r="K355">
        <f t="shared" si="131"/>
        <v>0</v>
      </c>
      <c r="L355" t="str">
        <f t="shared" si="128"/>
        <v/>
      </c>
      <c r="N355" t="str">
        <f t="shared" si="140"/>
        <v/>
      </c>
      <c r="O355" t="str">
        <f t="shared" si="143"/>
        <v/>
      </c>
      <c r="P355" t="str">
        <f t="shared" si="134"/>
        <v/>
      </c>
      <c r="Q355" s="8" t="str">
        <f t="shared" si="136"/>
        <v/>
      </c>
    </row>
    <row r="356" spans="11:17" x14ac:dyDescent="0.25">
      <c r="K356">
        <f t="shared" si="131"/>
        <v>0</v>
      </c>
      <c r="L356" t="str">
        <f t="shared" si="128"/>
        <v/>
      </c>
      <c r="N356" t="str">
        <f t="shared" si="140"/>
        <v/>
      </c>
      <c r="O356" t="str">
        <f t="shared" si="143"/>
        <v/>
      </c>
      <c r="P356" t="str">
        <f t="shared" si="134"/>
        <v/>
      </c>
      <c r="Q356" s="8" t="str">
        <f t="shared" si="136"/>
        <v/>
      </c>
    </row>
    <row r="357" spans="11:17" x14ac:dyDescent="0.25">
      <c r="K357">
        <f t="shared" si="131"/>
        <v>0</v>
      </c>
      <c r="L357" t="str">
        <f t="shared" si="128"/>
        <v/>
      </c>
      <c r="N357" t="str">
        <f t="shared" si="140"/>
        <v/>
      </c>
      <c r="O357" t="str">
        <f t="shared" si="143"/>
        <v/>
      </c>
      <c r="P357" t="str">
        <f t="shared" si="134"/>
        <v/>
      </c>
      <c r="Q357" s="8" t="str">
        <f t="shared" si="136"/>
        <v/>
      </c>
    </row>
    <row r="358" spans="11:17" x14ac:dyDescent="0.25">
      <c r="K358">
        <f t="shared" si="131"/>
        <v>0</v>
      </c>
      <c r="L358" t="str">
        <f t="shared" si="128"/>
        <v/>
      </c>
      <c r="N358" t="str">
        <f t="shared" si="140"/>
        <v/>
      </c>
      <c r="O358" t="str">
        <f t="shared" si="143"/>
        <v/>
      </c>
      <c r="P358" t="str">
        <f t="shared" si="134"/>
        <v/>
      </c>
      <c r="Q358" s="8" t="str">
        <f t="shared" si="136"/>
        <v/>
      </c>
    </row>
    <row r="359" spans="11:17" x14ac:dyDescent="0.25">
      <c r="K359">
        <f t="shared" si="131"/>
        <v>0</v>
      </c>
      <c r="L359" t="str">
        <f t="shared" ref="L359" si="148">IF(AND(COUNTIF(K359,"*-*"),LEN(K359)&gt;22,MID(K360,3,1)="-",A334=A360),LEFT(K359,2),"")</f>
        <v/>
      </c>
      <c r="N359" t="str">
        <f t="shared" si="140"/>
        <v/>
      </c>
      <c r="O359" t="str">
        <f t="shared" si="143"/>
        <v/>
      </c>
      <c r="P359" t="str">
        <f t="shared" si="134"/>
        <v/>
      </c>
      <c r="Q359" s="8" t="str">
        <f t="shared" si="136"/>
        <v/>
      </c>
    </row>
    <row r="360" spans="11:17" x14ac:dyDescent="0.25">
      <c r="K360">
        <f t="shared" si="131"/>
        <v>0</v>
      </c>
      <c r="L360" t="str">
        <f t="shared" ref="L360" si="149">IF(AND(COUNTIF(K360,"*-*"),LEN(K360)&gt;22,MID(K360,3,1)="-"),LEFT(K360,2),"")</f>
        <v/>
      </c>
      <c r="N360" t="str">
        <f t="shared" si="140"/>
        <v/>
      </c>
      <c r="O360" t="str">
        <f t="shared" si="143"/>
        <v/>
      </c>
      <c r="P360" t="str">
        <f t="shared" si="134"/>
        <v/>
      </c>
      <c r="Q360" s="8" t="str">
        <f t="shared" si="136"/>
        <v/>
      </c>
    </row>
    <row r="361" spans="11:17" x14ac:dyDescent="0.25">
      <c r="K361">
        <f t="shared" si="131"/>
        <v>0</v>
      </c>
      <c r="L361" t="str">
        <f t="shared" si="130"/>
        <v/>
      </c>
      <c r="N361" t="str">
        <f t="shared" si="140"/>
        <v/>
      </c>
      <c r="O361" t="str">
        <f t="shared" si="143"/>
        <v/>
      </c>
      <c r="P361" t="str">
        <f t="shared" si="134"/>
        <v/>
      </c>
      <c r="Q361" s="8" t="str">
        <f t="shared" si="136"/>
        <v/>
      </c>
    </row>
    <row r="362" spans="11:17" x14ac:dyDescent="0.25">
      <c r="K362">
        <f t="shared" si="131"/>
        <v>0</v>
      </c>
      <c r="L362" t="str">
        <f t="shared" si="130"/>
        <v/>
      </c>
      <c r="N362" t="str">
        <f t="shared" si="140"/>
        <v/>
      </c>
      <c r="O362" t="str">
        <f t="shared" si="143"/>
        <v/>
      </c>
      <c r="P362" t="str">
        <f t="shared" si="134"/>
        <v/>
      </c>
      <c r="Q362" s="8" t="str">
        <f t="shared" si="136"/>
        <v/>
      </c>
    </row>
    <row r="363" spans="11:17" x14ac:dyDescent="0.25">
      <c r="K363">
        <f t="shared" si="131"/>
        <v>0</v>
      </c>
      <c r="L363" t="str">
        <f t="shared" si="130"/>
        <v/>
      </c>
      <c r="N363" t="str">
        <f t="shared" si="140"/>
        <v/>
      </c>
      <c r="O363" t="str">
        <f t="shared" si="143"/>
        <v/>
      </c>
      <c r="P363" t="str">
        <f t="shared" si="134"/>
        <v/>
      </c>
      <c r="Q363" s="8" t="str">
        <f t="shared" si="136"/>
        <v/>
      </c>
    </row>
    <row r="364" spans="11:17" x14ac:dyDescent="0.25">
      <c r="K364">
        <f t="shared" si="131"/>
        <v>0</v>
      </c>
      <c r="L364" t="str">
        <f t="shared" si="130"/>
        <v/>
      </c>
      <c r="N364" t="str">
        <f t="shared" si="140"/>
        <v/>
      </c>
      <c r="O364" t="str">
        <f t="shared" si="143"/>
        <v/>
      </c>
      <c r="P364" t="str">
        <f t="shared" si="134"/>
        <v/>
      </c>
      <c r="Q364" s="8" t="str">
        <f t="shared" si="136"/>
        <v/>
      </c>
    </row>
    <row r="365" spans="11:17" x14ac:dyDescent="0.25">
      <c r="K365">
        <f t="shared" si="131"/>
        <v>0</v>
      </c>
      <c r="L365" t="str">
        <f t="shared" ref="L365" si="150">IF(AND(COUNTIF(K365,"*-*"),LEN(K365)&gt;22,MID(K366,3,1)="-",A340=A366),LEFT(K365,2),"")</f>
        <v/>
      </c>
      <c r="N365" t="str">
        <f t="shared" si="140"/>
        <v/>
      </c>
      <c r="O365" t="str">
        <f t="shared" si="143"/>
        <v/>
      </c>
      <c r="P365" t="str">
        <f t="shared" si="134"/>
        <v/>
      </c>
      <c r="Q365" s="8" t="str">
        <f t="shared" si="136"/>
        <v/>
      </c>
    </row>
    <row r="366" spans="11:17" x14ac:dyDescent="0.25">
      <c r="K366">
        <f t="shared" si="131"/>
        <v>0</v>
      </c>
      <c r="L366" t="str">
        <f t="shared" ref="L366" si="151">IF(AND(COUNTIF(K366,"*-*"),LEN(K366)&gt;22,MID(K366,3,1)="-"),LEFT(K366,2),"")</f>
        <v/>
      </c>
      <c r="N366" t="str">
        <f t="shared" si="140"/>
        <v/>
      </c>
      <c r="O366" t="str">
        <f t="shared" si="143"/>
        <v/>
      </c>
      <c r="P366" t="str">
        <f t="shared" si="134"/>
        <v/>
      </c>
      <c r="Q366" s="8" t="str">
        <f t="shared" si="136"/>
        <v/>
      </c>
    </row>
    <row r="367" spans="11:17" x14ac:dyDescent="0.25">
      <c r="K367">
        <f t="shared" si="131"/>
        <v>0</v>
      </c>
      <c r="L367" t="str">
        <f t="shared" si="133"/>
        <v/>
      </c>
      <c r="N367" t="str">
        <f t="shared" si="140"/>
        <v/>
      </c>
      <c r="O367" t="str">
        <f t="shared" si="143"/>
        <v/>
      </c>
      <c r="P367" t="str">
        <f t="shared" si="134"/>
        <v/>
      </c>
      <c r="Q367" s="8" t="str">
        <f t="shared" si="136"/>
        <v/>
      </c>
    </row>
    <row r="368" spans="11:17" x14ac:dyDescent="0.25">
      <c r="K368">
        <f t="shared" si="131"/>
        <v>0</v>
      </c>
      <c r="L368" t="str">
        <f t="shared" si="133"/>
        <v/>
      </c>
      <c r="N368" t="str">
        <f t="shared" si="140"/>
        <v/>
      </c>
      <c r="O368" t="str">
        <f t="shared" si="143"/>
        <v/>
      </c>
      <c r="P368" t="str">
        <f t="shared" si="134"/>
        <v/>
      </c>
      <c r="Q368" s="8" t="str">
        <f t="shared" si="136"/>
        <v/>
      </c>
    </row>
    <row r="369" spans="11:17" x14ac:dyDescent="0.25">
      <c r="K369">
        <f t="shared" si="131"/>
        <v>0</v>
      </c>
      <c r="L369" t="str">
        <f t="shared" si="133"/>
        <v/>
      </c>
      <c r="N369" t="str">
        <f t="shared" si="140"/>
        <v/>
      </c>
      <c r="O369" t="str">
        <f t="shared" si="143"/>
        <v/>
      </c>
      <c r="P369" t="str">
        <f t="shared" si="134"/>
        <v/>
      </c>
      <c r="Q369" s="8" t="str">
        <f t="shared" si="136"/>
        <v/>
      </c>
    </row>
    <row r="370" spans="11:17" x14ac:dyDescent="0.25">
      <c r="K370">
        <f t="shared" si="131"/>
        <v>0</v>
      </c>
      <c r="L370" t="str">
        <f t="shared" si="133"/>
        <v/>
      </c>
      <c r="N370" t="str">
        <f t="shared" si="140"/>
        <v/>
      </c>
      <c r="O370" t="str">
        <f t="shared" si="143"/>
        <v/>
      </c>
      <c r="P370" t="str">
        <f t="shared" si="134"/>
        <v/>
      </c>
      <c r="Q370" s="8" t="str">
        <f t="shared" si="136"/>
        <v/>
      </c>
    </row>
    <row r="371" spans="11:17" x14ac:dyDescent="0.25">
      <c r="K371">
        <f t="shared" si="131"/>
        <v>0</v>
      </c>
      <c r="L371" t="str">
        <f t="shared" ref="L371" si="152">IF(AND(COUNTIF(K371,"*-*"),LEN(K371)&gt;22,MID(K372,3,1)="-",A346=A372),LEFT(K371,2),"")</f>
        <v/>
      </c>
      <c r="N371" t="str">
        <f t="shared" si="140"/>
        <v/>
      </c>
      <c r="O371" t="str">
        <f t="shared" si="143"/>
        <v/>
      </c>
      <c r="P371" t="str">
        <f t="shared" si="134"/>
        <v/>
      </c>
      <c r="Q371" s="8" t="str">
        <f t="shared" si="136"/>
        <v/>
      </c>
    </row>
    <row r="372" spans="11:17" x14ac:dyDescent="0.25">
      <c r="K372">
        <f t="shared" si="131"/>
        <v>0</v>
      </c>
      <c r="L372" t="str">
        <f t="shared" ref="L372" si="153">IF(AND(COUNTIF(K372,"*-*"),LEN(K372)&gt;22,MID(K372,3,1)="-"),LEFT(K372,2),"")</f>
        <v/>
      </c>
      <c r="N372" t="str">
        <f t="shared" si="140"/>
        <v/>
      </c>
      <c r="O372" t="str">
        <f t="shared" si="143"/>
        <v/>
      </c>
      <c r="P372" t="str">
        <f t="shared" si="134"/>
        <v/>
      </c>
      <c r="Q372" s="8" t="str">
        <f t="shared" si="136"/>
        <v/>
      </c>
    </row>
    <row r="373" spans="11:17" x14ac:dyDescent="0.25">
      <c r="K373">
        <f t="shared" si="131"/>
        <v>0</v>
      </c>
      <c r="L373" t="str">
        <f t="shared" si="137"/>
        <v/>
      </c>
      <c r="N373" t="str">
        <f t="shared" si="140"/>
        <v/>
      </c>
      <c r="O373" t="str">
        <f t="shared" si="143"/>
        <v/>
      </c>
      <c r="P373" t="str">
        <f t="shared" si="134"/>
        <v/>
      </c>
      <c r="Q373" s="8" t="str">
        <f t="shared" si="136"/>
        <v/>
      </c>
    </row>
    <row r="374" spans="11:17" x14ac:dyDescent="0.25">
      <c r="K374">
        <f t="shared" si="131"/>
        <v>0</v>
      </c>
      <c r="L374" t="str">
        <f t="shared" ref="L374" si="154">IF(AND(COUNTIF(K374,"*-*"),LEN(K374)&gt;22,MID(K375,3,1)="-",A349=A375),LEFT(K374,2),"")</f>
        <v/>
      </c>
      <c r="N374" t="str">
        <f t="shared" si="140"/>
        <v/>
      </c>
      <c r="O374" t="str">
        <f t="shared" si="143"/>
        <v/>
      </c>
      <c r="P374" t="str">
        <f t="shared" si="134"/>
        <v/>
      </c>
      <c r="Q374" s="8" t="str">
        <f t="shared" si="136"/>
        <v/>
      </c>
    </row>
    <row r="375" spans="11:17" x14ac:dyDescent="0.25">
      <c r="K375">
        <f t="shared" si="131"/>
        <v>0</v>
      </c>
      <c r="L375" t="str">
        <f t="shared" ref="L375" si="155">IF(AND(COUNTIF(K375,"*-*"),LEN(K375)&gt;22,MID(K375,3,1)="-"),LEFT(K375,2),"")</f>
        <v/>
      </c>
      <c r="N375" t="str">
        <f t="shared" si="140"/>
        <v/>
      </c>
      <c r="O375" t="str">
        <f t="shared" si="143"/>
        <v/>
      </c>
      <c r="P375" t="str">
        <f t="shared" si="134"/>
        <v/>
      </c>
      <c r="Q375" s="8" t="str">
        <f t="shared" si="136"/>
        <v/>
      </c>
    </row>
    <row r="376" spans="11:17" x14ac:dyDescent="0.25">
      <c r="K376">
        <f t="shared" si="131"/>
        <v>0</v>
      </c>
      <c r="L376" t="str">
        <f t="shared" si="139"/>
        <v/>
      </c>
      <c r="N376" t="str">
        <f t="shared" si="140"/>
        <v/>
      </c>
      <c r="O376" t="str">
        <f t="shared" si="143"/>
        <v/>
      </c>
      <c r="P376" t="str">
        <f t="shared" si="134"/>
        <v/>
      </c>
      <c r="Q376" s="8" t="str">
        <f t="shared" si="136"/>
        <v/>
      </c>
    </row>
    <row r="377" spans="11:17" x14ac:dyDescent="0.25">
      <c r="K377">
        <f t="shared" si="131"/>
        <v>0</v>
      </c>
      <c r="L377" t="str">
        <f t="shared" si="139"/>
        <v/>
      </c>
      <c r="N377" t="str">
        <f t="shared" si="140"/>
        <v/>
      </c>
      <c r="O377" t="str">
        <f t="shared" si="143"/>
        <v/>
      </c>
      <c r="P377" t="str">
        <f t="shared" si="134"/>
        <v/>
      </c>
      <c r="Q377" s="8" t="str">
        <f t="shared" si="136"/>
        <v/>
      </c>
    </row>
    <row r="378" spans="11:17" x14ac:dyDescent="0.25">
      <c r="K378">
        <f t="shared" si="131"/>
        <v>0</v>
      </c>
      <c r="L378" t="str">
        <f t="shared" si="139"/>
        <v/>
      </c>
      <c r="N378" t="str">
        <f t="shared" si="140"/>
        <v/>
      </c>
      <c r="O378" t="str">
        <f t="shared" si="143"/>
        <v/>
      </c>
      <c r="P378" t="str">
        <f t="shared" si="134"/>
        <v/>
      </c>
      <c r="Q378" s="8" t="str">
        <f t="shared" si="136"/>
        <v/>
      </c>
    </row>
    <row r="379" spans="11:17" x14ac:dyDescent="0.25">
      <c r="K379">
        <f t="shared" si="131"/>
        <v>0</v>
      </c>
      <c r="L379" t="str">
        <f t="shared" si="139"/>
        <v/>
      </c>
      <c r="N379" t="str">
        <f t="shared" si="140"/>
        <v/>
      </c>
      <c r="O379" t="str">
        <f t="shared" si="143"/>
        <v/>
      </c>
      <c r="P379" t="str">
        <f t="shared" si="134"/>
        <v/>
      </c>
      <c r="Q379" s="8" t="str">
        <f t="shared" si="136"/>
        <v/>
      </c>
    </row>
    <row r="380" spans="11:17" x14ac:dyDescent="0.25">
      <c r="K380">
        <f t="shared" si="131"/>
        <v>0</v>
      </c>
      <c r="L380" t="str">
        <f t="shared" ref="L380" si="156">IF(AND(COUNTIF(K380,"*-*"),LEN(K380)&gt;22,MID(K381,3,1)="-",A355=A381),LEFT(K380,2),"")</f>
        <v/>
      </c>
      <c r="N380" t="str">
        <f t="shared" si="140"/>
        <v/>
      </c>
      <c r="O380" t="str">
        <f t="shared" si="143"/>
        <v/>
      </c>
      <c r="P380" t="str">
        <f t="shared" si="134"/>
        <v/>
      </c>
      <c r="Q380" s="8" t="str">
        <f t="shared" si="136"/>
        <v/>
      </c>
    </row>
    <row r="381" spans="11:17" x14ac:dyDescent="0.25">
      <c r="K381">
        <f t="shared" si="131"/>
        <v>0</v>
      </c>
      <c r="L381" t="str">
        <f t="shared" ref="L381" si="157">IF(AND(COUNTIF(K381,"*-*"),LEN(K381)&gt;22,MID(K381,3,1)="-"),LEFT(K381,2),"")</f>
        <v/>
      </c>
      <c r="N381" t="str">
        <f t="shared" si="140"/>
        <v/>
      </c>
      <c r="O381" t="str">
        <f t="shared" si="143"/>
        <v/>
      </c>
      <c r="P381" t="str">
        <f t="shared" si="134"/>
        <v/>
      </c>
      <c r="Q381" s="8" t="str">
        <f t="shared" si="136"/>
        <v/>
      </c>
    </row>
    <row r="382" spans="11:17" x14ac:dyDescent="0.25">
      <c r="K382">
        <f t="shared" si="131"/>
        <v>0</v>
      </c>
      <c r="L382" t="str">
        <f t="shared" si="142"/>
        <v/>
      </c>
      <c r="N382" t="str">
        <f t="shared" si="140"/>
        <v/>
      </c>
      <c r="O382" t="str">
        <f t="shared" si="143"/>
        <v/>
      </c>
      <c r="P382" t="str">
        <f t="shared" si="134"/>
        <v/>
      </c>
      <c r="Q382" s="8" t="str">
        <f t="shared" si="136"/>
        <v/>
      </c>
    </row>
    <row r="383" spans="11:17" x14ac:dyDescent="0.25">
      <c r="K383">
        <f t="shared" si="131"/>
        <v>0</v>
      </c>
      <c r="L383" t="str">
        <f t="shared" si="142"/>
        <v/>
      </c>
      <c r="N383" t="str">
        <f t="shared" si="140"/>
        <v/>
      </c>
      <c r="O383" t="str">
        <f t="shared" si="143"/>
        <v/>
      </c>
      <c r="P383" t="str">
        <f t="shared" si="134"/>
        <v/>
      </c>
      <c r="Q383" s="8" t="str">
        <f t="shared" si="136"/>
        <v/>
      </c>
    </row>
    <row r="384" spans="11:17" x14ac:dyDescent="0.25">
      <c r="K384">
        <f t="shared" si="131"/>
        <v>0</v>
      </c>
      <c r="L384" t="str">
        <f t="shared" si="142"/>
        <v/>
      </c>
      <c r="N384" t="str">
        <f t="shared" si="140"/>
        <v/>
      </c>
      <c r="O384" t="str">
        <f t="shared" si="143"/>
        <v/>
      </c>
      <c r="P384" t="str">
        <f t="shared" si="134"/>
        <v/>
      </c>
      <c r="Q384" s="8" t="str">
        <f t="shared" si="136"/>
        <v/>
      </c>
    </row>
    <row r="385" spans="11:17" x14ac:dyDescent="0.25">
      <c r="K385">
        <f t="shared" ref="K385:K448" si="158">A385</f>
        <v>0</v>
      </c>
      <c r="L385" t="str">
        <f t="shared" si="142"/>
        <v/>
      </c>
      <c r="N385" t="str">
        <f t="shared" si="140"/>
        <v/>
      </c>
      <c r="O385" t="str">
        <f t="shared" si="143"/>
        <v/>
      </c>
      <c r="P385" t="str">
        <f t="shared" si="134"/>
        <v/>
      </c>
      <c r="Q385" s="8" t="str">
        <f t="shared" si="136"/>
        <v/>
      </c>
    </row>
    <row r="386" spans="11:17" x14ac:dyDescent="0.25">
      <c r="K386">
        <f t="shared" si="158"/>
        <v>0</v>
      </c>
      <c r="L386" t="str">
        <f t="shared" ref="L386:L387" si="159">IF(AND(COUNTIF(K386,"*-*"),LEN(K386)&gt;22,MID(K387,3,1)="-",A361=A387),LEFT(K386,2),"")</f>
        <v/>
      </c>
      <c r="N386" t="str">
        <f t="shared" si="140"/>
        <v/>
      </c>
      <c r="O386" t="str">
        <f t="shared" si="143"/>
        <v/>
      </c>
      <c r="P386" t="str">
        <f t="shared" si="134"/>
        <v/>
      </c>
      <c r="Q386" s="8" t="str">
        <f t="shared" si="136"/>
        <v/>
      </c>
    </row>
    <row r="387" spans="11:17" x14ac:dyDescent="0.25">
      <c r="K387">
        <f t="shared" si="158"/>
        <v>0</v>
      </c>
      <c r="L387" t="str">
        <f t="shared" si="159"/>
        <v/>
      </c>
      <c r="N387" t="str">
        <f t="shared" si="140"/>
        <v/>
      </c>
      <c r="O387" t="str">
        <f t="shared" si="143"/>
        <v/>
      </c>
      <c r="P387" t="str">
        <f t="shared" si="134"/>
        <v/>
      </c>
      <c r="Q387" s="8" t="str">
        <f t="shared" si="136"/>
        <v/>
      </c>
    </row>
    <row r="388" spans="11:17" x14ac:dyDescent="0.25">
      <c r="K388">
        <f t="shared" si="158"/>
        <v>0</v>
      </c>
      <c r="L388" t="str">
        <f t="shared" ref="L388:L432" si="160">IF(AND(COUNTIF(K388,"*-*"),LEN(K388)&gt;22,MID(K388,3,1)="-"),LEFT(K388,2),"")</f>
        <v/>
      </c>
      <c r="N388" t="str">
        <f t="shared" si="140"/>
        <v/>
      </c>
      <c r="O388" t="str">
        <f t="shared" si="143"/>
        <v/>
      </c>
      <c r="P388" t="str">
        <f t="shared" si="134"/>
        <v/>
      </c>
      <c r="Q388" s="8" t="str">
        <f t="shared" si="136"/>
        <v/>
      </c>
    </row>
    <row r="389" spans="11:17" x14ac:dyDescent="0.25">
      <c r="K389">
        <f t="shared" si="158"/>
        <v>0</v>
      </c>
      <c r="L389" t="str">
        <f t="shared" si="160"/>
        <v/>
      </c>
      <c r="N389" t="str">
        <f t="shared" si="140"/>
        <v/>
      </c>
      <c r="O389" t="str">
        <f t="shared" si="143"/>
        <v/>
      </c>
      <c r="P389" t="str">
        <f t="shared" si="134"/>
        <v/>
      </c>
      <c r="Q389" s="8" t="str">
        <f t="shared" si="136"/>
        <v/>
      </c>
    </row>
    <row r="390" spans="11:17" x14ac:dyDescent="0.25">
      <c r="K390">
        <f t="shared" si="158"/>
        <v>0</v>
      </c>
      <c r="L390" t="str">
        <f t="shared" si="160"/>
        <v/>
      </c>
      <c r="N390" t="str">
        <f t="shared" si="140"/>
        <v/>
      </c>
      <c r="O390" t="str">
        <f t="shared" si="143"/>
        <v/>
      </c>
      <c r="P390" t="str">
        <f t="shared" si="134"/>
        <v/>
      </c>
      <c r="Q390" s="8" t="str">
        <f t="shared" si="136"/>
        <v/>
      </c>
    </row>
    <row r="391" spans="11:17" x14ac:dyDescent="0.25">
      <c r="K391">
        <f t="shared" si="158"/>
        <v>0</v>
      </c>
      <c r="L391" t="str">
        <f t="shared" si="160"/>
        <v/>
      </c>
      <c r="N391" t="str">
        <f t="shared" si="140"/>
        <v/>
      </c>
      <c r="O391" t="str">
        <f t="shared" si="143"/>
        <v/>
      </c>
      <c r="P391" t="str">
        <f t="shared" si="134"/>
        <v/>
      </c>
      <c r="Q391" s="8" t="str">
        <f t="shared" si="136"/>
        <v/>
      </c>
    </row>
    <row r="392" spans="11:17" x14ac:dyDescent="0.25">
      <c r="K392">
        <f t="shared" si="158"/>
        <v>0</v>
      </c>
      <c r="L392" t="str">
        <f t="shared" si="160"/>
        <v/>
      </c>
      <c r="N392" t="str">
        <f t="shared" si="140"/>
        <v/>
      </c>
      <c r="O392" t="str">
        <f t="shared" si="143"/>
        <v/>
      </c>
      <c r="P392" t="str">
        <f t="shared" si="134"/>
        <v/>
      </c>
      <c r="Q392" s="8" t="str">
        <f t="shared" si="136"/>
        <v/>
      </c>
    </row>
    <row r="393" spans="11:17" x14ac:dyDescent="0.25">
      <c r="K393">
        <f t="shared" si="158"/>
        <v>0</v>
      </c>
      <c r="L393" t="str">
        <f t="shared" ref="L393" si="161">IF(AND(COUNTIF(K393,"*-*"),LEN(K393)&gt;22,MID(K394,3,1)="-",A368=A394),LEFT(K393,2),"")</f>
        <v/>
      </c>
      <c r="N393" t="str">
        <f t="shared" si="140"/>
        <v/>
      </c>
      <c r="O393" t="str">
        <f t="shared" si="143"/>
        <v/>
      </c>
      <c r="P393" t="str">
        <f t="shared" si="134"/>
        <v/>
      </c>
      <c r="Q393" s="8" t="str">
        <f t="shared" si="136"/>
        <v/>
      </c>
    </row>
    <row r="394" spans="11:17" x14ac:dyDescent="0.25">
      <c r="K394">
        <f t="shared" si="158"/>
        <v>0</v>
      </c>
      <c r="L394" t="str">
        <f t="shared" ref="L394:L438" si="162">IF(AND(COUNTIF(K394,"*-*"),LEN(K394)&gt;22,MID(K394,3,1)="-"),LEFT(K394,2),"")</f>
        <v/>
      </c>
      <c r="N394" t="str">
        <f t="shared" si="140"/>
        <v/>
      </c>
      <c r="O394" t="str">
        <f t="shared" si="143"/>
        <v/>
      </c>
      <c r="P394" t="str">
        <f t="shared" ref="P394:P457" si="163">IF(LEFT(K396,3)="QTÉ",RIGHT(K396,(LEN(K396)-4)),IF(LEFT(K397,3)="QTÉ",RIGHT(K397,(LEN(K397)-4)),""))</f>
        <v/>
      </c>
      <c r="Q394" s="8" t="str">
        <f t="shared" si="136"/>
        <v/>
      </c>
    </row>
    <row r="395" spans="11:17" x14ac:dyDescent="0.25">
      <c r="K395">
        <f t="shared" si="158"/>
        <v>0</v>
      </c>
      <c r="L395" t="str">
        <f t="shared" si="162"/>
        <v/>
      </c>
      <c r="N395" t="str">
        <f t="shared" si="140"/>
        <v/>
      </c>
      <c r="O395" t="str">
        <f t="shared" si="143"/>
        <v/>
      </c>
      <c r="P395" t="str">
        <f t="shared" si="163"/>
        <v/>
      </c>
      <c r="Q395" s="8" t="str">
        <f t="shared" ref="Q395:Q458" si="164">IFERROR(VALUE(P395)*VALUE(SUBSTITUTE(O395,CHAR(160),"")),"")</f>
        <v/>
      </c>
    </row>
    <row r="396" spans="11:17" x14ac:dyDescent="0.25">
      <c r="K396">
        <f t="shared" si="158"/>
        <v>0</v>
      </c>
      <c r="L396" t="str">
        <f t="shared" si="162"/>
        <v/>
      </c>
      <c r="N396" t="str">
        <f t="shared" si="140"/>
        <v/>
      </c>
      <c r="O396" t="str">
        <f t="shared" si="143"/>
        <v/>
      </c>
      <c r="P396" t="str">
        <f t="shared" si="163"/>
        <v/>
      </c>
      <c r="Q396" s="8" t="str">
        <f t="shared" si="164"/>
        <v/>
      </c>
    </row>
    <row r="397" spans="11:17" x14ac:dyDescent="0.25">
      <c r="K397">
        <f t="shared" si="158"/>
        <v>0</v>
      </c>
      <c r="L397" t="str">
        <f t="shared" si="162"/>
        <v/>
      </c>
      <c r="N397" t="str">
        <f t="shared" si="140"/>
        <v/>
      </c>
      <c r="O397" t="str">
        <f t="shared" si="143"/>
        <v/>
      </c>
      <c r="P397" t="str">
        <f t="shared" si="163"/>
        <v/>
      </c>
      <c r="Q397" s="8" t="str">
        <f t="shared" si="164"/>
        <v/>
      </c>
    </row>
    <row r="398" spans="11:17" x14ac:dyDescent="0.25">
      <c r="K398">
        <f t="shared" si="158"/>
        <v>0</v>
      </c>
      <c r="L398" t="str">
        <f t="shared" si="162"/>
        <v/>
      </c>
      <c r="N398" t="str">
        <f t="shared" si="140"/>
        <v/>
      </c>
      <c r="O398" t="str">
        <f t="shared" si="143"/>
        <v/>
      </c>
      <c r="P398" t="str">
        <f t="shared" si="163"/>
        <v/>
      </c>
      <c r="Q398" s="8" t="str">
        <f t="shared" si="164"/>
        <v/>
      </c>
    </row>
    <row r="399" spans="11:17" x14ac:dyDescent="0.25">
      <c r="K399">
        <f t="shared" si="158"/>
        <v>0</v>
      </c>
      <c r="L399" t="str">
        <f t="shared" ref="L399" si="165">IF(AND(COUNTIF(K399,"*-*"),LEN(K399)&gt;22,MID(K400,3,1)="-",A374=A400),LEFT(K399,2),"")</f>
        <v/>
      </c>
      <c r="N399" t="str">
        <f t="shared" ref="N399:N462" si="166">IFERROR(MID(K402,FIND("µ",SUBSTITUTE(K402,":","µ",1))+1,FIND("µ",SUBSTITUTE(K402,":","µ",2))-FIND("µ",SUBSTITUTE(K402,":","µ",1))-21),"")</f>
        <v/>
      </c>
      <c r="O399" t="str">
        <f t="shared" si="143"/>
        <v/>
      </c>
      <c r="P399" t="str">
        <f t="shared" si="163"/>
        <v/>
      </c>
      <c r="Q399" s="8" t="str">
        <f t="shared" si="164"/>
        <v/>
      </c>
    </row>
    <row r="400" spans="11:17" x14ac:dyDescent="0.25">
      <c r="K400">
        <f t="shared" si="158"/>
        <v>0</v>
      </c>
      <c r="L400" t="str">
        <f t="shared" ref="L400:L444" si="167">IF(AND(COUNTIF(K400,"*-*"),LEN(K400)&gt;22,MID(K400,3,1)="-"),LEFT(K400,2),"")</f>
        <v/>
      </c>
      <c r="N400" t="str">
        <f t="shared" si="166"/>
        <v/>
      </c>
      <c r="O400" t="str">
        <f t="shared" si="143"/>
        <v/>
      </c>
      <c r="P400" t="str">
        <f t="shared" si="163"/>
        <v/>
      </c>
      <c r="Q400" s="8" t="str">
        <f t="shared" si="164"/>
        <v/>
      </c>
    </row>
    <row r="401" spans="11:17" x14ac:dyDescent="0.25">
      <c r="K401">
        <f t="shared" si="158"/>
        <v>0</v>
      </c>
      <c r="L401" t="str">
        <f t="shared" si="167"/>
        <v/>
      </c>
      <c r="N401" t="str">
        <f t="shared" si="166"/>
        <v/>
      </c>
      <c r="O401" t="str">
        <f t="shared" si="143"/>
        <v/>
      </c>
      <c r="P401" t="str">
        <f t="shared" si="163"/>
        <v/>
      </c>
      <c r="Q401" s="8" t="str">
        <f t="shared" si="164"/>
        <v/>
      </c>
    </row>
    <row r="402" spans="11:17" x14ac:dyDescent="0.25">
      <c r="K402">
        <f t="shared" si="158"/>
        <v>0</v>
      </c>
      <c r="L402" t="str">
        <f t="shared" si="167"/>
        <v/>
      </c>
      <c r="N402" t="str">
        <f t="shared" si="166"/>
        <v/>
      </c>
      <c r="O402" t="str">
        <f t="shared" si="143"/>
        <v/>
      </c>
      <c r="P402" t="str">
        <f t="shared" si="163"/>
        <v/>
      </c>
      <c r="Q402" s="8" t="str">
        <f t="shared" si="164"/>
        <v/>
      </c>
    </row>
    <row r="403" spans="11:17" x14ac:dyDescent="0.25">
      <c r="K403">
        <f t="shared" si="158"/>
        <v>0</v>
      </c>
      <c r="L403" t="str">
        <f t="shared" si="167"/>
        <v/>
      </c>
      <c r="N403" t="str">
        <f t="shared" si="166"/>
        <v/>
      </c>
      <c r="O403" t="str">
        <f t="shared" si="143"/>
        <v/>
      </c>
      <c r="P403" t="str">
        <f t="shared" si="163"/>
        <v/>
      </c>
      <c r="Q403" s="8" t="str">
        <f t="shared" si="164"/>
        <v/>
      </c>
    </row>
    <row r="404" spans="11:17" x14ac:dyDescent="0.25">
      <c r="K404">
        <f t="shared" si="158"/>
        <v>0</v>
      </c>
      <c r="L404" t="str">
        <f t="shared" si="167"/>
        <v/>
      </c>
      <c r="N404" t="str">
        <f t="shared" si="166"/>
        <v/>
      </c>
      <c r="O404" t="str">
        <f t="shared" si="143"/>
        <v/>
      </c>
      <c r="P404" t="str">
        <f t="shared" si="163"/>
        <v/>
      </c>
      <c r="Q404" s="8" t="str">
        <f t="shared" si="164"/>
        <v/>
      </c>
    </row>
    <row r="405" spans="11:17" x14ac:dyDescent="0.25">
      <c r="K405">
        <f t="shared" si="158"/>
        <v>0</v>
      </c>
      <c r="L405" t="str">
        <f t="shared" ref="L405" si="168">IF(AND(COUNTIF(K405,"*-*"),LEN(K405)&gt;22,MID(K406,3,1)="-",A380=A406),LEFT(K405,2),"")</f>
        <v/>
      </c>
      <c r="N405" t="str">
        <f t="shared" si="166"/>
        <v/>
      </c>
      <c r="O405" t="str">
        <f t="shared" ref="O405:O468" si="169">IF(RIGHT(K408,1)="€",LEFT(K408,(LEN(K408)-1)),IF(RIGHT(K409,1)="€",LEFT(K409,(LEN(K409)-1)),""))</f>
        <v/>
      </c>
      <c r="P405" t="str">
        <f t="shared" si="163"/>
        <v/>
      </c>
      <c r="Q405" s="8" t="str">
        <f t="shared" si="164"/>
        <v/>
      </c>
    </row>
    <row r="406" spans="11:17" x14ac:dyDescent="0.25">
      <c r="K406">
        <f t="shared" si="158"/>
        <v>0</v>
      </c>
      <c r="L406" t="str">
        <f t="shared" ref="L406:L450" si="170">IF(AND(COUNTIF(K406,"*-*"),LEN(K406)&gt;22,MID(K406,3,1)="-"),LEFT(K406,2),"")</f>
        <v/>
      </c>
      <c r="N406" t="str">
        <f t="shared" si="166"/>
        <v/>
      </c>
      <c r="O406" t="str">
        <f t="shared" si="169"/>
        <v/>
      </c>
      <c r="P406" t="str">
        <f t="shared" si="163"/>
        <v/>
      </c>
      <c r="Q406" s="8" t="str">
        <f t="shared" si="164"/>
        <v/>
      </c>
    </row>
    <row r="407" spans="11:17" x14ac:dyDescent="0.25">
      <c r="K407">
        <f t="shared" si="158"/>
        <v>0</v>
      </c>
      <c r="L407" t="str">
        <f t="shared" si="170"/>
        <v/>
      </c>
      <c r="N407" t="str">
        <f t="shared" si="166"/>
        <v/>
      </c>
      <c r="O407" t="str">
        <f t="shared" si="169"/>
        <v/>
      </c>
      <c r="P407" t="str">
        <f t="shared" si="163"/>
        <v/>
      </c>
      <c r="Q407" s="8" t="str">
        <f t="shared" si="164"/>
        <v/>
      </c>
    </row>
    <row r="408" spans="11:17" x14ac:dyDescent="0.25">
      <c r="K408">
        <f t="shared" si="158"/>
        <v>0</v>
      </c>
      <c r="L408" t="str">
        <f t="shared" si="170"/>
        <v/>
      </c>
      <c r="N408" t="str">
        <f t="shared" si="166"/>
        <v/>
      </c>
      <c r="O408" t="str">
        <f t="shared" si="169"/>
        <v/>
      </c>
      <c r="P408" t="str">
        <f t="shared" si="163"/>
        <v/>
      </c>
      <c r="Q408" s="8" t="str">
        <f t="shared" si="164"/>
        <v/>
      </c>
    </row>
    <row r="409" spans="11:17" x14ac:dyDescent="0.25">
      <c r="K409">
        <f t="shared" si="158"/>
        <v>0</v>
      </c>
      <c r="L409" t="str">
        <f t="shared" si="170"/>
        <v/>
      </c>
      <c r="N409" t="str">
        <f t="shared" si="166"/>
        <v/>
      </c>
      <c r="O409" t="str">
        <f t="shared" si="169"/>
        <v/>
      </c>
      <c r="P409" t="str">
        <f t="shared" si="163"/>
        <v/>
      </c>
      <c r="Q409" s="8" t="str">
        <f t="shared" si="164"/>
        <v/>
      </c>
    </row>
    <row r="410" spans="11:17" x14ac:dyDescent="0.25">
      <c r="K410">
        <f t="shared" si="158"/>
        <v>0</v>
      </c>
      <c r="L410" t="str">
        <f t="shared" si="170"/>
        <v/>
      </c>
      <c r="N410" t="str">
        <f t="shared" si="166"/>
        <v/>
      </c>
      <c r="O410" t="str">
        <f t="shared" si="169"/>
        <v/>
      </c>
      <c r="P410" t="str">
        <f t="shared" si="163"/>
        <v/>
      </c>
      <c r="Q410" s="8" t="str">
        <f t="shared" si="164"/>
        <v/>
      </c>
    </row>
    <row r="411" spans="11:17" x14ac:dyDescent="0.25">
      <c r="K411">
        <f t="shared" si="158"/>
        <v>0</v>
      </c>
      <c r="L411" t="str">
        <f t="shared" ref="L411" si="171">IF(AND(COUNTIF(K411,"*-*"),LEN(K411)&gt;22,MID(K412,3,1)="-",A386=A412),LEFT(K411,2),"")</f>
        <v/>
      </c>
      <c r="N411" t="str">
        <f t="shared" si="166"/>
        <v/>
      </c>
      <c r="O411" t="str">
        <f t="shared" si="169"/>
        <v/>
      </c>
      <c r="P411" t="str">
        <f t="shared" si="163"/>
        <v/>
      </c>
      <c r="Q411" s="8" t="str">
        <f t="shared" si="164"/>
        <v/>
      </c>
    </row>
    <row r="412" spans="11:17" x14ac:dyDescent="0.25">
      <c r="K412">
        <f t="shared" si="158"/>
        <v>0</v>
      </c>
      <c r="L412" t="str">
        <f t="shared" ref="L412:L453" si="172">IF(AND(COUNTIF(K412,"*-*"),LEN(K412)&gt;22,MID(K412,3,1)="-"),LEFT(K412,2),"")</f>
        <v/>
      </c>
      <c r="N412" t="str">
        <f t="shared" si="166"/>
        <v/>
      </c>
      <c r="O412" t="str">
        <f t="shared" si="169"/>
        <v/>
      </c>
      <c r="P412" t="str">
        <f t="shared" si="163"/>
        <v/>
      </c>
      <c r="Q412" s="8" t="str">
        <f t="shared" si="164"/>
        <v/>
      </c>
    </row>
    <row r="413" spans="11:17" x14ac:dyDescent="0.25">
      <c r="K413">
        <f t="shared" si="158"/>
        <v>0</v>
      </c>
      <c r="L413" t="str">
        <f t="shared" si="172"/>
        <v/>
      </c>
      <c r="N413" t="str">
        <f t="shared" si="166"/>
        <v/>
      </c>
      <c r="O413" t="str">
        <f t="shared" si="169"/>
        <v/>
      </c>
      <c r="P413" t="str">
        <f t="shared" si="163"/>
        <v/>
      </c>
      <c r="Q413" s="8" t="str">
        <f t="shared" si="164"/>
        <v/>
      </c>
    </row>
    <row r="414" spans="11:17" x14ac:dyDescent="0.25">
      <c r="K414">
        <f t="shared" si="158"/>
        <v>0</v>
      </c>
      <c r="L414" t="str">
        <f t="shared" ref="L414" si="173">IF(AND(COUNTIF(K414,"*-*"),LEN(K414)&gt;22,MID(K415,3,1)="-",A389=A415),LEFT(K414,2),"")</f>
        <v/>
      </c>
      <c r="N414" t="str">
        <f t="shared" si="166"/>
        <v/>
      </c>
      <c r="O414" t="str">
        <f t="shared" si="169"/>
        <v/>
      </c>
      <c r="P414" t="str">
        <f t="shared" si="163"/>
        <v/>
      </c>
      <c r="Q414" s="8" t="str">
        <f t="shared" si="164"/>
        <v/>
      </c>
    </row>
    <row r="415" spans="11:17" x14ac:dyDescent="0.25">
      <c r="K415">
        <f t="shared" si="158"/>
        <v>0</v>
      </c>
      <c r="L415" t="str">
        <f t="shared" ref="L415:L459" si="174">IF(AND(COUNTIF(K415,"*-*"),LEN(K415)&gt;22,MID(K415,3,1)="-"),LEFT(K415,2),"")</f>
        <v/>
      </c>
      <c r="N415" t="str">
        <f t="shared" si="166"/>
        <v/>
      </c>
      <c r="O415" t="str">
        <f t="shared" si="169"/>
        <v/>
      </c>
      <c r="P415" t="str">
        <f t="shared" si="163"/>
        <v/>
      </c>
      <c r="Q415" s="8" t="str">
        <f t="shared" si="164"/>
        <v/>
      </c>
    </row>
    <row r="416" spans="11:17" x14ac:dyDescent="0.25">
      <c r="K416">
        <f t="shared" si="158"/>
        <v>0</v>
      </c>
      <c r="L416" t="str">
        <f t="shared" si="174"/>
        <v/>
      </c>
      <c r="N416" t="str">
        <f t="shared" si="166"/>
        <v/>
      </c>
      <c r="O416" t="str">
        <f t="shared" si="169"/>
        <v/>
      </c>
      <c r="P416" t="str">
        <f t="shared" si="163"/>
        <v/>
      </c>
      <c r="Q416" s="8" t="str">
        <f t="shared" si="164"/>
        <v/>
      </c>
    </row>
    <row r="417" spans="11:17" x14ac:dyDescent="0.25">
      <c r="K417">
        <f t="shared" si="158"/>
        <v>0</v>
      </c>
      <c r="L417" t="str">
        <f t="shared" si="174"/>
        <v/>
      </c>
      <c r="N417" t="str">
        <f t="shared" si="166"/>
        <v/>
      </c>
      <c r="O417" t="str">
        <f t="shared" si="169"/>
        <v/>
      </c>
      <c r="P417" t="str">
        <f t="shared" si="163"/>
        <v/>
      </c>
      <c r="Q417" s="8" t="str">
        <f t="shared" si="164"/>
        <v/>
      </c>
    </row>
    <row r="418" spans="11:17" x14ac:dyDescent="0.25">
      <c r="K418">
        <f t="shared" si="158"/>
        <v>0</v>
      </c>
      <c r="L418" t="str">
        <f t="shared" si="174"/>
        <v/>
      </c>
      <c r="N418" t="str">
        <f t="shared" si="166"/>
        <v/>
      </c>
      <c r="O418" t="str">
        <f t="shared" si="169"/>
        <v/>
      </c>
      <c r="P418" t="str">
        <f t="shared" si="163"/>
        <v/>
      </c>
      <c r="Q418" s="8" t="str">
        <f t="shared" si="164"/>
        <v/>
      </c>
    </row>
    <row r="419" spans="11:17" x14ac:dyDescent="0.25">
      <c r="K419">
        <f t="shared" si="158"/>
        <v>0</v>
      </c>
      <c r="L419" t="str">
        <f t="shared" si="174"/>
        <v/>
      </c>
      <c r="N419" t="str">
        <f t="shared" si="166"/>
        <v/>
      </c>
      <c r="O419" t="str">
        <f t="shared" si="169"/>
        <v/>
      </c>
      <c r="P419" t="str">
        <f t="shared" si="163"/>
        <v/>
      </c>
      <c r="Q419" s="8" t="str">
        <f t="shared" si="164"/>
        <v/>
      </c>
    </row>
    <row r="420" spans="11:17" x14ac:dyDescent="0.25">
      <c r="K420">
        <f t="shared" si="158"/>
        <v>0</v>
      </c>
      <c r="L420" t="str">
        <f t="shared" ref="L420" si="175">IF(AND(COUNTIF(K420,"*-*"),LEN(K420)&gt;22,MID(K421,3,1)="-",A395=A421),LEFT(K420,2),"")</f>
        <v/>
      </c>
      <c r="N420" t="str">
        <f t="shared" si="166"/>
        <v/>
      </c>
      <c r="O420" t="str">
        <f t="shared" si="169"/>
        <v/>
      </c>
      <c r="P420" t="str">
        <f t="shared" si="163"/>
        <v/>
      </c>
      <c r="Q420" s="8" t="str">
        <f t="shared" si="164"/>
        <v/>
      </c>
    </row>
    <row r="421" spans="11:17" x14ac:dyDescent="0.25">
      <c r="K421">
        <f t="shared" si="158"/>
        <v>0</v>
      </c>
      <c r="L421" t="str">
        <f t="shared" ref="L421:L465" si="176">IF(AND(COUNTIF(K421,"*-*"),LEN(K421)&gt;22,MID(K421,3,1)="-"),LEFT(K421,2),"")</f>
        <v/>
      </c>
      <c r="N421" t="str">
        <f t="shared" si="166"/>
        <v/>
      </c>
      <c r="O421" t="str">
        <f t="shared" si="169"/>
        <v/>
      </c>
      <c r="P421" t="str">
        <f t="shared" si="163"/>
        <v/>
      </c>
      <c r="Q421" s="8" t="str">
        <f t="shared" si="164"/>
        <v/>
      </c>
    </row>
    <row r="422" spans="11:17" x14ac:dyDescent="0.25">
      <c r="K422">
        <f t="shared" si="158"/>
        <v>0</v>
      </c>
      <c r="L422" t="str">
        <f t="shared" si="176"/>
        <v/>
      </c>
      <c r="N422" t="str">
        <f t="shared" si="166"/>
        <v/>
      </c>
      <c r="O422" t="str">
        <f t="shared" si="169"/>
        <v/>
      </c>
      <c r="P422" t="str">
        <f t="shared" si="163"/>
        <v/>
      </c>
      <c r="Q422" s="8" t="str">
        <f t="shared" si="164"/>
        <v/>
      </c>
    </row>
    <row r="423" spans="11:17" x14ac:dyDescent="0.25">
      <c r="K423">
        <f t="shared" si="158"/>
        <v>0</v>
      </c>
      <c r="L423" t="str">
        <f t="shared" si="176"/>
        <v/>
      </c>
      <c r="N423" t="str">
        <f t="shared" si="166"/>
        <v/>
      </c>
      <c r="O423" t="str">
        <f t="shared" si="169"/>
        <v/>
      </c>
      <c r="P423" t="str">
        <f t="shared" si="163"/>
        <v/>
      </c>
      <c r="Q423" s="8" t="str">
        <f t="shared" si="164"/>
        <v/>
      </c>
    </row>
    <row r="424" spans="11:17" x14ac:dyDescent="0.25">
      <c r="K424">
        <f t="shared" si="158"/>
        <v>0</v>
      </c>
      <c r="L424" t="str">
        <f t="shared" si="176"/>
        <v/>
      </c>
      <c r="N424" t="str">
        <f t="shared" si="166"/>
        <v/>
      </c>
      <c r="O424" t="str">
        <f t="shared" si="169"/>
        <v/>
      </c>
      <c r="P424" t="str">
        <f t="shared" si="163"/>
        <v/>
      </c>
      <c r="Q424" s="8" t="str">
        <f t="shared" si="164"/>
        <v/>
      </c>
    </row>
    <row r="425" spans="11:17" x14ac:dyDescent="0.25">
      <c r="K425">
        <f t="shared" si="158"/>
        <v>0</v>
      </c>
      <c r="L425" t="str">
        <f t="shared" si="176"/>
        <v/>
      </c>
      <c r="N425" t="str">
        <f t="shared" si="166"/>
        <v/>
      </c>
      <c r="O425" t="str">
        <f t="shared" si="169"/>
        <v/>
      </c>
      <c r="P425" t="str">
        <f t="shared" si="163"/>
        <v/>
      </c>
      <c r="Q425" s="8" t="str">
        <f t="shared" si="164"/>
        <v/>
      </c>
    </row>
    <row r="426" spans="11:17" x14ac:dyDescent="0.25">
      <c r="K426">
        <f t="shared" si="158"/>
        <v>0</v>
      </c>
      <c r="L426" t="str">
        <f t="shared" ref="L426:L427" si="177">IF(AND(COUNTIF(K426,"*-*"),LEN(K426)&gt;22,MID(K427,3,1)="-",A401=A427),LEFT(K426,2),"")</f>
        <v/>
      </c>
      <c r="N426" t="str">
        <f t="shared" si="166"/>
        <v/>
      </c>
      <c r="O426" t="str">
        <f t="shared" si="169"/>
        <v/>
      </c>
      <c r="P426" t="str">
        <f t="shared" si="163"/>
        <v/>
      </c>
      <c r="Q426" s="8" t="str">
        <f t="shared" si="164"/>
        <v/>
      </c>
    </row>
    <row r="427" spans="11:17" x14ac:dyDescent="0.25">
      <c r="K427">
        <f t="shared" si="158"/>
        <v>0</v>
      </c>
      <c r="L427" t="str">
        <f t="shared" si="177"/>
        <v/>
      </c>
      <c r="N427" t="str">
        <f t="shared" si="166"/>
        <v/>
      </c>
      <c r="O427" t="str">
        <f t="shared" si="169"/>
        <v/>
      </c>
      <c r="P427" t="str">
        <f t="shared" si="163"/>
        <v/>
      </c>
      <c r="Q427" s="8" t="str">
        <f t="shared" si="164"/>
        <v/>
      </c>
    </row>
    <row r="428" spans="11:17" x14ac:dyDescent="0.25">
      <c r="K428">
        <f t="shared" si="158"/>
        <v>0</v>
      </c>
      <c r="L428" t="str">
        <f t="shared" ref="L428" si="178">IF(AND(COUNTIF(K428,"*-*"),LEN(K428)&gt;22,MID(K428,3,1)="-"),LEFT(K428,2),"")</f>
        <v/>
      </c>
      <c r="N428" t="str">
        <f t="shared" si="166"/>
        <v/>
      </c>
      <c r="O428" t="str">
        <f t="shared" si="169"/>
        <v/>
      </c>
      <c r="P428" t="str">
        <f t="shared" si="163"/>
        <v/>
      </c>
      <c r="Q428" s="8" t="str">
        <f t="shared" si="164"/>
        <v/>
      </c>
    </row>
    <row r="429" spans="11:17" x14ac:dyDescent="0.25">
      <c r="K429">
        <f t="shared" si="158"/>
        <v>0</v>
      </c>
      <c r="L429" t="str">
        <f t="shared" si="160"/>
        <v/>
      </c>
      <c r="N429" t="str">
        <f t="shared" si="166"/>
        <v/>
      </c>
      <c r="O429" t="str">
        <f t="shared" si="169"/>
        <v/>
      </c>
      <c r="P429" t="str">
        <f t="shared" si="163"/>
        <v/>
      </c>
      <c r="Q429" s="8" t="str">
        <f t="shared" si="164"/>
        <v/>
      </c>
    </row>
    <row r="430" spans="11:17" x14ac:dyDescent="0.25">
      <c r="K430">
        <f t="shared" si="158"/>
        <v>0</v>
      </c>
      <c r="L430" t="str">
        <f t="shared" si="160"/>
        <v/>
      </c>
      <c r="N430" t="str">
        <f t="shared" si="166"/>
        <v/>
      </c>
      <c r="O430" t="str">
        <f t="shared" si="169"/>
        <v/>
      </c>
      <c r="P430" t="str">
        <f t="shared" si="163"/>
        <v/>
      </c>
      <c r="Q430" s="8" t="str">
        <f t="shared" si="164"/>
        <v/>
      </c>
    </row>
    <row r="431" spans="11:17" x14ac:dyDescent="0.25">
      <c r="K431">
        <f t="shared" si="158"/>
        <v>0</v>
      </c>
      <c r="L431" t="str">
        <f t="shared" si="160"/>
        <v/>
      </c>
      <c r="N431" t="str">
        <f t="shared" si="166"/>
        <v/>
      </c>
      <c r="O431" t="str">
        <f t="shared" si="169"/>
        <v/>
      </c>
      <c r="P431" t="str">
        <f t="shared" si="163"/>
        <v/>
      </c>
      <c r="Q431" s="8" t="str">
        <f t="shared" si="164"/>
        <v/>
      </c>
    </row>
    <row r="432" spans="11:17" x14ac:dyDescent="0.25">
      <c r="K432">
        <f t="shared" si="158"/>
        <v>0</v>
      </c>
      <c r="L432" t="str">
        <f t="shared" si="160"/>
        <v/>
      </c>
      <c r="N432" t="str">
        <f t="shared" si="166"/>
        <v/>
      </c>
      <c r="O432" t="str">
        <f t="shared" si="169"/>
        <v/>
      </c>
      <c r="P432" t="str">
        <f t="shared" si="163"/>
        <v/>
      </c>
      <c r="Q432" s="8" t="str">
        <f t="shared" si="164"/>
        <v/>
      </c>
    </row>
    <row r="433" spans="11:17" x14ac:dyDescent="0.25">
      <c r="K433">
        <f t="shared" si="158"/>
        <v>0</v>
      </c>
      <c r="L433" t="str">
        <f t="shared" ref="L433" si="179">IF(AND(COUNTIF(K433,"*-*"),LEN(K433)&gt;22,MID(K434,3,1)="-",A408=A434),LEFT(K433,2),"")</f>
        <v/>
      </c>
      <c r="N433" t="str">
        <f t="shared" si="166"/>
        <v/>
      </c>
      <c r="O433" t="str">
        <f t="shared" si="169"/>
        <v/>
      </c>
      <c r="P433" t="str">
        <f t="shared" si="163"/>
        <v/>
      </c>
      <c r="Q433" s="8" t="str">
        <f t="shared" si="164"/>
        <v/>
      </c>
    </row>
    <row r="434" spans="11:17" x14ac:dyDescent="0.25">
      <c r="K434">
        <f t="shared" si="158"/>
        <v>0</v>
      </c>
      <c r="L434" t="str">
        <f t="shared" ref="L434" si="180">IF(AND(COUNTIF(K434,"*-*"),LEN(K434)&gt;22,MID(K434,3,1)="-"),LEFT(K434,2),"")</f>
        <v/>
      </c>
      <c r="N434" t="str">
        <f t="shared" si="166"/>
        <v/>
      </c>
      <c r="O434" t="str">
        <f t="shared" si="169"/>
        <v/>
      </c>
      <c r="P434" t="str">
        <f t="shared" si="163"/>
        <v/>
      </c>
      <c r="Q434" s="8" t="str">
        <f t="shared" si="164"/>
        <v/>
      </c>
    </row>
    <row r="435" spans="11:17" x14ac:dyDescent="0.25">
      <c r="K435">
        <f t="shared" si="158"/>
        <v>0</v>
      </c>
      <c r="L435" t="str">
        <f t="shared" si="162"/>
        <v/>
      </c>
      <c r="N435" t="str">
        <f t="shared" si="166"/>
        <v/>
      </c>
      <c r="O435" t="str">
        <f t="shared" si="169"/>
        <v/>
      </c>
      <c r="P435" t="str">
        <f t="shared" si="163"/>
        <v/>
      </c>
      <c r="Q435" s="8" t="str">
        <f t="shared" si="164"/>
        <v/>
      </c>
    </row>
    <row r="436" spans="11:17" x14ac:dyDescent="0.25">
      <c r="K436">
        <f t="shared" si="158"/>
        <v>0</v>
      </c>
      <c r="L436" t="str">
        <f t="shared" si="162"/>
        <v/>
      </c>
      <c r="N436" t="str">
        <f t="shared" si="166"/>
        <v/>
      </c>
      <c r="O436" t="str">
        <f t="shared" si="169"/>
        <v/>
      </c>
      <c r="P436" t="str">
        <f t="shared" si="163"/>
        <v/>
      </c>
      <c r="Q436" s="8" t="str">
        <f t="shared" si="164"/>
        <v/>
      </c>
    </row>
    <row r="437" spans="11:17" x14ac:dyDescent="0.25">
      <c r="K437">
        <f t="shared" si="158"/>
        <v>0</v>
      </c>
      <c r="L437" t="str">
        <f t="shared" si="162"/>
        <v/>
      </c>
      <c r="N437" t="str">
        <f t="shared" si="166"/>
        <v/>
      </c>
      <c r="O437" t="str">
        <f t="shared" si="169"/>
        <v/>
      </c>
      <c r="P437" t="str">
        <f t="shared" si="163"/>
        <v/>
      </c>
      <c r="Q437" s="8" t="str">
        <f t="shared" si="164"/>
        <v/>
      </c>
    </row>
    <row r="438" spans="11:17" x14ac:dyDescent="0.25">
      <c r="K438">
        <f t="shared" si="158"/>
        <v>0</v>
      </c>
      <c r="L438" t="str">
        <f t="shared" si="162"/>
        <v/>
      </c>
      <c r="N438" t="str">
        <f t="shared" si="166"/>
        <v/>
      </c>
      <c r="O438" t="str">
        <f t="shared" si="169"/>
        <v/>
      </c>
      <c r="P438" t="str">
        <f t="shared" si="163"/>
        <v/>
      </c>
      <c r="Q438" s="8" t="str">
        <f t="shared" si="164"/>
        <v/>
      </c>
    </row>
    <row r="439" spans="11:17" x14ac:dyDescent="0.25">
      <c r="K439">
        <f t="shared" si="158"/>
        <v>0</v>
      </c>
      <c r="L439" t="str">
        <f t="shared" ref="L439" si="181">IF(AND(COUNTIF(K439,"*-*"),LEN(K439)&gt;22,MID(K440,3,1)="-",A414=A440),LEFT(K439,2),"")</f>
        <v/>
      </c>
      <c r="N439" t="str">
        <f t="shared" si="166"/>
        <v/>
      </c>
      <c r="O439" t="str">
        <f t="shared" si="169"/>
        <v/>
      </c>
      <c r="P439" t="str">
        <f t="shared" si="163"/>
        <v/>
      </c>
      <c r="Q439" s="8" t="str">
        <f t="shared" si="164"/>
        <v/>
      </c>
    </row>
    <row r="440" spans="11:17" x14ac:dyDescent="0.25">
      <c r="K440">
        <f t="shared" si="158"/>
        <v>0</v>
      </c>
      <c r="L440" t="str">
        <f t="shared" ref="L440" si="182">IF(AND(COUNTIF(K440,"*-*"),LEN(K440)&gt;22,MID(K440,3,1)="-"),LEFT(K440,2),"")</f>
        <v/>
      </c>
      <c r="N440" t="str">
        <f t="shared" si="166"/>
        <v/>
      </c>
      <c r="O440" t="str">
        <f t="shared" si="169"/>
        <v/>
      </c>
      <c r="P440" t="str">
        <f t="shared" si="163"/>
        <v/>
      </c>
      <c r="Q440" s="8" t="str">
        <f t="shared" si="164"/>
        <v/>
      </c>
    </row>
    <row r="441" spans="11:17" x14ac:dyDescent="0.25">
      <c r="K441">
        <f t="shared" si="158"/>
        <v>0</v>
      </c>
      <c r="L441" t="str">
        <f t="shared" si="167"/>
        <v/>
      </c>
      <c r="N441" t="str">
        <f t="shared" si="166"/>
        <v/>
      </c>
      <c r="O441" t="str">
        <f t="shared" si="169"/>
        <v/>
      </c>
      <c r="P441" t="str">
        <f t="shared" si="163"/>
        <v/>
      </c>
      <c r="Q441" s="8" t="str">
        <f t="shared" si="164"/>
        <v/>
      </c>
    </row>
    <row r="442" spans="11:17" x14ac:dyDescent="0.25">
      <c r="K442">
        <f t="shared" si="158"/>
        <v>0</v>
      </c>
      <c r="L442" t="str">
        <f t="shared" si="167"/>
        <v/>
      </c>
      <c r="N442" t="str">
        <f t="shared" si="166"/>
        <v/>
      </c>
      <c r="O442" t="str">
        <f t="shared" si="169"/>
        <v/>
      </c>
      <c r="P442" t="str">
        <f t="shared" si="163"/>
        <v/>
      </c>
      <c r="Q442" s="8" t="str">
        <f t="shared" si="164"/>
        <v/>
      </c>
    </row>
    <row r="443" spans="11:17" x14ac:dyDescent="0.25">
      <c r="K443">
        <f t="shared" si="158"/>
        <v>0</v>
      </c>
      <c r="L443" t="str">
        <f t="shared" si="167"/>
        <v/>
      </c>
      <c r="N443" t="str">
        <f t="shared" si="166"/>
        <v/>
      </c>
      <c r="O443" t="str">
        <f t="shared" si="169"/>
        <v/>
      </c>
      <c r="P443" t="str">
        <f t="shared" si="163"/>
        <v/>
      </c>
      <c r="Q443" s="8" t="str">
        <f t="shared" si="164"/>
        <v/>
      </c>
    </row>
    <row r="444" spans="11:17" x14ac:dyDescent="0.25">
      <c r="K444">
        <f t="shared" si="158"/>
        <v>0</v>
      </c>
      <c r="L444" t="str">
        <f t="shared" si="167"/>
        <v/>
      </c>
      <c r="N444" t="str">
        <f t="shared" si="166"/>
        <v/>
      </c>
      <c r="O444" t="str">
        <f t="shared" si="169"/>
        <v/>
      </c>
      <c r="P444" t="str">
        <f t="shared" si="163"/>
        <v/>
      </c>
      <c r="Q444" s="8" t="str">
        <f t="shared" si="164"/>
        <v/>
      </c>
    </row>
    <row r="445" spans="11:17" x14ac:dyDescent="0.25">
      <c r="K445">
        <f t="shared" si="158"/>
        <v>0</v>
      </c>
      <c r="L445" t="str">
        <f t="shared" ref="L445" si="183">IF(AND(COUNTIF(K445,"*-*"),LEN(K445)&gt;22,MID(K446,3,1)="-",A420=A446),LEFT(K445,2),"")</f>
        <v/>
      </c>
      <c r="N445" t="str">
        <f t="shared" si="166"/>
        <v/>
      </c>
      <c r="O445" t="str">
        <f t="shared" si="169"/>
        <v/>
      </c>
      <c r="P445" t="str">
        <f t="shared" si="163"/>
        <v/>
      </c>
      <c r="Q445" s="8" t="str">
        <f t="shared" si="164"/>
        <v/>
      </c>
    </row>
    <row r="446" spans="11:17" x14ac:dyDescent="0.25">
      <c r="K446">
        <f t="shared" si="158"/>
        <v>0</v>
      </c>
      <c r="L446" t="str">
        <f t="shared" ref="L446" si="184">IF(AND(COUNTIF(K446,"*-*"),LEN(K446)&gt;22,MID(K446,3,1)="-"),LEFT(K446,2),"")</f>
        <v/>
      </c>
      <c r="N446" t="str">
        <f t="shared" si="166"/>
        <v/>
      </c>
      <c r="O446" t="str">
        <f t="shared" si="169"/>
        <v/>
      </c>
      <c r="P446" t="str">
        <f t="shared" si="163"/>
        <v/>
      </c>
      <c r="Q446" s="8" t="str">
        <f t="shared" si="164"/>
        <v/>
      </c>
    </row>
    <row r="447" spans="11:17" x14ac:dyDescent="0.25">
      <c r="K447">
        <f t="shared" si="158"/>
        <v>0</v>
      </c>
      <c r="L447" t="str">
        <f t="shared" si="170"/>
        <v/>
      </c>
      <c r="N447" t="str">
        <f t="shared" si="166"/>
        <v/>
      </c>
      <c r="O447" t="str">
        <f t="shared" si="169"/>
        <v/>
      </c>
      <c r="P447" t="str">
        <f t="shared" si="163"/>
        <v/>
      </c>
      <c r="Q447" s="8" t="str">
        <f t="shared" si="164"/>
        <v/>
      </c>
    </row>
    <row r="448" spans="11:17" x14ac:dyDescent="0.25">
      <c r="K448">
        <f t="shared" si="158"/>
        <v>0</v>
      </c>
      <c r="L448" t="str">
        <f t="shared" si="170"/>
        <v/>
      </c>
      <c r="N448" t="str">
        <f t="shared" si="166"/>
        <v/>
      </c>
      <c r="O448" t="str">
        <f t="shared" si="169"/>
        <v/>
      </c>
      <c r="P448" t="str">
        <f t="shared" si="163"/>
        <v/>
      </c>
      <c r="Q448" s="8" t="str">
        <f t="shared" si="164"/>
        <v/>
      </c>
    </row>
    <row r="449" spans="11:17" x14ac:dyDescent="0.25">
      <c r="K449">
        <f t="shared" ref="K449:K512" si="185">A449</f>
        <v>0</v>
      </c>
      <c r="L449" t="str">
        <f t="shared" si="170"/>
        <v/>
      </c>
      <c r="N449" t="str">
        <f t="shared" si="166"/>
        <v/>
      </c>
      <c r="O449" t="str">
        <f t="shared" si="169"/>
        <v/>
      </c>
      <c r="P449" t="str">
        <f t="shared" si="163"/>
        <v/>
      </c>
      <c r="Q449" s="8" t="str">
        <f t="shared" si="164"/>
        <v/>
      </c>
    </row>
    <row r="450" spans="11:17" x14ac:dyDescent="0.25">
      <c r="K450">
        <f t="shared" si="185"/>
        <v>0</v>
      </c>
      <c r="L450" t="str">
        <f t="shared" si="170"/>
        <v/>
      </c>
      <c r="N450" t="str">
        <f t="shared" si="166"/>
        <v/>
      </c>
      <c r="O450" t="str">
        <f t="shared" si="169"/>
        <v/>
      </c>
      <c r="P450" t="str">
        <f t="shared" si="163"/>
        <v/>
      </c>
      <c r="Q450" s="8" t="str">
        <f t="shared" si="164"/>
        <v/>
      </c>
    </row>
    <row r="451" spans="11:17" x14ac:dyDescent="0.25">
      <c r="K451">
        <f t="shared" si="185"/>
        <v>0</v>
      </c>
      <c r="L451" t="str">
        <f t="shared" ref="L451" si="186">IF(AND(COUNTIF(K451,"*-*"),LEN(K451)&gt;22,MID(K452,3,1)="-",A426=A452),LEFT(K451,2),"")</f>
        <v/>
      </c>
      <c r="N451" t="str">
        <f t="shared" si="166"/>
        <v/>
      </c>
      <c r="O451" t="str">
        <f t="shared" si="169"/>
        <v/>
      </c>
      <c r="P451" t="str">
        <f t="shared" si="163"/>
        <v/>
      </c>
      <c r="Q451" s="8" t="str">
        <f t="shared" si="164"/>
        <v/>
      </c>
    </row>
    <row r="452" spans="11:17" x14ac:dyDescent="0.25">
      <c r="K452">
        <f t="shared" si="185"/>
        <v>0</v>
      </c>
      <c r="L452" t="str">
        <f t="shared" ref="L452" si="187">IF(AND(COUNTIF(K452,"*-*"),LEN(K452)&gt;22,MID(K452,3,1)="-"),LEFT(K452,2),"")</f>
        <v/>
      </c>
      <c r="N452" t="str">
        <f t="shared" si="166"/>
        <v/>
      </c>
      <c r="O452" t="str">
        <f t="shared" si="169"/>
        <v/>
      </c>
      <c r="P452" t="str">
        <f t="shared" si="163"/>
        <v/>
      </c>
      <c r="Q452" s="8" t="str">
        <f t="shared" si="164"/>
        <v/>
      </c>
    </row>
    <row r="453" spans="11:17" x14ac:dyDescent="0.25">
      <c r="K453">
        <f t="shared" si="185"/>
        <v>0</v>
      </c>
      <c r="L453" t="str">
        <f t="shared" si="172"/>
        <v/>
      </c>
      <c r="N453" t="str">
        <f t="shared" si="166"/>
        <v/>
      </c>
      <c r="O453" t="str">
        <f t="shared" si="169"/>
        <v/>
      </c>
      <c r="P453" t="str">
        <f t="shared" si="163"/>
        <v/>
      </c>
      <c r="Q453" s="8" t="str">
        <f t="shared" si="164"/>
        <v/>
      </c>
    </row>
    <row r="454" spans="11:17" x14ac:dyDescent="0.25">
      <c r="K454">
        <f t="shared" si="185"/>
        <v>0</v>
      </c>
      <c r="L454" t="str">
        <f t="shared" ref="L454" si="188">IF(AND(COUNTIF(K454,"*-*"),LEN(K454)&gt;22,MID(K455,3,1)="-",A429=A455),LEFT(K454,2),"")</f>
        <v/>
      </c>
      <c r="N454" t="str">
        <f t="shared" si="166"/>
        <v/>
      </c>
      <c r="O454" t="str">
        <f t="shared" si="169"/>
        <v/>
      </c>
      <c r="P454" t="str">
        <f t="shared" si="163"/>
        <v/>
      </c>
      <c r="Q454" s="8" t="str">
        <f t="shared" si="164"/>
        <v/>
      </c>
    </row>
    <row r="455" spans="11:17" x14ac:dyDescent="0.25">
      <c r="K455">
        <f t="shared" si="185"/>
        <v>0</v>
      </c>
      <c r="L455" t="str">
        <f t="shared" ref="L455" si="189">IF(AND(COUNTIF(K455,"*-*"),LEN(K455)&gt;22,MID(K455,3,1)="-"),LEFT(K455,2),"")</f>
        <v/>
      </c>
      <c r="N455" t="str">
        <f t="shared" si="166"/>
        <v/>
      </c>
      <c r="O455" t="str">
        <f t="shared" si="169"/>
        <v/>
      </c>
      <c r="P455" t="str">
        <f t="shared" si="163"/>
        <v/>
      </c>
      <c r="Q455" s="8" t="str">
        <f t="shared" si="164"/>
        <v/>
      </c>
    </row>
    <row r="456" spans="11:17" x14ac:dyDescent="0.25">
      <c r="K456">
        <f t="shared" si="185"/>
        <v>0</v>
      </c>
      <c r="L456" t="str">
        <f t="shared" si="174"/>
        <v/>
      </c>
      <c r="N456" t="str">
        <f t="shared" si="166"/>
        <v/>
      </c>
      <c r="O456" t="str">
        <f t="shared" si="169"/>
        <v/>
      </c>
      <c r="P456" t="str">
        <f t="shared" si="163"/>
        <v/>
      </c>
      <c r="Q456" s="8" t="str">
        <f t="shared" si="164"/>
        <v/>
      </c>
    </row>
    <row r="457" spans="11:17" x14ac:dyDescent="0.25">
      <c r="K457">
        <f t="shared" si="185"/>
        <v>0</v>
      </c>
      <c r="L457" t="str">
        <f t="shared" si="174"/>
        <v/>
      </c>
      <c r="N457" t="str">
        <f t="shared" si="166"/>
        <v/>
      </c>
      <c r="O457" t="str">
        <f t="shared" si="169"/>
        <v/>
      </c>
      <c r="P457" t="str">
        <f t="shared" si="163"/>
        <v/>
      </c>
      <c r="Q457" s="8" t="str">
        <f t="shared" si="164"/>
        <v/>
      </c>
    </row>
    <row r="458" spans="11:17" x14ac:dyDescent="0.25">
      <c r="K458">
        <f t="shared" si="185"/>
        <v>0</v>
      </c>
      <c r="L458" t="str">
        <f t="shared" si="174"/>
        <v/>
      </c>
      <c r="N458" t="str">
        <f t="shared" si="166"/>
        <v/>
      </c>
      <c r="O458" t="str">
        <f t="shared" si="169"/>
        <v/>
      </c>
      <c r="P458" t="str">
        <f t="shared" ref="P458:P521" si="190">IF(LEFT(K460,3)="QTÉ",RIGHT(K460,(LEN(K460)-4)),IF(LEFT(K461,3)="QTÉ",RIGHT(K461,(LEN(K461)-4)),""))</f>
        <v/>
      </c>
      <c r="Q458" s="8" t="str">
        <f t="shared" si="164"/>
        <v/>
      </c>
    </row>
    <row r="459" spans="11:17" x14ac:dyDescent="0.25">
      <c r="K459">
        <f t="shared" si="185"/>
        <v>0</v>
      </c>
      <c r="L459" t="str">
        <f t="shared" si="174"/>
        <v/>
      </c>
      <c r="N459" t="str">
        <f t="shared" si="166"/>
        <v/>
      </c>
      <c r="O459" t="str">
        <f t="shared" si="169"/>
        <v/>
      </c>
      <c r="P459" t="str">
        <f t="shared" si="190"/>
        <v/>
      </c>
      <c r="Q459" s="8" t="str">
        <f t="shared" ref="Q459:Q522" si="191">IFERROR(VALUE(P459)*VALUE(SUBSTITUTE(O459,CHAR(160),"")),"")</f>
        <v/>
      </c>
    </row>
    <row r="460" spans="11:17" x14ac:dyDescent="0.25">
      <c r="K460">
        <f t="shared" si="185"/>
        <v>0</v>
      </c>
      <c r="L460" t="str">
        <f t="shared" ref="L460" si="192">IF(AND(COUNTIF(K460,"*-*"),LEN(K460)&gt;22,MID(K461,3,1)="-",A435=A461),LEFT(K460,2),"")</f>
        <v/>
      </c>
      <c r="N460" t="str">
        <f t="shared" si="166"/>
        <v/>
      </c>
      <c r="O460" t="str">
        <f t="shared" si="169"/>
        <v/>
      </c>
      <c r="P460" t="str">
        <f t="shared" si="190"/>
        <v/>
      </c>
      <c r="Q460" s="8" t="str">
        <f t="shared" si="191"/>
        <v/>
      </c>
    </row>
    <row r="461" spans="11:17" x14ac:dyDescent="0.25">
      <c r="K461">
        <f t="shared" si="185"/>
        <v>0</v>
      </c>
      <c r="L461" t="str">
        <f t="shared" ref="L461" si="193">IF(AND(COUNTIF(K461,"*-*"),LEN(K461)&gt;22,MID(K461,3,1)="-"),LEFT(K461,2),"")</f>
        <v/>
      </c>
      <c r="N461" t="str">
        <f t="shared" si="166"/>
        <v/>
      </c>
      <c r="O461" t="str">
        <f t="shared" si="169"/>
        <v/>
      </c>
      <c r="P461" t="str">
        <f t="shared" si="190"/>
        <v/>
      </c>
      <c r="Q461" s="8" t="str">
        <f t="shared" si="191"/>
        <v/>
      </c>
    </row>
    <row r="462" spans="11:17" x14ac:dyDescent="0.25">
      <c r="K462">
        <f t="shared" si="185"/>
        <v>0</v>
      </c>
      <c r="L462" t="str">
        <f t="shared" si="176"/>
        <v/>
      </c>
      <c r="N462" t="str">
        <f t="shared" si="166"/>
        <v/>
      </c>
      <c r="O462" t="str">
        <f t="shared" si="169"/>
        <v/>
      </c>
      <c r="P462" t="str">
        <f t="shared" si="190"/>
        <v/>
      </c>
      <c r="Q462" s="8" t="str">
        <f t="shared" si="191"/>
        <v/>
      </c>
    </row>
    <row r="463" spans="11:17" x14ac:dyDescent="0.25">
      <c r="K463">
        <f t="shared" si="185"/>
        <v>0</v>
      </c>
      <c r="L463" t="str">
        <f t="shared" si="176"/>
        <v/>
      </c>
      <c r="N463" t="str">
        <f t="shared" ref="N463:N526" si="194">IFERROR(MID(K466,FIND("µ",SUBSTITUTE(K466,":","µ",1))+1,FIND("µ",SUBSTITUTE(K466,":","µ",2))-FIND("µ",SUBSTITUTE(K466,":","µ",1))-21),"")</f>
        <v/>
      </c>
      <c r="O463" t="str">
        <f t="shared" si="169"/>
        <v/>
      </c>
      <c r="P463" t="str">
        <f t="shared" si="190"/>
        <v/>
      </c>
      <c r="Q463" s="8" t="str">
        <f t="shared" si="191"/>
        <v/>
      </c>
    </row>
    <row r="464" spans="11:17" x14ac:dyDescent="0.25">
      <c r="K464">
        <f t="shared" si="185"/>
        <v>0</v>
      </c>
      <c r="L464" t="str">
        <f t="shared" si="176"/>
        <v/>
      </c>
      <c r="N464" t="str">
        <f t="shared" si="194"/>
        <v/>
      </c>
      <c r="O464" t="str">
        <f t="shared" si="169"/>
        <v/>
      </c>
      <c r="P464" t="str">
        <f t="shared" si="190"/>
        <v/>
      </c>
      <c r="Q464" s="8" t="str">
        <f t="shared" si="191"/>
        <v/>
      </c>
    </row>
    <row r="465" spans="11:17" x14ac:dyDescent="0.25">
      <c r="K465">
        <f t="shared" si="185"/>
        <v>0</v>
      </c>
      <c r="L465" t="str">
        <f t="shared" si="176"/>
        <v/>
      </c>
      <c r="N465" t="str">
        <f t="shared" si="194"/>
        <v/>
      </c>
      <c r="O465" t="str">
        <f t="shared" si="169"/>
        <v/>
      </c>
      <c r="P465" t="str">
        <f t="shared" si="190"/>
        <v/>
      </c>
      <c r="Q465" s="8" t="str">
        <f t="shared" si="191"/>
        <v/>
      </c>
    </row>
    <row r="466" spans="11:17" x14ac:dyDescent="0.25">
      <c r="K466">
        <f t="shared" si="185"/>
        <v>0</v>
      </c>
      <c r="L466" t="str">
        <f t="shared" ref="L466:L467" si="195">IF(AND(COUNTIF(K466,"*-*"),LEN(K466)&gt;22,MID(K467,3,1)="-",A441=A467),LEFT(K466,2),"")</f>
        <v/>
      </c>
      <c r="N466" t="str">
        <f t="shared" si="194"/>
        <v/>
      </c>
      <c r="O466" t="str">
        <f t="shared" si="169"/>
        <v/>
      </c>
      <c r="P466" t="str">
        <f t="shared" si="190"/>
        <v/>
      </c>
      <c r="Q466" s="8" t="str">
        <f t="shared" si="191"/>
        <v/>
      </c>
    </row>
    <row r="467" spans="11:17" x14ac:dyDescent="0.25">
      <c r="K467">
        <f t="shared" si="185"/>
        <v>0</v>
      </c>
      <c r="L467" t="str">
        <f t="shared" si="195"/>
        <v/>
      </c>
      <c r="N467" t="str">
        <f t="shared" si="194"/>
        <v/>
      </c>
      <c r="O467" t="str">
        <f t="shared" si="169"/>
        <v/>
      </c>
      <c r="P467" t="str">
        <f t="shared" si="190"/>
        <v/>
      </c>
      <c r="Q467" s="8" t="str">
        <f t="shared" si="191"/>
        <v/>
      </c>
    </row>
    <row r="468" spans="11:17" x14ac:dyDescent="0.25">
      <c r="K468">
        <f t="shared" si="185"/>
        <v>0</v>
      </c>
      <c r="L468" t="str">
        <f t="shared" ref="L468:L512" si="196">IF(AND(COUNTIF(K468,"*-*"),LEN(K468)&gt;22,MID(K468,3,1)="-"),LEFT(K468,2),"")</f>
        <v/>
      </c>
      <c r="N468" t="str">
        <f t="shared" si="194"/>
        <v/>
      </c>
      <c r="O468" t="str">
        <f t="shared" si="169"/>
        <v/>
      </c>
      <c r="P468" t="str">
        <f t="shared" si="190"/>
        <v/>
      </c>
      <c r="Q468" s="8" t="str">
        <f t="shared" si="191"/>
        <v/>
      </c>
    </row>
    <row r="469" spans="11:17" x14ac:dyDescent="0.25">
      <c r="K469">
        <f t="shared" si="185"/>
        <v>0</v>
      </c>
      <c r="L469" t="str">
        <f t="shared" si="196"/>
        <v/>
      </c>
      <c r="N469" t="str">
        <f t="shared" si="194"/>
        <v/>
      </c>
      <c r="O469" t="str">
        <f t="shared" ref="O469:O532" si="197">IF(RIGHT(K472,1)="€",LEFT(K472,(LEN(K472)-1)),IF(RIGHT(K473,1)="€",LEFT(K473,(LEN(K473)-1)),""))</f>
        <v/>
      </c>
      <c r="P469" t="str">
        <f t="shared" si="190"/>
        <v/>
      </c>
      <c r="Q469" s="8" t="str">
        <f t="shared" si="191"/>
        <v/>
      </c>
    </row>
    <row r="470" spans="11:17" x14ac:dyDescent="0.25">
      <c r="K470">
        <f t="shared" si="185"/>
        <v>0</v>
      </c>
      <c r="L470" t="str">
        <f t="shared" si="196"/>
        <v/>
      </c>
      <c r="N470" t="str">
        <f t="shared" si="194"/>
        <v/>
      </c>
      <c r="O470" t="str">
        <f t="shared" si="197"/>
        <v/>
      </c>
      <c r="P470" t="str">
        <f t="shared" si="190"/>
        <v/>
      </c>
      <c r="Q470" s="8" t="str">
        <f t="shared" si="191"/>
        <v/>
      </c>
    </row>
    <row r="471" spans="11:17" x14ac:dyDescent="0.25">
      <c r="K471">
        <f t="shared" si="185"/>
        <v>0</v>
      </c>
      <c r="L471" t="str">
        <f t="shared" si="196"/>
        <v/>
      </c>
      <c r="N471" t="str">
        <f t="shared" si="194"/>
        <v/>
      </c>
      <c r="O471" t="str">
        <f t="shared" si="197"/>
        <v/>
      </c>
      <c r="P471" t="str">
        <f t="shared" si="190"/>
        <v/>
      </c>
      <c r="Q471" s="8" t="str">
        <f t="shared" si="191"/>
        <v/>
      </c>
    </row>
    <row r="472" spans="11:17" x14ac:dyDescent="0.25">
      <c r="K472">
        <f t="shared" si="185"/>
        <v>0</v>
      </c>
      <c r="L472" t="str">
        <f t="shared" si="196"/>
        <v/>
      </c>
      <c r="N472" t="str">
        <f t="shared" si="194"/>
        <v/>
      </c>
      <c r="O472" t="str">
        <f t="shared" si="197"/>
        <v/>
      </c>
      <c r="P472" t="str">
        <f t="shared" si="190"/>
        <v/>
      </c>
      <c r="Q472" s="8" t="str">
        <f t="shared" si="191"/>
        <v/>
      </c>
    </row>
    <row r="473" spans="11:17" x14ac:dyDescent="0.25">
      <c r="K473">
        <f t="shared" si="185"/>
        <v>0</v>
      </c>
      <c r="L473" t="str">
        <f t="shared" ref="L473" si="198">IF(AND(COUNTIF(K473,"*-*"),LEN(K473)&gt;22,MID(K474,3,1)="-",A448=A474),LEFT(K473,2),"")</f>
        <v/>
      </c>
      <c r="N473" t="str">
        <f t="shared" si="194"/>
        <v/>
      </c>
      <c r="O473" t="str">
        <f t="shared" si="197"/>
        <v/>
      </c>
      <c r="P473" t="str">
        <f t="shared" si="190"/>
        <v/>
      </c>
      <c r="Q473" s="8" t="str">
        <f t="shared" si="191"/>
        <v/>
      </c>
    </row>
    <row r="474" spans="11:17" x14ac:dyDescent="0.25">
      <c r="K474">
        <f t="shared" si="185"/>
        <v>0</v>
      </c>
      <c r="L474" t="str">
        <f t="shared" ref="L474:L518" si="199">IF(AND(COUNTIF(K474,"*-*"),LEN(K474)&gt;22,MID(K474,3,1)="-"),LEFT(K474,2),"")</f>
        <v/>
      </c>
      <c r="N474" t="str">
        <f t="shared" si="194"/>
        <v/>
      </c>
      <c r="O474" t="str">
        <f t="shared" si="197"/>
        <v/>
      </c>
      <c r="P474" t="str">
        <f t="shared" si="190"/>
        <v/>
      </c>
      <c r="Q474" s="8" t="str">
        <f t="shared" si="191"/>
        <v/>
      </c>
    </row>
    <row r="475" spans="11:17" x14ac:dyDescent="0.25">
      <c r="K475">
        <f t="shared" si="185"/>
        <v>0</v>
      </c>
      <c r="L475" t="str">
        <f t="shared" si="199"/>
        <v/>
      </c>
      <c r="N475" t="str">
        <f t="shared" si="194"/>
        <v/>
      </c>
      <c r="O475" t="str">
        <f t="shared" si="197"/>
        <v/>
      </c>
      <c r="P475" t="str">
        <f t="shared" si="190"/>
        <v/>
      </c>
      <c r="Q475" s="8" t="str">
        <f t="shared" si="191"/>
        <v/>
      </c>
    </row>
    <row r="476" spans="11:17" x14ac:dyDescent="0.25">
      <c r="K476">
        <f t="shared" si="185"/>
        <v>0</v>
      </c>
      <c r="L476" t="str">
        <f t="shared" si="199"/>
        <v/>
      </c>
      <c r="N476" t="str">
        <f t="shared" si="194"/>
        <v/>
      </c>
      <c r="O476" t="str">
        <f t="shared" si="197"/>
        <v/>
      </c>
      <c r="P476" t="str">
        <f t="shared" si="190"/>
        <v/>
      </c>
      <c r="Q476" s="8" t="str">
        <f t="shared" si="191"/>
        <v/>
      </c>
    </row>
    <row r="477" spans="11:17" x14ac:dyDescent="0.25">
      <c r="K477">
        <f t="shared" si="185"/>
        <v>0</v>
      </c>
      <c r="L477" t="str">
        <f t="shared" si="199"/>
        <v/>
      </c>
      <c r="N477" t="str">
        <f t="shared" si="194"/>
        <v/>
      </c>
      <c r="O477" t="str">
        <f t="shared" si="197"/>
        <v/>
      </c>
      <c r="P477" t="str">
        <f t="shared" si="190"/>
        <v/>
      </c>
      <c r="Q477" s="8" t="str">
        <f t="shared" si="191"/>
        <v/>
      </c>
    </row>
    <row r="478" spans="11:17" x14ac:dyDescent="0.25">
      <c r="K478">
        <f t="shared" si="185"/>
        <v>0</v>
      </c>
      <c r="L478" t="str">
        <f t="shared" si="199"/>
        <v/>
      </c>
      <c r="N478" t="str">
        <f t="shared" si="194"/>
        <v/>
      </c>
      <c r="O478" t="str">
        <f t="shared" si="197"/>
        <v/>
      </c>
      <c r="P478" t="str">
        <f t="shared" si="190"/>
        <v/>
      </c>
      <c r="Q478" s="8" t="str">
        <f t="shared" si="191"/>
        <v/>
      </c>
    </row>
    <row r="479" spans="11:17" x14ac:dyDescent="0.25">
      <c r="K479">
        <f t="shared" si="185"/>
        <v>0</v>
      </c>
      <c r="L479" t="str">
        <f t="shared" ref="L479" si="200">IF(AND(COUNTIF(K479,"*-*"),LEN(K479)&gt;22,MID(K480,3,1)="-",A454=A480),LEFT(K479,2),"")</f>
        <v/>
      </c>
      <c r="N479" t="str">
        <f t="shared" si="194"/>
        <v/>
      </c>
      <c r="O479" t="str">
        <f t="shared" si="197"/>
        <v/>
      </c>
      <c r="P479" t="str">
        <f t="shared" si="190"/>
        <v/>
      </c>
      <c r="Q479" s="8" t="str">
        <f t="shared" si="191"/>
        <v/>
      </c>
    </row>
    <row r="480" spans="11:17" x14ac:dyDescent="0.25">
      <c r="K480">
        <f t="shared" si="185"/>
        <v>0</v>
      </c>
      <c r="L480" t="str">
        <f t="shared" ref="L480:L524" si="201">IF(AND(COUNTIF(K480,"*-*"),LEN(K480)&gt;22,MID(K480,3,1)="-"),LEFT(K480,2),"")</f>
        <v/>
      </c>
      <c r="N480" t="str">
        <f t="shared" si="194"/>
        <v/>
      </c>
      <c r="O480" t="str">
        <f t="shared" si="197"/>
        <v/>
      </c>
      <c r="P480" t="str">
        <f t="shared" si="190"/>
        <v/>
      </c>
      <c r="Q480" s="8" t="str">
        <f t="shared" si="191"/>
        <v/>
      </c>
    </row>
    <row r="481" spans="11:17" x14ac:dyDescent="0.25">
      <c r="K481">
        <f t="shared" si="185"/>
        <v>0</v>
      </c>
      <c r="L481" t="str">
        <f t="shared" si="201"/>
        <v/>
      </c>
      <c r="N481" t="str">
        <f t="shared" si="194"/>
        <v/>
      </c>
      <c r="O481" t="str">
        <f t="shared" si="197"/>
        <v/>
      </c>
      <c r="P481" t="str">
        <f t="shared" si="190"/>
        <v/>
      </c>
      <c r="Q481" s="8" t="str">
        <f t="shared" si="191"/>
        <v/>
      </c>
    </row>
    <row r="482" spans="11:17" x14ac:dyDescent="0.25">
      <c r="K482">
        <f t="shared" si="185"/>
        <v>0</v>
      </c>
      <c r="L482" t="str">
        <f t="shared" si="201"/>
        <v/>
      </c>
      <c r="N482" t="str">
        <f t="shared" si="194"/>
        <v/>
      </c>
      <c r="O482" t="str">
        <f t="shared" si="197"/>
        <v/>
      </c>
      <c r="P482" t="str">
        <f t="shared" si="190"/>
        <v/>
      </c>
      <c r="Q482" s="8" t="str">
        <f t="shared" si="191"/>
        <v/>
      </c>
    </row>
    <row r="483" spans="11:17" x14ac:dyDescent="0.25">
      <c r="K483">
        <f t="shared" si="185"/>
        <v>0</v>
      </c>
      <c r="L483" t="str">
        <f t="shared" si="201"/>
        <v/>
      </c>
      <c r="N483" t="str">
        <f t="shared" si="194"/>
        <v/>
      </c>
      <c r="O483" t="str">
        <f t="shared" si="197"/>
        <v/>
      </c>
      <c r="P483" t="str">
        <f t="shared" si="190"/>
        <v/>
      </c>
      <c r="Q483" s="8" t="str">
        <f t="shared" si="191"/>
        <v/>
      </c>
    </row>
    <row r="484" spans="11:17" x14ac:dyDescent="0.25">
      <c r="K484">
        <f t="shared" si="185"/>
        <v>0</v>
      </c>
      <c r="L484" t="str">
        <f t="shared" si="201"/>
        <v/>
      </c>
      <c r="N484" t="str">
        <f t="shared" si="194"/>
        <v/>
      </c>
      <c r="O484" t="str">
        <f t="shared" si="197"/>
        <v/>
      </c>
      <c r="P484" t="str">
        <f t="shared" si="190"/>
        <v/>
      </c>
      <c r="Q484" s="8" t="str">
        <f t="shared" si="191"/>
        <v/>
      </c>
    </row>
    <row r="485" spans="11:17" x14ac:dyDescent="0.25">
      <c r="K485">
        <f t="shared" si="185"/>
        <v>0</v>
      </c>
      <c r="L485" t="str">
        <f t="shared" ref="L485" si="202">IF(AND(COUNTIF(K485,"*-*"),LEN(K485)&gt;22,MID(K486,3,1)="-",A460=A486),LEFT(K485,2),"")</f>
        <v/>
      </c>
      <c r="N485" t="str">
        <f t="shared" si="194"/>
        <v/>
      </c>
      <c r="O485" t="str">
        <f t="shared" si="197"/>
        <v/>
      </c>
      <c r="P485" t="str">
        <f t="shared" si="190"/>
        <v/>
      </c>
      <c r="Q485" s="8" t="str">
        <f t="shared" si="191"/>
        <v/>
      </c>
    </row>
    <row r="486" spans="11:17" x14ac:dyDescent="0.25">
      <c r="K486">
        <f t="shared" si="185"/>
        <v>0</v>
      </c>
      <c r="L486" t="str">
        <f t="shared" ref="L486:L530" si="203">IF(AND(COUNTIF(K486,"*-*"),LEN(K486)&gt;22,MID(K486,3,1)="-"),LEFT(K486,2),"")</f>
        <v/>
      </c>
      <c r="N486" t="str">
        <f t="shared" si="194"/>
        <v/>
      </c>
      <c r="O486" t="str">
        <f t="shared" si="197"/>
        <v/>
      </c>
      <c r="P486" t="str">
        <f t="shared" si="190"/>
        <v/>
      </c>
      <c r="Q486" s="8" t="str">
        <f t="shared" si="191"/>
        <v/>
      </c>
    </row>
    <row r="487" spans="11:17" x14ac:dyDescent="0.25">
      <c r="K487">
        <f t="shared" si="185"/>
        <v>0</v>
      </c>
      <c r="L487" t="str">
        <f t="shared" si="203"/>
        <v/>
      </c>
      <c r="N487" t="str">
        <f t="shared" si="194"/>
        <v/>
      </c>
      <c r="O487" t="str">
        <f t="shared" si="197"/>
        <v/>
      </c>
      <c r="P487" t="str">
        <f t="shared" si="190"/>
        <v/>
      </c>
      <c r="Q487" s="8" t="str">
        <f t="shared" si="191"/>
        <v/>
      </c>
    </row>
    <row r="488" spans="11:17" x14ac:dyDescent="0.25">
      <c r="K488">
        <f t="shared" si="185"/>
        <v>0</v>
      </c>
      <c r="L488" t="str">
        <f t="shared" si="203"/>
        <v/>
      </c>
      <c r="N488" t="str">
        <f t="shared" si="194"/>
        <v/>
      </c>
      <c r="O488" t="str">
        <f t="shared" si="197"/>
        <v/>
      </c>
      <c r="P488" t="str">
        <f t="shared" si="190"/>
        <v/>
      </c>
      <c r="Q488" s="8" t="str">
        <f t="shared" si="191"/>
        <v/>
      </c>
    </row>
    <row r="489" spans="11:17" x14ac:dyDescent="0.25">
      <c r="K489">
        <f t="shared" si="185"/>
        <v>0</v>
      </c>
      <c r="L489" t="str">
        <f t="shared" si="203"/>
        <v/>
      </c>
      <c r="N489" t="str">
        <f t="shared" si="194"/>
        <v/>
      </c>
      <c r="O489" t="str">
        <f t="shared" si="197"/>
        <v/>
      </c>
      <c r="P489" t="str">
        <f t="shared" si="190"/>
        <v/>
      </c>
      <c r="Q489" s="8" t="str">
        <f t="shared" si="191"/>
        <v/>
      </c>
    </row>
    <row r="490" spans="11:17" x14ac:dyDescent="0.25">
      <c r="K490">
        <f t="shared" si="185"/>
        <v>0</v>
      </c>
      <c r="L490" t="str">
        <f t="shared" si="203"/>
        <v/>
      </c>
      <c r="N490" t="str">
        <f t="shared" si="194"/>
        <v/>
      </c>
      <c r="O490" t="str">
        <f t="shared" si="197"/>
        <v/>
      </c>
      <c r="P490" t="str">
        <f t="shared" si="190"/>
        <v/>
      </c>
      <c r="Q490" s="8" t="str">
        <f t="shared" si="191"/>
        <v/>
      </c>
    </row>
    <row r="491" spans="11:17" x14ac:dyDescent="0.25">
      <c r="K491">
        <f t="shared" si="185"/>
        <v>0</v>
      </c>
      <c r="L491" t="str">
        <f t="shared" ref="L491" si="204">IF(AND(COUNTIF(K491,"*-*"),LEN(K491)&gt;22,MID(K492,3,1)="-",A466=A492),LEFT(K491,2),"")</f>
        <v/>
      </c>
      <c r="N491" t="str">
        <f t="shared" si="194"/>
        <v/>
      </c>
      <c r="O491" t="str">
        <f t="shared" si="197"/>
        <v/>
      </c>
      <c r="P491" t="str">
        <f t="shared" si="190"/>
        <v/>
      </c>
      <c r="Q491" s="8" t="str">
        <f t="shared" si="191"/>
        <v/>
      </c>
    </row>
    <row r="492" spans="11:17" x14ac:dyDescent="0.25">
      <c r="K492">
        <f t="shared" si="185"/>
        <v>0</v>
      </c>
      <c r="L492" t="str">
        <f t="shared" ref="L492:L533" si="205">IF(AND(COUNTIF(K492,"*-*"),LEN(K492)&gt;22,MID(K492,3,1)="-"),LEFT(K492,2),"")</f>
        <v/>
      </c>
      <c r="N492" t="str">
        <f t="shared" si="194"/>
        <v/>
      </c>
      <c r="O492" t="str">
        <f t="shared" si="197"/>
        <v/>
      </c>
      <c r="P492" t="str">
        <f t="shared" si="190"/>
        <v/>
      </c>
      <c r="Q492" s="8" t="str">
        <f t="shared" si="191"/>
        <v/>
      </c>
    </row>
    <row r="493" spans="11:17" x14ac:dyDescent="0.25">
      <c r="K493">
        <f t="shared" si="185"/>
        <v>0</v>
      </c>
      <c r="L493" t="str">
        <f t="shared" si="205"/>
        <v/>
      </c>
      <c r="N493" t="str">
        <f t="shared" si="194"/>
        <v/>
      </c>
      <c r="O493" t="str">
        <f t="shared" si="197"/>
        <v/>
      </c>
      <c r="P493" t="str">
        <f t="shared" si="190"/>
        <v/>
      </c>
      <c r="Q493" s="8" t="str">
        <f t="shared" si="191"/>
        <v/>
      </c>
    </row>
    <row r="494" spans="11:17" x14ac:dyDescent="0.25">
      <c r="K494">
        <f t="shared" si="185"/>
        <v>0</v>
      </c>
      <c r="L494" t="str">
        <f t="shared" ref="L494" si="206">IF(AND(COUNTIF(K494,"*-*"),LEN(K494)&gt;22,MID(K495,3,1)="-",A469=A495),LEFT(K494,2),"")</f>
        <v/>
      </c>
      <c r="N494" t="str">
        <f t="shared" si="194"/>
        <v/>
      </c>
      <c r="O494" t="str">
        <f t="shared" si="197"/>
        <v/>
      </c>
      <c r="P494" t="str">
        <f t="shared" si="190"/>
        <v/>
      </c>
      <c r="Q494" s="8" t="str">
        <f t="shared" si="191"/>
        <v/>
      </c>
    </row>
    <row r="495" spans="11:17" x14ac:dyDescent="0.25">
      <c r="K495">
        <f t="shared" si="185"/>
        <v>0</v>
      </c>
      <c r="L495" t="str">
        <f t="shared" ref="L495:L539" si="207">IF(AND(COUNTIF(K495,"*-*"),LEN(K495)&gt;22,MID(K495,3,1)="-"),LEFT(K495,2),"")</f>
        <v/>
      </c>
      <c r="N495" t="str">
        <f t="shared" si="194"/>
        <v/>
      </c>
      <c r="O495" t="str">
        <f t="shared" si="197"/>
        <v/>
      </c>
      <c r="P495" t="str">
        <f t="shared" si="190"/>
        <v/>
      </c>
      <c r="Q495" s="8" t="str">
        <f t="shared" si="191"/>
        <v/>
      </c>
    </row>
    <row r="496" spans="11:17" x14ac:dyDescent="0.25">
      <c r="K496">
        <f t="shared" si="185"/>
        <v>0</v>
      </c>
      <c r="L496" t="str">
        <f t="shared" si="207"/>
        <v/>
      </c>
      <c r="N496" t="str">
        <f t="shared" si="194"/>
        <v/>
      </c>
      <c r="O496" t="str">
        <f t="shared" si="197"/>
        <v/>
      </c>
      <c r="P496" t="str">
        <f t="shared" si="190"/>
        <v/>
      </c>
      <c r="Q496" s="8" t="str">
        <f t="shared" si="191"/>
        <v/>
      </c>
    </row>
    <row r="497" spans="11:17" x14ac:dyDescent="0.25">
      <c r="K497">
        <f t="shared" si="185"/>
        <v>0</v>
      </c>
      <c r="L497" t="str">
        <f t="shared" si="207"/>
        <v/>
      </c>
      <c r="N497" t="str">
        <f t="shared" si="194"/>
        <v/>
      </c>
      <c r="O497" t="str">
        <f t="shared" si="197"/>
        <v/>
      </c>
      <c r="P497" t="str">
        <f t="shared" si="190"/>
        <v/>
      </c>
      <c r="Q497" s="8" t="str">
        <f t="shared" si="191"/>
        <v/>
      </c>
    </row>
    <row r="498" spans="11:17" x14ac:dyDescent="0.25">
      <c r="K498">
        <f t="shared" si="185"/>
        <v>0</v>
      </c>
      <c r="L498" t="str">
        <f t="shared" si="207"/>
        <v/>
      </c>
      <c r="N498" t="str">
        <f t="shared" si="194"/>
        <v/>
      </c>
      <c r="O498" t="str">
        <f t="shared" si="197"/>
        <v/>
      </c>
      <c r="P498" t="str">
        <f t="shared" si="190"/>
        <v/>
      </c>
      <c r="Q498" s="8" t="str">
        <f t="shared" si="191"/>
        <v/>
      </c>
    </row>
    <row r="499" spans="11:17" x14ac:dyDescent="0.25">
      <c r="K499">
        <f t="shared" si="185"/>
        <v>0</v>
      </c>
      <c r="L499" t="str">
        <f t="shared" si="207"/>
        <v/>
      </c>
      <c r="N499" t="str">
        <f t="shared" si="194"/>
        <v/>
      </c>
      <c r="O499" t="str">
        <f t="shared" si="197"/>
        <v/>
      </c>
      <c r="P499" t="str">
        <f t="shared" si="190"/>
        <v/>
      </c>
      <c r="Q499" s="8" t="str">
        <f t="shared" si="191"/>
        <v/>
      </c>
    </row>
    <row r="500" spans="11:17" x14ac:dyDescent="0.25">
      <c r="K500">
        <f t="shared" si="185"/>
        <v>0</v>
      </c>
      <c r="L500" t="str">
        <f t="shared" ref="L500" si="208">IF(AND(COUNTIF(K500,"*-*"),LEN(K500)&gt;22,MID(K501,3,1)="-",A475=A501),LEFT(K500,2),"")</f>
        <v/>
      </c>
      <c r="N500" t="str">
        <f t="shared" si="194"/>
        <v/>
      </c>
      <c r="O500" t="str">
        <f t="shared" si="197"/>
        <v/>
      </c>
      <c r="P500" t="str">
        <f t="shared" si="190"/>
        <v/>
      </c>
      <c r="Q500" s="8" t="str">
        <f t="shared" si="191"/>
        <v/>
      </c>
    </row>
    <row r="501" spans="11:17" x14ac:dyDescent="0.25">
      <c r="K501">
        <f t="shared" si="185"/>
        <v>0</v>
      </c>
      <c r="L501" t="str">
        <f t="shared" ref="L501:L545" si="209">IF(AND(COUNTIF(K501,"*-*"),LEN(K501)&gt;22,MID(K501,3,1)="-"),LEFT(K501,2),"")</f>
        <v/>
      </c>
      <c r="N501" t="str">
        <f t="shared" si="194"/>
        <v/>
      </c>
      <c r="O501" t="str">
        <f t="shared" si="197"/>
        <v/>
      </c>
      <c r="P501" t="str">
        <f t="shared" si="190"/>
        <v/>
      </c>
      <c r="Q501" s="8" t="str">
        <f t="shared" si="191"/>
        <v/>
      </c>
    </row>
    <row r="502" spans="11:17" x14ac:dyDescent="0.25">
      <c r="K502">
        <f t="shared" si="185"/>
        <v>0</v>
      </c>
      <c r="L502" t="str">
        <f t="shared" si="209"/>
        <v/>
      </c>
      <c r="N502" t="str">
        <f t="shared" si="194"/>
        <v/>
      </c>
      <c r="O502" t="str">
        <f t="shared" si="197"/>
        <v/>
      </c>
      <c r="P502" t="str">
        <f t="shared" si="190"/>
        <v/>
      </c>
      <c r="Q502" s="8" t="str">
        <f t="shared" si="191"/>
        <v/>
      </c>
    </row>
    <row r="503" spans="11:17" x14ac:dyDescent="0.25">
      <c r="K503">
        <f t="shared" si="185"/>
        <v>0</v>
      </c>
      <c r="L503" t="str">
        <f t="shared" si="209"/>
        <v/>
      </c>
      <c r="N503" t="str">
        <f t="shared" si="194"/>
        <v/>
      </c>
      <c r="O503" t="str">
        <f t="shared" si="197"/>
        <v/>
      </c>
      <c r="P503" t="str">
        <f t="shared" si="190"/>
        <v/>
      </c>
      <c r="Q503" s="8" t="str">
        <f t="shared" si="191"/>
        <v/>
      </c>
    </row>
    <row r="504" spans="11:17" x14ac:dyDescent="0.25">
      <c r="K504">
        <f t="shared" si="185"/>
        <v>0</v>
      </c>
      <c r="L504" t="str">
        <f t="shared" si="209"/>
        <v/>
      </c>
      <c r="N504" t="str">
        <f t="shared" si="194"/>
        <v/>
      </c>
      <c r="O504" t="str">
        <f t="shared" si="197"/>
        <v/>
      </c>
      <c r="P504" t="str">
        <f t="shared" si="190"/>
        <v/>
      </c>
      <c r="Q504" s="8" t="str">
        <f t="shared" si="191"/>
        <v/>
      </c>
    </row>
    <row r="505" spans="11:17" x14ac:dyDescent="0.25">
      <c r="K505">
        <f t="shared" si="185"/>
        <v>0</v>
      </c>
      <c r="L505" t="str">
        <f t="shared" si="209"/>
        <v/>
      </c>
      <c r="N505" t="str">
        <f t="shared" si="194"/>
        <v/>
      </c>
      <c r="O505" t="str">
        <f t="shared" si="197"/>
        <v/>
      </c>
      <c r="P505" t="str">
        <f t="shared" si="190"/>
        <v/>
      </c>
      <c r="Q505" s="8" t="str">
        <f t="shared" si="191"/>
        <v/>
      </c>
    </row>
    <row r="506" spans="11:17" x14ac:dyDescent="0.25">
      <c r="K506">
        <f t="shared" si="185"/>
        <v>0</v>
      </c>
      <c r="L506" t="str">
        <f t="shared" ref="L506:L507" si="210">IF(AND(COUNTIF(K506,"*-*"),LEN(K506)&gt;22,MID(K507,3,1)="-",A481=A507),LEFT(K506,2),"")</f>
        <v/>
      </c>
      <c r="N506" t="str">
        <f t="shared" si="194"/>
        <v/>
      </c>
      <c r="O506" t="str">
        <f t="shared" si="197"/>
        <v/>
      </c>
      <c r="P506" t="str">
        <f t="shared" si="190"/>
        <v/>
      </c>
      <c r="Q506" s="8" t="str">
        <f t="shared" si="191"/>
        <v/>
      </c>
    </row>
    <row r="507" spans="11:17" x14ac:dyDescent="0.25">
      <c r="K507">
        <f t="shared" si="185"/>
        <v>0</v>
      </c>
      <c r="L507" t="str">
        <f t="shared" si="210"/>
        <v/>
      </c>
      <c r="N507" t="str">
        <f t="shared" si="194"/>
        <v/>
      </c>
      <c r="O507" t="str">
        <f t="shared" si="197"/>
        <v/>
      </c>
      <c r="P507" t="str">
        <f t="shared" si="190"/>
        <v/>
      </c>
      <c r="Q507" s="8" t="str">
        <f t="shared" si="191"/>
        <v/>
      </c>
    </row>
    <row r="508" spans="11:17" x14ac:dyDescent="0.25">
      <c r="K508">
        <f t="shared" si="185"/>
        <v>0</v>
      </c>
      <c r="L508" t="str">
        <f t="shared" ref="L508" si="211">IF(AND(COUNTIF(K508,"*-*"),LEN(K508)&gt;22,MID(K508,3,1)="-"),LEFT(K508,2),"")</f>
        <v/>
      </c>
      <c r="N508" t="str">
        <f t="shared" si="194"/>
        <v/>
      </c>
      <c r="O508" t="str">
        <f t="shared" si="197"/>
        <v/>
      </c>
      <c r="P508" t="str">
        <f t="shared" si="190"/>
        <v/>
      </c>
      <c r="Q508" s="8" t="str">
        <f t="shared" si="191"/>
        <v/>
      </c>
    </row>
    <row r="509" spans="11:17" x14ac:dyDescent="0.25">
      <c r="K509">
        <f t="shared" si="185"/>
        <v>0</v>
      </c>
      <c r="L509" t="str">
        <f t="shared" si="196"/>
        <v/>
      </c>
      <c r="N509" t="str">
        <f t="shared" si="194"/>
        <v/>
      </c>
      <c r="O509" t="str">
        <f t="shared" si="197"/>
        <v/>
      </c>
      <c r="P509" t="str">
        <f t="shared" si="190"/>
        <v/>
      </c>
      <c r="Q509" s="8" t="str">
        <f t="shared" si="191"/>
        <v/>
      </c>
    </row>
    <row r="510" spans="11:17" x14ac:dyDescent="0.25">
      <c r="K510">
        <f t="shared" si="185"/>
        <v>0</v>
      </c>
      <c r="L510" t="str">
        <f t="shared" si="196"/>
        <v/>
      </c>
      <c r="N510" t="str">
        <f t="shared" si="194"/>
        <v/>
      </c>
      <c r="O510" t="str">
        <f t="shared" si="197"/>
        <v/>
      </c>
      <c r="P510" t="str">
        <f t="shared" si="190"/>
        <v/>
      </c>
      <c r="Q510" s="8" t="str">
        <f t="shared" si="191"/>
        <v/>
      </c>
    </row>
    <row r="511" spans="11:17" x14ac:dyDescent="0.25">
      <c r="K511">
        <f t="shared" si="185"/>
        <v>0</v>
      </c>
      <c r="L511" t="str">
        <f t="shared" si="196"/>
        <v/>
      </c>
      <c r="N511" t="str">
        <f t="shared" si="194"/>
        <v/>
      </c>
      <c r="O511" t="str">
        <f t="shared" si="197"/>
        <v/>
      </c>
      <c r="P511" t="str">
        <f t="shared" si="190"/>
        <v/>
      </c>
      <c r="Q511" s="8" t="str">
        <f t="shared" si="191"/>
        <v/>
      </c>
    </row>
    <row r="512" spans="11:17" x14ac:dyDescent="0.25">
      <c r="K512">
        <f t="shared" si="185"/>
        <v>0</v>
      </c>
      <c r="L512" t="str">
        <f t="shared" si="196"/>
        <v/>
      </c>
      <c r="N512" t="str">
        <f t="shared" si="194"/>
        <v/>
      </c>
      <c r="O512" t="str">
        <f t="shared" si="197"/>
        <v/>
      </c>
      <c r="P512" t="str">
        <f t="shared" si="190"/>
        <v/>
      </c>
      <c r="Q512" s="8" t="str">
        <f t="shared" si="191"/>
        <v/>
      </c>
    </row>
    <row r="513" spans="11:17" x14ac:dyDescent="0.25">
      <c r="K513">
        <f t="shared" ref="K513:K576" si="212">A513</f>
        <v>0</v>
      </c>
      <c r="L513" t="str">
        <f t="shared" ref="L513" si="213">IF(AND(COUNTIF(K513,"*-*"),LEN(K513)&gt;22,MID(K514,3,1)="-",A488=A514),LEFT(K513,2),"")</f>
        <v/>
      </c>
      <c r="N513" t="str">
        <f t="shared" si="194"/>
        <v/>
      </c>
      <c r="O513" t="str">
        <f t="shared" si="197"/>
        <v/>
      </c>
      <c r="P513" t="str">
        <f t="shared" si="190"/>
        <v/>
      </c>
      <c r="Q513" s="8" t="str">
        <f t="shared" si="191"/>
        <v/>
      </c>
    </row>
    <row r="514" spans="11:17" x14ac:dyDescent="0.25">
      <c r="K514">
        <f t="shared" si="212"/>
        <v>0</v>
      </c>
      <c r="L514" t="str">
        <f t="shared" ref="L514" si="214">IF(AND(COUNTIF(K514,"*-*"),LEN(K514)&gt;22,MID(K514,3,1)="-"),LEFT(K514,2),"")</f>
        <v/>
      </c>
      <c r="N514" t="str">
        <f t="shared" si="194"/>
        <v/>
      </c>
      <c r="O514" t="str">
        <f t="shared" si="197"/>
        <v/>
      </c>
      <c r="P514" t="str">
        <f t="shared" si="190"/>
        <v/>
      </c>
      <c r="Q514" s="8" t="str">
        <f t="shared" si="191"/>
        <v/>
      </c>
    </row>
    <row r="515" spans="11:17" x14ac:dyDescent="0.25">
      <c r="K515">
        <f t="shared" si="212"/>
        <v>0</v>
      </c>
      <c r="L515" t="str">
        <f t="shared" si="199"/>
        <v/>
      </c>
      <c r="N515" t="str">
        <f t="shared" si="194"/>
        <v/>
      </c>
      <c r="O515" t="str">
        <f t="shared" si="197"/>
        <v/>
      </c>
      <c r="P515" t="str">
        <f t="shared" si="190"/>
        <v/>
      </c>
      <c r="Q515" s="8" t="str">
        <f t="shared" si="191"/>
        <v/>
      </c>
    </row>
    <row r="516" spans="11:17" x14ac:dyDescent="0.25">
      <c r="K516">
        <f t="shared" si="212"/>
        <v>0</v>
      </c>
      <c r="L516" t="str">
        <f t="shared" si="199"/>
        <v/>
      </c>
      <c r="N516" t="str">
        <f t="shared" si="194"/>
        <v/>
      </c>
      <c r="O516" t="str">
        <f t="shared" si="197"/>
        <v/>
      </c>
      <c r="P516" t="str">
        <f t="shared" si="190"/>
        <v/>
      </c>
      <c r="Q516" s="8" t="str">
        <f t="shared" si="191"/>
        <v/>
      </c>
    </row>
    <row r="517" spans="11:17" x14ac:dyDescent="0.25">
      <c r="K517">
        <f t="shared" si="212"/>
        <v>0</v>
      </c>
      <c r="L517" t="str">
        <f t="shared" si="199"/>
        <v/>
      </c>
      <c r="N517" t="str">
        <f t="shared" si="194"/>
        <v/>
      </c>
      <c r="O517" t="str">
        <f t="shared" si="197"/>
        <v/>
      </c>
      <c r="P517" t="str">
        <f t="shared" si="190"/>
        <v/>
      </c>
      <c r="Q517" s="8" t="str">
        <f t="shared" si="191"/>
        <v/>
      </c>
    </row>
    <row r="518" spans="11:17" x14ac:dyDescent="0.25">
      <c r="K518">
        <f t="shared" si="212"/>
        <v>0</v>
      </c>
      <c r="L518" t="str">
        <f t="shared" si="199"/>
        <v/>
      </c>
      <c r="N518" t="str">
        <f t="shared" si="194"/>
        <v/>
      </c>
      <c r="O518" t="str">
        <f t="shared" si="197"/>
        <v/>
      </c>
      <c r="P518" t="str">
        <f t="shared" si="190"/>
        <v/>
      </c>
      <c r="Q518" s="8" t="str">
        <f t="shared" si="191"/>
        <v/>
      </c>
    </row>
    <row r="519" spans="11:17" x14ac:dyDescent="0.25">
      <c r="K519">
        <f t="shared" si="212"/>
        <v>0</v>
      </c>
      <c r="L519" t="str">
        <f t="shared" ref="L519" si="215">IF(AND(COUNTIF(K519,"*-*"),LEN(K519)&gt;22,MID(K520,3,1)="-",A494=A520),LEFT(K519,2),"")</f>
        <v/>
      </c>
      <c r="N519" t="str">
        <f t="shared" si="194"/>
        <v/>
      </c>
      <c r="O519" t="str">
        <f t="shared" si="197"/>
        <v/>
      </c>
      <c r="P519" t="str">
        <f t="shared" si="190"/>
        <v/>
      </c>
      <c r="Q519" s="8" t="str">
        <f t="shared" si="191"/>
        <v/>
      </c>
    </row>
    <row r="520" spans="11:17" x14ac:dyDescent="0.25">
      <c r="K520">
        <f t="shared" si="212"/>
        <v>0</v>
      </c>
      <c r="L520" t="str">
        <f t="shared" ref="L520" si="216">IF(AND(COUNTIF(K520,"*-*"),LEN(K520)&gt;22,MID(K520,3,1)="-"),LEFT(K520,2),"")</f>
        <v/>
      </c>
      <c r="N520" t="str">
        <f t="shared" si="194"/>
        <v/>
      </c>
      <c r="O520" t="str">
        <f t="shared" si="197"/>
        <v/>
      </c>
      <c r="P520" t="str">
        <f t="shared" si="190"/>
        <v/>
      </c>
      <c r="Q520" s="8" t="str">
        <f t="shared" si="191"/>
        <v/>
      </c>
    </row>
    <row r="521" spans="11:17" x14ac:dyDescent="0.25">
      <c r="K521">
        <f t="shared" si="212"/>
        <v>0</v>
      </c>
      <c r="L521" t="str">
        <f t="shared" si="201"/>
        <v/>
      </c>
      <c r="N521" t="str">
        <f t="shared" si="194"/>
        <v/>
      </c>
      <c r="O521" t="str">
        <f t="shared" si="197"/>
        <v/>
      </c>
      <c r="P521" t="str">
        <f t="shared" si="190"/>
        <v/>
      </c>
      <c r="Q521" s="8" t="str">
        <f t="shared" si="191"/>
        <v/>
      </c>
    </row>
    <row r="522" spans="11:17" x14ac:dyDescent="0.25">
      <c r="K522">
        <f t="shared" si="212"/>
        <v>0</v>
      </c>
      <c r="L522" t="str">
        <f t="shared" si="201"/>
        <v/>
      </c>
      <c r="N522" t="str">
        <f t="shared" si="194"/>
        <v/>
      </c>
      <c r="O522" t="str">
        <f t="shared" si="197"/>
        <v/>
      </c>
      <c r="P522" t="str">
        <f t="shared" ref="P522:P585" si="217">IF(LEFT(K524,3)="QTÉ",RIGHT(K524,(LEN(K524)-4)),IF(LEFT(K525,3)="QTÉ",RIGHT(K525,(LEN(K525)-4)),""))</f>
        <v/>
      </c>
      <c r="Q522" s="8" t="str">
        <f t="shared" si="191"/>
        <v/>
      </c>
    </row>
    <row r="523" spans="11:17" x14ac:dyDescent="0.25">
      <c r="K523">
        <f t="shared" si="212"/>
        <v>0</v>
      </c>
      <c r="L523" t="str">
        <f t="shared" si="201"/>
        <v/>
      </c>
      <c r="N523" t="str">
        <f t="shared" si="194"/>
        <v/>
      </c>
      <c r="O523" t="str">
        <f t="shared" si="197"/>
        <v/>
      </c>
      <c r="P523" t="str">
        <f t="shared" si="217"/>
        <v/>
      </c>
      <c r="Q523" s="8" t="str">
        <f t="shared" ref="Q523:Q586" si="218">IFERROR(VALUE(P523)*VALUE(SUBSTITUTE(O523,CHAR(160),"")),"")</f>
        <v/>
      </c>
    </row>
    <row r="524" spans="11:17" x14ac:dyDescent="0.25">
      <c r="K524">
        <f t="shared" si="212"/>
        <v>0</v>
      </c>
      <c r="L524" t="str">
        <f t="shared" si="201"/>
        <v/>
      </c>
      <c r="N524" t="str">
        <f t="shared" si="194"/>
        <v/>
      </c>
      <c r="O524" t="str">
        <f t="shared" si="197"/>
        <v/>
      </c>
      <c r="P524" t="str">
        <f t="shared" si="217"/>
        <v/>
      </c>
      <c r="Q524" s="8" t="str">
        <f t="shared" si="218"/>
        <v/>
      </c>
    </row>
    <row r="525" spans="11:17" x14ac:dyDescent="0.25">
      <c r="K525">
        <f t="shared" si="212"/>
        <v>0</v>
      </c>
      <c r="L525" t="str">
        <f t="shared" ref="L525" si="219">IF(AND(COUNTIF(K525,"*-*"),LEN(K525)&gt;22,MID(K526,3,1)="-",A500=A526),LEFT(K525,2),"")</f>
        <v/>
      </c>
      <c r="N525" t="str">
        <f t="shared" si="194"/>
        <v/>
      </c>
      <c r="O525" t="str">
        <f t="shared" si="197"/>
        <v/>
      </c>
      <c r="P525" t="str">
        <f t="shared" si="217"/>
        <v/>
      </c>
      <c r="Q525" s="8" t="str">
        <f t="shared" si="218"/>
        <v/>
      </c>
    </row>
    <row r="526" spans="11:17" x14ac:dyDescent="0.25">
      <c r="K526">
        <f t="shared" si="212"/>
        <v>0</v>
      </c>
      <c r="L526" t="str">
        <f t="shared" ref="L526" si="220">IF(AND(COUNTIF(K526,"*-*"),LEN(K526)&gt;22,MID(K526,3,1)="-"),LEFT(K526,2),"")</f>
        <v/>
      </c>
      <c r="N526" t="str">
        <f t="shared" si="194"/>
        <v/>
      </c>
      <c r="O526" t="str">
        <f t="shared" si="197"/>
        <v/>
      </c>
      <c r="P526" t="str">
        <f t="shared" si="217"/>
        <v/>
      </c>
      <c r="Q526" s="8" t="str">
        <f t="shared" si="218"/>
        <v/>
      </c>
    </row>
    <row r="527" spans="11:17" x14ac:dyDescent="0.25">
      <c r="K527">
        <f t="shared" si="212"/>
        <v>0</v>
      </c>
      <c r="L527" t="str">
        <f t="shared" si="203"/>
        <v/>
      </c>
      <c r="N527" t="str">
        <f t="shared" ref="N527:N590" si="221">IFERROR(MID(K530,FIND("µ",SUBSTITUTE(K530,":","µ",1))+1,FIND("µ",SUBSTITUTE(K530,":","µ",2))-FIND("µ",SUBSTITUTE(K530,":","µ",1))-21),"")</f>
        <v/>
      </c>
      <c r="O527" t="str">
        <f t="shared" si="197"/>
        <v/>
      </c>
      <c r="P527" t="str">
        <f t="shared" si="217"/>
        <v/>
      </c>
      <c r="Q527" s="8" t="str">
        <f t="shared" si="218"/>
        <v/>
      </c>
    </row>
    <row r="528" spans="11:17" x14ac:dyDescent="0.25">
      <c r="K528">
        <f t="shared" si="212"/>
        <v>0</v>
      </c>
      <c r="L528" t="str">
        <f t="shared" si="203"/>
        <v/>
      </c>
      <c r="N528" t="str">
        <f t="shared" si="221"/>
        <v/>
      </c>
      <c r="O528" t="str">
        <f t="shared" si="197"/>
        <v/>
      </c>
      <c r="P528" t="str">
        <f t="shared" si="217"/>
        <v/>
      </c>
      <c r="Q528" s="8" t="str">
        <f t="shared" si="218"/>
        <v/>
      </c>
    </row>
    <row r="529" spans="11:17" x14ac:dyDescent="0.25">
      <c r="K529">
        <f t="shared" si="212"/>
        <v>0</v>
      </c>
      <c r="L529" t="str">
        <f t="shared" si="203"/>
        <v/>
      </c>
      <c r="N529" t="str">
        <f t="shared" si="221"/>
        <v/>
      </c>
      <c r="O529" t="str">
        <f t="shared" si="197"/>
        <v/>
      </c>
      <c r="P529" t="str">
        <f t="shared" si="217"/>
        <v/>
      </c>
      <c r="Q529" s="8" t="str">
        <f t="shared" si="218"/>
        <v/>
      </c>
    </row>
    <row r="530" spans="11:17" x14ac:dyDescent="0.25">
      <c r="K530">
        <f t="shared" si="212"/>
        <v>0</v>
      </c>
      <c r="L530" t="str">
        <f t="shared" si="203"/>
        <v/>
      </c>
      <c r="N530" t="str">
        <f t="shared" si="221"/>
        <v/>
      </c>
      <c r="O530" t="str">
        <f t="shared" si="197"/>
        <v/>
      </c>
      <c r="P530" t="str">
        <f t="shared" si="217"/>
        <v/>
      </c>
      <c r="Q530" s="8" t="str">
        <f t="shared" si="218"/>
        <v/>
      </c>
    </row>
    <row r="531" spans="11:17" x14ac:dyDescent="0.25">
      <c r="K531">
        <f t="shared" si="212"/>
        <v>0</v>
      </c>
      <c r="L531" t="str">
        <f t="shared" ref="L531" si="222">IF(AND(COUNTIF(K531,"*-*"),LEN(K531)&gt;22,MID(K532,3,1)="-",A506=A532),LEFT(K531,2),"")</f>
        <v/>
      </c>
      <c r="N531" t="str">
        <f t="shared" si="221"/>
        <v/>
      </c>
      <c r="O531" t="str">
        <f t="shared" si="197"/>
        <v/>
      </c>
      <c r="P531" t="str">
        <f t="shared" si="217"/>
        <v/>
      </c>
      <c r="Q531" s="8" t="str">
        <f t="shared" si="218"/>
        <v/>
      </c>
    </row>
    <row r="532" spans="11:17" x14ac:dyDescent="0.25">
      <c r="K532">
        <f t="shared" si="212"/>
        <v>0</v>
      </c>
      <c r="L532" t="str">
        <f t="shared" ref="L532" si="223">IF(AND(COUNTIF(K532,"*-*"),LEN(K532)&gt;22,MID(K532,3,1)="-"),LEFT(K532,2),"")</f>
        <v/>
      </c>
      <c r="N532" t="str">
        <f t="shared" si="221"/>
        <v/>
      </c>
      <c r="O532" t="str">
        <f t="shared" si="197"/>
        <v/>
      </c>
      <c r="P532" t="str">
        <f t="shared" si="217"/>
        <v/>
      </c>
      <c r="Q532" s="8" t="str">
        <f t="shared" si="218"/>
        <v/>
      </c>
    </row>
    <row r="533" spans="11:17" x14ac:dyDescent="0.25">
      <c r="K533">
        <f t="shared" si="212"/>
        <v>0</v>
      </c>
      <c r="L533" t="str">
        <f t="shared" si="205"/>
        <v/>
      </c>
      <c r="N533" t="str">
        <f t="shared" si="221"/>
        <v/>
      </c>
      <c r="O533" t="str">
        <f t="shared" ref="O533:O596" si="224">IF(RIGHT(K536,1)="€",LEFT(K536,(LEN(K536)-1)),IF(RIGHT(K537,1)="€",LEFT(K537,(LEN(K537)-1)),""))</f>
        <v/>
      </c>
      <c r="P533" t="str">
        <f t="shared" si="217"/>
        <v/>
      </c>
      <c r="Q533" s="8" t="str">
        <f t="shared" si="218"/>
        <v/>
      </c>
    </row>
    <row r="534" spans="11:17" x14ac:dyDescent="0.25">
      <c r="K534">
        <f t="shared" si="212"/>
        <v>0</v>
      </c>
      <c r="L534" t="str">
        <f t="shared" ref="L534" si="225">IF(AND(COUNTIF(K534,"*-*"),LEN(K534)&gt;22,MID(K535,3,1)="-",A509=A535),LEFT(K534,2),"")</f>
        <v/>
      </c>
      <c r="N534" t="str">
        <f t="shared" si="221"/>
        <v/>
      </c>
      <c r="O534" t="str">
        <f t="shared" si="224"/>
        <v/>
      </c>
      <c r="P534" t="str">
        <f t="shared" si="217"/>
        <v/>
      </c>
      <c r="Q534" s="8" t="str">
        <f t="shared" si="218"/>
        <v/>
      </c>
    </row>
    <row r="535" spans="11:17" x14ac:dyDescent="0.25">
      <c r="K535">
        <f t="shared" si="212"/>
        <v>0</v>
      </c>
      <c r="L535" t="str">
        <f t="shared" ref="L535" si="226">IF(AND(COUNTIF(K535,"*-*"),LEN(K535)&gt;22,MID(K535,3,1)="-"),LEFT(K535,2),"")</f>
        <v/>
      </c>
      <c r="N535" t="str">
        <f t="shared" si="221"/>
        <v/>
      </c>
      <c r="O535" t="str">
        <f t="shared" si="224"/>
        <v/>
      </c>
      <c r="P535" t="str">
        <f t="shared" si="217"/>
        <v/>
      </c>
      <c r="Q535" s="8" t="str">
        <f t="shared" si="218"/>
        <v/>
      </c>
    </row>
    <row r="536" spans="11:17" x14ac:dyDescent="0.25">
      <c r="K536">
        <f t="shared" si="212"/>
        <v>0</v>
      </c>
      <c r="L536" t="str">
        <f t="shared" si="207"/>
        <v/>
      </c>
      <c r="N536" t="str">
        <f t="shared" si="221"/>
        <v/>
      </c>
      <c r="O536" t="str">
        <f t="shared" si="224"/>
        <v/>
      </c>
      <c r="P536" t="str">
        <f t="shared" si="217"/>
        <v/>
      </c>
      <c r="Q536" s="8" t="str">
        <f t="shared" si="218"/>
        <v/>
      </c>
    </row>
    <row r="537" spans="11:17" x14ac:dyDescent="0.25">
      <c r="K537">
        <f t="shared" si="212"/>
        <v>0</v>
      </c>
      <c r="L537" t="str">
        <f t="shared" si="207"/>
        <v/>
      </c>
      <c r="N537" t="str">
        <f t="shared" si="221"/>
        <v/>
      </c>
      <c r="O537" t="str">
        <f t="shared" si="224"/>
        <v/>
      </c>
      <c r="P537" t="str">
        <f t="shared" si="217"/>
        <v/>
      </c>
      <c r="Q537" s="8" t="str">
        <f t="shared" si="218"/>
        <v/>
      </c>
    </row>
    <row r="538" spans="11:17" x14ac:dyDescent="0.25">
      <c r="K538">
        <f t="shared" si="212"/>
        <v>0</v>
      </c>
      <c r="L538" t="str">
        <f t="shared" si="207"/>
        <v/>
      </c>
      <c r="N538" t="str">
        <f t="shared" si="221"/>
        <v/>
      </c>
      <c r="O538" t="str">
        <f t="shared" si="224"/>
        <v/>
      </c>
      <c r="P538" t="str">
        <f t="shared" si="217"/>
        <v/>
      </c>
      <c r="Q538" s="8" t="str">
        <f t="shared" si="218"/>
        <v/>
      </c>
    </row>
    <row r="539" spans="11:17" x14ac:dyDescent="0.25">
      <c r="K539">
        <f t="shared" si="212"/>
        <v>0</v>
      </c>
      <c r="L539" t="str">
        <f t="shared" si="207"/>
        <v/>
      </c>
      <c r="N539" t="str">
        <f t="shared" si="221"/>
        <v/>
      </c>
      <c r="O539" t="str">
        <f t="shared" si="224"/>
        <v/>
      </c>
      <c r="P539" t="str">
        <f t="shared" si="217"/>
        <v/>
      </c>
      <c r="Q539" s="8" t="str">
        <f t="shared" si="218"/>
        <v/>
      </c>
    </row>
    <row r="540" spans="11:17" x14ac:dyDescent="0.25">
      <c r="K540">
        <f t="shared" si="212"/>
        <v>0</v>
      </c>
      <c r="L540" t="str">
        <f t="shared" ref="L540" si="227">IF(AND(COUNTIF(K540,"*-*"),LEN(K540)&gt;22,MID(K541,3,1)="-",A515=A541),LEFT(K540,2),"")</f>
        <v/>
      </c>
      <c r="N540" t="str">
        <f t="shared" si="221"/>
        <v/>
      </c>
      <c r="O540" t="str">
        <f t="shared" si="224"/>
        <v/>
      </c>
      <c r="P540" t="str">
        <f t="shared" si="217"/>
        <v/>
      </c>
      <c r="Q540" s="8" t="str">
        <f t="shared" si="218"/>
        <v/>
      </c>
    </row>
    <row r="541" spans="11:17" x14ac:dyDescent="0.25">
      <c r="K541">
        <f t="shared" si="212"/>
        <v>0</v>
      </c>
      <c r="L541" t="str">
        <f t="shared" ref="L541" si="228">IF(AND(COUNTIF(K541,"*-*"),LEN(K541)&gt;22,MID(K541,3,1)="-"),LEFT(K541,2),"")</f>
        <v/>
      </c>
      <c r="N541" t="str">
        <f t="shared" si="221"/>
        <v/>
      </c>
      <c r="O541" t="str">
        <f t="shared" si="224"/>
        <v/>
      </c>
      <c r="P541" t="str">
        <f t="shared" si="217"/>
        <v/>
      </c>
      <c r="Q541" s="8" t="str">
        <f t="shared" si="218"/>
        <v/>
      </c>
    </row>
    <row r="542" spans="11:17" x14ac:dyDescent="0.25">
      <c r="K542">
        <f t="shared" si="212"/>
        <v>0</v>
      </c>
      <c r="L542" t="str">
        <f t="shared" si="209"/>
        <v/>
      </c>
      <c r="N542" t="str">
        <f t="shared" si="221"/>
        <v/>
      </c>
      <c r="O542" t="str">
        <f t="shared" si="224"/>
        <v/>
      </c>
      <c r="P542" t="str">
        <f t="shared" si="217"/>
        <v/>
      </c>
      <c r="Q542" s="8" t="str">
        <f t="shared" si="218"/>
        <v/>
      </c>
    </row>
    <row r="543" spans="11:17" x14ac:dyDescent="0.25">
      <c r="K543">
        <f t="shared" si="212"/>
        <v>0</v>
      </c>
      <c r="L543" t="str">
        <f t="shared" si="209"/>
        <v/>
      </c>
      <c r="N543" t="str">
        <f t="shared" si="221"/>
        <v/>
      </c>
      <c r="O543" t="str">
        <f t="shared" si="224"/>
        <v/>
      </c>
      <c r="P543" t="str">
        <f t="shared" si="217"/>
        <v/>
      </c>
      <c r="Q543" s="8" t="str">
        <f t="shared" si="218"/>
        <v/>
      </c>
    </row>
    <row r="544" spans="11:17" x14ac:dyDescent="0.25">
      <c r="K544">
        <f t="shared" si="212"/>
        <v>0</v>
      </c>
      <c r="L544" t="str">
        <f t="shared" si="209"/>
        <v/>
      </c>
      <c r="N544" t="str">
        <f t="shared" si="221"/>
        <v/>
      </c>
      <c r="O544" t="str">
        <f t="shared" si="224"/>
        <v/>
      </c>
      <c r="P544" t="str">
        <f t="shared" si="217"/>
        <v/>
      </c>
      <c r="Q544" s="8" t="str">
        <f t="shared" si="218"/>
        <v/>
      </c>
    </row>
    <row r="545" spans="11:17" x14ac:dyDescent="0.25">
      <c r="K545">
        <f t="shared" si="212"/>
        <v>0</v>
      </c>
      <c r="L545" t="str">
        <f t="shared" si="209"/>
        <v/>
      </c>
      <c r="N545" t="str">
        <f t="shared" si="221"/>
        <v/>
      </c>
      <c r="O545" t="str">
        <f t="shared" si="224"/>
        <v/>
      </c>
      <c r="P545" t="str">
        <f t="shared" si="217"/>
        <v/>
      </c>
      <c r="Q545" s="8" t="str">
        <f t="shared" si="218"/>
        <v/>
      </c>
    </row>
    <row r="546" spans="11:17" x14ac:dyDescent="0.25">
      <c r="K546">
        <f t="shared" si="212"/>
        <v>0</v>
      </c>
      <c r="L546" t="str">
        <f t="shared" ref="L546:L547" si="229">IF(AND(COUNTIF(K546,"*-*"),LEN(K546)&gt;22,MID(K547,3,1)="-",A521=A547),LEFT(K546,2),"")</f>
        <v/>
      </c>
      <c r="N546" t="str">
        <f t="shared" si="221"/>
        <v/>
      </c>
      <c r="O546" t="str">
        <f t="shared" si="224"/>
        <v/>
      </c>
      <c r="P546" t="str">
        <f t="shared" si="217"/>
        <v/>
      </c>
      <c r="Q546" s="8" t="str">
        <f t="shared" si="218"/>
        <v/>
      </c>
    </row>
    <row r="547" spans="11:17" x14ac:dyDescent="0.25">
      <c r="K547">
        <f t="shared" si="212"/>
        <v>0</v>
      </c>
      <c r="L547" t="str">
        <f t="shared" si="229"/>
        <v/>
      </c>
      <c r="N547" t="str">
        <f t="shared" si="221"/>
        <v/>
      </c>
      <c r="O547" t="str">
        <f t="shared" si="224"/>
        <v/>
      </c>
      <c r="P547" t="str">
        <f t="shared" si="217"/>
        <v/>
      </c>
      <c r="Q547" s="8" t="str">
        <f t="shared" si="218"/>
        <v/>
      </c>
    </row>
    <row r="548" spans="11:17" x14ac:dyDescent="0.25">
      <c r="K548">
        <f t="shared" si="212"/>
        <v>0</v>
      </c>
      <c r="L548" t="str">
        <f t="shared" ref="L548:L592" si="230">IF(AND(COUNTIF(K548,"*-*"),LEN(K548)&gt;22,MID(K548,3,1)="-"),LEFT(K548,2),"")</f>
        <v/>
      </c>
      <c r="N548" t="str">
        <f t="shared" si="221"/>
        <v/>
      </c>
      <c r="O548" t="str">
        <f t="shared" si="224"/>
        <v/>
      </c>
      <c r="P548" t="str">
        <f t="shared" si="217"/>
        <v/>
      </c>
      <c r="Q548" s="8" t="str">
        <f t="shared" si="218"/>
        <v/>
      </c>
    </row>
    <row r="549" spans="11:17" x14ac:dyDescent="0.25">
      <c r="K549">
        <f t="shared" si="212"/>
        <v>0</v>
      </c>
      <c r="L549" t="str">
        <f t="shared" si="230"/>
        <v/>
      </c>
      <c r="N549" t="str">
        <f t="shared" si="221"/>
        <v/>
      </c>
      <c r="O549" t="str">
        <f t="shared" si="224"/>
        <v/>
      </c>
      <c r="P549" t="str">
        <f t="shared" si="217"/>
        <v/>
      </c>
      <c r="Q549" s="8" t="str">
        <f t="shared" si="218"/>
        <v/>
      </c>
    </row>
    <row r="550" spans="11:17" x14ac:dyDescent="0.25">
      <c r="K550">
        <f t="shared" si="212"/>
        <v>0</v>
      </c>
      <c r="L550" t="str">
        <f t="shared" si="230"/>
        <v/>
      </c>
      <c r="N550" t="str">
        <f t="shared" si="221"/>
        <v/>
      </c>
      <c r="O550" t="str">
        <f t="shared" si="224"/>
        <v/>
      </c>
      <c r="P550" t="str">
        <f t="shared" si="217"/>
        <v/>
      </c>
      <c r="Q550" s="8" t="str">
        <f t="shared" si="218"/>
        <v/>
      </c>
    </row>
    <row r="551" spans="11:17" x14ac:dyDescent="0.25">
      <c r="K551">
        <f t="shared" si="212"/>
        <v>0</v>
      </c>
      <c r="L551" t="str">
        <f t="shared" si="230"/>
        <v/>
      </c>
      <c r="N551" t="str">
        <f t="shared" si="221"/>
        <v/>
      </c>
      <c r="O551" t="str">
        <f t="shared" si="224"/>
        <v/>
      </c>
      <c r="P551" t="str">
        <f t="shared" si="217"/>
        <v/>
      </c>
      <c r="Q551" s="8" t="str">
        <f t="shared" si="218"/>
        <v/>
      </c>
    </row>
    <row r="552" spans="11:17" x14ac:dyDescent="0.25">
      <c r="K552">
        <f t="shared" si="212"/>
        <v>0</v>
      </c>
      <c r="L552" t="str">
        <f t="shared" si="230"/>
        <v/>
      </c>
      <c r="N552" t="str">
        <f t="shared" si="221"/>
        <v/>
      </c>
      <c r="O552" t="str">
        <f t="shared" si="224"/>
        <v/>
      </c>
      <c r="P552" t="str">
        <f t="shared" si="217"/>
        <v/>
      </c>
      <c r="Q552" s="8" t="str">
        <f t="shared" si="218"/>
        <v/>
      </c>
    </row>
    <row r="553" spans="11:17" x14ac:dyDescent="0.25">
      <c r="K553">
        <f t="shared" si="212"/>
        <v>0</v>
      </c>
      <c r="L553" t="str">
        <f t="shared" ref="L553" si="231">IF(AND(COUNTIF(K553,"*-*"),LEN(K553)&gt;22,MID(K554,3,1)="-",A528=A554),LEFT(K553,2),"")</f>
        <v/>
      </c>
      <c r="N553" t="str">
        <f t="shared" si="221"/>
        <v/>
      </c>
      <c r="O553" t="str">
        <f t="shared" si="224"/>
        <v/>
      </c>
      <c r="P553" t="str">
        <f t="shared" si="217"/>
        <v/>
      </c>
      <c r="Q553" s="8" t="str">
        <f t="shared" si="218"/>
        <v/>
      </c>
    </row>
    <row r="554" spans="11:17" x14ac:dyDescent="0.25">
      <c r="K554">
        <f t="shared" si="212"/>
        <v>0</v>
      </c>
      <c r="L554" t="str">
        <f t="shared" ref="L554:L598" si="232">IF(AND(COUNTIF(K554,"*-*"),LEN(K554)&gt;22,MID(K554,3,1)="-"),LEFT(K554,2),"")</f>
        <v/>
      </c>
      <c r="N554" t="str">
        <f t="shared" si="221"/>
        <v/>
      </c>
      <c r="O554" t="str">
        <f t="shared" si="224"/>
        <v/>
      </c>
      <c r="P554" t="str">
        <f t="shared" si="217"/>
        <v/>
      </c>
      <c r="Q554" s="8" t="str">
        <f t="shared" si="218"/>
        <v/>
      </c>
    </row>
    <row r="555" spans="11:17" x14ac:dyDescent="0.25">
      <c r="K555">
        <f t="shared" si="212"/>
        <v>0</v>
      </c>
      <c r="L555" t="str">
        <f t="shared" si="232"/>
        <v/>
      </c>
      <c r="N555" t="str">
        <f t="shared" si="221"/>
        <v/>
      </c>
      <c r="O555" t="str">
        <f t="shared" si="224"/>
        <v/>
      </c>
      <c r="P555" t="str">
        <f t="shared" si="217"/>
        <v/>
      </c>
      <c r="Q555" s="8" t="str">
        <f t="shared" si="218"/>
        <v/>
      </c>
    </row>
    <row r="556" spans="11:17" x14ac:dyDescent="0.25">
      <c r="K556">
        <f t="shared" si="212"/>
        <v>0</v>
      </c>
      <c r="L556" t="str">
        <f t="shared" si="232"/>
        <v/>
      </c>
      <c r="N556" t="str">
        <f t="shared" si="221"/>
        <v/>
      </c>
      <c r="O556" t="str">
        <f t="shared" si="224"/>
        <v/>
      </c>
      <c r="P556" t="str">
        <f t="shared" si="217"/>
        <v/>
      </c>
      <c r="Q556" s="8" t="str">
        <f t="shared" si="218"/>
        <v/>
      </c>
    </row>
    <row r="557" spans="11:17" x14ac:dyDescent="0.25">
      <c r="K557">
        <f t="shared" si="212"/>
        <v>0</v>
      </c>
      <c r="L557" t="str">
        <f t="shared" si="232"/>
        <v/>
      </c>
      <c r="N557" t="str">
        <f t="shared" si="221"/>
        <v/>
      </c>
      <c r="O557" t="str">
        <f t="shared" si="224"/>
        <v/>
      </c>
      <c r="P557" t="str">
        <f t="shared" si="217"/>
        <v/>
      </c>
      <c r="Q557" s="8" t="str">
        <f t="shared" si="218"/>
        <v/>
      </c>
    </row>
    <row r="558" spans="11:17" x14ac:dyDescent="0.25">
      <c r="K558">
        <f t="shared" si="212"/>
        <v>0</v>
      </c>
      <c r="L558" t="str">
        <f t="shared" si="232"/>
        <v/>
      </c>
      <c r="N558" t="str">
        <f t="shared" si="221"/>
        <v/>
      </c>
      <c r="O558" t="str">
        <f t="shared" si="224"/>
        <v/>
      </c>
      <c r="P558" t="str">
        <f t="shared" si="217"/>
        <v/>
      </c>
      <c r="Q558" s="8" t="str">
        <f t="shared" si="218"/>
        <v/>
      </c>
    </row>
    <row r="559" spans="11:17" x14ac:dyDescent="0.25">
      <c r="K559">
        <f t="shared" si="212"/>
        <v>0</v>
      </c>
      <c r="L559" t="str">
        <f t="shared" ref="L559" si="233">IF(AND(COUNTIF(K559,"*-*"),LEN(K559)&gt;22,MID(K560,3,1)="-",A534=A560),LEFT(K559,2),"")</f>
        <v/>
      </c>
      <c r="N559" t="str">
        <f t="shared" si="221"/>
        <v/>
      </c>
      <c r="O559" t="str">
        <f t="shared" si="224"/>
        <v/>
      </c>
      <c r="P559" t="str">
        <f t="shared" si="217"/>
        <v/>
      </c>
      <c r="Q559" s="8" t="str">
        <f t="shared" si="218"/>
        <v/>
      </c>
    </row>
    <row r="560" spans="11:17" x14ac:dyDescent="0.25">
      <c r="K560">
        <f t="shared" si="212"/>
        <v>0</v>
      </c>
      <c r="L560" t="str">
        <f t="shared" ref="L560:L604" si="234">IF(AND(COUNTIF(K560,"*-*"),LEN(K560)&gt;22,MID(K560,3,1)="-"),LEFT(K560,2),"")</f>
        <v/>
      </c>
      <c r="N560" t="str">
        <f t="shared" si="221"/>
        <v/>
      </c>
      <c r="O560" t="str">
        <f t="shared" si="224"/>
        <v/>
      </c>
      <c r="P560" t="str">
        <f t="shared" si="217"/>
        <v/>
      </c>
      <c r="Q560" s="8" t="str">
        <f t="shared" si="218"/>
        <v/>
      </c>
    </row>
    <row r="561" spans="11:17" x14ac:dyDescent="0.25">
      <c r="K561">
        <f t="shared" si="212"/>
        <v>0</v>
      </c>
      <c r="L561" t="str">
        <f t="shared" si="234"/>
        <v/>
      </c>
      <c r="N561" t="str">
        <f t="shared" si="221"/>
        <v/>
      </c>
      <c r="O561" t="str">
        <f t="shared" si="224"/>
        <v/>
      </c>
      <c r="P561" t="str">
        <f t="shared" si="217"/>
        <v/>
      </c>
      <c r="Q561" s="8" t="str">
        <f t="shared" si="218"/>
        <v/>
      </c>
    </row>
    <row r="562" spans="11:17" x14ac:dyDescent="0.25">
      <c r="K562">
        <f t="shared" si="212"/>
        <v>0</v>
      </c>
      <c r="L562" t="str">
        <f t="shared" si="234"/>
        <v/>
      </c>
      <c r="N562" t="str">
        <f t="shared" si="221"/>
        <v/>
      </c>
      <c r="O562" t="str">
        <f t="shared" si="224"/>
        <v/>
      </c>
      <c r="P562" t="str">
        <f t="shared" si="217"/>
        <v/>
      </c>
      <c r="Q562" s="8" t="str">
        <f t="shared" si="218"/>
        <v/>
      </c>
    </row>
    <row r="563" spans="11:17" x14ac:dyDescent="0.25">
      <c r="K563">
        <f t="shared" si="212"/>
        <v>0</v>
      </c>
      <c r="L563" t="str">
        <f t="shared" si="234"/>
        <v/>
      </c>
      <c r="N563" t="str">
        <f t="shared" si="221"/>
        <v/>
      </c>
      <c r="O563" t="str">
        <f t="shared" si="224"/>
        <v/>
      </c>
      <c r="P563" t="str">
        <f t="shared" si="217"/>
        <v/>
      </c>
      <c r="Q563" s="8" t="str">
        <f t="shared" si="218"/>
        <v/>
      </c>
    </row>
    <row r="564" spans="11:17" x14ac:dyDescent="0.25">
      <c r="K564">
        <f t="shared" si="212"/>
        <v>0</v>
      </c>
      <c r="L564" t="str">
        <f t="shared" si="234"/>
        <v/>
      </c>
      <c r="N564" t="str">
        <f t="shared" si="221"/>
        <v/>
      </c>
      <c r="O564" t="str">
        <f t="shared" si="224"/>
        <v/>
      </c>
      <c r="P564" t="str">
        <f t="shared" si="217"/>
        <v/>
      </c>
      <c r="Q564" s="8" t="str">
        <f t="shared" si="218"/>
        <v/>
      </c>
    </row>
    <row r="565" spans="11:17" x14ac:dyDescent="0.25">
      <c r="K565">
        <f t="shared" si="212"/>
        <v>0</v>
      </c>
      <c r="L565" t="str">
        <f t="shared" ref="L565" si="235">IF(AND(COUNTIF(K565,"*-*"),LEN(K565)&gt;22,MID(K566,3,1)="-",A540=A566),LEFT(K565,2),"")</f>
        <v/>
      </c>
      <c r="N565" t="str">
        <f t="shared" si="221"/>
        <v/>
      </c>
      <c r="O565" t="str">
        <f t="shared" si="224"/>
        <v/>
      </c>
      <c r="P565" t="str">
        <f t="shared" si="217"/>
        <v/>
      </c>
      <c r="Q565" s="8" t="str">
        <f t="shared" si="218"/>
        <v/>
      </c>
    </row>
    <row r="566" spans="11:17" x14ac:dyDescent="0.25">
      <c r="K566">
        <f t="shared" si="212"/>
        <v>0</v>
      </c>
      <c r="L566" t="str">
        <f t="shared" ref="L566:L610" si="236">IF(AND(COUNTIF(K566,"*-*"),LEN(K566)&gt;22,MID(K566,3,1)="-"),LEFT(K566,2),"")</f>
        <v/>
      </c>
      <c r="N566" t="str">
        <f t="shared" si="221"/>
        <v/>
      </c>
      <c r="O566" t="str">
        <f t="shared" si="224"/>
        <v/>
      </c>
      <c r="P566" t="str">
        <f t="shared" si="217"/>
        <v/>
      </c>
      <c r="Q566" s="8" t="str">
        <f t="shared" si="218"/>
        <v/>
      </c>
    </row>
    <row r="567" spans="11:17" x14ac:dyDescent="0.25">
      <c r="K567">
        <f t="shared" si="212"/>
        <v>0</v>
      </c>
      <c r="L567" t="str">
        <f t="shared" si="236"/>
        <v/>
      </c>
      <c r="N567" t="str">
        <f t="shared" si="221"/>
        <v/>
      </c>
      <c r="O567" t="str">
        <f t="shared" si="224"/>
        <v/>
      </c>
      <c r="P567" t="str">
        <f t="shared" si="217"/>
        <v/>
      </c>
      <c r="Q567" s="8" t="str">
        <f t="shared" si="218"/>
        <v/>
      </c>
    </row>
    <row r="568" spans="11:17" x14ac:dyDescent="0.25">
      <c r="K568">
        <f t="shared" si="212"/>
        <v>0</v>
      </c>
      <c r="L568" t="str">
        <f t="shared" si="236"/>
        <v/>
      </c>
      <c r="N568" t="str">
        <f t="shared" si="221"/>
        <v/>
      </c>
      <c r="O568" t="str">
        <f t="shared" si="224"/>
        <v/>
      </c>
      <c r="P568" t="str">
        <f t="shared" si="217"/>
        <v/>
      </c>
      <c r="Q568" s="8" t="str">
        <f t="shared" si="218"/>
        <v/>
      </c>
    </row>
    <row r="569" spans="11:17" x14ac:dyDescent="0.25">
      <c r="K569">
        <f t="shared" si="212"/>
        <v>0</v>
      </c>
      <c r="L569" t="str">
        <f t="shared" si="236"/>
        <v/>
      </c>
      <c r="N569" t="str">
        <f t="shared" si="221"/>
        <v/>
      </c>
      <c r="O569" t="str">
        <f t="shared" si="224"/>
        <v/>
      </c>
      <c r="P569" t="str">
        <f t="shared" si="217"/>
        <v/>
      </c>
      <c r="Q569" s="8" t="str">
        <f t="shared" si="218"/>
        <v/>
      </c>
    </row>
    <row r="570" spans="11:17" x14ac:dyDescent="0.25">
      <c r="K570">
        <f t="shared" si="212"/>
        <v>0</v>
      </c>
      <c r="L570" t="str">
        <f t="shared" si="236"/>
        <v/>
      </c>
      <c r="N570" t="str">
        <f t="shared" si="221"/>
        <v/>
      </c>
      <c r="O570" t="str">
        <f t="shared" si="224"/>
        <v/>
      </c>
      <c r="P570" t="str">
        <f t="shared" si="217"/>
        <v/>
      </c>
      <c r="Q570" s="8" t="str">
        <f t="shared" si="218"/>
        <v/>
      </c>
    </row>
    <row r="571" spans="11:17" x14ac:dyDescent="0.25">
      <c r="K571">
        <f t="shared" si="212"/>
        <v>0</v>
      </c>
      <c r="L571" t="str">
        <f t="shared" ref="L571" si="237">IF(AND(COUNTIF(K571,"*-*"),LEN(K571)&gt;22,MID(K572,3,1)="-",A546=A572),LEFT(K571,2),"")</f>
        <v/>
      </c>
      <c r="N571" t="str">
        <f t="shared" si="221"/>
        <v/>
      </c>
      <c r="O571" t="str">
        <f t="shared" si="224"/>
        <v/>
      </c>
      <c r="P571" t="str">
        <f t="shared" si="217"/>
        <v/>
      </c>
      <c r="Q571" s="8" t="str">
        <f t="shared" si="218"/>
        <v/>
      </c>
    </row>
    <row r="572" spans="11:17" x14ac:dyDescent="0.25">
      <c r="K572">
        <f t="shared" si="212"/>
        <v>0</v>
      </c>
      <c r="L572" t="str">
        <f t="shared" ref="L572:L613" si="238">IF(AND(COUNTIF(K572,"*-*"),LEN(K572)&gt;22,MID(K572,3,1)="-"),LEFT(K572,2),"")</f>
        <v/>
      </c>
      <c r="N572" t="str">
        <f t="shared" si="221"/>
        <v/>
      </c>
      <c r="O572" t="str">
        <f t="shared" si="224"/>
        <v/>
      </c>
      <c r="P572" t="str">
        <f t="shared" si="217"/>
        <v/>
      </c>
      <c r="Q572" s="8" t="str">
        <f t="shared" si="218"/>
        <v/>
      </c>
    </row>
    <row r="573" spans="11:17" x14ac:dyDescent="0.25">
      <c r="K573">
        <f t="shared" si="212"/>
        <v>0</v>
      </c>
      <c r="L573" t="str">
        <f t="shared" si="238"/>
        <v/>
      </c>
      <c r="N573" t="str">
        <f t="shared" si="221"/>
        <v/>
      </c>
      <c r="O573" t="str">
        <f t="shared" si="224"/>
        <v/>
      </c>
      <c r="P573" t="str">
        <f t="shared" si="217"/>
        <v/>
      </c>
      <c r="Q573" s="8" t="str">
        <f t="shared" si="218"/>
        <v/>
      </c>
    </row>
    <row r="574" spans="11:17" x14ac:dyDescent="0.25">
      <c r="K574">
        <f t="shared" si="212"/>
        <v>0</v>
      </c>
      <c r="L574" t="str">
        <f t="shared" ref="L574" si="239">IF(AND(COUNTIF(K574,"*-*"),LEN(K574)&gt;22,MID(K575,3,1)="-",A549=A575),LEFT(K574,2),"")</f>
        <v/>
      </c>
      <c r="N574" t="str">
        <f t="shared" si="221"/>
        <v/>
      </c>
      <c r="O574" t="str">
        <f t="shared" si="224"/>
        <v/>
      </c>
      <c r="P574" t="str">
        <f t="shared" si="217"/>
        <v/>
      </c>
      <c r="Q574" s="8" t="str">
        <f t="shared" si="218"/>
        <v/>
      </c>
    </row>
    <row r="575" spans="11:17" x14ac:dyDescent="0.25">
      <c r="K575">
        <f t="shared" si="212"/>
        <v>0</v>
      </c>
      <c r="L575" t="str">
        <f t="shared" ref="L575:L619" si="240">IF(AND(COUNTIF(K575,"*-*"),LEN(K575)&gt;22,MID(K575,3,1)="-"),LEFT(K575,2),"")</f>
        <v/>
      </c>
      <c r="N575" t="str">
        <f t="shared" si="221"/>
        <v/>
      </c>
      <c r="O575" t="str">
        <f t="shared" si="224"/>
        <v/>
      </c>
      <c r="P575" t="str">
        <f t="shared" si="217"/>
        <v/>
      </c>
      <c r="Q575" s="8" t="str">
        <f t="shared" si="218"/>
        <v/>
      </c>
    </row>
    <row r="576" spans="11:17" x14ac:dyDescent="0.25">
      <c r="K576">
        <f t="shared" si="212"/>
        <v>0</v>
      </c>
      <c r="L576" t="str">
        <f t="shared" si="240"/>
        <v/>
      </c>
      <c r="N576" t="str">
        <f t="shared" si="221"/>
        <v/>
      </c>
      <c r="O576" t="str">
        <f t="shared" si="224"/>
        <v/>
      </c>
      <c r="P576" t="str">
        <f t="shared" si="217"/>
        <v/>
      </c>
      <c r="Q576" s="8" t="str">
        <f t="shared" si="218"/>
        <v/>
      </c>
    </row>
    <row r="577" spans="11:17" x14ac:dyDescent="0.25">
      <c r="K577">
        <f t="shared" ref="K577:K640" si="241">A577</f>
        <v>0</v>
      </c>
      <c r="L577" t="str">
        <f t="shared" si="240"/>
        <v/>
      </c>
      <c r="N577" t="str">
        <f t="shared" si="221"/>
        <v/>
      </c>
      <c r="O577" t="str">
        <f t="shared" si="224"/>
        <v/>
      </c>
      <c r="P577" t="str">
        <f t="shared" si="217"/>
        <v/>
      </c>
      <c r="Q577" s="8" t="str">
        <f t="shared" si="218"/>
        <v/>
      </c>
    </row>
    <row r="578" spans="11:17" x14ac:dyDescent="0.25">
      <c r="K578">
        <f t="shared" si="241"/>
        <v>0</v>
      </c>
      <c r="L578" t="str">
        <f t="shared" si="240"/>
        <v/>
      </c>
      <c r="N578" t="str">
        <f t="shared" si="221"/>
        <v/>
      </c>
      <c r="O578" t="str">
        <f t="shared" si="224"/>
        <v/>
      </c>
      <c r="P578" t="str">
        <f t="shared" si="217"/>
        <v/>
      </c>
      <c r="Q578" s="8" t="str">
        <f t="shared" si="218"/>
        <v/>
      </c>
    </row>
    <row r="579" spans="11:17" x14ac:dyDescent="0.25">
      <c r="K579">
        <f t="shared" si="241"/>
        <v>0</v>
      </c>
      <c r="L579" t="str">
        <f t="shared" si="240"/>
        <v/>
      </c>
      <c r="N579" t="str">
        <f t="shared" si="221"/>
        <v/>
      </c>
      <c r="O579" t="str">
        <f t="shared" si="224"/>
        <v/>
      </c>
      <c r="P579" t="str">
        <f t="shared" si="217"/>
        <v/>
      </c>
      <c r="Q579" s="8" t="str">
        <f t="shared" si="218"/>
        <v/>
      </c>
    </row>
    <row r="580" spans="11:17" x14ac:dyDescent="0.25">
      <c r="K580">
        <f t="shared" si="241"/>
        <v>0</v>
      </c>
      <c r="L580" t="str">
        <f t="shared" ref="L580" si="242">IF(AND(COUNTIF(K580,"*-*"),LEN(K580)&gt;22,MID(K581,3,1)="-",A555=A581),LEFT(K580,2),"")</f>
        <v/>
      </c>
      <c r="N580" t="str">
        <f t="shared" si="221"/>
        <v/>
      </c>
      <c r="O580" t="str">
        <f t="shared" si="224"/>
        <v/>
      </c>
      <c r="P580" t="str">
        <f t="shared" si="217"/>
        <v/>
      </c>
      <c r="Q580" s="8" t="str">
        <f t="shared" si="218"/>
        <v/>
      </c>
    </row>
    <row r="581" spans="11:17" x14ac:dyDescent="0.25">
      <c r="K581">
        <f t="shared" si="241"/>
        <v>0</v>
      </c>
      <c r="L581" t="str">
        <f t="shared" ref="L581:L625" si="243">IF(AND(COUNTIF(K581,"*-*"),LEN(K581)&gt;22,MID(K581,3,1)="-"),LEFT(K581,2),"")</f>
        <v/>
      </c>
      <c r="N581" t="str">
        <f t="shared" si="221"/>
        <v/>
      </c>
      <c r="O581" t="str">
        <f t="shared" si="224"/>
        <v/>
      </c>
      <c r="P581" t="str">
        <f t="shared" si="217"/>
        <v/>
      </c>
      <c r="Q581" s="8" t="str">
        <f t="shared" si="218"/>
        <v/>
      </c>
    </row>
    <row r="582" spans="11:17" x14ac:dyDescent="0.25">
      <c r="K582">
        <f t="shared" si="241"/>
        <v>0</v>
      </c>
      <c r="L582" t="str">
        <f t="shared" si="243"/>
        <v/>
      </c>
      <c r="N582" t="str">
        <f t="shared" si="221"/>
        <v/>
      </c>
      <c r="O582" t="str">
        <f t="shared" si="224"/>
        <v/>
      </c>
      <c r="P582" t="str">
        <f t="shared" si="217"/>
        <v/>
      </c>
      <c r="Q582" s="8" t="str">
        <f t="shared" si="218"/>
        <v/>
      </c>
    </row>
    <row r="583" spans="11:17" x14ac:dyDescent="0.25">
      <c r="K583">
        <f t="shared" si="241"/>
        <v>0</v>
      </c>
      <c r="L583" t="str">
        <f t="shared" si="243"/>
        <v/>
      </c>
      <c r="N583" t="str">
        <f t="shared" si="221"/>
        <v/>
      </c>
      <c r="O583" t="str">
        <f t="shared" si="224"/>
        <v/>
      </c>
      <c r="P583" t="str">
        <f t="shared" si="217"/>
        <v/>
      </c>
      <c r="Q583" s="8" t="str">
        <f t="shared" si="218"/>
        <v/>
      </c>
    </row>
    <row r="584" spans="11:17" x14ac:dyDescent="0.25">
      <c r="K584">
        <f t="shared" si="241"/>
        <v>0</v>
      </c>
      <c r="L584" t="str">
        <f t="shared" si="243"/>
        <v/>
      </c>
      <c r="N584" t="str">
        <f t="shared" si="221"/>
        <v/>
      </c>
      <c r="O584" t="str">
        <f t="shared" si="224"/>
        <v/>
      </c>
      <c r="P584" t="str">
        <f t="shared" si="217"/>
        <v/>
      </c>
      <c r="Q584" s="8" t="str">
        <f t="shared" si="218"/>
        <v/>
      </c>
    </row>
    <row r="585" spans="11:17" x14ac:dyDescent="0.25">
      <c r="K585">
        <f t="shared" si="241"/>
        <v>0</v>
      </c>
      <c r="L585" t="str">
        <f t="shared" si="243"/>
        <v/>
      </c>
      <c r="N585" t="str">
        <f t="shared" si="221"/>
        <v/>
      </c>
      <c r="O585" t="str">
        <f t="shared" si="224"/>
        <v/>
      </c>
      <c r="P585" t="str">
        <f t="shared" si="217"/>
        <v/>
      </c>
      <c r="Q585" s="8" t="str">
        <f t="shared" si="218"/>
        <v/>
      </c>
    </row>
    <row r="586" spans="11:17" x14ac:dyDescent="0.25">
      <c r="K586">
        <f t="shared" si="241"/>
        <v>0</v>
      </c>
      <c r="L586" t="str">
        <f t="shared" ref="L586:L587" si="244">IF(AND(COUNTIF(K586,"*-*"),LEN(K586)&gt;22,MID(K587,3,1)="-",A561=A587),LEFT(K586,2),"")</f>
        <v/>
      </c>
      <c r="N586" t="str">
        <f t="shared" si="221"/>
        <v/>
      </c>
      <c r="O586" t="str">
        <f t="shared" si="224"/>
        <v/>
      </c>
      <c r="P586" t="str">
        <f t="shared" ref="P586:P649" si="245">IF(LEFT(K588,3)="QTÉ",RIGHT(K588,(LEN(K588)-4)),IF(LEFT(K589,3)="QTÉ",RIGHT(K589,(LEN(K589)-4)),""))</f>
        <v/>
      </c>
      <c r="Q586" s="8" t="str">
        <f t="shared" si="218"/>
        <v/>
      </c>
    </row>
    <row r="587" spans="11:17" x14ac:dyDescent="0.25">
      <c r="K587">
        <f t="shared" si="241"/>
        <v>0</v>
      </c>
      <c r="L587" t="str">
        <f t="shared" si="244"/>
        <v/>
      </c>
      <c r="N587" t="str">
        <f t="shared" si="221"/>
        <v/>
      </c>
      <c r="O587" t="str">
        <f t="shared" si="224"/>
        <v/>
      </c>
      <c r="P587" t="str">
        <f t="shared" si="245"/>
        <v/>
      </c>
      <c r="Q587" s="8" t="str">
        <f t="shared" ref="Q587:Q650" si="246">IFERROR(VALUE(P587)*VALUE(SUBSTITUTE(O587,CHAR(160),"")),"")</f>
        <v/>
      </c>
    </row>
    <row r="588" spans="11:17" x14ac:dyDescent="0.25">
      <c r="K588">
        <f t="shared" si="241"/>
        <v>0</v>
      </c>
      <c r="L588" t="str">
        <f t="shared" ref="L588" si="247">IF(AND(COUNTIF(K588,"*-*"),LEN(K588)&gt;22,MID(K588,3,1)="-"),LEFT(K588,2),"")</f>
        <v/>
      </c>
      <c r="N588" t="str">
        <f t="shared" si="221"/>
        <v/>
      </c>
      <c r="O588" t="str">
        <f t="shared" si="224"/>
        <v/>
      </c>
      <c r="P588" t="str">
        <f t="shared" si="245"/>
        <v/>
      </c>
      <c r="Q588" s="8" t="str">
        <f t="shared" si="246"/>
        <v/>
      </c>
    </row>
    <row r="589" spans="11:17" x14ac:dyDescent="0.25">
      <c r="K589">
        <f t="shared" si="241"/>
        <v>0</v>
      </c>
      <c r="L589" t="str">
        <f t="shared" si="230"/>
        <v/>
      </c>
      <c r="N589" t="str">
        <f t="shared" si="221"/>
        <v/>
      </c>
      <c r="O589" t="str">
        <f t="shared" si="224"/>
        <v/>
      </c>
      <c r="P589" t="str">
        <f t="shared" si="245"/>
        <v/>
      </c>
      <c r="Q589" s="8" t="str">
        <f t="shared" si="246"/>
        <v/>
      </c>
    </row>
    <row r="590" spans="11:17" x14ac:dyDescent="0.25">
      <c r="K590">
        <f t="shared" si="241"/>
        <v>0</v>
      </c>
      <c r="L590" t="str">
        <f t="shared" si="230"/>
        <v/>
      </c>
      <c r="N590" t="str">
        <f t="shared" si="221"/>
        <v/>
      </c>
      <c r="O590" t="str">
        <f t="shared" si="224"/>
        <v/>
      </c>
      <c r="P590" t="str">
        <f t="shared" si="245"/>
        <v/>
      </c>
      <c r="Q590" s="8" t="str">
        <f t="shared" si="246"/>
        <v/>
      </c>
    </row>
    <row r="591" spans="11:17" x14ac:dyDescent="0.25">
      <c r="K591">
        <f t="shared" si="241"/>
        <v>0</v>
      </c>
      <c r="L591" t="str">
        <f t="shared" si="230"/>
        <v/>
      </c>
      <c r="N591" t="str">
        <f t="shared" ref="N591:N654" si="248">IFERROR(MID(K594,FIND("µ",SUBSTITUTE(K594,":","µ",1))+1,FIND("µ",SUBSTITUTE(K594,":","µ",2))-FIND("µ",SUBSTITUTE(K594,":","µ",1))-21),"")</f>
        <v/>
      </c>
      <c r="O591" t="str">
        <f t="shared" si="224"/>
        <v/>
      </c>
      <c r="P591" t="str">
        <f t="shared" si="245"/>
        <v/>
      </c>
      <c r="Q591" s="8" t="str">
        <f t="shared" si="246"/>
        <v/>
      </c>
    </row>
    <row r="592" spans="11:17" x14ac:dyDescent="0.25">
      <c r="K592">
        <f t="shared" si="241"/>
        <v>0</v>
      </c>
      <c r="L592" t="str">
        <f t="shared" si="230"/>
        <v/>
      </c>
      <c r="N592" t="str">
        <f t="shared" si="248"/>
        <v/>
      </c>
      <c r="O592" t="str">
        <f t="shared" si="224"/>
        <v/>
      </c>
      <c r="P592" t="str">
        <f t="shared" si="245"/>
        <v/>
      </c>
      <c r="Q592" s="8" t="str">
        <f t="shared" si="246"/>
        <v/>
      </c>
    </row>
    <row r="593" spans="11:17" x14ac:dyDescent="0.25">
      <c r="K593">
        <f t="shared" si="241"/>
        <v>0</v>
      </c>
      <c r="L593" t="str">
        <f t="shared" ref="L593" si="249">IF(AND(COUNTIF(K593,"*-*"),LEN(K593)&gt;22,MID(K594,3,1)="-",A568=A594),LEFT(K593,2),"")</f>
        <v/>
      </c>
      <c r="N593" t="str">
        <f t="shared" si="248"/>
        <v/>
      </c>
      <c r="O593" t="str">
        <f t="shared" si="224"/>
        <v/>
      </c>
      <c r="P593" t="str">
        <f t="shared" si="245"/>
        <v/>
      </c>
      <c r="Q593" s="8" t="str">
        <f t="shared" si="246"/>
        <v/>
      </c>
    </row>
    <row r="594" spans="11:17" x14ac:dyDescent="0.25">
      <c r="K594">
        <f t="shared" si="241"/>
        <v>0</v>
      </c>
      <c r="L594" t="str">
        <f t="shared" ref="L594" si="250">IF(AND(COUNTIF(K594,"*-*"),LEN(K594)&gt;22,MID(K594,3,1)="-"),LEFT(K594,2),"")</f>
        <v/>
      </c>
      <c r="N594" t="str">
        <f t="shared" si="248"/>
        <v/>
      </c>
      <c r="O594" t="str">
        <f t="shared" si="224"/>
        <v/>
      </c>
      <c r="P594" t="str">
        <f t="shared" si="245"/>
        <v/>
      </c>
      <c r="Q594" s="8" t="str">
        <f t="shared" si="246"/>
        <v/>
      </c>
    </row>
    <row r="595" spans="11:17" x14ac:dyDescent="0.25">
      <c r="K595">
        <f t="shared" si="241"/>
        <v>0</v>
      </c>
      <c r="L595" t="str">
        <f t="shared" si="232"/>
        <v/>
      </c>
      <c r="N595" t="str">
        <f t="shared" si="248"/>
        <v/>
      </c>
      <c r="O595" t="str">
        <f t="shared" si="224"/>
        <v/>
      </c>
      <c r="P595" t="str">
        <f t="shared" si="245"/>
        <v/>
      </c>
      <c r="Q595" s="8" t="str">
        <f t="shared" si="246"/>
        <v/>
      </c>
    </row>
    <row r="596" spans="11:17" x14ac:dyDescent="0.25">
      <c r="K596">
        <f t="shared" si="241"/>
        <v>0</v>
      </c>
      <c r="L596" t="str">
        <f t="shared" si="232"/>
        <v/>
      </c>
      <c r="N596" t="str">
        <f t="shared" si="248"/>
        <v/>
      </c>
      <c r="O596" t="str">
        <f t="shared" si="224"/>
        <v/>
      </c>
      <c r="P596" t="str">
        <f t="shared" si="245"/>
        <v/>
      </c>
      <c r="Q596" s="8" t="str">
        <f t="shared" si="246"/>
        <v/>
      </c>
    </row>
    <row r="597" spans="11:17" x14ac:dyDescent="0.25">
      <c r="K597">
        <f t="shared" si="241"/>
        <v>0</v>
      </c>
      <c r="L597" t="str">
        <f t="shared" si="232"/>
        <v/>
      </c>
      <c r="N597" t="str">
        <f t="shared" si="248"/>
        <v/>
      </c>
      <c r="O597" t="str">
        <f t="shared" ref="O597:O660" si="251">IF(RIGHT(K600,1)="€",LEFT(K600,(LEN(K600)-1)),IF(RIGHT(K601,1)="€",LEFT(K601,(LEN(K601)-1)),""))</f>
        <v/>
      </c>
      <c r="P597" t="str">
        <f t="shared" si="245"/>
        <v/>
      </c>
      <c r="Q597" s="8" t="str">
        <f t="shared" si="246"/>
        <v/>
      </c>
    </row>
    <row r="598" spans="11:17" x14ac:dyDescent="0.25">
      <c r="K598">
        <f t="shared" si="241"/>
        <v>0</v>
      </c>
      <c r="L598" t="str">
        <f t="shared" si="232"/>
        <v/>
      </c>
      <c r="N598" t="str">
        <f t="shared" si="248"/>
        <v/>
      </c>
      <c r="O598" t="str">
        <f t="shared" si="251"/>
        <v/>
      </c>
      <c r="P598" t="str">
        <f t="shared" si="245"/>
        <v/>
      </c>
      <c r="Q598" s="8" t="str">
        <f t="shared" si="246"/>
        <v/>
      </c>
    </row>
    <row r="599" spans="11:17" x14ac:dyDescent="0.25">
      <c r="K599">
        <f t="shared" si="241"/>
        <v>0</v>
      </c>
      <c r="L599" t="str">
        <f t="shared" ref="L599" si="252">IF(AND(COUNTIF(K599,"*-*"),LEN(K599)&gt;22,MID(K600,3,1)="-",A574=A600),LEFT(K599,2),"")</f>
        <v/>
      </c>
      <c r="N599" t="str">
        <f t="shared" si="248"/>
        <v/>
      </c>
      <c r="O599" t="str">
        <f t="shared" si="251"/>
        <v/>
      </c>
      <c r="P599" t="str">
        <f t="shared" si="245"/>
        <v/>
      </c>
      <c r="Q599" s="8" t="str">
        <f t="shared" si="246"/>
        <v/>
      </c>
    </row>
    <row r="600" spans="11:17" x14ac:dyDescent="0.25">
      <c r="K600">
        <f t="shared" si="241"/>
        <v>0</v>
      </c>
      <c r="L600" t="str">
        <f t="shared" ref="L600" si="253">IF(AND(COUNTIF(K600,"*-*"),LEN(K600)&gt;22,MID(K600,3,1)="-"),LEFT(K600,2),"")</f>
        <v/>
      </c>
      <c r="N600" t="str">
        <f t="shared" si="248"/>
        <v/>
      </c>
      <c r="O600" t="str">
        <f t="shared" si="251"/>
        <v/>
      </c>
      <c r="P600" t="str">
        <f t="shared" si="245"/>
        <v/>
      </c>
      <c r="Q600" s="8" t="str">
        <f t="shared" si="246"/>
        <v/>
      </c>
    </row>
    <row r="601" spans="11:17" x14ac:dyDescent="0.25">
      <c r="K601">
        <f t="shared" si="241"/>
        <v>0</v>
      </c>
      <c r="L601" t="str">
        <f t="shared" si="234"/>
        <v/>
      </c>
      <c r="N601" t="str">
        <f t="shared" si="248"/>
        <v/>
      </c>
      <c r="O601" t="str">
        <f t="shared" si="251"/>
        <v/>
      </c>
      <c r="P601" t="str">
        <f t="shared" si="245"/>
        <v/>
      </c>
      <c r="Q601" s="8" t="str">
        <f t="shared" si="246"/>
        <v/>
      </c>
    </row>
    <row r="602" spans="11:17" x14ac:dyDescent="0.25">
      <c r="K602">
        <f t="shared" si="241"/>
        <v>0</v>
      </c>
      <c r="L602" t="str">
        <f t="shared" si="234"/>
        <v/>
      </c>
      <c r="N602" t="str">
        <f t="shared" si="248"/>
        <v/>
      </c>
      <c r="O602" t="str">
        <f t="shared" si="251"/>
        <v/>
      </c>
      <c r="P602" t="str">
        <f t="shared" si="245"/>
        <v/>
      </c>
      <c r="Q602" s="8" t="str">
        <f t="shared" si="246"/>
        <v/>
      </c>
    </row>
    <row r="603" spans="11:17" x14ac:dyDescent="0.25">
      <c r="K603">
        <f t="shared" si="241"/>
        <v>0</v>
      </c>
      <c r="L603" t="str">
        <f t="shared" si="234"/>
        <v/>
      </c>
      <c r="N603" t="str">
        <f t="shared" si="248"/>
        <v/>
      </c>
      <c r="O603" t="str">
        <f t="shared" si="251"/>
        <v/>
      </c>
      <c r="P603" t="str">
        <f t="shared" si="245"/>
        <v/>
      </c>
      <c r="Q603" s="8" t="str">
        <f t="shared" si="246"/>
        <v/>
      </c>
    </row>
    <row r="604" spans="11:17" x14ac:dyDescent="0.25">
      <c r="K604">
        <f t="shared" si="241"/>
        <v>0</v>
      </c>
      <c r="L604" t="str">
        <f t="shared" si="234"/>
        <v/>
      </c>
      <c r="N604" t="str">
        <f t="shared" si="248"/>
        <v/>
      </c>
      <c r="O604" t="str">
        <f t="shared" si="251"/>
        <v/>
      </c>
      <c r="P604" t="str">
        <f t="shared" si="245"/>
        <v/>
      </c>
      <c r="Q604" s="8" t="str">
        <f t="shared" si="246"/>
        <v/>
      </c>
    </row>
    <row r="605" spans="11:17" x14ac:dyDescent="0.25">
      <c r="K605">
        <f t="shared" si="241"/>
        <v>0</v>
      </c>
      <c r="L605" t="str">
        <f t="shared" ref="L605" si="254">IF(AND(COUNTIF(K605,"*-*"),LEN(K605)&gt;22,MID(K606,3,1)="-",A580=A606),LEFT(K605,2),"")</f>
        <v/>
      </c>
      <c r="N605" t="str">
        <f t="shared" si="248"/>
        <v/>
      </c>
      <c r="O605" t="str">
        <f t="shared" si="251"/>
        <v/>
      </c>
      <c r="P605" t="str">
        <f t="shared" si="245"/>
        <v/>
      </c>
      <c r="Q605" s="8" t="str">
        <f t="shared" si="246"/>
        <v/>
      </c>
    </row>
    <row r="606" spans="11:17" x14ac:dyDescent="0.25">
      <c r="K606">
        <f t="shared" si="241"/>
        <v>0</v>
      </c>
      <c r="L606" t="str">
        <f t="shared" ref="L606" si="255">IF(AND(COUNTIF(K606,"*-*"),LEN(K606)&gt;22,MID(K606,3,1)="-"),LEFT(K606,2),"")</f>
        <v/>
      </c>
      <c r="N606" t="str">
        <f t="shared" si="248"/>
        <v/>
      </c>
      <c r="O606" t="str">
        <f t="shared" si="251"/>
        <v/>
      </c>
      <c r="P606" t="str">
        <f t="shared" si="245"/>
        <v/>
      </c>
      <c r="Q606" s="8" t="str">
        <f t="shared" si="246"/>
        <v/>
      </c>
    </row>
    <row r="607" spans="11:17" x14ac:dyDescent="0.25">
      <c r="K607">
        <f t="shared" si="241"/>
        <v>0</v>
      </c>
      <c r="L607" t="str">
        <f t="shared" si="236"/>
        <v/>
      </c>
      <c r="N607" t="str">
        <f t="shared" si="248"/>
        <v/>
      </c>
      <c r="O607" t="str">
        <f t="shared" si="251"/>
        <v/>
      </c>
      <c r="P607" t="str">
        <f t="shared" si="245"/>
        <v/>
      </c>
      <c r="Q607" s="8" t="str">
        <f t="shared" si="246"/>
        <v/>
      </c>
    </row>
    <row r="608" spans="11:17" x14ac:dyDescent="0.25">
      <c r="K608">
        <f t="shared" si="241"/>
        <v>0</v>
      </c>
      <c r="L608" t="str">
        <f t="shared" si="236"/>
        <v/>
      </c>
      <c r="N608" t="str">
        <f t="shared" si="248"/>
        <v/>
      </c>
      <c r="O608" t="str">
        <f t="shared" si="251"/>
        <v/>
      </c>
      <c r="P608" t="str">
        <f t="shared" si="245"/>
        <v/>
      </c>
      <c r="Q608" s="8" t="str">
        <f t="shared" si="246"/>
        <v/>
      </c>
    </row>
    <row r="609" spans="11:17" x14ac:dyDescent="0.25">
      <c r="K609">
        <f t="shared" si="241"/>
        <v>0</v>
      </c>
      <c r="L609" t="str">
        <f t="shared" si="236"/>
        <v/>
      </c>
      <c r="N609" t="str">
        <f t="shared" si="248"/>
        <v/>
      </c>
      <c r="O609" t="str">
        <f t="shared" si="251"/>
        <v/>
      </c>
      <c r="P609" t="str">
        <f t="shared" si="245"/>
        <v/>
      </c>
      <c r="Q609" s="8" t="str">
        <f t="shared" si="246"/>
        <v/>
      </c>
    </row>
    <row r="610" spans="11:17" x14ac:dyDescent="0.25">
      <c r="K610">
        <f t="shared" si="241"/>
        <v>0</v>
      </c>
      <c r="L610" t="str">
        <f t="shared" si="236"/>
        <v/>
      </c>
      <c r="N610" t="str">
        <f t="shared" si="248"/>
        <v/>
      </c>
      <c r="O610" t="str">
        <f t="shared" si="251"/>
        <v/>
      </c>
      <c r="P610" t="str">
        <f t="shared" si="245"/>
        <v/>
      </c>
      <c r="Q610" s="8" t="str">
        <f t="shared" si="246"/>
        <v/>
      </c>
    </row>
    <row r="611" spans="11:17" x14ac:dyDescent="0.25">
      <c r="K611">
        <f t="shared" si="241"/>
        <v>0</v>
      </c>
      <c r="L611" t="str">
        <f t="shared" ref="L611" si="256">IF(AND(COUNTIF(K611,"*-*"),LEN(K611)&gt;22,MID(K612,3,1)="-",A586=A612),LEFT(K611,2),"")</f>
        <v/>
      </c>
      <c r="N611" t="str">
        <f t="shared" si="248"/>
        <v/>
      </c>
      <c r="O611" t="str">
        <f t="shared" si="251"/>
        <v/>
      </c>
      <c r="P611" t="str">
        <f t="shared" si="245"/>
        <v/>
      </c>
      <c r="Q611" s="8" t="str">
        <f t="shared" si="246"/>
        <v/>
      </c>
    </row>
    <row r="612" spans="11:17" x14ac:dyDescent="0.25">
      <c r="K612">
        <f t="shared" si="241"/>
        <v>0</v>
      </c>
      <c r="L612" t="str">
        <f t="shared" ref="L612" si="257">IF(AND(COUNTIF(K612,"*-*"),LEN(K612)&gt;22,MID(K612,3,1)="-"),LEFT(K612,2),"")</f>
        <v/>
      </c>
      <c r="N612" t="str">
        <f t="shared" si="248"/>
        <v/>
      </c>
      <c r="O612" t="str">
        <f t="shared" si="251"/>
        <v/>
      </c>
      <c r="P612" t="str">
        <f t="shared" si="245"/>
        <v/>
      </c>
      <c r="Q612" s="8" t="str">
        <f t="shared" si="246"/>
        <v/>
      </c>
    </row>
    <row r="613" spans="11:17" x14ac:dyDescent="0.25">
      <c r="K613">
        <f t="shared" si="241"/>
        <v>0</v>
      </c>
      <c r="L613" t="str">
        <f t="shared" si="238"/>
        <v/>
      </c>
      <c r="N613" t="str">
        <f t="shared" si="248"/>
        <v/>
      </c>
      <c r="O613" t="str">
        <f t="shared" si="251"/>
        <v/>
      </c>
      <c r="P613" t="str">
        <f t="shared" si="245"/>
        <v/>
      </c>
      <c r="Q613" s="8" t="str">
        <f t="shared" si="246"/>
        <v/>
      </c>
    </row>
    <row r="614" spans="11:17" x14ac:dyDescent="0.25">
      <c r="K614">
        <f t="shared" si="241"/>
        <v>0</v>
      </c>
      <c r="L614" t="str">
        <f t="shared" ref="L614" si="258">IF(AND(COUNTIF(K614,"*-*"),LEN(K614)&gt;22,MID(K615,3,1)="-",A589=A615),LEFT(K614,2),"")</f>
        <v/>
      </c>
      <c r="N614" t="str">
        <f t="shared" si="248"/>
        <v/>
      </c>
      <c r="O614" t="str">
        <f t="shared" si="251"/>
        <v/>
      </c>
      <c r="P614" t="str">
        <f t="shared" si="245"/>
        <v/>
      </c>
      <c r="Q614" s="8" t="str">
        <f t="shared" si="246"/>
        <v/>
      </c>
    </row>
    <row r="615" spans="11:17" x14ac:dyDescent="0.25">
      <c r="K615">
        <f t="shared" si="241"/>
        <v>0</v>
      </c>
      <c r="L615" t="str">
        <f t="shared" ref="L615" si="259">IF(AND(COUNTIF(K615,"*-*"),LEN(K615)&gt;22,MID(K615,3,1)="-"),LEFT(K615,2),"")</f>
        <v/>
      </c>
      <c r="N615" t="str">
        <f t="shared" si="248"/>
        <v/>
      </c>
      <c r="O615" t="str">
        <f t="shared" si="251"/>
        <v/>
      </c>
      <c r="P615" t="str">
        <f t="shared" si="245"/>
        <v/>
      </c>
      <c r="Q615" s="8" t="str">
        <f t="shared" si="246"/>
        <v/>
      </c>
    </row>
    <row r="616" spans="11:17" x14ac:dyDescent="0.25">
      <c r="K616">
        <f t="shared" si="241"/>
        <v>0</v>
      </c>
      <c r="L616" t="str">
        <f t="shared" si="240"/>
        <v/>
      </c>
      <c r="N616" t="str">
        <f t="shared" si="248"/>
        <v/>
      </c>
      <c r="O616" t="str">
        <f t="shared" si="251"/>
        <v/>
      </c>
      <c r="P616" t="str">
        <f t="shared" si="245"/>
        <v/>
      </c>
      <c r="Q616" s="8" t="str">
        <f t="shared" si="246"/>
        <v/>
      </c>
    </row>
    <row r="617" spans="11:17" x14ac:dyDescent="0.25">
      <c r="K617">
        <f t="shared" si="241"/>
        <v>0</v>
      </c>
      <c r="L617" t="str">
        <f t="shared" si="240"/>
        <v/>
      </c>
      <c r="N617" t="str">
        <f t="shared" si="248"/>
        <v/>
      </c>
      <c r="O617" t="str">
        <f t="shared" si="251"/>
        <v/>
      </c>
      <c r="P617" t="str">
        <f t="shared" si="245"/>
        <v/>
      </c>
      <c r="Q617" s="8" t="str">
        <f t="shared" si="246"/>
        <v/>
      </c>
    </row>
    <row r="618" spans="11:17" x14ac:dyDescent="0.25">
      <c r="K618">
        <f t="shared" si="241"/>
        <v>0</v>
      </c>
      <c r="L618" t="str">
        <f t="shared" si="240"/>
        <v/>
      </c>
      <c r="N618" t="str">
        <f t="shared" si="248"/>
        <v/>
      </c>
      <c r="O618" t="str">
        <f t="shared" si="251"/>
        <v/>
      </c>
      <c r="P618" t="str">
        <f t="shared" si="245"/>
        <v/>
      </c>
      <c r="Q618" s="8" t="str">
        <f t="shared" si="246"/>
        <v/>
      </c>
    </row>
    <row r="619" spans="11:17" x14ac:dyDescent="0.25">
      <c r="K619">
        <f t="shared" si="241"/>
        <v>0</v>
      </c>
      <c r="L619" t="str">
        <f t="shared" si="240"/>
        <v/>
      </c>
      <c r="N619" t="str">
        <f t="shared" si="248"/>
        <v/>
      </c>
      <c r="O619" t="str">
        <f t="shared" si="251"/>
        <v/>
      </c>
      <c r="P619" t="str">
        <f t="shared" si="245"/>
        <v/>
      </c>
      <c r="Q619" s="8" t="str">
        <f t="shared" si="246"/>
        <v/>
      </c>
    </row>
    <row r="620" spans="11:17" x14ac:dyDescent="0.25">
      <c r="K620">
        <f t="shared" si="241"/>
        <v>0</v>
      </c>
      <c r="L620" t="str">
        <f t="shared" ref="L620" si="260">IF(AND(COUNTIF(K620,"*-*"),LEN(K620)&gt;22,MID(K621,3,1)="-",A595=A621),LEFT(K620,2),"")</f>
        <v/>
      </c>
      <c r="N620" t="str">
        <f t="shared" si="248"/>
        <v/>
      </c>
      <c r="O620" t="str">
        <f t="shared" si="251"/>
        <v/>
      </c>
      <c r="P620" t="str">
        <f t="shared" si="245"/>
        <v/>
      </c>
      <c r="Q620" s="8" t="str">
        <f t="shared" si="246"/>
        <v/>
      </c>
    </row>
    <row r="621" spans="11:17" x14ac:dyDescent="0.25">
      <c r="K621">
        <f t="shared" si="241"/>
        <v>0</v>
      </c>
      <c r="L621" t="str">
        <f t="shared" ref="L621" si="261">IF(AND(COUNTIF(K621,"*-*"),LEN(K621)&gt;22,MID(K621,3,1)="-"),LEFT(K621,2),"")</f>
        <v/>
      </c>
      <c r="N621" t="str">
        <f t="shared" si="248"/>
        <v/>
      </c>
      <c r="O621" t="str">
        <f t="shared" si="251"/>
        <v/>
      </c>
      <c r="P621" t="str">
        <f t="shared" si="245"/>
        <v/>
      </c>
      <c r="Q621" s="8" t="str">
        <f t="shared" si="246"/>
        <v/>
      </c>
    </row>
    <row r="622" spans="11:17" x14ac:dyDescent="0.25">
      <c r="K622">
        <f t="shared" si="241"/>
        <v>0</v>
      </c>
      <c r="L622" t="str">
        <f t="shared" si="243"/>
        <v/>
      </c>
      <c r="N622" t="str">
        <f t="shared" si="248"/>
        <v/>
      </c>
      <c r="O622" t="str">
        <f t="shared" si="251"/>
        <v/>
      </c>
      <c r="P622" t="str">
        <f t="shared" si="245"/>
        <v/>
      </c>
      <c r="Q622" s="8" t="str">
        <f t="shared" si="246"/>
        <v/>
      </c>
    </row>
    <row r="623" spans="11:17" x14ac:dyDescent="0.25">
      <c r="K623">
        <f t="shared" si="241"/>
        <v>0</v>
      </c>
      <c r="L623" t="str">
        <f t="shared" si="243"/>
        <v/>
      </c>
      <c r="N623" t="str">
        <f t="shared" si="248"/>
        <v/>
      </c>
      <c r="O623" t="str">
        <f t="shared" si="251"/>
        <v/>
      </c>
      <c r="P623" t="str">
        <f t="shared" si="245"/>
        <v/>
      </c>
      <c r="Q623" s="8" t="str">
        <f t="shared" si="246"/>
        <v/>
      </c>
    </row>
    <row r="624" spans="11:17" x14ac:dyDescent="0.25">
      <c r="K624">
        <f t="shared" si="241"/>
        <v>0</v>
      </c>
      <c r="L624" t="str">
        <f t="shared" si="243"/>
        <v/>
      </c>
      <c r="N624" t="str">
        <f t="shared" si="248"/>
        <v/>
      </c>
      <c r="O624" t="str">
        <f t="shared" si="251"/>
        <v/>
      </c>
      <c r="P624" t="str">
        <f t="shared" si="245"/>
        <v/>
      </c>
      <c r="Q624" s="8" t="str">
        <f t="shared" si="246"/>
        <v/>
      </c>
    </row>
    <row r="625" spans="11:17" x14ac:dyDescent="0.25">
      <c r="K625">
        <f t="shared" si="241"/>
        <v>0</v>
      </c>
      <c r="L625" t="str">
        <f t="shared" si="243"/>
        <v/>
      </c>
      <c r="N625" t="str">
        <f t="shared" si="248"/>
        <v/>
      </c>
      <c r="O625" t="str">
        <f t="shared" si="251"/>
        <v/>
      </c>
      <c r="P625" t="str">
        <f t="shared" si="245"/>
        <v/>
      </c>
      <c r="Q625" s="8" t="str">
        <f t="shared" si="246"/>
        <v/>
      </c>
    </row>
    <row r="626" spans="11:17" x14ac:dyDescent="0.25">
      <c r="K626">
        <f t="shared" si="241"/>
        <v>0</v>
      </c>
      <c r="L626" t="str">
        <f t="shared" ref="L626:L627" si="262">IF(AND(COUNTIF(K626,"*-*"),LEN(K626)&gt;22,MID(K627,3,1)="-",A601=A627),LEFT(K626,2),"")</f>
        <v/>
      </c>
      <c r="N626" t="str">
        <f t="shared" si="248"/>
        <v/>
      </c>
      <c r="O626" t="str">
        <f t="shared" si="251"/>
        <v/>
      </c>
      <c r="P626" t="str">
        <f t="shared" si="245"/>
        <v/>
      </c>
      <c r="Q626" s="8" t="str">
        <f t="shared" si="246"/>
        <v/>
      </c>
    </row>
    <row r="627" spans="11:17" x14ac:dyDescent="0.25">
      <c r="K627">
        <f t="shared" si="241"/>
        <v>0</v>
      </c>
      <c r="L627" t="str">
        <f t="shared" si="262"/>
        <v/>
      </c>
      <c r="N627" t="str">
        <f t="shared" si="248"/>
        <v/>
      </c>
      <c r="O627" t="str">
        <f t="shared" si="251"/>
        <v/>
      </c>
      <c r="P627" t="str">
        <f t="shared" si="245"/>
        <v/>
      </c>
      <c r="Q627" s="8" t="str">
        <f t="shared" si="246"/>
        <v/>
      </c>
    </row>
    <row r="628" spans="11:17" x14ac:dyDescent="0.25">
      <c r="K628">
        <f t="shared" si="241"/>
        <v>0</v>
      </c>
      <c r="L628" t="str">
        <f t="shared" ref="L628:L672" si="263">IF(AND(COUNTIF(K628,"*-*"),LEN(K628)&gt;22,MID(K628,3,1)="-"),LEFT(K628,2),"")</f>
        <v/>
      </c>
      <c r="N628" t="str">
        <f t="shared" si="248"/>
        <v/>
      </c>
      <c r="O628" t="str">
        <f t="shared" si="251"/>
        <v/>
      </c>
      <c r="P628" t="str">
        <f t="shared" si="245"/>
        <v/>
      </c>
      <c r="Q628" s="8" t="str">
        <f t="shared" si="246"/>
        <v/>
      </c>
    </row>
    <row r="629" spans="11:17" x14ac:dyDescent="0.25">
      <c r="K629">
        <f t="shared" si="241"/>
        <v>0</v>
      </c>
      <c r="L629" t="str">
        <f t="shared" si="263"/>
        <v/>
      </c>
      <c r="N629" t="str">
        <f t="shared" si="248"/>
        <v/>
      </c>
      <c r="O629" t="str">
        <f t="shared" si="251"/>
        <v/>
      </c>
      <c r="P629" t="str">
        <f t="shared" si="245"/>
        <v/>
      </c>
      <c r="Q629" s="8" t="str">
        <f t="shared" si="246"/>
        <v/>
      </c>
    </row>
    <row r="630" spans="11:17" x14ac:dyDescent="0.25">
      <c r="K630">
        <f t="shared" si="241"/>
        <v>0</v>
      </c>
      <c r="L630" t="str">
        <f t="shared" si="263"/>
        <v/>
      </c>
      <c r="N630" t="str">
        <f t="shared" si="248"/>
        <v/>
      </c>
      <c r="O630" t="str">
        <f t="shared" si="251"/>
        <v/>
      </c>
      <c r="P630" t="str">
        <f t="shared" si="245"/>
        <v/>
      </c>
      <c r="Q630" s="8" t="str">
        <f t="shared" si="246"/>
        <v/>
      </c>
    </row>
    <row r="631" spans="11:17" x14ac:dyDescent="0.25">
      <c r="K631">
        <f t="shared" si="241"/>
        <v>0</v>
      </c>
      <c r="L631" t="str">
        <f t="shared" si="263"/>
        <v/>
      </c>
      <c r="N631" t="str">
        <f t="shared" si="248"/>
        <v/>
      </c>
      <c r="O631" t="str">
        <f t="shared" si="251"/>
        <v/>
      </c>
      <c r="P631" t="str">
        <f t="shared" si="245"/>
        <v/>
      </c>
      <c r="Q631" s="8" t="str">
        <f t="shared" si="246"/>
        <v/>
      </c>
    </row>
    <row r="632" spans="11:17" x14ac:dyDescent="0.25">
      <c r="K632">
        <f t="shared" si="241"/>
        <v>0</v>
      </c>
      <c r="L632" t="str">
        <f t="shared" si="263"/>
        <v/>
      </c>
      <c r="N632" t="str">
        <f t="shared" si="248"/>
        <v/>
      </c>
      <c r="O632" t="str">
        <f t="shared" si="251"/>
        <v/>
      </c>
      <c r="P632" t="str">
        <f t="shared" si="245"/>
        <v/>
      </c>
      <c r="Q632" s="8" t="str">
        <f t="shared" si="246"/>
        <v/>
      </c>
    </row>
    <row r="633" spans="11:17" x14ac:dyDescent="0.25">
      <c r="K633">
        <f t="shared" si="241"/>
        <v>0</v>
      </c>
      <c r="L633" t="str">
        <f t="shared" ref="L633" si="264">IF(AND(COUNTIF(K633,"*-*"),LEN(K633)&gt;22,MID(K634,3,1)="-",A608=A634),LEFT(K633,2),"")</f>
        <v/>
      </c>
      <c r="N633" t="str">
        <f t="shared" si="248"/>
        <v/>
      </c>
      <c r="O633" t="str">
        <f t="shared" si="251"/>
        <v/>
      </c>
      <c r="P633" t="str">
        <f t="shared" si="245"/>
        <v/>
      </c>
      <c r="Q633" s="8" t="str">
        <f t="shared" si="246"/>
        <v/>
      </c>
    </row>
    <row r="634" spans="11:17" x14ac:dyDescent="0.25">
      <c r="K634">
        <f t="shared" si="241"/>
        <v>0</v>
      </c>
      <c r="L634" t="str">
        <f t="shared" ref="L634:L678" si="265">IF(AND(COUNTIF(K634,"*-*"),LEN(K634)&gt;22,MID(K634,3,1)="-"),LEFT(K634,2),"")</f>
        <v/>
      </c>
      <c r="N634" t="str">
        <f t="shared" si="248"/>
        <v/>
      </c>
      <c r="O634" t="str">
        <f t="shared" si="251"/>
        <v/>
      </c>
      <c r="P634" t="str">
        <f t="shared" si="245"/>
        <v/>
      </c>
      <c r="Q634" s="8" t="str">
        <f t="shared" si="246"/>
        <v/>
      </c>
    </row>
    <row r="635" spans="11:17" x14ac:dyDescent="0.25">
      <c r="K635">
        <f t="shared" si="241"/>
        <v>0</v>
      </c>
      <c r="L635" t="str">
        <f t="shared" si="265"/>
        <v/>
      </c>
      <c r="N635" t="str">
        <f t="shared" si="248"/>
        <v/>
      </c>
      <c r="O635" t="str">
        <f t="shared" si="251"/>
        <v/>
      </c>
      <c r="P635" t="str">
        <f t="shared" si="245"/>
        <v/>
      </c>
      <c r="Q635" s="8" t="str">
        <f t="shared" si="246"/>
        <v/>
      </c>
    </row>
    <row r="636" spans="11:17" x14ac:dyDescent="0.25">
      <c r="K636">
        <f t="shared" si="241"/>
        <v>0</v>
      </c>
      <c r="L636" t="str">
        <f t="shared" si="265"/>
        <v/>
      </c>
      <c r="N636" t="str">
        <f t="shared" si="248"/>
        <v/>
      </c>
      <c r="O636" t="str">
        <f t="shared" si="251"/>
        <v/>
      </c>
      <c r="P636" t="str">
        <f t="shared" si="245"/>
        <v/>
      </c>
      <c r="Q636" s="8" t="str">
        <f t="shared" si="246"/>
        <v/>
      </c>
    </row>
    <row r="637" spans="11:17" x14ac:dyDescent="0.25">
      <c r="K637">
        <f t="shared" si="241"/>
        <v>0</v>
      </c>
      <c r="L637" t="str">
        <f t="shared" si="265"/>
        <v/>
      </c>
      <c r="N637" t="str">
        <f t="shared" si="248"/>
        <v/>
      </c>
      <c r="O637" t="str">
        <f t="shared" si="251"/>
        <v/>
      </c>
      <c r="P637" t="str">
        <f t="shared" si="245"/>
        <v/>
      </c>
      <c r="Q637" s="8" t="str">
        <f t="shared" si="246"/>
        <v/>
      </c>
    </row>
    <row r="638" spans="11:17" x14ac:dyDescent="0.25">
      <c r="K638">
        <f t="shared" si="241"/>
        <v>0</v>
      </c>
      <c r="L638" t="str">
        <f t="shared" si="265"/>
        <v/>
      </c>
      <c r="N638" t="str">
        <f t="shared" si="248"/>
        <v/>
      </c>
      <c r="O638" t="str">
        <f t="shared" si="251"/>
        <v/>
      </c>
      <c r="P638" t="str">
        <f t="shared" si="245"/>
        <v/>
      </c>
      <c r="Q638" s="8" t="str">
        <f t="shared" si="246"/>
        <v/>
      </c>
    </row>
    <row r="639" spans="11:17" x14ac:dyDescent="0.25">
      <c r="K639">
        <f t="shared" si="241"/>
        <v>0</v>
      </c>
      <c r="L639" t="str">
        <f t="shared" ref="L639" si="266">IF(AND(COUNTIF(K639,"*-*"),LEN(K639)&gt;22,MID(K640,3,1)="-",A614=A640),LEFT(K639,2),"")</f>
        <v/>
      </c>
      <c r="N639" t="str">
        <f t="shared" si="248"/>
        <v/>
      </c>
      <c r="O639" t="str">
        <f t="shared" si="251"/>
        <v/>
      </c>
      <c r="P639" t="str">
        <f t="shared" si="245"/>
        <v/>
      </c>
      <c r="Q639" s="8" t="str">
        <f t="shared" si="246"/>
        <v/>
      </c>
    </row>
    <row r="640" spans="11:17" x14ac:dyDescent="0.25">
      <c r="K640">
        <f t="shared" si="241"/>
        <v>0</v>
      </c>
      <c r="L640" t="str">
        <f t="shared" ref="L640:L684" si="267">IF(AND(COUNTIF(K640,"*-*"),LEN(K640)&gt;22,MID(K640,3,1)="-"),LEFT(K640,2),"")</f>
        <v/>
      </c>
      <c r="N640" t="str">
        <f t="shared" si="248"/>
        <v/>
      </c>
      <c r="O640" t="str">
        <f t="shared" si="251"/>
        <v/>
      </c>
      <c r="P640" t="str">
        <f t="shared" si="245"/>
        <v/>
      </c>
      <c r="Q640" s="8" t="str">
        <f t="shared" si="246"/>
        <v/>
      </c>
    </row>
    <row r="641" spans="11:17" x14ac:dyDescent="0.25">
      <c r="K641">
        <f t="shared" ref="K641:K704" si="268">A641</f>
        <v>0</v>
      </c>
      <c r="L641" t="str">
        <f t="shared" si="267"/>
        <v/>
      </c>
      <c r="N641" t="str">
        <f t="shared" si="248"/>
        <v/>
      </c>
      <c r="O641" t="str">
        <f t="shared" si="251"/>
        <v/>
      </c>
      <c r="P641" t="str">
        <f t="shared" si="245"/>
        <v/>
      </c>
      <c r="Q641" s="8" t="str">
        <f t="shared" si="246"/>
        <v/>
      </c>
    </row>
    <row r="642" spans="11:17" x14ac:dyDescent="0.25">
      <c r="K642">
        <f t="shared" si="268"/>
        <v>0</v>
      </c>
      <c r="L642" t="str">
        <f t="shared" si="267"/>
        <v/>
      </c>
      <c r="N642" t="str">
        <f t="shared" si="248"/>
        <v/>
      </c>
      <c r="O642" t="str">
        <f t="shared" si="251"/>
        <v/>
      </c>
      <c r="P642" t="str">
        <f t="shared" si="245"/>
        <v/>
      </c>
      <c r="Q642" s="8" t="str">
        <f t="shared" si="246"/>
        <v/>
      </c>
    </row>
    <row r="643" spans="11:17" x14ac:dyDescent="0.25">
      <c r="K643">
        <f t="shared" si="268"/>
        <v>0</v>
      </c>
      <c r="L643" t="str">
        <f t="shared" si="267"/>
        <v/>
      </c>
      <c r="N643" t="str">
        <f t="shared" si="248"/>
        <v/>
      </c>
      <c r="O643" t="str">
        <f t="shared" si="251"/>
        <v/>
      </c>
      <c r="P643" t="str">
        <f t="shared" si="245"/>
        <v/>
      </c>
      <c r="Q643" s="8" t="str">
        <f t="shared" si="246"/>
        <v/>
      </c>
    </row>
    <row r="644" spans="11:17" x14ac:dyDescent="0.25">
      <c r="K644">
        <f t="shared" si="268"/>
        <v>0</v>
      </c>
      <c r="L644" t="str">
        <f t="shared" si="267"/>
        <v/>
      </c>
      <c r="N644" t="str">
        <f t="shared" si="248"/>
        <v/>
      </c>
      <c r="O644" t="str">
        <f t="shared" si="251"/>
        <v/>
      </c>
      <c r="P644" t="str">
        <f t="shared" si="245"/>
        <v/>
      </c>
      <c r="Q644" s="8" t="str">
        <f t="shared" si="246"/>
        <v/>
      </c>
    </row>
    <row r="645" spans="11:17" x14ac:dyDescent="0.25">
      <c r="K645">
        <f t="shared" si="268"/>
        <v>0</v>
      </c>
      <c r="L645" t="str">
        <f t="shared" ref="L645" si="269">IF(AND(COUNTIF(K645,"*-*"),LEN(K645)&gt;22,MID(K646,3,1)="-",A620=A646),LEFT(K645,2),"")</f>
        <v/>
      </c>
      <c r="N645" t="str">
        <f t="shared" si="248"/>
        <v/>
      </c>
      <c r="O645" t="str">
        <f t="shared" si="251"/>
        <v/>
      </c>
      <c r="P645" t="str">
        <f t="shared" si="245"/>
        <v/>
      </c>
      <c r="Q645" s="8" t="str">
        <f t="shared" si="246"/>
        <v/>
      </c>
    </row>
    <row r="646" spans="11:17" x14ac:dyDescent="0.25">
      <c r="K646">
        <f t="shared" si="268"/>
        <v>0</v>
      </c>
      <c r="L646" t="str">
        <f t="shared" ref="L646:L690" si="270">IF(AND(COUNTIF(K646,"*-*"),LEN(K646)&gt;22,MID(K646,3,1)="-"),LEFT(K646,2),"")</f>
        <v/>
      </c>
      <c r="N646" t="str">
        <f t="shared" si="248"/>
        <v/>
      </c>
      <c r="O646" t="str">
        <f t="shared" si="251"/>
        <v/>
      </c>
      <c r="P646" t="str">
        <f t="shared" si="245"/>
        <v/>
      </c>
      <c r="Q646" s="8" t="str">
        <f t="shared" si="246"/>
        <v/>
      </c>
    </row>
    <row r="647" spans="11:17" x14ac:dyDescent="0.25">
      <c r="K647">
        <f t="shared" si="268"/>
        <v>0</v>
      </c>
      <c r="L647" t="str">
        <f t="shared" si="270"/>
        <v/>
      </c>
      <c r="N647" t="str">
        <f t="shared" si="248"/>
        <v/>
      </c>
      <c r="O647" t="str">
        <f t="shared" si="251"/>
        <v/>
      </c>
      <c r="P647" t="str">
        <f t="shared" si="245"/>
        <v/>
      </c>
      <c r="Q647" s="8" t="str">
        <f t="shared" si="246"/>
        <v/>
      </c>
    </row>
    <row r="648" spans="11:17" x14ac:dyDescent="0.25">
      <c r="K648">
        <f t="shared" si="268"/>
        <v>0</v>
      </c>
      <c r="L648" t="str">
        <f t="shared" si="270"/>
        <v/>
      </c>
      <c r="N648" t="str">
        <f t="shared" si="248"/>
        <v/>
      </c>
      <c r="O648" t="str">
        <f t="shared" si="251"/>
        <v/>
      </c>
      <c r="P648" t="str">
        <f t="shared" si="245"/>
        <v/>
      </c>
      <c r="Q648" s="8" t="str">
        <f t="shared" si="246"/>
        <v/>
      </c>
    </row>
    <row r="649" spans="11:17" x14ac:dyDescent="0.25">
      <c r="K649">
        <f t="shared" si="268"/>
        <v>0</v>
      </c>
      <c r="L649" t="str">
        <f t="shared" si="270"/>
        <v/>
      </c>
      <c r="N649" t="str">
        <f t="shared" si="248"/>
        <v/>
      </c>
      <c r="O649" t="str">
        <f t="shared" si="251"/>
        <v/>
      </c>
      <c r="P649" t="str">
        <f t="shared" si="245"/>
        <v/>
      </c>
      <c r="Q649" s="8" t="str">
        <f t="shared" si="246"/>
        <v/>
      </c>
    </row>
    <row r="650" spans="11:17" x14ac:dyDescent="0.25">
      <c r="K650">
        <f t="shared" si="268"/>
        <v>0</v>
      </c>
      <c r="L650" t="str">
        <f t="shared" si="270"/>
        <v/>
      </c>
      <c r="N650" t="str">
        <f t="shared" si="248"/>
        <v/>
      </c>
      <c r="O650" t="str">
        <f t="shared" si="251"/>
        <v/>
      </c>
      <c r="P650" t="str">
        <f t="shared" ref="P650:P713" si="271">IF(LEFT(K652,3)="QTÉ",RIGHT(K652,(LEN(K652)-4)),IF(LEFT(K653,3)="QTÉ",RIGHT(K653,(LEN(K653)-4)),""))</f>
        <v/>
      </c>
      <c r="Q650" s="8" t="str">
        <f t="shared" si="246"/>
        <v/>
      </c>
    </row>
    <row r="651" spans="11:17" x14ac:dyDescent="0.25">
      <c r="K651">
        <f t="shared" si="268"/>
        <v>0</v>
      </c>
      <c r="L651" t="str">
        <f t="shared" ref="L651" si="272">IF(AND(COUNTIF(K651,"*-*"),LEN(K651)&gt;22,MID(K652,3,1)="-",A626=A652),LEFT(K651,2),"")</f>
        <v/>
      </c>
      <c r="N651" t="str">
        <f t="shared" si="248"/>
        <v/>
      </c>
      <c r="O651" t="str">
        <f t="shared" si="251"/>
        <v/>
      </c>
      <c r="P651" t="str">
        <f t="shared" si="271"/>
        <v/>
      </c>
      <c r="Q651" s="8" t="str">
        <f t="shared" ref="Q651:Q714" si="273">IFERROR(VALUE(P651)*VALUE(SUBSTITUTE(O651,CHAR(160),"")),"")</f>
        <v/>
      </c>
    </row>
    <row r="652" spans="11:17" x14ac:dyDescent="0.25">
      <c r="K652">
        <f t="shared" si="268"/>
        <v>0</v>
      </c>
      <c r="L652" t="str">
        <f t="shared" ref="L652:L693" si="274">IF(AND(COUNTIF(K652,"*-*"),LEN(K652)&gt;22,MID(K652,3,1)="-"),LEFT(K652,2),"")</f>
        <v/>
      </c>
      <c r="N652" t="str">
        <f t="shared" si="248"/>
        <v/>
      </c>
      <c r="O652" t="str">
        <f t="shared" si="251"/>
        <v/>
      </c>
      <c r="P652" t="str">
        <f t="shared" si="271"/>
        <v/>
      </c>
      <c r="Q652" s="8" t="str">
        <f t="shared" si="273"/>
        <v/>
      </c>
    </row>
    <row r="653" spans="11:17" x14ac:dyDescent="0.25">
      <c r="K653">
        <f t="shared" si="268"/>
        <v>0</v>
      </c>
      <c r="L653" t="str">
        <f t="shared" si="274"/>
        <v/>
      </c>
      <c r="N653" t="str">
        <f t="shared" si="248"/>
        <v/>
      </c>
      <c r="O653" t="str">
        <f t="shared" si="251"/>
        <v/>
      </c>
      <c r="P653" t="str">
        <f t="shared" si="271"/>
        <v/>
      </c>
      <c r="Q653" s="8" t="str">
        <f t="shared" si="273"/>
        <v/>
      </c>
    </row>
    <row r="654" spans="11:17" x14ac:dyDescent="0.25">
      <c r="K654">
        <f t="shared" si="268"/>
        <v>0</v>
      </c>
      <c r="L654" t="str">
        <f t="shared" ref="L654" si="275">IF(AND(COUNTIF(K654,"*-*"),LEN(K654)&gt;22,MID(K655,3,1)="-",A629=A655),LEFT(K654,2),"")</f>
        <v/>
      </c>
      <c r="N654" t="str">
        <f t="shared" si="248"/>
        <v/>
      </c>
      <c r="O654" t="str">
        <f t="shared" si="251"/>
        <v/>
      </c>
      <c r="P654" t="str">
        <f t="shared" si="271"/>
        <v/>
      </c>
      <c r="Q654" s="8" t="str">
        <f t="shared" si="273"/>
        <v/>
      </c>
    </row>
    <row r="655" spans="11:17" x14ac:dyDescent="0.25">
      <c r="K655">
        <f t="shared" si="268"/>
        <v>0</v>
      </c>
      <c r="L655" t="str">
        <f t="shared" ref="L655:L699" si="276">IF(AND(COUNTIF(K655,"*-*"),LEN(K655)&gt;22,MID(K655,3,1)="-"),LEFT(K655,2),"")</f>
        <v/>
      </c>
      <c r="N655" t="str">
        <f t="shared" ref="N655:N718" si="277">IFERROR(MID(K658,FIND("µ",SUBSTITUTE(K658,":","µ",1))+1,FIND("µ",SUBSTITUTE(K658,":","µ",2))-FIND("µ",SUBSTITUTE(K658,":","µ",1))-21),"")</f>
        <v/>
      </c>
      <c r="O655" t="str">
        <f t="shared" si="251"/>
        <v/>
      </c>
      <c r="P655" t="str">
        <f t="shared" si="271"/>
        <v/>
      </c>
      <c r="Q655" s="8" t="str">
        <f t="shared" si="273"/>
        <v/>
      </c>
    </row>
    <row r="656" spans="11:17" x14ac:dyDescent="0.25">
      <c r="K656">
        <f t="shared" si="268"/>
        <v>0</v>
      </c>
      <c r="L656" t="str">
        <f t="shared" si="276"/>
        <v/>
      </c>
      <c r="N656" t="str">
        <f t="shared" si="277"/>
        <v/>
      </c>
      <c r="O656" t="str">
        <f t="shared" si="251"/>
        <v/>
      </c>
      <c r="P656" t="str">
        <f t="shared" si="271"/>
        <v/>
      </c>
      <c r="Q656" s="8" t="str">
        <f t="shared" si="273"/>
        <v/>
      </c>
    </row>
    <row r="657" spans="11:17" x14ac:dyDescent="0.25">
      <c r="K657">
        <f t="shared" si="268"/>
        <v>0</v>
      </c>
      <c r="L657" t="str">
        <f t="shared" si="276"/>
        <v/>
      </c>
      <c r="N657" t="str">
        <f t="shared" si="277"/>
        <v/>
      </c>
      <c r="O657" t="str">
        <f t="shared" si="251"/>
        <v/>
      </c>
      <c r="P657" t="str">
        <f t="shared" si="271"/>
        <v/>
      </c>
      <c r="Q657" s="8" t="str">
        <f t="shared" si="273"/>
        <v/>
      </c>
    </row>
    <row r="658" spans="11:17" x14ac:dyDescent="0.25">
      <c r="K658">
        <f t="shared" si="268"/>
        <v>0</v>
      </c>
      <c r="L658" t="str">
        <f t="shared" si="276"/>
        <v/>
      </c>
      <c r="N658" t="str">
        <f t="shared" si="277"/>
        <v/>
      </c>
      <c r="O658" t="str">
        <f t="shared" si="251"/>
        <v/>
      </c>
      <c r="P658" t="str">
        <f t="shared" si="271"/>
        <v/>
      </c>
      <c r="Q658" s="8" t="str">
        <f t="shared" si="273"/>
        <v/>
      </c>
    </row>
    <row r="659" spans="11:17" x14ac:dyDescent="0.25">
      <c r="K659">
        <f t="shared" si="268"/>
        <v>0</v>
      </c>
      <c r="L659" t="str">
        <f t="shared" si="276"/>
        <v/>
      </c>
      <c r="N659" t="str">
        <f t="shared" si="277"/>
        <v/>
      </c>
      <c r="O659" t="str">
        <f t="shared" si="251"/>
        <v/>
      </c>
      <c r="P659" t="str">
        <f t="shared" si="271"/>
        <v/>
      </c>
      <c r="Q659" s="8" t="str">
        <f t="shared" si="273"/>
        <v/>
      </c>
    </row>
    <row r="660" spans="11:17" x14ac:dyDescent="0.25">
      <c r="K660">
        <f t="shared" si="268"/>
        <v>0</v>
      </c>
      <c r="L660" t="str">
        <f t="shared" ref="L660" si="278">IF(AND(COUNTIF(K660,"*-*"),LEN(K660)&gt;22,MID(K661,3,1)="-",A635=A661),LEFT(K660,2),"")</f>
        <v/>
      </c>
      <c r="N660" t="str">
        <f t="shared" si="277"/>
        <v/>
      </c>
      <c r="O660" t="str">
        <f t="shared" si="251"/>
        <v/>
      </c>
      <c r="P660" t="str">
        <f t="shared" si="271"/>
        <v/>
      </c>
      <c r="Q660" s="8" t="str">
        <f t="shared" si="273"/>
        <v/>
      </c>
    </row>
    <row r="661" spans="11:17" x14ac:dyDescent="0.25">
      <c r="K661">
        <f t="shared" si="268"/>
        <v>0</v>
      </c>
      <c r="L661" t="str">
        <f t="shared" ref="L661:L705" si="279">IF(AND(COUNTIF(K661,"*-*"),LEN(K661)&gt;22,MID(K661,3,1)="-"),LEFT(K661,2),"")</f>
        <v/>
      </c>
      <c r="N661" t="str">
        <f t="shared" si="277"/>
        <v/>
      </c>
      <c r="O661" t="str">
        <f t="shared" ref="O661:O724" si="280">IF(RIGHT(K664,1)="€",LEFT(K664,(LEN(K664)-1)),IF(RIGHT(K665,1)="€",LEFT(K665,(LEN(K665)-1)),""))</f>
        <v/>
      </c>
      <c r="P661" t="str">
        <f t="shared" si="271"/>
        <v/>
      </c>
      <c r="Q661" s="8" t="str">
        <f t="shared" si="273"/>
        <v/>
      </c>
    </row>
    <row r="662" spans="11:17" x14ac:dyDescent="0.25">
      <c r="K662">
        <f t="shared" si="268"/>
        <v>0</v>
      </c>
      <c r="L662" t="str">
        <f t="shared" si="279"/>
        <v/>
      </c>
      <c r="N662" t="str">
        <f t="shared" si="277"/>
        <v/>
      </c>
      <c r="O662" t="str">
        <f t="shared" si="280"/>
        <v/>
      </c>
      <c r="P662" t="str">
        <f t="shared" si="271"/>
        <v/>
      </c>
      <c r="Q662" s="8" t="str">
        <f t="shared" si="273"/>
        <v/>
      </c>
    </row>
    <row r="663" spans="11:17" x14ac:dyDescent="0.25">
      <c r="K663">
        <f t="shared" si="268"/>
        <v>0</v>
      </c>
      <c r="L663" t="str">
        <f t="shared" si="279"/>
        <v/>
      </c>
      <c r="N663" t="str">
        <f t="shared" si="277"/>
        <v/>
      </c>
      <c r="O663" t="str">
        <f t="shared" si="280"/>
        <v/>
      </c>
      <c r="P663" t="str">
        <f t="shared" si="271"/>
        <v/>
      </c>
      <c r="Q663" s="8" t="str">
        <f t="shared" si="273"/>
        <v/>
      </c>
    </row>
    <row r="664" spans="11:17" x14ac:dyDescent="0.25">
      <c r="K664">
        <f t="shared" si="268"/>
        <v>0</v>
      </c>
      <c r="L664" t="str">
        <f t="shared" si="279"/>
        <v/>
      </c>
      <c r="N664" t="str">
        <f t="shared" si="277"/>
        <v/>
      </c>
      <c r="O664" t="str">
        <f t="shared" si="280"/>
        <v/>
      </c>
      <c r="P664" t="str">
        <f t="shared" si="271"/>
        <v/>
      </c>
      <c r="Q664" s="8" t="str">
        <f t="shared" si="273"/>
        <v/>
      </c>
    </row>
    <row r="665" spans="11:17" x14ac:dyDescent="0.25">
      <c r="K665">
        <f t="shared" si="268"/>
        <v>0</v>
      </c>
      <c r="L665" t="str">
        <f t="shared" si="279"/>
        <v/>
      </c>
      <c r="N665" t="str">
        <f t="shared" si="277"/>
        <v/>
      </c>
      <c r="O665" t="str">
        <f t="shared" si="280"/>
        <v/>
      </c>
      <c r="P665" t="str">
        <f t="shared" si="271"/>
        <v/>
      </c>
      <c r="Q665" s="8" t="str">
        <f t="shared" si="273"/>
        <v/>
      </c>
    </row>
    <row r="666" spans="11:17" x14ac:dyDescent="0.25">
      <c r="K666">
        <f t="shared" si="268"/>
        <v>0</v>
      </c>
      <c r="L666" t="str">
        <f t="shared" ref="L666:L667" si="281">IF(AND(COUNTIF(K666,"*-*"),LEN(K666)&gt;22,MID(K667,3,1)="-",A641=A667),LEFT(K666,2),"")</f>
        <v/>
      </c>
      <c r="N666" t="str">
        <f t="shared" si="277"/>
        <v/>
      </c>
      <c r="O666" t="str">
        <f t="shared" si="280"/>
        <v/>
      </c>
      <c r="P666" t="str">
        <f t="shared" si="271"/>
        <v/>
      </c>
      <c r="Q666" s="8" t="str">
        <f t="shared" si="273"/>
        <v/>
      </c>
    </row>
    <row r="667" spans="11:17" x14ac:dyDescent="0.25">
      <c r="K667">
        <f t="shared" si="268"/>
        <v>0</v>
      </c>
      <c r="L667" t="str">
        <f t="shared" si="281"/>
        <v/>
      </c>
      <c r="N667" t="str">
        <f t="shared" si="277"/>
        <v/>
      </c>
      <c r="O667" t="str">
        <f t="shared" si="280"/>
        <v/>
      </c>
      <c r="P667" t="str">
        <f t="shared" si="271"/>
        <v/>
      </c>
      <c r="Q667" s="8" t="str">
        <f t="shared" si="273"/>
        <v/>
      </c>
    </row>
    <row r="668" spans="11:17" x14ac:dyDescent="0.25">
      <c r="K668">
        <f t="shared" si="268"/>
        <v>0</v>
      </c>
      <c r="L668" t="str">
        <f t="shared" ref="L668" si="282">IF(AND(COUNTIF(K668,"*-*"),LEN(K668)&gt;22,MID(K668,3,1)="-"),LEFT(K668,2),"")</f>
        <v/>
      </c>
      <c r="N668" t="str">
        <f t="shared" si="277"/>
        <v/>
      </c>
      <c r="O668" t="str">
        <f t="shared" si="280"/>
        <v/>
      </c>
      <c r="P668" t="str">
        <f t="shared" si="271"/>
        <v/>
      </c>
      <c r="Q668" s="8" t="str">
        <f t="shared" si="273"/>
        <v/>
      </c>
    </row>
    <row r="669" spans="11:17" x14ac:dyDescent="0.25">
      <c r="K669">
        <f t="shared" si="268"/>
        <v>0</v>
      </c>
      <c r="L669" t="str">
        <f t="shared" si="263"/>
        <v/>
      </c>
      <c r="N669" t="str">
        <f t="shared" si="277"/>
        <v/>
      </c>
      <c r="O669" t="str">
        <f t="shared" si="280"/>
        <v/>
      </c>
      <c r="P669" t="str">
        <f t="shared" si="271"/>
        <v/>
      </c>
      <c r="Q669" s="8" t="str">
        <f t="shared" si="273"/>
        <v/>
      </c>
    </row>
    <row r="670" spans="11:17" x14ac:dyDescent="0.25">
      <c r="K670">
        <f t="shared" si="268"/>
        <v>0</v>
      </c>
      <c r="L670" t="str">
        <f t="shared" si="263"/>
        <v/>
      </c>
      <c r="N670" t="str">
        <f t="shared" si="277"/>
        <v/>
      </c>
      <c r="O670" t="str">
        <f t="shared" si="280"/>
        <v/>
      </c>
      <c r="P670" t="str">
        <f t="shared" si="271"/>
        <v/>
      </c>
      <c r="Q670" s="8" t="str">
        <f t="shared" si="273"/>
        <v/>
      </c>
    </row>
    <row r="671" spans="11:17" x14ac:dyDescent="0.25">
      <c r="K671">
        <f t="shared" si="268"/>
        <v>0</v>
      </c>
      <c r="L671" t="str">
        <f t="shared" si="263"/>
        <v/>
      </c>
      <c r="N671" t="str">
        <f t="shared" si="277"/>
        <v/>
      </c>
      <c r="O671" t="str">
        <f t="shared" si="280"/>
        <v/>
      </c>
      <c r="P671" t="str">
        <f t="shared" si="271"/>
        <v/>
      </c>
      <c r="Q671" s="8" t="str">
        <f t="shared" si="273"/>
        <v/>
      </c>
    </row>
    <row r="672" spans="11:17" x14ac:dyDescent="0.25">
      <c r="K672">
        <f t="shared" si="268"/>
        <v>0</v>
      </c>
      <c r="L672" t="str">
        <f t="shared" si="263"/>
        <v/>
      </c>
      <c r="N672" t="str">
        <f t="shared" si="277"/>
        <v/>
      </c>
      <c r="O672" t="str">
        <f t="shared" si="280"/>
        <v/>
      </c>
      <c r="P672" t="str">
        <f t="shared" si="271"/>
        <v/>
      </c>
      <c r="Q672" s="8" t="str">
        <f t="shared" si="273"/>
        <v/>
      </c>
    </row>
    <row r="673" spans="11:17" x14ac:dyDescent="0.25">
      <c r="K673">
        <f t="shared" si="268"/>
        <v>0</v>
      </c>
      <c r="L673" t="str">
        <f t="shared" ref="L673" si="283">IF(AND(COUNTIF(K673,"*-*"),LEN(K673)&gt;22,MID(K674,3,1)="-",A648=A674),LEFT(K673,2),"")</f>
        <v/>
      </c>
      <c r="N673" t="str">
        <f t="shared" si="277"/>
        <v/>
      </c>
      <c r="O673" t="str">
        <f t="shared" si="280"/>
        <v/>
      </c>
      <c r="P673" t="str">
        <f t="shared" si="271"/>
        <v/>
      </c>
      <c r="Q673" s="8" t="str">
        <f t="shared" si="273"/>
        <v/>
      </c>
    </row>
    <row r="674" spans="11:17" x14ac:dyDescent="0.25">
      <c r="K674">
        <f t="shared" si="268"/>
        <v>0</v>
      </c>
      <c r="L674" t="str">
        <f t="shared" ref="L674" si="284">IF(AND(COUNTIF(K674,"*-*"),LEN(K674)&gt;22,MID(K674,3,1)="-"),LEFT(K674,2),"")</f>
        <v/>
      </c>
      <c r="N674" t="str">
        <f t="shared" si="277"/>
        <v/>
      </c>
      <c r="O674" t="str">
        <f t="shared" si="280"/>
        <v/>
      </c>
      <c r="P674" t="str">
        <f t="shared" si="271"/>
        <v/>
      </c>
      <c r="Q674" s="8" t="str">
        <f t="shared" si="273"/>
        <v/>
      </c>
    </row>
    <row r="675" spans="11:17" x14ac:dyDescent="0.25">
      <c r="K675">
        <f t="shared" si="268"/>
        <v>0</v>
      </c>
      <c r="L675" t="str">
        <f t="shared" si="265"/>
        <v/>
      </c>
      <c r="N675" t="str">
        <f t="shared" si="277"/>
        <v/>
      </c>
      <c r="O675" t="str">
        <f t="shared" si="280"/>
        <v/>
      </c>
      <c r="P675" t="str">
        <f t="shared" si="271"/>
        <v/>
      </c>
      <c r="Q675" s="8" t="str">
        <f t="shared" si="273"/>
        <v/>
      </c>
    </row>
    <row r="676" spans="11:17" x14ac:dyDescent="0.25">
      <c r="K676">
        <f t="shared" si="268"/>
        <v>0</v>
      </c>
      <c r="L676" t="str">
        <f t="shared" si="265"/>
        <v/>
      </c>
      <c r="N676" t="str">
        <f t="shared" si="277"/>
        <v/>
      </c>
      <c r="O676" t="str">
        <f t="shared" si="280"/>
        <v/>
      </c>
      <c r="P676" t="str">
        <f t="shared" si="271"/>
        <v/>
      </c>
      <c r="Q676" s="8" t="str">
        <f t="shared" si="273"/>
        <v/>
      </c>
    </row>
    <row r="677" spans="11:17" x14ac:dyDescent="0.25">
      <c r="K677">
        <f t="shared" si="268"/>
        <v>0</v>
      </c>
      <c r="L677" t="str">
        <f t="shared" si="265"/>
        <v/>
      </c>
      <c r="N677" t="str">
        <f t="shared" si="277"/>
        <v/>
      </c>
      <c r="O677" t="str">
        <f t="shared" si="280"/>
        <v/>
      </c>
      <c r="P677" t="str">
        <f t="shared" si="271"/>
        <v/>
      </c>
      <c r="Q677" s="8" t="str">
        <f t="shared" si="273"/>
        <v/>
      </c>
    </row>
    <row r="678" spans="11:17" x14ac:dyDescent="0.25">
      <c r="K678">
        <f t="shared" si="268"/>
        <v>0</v>
      </c>
      <c r="L678" t="str">
        <f t="shared" si="265"/>
        <v/>
      </c>
      <c r="N678" t="str">
        <f t="shared" si="277"/>
        <v/>
      </c>
      <c r="O678" t="str">
        <f t="shared" si="280"/>
        <v/>
      </c>
      <c r="P678" t="str">
        <f t="shared" si="271"/>
        <v/>
      </c>
      <c r="Q678" s="8" t="str">
        <f t="shared" si="273"/>
        <v/>
      </c>
    </row>
    <row r="679" spans="11:17" x14ac:dyDescent="0.25">
      <c r="K679">
        <f t="shared" si="268"/>
        <v>0</v>
      </c>
      <c r="L679" t="str">
        <f t="shared" ref="L679" si="285">IF(AND(COUNTIF(K679,"*-*"),LEN(K679)&gt;22,MID(K680,3,1)="-",A654=A680),LEFT(K679,2),"")</f>
        <v/>
      </c>
      <c r="N679" t="str">
        <f t="shared" si="277"/>
        <v/>
      </c>
      <c r="O679" t="str">
        <f t="shared" si="280"/>
        <v/>
      </c>
      <c r="P679" t="str">
        <f t="shared" si="271"/>
        <v/>
      </c>
      <c r="Q679" s="8" t="str">
        <f t="shared" si="273"/>
        <v/>
      </c>
    </row>
    <row r="680" spans="11:17" x14ac:dyDescent="0.25">
      <c r="K680">
        <f t="shared" si="268"/>
        <v>0</v>
      </c>
      <c r="L680" t="str">
        <f t="shared" ref="L680" si="286">IF(AND(COUNTIF(K680,"*-*"),LEN(K680)&gt;22,MID(K680,3,1)="-"),LEFT(K680,2),"")</f>
        <v/>
      </c>
      <c r="N680" t="str">
        <f t="shared" si="277"/>
        <v/>
      </c>
      <c r="O680" t="str">
        <f t="shared" si="280"/>
        <v/>
      </c>
      <c r="P680" t="str">
        <f t="shared" si="271"/>
        <v/>
      </c>
      <c r="Q680" s="8" t="str">
        <f t="shared" si="273"/>
        <v/>
      </c>
    </row>
    <row r="681" spans="11:17" x14ac:dyDescent="0.25">
      <c r="K681">
        <f t="shared" si="268"/>
        <v>0</v>
      </c>
      <c r="L681" t="str">
        <f t="shared" si="267"/>
        <v/>
      </c>
      <c r="N681" t="str">
        <f t="shared" si="277"/>
        <v/>
      </c>
      <c r="O681" t="str">
        <f t="shared" si="280"/>
        <v/>
      </c>
      <c r="P681" t="str">
        <f t="shared" si="271"/>
        <v/>
      </c>
      <c r="Q681" s="8" t="str">
        <f t="shared" si="273"/>
        <v/>
      </c>
    </row>
    <row r="682" spans="11:17" x14ac:dyDescent="0.25">
      <c r="K682">
        <f t="shared" si="268"/>
        <v>0</v>
      </c>
      <c r="L682" t="str">
        <f t="shared" si="267"/>
        <v/>
      </c>
      <c r="N682" t="str">
        <f t="shared" si="277"/>
        <v/>
      </c>
      <c r="O682" t="str">
        <f t="shared" si="280"/>
        <v/>
      </c>
      <c r="P682" t="str">
        <f t="shared" si="271"/>
        <v/>
      </c>
      <c r="Q682" s="8" t="str">
        <f t="shared" si="273"/>
        <v/>
      </c>
    </row>
    <row r="683" spans="11:17" x14ac:dyDescent="0.25">
      <c r="K683">
        <f t="shared" si="268"/>
        <v>0</v>
      </c>
      <c r="L683" t="str">
        <f t="shared" si="267"/>
        <v/>
      </c>
      <c r="N683" t="str">
        <f t="shared" si="277"/>
        <v/>
      </c>
      <c r="O683" t="str">
        <f t="shared" si="280"/>
        <v/>
      </c>
      <c r="P683" t="str">
        <f t="shared" si="271"/>
        <v/>
      </c>
      <c r="Q683" s="8" t="str">
        <f t="shared" si="273"/>
        <v/>
      </c>
    </row>
    <row r="684" spans="11:17" x14ac:dyDescent="0.25">
      <c r="K684">
        <f t="shared" si="268"/>
        <v>0</v>
      </c>
      <c r="L684" t="str">
        <f t="shared" si="267"/>
        <v/>
      </c>
      <c r="N684" t="str">
        <f t="shared" si="277"/>
        <v/>
      </c>
      <c r="O684" t="str">
        <f t="shared" si="280"/>
        <v/>
      </c>
      <c r="P684" t="str">
        <f t="shared" si="271"/>
        <v/>
      </c>
      <c r="Q684" s="8" t="str">
        <f t="shared" si="273"/>
        <v/>
      </c>
    </row>
    <row r="685" spans="11:17" x14ac:dyDescent="0.25">
      <c r="K685">
        <f t="shared" si="268"/>
        <v>0</v>
      </c>
      <c r="L685" t="str">
        <f t="shared" ref="L685" si="287">IF(AND(COUNTIF(K685,"*-*"),LEN(K685)&gt;22,MID(K686,3,1)="-",A660=A686),LEFT(K685,2),"")</f>
        <v/>
      </c>
      <c r="N685" t="str">
        <f t="shared" si="277"/>
        <v/>
      </c>
      <c r="O685" t="str">
        <f t="shared" si="280"/>
        <v/>
      </c>
      <c r="P685" t="str">
        <f t="shared" si="271"/>
        <v/>
      </c>
      <c r="Q685" s="8" t="str">
        <f t="shared" si="273"/>
        <v/>
      </c>
    </row>
    <row r="686" spans="11:17" x14ac:dyDescent="0.25">
      <c r="K686">
        <f t="shared" si="268"/>
        <v>0</v>
      </c>
      <c r="L686" t="str">
        <f t="shared" ref="L686" si="288">IF(AND(COUNTIF(K686,"*-*"),LEN(K686)&gt;22,MID(K686,3,1)="-"),LEFT(K686,2),"")</f>
        <v/>
      </c>
      <c r="N686" t="str">
        <f t="shared" si="277"/>
        <v/>
      </c>
      <c r="O686" t="str">
        <f t="shared" si="280"/>
        <v/>
      </c>
      <c r="P686" t="str">
        <f t="shared" si="271"/>
        <v/>
      </c>
      <c r="Q686" s="8" t="str">
        <f t="shared" si="273"/>
        <v/>
      </c>
    </row>
    <row r="687" spans="11:17" x14ac:dyDescent="0.25">
      <c r="K687">
        <f t="shared" si="268"/>
        <v>0</v>
      </c>
      <c r="L687" t="str">
        <f t="shared" si="270"/>
        <v/>
      </c>
      <c r="N687" t="str">
        <f t="shared" si="277"/>
        <v/>
      </c>
      <c r="O687" t="str">
        <f t="shared" si="280"/>
        <v/>
      </c>
      <c r="P687" t="str">
        <f t="shared" si="271"/>
        <v/>
      </c>
      <c r="Q687" s="8" t="str">
        <f t="shared" si="273"/>
        <v/>
      </c>
    </row>
    <row r="688" spans="11:17" x14ac:dyDescent="0.25">
      <c r="K688">
        <f t="shared" si="268"/>
        <v>0</v>
      </c>
      <c r="L688" t="str">
        <f t="shared" si="270"/>
        <v/>
      </c>
      <c r="N688" t="str">
        <f t="shared" si="277"/>
        <v/>
      </c>
      <c r="O688" t="str">
        <f t="shared" si="280"/>
        <v/>
      </c>
      <c r="P688" t="str">
        <f t="shared" si="271"/>
        <v/>
      </c>
      <c r="Q688" s="8" t="str">
        <f t="shared" si="273"/>
        <v/>
      </c>
    </row>
    <row r="689" spans="11:17" x14ac:dyDescent="0.25">
      <c r="K689">
        <f t="shared" si="268"/>
        <v>0</v>
      </c>
      <c r="L689" t="str">
        <f t="shared" si="270"/>
        <v/>
      </c>
      <c r="N689" t="str">
        <f t="shared" si="277"/>
        <v/>
      </c>
      <c r="O689" t="str">
        <f t="shared" si="280"/>
        <v/>
      </c>
      <c r="P689" t="str">
        <f t="shared" si="271"/>
        <v/>
      </c>
      <c r="Q689" s="8" t="str">
        <f t="shared" si="273"/>
        <v/>
      </c>
    </row>
    <row r="690" spans="11:17" x14ac:dyDescent="0.25">
      <c r="K690">
        <f t="shared" si="268"/>
        <v>0</v>
      </c>
      <c r="L690" t="str">
        <f t="shared" si="270"/>
        <v/>
      </c>
      <c r="N690" t="str">
        <f t="shared" si="277"/>
        <v/>
      </c>
      <c r="O690" t="str">
        <f t="shared" si="280"/>
        <v/>
      </c>
      <c r="P690" t="str">
        <f t="shared" si="271"/>
        <v/>
      </c>
      <c r="Q690" s="8" t="str">
        <f t="shared" si="273"/>
        <v/>
      </c>
    </row>
    <row r="691" spans="11:17" x14ac:dyDescent="0.25">
      <c r="K691">
        <f t="shared" si="268"/>
        <v>0</v>
      </c>
      <c r="L691" t="str">
        <f t="shared" ref="L691" si="289">IF(AND(COUNTIF(K691,"*-*"),LEN(K691)&gt;22,MID(K692,3,1)="-",A666=A692),LEFT(K691,2),"")</f>
        <v/>
      </c>
      <c r="N691" t="str">
        <f t="shared" si="277"/>
        <v/>
      </c>
      <c r="O691" t="str">
        <f t="shared" si="280"/>
        <v/>
      </c>
      <c r="P691" t="str">
        <f t="shared" si="271"/>
        <v/>
      </c>
      <c r="Q691" s="8" t="str">
        <f t="shared" si="273"/>
        <v/>
      </c>
    </row>
    <row r="692" spans="11:17" x14ac:dyDescent="0.25">
      <c r="K692">
        <f t="shared" si="268"/>
        <v>0</v>
      </c>
      <c r="L692" t="str">
        <f t="shared" ref="L692" si="290">IF(AND(COUNTIF(K692,"*-*"),LEN(K692)&gt;22,MID(K692,3,1)="-"),LEFT(K692,2),"")</f>
        <v/>
      </c>
      <c r="N692" t="str">
        <f t="shared" si="277"/>
        <v/>
      </c>
      <c r="O692" t="str">
        <f t="shared" si="280"/>
        <v/>
      </c>
      <c r="P692" t="str">
        <f t="shared" si="271"/>
        <v/>
      </c>
      <c r="Q692" s="8" t="str">
        <f t="shared" si="273"/>
        <v/>
      </c>
    </row>
    <row r="693" spans="11:17" x14ac:dyDescent="0.25">
      <c r="K693">
        <f t="shared" si="268"/>
        <v>0</v>
      </c>
      <c r="L693" t="str">
        <f t="shared" si="274"/>
        <v/>
      </c>
      <c r="N693" t="str">
        <f t="shared" si="277"/>
        <v/>
      </c>
      <c r="O693" t="str">
        <f t="shared" si="280"/>
        <v/>
      </c>
      <c r="P693" t="str">
        <f t="shared" si="271"/>
        <v/>
      </c>
      <c r="Q693" s="8" t="str">
        <f t="shared" si="273"/>
        <v/>
      </c>
    </row>
    <row r="694" spans="11:17" x14ac:dyDescent="0.25">
      <c r="K694">
        <f t="shared" si="268"/>
        <v>0</v>
      </c>
      <c r="L694" t="str">
        <f t="shared" ref="L694" si="291">IF(AND(COUNTIF(K694,"*-*"),LEN(K694)&gt;22,MID(K695,3,1)="-",A669=A695),LEFT(K694,2),"")</f>
        <v/>
      </c>
      <c r="N694" t="str">
        <f t="shared" si="277"/>
        <v/>
      </c>
      <c r="O694" t="str">
        <f t="shared" si="280"/>
        <v/>
      </c>
      <c r="P694" t="str">
        <f t="shared" si="271"/>
        <v/>
      </c>
      <c r="Q694" s="8" t="str">
        <f t="shared" si="273"/>
        <v/>
      </c>
    </row>
    <row r="695" spans="11:17" x14ac:dyDescent="0.25">
      <c r="K695">
        <f t="shared" si="268"/>
        <v>0</v>
      </c>
      <c r="L695" t="str">
        <f t="shared" ref="L695" si="292">IF(AND(COUNTIF(K695,"*-*"),LEN(K695)&gt;22,MID(K695,3,1)="-"),LEFT(K695,2),"")</f>
        <v/>
      </c>
      <c r="N695" t="str">
        <f t="shared" si="277"/>
        <v/>
      </c>
      <c r="O695" t="str">
        <f t="shared" si="280"/>
        <v/>
      </c>
      <c r="P695" t="str">
        <f t="shared" si="271"/>
        <v/>
      </c>
      <c r="Q695" s="8" t="str">
        <f t="shared" si="273"/>
        <v/>
      </c>
    </row>
    <row r="696" spans="11:17" x14ac:dyDescent="0.25">
      <c r="K696">
        <f t="shared" si="268"/>
        <v>0</v>
      </c>
      <c r="L696" t="str">
        <f t="shared" si="276"/>
        <v/>
      </c>
      <c r="N696" t="str">
        <f t="shared" si="277"/>
        <v/>
      </c>
      <c r="O696" t="str">
        <f t="shared" si="280"/>
        <v/>
      </c>
      <c r="P696" t="str">
        <f t="shared" si="271"/>
        <v/>
      </c>
      <c r="Q696" s="8" t="str">
        <f t="shared" si="273"/>
        <v/>
      </c>
    </row>
    <row r="697" spans="11:17" x14ac:dyDescent="0.25">
      <c r="K697">
        <f t="shared" si="268"/>
        <v>0</v>
      </c>
      <c r="L697" t="str">
        <f t="shared" si="276"/>
        <v/>
      </c>
      <c r="N697" t="str">
        <f t="shared" si="277"/>
        <v/>
      </c>
      <c r="O697" t="str">
        <f t="shared" si="280"/>
        <v/>
      </c>
      <c r="P697" t="str">
        <f t="shared" si="271"/>
        <v/>
      </c>
      <c r="Q697" s="8" t="str">
        <f t="shared" si="273"/>
        <v/>
      </c>
    </row>
    <row r="698" spans="11:17" x14ac:dyDescent="0.25">
      <c r="K698">
        <f t="shared" si="268"/>
        <v>0</v>
      </c>
      <c r="L698" t="str">
        <f t="shared" si="276"/>
        <v/>
      </c>
      <c r="N698" t="str">
        <f t="shared" si="277"/>
        <v/>
      </c>
      <c r="O698" t="str">
        <f t="shared" si="280"/>
        <v/>
      </c>
      <c r="P698" t="str">
        <f t="shared" si="271"/>
        <v/>
      </c>
      <c r="Q698" s="8" t="str">
        <f t="shared" si="273"/>
        <v/>
      </c>
    </row>
    <row r="699" spans="11:17" x14ac:dyDescent="0.25">
      <c r="K699">
        <f t="shared" si="268"/>
        <v>0</v>
      </c>
      <c r="L699" t="str">
        <f t="shared" si="276"/>
        <v/>
      </c>
      <c r="N699" t="str">
        <f t="shared" si="277"/>
        <v/>
      </c>
      <c r="O699" t="str">
        <f t="shared" si="280"/>
        <v/>
      </c>
      <c r="P699" t="str">
        <f t="shared" si="271"/>
        <v/>
      </c>
      <c r="Q699" s="8" t="str">
        <f t="shared" si="273"/>
        <v/>
      </c>
    </row>
    <row r="700" spans="11:17" x14ac:dyDescent="0.25">
      <c r="K700">
        <f t="shared" si="268"/>
        <v>0</v>
      </c>
      <c r="L700" t="str">
        <f t="shared" ref="L700" si="293">IF(AND(COUNTIF(K700,"*-*"),LEN(K700)&gt;22,MID(K701,3,1)="-",A675=A701),LEFT(K700,2),"")</f>
        <v/>
      </c>
      <c r="N700" t="str">
        <f t="shared" si="277"/>
        <v/>
      </c>
      <c r="O700" t="str">
        <f t="shared" si="280"/>
        <v/>
      </c>
      <c r="P700" t="str">
        <f t="shared" si="271"/>
        <v/>
      </c>
      <c r="Q700" s="8" t="str">
        <f t="shared" si="273"/>
        <v/>
      </c>
    </row>
    <row r="701" spans="11:17" x14ac:dyDescent="0.25">
      <c r="K701">
        <f t="shared" si="268"/>
        <v>0</v>
      </c>
      <c r="L701" t="str">
        <f t="shared" ref="L701" si="294">IF(AND(COUNTIF(K701,"*-*"),LEN(K701)&gt;22,MID(K701,3,1)="-"),LEFT(K701,2),"")</f>
        <v/>
      </c>
      <c r="N701" t="str">
        <f t="shared" si="277"/>
        <v/>
      </c>
      <c r="O701" t="str">
        <f t="shared" si="280"/>
        <v/>
      </c>
      <c r="P701" t="str">
        <f t="shared" si="271"/>
        <v/>
      </c>
      <c r="Q701" s="8" t="str">
        <f t="shared" si="273"/>
        <v/>
      </c>
    </row>
    <row r="702" spans="11:17" x14ac:dyDescent="0.25">
      <c r="K702">
        <f t="shared" si="268"/>
        <v>0</v>
      </c>
      <c r="L702" t="str">
        <f t="shared" si="279"/>
        <v/>
      </c>
      <c r="N702" t="str">
        <f t="shared" si="277"/>
        <v/>
      </c>
      <c r="O702" t="str">
        <f t="shared" si="280"/>
        <v/>
      </c>
      <c r="P702" t="str">
        <f t="shared" si="271"/>
        <v/>
      </c>
      <c r="Q702" s="8" t="str">
        <f t="shared" si="273"/>
        <v/>
      </c>
    </row>
    <row r="703" spans="11:17" x14ac:dyDescent="0.25">
      <c r="K703">
        <f t="shared" si="268"/>
        <v>0</v>
      </c>
      <c r="L703" t="str">
        <f t="shared" si="279"/>
        <v/>
      </c>
      <c r="N703" t="str">
        <f t="shared" si="277"/>
        <v/>
      </c>
      <c r="O703" t="str">
        <f t="shared" si="280"/>
        <v/>
      </c>
      <c r="P703" t="str">
        <f t="shared" si="271"/>
        <v/>
      </c>
      <c r="Q703" s="8" t="str">
        <f t="shared" si="273"/>
        <v/>
      </c>
    </row>
    <row r="704" spans="11:17" x14ac:dyDescent="0.25">
      <c r="K704">
        <f t="shared" si="268"/>
        <v>0</v>
      </c>
      <c r="L704" t="str">
        <f t="shared" si="279"/>
        <v/>
      </c>
      <c r="N704" t="str">
        <f t="shared" si="277"/>
        <v/>
      </c>
      <c r="O704" t="str">
        <f t="shared" si="280"/>
        <v/>
      </c>
      <c r="P704" t="str">
        <f t="shared" si="271"/>
        <v/>
      </c>
      <c r="Q704" s="8" t="str">
        <f t="shared" si="273"/>
        <v/>
      </c>
    </row>
    <row r="705" spans="11:17" x14ac:dyDescent="0.25">
      <c r="K705">
        <f t="shared" ref="K705:K768" si="295">A705</f>
        <v>0</v>
      </c>
      <c r="L705" t="str">
        <f t="shared" si="279"/>
        <v/>
      </c>
      <c r="N705" t="str">
        <f t="shared" si="277"/>
        <v/>
      </c>
      <c r="O705" t="str">
        <f t="shared" si="280"/>
        <v/>
      </c>
      <c r="P705" t="str">
        <f t="shared" si="271"/>
        <v/>
      </c>
      <c r="Q705" s="8" t="str">
        <f t="shared" si="273"/>
        <v/>
      </c>
    </row>
    <row r="706" spans="11:17" x14ac:dyDescent="0.25">
      <c r="K706">
        <f t="shared" si="295"/>
        <v>0</v>
      </c>
      <c r="L706" t="str">
        <f t="shared" ref="L706:L707" si="296">IF(AND(COUNTIF(K706,"*-*"),LEN(K706)&gt;22,MID(K707,3,1)="-",A681=A707),LEFT(K706,2),"")</f>
        <v/>
      </c>
      <c r="N706" t="str">
        <f t="shared" si="277"/>
        <v/>
      </c>
      <c r="O706" t="str">
        <f t="shared" si="280"/>
        <v/>
      </c>
      <c r="P706" t="str">
        <f t="shared" si="271"/>
        <v/>
      </c>
      <c r="Q706" s="8" t="str">
        <f t="shared" si="273"/>
        <v/>
      </c>
    </row>
    <row r="707" spans="11:17" x14ac:dyDescent="0.25">
      <c r="K707">
        <f t="shared" si="295"/>
        <v>0</v>
      </c>
      <c r="L707" t="str">
        <f t="shared" si="296"/>
        <v/>
      </c>
      <c r="N707" t="str">
        <f t="shared" si="277"/>
        <v/>
      </c>
      <c r="O707" t="str">
        <f t="shared" si="280"/>
        <v/>
      </c>
      <c r="P707" t="str">
        <f t="shared" si="271"/>
        <v/>
      </c>
      <c r="Q707" s="8" t="str">
        <f t="shared" si="273"/>
        <v/>
      </c>
    </row>
    <row r="708" spans="11:17" x14ac:dyDescent="0.25">
      <c r="K708">
        <f t="shared" si="295"/>
        <v>0</v>
      </c>
      <c r="L708" t="str">
        <f t="shared" ref="L708:L752" si="297">IF(AND(COUNTIF(K708,"*-*"),LEN(K708)&gt;22,MID(K708,3,1)="-"),LEFT(K708,2),"")</f>
        <v/>
      </c>
      <c r="N708" t="str">
        <f t="shared" si="277"/>
        <v/>
      </c>
      <c r="O708" t="str">
        <f t="shared" si="280"/>
        <v/>
      </c>
      <c r="P708" t="str">
        <f t="shared" si="271"/>
        <v/>
      </c>
      <c r="Q708" s="8" t="str">
        <f t="shared" si="273"/>
        <v/>
      </c>
    </row>
    <row r="709" spans="11:17" x14ac:dyDescent="0.25">
      <c r="K709">
        <f t="shared" si="295"/>
        <v>0</v>
      </c>
      <c r="L709" t="str">
        <f t="shared" si="297"/>
        <v/>
      </c>
      <c r="N709" t="str">
        <f t="shared" si="277"/>
        <v/>
      </c>
      <c r="O709" t="str">
        <f t="shared" si="280"/>
        <v/>
      </c>
      <c r="P709" t="str">
        <f t="shared" si="271"/>
        <v/>
      </c>
      <c r="Q709" s="8" t="str">
        <f t="shared" si="273"/>
        <v/>
      </c>
    </row>
    <row r="710" spans="11:17" x14ac:dyDescent="0.25">
      <c r="K710">
        <f t="shared" si="295"/>
        <v>0</v>
      </c>
      <c r="L710" t="str">
        <f t="shared" si="297"/>
        <v/>
      </c>
      <c r="N710" t="str">
        <f t="shared" si="277"/>
        <v/>
      </c>
      <c r="O710" t="str">
        <f t="shared" si="280"/>
        <v/>
      </c>
      <c r="P710" t="str">
        <f t="shared" si="271"/>
        <v/>
      </c>
      <c r="Q710" s="8" t="str">
        <f t="shared" si="273"/>
        <v/>
      </c>
    </row>
    <row r="711" spans="11:17" x14ac:dyDescent="0.25">
      <c r="K711">
        <f t="shared" si="295"/>
        <v>0</v>
      </c>
      <c r="L711" t="str">
        <f t="shared" si="297"/>
        <v/>
      </c>
      <c r="N711" t="str">
        <f t="shared" si="277"/>
        <v/>
      </c>
      <c r="O711" t="str">
        <f t="shared" si="280"/>
        <v/>
      </c>
      <c r="P711" t="str">
        <f t="shared" si="271"/>
        <v/>
      </c>
      <c r="Q711" s="8" t="str">
        <f t="shared" si="273"/>
        <v/>
      </c>
    </row>
    <row r="712" spans="11:17" x14ac:dyDescent="0.25">
      <c r="K712">
        <f t="shared" si="295"/>
        <v>0</v>
      </c>
      <c r="L712" t="str">
        <f t="shared" si="297"/>
        <v/>
      </c>
      <c r="N712" t="str">
        <f t="shared" si="277"/>
        <v/>
      </c>
      <c r="O712" t="str">
        <f t="shared" si="280"/>
        <v/>
      </c>
      <c r="P712" t="str">
        <f t="shared" si="271"/>
        <v/>
      </c>
      <c r="Q712" s="8" t="str">
        <f t="shared" si="273"/>
        <v/>
      </c>
    </row>
    <row r="713" spans="11:17" x14ac:dyDescent="0.25">
      <c r="K713">
        <f t="shared" si="295"/>
        <v>0</v>
      </c>
      <c r="L713" t="str">
        <f t="shared" ref="L713" si="298">IF(AND(COUNTIF(K713,"*-*"),LEN(K713)&gt;22,MID(K714,3,1)="-",A688=A714),LEFT(K713,2),"")</f>
        <v/>
      </c>
      <c r="N713" t="str">
        <f t="shared" si="277"/>
        <v/>
      </c>
      <c r="O713" t="str">
        <f t="shared" si="280"/>
        <v/>
      </c>
      <c r="P713" t="str">
        <f t="shared" si="271"/>
        <v/>
      </c>
      <c r="Q713" s="8" t="str">
        <f t="shared" si="273"/>
        <v/>
      </c>
    </row>
    <row r="714" spans="11:17" x14ac:dyDescent="0.25">
      <c r="K714">
        <f t="shared" si="295"/>
        <v>0</v>
      </c>
      <c r="L714" t="str">
        <f t="shared" ref="L714:L758" si="299">IF(AND(COUNTIF(K714,"*-*"),LEN(K714)&gt;22,MID(K714,3,1)="-"),LEFT(K714,2),"")</f>
        <v/>
      </c>
      <c r="N714" t="str">
        <f t="shared" si="277"/>
        <v/>
      </c>
      <c r="O714" t="str">
        <f t="shared" si="280"/>
        <v/>
      </c>
      <c r="P714" t="str">
        <f t="shared" ref="P714:P777" si="300">IF(LEFT(K716,3)="QTÉ",RIGHT(K716,(LEN(K716)-4)),IF(LEFT(K717,3)="QTÉ",RIGHT(K717,(LEN(K717)-4)),""))</f>
        <v/>
      </c>
      <c r="Q714" s="8" t="str">
        <f t="shared" si="273"/>
        <v/>
      </c>
    </row>
    <row r="715" spans="11:17" x14ac:dyDescent="0.25">
      <c r="K715">
        <f t="shared" si="295"/>
        <v>0</v>
      </c>
      <c r="L715" t="str">
        <f t="shared" si="299"/>
        <v/>
      </c>
      <c r="N715" t="str">
        <f t="shared" si="277"/>
        <v/>
      </c>
      <c r="O715" t="str">
        <f t="shared" si="280"/>
        <v/>
      </c>
      <c r="P715" t="str">
        <f t="shared" si="300"/>
        <v/>
      </c>
      <c r="Q715" s="8" t="str">
        <f t="shared" ref="Q715:Q778" si="301">IFERROR(VALUE(P715)*VALUE(SUBSTITUTE(O715,CHAR(160),"")),"")</f>
        <v/>
      </c>
    </row>
    <row r="716" spans="11:17" x14ac:dyDescent="0.25">
      <c r="K716">
        <f t="shared" si="295"/>
        <v>0</v>
      </c>
      <c r="L716" t="str">
        <f t="shared" si="299"/>
        <v/>
      </c>
      <c r="N716" t="str">
        <f t="shared" si="277"/>
        <v/>
      </c>
      <c r="O716" t="str">
        <f t="shared" si="280"/>
        <v/>
      </c>
      <c r="P716" t="str">
        <f t="shared" si="300"/>
        <v/>
      </c>
      <c r="Q716" s="8" t="str">
        <f t="shared" si="301"/>
        <v/>
      </c>
    </row>
    <row r="717" spans="11:17" x14ac:dyDescent="0.25">
      <c r="K717">
        <f t="shared" si="295"/>
        <v>0</v>
      </c>
      <c r="L717" t="str">
        <f t="shared" si="299"/>
        <v/>
      </c>
      <c r="N717" t="str">
        <f t="shared" si="277"/>
        <v/>
      </c>
      <c r="O717" t="str">
        <f t="shared" si="280"/>
        <v/>
      </c>
      <c r="P717" t="str">
        <f t="shared" si="300"/>
        <v/>
      </c>
      <c r="Q717" s="8" t="str">
        <f t="shared" si="301"/>
        <v/>
      </c>
    </row>
    <row r="718" spans="11:17" x14ac:dyDescent="0.25">
      <c r="K718">
        <f t="shared" si="295"/>
        <v>0</v>
      </c>
      <c r="L718" t="str">
        <f t="shared" si="299"/>
        <v/>
      </c>
      <c r="N718" t="str">
        <f t="shared" si="277"/>
        <v/>
      </c>
      <c r="O718" t="str">
        <f t="shared" si="280"/>
        <v/>
      </c>
      <c r="P718" t="str">
        <f t="shared" si="300"/>
        <v/>
      </c>
      <c r="Q718" s="8" t="str">
        <f t="shared" si="301"/>
        <v/>
      </c>
    </row>
    <row r="719" spans="11:17" x14ac:dyDescent="0.25">
      <c r="K719">
        <f t="shared" si="295"/>
        <v>0</v>
      </c>
      <c r="L719" t="str">
        <f t="shared" ref="L719" si="302">IF(AND(COUNTIF(K719,"*-*"),LEN(K719)&gt;22,MID(K720,3,1)="-",A694=A720),LEFT(K719,2),"")</f>
        <v/>
      </c>
      <c r="N719" t="str">
        <f t="shared" ref="N719:N782" si="303">IFERROR(MID(K722,FIND("µ",SUBSTITUTE(K722,":","µ",1))+1,FIND("µ",SUBSTITUTE(K722,":","µ",2))-FIND("µ",SUBSTITUTE(K722,":","µ",1))-21),"")</f>
        <v/>
      </c>
      <c r="O719" t="str">
        <f t="shared" si="280"/>
        <v/>
      </c>
      <c r="P719" t="str">
        <f t="shared" si="300"/>
        <v/>
      </c>
      <c r="Q719" s="8" t="str">
        <f t="shared" si="301"/>
        <v/>
      </c>
    </row>
    <row r="720" spans="11:17" x14ac:dyDescent="0.25">
      <c r="K720">
        <f t="shared" si="295"/>
        <v>0</v>
      </c>
      <c r="L720" t="str">
        <f t="shared" ref="L720:L764" si="304">IF(AND(COUNTIF(K720,"*-*"),LEN(K720)&gt;22,MID(K720,3,1)="-"),LEFT(K720,2),"")</f>
        <v/>
      </c>
      <c r="N720" t="str">
        <f t="shared" si="303"/>
        <v/>
      </c>
      <c r="O720" t="str">
        <f t="shared" si="280"/>
        <v/>
      </c>
      <c r="P720" t="str">
        <f t="shared" si="300"/>
        <v/>
      </c>
      <c r="Q720" s="8" t="str">
        <f t="shared" si="301"/>
        <v/>
      </c>
    </row>
    <row r="721" spans="11:17" x14ac:dyDescent="0.25">
      <c r="K721">
        <f t="shared" si="295"/>
        <v>0</v>
      </c>
      <c r="L721" t="str">
        <f t="shared" si="304"/>
        <v/>
      </c>
      <c r="N721" t="str">
        <f t="shared" si="303"/>
        <v/>
      </c>
      <c r="O721" t="str">
        <f t="shared" si="280"/>
        <v/>
      </c>
      <c r="P721" t="str">
        <f t="shared" si="300"/>
        <v/>
      </c>
      <c r="Q721" s="8" t="str">
        <f t="shared" si="301"/>
        <v/>
      </c>
    </row>
    <row r="722" spans="11:17" x14ac:dyDescent="0.25">
      <c r="K722">
        <f t="shared" si="295"/>
        <v>0</v>
      </c>
      <c r="L722" t="str">
        <f t="shared" si="304"/>
        <v/>
      </c>
      <c r="N722" t="str">
        <f t="shared" si="303"/>
        <v/>
      </c>
      <c r="O722" t="str">
        <f t="shared" si="280"/>
        <v/>
      </c>
      <c r="P722" t="str">
        <f t="shared" si="300"/>
        <v/>
      </c>
      <c r="Q722" s="8" t="str">
        <f t="shared" si="301"/>
        <v/>
      </c>
    </row>
    <row r="723" spans="11:17" x14ac:dyDescent="0.25">
      <c r="K723">
        <f t="shared" si="295"/>
        <v>0</v>
      </c>
      <c r="L723" t="str">
        <f t="shared" si="304"/>
        <v/>
      </c>
      <c r="N723" t="str">
        <f t="shared" si="303"/>
        <v/>
      </c>
      <c r="O723" t="str">
        <f t="shared" si="280"/>
        <v/>
      </c>
      <c r="P723" t="str">
        <f t="shared" si="300"/>
        <v/>
      </c>
      <c r="Q723" s="8" t="str">
        <f t="shared" si="301"/>
        <v/>
      </c>
    </row>
    <row r="724" spans="11:17" x14ac:dyDescent="0.25">
      <c r="K724">
        <f t="shared" si="295"/>
        <v>0</v>
      </c>
      <c r="L724" t="str">
        <f t="shared" si="304"/>
        <v/>
      </c>
      <c r="N724" t="str">
        <f t="shared" si="303"/>
        <v/>
      </c>
      <c r="O724" t="str">
        <f t="shared" si="280"/>
        <v/>
      </c>
      <c r="P724" t="str">
        <f t="shared" si="300"/>
        <v/>
      </c>
      <c r="Q724" s="8" t="str">
        <f t="shared" si="301"/>
        <v/>
      </c>
    </row>
    <row r="725" spans="11:17" x14ac:dyDescent="0.25">
      <c r="K725">
        <f t="shared" si="295"/>
        <v>0</v>
      </c>
      <c r="L725" t="str">
        <f t="shared" ref="L725" si="305">IF(AND(COUNTIF(K725,"*-*"),LEN(K725)&gt;22,MID(K726,3,1)="-",A700=A726),LEFT(K725,2),"")</f>
        <v/>
      </c>
      <c r="N725" t="str">
        <f t="shared" si="303"/>
        <v/>
      </c>
      <c r="O725" t="str">
        <f t="shared" ref="O725:O788" si="306">IF(RIGHT(K728,1)="€",LEFT(K728,(LEN(K728)-1)),IF(RIGHT(K729,1)="€",LEFT(K729,(LEN(K729)-1)),""))</f>
        <v/>
      </c>
      <c r="P725" t="str">
        <f t="shared" si="300"/>
        <v/>
      </c>
      <c r="Q725" s="8" t="str">
        <f t="shared" si="301"/>
        <v/>
      </c>
    </row>
    <row r="726" spans="11:17" x14ac:dyDescent="0.25">
      <c r="K726">
        <f t="shared" si="295"/>
        <v>0</v>
      </c>
      <c r="L726" t="str">
        <f t="shared" ref="L726:L770" si="307">IF(AND(COUNTIF(K726,"*-*"),LEN(K726)&gt;22,MID(K726,3,1)="-"),LEFT(K726,2),"")</f>
        <v/>
      </c>
      <c r="N726" t="str">
        <f t="shared" si="303"/>
        <v/>
      </c>
      <c r="O726" t="str">
        <f t="shared" si="306"/>
        <v/>
      </c>
      <c r="P726" t="str">
        <f t="shared" si="300"/>
        <v/>
      </c>
      <c r="Q726" s="8" t="str">
        <f t="shared" si="301"/>
        <v/>
      </c>
    </row>
    <row r="727" spans="11:17" x14ac:dyDescent="0.25">
      <c r="K727">
        <f t="shared" si="295"/>
        <v>0</v>
      </c>
      <c r="L727" t="str">
        <f t="shared" si="307"/>
        <v/>
      </c>
      <c r="N727" t="str">
        <f t="shared" si="303"/>
        <v/>
      </c>
      <c r="O727" t="str">
        <f t="shared" si="306"/>
        <v/>
      </c>
      <c r="P727" t="str">
        <f t="shared" si="300"/>
        <v/>
      </c>
      <c r="Q727" s="8" t="str">
        <f t="shared" si="301"/>
        <v/>
      </c>
    </row>
    <row r="728" spans="11:17" x14ac:dyDescent="0.25">
      <c r="K728">
        <f t="shared" si="295"/>
        <v>0</v>
      </c>
      <c r="L728" t="str">
        <f t="shared" si="307"/>
        <v/>
      </c>
      <c r="N728" t="str">
        <f t="shared" si="303"/>
        <v/>
      </c>
      <c r="O728" t="str">
        <f t="shared" si="306"/>
        <v/>
      </c>
      <c r="P728" t="str">
        <f t="shared" si="300"/>
        <v/>
      </c>
      <c r="Q728" s="8" t="str">
        <f t="shared" si="301"/>
        <v/>
      </c>
    </row>
    <row r="729" spans="11:17" x14ac:dyDescent="0.25">
      <c r="K729">
        <f t="shared" si="295"/>
        <v>0</v>
      </c>
      <c r="L729" t="str">
        <f t="shared" si="307"/>
        <v/>
      </c>
      <c r="N729" t="str">
        <f t="shared" si="303"/>
        <v/>
      </c>
      <c r="O729" t="str">
        <f t="shared" si="306"/>
        <v/>
      </c>
      <c r="P729" t="str">
        <f t="shared" si="300"/>
        <v/>
      </c>
      <c r="Q729" s="8" t="str">
        <f t="shared" si="301"/>
        <v/>
      </c>
    </row>
    <row r="730" spans="11:17" x14ac:dyDescent="0.25">
      <c r="K730">
        <f t="shared" si="295"/>
        <v>0</v>
      </c>
      <c r="L730" t="str">
        <f t="shared" si="307"/>
        <v/>
      </c>
      <c r="N730" t="str">
        <f t="shared" si="303"/>
        <v/>
      </c>
      <c r="O730" t="str">
        <f t="shared" si="306"/>
        <v/>
      </c>
      <c r="P730" t="str">
        <f t="shared" si="300"/>
        <v/>
      </c>
      <c r="Q730" s="8" t="str">
        <f t="shared" si="301"/>
        <v/>
      </c>
    </row>
    <row r="731" spans="11:17" x14ac:dyDescent="0.25">
      <c r="K731">
        <f t="shared" si="295"/>
        <v>0</v>
      </c>
      <c r="L731" t="str">
        <f t="shared" ref="L731" si="308">IF(AND(COUNTIF(K731,"*-*"),LEN(K731)&gt;22,MID(K732,3,1)="-",A706=A732),LEFT(K731,2),"")</f>
        <v/>
      </c>
      <c r="N731" t="str">
        <f t="shared" si="303"/>
        <v/>
      </c>
      <c r="O731" t="str">
        <f t="shared" si="306"/>
        <v/>
      </c>
      <c r="P731" t="str">
        <f t="shared" si="300"/>
        <v/>
      </c>
      <c r="Q731" s="8" t="str">
        <f t="shared" si="301"/>
        <v/>
      </c>
    </row>
    <row r="732" spans="11:17" x14ac:dyDescent="0.25">
      <c r="K732">
        <f t="shared" si="295"/>
        <v>0</v>
      </c>
      <c r="L732" t="str">
        <f t="shared" ref="L732:L773" si="309">IF(AND(COUNTIF(K732,"*-*"),LEN(K732)&gt;22,MID(K732,3,1)="-"),LEFT(K732,2),"")</f>
        <v/>
      </c>
      <c r="N732" t="str">
        <f t="shared" si="303"/>
        <v/>
      </c>
      <c r="O732" t="str">
        <f t="shared" si="306"/>
        <v/>
      </c>
      <c r="P732" t="str">
        <f t="shared" si="300"/>
        <v/>
      </c>
      <c r="Q732" s="8" t="str">
        <f t="shared" si="301"/>
        <v/>
      </c>
    </row>
    <row r="733" spans="11:17" x14ac:dyDescent="0.25">
      <c r="K733">
        <f t="shared" si="295"/>
        <v>0</v>
      </c>
      <c r="L733" t="str">
        <f t="shared" si="309"/>
        <v/>
      </c>
      <c r="N733" t="str">
        <f t="shared" si="303"/>
        <v/>
      </c>
      <c r="O733" t="str">
        <f t="shared" si="306"/>
        <v/>
      </c>
      <c r="P733" t="str">
        <f t="shared" si="300"/>
        <v/>
      </c>
      <c r="Q733" s="8" t="str">
        <f t="shared" si="301"/>
        <v/>
      </c>
    </row>
    <row r="734" spans="11:17" x14ac:dyDescent="0.25">
      <c r="K734">
        <f t="shared" si="295"/>
        <v>0</v>
      </c>
      <c r="L734" t="str">
        <f t="shared" ref="L734" si="310">IF(AND(COUNTIF(K734,"*-*"),LEN(K734)&gt;22,MID(K735,3,1)="-",A709=A735),LEFT(K734,2),"")</f>
        <v/>
      </c>
      <c r="N734" t="str">
        <f t="shared" si="303"/>
        <v/>
      </c>
      <c r="O734" t="str">
        <f t="shared" si="306"/>
        <v/>
      </c>
      <c r="P734" t="str">
        <f t="shared" si="300"/>
        <v/>
      </c>
      <c r="Q734" s="8" t="str">
        <f t="shared" si="301"/>
        <v/>
      </c>
    </row>
    <row r="735" spans="11:17" x14ac:dyDescent="0.25">
      <c r="K735">
        <f t="shared" si="295"/>
        <v>0</v>
      </c>
      <c r="L735" t="str">
        <f t="shared" ref="L735:L779" si="311">IF(AND(COUNTIF(K735,"*-*"),LEN(K735)&gt;22,MID(K735,3,1)="-"),LEFT(K735,2),"")</f>
        <v/>
      </c>
      <c r="N735" t="str">
        <f t="shared" si="303"/>
        <v/>
      </c>
      <c r="O735" t="str">
        <f t="shared" si="306"/>
        <v/>
      </c>
      <c r="P735" t="str">
        <f t="shared" si="300"/>
        <v/>
      </c>
      <c r="Q735" s="8" t="str">
        <f t="shared" si="301"/>
        <v/>
      </c>
    </row>
    <row r="736" spans="11:17" x14ac:dyDescent="0.25">
      <c r="K736">
        <f t="shared" si="295"/>
        <v>0</v>
      </c>
      <c r="L736" t="str">
        <f t="shared" si="311"/>
        <v/>
      </c>
      <c r="N736" t="str">
        <f t="shared" si="303"/>
        <v/>
      </c>
      <c r="O736" t="str">
        <f t="shared" si="306"/>
        <v/>
      </c>
      <c r="P736" t="str">
        <f t="shared" si="300"/>
        <v/>
      </c>
      <c r="Q736" s="8" t="str">
        <f t="shared" si="301"/>
        <v/>
      </c>
    </row>
    <row r="737" spans="11:17" x14ac:dyDescent="0.25">
      <c r="K737">
        <f t="shared" si="295"/>
        <v>0</v>
      </c>
      <c r="L737" t="str">
        <f t="shared" si="311"/>
        <v/>
      </c>
      <c r="N737" t="str">
        <f t="shared" si="303"/>
        <v/>
      </c>
      <c r="O737" t="str">
        <f t="shared" si="306"/>
        <v/>
      </c>
      <c r="P737" t="str">
        <f t="shared" si="300"/>
        <v/>
      </c>
      <c r="Q737" s="8" t="str">
        <f t="shared" si="301"/>
        <v/>
      </c>
    </row>
    <row r="738" spans="11:17" x14ac:dyDescent="0.25">
      <c r="K738">
        <f t="shared" si="295"/>
        <v>0</v>
      </c>
      <c r="L738" t="str">
        <f t="shared" si="311"/>
        <v/>
      </c>
      <c r="N738" t="str">
        <f t="shared" si="303"/>
        <v/>
      </c>
      <c r="O738" t="str">
        <f t="shared" si="306"/>
        <v/>
      </c>
      <c r="P738" t="str">
        <f t="shared" si="300"/>
        <v/>
      </c>
      <c r="Q738" s="8" t="str">
        <f t="shared" si="301"/>
        <v/>
      </c>
    </row>
    <row r="739" spans="11:17" x14ac:dyDescent="0.25">
      <c r="K739">
        <f t="shared" si="295"/>
        <v>0</v>
      </c>
      <c r="L739" t="str">
        <f t="shared" si="311"/>
        <v/>
      </c>
      <c r="N739" t="str">
        <f t="shared" si="303"/>
        <v/>
      </c>
      <c r="O739" t="str">
        <f t="shared" si="306"/>
        <v/>
      </c>
      <c r="P739" t="str">
        <f t="shared" si="300"/>
        <v/>
      </c>
      <c r="Q739" s="8" t="str">
        <f t="shared" si="301"/>
        <v/>
      </c>
    </row>
    <row r="740" spans="11:17" x14ac:dyDescent="0.25">
      <c r="K740">
        <f t="shared" si="295"/>
        <v>0</v>
      </c>
      <c r="L740" t="str">
        <f t="shared" ref="L740" si="312">IF(AND(COUNTIF(K740,"*-*"),LEN(K740)&gt;22,MID(K741,3,1)="-",A715=A741),LEFT(K740,2),"")</f>
        <v/>
      </c>
      <c r="N740" t="str">
        <f t="shared" si="303"/>
        <v/>
      </c>
      <c r="O740" t="str">
        <f t="shared" si="306"/>
        <v/>
      </c>
      <c r="P740" t="str">
        <f t="shared" si="300"/>
        <v/>
      </c>
      <c r="Q740" s="8" t="str">
        <f t="shared" si="301"/>
        <v/>
      </c>
    </row>
    <row r="741" spans="11:17" x14ac:dyDescent="0.25">
      <c r="K741">
        <f t="shared" si="295"/>
        <v>0</v>
      </c>
      <c r="L741" t="str">
        <f t="shared" ref="L741:L785" si="313">IF(AND(COUNTIF(K741,"*-*"),LEN(K741)&gt;22,MID(K741,3,1)="-"),LEFT(K741,2),"")</f>
        <v/>
      </c>
      <c r="N741" t="str">
        <f t="shared" si="303"/>
        <v/>
      </c>
      <c r="O741" t="str">
        <f t="shared" si="306"/>
        <v/>
      </c>
      <c r="P741" t="str">
        <f t="shared" si="300"/>
        <v/>
      </c>
      <c r="Q741" s="8" t="str">
        <f t="shared" si="301"/>
        <v/>
      </c>
    </row>
    <row r="742" spans="11:17" x14ac:dyDescent="0.25">
      <c r="K742">
        <f t="shared" si="295"/>
        <v>0</v>
      </c>
      <c r="L742" t="str">
        <f t="shared" si="313"/>
        <v/>
      </c>
      <c r="N742" t="str">
        <f t="shared" si="303"/>
        <v/>
      </c>
      <c r="O742" t="str">
        <f t="shared" si="306"/>
        <v/>
      </c>
      <c r="P742" t="str">
        <f t="shared" si="300"/>
        <v/>
      </c>
      <c r="Q742" s="8" t="str">
        <f t="shared" si="301"/>
        <v/>
      </c>
    </row>
    <row r="743" spans="11:17" x14ac:dyDescent="0.25">
      <c r="K743">
        <f t="shared" si="295"/>
        <v>0</v>
      </c>
      <c r="L743" t="str">
        <f t="shared" si="313"/>
        <v/>
      </c>
      <c r="N743" t="str">
        <f t="shared" si="303"/>
        <v/>
      </c>
      <c r="O743" t="str">
        <f t="shared" si="306"/>
        <v/>
      </c>
      <c r="P743" t="str">
        <f t="shared" si="300"/>
        <v/>
      </c>
      <c r="Q743" s="8" t="str">
        <f t="shared" si="301"/>
        <v/>
      </c>
    </row>
    <row r="744" spans="11:17" x14ac:dyDescent="0.25">
      <c r="K744">
        <f t="shared" si="295"/>
        <v>0</v>
      </c>
      <c r="L744" t="str">
        <f t="shared" si="313"/>
        <v/>
      </c>
      <c r="N744" t="str">
        <f t="shared" si="303"/>
        <v/>
      </c>
      <c r="O744" t="str">
        <f t="shared" si="306"/>
        <v/>
      </c>
      <c r="P744" t="str">
        <f t="shared" si="300"/>
        <v/>
      </c>
      <c r="Q744" s="8" t="str">
        <f t="shared" si="301"/>
        <v/>
      </c>
    </row>
    <row r="745" spans="11:17" x14ac:dyDescent="0.25">
      <c r="K745">
        <f t="shared" si="295"/>
        <v>0</v>
      </c>
      <c r="L745" t="str">
        <f t="shared" si="313"/>
        <v/>
      </c>
      <c r="N745" t="str">
        <f t="shared" si="303"/>
        <v/>
      </c>
      <c r="O745" t="str">
        <f t="shared" si="306"/>
        <v/>
      </c>
      <c r="P745" t="str">
        <f t="shared" si="300"/>
        <v/>
      </c>
      <c r="Q745" s="8" t="str">
        <f t="shared" si="301"/>
        <v/>
      </c>
    </row>
    <row r="746" spans="11:17" x14ac:dyDescent="0.25">
      <c r="K746">
        <f t="shared" si="295"/>
        <v>0</v>
      </c>
      <c r="L746" t="str">
        <f t="shared" ref="L746:L747" si="314">IF(AND(COUNTIF(K746,"*-*"),LEN(K746)&gt;22,MID(K747,3,1)="-",A721=A747),LEFT(K746,2),"")</f>
        <v/>
      </c>
      <c r="N746" t="str">
        <f t="shared" si="303"/>
        <v/>
      </c>
      <c r="O746" t="str">
        <f t="shared" si="306"/>
        <v/>
      </c>
      <c r="P746" t="str">
        <f t="shared" si="300"/>
        <v/>
      </c>
      <c r="Q746" s="8" t="str">
        <f t="shared" si="301"/>
        <v/>
      </c>
    </row>
    <row r="747" spans="11:17" x14ac:dyDescent="0.25">
      <c r="K747">
        <f t="shared" si="295"/>
        <v>0</v>
      </c>
      <c r="L747" t="str">
        <f t="shared" si="314"/>
        <v/>
      </c>
      <c r="N747" t="str">
        <f t="shared" si="303"/>
        <v/>
      </c>
      <c r="O747" t="str">
        <f t="shared" si="306"/>
        <v/>
      </c>
      <c r="P747" t="str">
        <f t="shared" si="300"/>
        <v/>
      </c>
      <c r="Q747" s="8" t="str">
        <f t="shared" si="301"/>
        <v/>
      </c>
    </row>
    <row r="748" spans="11:17" x14ac:dyDescent="0.25">
      <c r="K748">
        <f t="shared" si="295"/>
        <v>0</v>
      </c>
      <c r="L748" t="str">
        <f t="shared" ref="L748" si="315">IF(AND(COUNTIF(K748,"*-*"),LEN(K748)&gt;22,MID(K748,3,1)="-"),LEFT(K748,2),"")</f>
        <v/>
      </c>
      <c r="N748" t="str">
        <f t="shared" si="303"/>
        <v/>
      </c>
      <c r="O748" t="str">
        <f t="shared" si="306"/>
        <v/>
      </c>
      <c r="P748" t="str">
        <f t="shared" si="300"/>
        <v/>
      </c>
      <c r="Q748" s="8" t="str">
        <f t="shared" si="301"/>
        <v/>
      </c>
    </row>
    <row r="749" spans="11:17" x14ac:dyDescent="0.25">
      <c r="K749">
        <f t="shared" si="295"/>
        <v>0</v>
      </c>
      <c r="L749" t="str">
        <f t="shared" si="297"/>
        <v/>
      </c>
      <c r="N749" t="str">
        <f t="shared" si="303"/>
        <v/>
      </c>
      <c r="O749" t="str">
        <f t="shared" si="306"/>
        <v/>
      </c>
      <c r="P749" t="str">
        <f t="shared" si="300"/>
        <v/>
      </c>
      <c r="Q749" s="8" t="str">
        <f t="shared" si="301"/>
        <v/>
      </c>
    </row>
    <row r="750" spans="11:17" x14ac:dyDescent="0.25">
      <c r="K750">
        <f t="shared" si="295"/>
        <v>0</v>
      </c>
      <c r="L750" t="str">
        <f t="shared" si="297"/>
        <v/>
      </c>
      <c r="N750" t="str">
        <f t="shared" si="303"/>
        <v/>
      </c>
      <c r="O750" t="str">
        <f t="shared" si="306"/>
        <v/>
      </c>
      <c r="P750" t="str">
        <f t="shared" si="300"/>
        <v/>
      </c>
      <c r="Q750" s="8" t="str">
        <f t="shared" si="301"/>
        <v/>
      </c>
    </row>
    <row r="751" spans="11:17" x14ac:dyDescent="0.25">
      <c r="K751">
        <f t="shared" si="295"/>
        <v>0</v>
      </c>
      <c r="L751" t="str">
        <f t="shared" si="297"/>
        <v/>
      </c>
      <c r="N751" t="str">
        <f t="shared" si="303"/>
        <v/>
      </c>
      <c r="O751" t="str">
        <f t="shared" si="306"/>
        <v/>
      </c>
      <c r="P751" t="str">
        <f t="shared" si="300"/>
        <v/>
      </c>
      <c r="Q751" s="8" t="str">
        <f t="shared" si="301"/>
        <v/>
      </c>
    </row>
    <row r="752" spans="11:17" x14ac:dyDescent="0.25">
      <c r="K752">
        <f t="shared" si="295"/>
        <v>0</v>
      </c>
      <c r="L752" t="str">
        <f t="shared" si="297"/>
        <v/>
      </c>
      <c r="N752" t="str">
        <f t="shared" si="303"/>
        <v/>
      </c>
      <c r="O752" t="str">
        <f t="shared" si="306"/>
        <v/>
      </c>
      <c r="P752" t="str">
        <f t="shared" si="300"/>
        <v/>
      </c>
      <c r="Q752" s="8" t="str">
        <f t="shared" si="301"/>
        <v/>
      </c>
    </row>
    <row r="753" spans="11:17" x14ac:dyDescent="0.25">
      <c r="K753">
        <f t="shared" si="295"/>
        <v>0</v>
      </c>
      <c r="L753" t="str">
        <f t="shared" ref="L753" si="316">IF(AND(COUNTIF(K753,"*-*"),LEN(K753)&gt;22,MID(K754,3,1)="-",A728=A754),LEFT(K753,2),"")</f>
        <v/>
      </c>
      <c r="N753" t="str">
        <f t="shared" si="303"/>
        <v/>
      </c>
      <c r="O753" t="str">
        <f t="shared" si="306"/>
        <v/>
      </c>
      <c r="P753" t="str">
        <f t="shared" si="300"/>
        <v/>
      </c>
      <c r="Q753" s="8" t="str">
        <f t="shared" si="301"/>
        <v/>
      </c>
    </row>
    <row r="754" spans="11:17" x14ac:dyDescent="0.25">
      <c r="K754">
        <f t="shared" si="295"/>
        <v>0</v>
      </c>
      <c r="L754" t="str">
        <f t="shared" ref="L754" si="317">IF(AND(COUNTIF(K754,"*-*"),LEN(K754)&gt;22,MID(K754,3,1)="-"),LEFT(K754,2),"")</f>
        <v/>
      </c>
      <c r="N754" t="str">
        <f t="shared" si="303"/>
        <v/>
      </c>
      <c r="O754" t="str">
        <f t="shared" si="306"/>
        <v/>
      </c>
      <c r="P754" t="str">
        <f t="shared" si="300"/>
        <v/>
      </c>
      <c r="Q754" s="8" t="str">
        <f t="shared" si="301"/>
        <v/>
      </c>
    </row>
    <row r="755" spans="11:17" x14ac:dyDescent="0.25">
      <c r="K755">
        <f t="shared" si="295"/>
        <v>0</v>
      </c>
      <c r="L755" t="str">
        <f t="shared" si="299"/>
        <v/>
      </c>
      <c r="N755" t="str">
        <f t="shared" si="303"/>
        <v/>
      </c>
      <c r="O755" t="str">
        <f t="shared" si="306"/>
        <v/>
      </c>
      <c r="P755" t="str">
        <f t="shared" si="300"/>
        <v/>
      </c>
      <c r="Q755" s="8" t="str">
        <f t="shared" si="301"/>
        <v/>
      </c>
    </row>
    <row r="756" spans="11:17" x14ac:dyDescent="0.25">
      <c r="K756">
        <f t="shared" si="295"/>
        <v>0</v>
      </c>
      <c r="L756" t="str">
        <f t="shared" si="299"/>
        <v/>
      </c>
      <c r="N756" t="str">
        <f t="shared" si="303"/>
        <v/>
      </c>
      <c r="O756" t="str">
        <f t="shared" si="306"/>
        <v/>
      </c>
      <c r="P756" t="str">
        <f t="shared" si="300"/>
        <v/>
      </c>
      <c r="Q756" s="8" t="str">
        <f t="shared" si="301"/>
        <v/>
      </c>
    </row>
    <row r="757" spans="11:17" x14ac:dyDescent="0.25">
      <c r="K757">
        <f t="shared" si="295"/>
        <v>0</v>
      </c>
      <c r="L757" t="str">
        <f t="shared" si="299"/>
        <v/>
      </c>
      <c r="N757" t="str">
        <f t="shared" si="303"/>
        <v/>
      </c>
      <c r="O757" t="str">
        <f t="shared" si="306"/>
        <v/>
      </c>
      <c r="P757" t="str">
        <f t="shared" si="300"/>
        <v/>
      </c>
      <c r="Q757" s="8" t="str">
        <f t="shared" si="301"/>
        <v/>
      </c>
    </row>
    <row r="758" spans="11:17" x14ac:dyDescent="0.25">
      <c r="K758">
        <f t="shared" si="295"/>
        <v>0</v>
      </c>
      <c r="L758" t="str">
        <f t="shared" si="299"/>
        <v/>
      </c>
      <c r="N758" t="str">
        <f t="shared" si="303"/>
        <v/>
      </c>
      <c r="O758" t="str">
        <f t="shared" si="306"/>
        <v/>
      </c>
      <c r="P758" t="str">
        <f t="shared" si="300"/>
        <v/>
      </c>
      <c r="Q758" s="8" t="str">
        <f t="shared" si="301"/>
        <v/>
      </c>
    </row>
    <row r="759" spans="11:17" x14ac:dyDescent="0.25">
      <c r="K759">
        <f t="shared" si="295"/>
        <v>0</v>
      </c>
      <c r="L759" t="str">
        <f t="shared" ref="L759" si="318">IF(AND(COUNTIF(K759,"*-*"),LEN(K759)&gt;22,MID(K760,3,1)="-",A734=A760),LEFT(K759,2),"")</f>
        <v/>
      </c>
      <c r="N759" t="str">
        <f t="shared" si="303"/>
        <v/>
      </c>
      <c r="O759" t="str">
        <f t="shared" si="306"/>
        <v/>
      </c>
      <c r="P759" t="str">
        <f t="shared" si="300"/>
        <v/>
      </c>
      <c r="Q759" s="8" t="str">
        <f t="shared" si="301"/>
        <v/>
      </c>
    </row>
    <row r="760" spans="11:17" x14ac:dyDescent="0.25">
      <c r="K760">
        <f t="shared" si="295"/>
        <v>0</v>
      </c>
      <c r="L760" t="str">
        <f t="shared" ref="L760" si="319">IF(AND(COUNTIF(K760,"*-*"),LEN(K760)&gt;22,MID(K760,3,1)="-"),LEFT(K760,2),"")</f>
        <v/>
      </c>
      <c r="N760" t="str">
        <f t="shared" si="303"/>
        <v/>
      </c>
      <c r="O760" t="str">
        <f t="shared" si="306"/>
        <v/>
      </c>
      <c r="P760" t="str">
        <f t="shared" si="300"/>
        <v/>
      </c>
      <c r="Q760" s="8" t="str">
        <f t="shared" si="301"/>
        <v/>
      </c>
    </row>
    <row r="761" spans="11:17" x14ac:dyDescent="0.25">
      <c r="K761">
        <f t="shared" si="295"/>
        <v>0</v>
      </c>
      <c r="L761" t="str">
        <f t="shared" si="304"/>
        <v/>
      </c>
      <c r="N761" t="str">
        <f t="shared" si="303"/>
        <v/>
      </c>
      <c r="O761" t="str">
        <f t="shared" si="306"/>
        <v/>
      </c>
      <c r="P761" t="str">
        <f t="shared" si="300"/>
        <v/>
      </c>
      <c r="Q761" s="8" t="str">
        <f t="shared" si="301"/>
        <v/>
      </c>
    </row>
    <row r="762" spans="11:17" x14ac:dyDescent="0.25">
      <c r="K762">
        <f t="shared" si="295"/>
        <v>0</v>
      </c>
      <c r="L762" t="str">
        <f t="shared" si="304"/>
        <v/>
      </c>
      <c r="N762" t="str">
        <f t="shared" si="303"/>
        <v/>
      </c>
      <c r="O762" t="str">
        <f t="shared" si="306"/>
        <v/>
      </c>
      <c r="P762" t="str">
        <f t="shared" si="300"/>
        <v/>
      </c>
      <c r="Q762" s="8" t="str">
        <f t="shared" si="301"/>
        <v/>
      </c>
    </row>
    <row r="763" spans="11:17" x14ac:dyDescent="0.25">
      <c r="K763">
        <f t="shared" si="295"/>
        <v>0</v>
      </c>
      <c r="L763" t="str">
        <f t="shared" si="304"/>
        <v/>
      </c>
      <c r="N763" t="str">
        <f t="shared" si="303"/>
        <v/>
      </c>
      <c r="O763" t="str">
        <f t="shared" si="306"/>
        <v/>
      </c>
      <c r="P763" t="str">
        <f t="shared" si="300"/>
        <v/>
      </c>
      <c r="Q763" s="8" t="str">
        <f t="shared" si="301"/>
        <v/>
      </c>
    </row>
    <row r="764" spans="11:17" x14ac:dyDescent="0.25">
      <c r="K764">
        <f t="shared" si="295"/>
        <v>0</v>
      </c>
      <c r="L764" t="str">
        <f t="shared" si="304"/>
        <v/>
      </c>
      <c r="N764" t="str">
        <f t="shared" si="303"/>
        <v/>
      </c>
      <c r="O764" t="str">
        <f t="shared" si="306"/>
        <v/>
      </c>
      <c r="P764" t="str">
        <f t="shared" si="300"/>
        <v/>
      </c>
      <c r="Q764" s="8" t="str">
        <f t="shared" si="301"/>
        <v/>
      </c>
    </row>
    <row r="765" spans="11:17" x14ac:dyDescent="0.25">
      <c r="K765">
        <f t="shared" si="295"/>
        <v>0</v>
      </c>
      <c r="L765" t="str">
        <f t="shared" ref="L765" si="320">IF(AND(COUNTIF(K765,"*-*"),LEN(K765)&gt;22,MID(K766,3,1)="-",A740=A766),LEFT(K765,2),"")</f>
        <v/>
      </c>
      <c r="N765" t="str">
        <f t="shared" si="303"/>
        <v/>
      </c>
      <c r="O765" t="str">
        <f t="shared" si="306"/>
        <v/>
      </c>
      <c r="P765" t="str">
        <f t="shared" si="300"/>
        <v/>
      </c>
      <c r="Q765" s="8" t="str">
        <f t="shared" si="301"/>
        <v/>
      </c>
    </row>
    <row r="766" spans="11:17" x14ac:dyDescent="0.25">
      <c r="K766">
        <f t="shared" si="295"/>
        <v>0</v>
      </c>
      <c r="L766" t="str">
        <f t="shared" ref="L766" si="321">IF(AND(COUNTIF(K766,"*-*"),LEN(K766)&gt;22,MID(K766,3,1)="-"),LEFT(K766,2),"")</f>
        <v/>
      </c>
      <c r="N766" t="str">
        <f t="shared" si="303"/>
        <v/>
      </c>
      <c r="O766" t="str">
        <f t="shared" si="306"/>
        <v/>
      </c>
      <c r="P766" t="str">
        <f t="shared" si="300"/>
        <v/>
      </c>
      <c r="Q766" s="8" t="str">
        <f t="shared" si="301"/>
        <v/>
      </c>
    </row>
    <row r="767" spans="11:17" x14ac:dyDescent="0.25">
      <c r="K767">
        <f t="shared" si="295"/>
        <v>0</v>
      </c>
      <c r="L767" t="str">
        <f t="shared" si="307"/>
        <v/>
      </c>
      <c r="N767" t="str">
        <f t="shared" si="303"/>
        <v/>
      </c>
      <c r="O767" t="str">
        <f t="shared" si="306"/>
        <v/>
      </c>
      <c r="P767" t="str">
        <f t="shared" si="300"/>
        <v/>
      </c>
      <c r="Q767" s="8" t="str">
        <f t="shared" si="301"/>
        <v/>
      </c>
    </row>
    <row r="768" spans="11:17" x14ac:dyDescent="0.25">
      <c r="K768">
        <f t="shared" si="295"/>
        <v>0</v>
      </c>
      <c r="L768" t="str">
        <f t="shared" si="307"/>
        <v/>
      </c>
      <c r="N768" t="str">
        <f t="shared" si="303"/>
        <v/>
      </c>
      <c r="O768" t="str">
        <f t="shared" si="306"/>
        <v/>
      </c>
      <c r="P768" t="str">
        <f t="shared" si="300"/>
        <v/>
      </c>
      <c r="Q768" s="8" t="str">
        <f t="shared" si="301"/>
        <v/>
      </c>
    </row>
    <row r="769" spans="11:17" x14ac:dyDescent="0.25">
      <c r="K769">
        <f t="shared" ref="K769:K818" si="322">A769</f>
        <v>0</v>
      </c>
      <c r="L769" t="str">
        <f t="shared" si="307"/>
        <v/>
      </c>
      <c r="N769" t="str">
        <f t="shared" si="303"/>
        <v/>
      </c>
      <c r="O769" t="str">
        <f t="shared" si="306"/>
        <v/>
      </c>
      <c r="P769" t="str">
        <f t="shared" si="300"/>
        <v/>
      </c>
      <c r="Q769" s="8" t="str">
        <f t="shared" si="301"/>
        <v/>
      </c>
    </row>
    <row r="770" spans="11:17" x14ac:dyDescent="0.25">
      <c r="K770">
        <f t="shared" si="322"/>
        <v>0</v>
      </c>
      <c r="L770" t="str">
        <f t="shared" si="307"/>
        <v/>
      </c>
      <c r="N770" t="str">
        <f t="shared" si="303"/>
        <v/>
      </c>
      <c r="O770" t="str">
        <f t="shared" si="306"/>
        <v/>
      </c>
      <c r="P770" t="str">
        <f t="shared" si="300"/>
        <v/>
      </c>
      <c r="Q770" s="8" t="str">
        <f t="shared" si="301"/>
        <v/>
      </c>
    </row>
    <row r="771" spans="11:17" x14ac:dyDescent="0.25">
      <c r="K771">
        <f t="shared" si="322"/>
        <v>0</v>
      </c>
      <c r="L771" t="str">
        <f t="shared" ref="L771" si="323">IF(AND(COUNTIF(K771,"*-*"),LEN(K771)&gt;22,MID(K772,3,1)="-",A746=A772),LEFT(K771,2),"")</f>
        <v/>
      </c>
      <c r="N771" t="str">
        <f t="shared" si="303"/>
        <v/>
      </c>
      <c r="O771" t="str">
        <f t="shared" si="306"/>
        <v/>
      </c>
      <c r="P771" t="str">
        <f t="shared" si="300"/>
        <v/>
      </c>
      <c r="Q771" s="8" t="str">
        <f t="shared" si="301"/>
        <v/>
      </c>
    </row>
    <row r="772" spans="11:17" x14ac:dyDescent="0.25">
      <c r="K772">
        <f t="shared" si="322"/>
        <v>0</v>
      </c>
      <c r="L772" t="str">
        <f t="shared" ref="L772" si="324">IF(AND(COUNTIF(K772,"*-*"),LEN(K772)&gt;22,MID(K772,3,1)="-"),LEFT(K772,2),"")</f>
        <v/>
      </c>
      <c r="N772" t="str">
        <f t="shared" si="303"/>
        <v/>
      </c>
      <c r="O772" t="str">
        <f t="shared" si="306"/>
        <v/>
      </c>
      <c r="P772" t="str">
        <f t="shared" si="300"/>
        <v/>
      </c>
      <c r="Q772" s="8" t="str">
        <f t="shared" si="301"/>
        <v/>
      </c>
    </row>
    <row r="773" spans="11:17" x14ac:dyDescent="0.25">
      <c r="K773">
        <f t="shared" si="322"/>
        <v>0</v>
      </c>
      <c r="L773" t="str">
        <f t="shared" si="309"/>
        <v/>
      </c>
      <c r="N773" t="str">
        <f t="shared" si="303"/>
        <v/>
      </c>
      <c r="O773" t="str">
        <f t="shared" si="306"/>
        <v/>
      </c>
      <c r="P773" t="str">
        <f t="shared" si="300"/>
        <v/>
      </c>
      <c r="Q773" s="8" t="str">
        <f t="shared" si="301"/>
        <v/>
      </c>
    </row>
    <row r="774" spans="11:17" x14ac:dyDescent="0.25">
      <c r="K774">
        <f t="shared" si="322"/>
        <v>0</v>
      </c>
      <c r="L774" t="str">
        <f t="shared" ref="L774" si="325">IF(AND(COUNTIF(K774,"*-*"),LEN(K774)&gt;22,MID(K775,3,1)="-",A749=A775),LEFT(K774,2),"")</f>
        <v/>
      </c>
      <c r="N774" t="str">
        <f t="shared" si="303"/>
        <v/>
      </c>
      <c r="O774" t="str">
        <f t="shared" si="306"/>
        <v/>
      </c>
      <c r="P774" t="str">
        <f t="shared" si="300"/>
        <v/>
      </c>
      <c r="Q774" s="8" t="str">
        <f t="shared" si="301"/>
        <v/>
      </c>
    </row>
    <row r="775" spans="11:17" x14ac:dyDescent="0.25">
      <c r="K775">
        <f t="shared" si="322"/>
        <v>0</v>
      </c>
      <c r="L775" t="str">
        <f t="shared" ref="L775" si="326">IF(AND(COUNTIF(K775,"*-*"),LEN(K775)&gt;22,MID(K775,3,1)="-"),LEFT(K775,2),"")</f>
        <v/>
      </c>
      <c r="N775" t="str">
        <f t="shared" si="303"/>
        <v/>
      </c>
      <c r="O775" t="str">
        <f t="shared" si="306"/>
        <v/>
      </c>
      <c r="P775" t="str">
        <f t="shared" si="300"/>
        <v/>
      </c>
      <c r="Q775" s="8" t="str">
        <f t="shared" si="301"/>
        <v/>
      </c>
    </row>
    <row r="776" spans="11:17" x14ac:dyDescent="0.25">
      <c r="K776">
        <f t="shared" si="322"/>
        <v>0</v>
      </c>
      <c r="L776" t="str">
        <f t="shared" si="311"/>
        <v/>
      </c>
      <c r="N776" t="str">
        <f t="shared" si="303"/>
        <v/>
      </c>
      <c r="O776" t="str">
        <f t="shared" si="306"/>
        <v/>
      </c>
      <c r="P776" t="str">
        <f t="shared" si="300"/>
        <v/>
      </c>
      <c r="Q776" s="8" t="str">
        <f t="shared" si="301"/>
        <v/>
      </c>
    </row>
    <row r="777" spans="11:17" x14ac:dyDescent="0.25">
      <c r="K777">
        <f t="shared" si="322"/>
        <v>0</v>
      </c>
      <c r="L777" t="str">
        <f t="shared" si="311"/>
        <v/>
      </c>
      <c r="N777" t="str">
        <f t="shared" si="303"/>
        <v/>
      </c>
      <c r="O777" t="str">
        <f t="shared" si="306"/>
        <v/>
      </c>
      <c r="P777" t="str">
        <f t="shared" si="300"/>
        <v/>
      </c>
      <c r="Q777" s="8" t="str">
        <f t="shared" si="301"/>
        <v/>
      </c>
    </row>
    <row r="778" spans="11:17" x14ac:dyDescent="0.25">
      <c r="K778">
        <f t="shared" si="322"/>
        <v>0</v>
      </c>
      <c r="L778" t="str">
        <f t="shared" si="311"/>
        <v/>
      </c>
      <c r="N778" t="str">
        <f t="shared" si="303"/>
        <v/>
      </c>
      <c r="O778" t="str">
        <f t="shared" si="306"/>
        <v/>
      </c>
      <c r="P778" t="str">
        <f t="shared" ref="P778:P818" si="327">IF(LEFT(K780,3)="QTÉ",RIGHT(K780,(LEN(K780)-4)),IF(LEFT(K781,3)="QTÉ",RIGHT(K781,(LEN(K781)-4)),""))</f>
        <v/>
      </c>
      <c r="Q778" s="8" t="str">
        <f t="shared" si="301"/>
        <v/>
      </c>
    </row>
    <row r="779" spans="11:17" x14ac:dyDescent="0.25">
      <c r="K779">
        <f t="shared" si="322"/>
        <v>0</v>
      </c>
      <c r="L779" t="str">
        <f t="shared" si="311"/>
        <v/>
      </c>
      <c r="N779" t="str">
        <f t="shared" si="303"/>
        <v/>
      </c>
      <c r="O779" t="str">
        <f t="shared" si="306"/>
        <v/>
      </c>
      <c r="P779" t="str">
        <f t="shared" si="327"/>
        <v/>
      </c>
      <c r="Q779" s="8" t="str">
        <f t="shared" ref="Q779:Q818" si="328">IFERROR(VALUE(P779)*VALUE(SUBSTITUTE(O779,CHAR(160),"")),"")</f>
        <v/>
      </c>
    </row>
    <row r="780" spans="11:17" x14ac:dyDescent="0.25">
      <c r="K780">
        <f t="shared" si="322"/>
        <v>0</v>
      </c>
      <c r="L780" t="str">
        <f t="shared" ref="L780" si="329">IF(AND(COUNTIF(K780,"*-*"),LEN(K780)&gt;22,MID(K781,3,1)="-",A755=A781),LEFT(K780,2),"")</f>
        <v/>
      </c>
      <c r="N780" t="str">
        <f t="shared" si="303"/>
        <v/>
      </c>
      <c r="O780" t="str">
        <f t="shared" si="306"/>
        <v/>
      </c>
      <c r="P780" t="str">
        <f t="shared" si="327"/>
        <v/>
      </c>
      <c r="Q780" s="8" t="str">
        <f t="shared" si="328"/>
        <v/>
      </c>
    </row>
    <row r="781" spans="11:17" x14ac:dyDescent="0.25">
      <c r="K781">
        <f t="shared" si="322"/>
        <v>0</v>
      </c>
      <c r="L781" t="str">
        <f t="shared" ref="L781" si="330">IF(AND(COUNTIF(K781,"*-*"),LEN(K781)&gt;22,MID(K781,3,1)="-"),LEFT(K781,2),"")</f>
        <v/>
      </c>
      <c r="N781" t="str">
        <f t="shared" si="303"/>
        <v/>
      </c>
      <c r="O781" t="str">
        <f t="shared" si="306"/>
        <v/>
      </c>
      <c r="P781" t="str">
        <f t="shared" si="327"/>
        <v/>
      </c>
      <c r="Q781" s="8" t="str">
        <f t="shared" si="328"/>
        <v/>
      </c>
    </row>
    <row r="782" spans="11:17" x14ac:dyDescent="0.25">
      <c r="K782">
        <f t="shared" si="322"/>
        <v>0</v>
      </c>
      <c r="L782" t="str">
        <f t="shared" si="313"/>
        <v/>
      </c>
      <c r="N782" t="str">
        <f t="shared" si="303"/>
        <v/>
      </c>
      <c r="O782" t="str">
        <f t="shared" si="306"/>
        <v/>
      </c>
      <c r="P782" t="str">
        <f t="shared" si="327"/>
        <v/>
      </c>
      <c r="Q782" s="8" t="str">
        <f t="shared" si="328"/>
        <v/>
      </c>
    </row>
    <row r="783" spans="11:17" x14ac:dyDescent="0.25">
      <c r="K783">
        <f t="shared" si="322"/>
        <v>0</v>
      </c>
      <c r="L783" t="str">
        <f t="shared" si="313"/>
        <v/>
      </c>
      <c r="N783" t="str">
        <f t="shared" ref="N783:N818" si="331">IFERROR(MID(K786,FIND("µ",SUBSTITUTE(K786,":","µ",1))+1,FIND("µ",SUBSTITUTE(K786,":","µ",2))-FIND("µ",SUBSTITUTE(K786,":","µ",1))-21),"")</f>
        <v/>
      </c>
      <c r="O783" t="str">
        <f t="shared" si="306"/>
        <v/>
      </c>
      <c r="P783" t="str">
        <f t="shared" si="327"/>
        <v/>
      </c>
      <c r="Q783" s="8" t="str">
        <f t="shared" si="328"/>
        <v/>
      </c>
    </row>
    <row r="784" spans="11:17" x14ac:dyDescent="0.25">
      <c r="K784">
        <f t="shared" si="322"/>
        <v>0</v>
      </c>
      <c r="L784" t="str">
        <f t="shared" si="313"/>
        <v/>
      </c>
      <c r="N784" t="str">
        <f t="shared" si="331"/>
        <v/>
      </c>
      <c r="O784" t="str">
        <f t="shared" si="306"/>
        <v/>
      </c>
      <c r="P784" t="str">
        <f t="shared" si="327"/>
        <v/>
      </c>
      <c r="Q784" s="8" t="str">
        <f t="shared" si="328"/>
        <v/>
      </c>
    </row>
    <row r="785" spans="11:17" x14ac:dyDescent="0.25">
      <c r="K785">
        <f t="shared" si="322"/>
        <v>0</v>
      </c>
      <c r="L785" t="str">
        <f t="shared" si="313"/>
        <v/>
      </c>
      <c r="N785" t="str">
        <f t="shared" si="331"/>
        <v/>
      </c>
      <c r="O785" t="str">
        <f t="shared" si="306"/>
        <v/>
      </c>
      <c r="P785" t="str">
        <f t="shared" si="327"/>
        <v/>
      </c>
      <c r="Q785" s="8" t="str">
        <f t="shared" si="328"/>
        <v/>
      </c>
    </row>
    <row r="786" spans="11:17" x14ac:dyDescent="0.25">
      <c r="K786">
        <f t="shared" si="322"/>
        <v>0</v>
      </c>
      <c r="L786" t="str">
        <f t="shared" ref="L786:L787" si="332">IF(AND(COUNTIF(K786,"*-*"),LEN(K786)&gt;22,MID(K787,3,1)="-",A761=A787),LEFT(K786,2),"")</f>
        <v/>
      </c>
      <c r="N786" t="str">
        <f t="shared" si="331"/>
        <v/>
      </c>
      <c r="O786" t="str">
        <f t="shared" si="306"/>
        <v/>
      </c>
      <c r="P786" t="str">
        <f t="shared" si="327"/>
        <v/>
      </c>
      <c r="Q786" s="8" t="str">
        <f t="shared" si="328"/>
        <v/>
      </c>
    </row>
    <row r="787" spans="11:17" x14ac:dyDescent="0.25">
      <c r="K787">
        <f t="shared" si="322"/>
        <v>0</v>
      </c>
      <c r="L787" t="str">
        <f t="shared" si="332"/>
        <v/>
      </c>
      <c r="N787" t="str">
        <f t="shared" si="331"/>
        <v/>
      </c>
      <c r="O787" t="str">
        <f t="shared" si="306"/>
        <v/>
      </c>
      <c r="P787" t="str">
        <f t="shared" si="327"/>
        <v/>
      </c>
      <c r="Q787" s="8" t="str">
        <f t="shared" si="328"/>
        <v/>
      </c>
    </row>
    <row r="788" spans="11:17" x14ac:dyDescent="0.25">
      <c r="K788">
        <f t="shared" si="322"/>
        <v>0</v>
      </c>
      <c r="L788" t="str">
        <f t="shared" ref="L788:L792" si="333">IF(AND(COUNTIF(K788,"*-*"),LEN(K788)&gt;22,MID(K788,3,1)="-"),LEFT(K788,2),"")</f>
        <v/>
      </c>
      <c r="N788" t="str">
        <f t="shared" si="331"/>
        <v/>
      </c>
      <c r="O788" t="str">
        <f t="shared" si="306"/>
        <v/>
      </c>
      <c r="P788" t="str">
        <f t="shared" si="327"/>
        <v/>
      </c>
      <c r="Q788" s="8" t="str">
        <f t="shared" si="328"/>
        <v/>
      </c>
    </row>
    <row r="789" spans="11:17" x14ac:dyDescent="0.25">
      <c r="K789">
        <f t="shared" si="322"/>
        <v>0</v>
      </c>
      <c r="L789" t="str">
        <f t="shared" si="333"/>
        <v/>
      </c>
      <c r="N789" t="str">
        <f t="shared" si="331"/>
        <v/>
      </c>
      <c r="O789" t="str">
        <f t="shared" ref="O789:O818" si="334">IF(RIGHT(K792,1)="€",LEFT(K792,(LEN(K792)-1)),IF(RIGHT(K793,1)="€",LEFT(K793,(LEN(K793)-1)),""))</f>
        <v/>
      </c>
      <c r="P789" t="str">
        <f t="shared" si="327"/>
        <v/>
      </c>
      <c r="Q789" s="8" t="str">
        <f t="shared" si="328"/>
        <v/>
      </c>
    </row>
    <row r="790" spans="11:17" x14ac:dyDescent="0.25">
      <c r="K790">
        <f t="shared" si="322"/>
        <v>0</v>
      </c>
      <c r="L790" t="str">
        <f t="shared" si="333"/>
        <v/>
      </c>
      <c r="N790" t="str">
        <f t="shared" si="331"/>
        <v/>
      </c>
      <c r="O790" t="str">
        <f t="shared" si="334"/>
        <v/>
      </c>
      <c r="P790" t="str">
        <f t="shared" si="327"/>
        <v/>
      </c>
      <c r="Q790" s="8" t="str">
        <f t="shared" si="328"/>
        <v/>
      </c>
    </row>
    <row r="791" spans="11:17" x14ac:dyDescent="0.25">
      <c r="K791">
        <f t="shared" si="322"/>
        <v>0</v>
      </c>
      <c r="L791" t="str">
        <f t="shared" si="333"/>
        <v/>
      </c>
      <c r="N791" t="str">
        <f t="shared" si="331"/>
        <v/>
      </c>
      <c r="O791" t="str">
        <f t="shared" si="334"/>
        <v/>
      </c>
      <c r="P791" t="str">
        <f t="shared" si="327"/>
        <v/>
      </c>
      <c r="Q791" s="8" t="str">
        <f t="shared" si="328"/>
        <v/>
      </c>
    </row>
    <row r="792" spans="11:17" x14ac:dyDescent="0.25">
      <c r="K792">
        <f t="shared" si="322"/>
        <v>0</v>
      </c>
      <c r="L792" t="str">
        <f t="shared" si="333"/>
        <v/>
      </c>
      <c r="N792" t="str">
        <f t="shared" si="331"/>
        <v/>
      </c>
      <c r="O792" t="str">
        <f t="shared" si="334"/>
        <v/>
      </c>
      <c r="P792" t="str">
        <f t="shared" si="327"/>
        <v/>
      </c>
      <c r="Q792" s="8" t="str">
        <f t="shared" si="328"/>
        <v/>
      </c>
    </row>
    <row r="793" spans="11:17" x14ac:dyDescent="0.25">
      <c r="K793">
        <f t="shared" si="322"/>
        <v>0</v>
      </c>
      <c r="L793" t="str">
        <f t="shared" ref="L793" si="335">IF(AND(COUNTIF(K793,"*-*"),LEN(K793)&gt;22,MID(K794,3,1)="-",A768=A794),LEFT(K793,2),"")</f>
        <v/>
      </c>
      <c r="N793" t="str">
        <f t="shared" si="331"/>
        <v/>
      </c>
      <c r="O793" t="str">
        <f t="shared" si="334"/>
        <v/>
      </c>
      <c r="P793" t="str">
        <f t="shared" si="327"/>
        <v/>
      </c>
      <c r="Q793" s="8" t="str">
        <f t="shared" si="328"/>
        <v/>
      </c>
    </row>
    <row r="794" spans="11:17" x14ac:dyDescent="0.25">
      <c r="K794">
        <f t="shared" si="322"/>
        <v>0</v>
      </c>
      <c r="L794" t="str">
        <f t="shared" ref="L794:L798" si="336">IF(AND(COUNTIF(K794,"*-*"),LEN(K794)&gt;22,MID(K794,3,1)="-"),LEFT(K794,2),"")</f>
        <v/>
      </c>
      <c r="N794" t="str">
        <f t="shared" si="331"/>
        <v/>
      </c>
      <c r="O794" t="str">
        <f t="shared" si="334"/>
        <v/>
      </c>
      <c r="P794" t="str">
        <f t="shared" si="327"/>
        <v/>
      </c>
      <c r="Q794" s="8" t="str">
        <f t="shared" si="328"/>
        <v/>
      </c>
    </row>
    <row r="795" spans="11:17" x14ac:dyDescent="0.25">
      <c r="K795">
        <f t="shared" si="322"/>
        <v>0</v>
      </c>
      <c r="L795" t="str">
        <f t="shared" si="336"/>
        <v/>
      </c>
      <c r="N795" t="str">
        <f t="shared" si="331"/>
        <v/>
      </c>
      <c r="O795" t="str">
        <f t="shared" si="334"/>
        <v/>
      </c>
      <c r="P795" t="str">
        <f t="shared" si="327"/>
        <v/>
      </c>
      <c r="Q795" s="8" t="str">
        <f t="shared" si="328"/>
        <v/>
      </c>
    </row>
    <row r="796" spans="11:17" x14ac:dyDescent="0.25">
      <c r="K796">
        <f t="shared" si="322"/>
        <v>0</v>
      </c>
      <c r="L796" t="str">
        <f t="shared" si="336"/>
        <v/>
      </c>
      <c r="N796" t="str">
        <f t="shared" si="331"/>
        <v/>
      </c>
      <c r="O796" t="str">
        <f t="shared" si="334"/>
        <v/>
      </c>
      <c r="P796" t="str">
        <f t="shared" si="327"/>
        <v/>
      </c>
      <c r="Q796" s="8" t="str">
        <f t="shared" si="328"/>
        <v/>
      </c>
    </row>
    <row r="797" spans="11:17" x14ac:dyDescent="0.25">
      <c r="K797">
        <f t="shared" si="322"/>
        <v>0</v>
      </c>
      <c r="L797" t="str">
        <f t="shared" si="336"/>
        <v/>
      </c>
      <c r="N797" t="str">
        <f t="shared" si="331"/>
        <v/>
      </c>
      <c r="O797" t="str">
        <f t="shared" si="334"/>
        <v/>
      </c>
      <c r="P797" t="str">
        <f t="shared" si="327"/>
        <v/>
      </c>
      <c r="Q797" s="8" t="str">
        <f t="shared" si="328"/>
        <v/>
      </c>
    </row>
    <row r="798" spans="11:17" x14ac:dyDescent="0.25">
      <c r="K798">
        <f t="shared" si="322"/>
        <v>0</v>
      </c>
      <c r="L798" t="str">
        <f t="shared" si="336"/>
        <v/>
      </c>
      <c r="N798" t="str">
        <f t="shared" si="331"/>
        <v/>
      </c>
      <c r="O798" t="str">
        <f t="shared" si="334"/>
        <v/>
      </c>
      <c r="P798" t="str">
        <f t="shared" si="327"/>
        <v/>
      </c>
      <c r="Q798" s="8" t="str">
        <f t="shared" si="328"/>
        <v/>
      </c>
    </row>
    <row r="799" spans="11:17" x14ac:dyDescent="0.25">
      <c r="K799">
        <f t="shared" si="322"/>
        <v>0</v>
      </c>
      <c r="L799" t="str">
        <f t="shared" ref="L799" si="337">IF(AND(COUNTIF(K799,"*-*"),LEN(K799)&gt;22,MID(K800,3,1)="-",A774=A800),LEFT(K799,2),"")</f>
        <v/>
      </c>
      <c r="N799" t="str">
        <f t="shared" si="331"/>
        <v/>
      </c>
      <c r="O799" t="str">
        <f t="shared" si="334"/>
        <v/>
      </c>
      <c r="P799" t="str">
        <f t="shared" si="327"/>
        <v/>
      </c>
      <c r="Q799" s="8" t="str">
        <f t="shared" si="328"/>
        <v/>
      </c>
    </row>
    <row r="800" spans="11:17" x14ac:dyDescent="0.25">
      <c r="K800">
        <f t="shared" si="322"/>
        <v>0</v>
      </c>
      <c r="L800" t="str">
        <f t="shared" ref="L800:L804" si="338">IF(AND(COUNTIF(K800,"*-*"),LEN(K800)&gt;22,MID(K800,3,1)="-"),LEFT(K800,2),"")</f>
        <v/>
      </c>
      <c r="N800" t="str">
        <f t="shared" si="331"/>
        <v/>
      </c>
      <c r="O800" t="str">
        <f t="shared" si="334"/>
        <v/>
      </c>
      <c r="P800" t="str">
        <f t="shared" si="327"/>
        <v/>
      </c>
      <c r="Q800" s="8" t="str">
        <f t="shared" si="328"/>
        <v/>
      </c>
    </row>
    <row r="801" spans="11:17" x14ac:dyDescent="0.25">
      <c r="K801">
        <f t="shared" si="322"/>
        <v>0</v>
      </c>
      <c r="L801" t="str">
        <f t="shared" si="338"/>
        <v/>
      </c>
      <c r="N801" t="str">
        <f t="shared" si="331"/>
        <v/>
      </c>
      <c r="O801" t="str">
        <f t="shared" si="334"/>
        <v/>
      </c>
      <c r="P801" t="str">
        <f t="shared" si="327"/>
        <v/>
      </c>
      <c r="Q801" s="8" t="str">
        <f t="shared" si="328"/>
        <v/>
      </c>
    </row>
    <row r="802" spans="11:17" x14ac:dyDescent="0.25">
      <c r="K802">
        <f t="shared" si="322"/>
        <v>0</v>
      </c>
      <c r="L802" t="str">
        <f t="shared" si="338"/>
        <v/>
      </c>
      <c r="N802" t="str">
        <f t="shared" si="331"/>
        <v/>
      </c>
      <c r="O802" t="str">
        <f t="shared" si="334"/>
        <v/>
      </c>
      <c r="P802" t="str">
        <f t="shared" si="327"/>
        <v/>
      </c>
      <c r="Q802" s="8" t="str">
        <f t="shared" si="328"/>
        <v/>
      </c>
    </row>
    <row r="803" spans="11:17" x14ac:dyDescent="0.25">
      <c r="K803">
        <f t="shared" si="322"/>
        <v>0</v>
      </c>
      <c r="L803" t="str">
        <f t="shared" si="338"/>
        <v/>
      </c>
      <c r="N803" t="str">
        <f t="shared" si="331"/>
        <v/>
      </c>
      <c r="O803" t="str">
        <f t="shared" si="334"/>
        <v/>
      </c>
      <c r="P803" t="str">
        <f t="shared" si="327"/>
        <v/>
      </c>
      <c r="Q803" s="8" t="str">
        <f t="shared" si="328"/>
        <v/>
      </c>
    </row>
    <row r="804" spans="11:17" x14ac:dyDescent="0.25">
      <c r="K804">
        <f t="shared" si="322"/>
        <v>0</v>
      </c>
      <c r="L804" t="str">
        <f t="shared" si="338"/>
        <v/>
      </c>
      <c r="N804" t="str">
        <f t="shared" si="331"/>
        <v/>
      </c>
      <c r="O804" t="str">
        <f t="shared" si="334"/>
        <v/>
      </c>
      <c r="P804" t="str">
        <f t="shared" si="327"/>
        <v/>
      </c>
      <c r="Q804" s="8" t="str">
        <f t="shared" si="328"/>
        <v/>
      </c>
    </row>
    <row r="805" spans="11:17" x14ac:dyDescent="0.25">
      <c r="K805">
        <f t="shared" si="322"/>
        <v>0</v>
      </c>
      <c r="L805" t="str">
        <f t="shared" ref="L805" si="339">IF(AND(COUNTIF(K805,"*-*"),LEN(K805)&gt;22,MID(K806,3,1)="-",A780=A806),LEFT(K805,2),"")</f>
        <v/>
      </c>
      <c r="N805" t="str">
        <f t="shared" si="331"/>
        <v/>
      </c>
      <c r="O805" t="str">
        <f t="shared" si="334"/>
        <v/>
      </c>
      <c r="P805" t="str">
        <f t="shared" si="327"/>
        <v/>
      </c>
      <c r="Q805" s="8" t="str">
        <f t="shared" si="328"/>
        <v/>
      </c>
    </row>
    <row r="806" spans="11:17" x14ac:dyDescent="0.25">
      <c r="K806">
        <f t="shared" si="322"/>
        <v>0</v>
      </c>
      <c r="L806" t="str">
        <f t="shared" ref="L806:L810" si="340">IF(AND(COUNTIF(K806,"*-*"),LEN(K806)&gt;22,MID(K806,3,1)="-"),LEFT(K806,2),"")</f>
        <v/>
      </c>
      <c r="N806" t="str">
        <f t="shared" si="331"/>
        <v/>
      </c>
      <c r="O806" t="str">
        <f t="shared" si="334"/>
        <v/>
      </c>
      <c r="P806" t="str">
        <f t="shared" si="327"/>
        <v/>
      </c>
      <c r="Q806" s="8" t="str">
        <f t="shared" si="328"/>
        <v/>
      </c>
    </row>
    <row r="807" spans="11:17" x14ac:dyDescent="0.25">
      <c r="K807">
        <f t="shared" si="322"/>
        <v>0</v>
      </c>
      <c r="L807" t="str">
        <f t="shared" si="340"/>
        <v/>
      </c>
      <c r="N807" t="str">
        <f t="shared" si="331"/>
        <v/>
      </c>
      <c r="O807" t="str">
        <f t="shared" si="334"/>
        <v/>
      </c>
      <c r="P807" t="str">
        <f t="shared" si="327"/>
        <v/>
      </c>
      <c r="Q807" s="8" t="str">
        <f t="shared" si="328"/>
        <v/>
      </c>
    </row>
    <row r="808" spans="11:17" x14ac:dyDescent="0.25">
      <c r="K808">
        <f t="shared" si="322"/>
        <v>0</v>
      </c>
      <c r="L808" t="str">
        <f t="shared" si="340"/>
        <v/>
      </c>
      <c r="N808" t="str">
        <f t="shared" si="331"/>
        <v/>
      </c>
      <c r="O808" t="str">
        <f t="shared" si="334"/>
        <v/>
      </c>
      <c r="P808" t="str">
        <f t="shared" si="327"/>
        <v/>
      </c>
      <c r="Q808" s="8" t="str">
        <f t="shared" si="328"/>
        <v/>
      </c>
    </row>
    <row r="809" spans="11:17" x14ac:dyDescent="0.25">
      <c r="K809">
        <f t="shared" si="322"/>
        <v>0</v>
      </c>
      <c r="L809" t="str">
        <f t="shared" si="340"/>
        <v/>
      </c>
      <c r="N809" t="str">
        <f t="shared" si="331"/>
        <v/>
      </c>
      <c r="O809" t="str">
        <f t="shared" si="334"/>
        <v/>
      </c>
      <c r="P809" t="str">
        <f t="shared" si="327"/>
        <v/>
      </c>
      <c r="Q809" s="8" t="str">
        <f t="shared" si="328"/>
        <v/>
      </c>
    </row>
    <row r="810" spans="11:17" x14ac:dyDescent="0.25">
      <c r="K810">
        <f t="shared" si="322"/>
        <v>0</v>
      </c>
      <c r="L810" t="str">
        <f t="shared" si="340"/>
        <v/>
      </c>
      <c r="N810" t="str">
        <f t="shared" si="331"/>
        <v/>
      </c>
      <c r="O810" t="str">
        <f t="shared" si="334"/>
        <v/>
      </c>
      <c r="P810" t="str">
        <f t="shared" si="327"/>
        <v/>
      </c>
      <c r="Q810" s="8" t="str">
        <f t="shared" si="328"/>
        <v/>
      </c>
    </row>
    <row r="811" spans="11:17" x14ac:dyDescent="0.25">
      <c r="K811">
        <f t="shared" si="322"/>
        <v>0</v>
      </c>
      <c r="L811" t="str">
        <f t="shared" ref="L811" si="341">IF(AND(COUNTIF(K811,"*-*"),LEN(K811)&gt;22,MID(K812,3,1)="-",A786=A812),LEFT(K811,2),"")</f>
        <v/>
      </c>
      <c r="N811" t="str">
        <f t="shared" si="331"/>
        <v/>
      </c>
      <c r="O811" t="str">
        <f t="shared" si="334"/>
        <v/>
      </c>
      <c r="P811" t="str">
        <f t="shared" si="327"/>
        <v/>
      </c>
      <c r="Q811" s="8" t="str">
        <f t="shared" si="328"/>
        <v/>
      </c>
    </row>
    <row r="812" spans="11:17" x14ac:dyDescent="0.25">
      <c r="K812">
        <f t="shared" si="322"/>
        <v>0</v>
      </c>
      <c r="L812" t="str">
        <f t="shared" ref="L812:L813" si="342">IF(AND(COUNTIF(K812,"*-*"),LEN(K812)&gt;22,MID(K812,3,1)="-"),LEFT(K812,2),"")</f>
        <v/>
      </c>
      <c r="N812" t="str">
        <f t="shared" si="331"/>
        <v/>
      </c>
      <c r="O812" t="str">
        <f t="shared" si="334"/>
        <v/>
      </c>
      <c r="P812" t="str">
        <f t="shared" si="327"/>
        <v/>
      </c>
      <c r="Q812" s="8" t="str">
        <f t="shared" si="328"/>
        <v/>
      </c>
    </row>
    <row r="813" spans="11:17" x14ac:dyDescent="0.25">
      <c r="K813">
        <f t="shared" si="322"/>
        <v>0</v>
      </c>
      <c r="L813" t="str">
        <f t="shared" si="342"/>
        <v/>
      </c>
      <c r="N813" t="str">
        <f t="shared" si="331"/>
        <v/>
      </c>
      <c r="O813" t="str">
        <f t="shared" si="334"/>
        <v/>
      </c>
      <c r="P813" t="str">
        <f t="shared" si="327"/>
        <v/>
      </c>
      <c r="Q813" s="8" t="str">
        <f t="shared" si="328"/>
        <v/>
      </c>
    </row>
    <row r="814" spans="11:17" x14ac:dyDescent="0.25">
      <c r="K814">
        <f t="shared" si="322"/>
        <v>0</v>
      </c>
      <c r="L814" t="str">
        <f t="shared" ref="L814" si="343">IF(AND(COUNTIF(K814,"*-*"),LEN(K814)&gt;22,MID(K815,3,1)="-",A789=A815),LEFT(K814,2),"")</f>
        <v/>
      </c>
      <c r="N814" t="str">
        <f t="shared" si="331"/>
        <v/>
      </c>
      <c r="O814" t="str">
        <f t="shared" si="334"/>
        <v/>
      </c>
      <c r="P814" t="str">
        <f t="shared" si="327"/>
        <v/>
      </c>
      <c r="Q814" s="8" t="str">
        <f t="shared" si="328"/>
        <v/>
      </c>
    </row>
    <row r="815" spans="11:17" x14ac:dyDescent="0.25">
      <c r="K815">
        <f t="shared" si="322"/>
        <v>0</v>
      </c>
      <c r="L815" t="str">
        <f t="shared" ref="L815:L818" si="344">IF(AND(COUNTIF(K815,"*-*"),LEN(K815)&gt;22,MID(K815,3,1)="-"),LEFT(K815,2),"")</f>
        <v/>
      </c>
      <c r="N815" t="str">
        <f t="shared" si="331"/>
        <v/>
      </c>
      <c r="O815" t="str">
        <f t="shared" si="334"/>
        <v/>
      </c>
      <c r="P815" t="str">
        <f t="shared" si="327"/>
        <v/>
      </c>
      <c r="Q815" s="8" t="str">
        <f t="shared" si="328"/>
        <v/>
      </c>
    </row>
    <row r="816" spans="11:17" x14ac:dyDescent="0.25">
      <c r="K816">
        <f t="shared" si="322"/>
        <v>0</v>
      </c>
      <c r="L816" t="str">
        <f t="shared" si="344"/>
        <v/>
      </c>
      <c r="N816" t="str">
        <f t="shared" si="331"/>
        <v/>
      </c>
      <c r="O816" t="str">
        <f t="shared" si="334"/>
        <v/>
      </c>
      <c r="P816" t="str">
        <f t="shared" si="327"/>
        <v/>
      </c>
      <c r="Q816" s="8" t="str">
        <f t="shared" si="328"/>
        <v/>
      </c>
    </row>
    <row r="817" spans="11:17" x14ac:dyDescent="0.25">
      <c r="K817">
        <f t="shared" si="322"/>
        <v>0</v>
      </c>
      <c r="L817" t="str">
        <f t="shared" si="344"/>
        <v/>
      </c>
      <c r="N817" t="str">
        <f t="shared" si="331"/>
        <v/>
      </c>
      <c r="O817" t="str">
        <f t="shared" si="334"/>
        <v/>
      </c>
      <c r="P817" t="str">
        <f t="shared" si="327"/>
        <v/>
      </c>
      <c r="Q817" s="8" t="str">
        <f t="shared" si="328"/>
        <v/>
      </c>
    </row>
    <row r="818" spans="11:17" x14ac:dyDescent="0.25">
      <c r="K818">
        <f t="shared" si="322"/>
        <v>0</v>
      </c>
      <c r="L818" t="str">
        <f t="shared" si="344"/>
        <v/>
      </c>
      <c r="N818" t="str">
        <f t="shared" si="331"/>
        <v/>
      </c>
      <c r="O818" t="str">
        <f t="shared" si="334"/>
        <v/>
      </c>
      <c r="P818" t="str">
        <f t="shared" si="327"/>
        <v/>
      </c>
      <c r="Q818" s="8" t="str">
        <f t="shared" si="328"/>
        <v/>
      </c>
    </row>
    <row r="819" spans="11:17" x14ac:dyDescent="0.25">
      <c r="Q819" s="8"/>
    </row>
    <row r="820" spans="11:17" x14ac:dyDescent="0.25">
      <c r="Q820" s="8"/>
    </row>
    <row r="821" spans="11:17" x14ac:dyDescent="0.25">
      <c r="Q821" s="8"/>
    </row>
    <row r="822" spans="11:17" x14ac:dyDescent="0.25">
      <c r="Q822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N59"/>
  <sheetViews>
    <sheetView zoomScale="40" zoomScaleNormal="40" workbookViewId="0">
      <selection activeCell="B18" sqref="B18"/>
    </sheetView>
  </sheetViews>
  <sheetFormatPr baseColWidth="10" defaultRowHeight="15" x14ac:dyDescent="0.25"/>
  <cols>
    <col min="1" max="1" width="79.140625" style="41" bestFit="1" customWidth="1"/>
    <col min="2" max="2" width="113.42578125" style="41" customWidth="1"/>
    <col min="3" max="3" width="21" style="41" customWidth="1"/>
    <col min="4" max="4" width="28.42578125" style="44" customWidth="1"/>
    <col min="5" max="5" width="27.28515625" style="41" customWidth="1"/>
    <col min="6" max="6" width="25" style="44" customWidth="1"/>
    <col min="7" max="7" width="109.5703125" style="41" customWidth="1"/>
  </cols>
  <sheetData>
    <row r="1" spans="1:14" ht="92.25" x14ac:dyDescent="1.35">
      <c r="A1" s="73" t="s">
        <v>0</v>
      </c>
      <c r="B1" s="73"/>
      <c r="C1" s="73"/>
      <c r="D1" s="73"/>
      <c r="E1" s="73"/>
      <c r="F1" s="73"/>
      <c r="G1" s="73"/>
    </row>
    <row r="2" spans="1:14" ht="23.25" x14ac:dyDescent="0.25">
      <c r="A2" s="40"/>
      <c r="B2" s="40"/>
      <c r="C2" s="40"/>
      <c r="D2" s="43"/>
      <c r="E2" s="40"/>
      <c r="F2" s="43"/>
      <c r="G2" s="40"/>
    </row>
    <row r="3" spans="1:14" ht="31.5" x14ac:dyDescent="0.5">
      <c r="A3" s="72" t="s">
        <v>434</v>
      </c>
      <c r="B3" s="72"/>
      <c r="C3" s="72"/>
      <c r="D3" s="72"/>
      <c r="E3" s="40"/>
      <c r="F3" s="43"/>
      <c r="G3" s="40"/>
    </row>
    <row r="4" spans="1:14" ht="36" customHeight="1" x14ac:dyDescent="0.25">
      <c r="A4" s="28" t="s">
        <v>9</v>
      </c>
      <c r="B4" s="47" t="e">
        <v>#VALUE!</v>
      </c>
      <c r="C4" s="40"/>
      <c r="D4" s="43"/>
      <c r="E4" s="40"/>
      <c r="F4" s="43"/>
      <c r="G4" s="40"/>
    </row>
    <row r="5" spans="1:14" ht="36.75" customHeight="1" x14ac:dyDescent="0.25">
      <c r="A5" s="28" t="s">
        <v>434</v>
      </c>
      <c r="B5" s="48" t="s">
        <v>3935</v>
      </c>
      <c r="C5" s="40"/>
      <c r="D5" s="43"/>
      <c r="E5" s="40"/>
      <c r="F5" s="43"/>
      <c r="G5" s="40"/>
    </row>
    <row r="6" spans="1:14" ht="39" customHeight="1" x14ac:dyDescent="0.25">
      <c r="A6" s="28" t="s">
        <v>10</v>
      </c>
      <c r="B6" s="46" t="e">
        <v>#VALUE!</v>
      </c>
      <c r="C6" s="40"/>
      <c r="D6" s="43"/>
      <c r="E6" s="40"/>
      <c r="F6" s="43"/>
      <c r="G6" s="40"/>
    </row>
    <row r="7" spans="1:14" ht="23.25" hidden="1" x14ac:dyDescent="0.25">
      <c r="A7" s="42"/>
      <c r="B7" s="28"/>
      <c r="C7" s="40"/>
      <c r="D7" s="43"/>
      <c r="E7" s="40"/>
      <c r="F7" s="43"/>
      <c r="G7" s="40"/>
    </row>
    <row r="8" spans="1:14" ht="33" customHeight="1" x14ac:dyDescent="0.25">
      <c r="A8" s="28" t="s">
        <v>11</v>
      </c>
      <c r="B8" s="47" t="e">
        <v>#VALUE!</v>
      </c>
      <c r="C8" s="40"/>
      <c r="D8" s="43"/>
      <c r="E8" s="40"/>
      <c r="F8" s="43"/>
      <c r="G8" s="40"/>
    </row>
    <row r="9" spans="1:14" ht="43.5" customHeight="1" x14ac:dyDescent="0.25">
      <c r="A9" s="45"/>
      <c r="B9" s="49" t="e">
        <v>#VALUE!</v>
      </c>
      <c r="C9" s="40"/>
      <c r="D9" s="43"/>
      <c r="E9" s="40"/>
      <c r="F9" s="43"/>
      <c r="G9" s="40"/>
    </row>
    <row r="10" spans="1:14" ht="31.5" x14ac:dyDescent="0.25">
      <c r="A10" s="40"/>
      <c r="B10" s="40"/>
      <c r="C10" s="40"/>
      <c r="D10" s="43"/>
      <c r="E10" s="29" t="s">
        <v>2519</v>
      </c>
      <c r="F10" s="30">
        <f>SUM(F12:F54)</f>
        <v>3.36</v>
      </c>
      <c r="G10" s="40"/>
    </row>
    <row r="11" spans="1:14" ht="23.25" x14ac:dyDescent="0.25">
      <c r="A11" s="33" t="s">
        <v>5</v>
      </c>
      <c r="B11" s="34" t="s">
        <v>2674</v>
      </c>
      <c r="C11" s="34" t="s">
        <v>2675</v>
      </c>
      <c r="D11" s="35" t="s">
        <v>2676</v>
      </c>
      <c r="E11" s="34" t="s">
        <v>2677</v>
      </c>
      <c r="F11" s="36" t="s">
        <v>2678</v>
      </c>
      <c r="G11" s="37" t="s">
        <v>6</v>
      </c>
    </row>
    <row r="12" spans="1:14" ht="23.25" x14ac:dyDescent="0.25">
      <c r="A12" s="31" t="s">
        <v>19</v>
      </c>
      <c r="B12" s="31" t="s">
        <v>163</v>
      </c>
      <c r="C12" s="31"/>
      <c r="D12" s="38" t="s">
        <v>3936</v>
      </c>
      <c r="E12" s="31">
        <v>1</v>
      </c>
      <c r="F12" s="38">
        <v>3.36</v>
      </c>
      <c r="G12" s="31"/>
    </row>
    <row r="13" spans="1:14" ht="23.25" x14ac:dyDescent="0.25">
      <c r="A13" s="32" t="s">
        <v>19</v>
      </c>
      <c r="B13" s="32" t="s">
        <v>163</v>
      </c>
      <c r="C13" s="32"/>
      <c r="D13" s="39" t="s">
        <v>3936</v>
      </c>
      <c r="E13" s="32"/>
      <c r="F13" s="39"/>
      <c r="G13" s="32"/>
    </row>
    <row r="14" spans="1:14" ht="23.25" x14ac:dyDescent="0.25">
      <c r="A14" s="31"/>
      <c r="B14" s="31"/>
      <c r="C14" s="31"/>
      <c r="D14" s="38"/>
      <c r="E14" s="31"/>
      <c r="F14" s="38"/>
      <c r="G14" s="31"/>
    </row>
    <row r="15" spans="1:14" ht="23.25" x14ac:dyDescent="0.25">
      <c r="A15" s="32"/>
      <c r="B15" s="32"/>
      <c r="C15" s="32"/>
      <c r="D15" s="39"/>
      <c r="E15" s="32"/>
      <c r="F15" s="39"/>
      <c r="G15" s="32"/>
      <c r="N15" s="9"/>
    </row>
    <row r="16" spans="1:14" ht="23.25" x14ac:dyDescent="0.25">
      <c r="A16" s="31"/>
      <c r="B16" s="31"/>
      <c r="C16" s="31"/>
      <c r="D16" s="38"/>
      <c r="E16" s="31"/>
      <c r="F16" s="38"/>
      <c r="G16" s="31"/>
    </row>
    <row r="17" spans="1:7" ht="23.25" x14ac:dyDescent="0.25">
      <c r="A17" s="32"/>
      <c r="B17" s="32"/>
      <c r="C17" s="32"/>
      <c r="D17" s="39"/>
      <c r="E17" s="32"/>
      <c r="F17" s="39"/>
      <c r="G17" s="32"/>
    </row>
    <row r="18" spans="1:7" ht="23.25" x14ac:dyDescent="0.25">
      <c r="A18" s="31"/>
      <c r="B18" s="31"/>
      <c r="C18" s="31"/>
      <c r="D18" s="38"/>
      <c r="E18" s="31"/>
      <c r="F18" s="38"/>
      <c r="G18" s="31"/>
    </row>
    <row r="19" spans="1:7" ht="23.25" x14ac:dyDescent="0.25">
      <c r="A19" s="32"/>
      <c r="B19" s="32"/>
      <c r="C19" s="32"/>
      <c r="D19" s="39"/>
      <c r="E19" s="32"/>
      <c r="F19" s="39"/>
      <c r="G19" s="32"/>
    </row>
    <row r="20" spans="1:7" ht="23.25" x14ac:dyDescent="0.25">
      <c r="A20" s="31"/>
      <c r="B20" s="31"/>
      <c r="C20" s="31"/>
      <c r="D20" s="38"/>
      <c r="E20" s="31"/>
      <c r="F20" s="38"/>
      <c r="G20" s="31"/>
    </row>
    <row r="21" spans="1:7" ht="23.25" x14ac:dyDescent="0.25">
      <c r="A21" s="32"/>
      <c r="B21" s="32"/>
      <c r="C21" s="32"/>
      <c r="D21" s="39"/>
      <c r="E21" s="32"/>
      <c r="F21" s="39"/>
      <c r="G21" s="32"/>
    </row>
    <row r="22" spans="1:7" ht="23.25" x14ac:dyDescent="0.25">
      <c r="A22" s="31"/>
      <c r="B22" s="31"/>
      <c r="C22" s="31"/>
      <c r="D22" s="38"/>
      <c r="E22" s="31"/>
      <c r="F22" s="38"/>
      <c r="G22" s="31"/>
    </row>
    <row r="23" spans="1:7" ht="23.25" x14ac:dyDescent="0.25">
      <c r="A23" s="32"/>
      <c r="B23" s="32"/>
      <c r="C23" s="32"/>
      <c r="D23" s="39"/>
      <c r="E23" s="32"/>
      <c r="F23" s="39"/>
      <c r="G23" s="32"/>
    </row>
    <row r="24" spans="1:7" ht="23.25" x14ac:dyDescent="0.25">
      <c r="A24" s="31"/>
      <c r="B24" s="31"/>
      <c r="C24" s="31"/>
      <c r="D24" s="38"/>
      <c r="E24" s="31"/>
      <c r="F24" s="38"/>
      <c r="G24" s="31"/>
    </row>
    <row r="25" spans="1:7" ht="23.25" x14ac:dyDescent="0.25">
      <c r="A25" s="32"/>
      <c r="B25" s="32"/>
      <c r="C25" s="32"/>
      <c r="D25" s="39"/>
      <c r="E25" s="32"/>
      <c r="F25" s="39"/>
      <c r="G25" s="32"/>
    </row>
    <row r="26" spans="1:7" ht="23.25" x14ac:dyDescent="0.25">
      <c r="A26" s="31"/>
      <c r="B26" s="31"/>
      <c r="C26" s="31"/>
      <c r="D26" s="38"/>
      <c r="E26" s="31"/>
      <c r="F26" s="38"/>
      <c r="G26" s="31"/>
    </row>
    <row r="27" spans="1:7" ht="23.25" x14ac:dyDescent="0.25">
      <c r="A27" s="32"/>
      <c r="B27" s="32"/>
      <c r="C27" s="32"/>
      <c r="D27" s="39"/>
      <c r="E27" s="32"/>
      <c r="F27" s="39"/>
      <c r="G27" s="32"/>
    </row>
    <row r="28" spans="1:7" ht="23.25" x14ac:dyDescent="0.25">
      <c r="A28" s="31"/>
      <c r="B28" s="31"/>
      <c r="C28" s="31"/>
      <c r="D28" s="38"/>
      <c r="E28" s="31"/>
      <c r="F28" s="38"/>
      <c r="G28" s="31"/>
    </row>
    <row r="29" spans="1:7" ht="23.25" x14ac:dyDescent="0.25">
      <c r="A29" s="32"/>
      <c r="B29" s="32"/>
      <c r="C29" s="32"/>
      <c r="D29" s="39"/>
      <c r="E29" s="32"/>
      <c r="F29" s="39"/>
      <c r="G29" s="32"/>
    </row>
    <row r="30" spans="1:7" ht="23.25" x14ac:dyDescent="0.25">
      <c r="A30" s="31"/>
      <c r="B30" s="31"/>
      <c r="C30" s="31"/>
      <c r="D30" s="38"/>
      <c r="E30" s="31"/>
      <c r="F30" s="38"/>
      <c r="G30" s="31"/>
    </row>
    <row r="31" spans="1:7" ht="23.25" x14ac:dyDescent="0.25">
      <c r="A31" s="32"/>
      <c r="B31" s="32"/>
      <c r="C31" s="32"/>
      <c r="D31" s="39"/>
      <c r="E31" s="32"/>
      <c r="F31" s="39"/>
      <c r="G31" s="32"/>
    </row>
    <row r="32" spans="1:7" ht="23.25" x14ac:dyDescent="0.25">
      <c r="A32" s="31"/>
      <c r="B32" s="31"/>
      <c r="C32" s="31"/>
      <c r="D32" s="38"/>
      <c r="E32" s="31"/>
      <c r="F32" s="38"/>
      <c r="G32" s="31"/>
    </row>
    <row r="33" spans="1:7" ht="23.25" x14ac:dyDescent="0.25">
      <c r="A33" s="32"/>
      <c r="B33" s="32"/>
      <c r="C33" s="32"/>
      <c r="D33" s="39"/>
      <c r="E33" s="32"/>
      <c r="F33" s="39"/>
      <c r="G33" s="32"/>
    </row>
    <row r="34" spans="1:7" ht="23.25" x14ac:dyDescent="0.25">
      <c r="A34" s="31"/>
      <c r="B34" s="31"/>
      <c r="C34" s="31"/>
      <c r="D34" s="38"/>
      <c r="E34" s="31"/>
      <c r="F34" s="38"/>
      <c r="G34" s="31"/>
    </row>
    <row r="35" spans="1:7" ht="23.25" x14ac:dyDescent="0.25">
      <c r="A35" s="32"/>
      <c r="B35" s="32"/>
      <c r="C35" s="32"/>
      <c r="D35" s="39"/>
      <c r="E35" s="32"/>
      <c r="F35" s="39"/>
      <c r="G35" s="32"/>
    </row>
    <row r="36" spans="1:7" ht="23.25" x14ac:dyDescent="0.25">
      <c r="A36" s="31"/>
      <c r="B36" s="31"/>
      <c r="C36" s="31"/>
      <c r="D36" s="38"/>
      <c r="E36" s="31"/>
      <c r="F36" s="38"/>
      <c r="G36" s="31"/>
    </row>
    <row r="37" spans="1:7" ht="23.25" x14ac:dyDescent="0.25">
      <c r="A37" s="32"/>
      <c r="B37" s="32"/>
      <c r="C37" s="32"/>
      <c r="D37" s="39"/>
      <c r="E37" s="32"/>
      <c r="F37" s="39"/>
      <c r="G37" s="32"/>
    </row>
    <row r="38" spans="1:7" ht="23.25" x14ac:dyDescent="0.25">
      <c r="A38" s="31"/>
      <c r="B38" s="31"/>
      <c r="C38" s="31"/>
      <c r="D38" s="38"/>
      <c r="E38" s="31"/>
      <c r="F38" s="38"/>
      <c r="G38" s="31"/>
    </row>
    <row r="39" spans="1:7" ht="23.25" x14ac:dyDescent="0.25">
      <c r="A39" s="32"/>
      <c r="B39" s="32"/>
      <c r="C39" s="32"/>
      <c r="D39" s="39"/>
      <c r="E39" s="32"/>
      <c r="F39" s="39"/>
      <c r="G39" s="32"/>
    </row>
    <row r="40" spans="1:7" ht="23.25" x14ac:dyDescent="0.25">
      <c r="A40" s="31"/>
      <c r="B40" s="31"/>
      <c r="C40" s="31"/>
      <c r="D40" s="38"/>
      <c r="E40" s="31"/>
      <c r="F40" s="38"/>
      <c r="G40" s="31"/>
    </row>
    <row r="41" spans="1:7" ht="23.25" x14ac:dyDescent="0.25">
      <c r="A41" s="32"/>
      <c r="B41" s="32"/>
      <c r="C41" s="32"/>
      <c r="D41" s="39"/>
      <c r="E41" s="32"/>
      <c r="F41" s="39"/>
      <c r="G41" s="32"/>
    </row>
    <row r="42" spans="1:7" ht="23.25" x14ac:dyDescent="0.25">
      <c r="A42" s="31"/>
      <c r="B42" s="31"/>
      <c r="C42" s="31"/>
      <c r="D42" s="38"/>
      <c r="E42" s="31"/>
      <c r="F42" s="38"/>
      <c r="G42" s="31"/>
    </row>
    <row r="43" spans="1:7" ht="23.25" x14ac:dyDescent="0.25">
      <c r="A43" s="32"/>
      <c r="B43" s="32"/>
      <c r="C43" s="32"/>
      <c r="D43" s="39"/>
      <c r="E43" s="32"/>
      <c r="F43" s="39"/>
      <c r="G43" s="32"/>
    </row>
    <row r="44" spans="1:7" ht="23.25" x14ac:dyDescent="0.25">
      <c r="A44" s="31"/>
      <c r="B44" s="31"/>
      <c r="C44" s="31"/>
      <c r="D44" s="38"/>
      <c r="E44" s="31"/>
      <c r="F44" s="38"/>
      <c r="G44" s="31"/>
    </row>
    <row r="45" spans="1:7" ht="23.25" x14ac:dyDescent="0.25">
      <c r="A45" s="32"/>
      <c r="B45" s="32"/>
      <c r="C45" s="32"/>
      <c r="D45" s="39"/>
      <c r="E45" s="32"/>
      <c r="F45" s="39"/>
      <c r="G45" s="32"/>
    </row>
    <row r="46" spans="1:7" ht="23.25" x14ac:dyDescent="0.25">
      <c r="A46" s="31"/>
      <c r="B46" s="31"/>
      <c r="C46" s="31"/>
      <c r="D46" s="38"/>
      <c r="E46" s="31"/>
      <c r="F46" s="38"/>
      <c r="G46" s="31"/>
    </row>
    <row r="47" spans="1:7" ht="23.25" x14ac:dyDescent="0.25">
      <c r="A47" s="32"/>
      <c r="B47" s="32"/>
      <c r="C47" s="32"/>
      <c r="D47" s="39"/>
      <c r="E47" s="32"/>
      <c r="F47" s="39"/>
      <c r="G47" s="32"/>
    </row>
    <row r="48" spans="1:7" ht="23.25" x14ac:dyDescent="0.25">
      <c r="A48" s="31"/>
      <c r="B48" s="31"/>
      <c r="C48" s="31"/>
      <c r="D48" s="38"/>
      <c r="E48" s="31"/>
      <c r="F48" s="38"/>
      <c r="G48" s="31"/>
    </row>
    <row r="49" spans="1:7" ht="23.25" x14ac:dyDescent="0.25">
      <c r="A49" s="32"/>
      <c r="B49" s="32"/>
      <c r="C49" s="32"/>
      <c r="D49" s="39"/>
      <c r="E49" s="32"/>
      <c r="F49" s="39"/>
      <c r="G49" s="32"/>
    </row>
    <row r="50" spans="1:7" ht="23.25" x14ac:dyDescent="0.25">
      <c r="A50" s="31"/>
      <c r="B50" s="31"/>
      <c r="C50" s="31"/>
      <c r="D50" s="38"/>
      <c r="E50" s="31"/>
      <c r="F50" s="38"/>
      <c r="G50" s="31"/>
    </row>
    <row r="51" spans="1:7" ht="23.25" x14ac:dyDescent="0.25">
      <c r="A51" s="32"/>
      <c r="B51" s="32"/>
      <c r="C51" s="32"/>
      <c r="D51" s="39"/>
      <c r="E51" s="32"/>
      <c r="F51" s="39"/>
      <c r="G51" s="32"/>
    </row>
    <row r="52" spans="1:7" ht="23.25" x14ac:dyDescent="0.25">
      <c r="A52" s="31"/>
      <c r="B52" s="31"/>
      <c r="C52" s="31"/>
      <c r="D52" s="38"/>
      <c r="E52" s="31"/>
      <c r="F52" s="38"/>
      <c r="G52" s="31"/>
    </row>
    <row r="53" spans="1:7" ht="23.25" x14ac:dyDescent="0.25">
      <c r="A53" s="32"/>
      <c r="B53" s="32"/>
      <c r="C53" s="32"/>
      <c r="D53" s="39"/>
      <c r="E53" s="32"/>
      <c r="F53" s="39"/>
      <c r="G53" s="32"/>
    </row>
    <row r="54" spans="1:7" ht="23.25" x14ac:dyDescent="0.25">
      <c r="A54" s="31"/>
      <c r="B54" s="31"/>
      <c r="C54" s="31"/>
      <c r="D54" s="38"/>
      <c r="E54" s="31"/>
      <c r="F54" s="38"/>
      <c r="G54" s="31"/>
    </row>
    <row r="55" spans="1:7" ht="23.25" x14ac:dyDescent="0.25">
      <c r="A55" s="32"/>
      <c r="B55" s="32"/>
      <c r="C55" s="32"/>
      <c r="D55" s="39"/>
      <c r="E55" s="32"/>
      <c r="F55" s="39"/>
      <c r="G55" s="32"/>
    </row>
    <row r="56" spans="1:7" ht="23.25" x14ac:dyDescent="0.25">
      <c r="A56" s="31"/>
      <c r="B56" s="31"/>
      <c r="C56" s="31"/>
      <c r="D56" s="38"/>
      <c r="E56" s="31"/>
      <c r="F56" s="38"/>
      <c r="G56" s="31"/>
    </row>
    <row r="57" spans="1:7" ht="23.25" x14ac:dyDescent="0.25">
      <c r="A57" s="32"/>
      <c r="B57" s="32"/>
      <c r="C57" s="32"/>
      <c r="D57" s="39"/>
      <c r="E57" s="32"/>
      <c r="F57" s="39"/>
      <c r="G57" s="32"/>
    </row>
    <row r="58" spans="1:7" ht="23.25" x14ac:dyDescent="0.25">
      <c r="A58" s="31"/>
      <c r="B58" s="31"/>
      <c r="C58" s="31"/>
      <c r="D58" s="38"/>
      <c r="E58" s="31"/>
      <c r="F58" s="38"/>
      <c r="G58" s="31"/>
    </row>
    <row r="59" spans="1:7" ht="23.25" x14ac:dyDescent="0.25">
      <c r="A59" s="32"/>
      <c r="B59" s="32"/>
      <c r="C59" s="32"/>
      <c r="D59" s="39"/>
      <c r="E59" s="32"/>
      <c r="F59" s="39"/>
      <c r="G59" s="32"/>
    </row>
  </sheetData>
  <mergeCells count="2">
    <mergeCell ref="A3:D3"/>
    <mergeCell ref="A1:G1"/>
  </mergeCells>
  <printOptions horizontalCentered="1" verticalCentered="1"/>
  <pageMargins left="0" right="0" top="0" bottom="0" header="0" footer="0"/>
  <pageSetup paperSize="9" scale="3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Q2744"/>
  <sheetViews>
    <sheetView topLeftCell="A2727" zoomScale="55" zoomScaleNormal="55" workbookViewId="0">
      <selection activeCell="H2744" sqref="H2744:N2744"/>
    </sheetView>
  </sheetViews>
  <sheetFormatPr baseColWidth="10" defaultRowHeight="23.25" x14ac:dyDescent="0.25"/>
  <cols>
    <col min="1" max="1" width="36.7109375" style="58" bestFit="1" customWidth="1"/>
    <col min="2" max="2" width="37.85546875" style="40" bestFit="1" customWidth="1"/>
    <col min="3" max="3" width="19.42578125" style="40" bestFit="1" customWidth="1"/>
    <col min="4" max="4" width="8" style="41" customWidth="1"/>
    <col min="5" max="5" width="9.28515625" style="41" customWidth="1"/>
    <col min="6" max="6" width="31.85546875" style="40" customWidth="1"/>
    <col min="7" max="7" width="80" style="41" customWidth="1"/>
    <col min="8" max="8" width="22" style="41" bestFit="1" customWidth="1"/>
    <col min="9" max="9" width="113.42578125" style="41" customWidth="1"/>
    <col min="10" max="10" width="21" style="52" customWidth="1"/>
    <col min="11" max="11" width="14.140625" style="41" bestFit="1" customWidth="1"/>
    <col min="12" max="12" width="13" style="41" bestFit="1" customWidth="1"/>
    <col min="13" max="13" width="17.7109375" style="41" bestFit="1" customWidth="1"/>
    <col min="14" max="14" width="109.5703125" customWidth="1"/>
    <col min="16" max="16" width="13.140625" style="18" bestFit="1" customWidth="1"/>
  </cols>
  <sheetData>
    <row r="1" spans="1:17" x14ac:dyDescent="0.35">
      <c r="A1" s="57" t="s">
        <v>223</v>
      </c>
      <c r="B1" s="33" t="s">
        <v>224</v>
      </c>
      <c r="C1" s="33"/>
      <c r="D1" s="33"/>
      <c r="E1" s="33"/>
      <c r="F1" s="33"/>
      <c r="G1" s="33" t="s">
        <v>230</v>
      </c>
      <c r="H1" s="33" t="s">
        <v>5</v>
      </c>
      <c r="I1" s="34" t="s">
        <v>7</v>
      </c>
      <c r="J1" s="50" t="s">
        <v>1</v>
      </c>
      <c r="K1" s="35" t="s">
        <v>3</v>
      </c>
      <c r="L1" s="34" t="s">
        <v>2</v>
      </c>
      <c r="M1" s="36" t="s">
        <v>4</v>
      </c>
      <c r="N1" s="4" t="s">
        <v>6</v>
      </c>
      <c r="O1" s="22" t="s">
        <v>1622</v>
      </c>
      <c r="P1" s="18" t="s">
        <v>616</v>
      </c>
      <c r="Q1" t="s">
        <v>2194</v>
      </c>
    </row>
    <row r="2" spans="1:17" x14ac:dyDescent="0.35">
      <c r="A2" s="58" t="s">
        <v>21</v>
      </c>
      <c r="B2" s="40" t="s">
        <v>17</v>
      </c>
      <c r="C2" s="40" t="str">
        <f t="shared" ref="C2:C39" si="0">IFERROR(MID(B2,1,FIND(" ",B2,1)-1),"")</f>
        <v>alexis</v>
      </c>
      <c r="D2" s="40">
        <f t="shared" ref="D2:D39" si="1">LEN(C2)+1</f>
        <v>7</v>
      </c>
      <c r="E2" s="40">
        <f t="shared" ref="E2:E39" si="2">LEN(B2)</f>
        <v>15</v>
      </c>
      <c r="F2" s="40" t="str">
        <f t="shared" ref="F2:F39" si="3">RIGHT(B2,E2-D2)</f>
        <v>TAMOWSKI</v>
      </c>
      <c r="G2" s="40" t="str">
        <f>VLOOKUP(F2,'Effectif contrat'!A:B,2,FALSE)</f>
        <v>AIRBUS - MAINTENANCE MOSE</v>
      </c>
      <c r="H2" s="31" t="s">
        <v>19</v>
      </c>
      <c r="I2" s="31" t="s">
        <v>22</v>
      </c>
      <c r="J2" s="31"/>
      <c r="K2" s="38"/>
      <c r="L2" s="31"/>
      <c r="M2" s="38">
        <v>39.68</v>
      </c>
      <c r="N2" s="5"/>
      <c r="O2" t="str">
        <f>VLOOKUP(I2,Article_famille!A:B,2,FALSE)</f>
        <v>Pieds</v>
      </c>
      <c r="P2" t="str">
        <f>VLOOKUP(A2,'Copier commandes wix'!I:N,4,FALSE)</f>
        <v>‎06‎/‎05‎/‎2015</v>
      </c>
      <c r="Q2">
        <f>VLOOKUP(G2,'effectif par contrat'!A:B,2,FALSE)</f>
        <v>37</v>
      </c>
    </row>
    <row r="3" spans="1:17" x14ac:dyDescent="0.35">
      <c r="A3" s="58" t="s">
        <v>21</v>
      </c>
      <c r="B3" s="40" t="s">
        <v>18</v>
      </c>
      <c r="C3" s="40" t="str">
        <f t="shared" si="0"/>
        <v>Romain</v>
      </c>
      <c r="D3" s="40">
        <f t="shared" si="1"/>
        <v>7</v>
      </c>
      <c r="E3" s="40">
        <f t="shared" si="2"/>
        <v>14</v>
      </c>
      <c r="F3" s="40" t="str">
        <f t="shared" si="3"/>
        <v>VERGNES</v>
      </c>
      <c r="G3" s="40" t="str">
        <f>VLOOKUP(F3,'Effectif contrat'!A:B,2,FALSE)</f>
        <v>AIRBUS - MAINTENANCE MOSE</v>
      </c>
      <c r="H3" s="31" t="s">
        <v>19</v>
      </c>
      <c r="I3" s="31" t="s">
        <v>20</v>
      </c>
      <c r="J3" s="31">
        <v>8</v>
      </c>
      <c r="K3" s="38">
        <v>3.71</v>
      </c>
      <c r="L3" s="31">
        <v>20</v>
      </c>
      <c r="M3" s="38">
        <v>74.2</v>
      </c>
      <c r="N3" s="5"/>
      <c r="O3" t="str">
        <f>VLOOKUP(I3,Article_famille!A:B,2,FALSE)</f>
        <v>Mains</v>
      </c>
      <c r="P3" t="str">
        <f>VLOOKUP(A3,'Copier commandes wix'!I:N,4,FALSE)</f>
        <v>‎06‎/‎05‎/‎2015</v>
      </c>
      <c r="Q3">
        <f>VLOOKUP(G3,'effectif par contrat'!A:B,2,FALSE)</f>
        <v>37</v>
      </c>
    </row>
    <row r="4" spans="1:17" x14ac:dyDescent="0.35">
      <c r="A4" s="58" t="s">
        <v>21</v>
      </c>
      <c r="B4" s="40" t="s">
        <v>18</v>
      </c>
      <c r="C4" s="40" t="str">
        <f t="shared" si="0"/>
        <v>Romain</v>
      </c>
      <c r="D4" s="40">
        <f t="shared" si="1"/>
        <v>7</v>
      </c>
      <c r="E4" s="40">
        <f t="shared" si="2"/>
        <v>14</v>
      </c>
      <c r="F4" s="40" t="str">
        <f t="shared" si="3"/>
        <v>VERGNES</v>
      </c>
      <c r="G4" s="40" t="str">
        <f>VLOOKUP(F4,'Effectif contrat'!A:B,2,FALSE)</f>
        <v>AIRBUS - MAINTENANCE MOSE</v>
      </c>
      <c r="H4" s="32" t="s">
        <v>19</v>
      </c>
      <c r="I4" s="32" t="s">
        <v>20</v>
      </c>
      <c r="J4" s="32">
        <v>9</v>
      </c>
      <c r="K4" s="39">
        <v>3.71</v>
      </c>
      <c r="L4" s="32">
        <v>50</v>
      </c>
      <c r="M4" s="39">
        <v>185.5</v>
      </c>
      <c r="N4" s="6"/>
      <c r="O4" t="str">
        <f>VLOOKUP(I4,Article_famille!A:B,2,FALSE)</f>
        <v>Mains</v>
      </c>
      <c r="P4" t="str">
        <f>VLOOKUP(A4,'Copier commandes wix'!I:N,4,FALSE)</f>
        <v>‎06‎/‎05‎/‎2015</v>
      </c>
      <c r="Q4">
        <f>VLOOKUP(G4,'effectif par contrat'!A:B,2,FALSE)</f>
        <v>37</v>
      </c>
    </row>
    <row r="5" spans="1:17" x14ac:dyDescent="0.35">
      <c r="A5" s="58" t="s">
        <v>21</v>
      </c>
      <c r="B5" s="40" t="s">
        <v>18</v>
      </c>
      <c r="C5" s="40" t="str">
        <f t="shared" si="0"/>
        <v>Romain</v>
      </c>
      <c r="D5" s="40">
        <f t="shared" si="1"/>
        <v>7</v>
      </c>
      <c r="E5" s="40">
        <f t="shared" si="2"/>
        <v>14</v>
      </c>
      <c r="F5" s="40" t="str">
        <f t="shared" si="3"/>
        <v>VERGNES</v>
      </c>
      <c r="G5" s="40" t="str">
        <f>VLOOKUP(F5,'Effectif contrat'!A:B,2,FALSE)</f>
        <v>AIRBUS - MAINTENANCE MOSE</v>
      </c>
      <c r="H5" s="31" t="s">
        <v>19</v>
      </c>
      <c r="I5" s="31" t="s">
        <v>20</v>
      </c>
      <c r="J5" s="31">
        <v>10</v>
      </c>
      <c r="K5" s="38">
        <v>3.71</v>
      </c>
      <c r="L5" s="31">
        <v>75</v>
      </c>
      <c r="M5" s="38">
        <v>278.25</v>
      </c>
      <c r="N5" s="5"/>
      <c r="O5" t="str">
        <f>VLOOKUP(I5,Article_famille!A:B,2,FALSE)</f>
        <v>Mains</v>
      </c>
      <c r="P5" t="str">
        <f>VLOOKUP(A5,'Copier commandes wix'!I:N,4,FALSE)</f>
        <v>‎06‎/‎05‎/‎2015</v>
      </c>
      <c r="Q5">
        <f>VLOOKUP(G5,'effectif par contrat'!A:B,2,FALSE)</f>
        <v>37</v>
      </c>
    </row>
    <row r="6" spans="1:17" x14ac:dyDescent="0.35">
      <c r="A6" s="58" t="s">
        <v>23</v>
      </c>
      <c r="B6" s="40" t="s">
        <v>17</v>
      </c>
      <c r="C6" s="40" t="str">
        <f t="shared" si="0"/>
        <v>alexis</v>
      </c>
      <c r="D6" s="40">
        <f t="shared" si="1"/>
        <v>7</v>
      </c>
      <c r="E6" s="40">
        <f t="shared" si="2"/>
        <v>15</v>
      </c>
      <c r="F6" s="40" t="str">
        <f t="shared" si="3"/>
        <v>TAMOWSKI</v>
      </c>
      <c r="G6" s="40" t="str">
        <f>VLOOKUP(F6,'Effectif contrat'!A:B,2,FALSE)</f>
        <v>AIRBUS - MAINTENANCE MOSE</v>
      </c>
      <c r="H6" s="31" t="s">
        <v>19</v>
      </c>
      <c r="I6" s="31" t="s">
        <v>22</v>
      </c>
      <c r="J6" s="31"/>
      <c r="K6" s="38"/>
      <c r="L6" s="31"/>
      <c r="M6" s="38">
        <v>39.68</v>
      </c>
      <c r="N6" s="5"/>
      <c r="O6" t="str">
        <f>VLOOKUP(I6,Article_famille!A:B,2,FALSE)</f>
        <v>Pieds</v>
      </c>
      <c r="P6" t="str">
        <f>VLOOKUP(A6,'Copier commandes wix'!I:N,4,FALSE)</f>
        <v>‎07‎/‎05‎/‎2015</v>
      </c>
      <c r="Q6">
        <f>VLOOKUP(G6,'effectif par contrat'!A:B,2,FALSE)</f>
        <v>37</v>
      </c>
    </row>
    <row r="7" spans="1:17" x14ac:dyDescent="0.35">
      <c r="A7" s="58" t="s">
        <v>30</v>
      </c>
      <c r="B7" s="40" t="s">
        <v>28</v>
      </c>
      <c r="C7" s="40" t="str">
        <f t="shared" si="0"/>
        <v>aurelien</v>
      </c>
      <c r="D7" s="40">
        <f t="shared" si="1"/>
        <v>9</v>
      </c>
      <c r="E7" s="40">
        <f t="shared" si="2"/>
        <v>15</v>
      </c>
      <c r="F7" s="40" t="str">
        <f t="shared" si="3"/>
        <v>aygoui</v>
      </c>
      <c r="G7" s="40" t="str">
        <f>VLOOKUP(F7,'Effectif contrat'!A:B,2,FALSE)</f>
        <v>ARIANEGROUP - MAINTENANCE</v>
      </c>
      <c r="H7" s="31" t="s">
        <v>25</v>
      </c>
      <c r="I7" s="31" t="s">
        <v>29</v>
      </c>
      <c r="J7" s="31"/>
      <c r="K7" s="38">
        <v>12.6</v>
      </c>
      <c r="L7" s="31">
        <v>10</v>
      </c>
      <c r="M7" s="38">
        <v>126</v>
      </c>
      <c r="N7" s="5"/>
      <c r="O7" t="str">
        <f>VLOOKUP(I7,Article_famille!A:B,2,FALSE)</f>
        <v>Tête</v>
      </c>
      <c r="P7" t="str">
        <f>VLOOKUP(A7,'Copier commandes wix'!I:N,4,FALSE)</f>
        <v>‎21‎/‎05‎/‎2015</v>
      </c>
      <c r="Q7">
        <f>VLOOKUP(G7,'effectif par contrat'!A:B,2,FALSE)</f>
        <v>9</v>
      </c>
    </row>
    <row r="8" spans="1:17" x14ac:dyDescent="0.35">
      <c r="A8" s="58" t="s">
        <v>31</v>
      </c>
      <c r="B8" s="40" t="s">
        <v>32</v>
      </c>
      <c r="C8" s="40" t="str">
        <f t="shared" si="0"/>
        <v>Vincent</v>
      </c>
      <c r="D8" s="40">
        <f t="shared" si="1"/>
        <v>8</v>
      </c>
      <c r="E8" s="40">
        <f t="shared" si="2"/>
        <v>14</v>
      </c>
      <c r="F8" s="40" t="str">
        <f t="shared" si="3"/>
        <v>PASCAL</v>
      </c>
      <c r="G8" s="40" t="str">
        <f>VLOOKUP(F8,'Effectif contrat'!A:B,2,FALSE)</f>
        <v>AIRBUS - MAINTENANCE FAL</v>
      </c>
      <c r="H8" s="31" t="s">
        <v>19</v>
      </c>
      <c r="I8" s="31" t="s">
        <v>33</v>
      </c>
      <c r="J8" s="31"/>
      <c r="K8" s="38">
        <v>28.1</v>
      </c>
      <c r="L8" s="31">
        <v>1</v>
      </c>
      <c r="M8" s="38">
        <v>28.1</v>
      </c>
      <c r="N8" s="5"/>
      <c r="O8" t="str">
        <f>VLOOKUP(I8,Article_famille!A:B,2,FALSE)</f>
        <v>Tête</v>
      </c>
      <c r="P8" t="str">
        <f>VLOOKUP(A8,'Copier commandes wix'!I:N,4,FALSE)</f>
        <v>‎28‎/‎05‎/‎2015</v>
      </c>
      <c r="Q8">
        <f>VLOOKUP(G8,'effectif par contrat'!A:B,2,FALSE)</f>
        <v>38</v>
      </c>
    </row>
    <row r="9" spans="1:17" x14ac:dyDescent="0.35">
      <c r="A9" s="58" t="s">
        <v>31</v>
      </c>
      <c r="B9" s="40" t="s">
        <v>32</v>
      </c>
      <c r="C9" s="40" t="str">
        <f t="shared" si="0"/>
        <v>Vincent</v>
      </c>
      <c r="D9" s="40">
        <f t="shared" si="1"/>
        <v>8</v>
      </c>
      <c r="E9" s="40">
        <f t="shared" si="2"/>
        <v>14</v>
      </c>
      <c r="F9" s="40" t="str">
        <f t="shared" si="3"/>
        <v>PASCAL</v>
      </c>
      <c r="G9" s="40" t="str">
        <f>VLOOKUP(F9,'Effectif contrat'!A:B,2,FALSE)</f>
        <v>AIRBUS - MAINTENANCE FAL</v>
      </c>
      <c r="H9" s="32" t="s">
        <v>25</v>
      </c>
      <c r="I9" s="32" t="s">
        <v>29</v>
      </c>
      <c r="J9" s="32"/>
      <c r="K9" s="39">
        <v>12.6</v>
      </c>
      <c r="L9" s="32">
        <v>1</v>
      </c>
      <c r="M9" s="39">
        <v>12.6</v>
      </c>
      <c r="N9" s="6"/>
      <c r="O9" t="str">
        <f>VLOOKUP(I9,Article_famille!A:B,2,FALSE)</f>
        <v>Tête</v>
      </c>
      <c r="P9" t="str">
        <f>VLOOKUP(A9,'Copier commandes wix'!I:N,4,FALSE)</f>
        <v>‎28‎/‎05‎/‎2015</v>
      </c>
      <c r="Q9">
        <f>VLOOKUP(G9,'effectif par contrat'!A:B,2,FALSE)</f>
        <v>38</v>
      </c>
    </row>
    <row r="10" spans="1:17" x14ac:dyDescent="0.35">
      <c r="A10" s="58" t="s">
        <v>36</v>
      </c>
      <c r="B10" s="40" t="s">
        <v>12</v>
      </c>
      <c r="C10" s="40" t="str">
        <f t="shared" si="0"/>
        <v>alexis</v>
      </c>
      <c r="D10" s="40">
        <f t="shared" si="1"/>
        <v>7</v>
      </c>
      <c r="E10" s="40">
        <f t="shared" si="2"/>
        <v>16</v>
      </c>
      <c r="F10" s="40" t="str">
        <f t="shared" si="3"/>
        <v>codevelle</v>
      </c>
      <c r="G10" s="40" t="str">
        <f>VLOOKUP(F10,'Effectif contrat'!A:B,2,FALSE)</f>
        <v xml:space="preserve">LIEBHERR - MAINTENANCE </v>
      </c>
      <c r="H10" s="31" t="s">
        <v>19</v>
      </c>
      <c r="I10" s="31" t="s">
        <v>37</v>
      </c>
      <c r="J10" s="31">
        <v>44</v>
      </c>
      <c r="K10" s="38"/>
      <c r="L10" s="31"/>
      <c r="M10" s="38">
        <v>35.200000000000003</v>
      </c>
      <c r="N10" s="5"/>
      <c r="O10" t="str">
        <f>VLOOKUP(I10,Article_famille!A:B,2,FALSE)</f>
        <v>Pieds</v>
      </c>
      <c r="P10" t="str">
        <f>VLOOKUP(A10,'Copier commandes wix'!I:N,4,FALSE)</f>
        <v>‎03‎/‎06‎/‎2015</v>
      </c>
      <c r="Q10">
        <f>VLOOKUP(G10,'effectif par contrat'!A:B,2,FALSE)</f>
        <v>5</v>
      </c>
    </row>
    <row r="11" spans="1:17" x14ac:dyDescent="0.35">
      <c r="A11" s="58" t="s">
        <v>38</v>
      </c>
      <c r="B11" s="40" t="s">
        <v>12</v>
      </c>
      <c r="C11" s="40" t="str">
        <f t="shared" si="0"/>
        <v>alexis</v>
      </c>
      <c r="D11" s="40">
        <f t="shared" si="1"/>
        <v>7</v>
      </c>
      <c r="E11" s="40">
        <f t="shared" si="2"/>
        <v>16</v>
      </c>
      <c r="F11" s="40" t="str">
        <f t="shared" si="3"/>
        <v>codevelle</v>
      </c>
      <c r="G11" s="40" t="str">
        <f>VLOOKUP(F11,'Effectif contrat'!A:B,2,FALSE)</f>
        <v xml:space="preserve">LIEBHERR - MAINTENANCE </v>
      </c>
      <c r="H11" s="31" t="s">
        <v>19</v>
      </c>
      <c r="I11" s="31" t="s">
        <v>24</v>
      </c>
      <c r="J11" s="31" t="s">
        <v>16</v>
      </c>
      <c r="K11" s="38">
        <v>7.36</v>
      </c>
      <c r="L11" s="31">
        <v>1</v>
      </c>
      <c r="M11" s="38">
        <v>7.36</v>
      </c>
      <c r="N11" s="5"/>
      <c r="O11" t="str">
        <f>VLOOKUP(I11,Article_famille!A:B,2,FALSE)</f>
        <v>Mains</v>
      </c>
      <c r="P11" t="str">
        <f>VLOOKUP(A11,'Copier commandes wix'!I:N,4,FALSE)</f>
        <v>‎03‎/‎06‎/‎2015</v>
      </c>
      <c r="Q11">
        <f>VLOOKUP(G11,'effectif par contrat'!A:B,2,FALSE)</f>
        <v>5</v>
      </c>
    </row>
    <row r="12" spans="1:17" x14ac:dyDescent="0.35">
      <c r="A12" s="58" t="s">
        <v>38</v>
      </c>
      <c r="B12" s="40" t="s">
        <v>12</v>
      </c>
      <c r="C12" s="40" t="str">
        <f t="shared" si="0"/>
        <v>alexis</v>
      </c>
      <c r="D12" s="40">
        <f t="shared" si="1"/>
        <v>7</v>
      </c>
      <c r="E12" s="40">
        <f t="shared" si="2"/>
        <v>16</v>
      </c>
      <c r="F12" s="40" t="str">
        <f t="shared" si="3"/>
        <v>codevelle</v>
      </c>
      <c r="G12" s="40" t="str">
        <f>VLOOKUP(F12,'Effectif contrat'!A:B,2,FALSE)</f>
        <v xml:space="preserve">LIEBHERR - MAINTENANCE </v>
      </c>
      <c r="H12" s="32" t="s">
        <v>19</v>
      </c>
      <c r="I12" s="32" t="s">
        <v>24</v>
      </c>
      <c r="J12" s="32" t="s">
        <v>14</v>
      </c>
      <c r="K12" s="39">
        <v>7.36</v>
      </c>
      <c r="L12" s="32">
        <v>1</v>
      </c>
      <c r="M12" s="39">
        <v>7.36</v>
      </c>
      <c r="N12" s="6"/>
      <c r="O12" t="str">
        <f>VLOOKUP(I12,Article_famille!A:B,2,FALSE)</f>
        <v>Mains</v>
      </c>
      <c r="P12" t="str">
        <f>VLOOKUP(A12,'Copier commandes wix'!I:N,4,FALSE)</f>
        <v>‎03‎/‎06‎/‎2015</v>
      </c>
      <c r="Q12">
        <f>VLOOKUP(G12,'effectif par contrat'!A:B,2,FALSE)</f>
        <v>5</v>
      </c>
    </row>
    <row r="13" spans="1:17" x14ac:dyDescent="0.35">
      <c r="A13" s="58" t="s">
        <v>38</v>
      </c>
      <c r="B13" s="40" t="s">
        <v>12</v>
      </c>
      <c r="C13" s="40" t="str">
        <f t="shared" si="0"/>
        <v>alexis</v>
      </c>
      <c r="D13" s="40">
        <f t="shared" si="1"/>
        <v>7</v>
      </c>
      <c r="E13" s="40">
        <f t="shared" si="2"/>
        <v>16</v>
      </c>
      <c r="F13" s="40" t="str">
        <f t="shared" si="3"/>
        <v>codevelle</v>
      </c>
      <c r="G13" s="40" t="str">
        <f>VLOOKUP(F13,'Effectif contrat'!A:B,2,FALSE)</f>
        <v xml:space="preserve">LIEBHERR - MAINTENANCE </v>
      </c>
      <c r="H13" s="31" t="s">
        <v>39</v>
      </c>
      <c r="I13" s="31" t="s">
        <v>40</v>
      </c>
      <c r="J13" s="31"/>
      <c r="K13" s="38">
        <v>8.5399999999999991</v>
      </c>
      <c r="L13" s="31">
        <v>2</v>
      </c>
      <c r="M13" s="38">
        <v>17.079999999999998</v>
      </c>
      <c r="N13" s="5"/>
      <c r="O13" t="str">
        <f>VLOOKUP(I13,Article_famille!A:B,2,FALSE)</f>
        <v>Mains</v>
      </c>
      <c r="P13" t="str">
        <f>VLOOKUP(A13,'Copier commandes wix'!I:N,4,FALSE)</f>
        <v>‎03‎/‎06‎/‎2015</v>
      </c>
      <c r="Q13">
        <f>VLOOKUP(G13,'effectif par contrat'!A:B,2,FALSE)</f>
        <v>5</v>
      </c>
    </row>
    <row r="14" spans="1:17" x14ac:dyDescent="0.35">
      <c r="A14" s="58" t="s">
        <v>41</v>
      </c>
      <c r="B14" s="40" t="s">
        <v>42</v>
      </c>
      <c r="C14" s="40" t="str">
        <f t="shared" si="0"/>
        <v>bertin</v>
      </c>
      <c r="D14" s="40">
        <f t="shared" si="1"/>
        <v>7</v>
      </c>
      <c r="E14" s="40">
        <f t="shared" si="2"/>
        <v>13</v>
      </c>
      <c r="F14" s="40" t="str">
        <f t="shared" si="3"/>
        <v>benoit</v>
      </c>
      <c r="G14" s="40" t="str">
        <f>VLOOKUP(F14,'Effectif contrat'!A:B,2,FALSE)</f>
        <v>SVS - MAINTENANCE</v>
      </c>
      <c r="H14" s="31" t="s">
        <v>19</v>
      </c>
      <c r="I14" s="31" t="s">
        <v>43</v>
      </c>
      <c r="J14" s="31"/>
      <c r="K14" s="38">
        <v>159.30000000000001</v>
      </c>
      <c r="L14" s="31">
        <v>1</v>
      </c>
      <c r="M14" s="38">
        <v>159.30000000000001</v>
      </c>
      <c r="N14" s="5"/>
      <c r="O14" t="str">
        <f>VLOOKUP(I14,Article_famille!A:B,2,FALSE)</f>
        <v>Tête</v>
      </c>
      <c r="P14" t="str">
        <f>VLOOKUP(A14,'Copier commandes wix'!I:N,4,FALSE)</f>
        <v>‎03‎/‎06‎/‎2015</v>
      </c>
      <c r="Q14">
        <f>VLOOKUP(G14,'effectif par contrat'!A:B,2,FALSE)</f>
        <v>1</v>
      </c>
    </row>
    <row r="15" spans="1:17" x14ac:dyDescent="0.35">
      <c r="A15" s="58" t="s">
        <v>44</v>
      </c>
      <c r="B15" s="40" t="s">
        <v>431</v>
      </c>
      <c r="C15" s="40" t="str">
        <f t="shared" si="0"/>
        <v>jean-luc</v>
      </c>
      <c r="D15" s="40">
        <f t="shared" si="1"/>
        <v>9</v>
      </c>
      <c r="E15" s="40">
        <f t="shared" si="2"/>
        <v>16</v>
      </c>
      <c r="F15" s="40" t="str">
        <f t="shared" si="3"/>
        <v>Granier</v>
      </c>
      <c r="G15" s="40" t="str">
        <f>VLOOKUP(F15,'Effectif contrat'!A:B,2,FALSE)</f>
        <v>SAM - MAINTENANCE</v>
      </c>
      <c r="H15" s="31" t="s">
        <v>19</v>
      </c>
      <c r="I15" s="31" t="s">
        <v>45</v>
      </c>
      <c r="J15" s="31" t="s">
        <v>46</v>
      </c>
      <c r="K15" s="38">
        <v>3.86</v>
      </c>
      <c r="L15" s="31">
        <v>5</v>
      </c>
      <c r="M15" s="38">
        <v>19.3</v>
      </c>
      <c r="N15" s="5"/>
      <c r="O15" t="str">
        <f>VLOOKUP(I15,Article_famille!A:B,2,FALSE)</f>
        <v>Tête</v>
      </c>
      <c r="P15" t="str">
        <f>VLOOKUP(A15,'Copier commandes wix'!I:N,4,FALSE)</f>
        <v>‎05‎/‎06‎/‎2015</v>
      </c>
      <c r="Q15">
        <f>VLOOKUP(G15,'effectif par contrat'!A:B,2,FALSE)</f>
        <v>2</v>
      </c>
    </row>
    <row r="16" spans="1:17" x14ac:dyDescent="0.35">
      <c r="A16" s="58" t="s">
        <v>44</v>
      </c>
      <c r="B16" s="40" t="s">
        <v>431</v>
      </c>
      <c r="C16" s="40" t="str">
        <f t="shared" si="0"/>
        <v>jean-luc</v>
      </c>
      <c r="D16" s="40">
        <f t="shared" si="1"/>
        <v>9</v>
      </c>
      <c r="E16" s="40">
        <f t="shared" si="2"/>
        <v>16</v>
      </c>
      <c r="F16" s="40" t="str">
        <f t="shared" si="3"/>
        <v>Granier</v>
      </c>
      <c r="G16" s="40" t="str">
        <f>VLOOKUP(F16,'Effectif contrat'!A:B,2,FALSE)</f>
        <v>SAM - MAINTENANCE</v>
      </c>
      <c r="H16" s="32" t="s">
        <v>19</v>
      </c>
      <c r="I16" s="32" t="s">
        <v>47</v>
      </c>
      <c r="J16" s="32"/>
      <c r="K16" s="39">
        <v>25.18</v>
      </c>
      <c r="L16" s="32">
        <v>1</v>
      </c>
      <c r="M16" s="39">
        <v>25.18</v>
      </c>
      <c r="N16" s="6"/>
      <c r="O16" t="str">
        <f>VLOOKUP(I16,Article_famille!A:B,2,FALSE)</f>
        <v>Corps</v>
      </c>
      <c r="P16" t="str">
        <f>VLOOKUP(A16,'Copier commandes wix'!I:N,4,FALSE)</f>
        <v>‎05‎/‎06‎/‎2015</v>
      </c>
      <c r="Q16">
        <f>VLOOKUP(G16,'effectif par contrat'!A:B,2,FALSE)</f>
        <v>2</v>
      </c>
    </row>
    <row r="17" spans="1:17" x14ac:dyDescent="0.35">
      <c r="A17" s="58" t="s">
        <v>48</v>
      </c>
      <c r="B17" s="40" t="s">
        <v>49</v>
      </c>
      <c r="C17" s="40" t="str">
        <f t="shared" si="0"/>
        <v>bruno</v>
      </c>
      <c r="D17" s="40">
        <f t="shared" si="1"/>
        <v>6</v>
      </c>
      <c r="E17" s="40">
        <f t="shared" si="2"/>
        <v>17</v>
      </c>
      <c r="F17" s="40" t="str">
        <f t="shared" si="3"/>
        <v>frayssinhes</v>
      </c>
      <c r="G17" s="40" t="str">
        <f>VLOOKUP(F17,'Effectif contrat'!A:B,2,FALSE)</f>
        <v>CLIENTS DIVERS - MAINTENANCE</v>
      </c>
      <c r="H17" s="31" t="s">
        <v>19</v>
      </c>
      <c r="I17" s="31" t="s">
        <v>37</v>
      </c>
      <c r="J17" s="31">
        <v>40</v>
      </c>
      <c r="K17" s="38"/>
      <c r="L17" s="31"/>
      <c r="M17" s="38">
        <v>35.200000000000003</v>
      </c>
      <c r="N17" s="5"/>
      <c r="O17" t="str">
        <f>VLOOKUP(I17,Article_famille!A:B,2,FALSE)</f>
        <v>Pieds</v>
      </c>
      <c r="P17" t="str">
        <f>VLOOKUP(A17,'Copier commandes wix'!I:N,4,FALSE)</f>
        <v>‎05‎/‎06‎/‎2015</v>
      </c>
      <c r="Q17">
        <f>VLOOKUP(G17,'effectif par contrat'!A:B,2,FALSE)</f>
        <v>4</v>
      </c>
    </row>
    <row r="18" spans="1:17" x14ac:dyDescent="0.35">
      <c r="A18" s="58" t="s">
        <v>51</v>
      </c>
      <c r="B18" s="40" t="s">
        <v>52</v>
      </c>
      <c r="C18" s="40" t="str">
        <f t="shared" si="0"/>
        <v>Francois</v>
      </c>
      <c r="D18" s="40">
        <f t="shared" si="1"/>
        <v>9</v>
      </c>
      <c r="E18" s="40">
        <f t="shared" si="2"/>
        <v>14</v>
      </c>
      <c r="F18" s="40" t="str">
        <f t="shared" si="3"/>
        <v>Roque</v>
      </c>
      <c r="G18" s="40" t="str">
        <f>VLOOKUP(F18,'Effectif contrat'!A:B,2,FALSE)</f>
        <v xml:space="preserve">LIEBHERR - MAINTENANCE </v>
      </c>
      <c r="H18" s="31" t="s">
        <v>19</v>
      </c>
      <c r="I18" s="31" t="s">
        <v>37</v>
      </c>
      <c r="J18" s="31">
        <v>41</v>
      </c>
      <c r="K18" s="38"/>
      <c r="L18" s="31"/>
      <c r="M18" s="38">
        <v>35.200000000000003</v>
      </c>
      <c r="N18" s="5"/>
      <c r="O18" t="str">
        <f>VLOOKUP(I18,Article_famille!A:B,2,FALSE)</f>
        <v>Pieds</v>
      </c>
      <c r="P18" t="str">
        <f>VLOOKUP(A18,'Copier commandes wix'!I:N,4,FALSE)</f>
        <v>‎08‎/‎06‎/‎2015</v>
      </c>
      <c r="Q18">
        <f>VLOOKUP(G18,'effectif par contrat'!A:B,2,FALSE)</f>
        <v>5</v>
      </c>
    </row>
    <row r="19" spans="1:17" x14ac:dyDescent="0.35">
      <c r="A19" s="58" t="s">
        <v>53</v>
      </c>
      <c r="B19" s="40" t="s">
        <v>32</v>
      </c>
      <c r="C19" s="40" t="str">
        <f t="shared" si="0"/>
        <v>Vincent</v>
      </c>
      <c r="D19" s="40">
        <f t="shared" si="1"/>
        <v>8</v>
      </c>
      <c r="E19" s="40">
        <f t="shared" si="2"/>
        <v>14</v>
      </c>
      <c r="F19" s="40" t="str">
        <f t="shared" si="3"/>
        <v>PASCAL</v>
      </c>
      <c r="G19" s="40" t="str">
        <f>VLOOKUP(F19,'Effectif contrat'!A:B,2,FALSE)</f>
        <v>AIRBUS - MAINTENANCE FAL</v>
      </c>
      <c r="H19" s="31" t="s">
        <v>19</v>
      </c>
      <c r="I19" s="31" t="s">
        <v>37</v>
      </c>
      <c r="J19" s="31">
        <v>42</v>
      </c>
      <c r="K19" s="38"/>
      <c r="L19" s="31"/>
      <c r="M19" s="38">
        <v>35.200000000000003</v>
      </c>
      <c r="N19" s="5"/>
      <c r="O19" t="str">
        <f>VLOOKUP(I19,Article_famille!A:B,2,FALSE)</f>
        <v>Pieds</v>
      </c>
      <c r="P19" t="str">
        <f>VLOOKUP(A19,'Copier commandes wix'!I:N,4,FALSE)</f>
        <v>‎09‎/‎06‎/‎2015</v>
      </c>
      <c r="Q19">
        <f>VLOOKUP(G19,'effectif par contrat'!A:B,2,FALSE)</f>
        <v>38</v>
      </c>
    </row>
    <row r="20" spans="1:17" x14ac:dyDescent="0.35">
      <c r="A20" s="58" t="s">
        <v>59</v>
      </c>
      <c r="B20" s="40" t="s">
        <v>60</v>
      </c>
      <c r="C20" s="40" t="str">
        <f t="shared" si="0"/>
        <v>Karine</v>
      </c>
      <c r="D20" s="40">
        <f t="shared" si="1"/>
        <v>7</v>
      </c>
      <c r="E20" s="40">
        <f t="shared" si="2"/>
        <v>12</v>
      </c>
      <c r="F20" s="40" t="str">
        <f t="shared" si="3"/>
        <v>Bedon</v>
      </c>
      <c r="G20" s="40" t="str">
        <f>VLOOKUP(F20,'Effectif contrat'!A:B,2,FALSE)</f>
        <v>B05 - FONCTIONS SUPPORT</v>
      </c>
      <c r="H20" s="31" t="s">
        <v>19</v>
      </c>
      <c r="I20" s="31" t="s">
        <v>24</v>
      </c>
      <c r="J20" s="31" t="s">
        <v>54</v>
      </c>
      <c r="K20" s="38">
        <v>7.36</v>
      </c>
      <c r="L20" s="31">
        <v>2</v>
      </c>
      <c r="M20" s="38">
        <v>14.72</v>
      </c>
      <c r="N20" s="5"/>
      <c r="O20" t="str">
        <f>VLOOKUP(I20,Article_famille!A:B,2,FALSE)</f>
        <v>Mains</v>
      </c>
      <c r="P20" t="str">
        <f>VLOOKUP(A20,'Copier commandes wix'!I:N,4,FALSE)</f>
        <v>‎09‎/‎06‎/‎2015</v>
      </c>
      <c r="Q20">
        <f>VLOOKUP(G20,'effectif par contrat'!A:B,2,FALSE)</f>
        <v>10</v>
      </c>
    </row>
    <row r="21" spans="1:17" x14ac:dyDescent="0.35">
      <c r="A21" s="58" t="s">
        <v>59</v>
      </c>
      <c r="B21" s="40" t="s">
        <v>60</v>
      </c>
      <c r="C21" s="40" t="str">
        <f t="shared" si="0"/>
        <v>Karine</v>
      </c>
      <c r="D21" s="40">
        <f t="shared" si="1"/>
        <v>7</v>
      </c>
      <c r="E21" s="40">
        <f t="shared" si="2"/>
        <v>12</v>
      </c>
      <c r="F21" s="40" t="str">
        <f t="shared" si="3"/>
        <v>Bedon</v>
      </c>
      <c r="G21" s="40" t="str">
        <f>VLOOKUP(F21,'Effectif contrat'!A:B,2,FALSE)</f>
        <v>B05 - FONCTIONS SUPPORT</v>
      </c>
      <c r="H21" s="32" t="s">
        <v>19</v>
      </c>
      <c r="I21" s="32" t="s">
        <v>24</v>
      </c>
      <c r="J21" s="32" t="s">
        <v>55</v>
      </c>
      <c r="K21" s="39">
        <v>7.36</v>
      </c>
      <c r="L21" s="32">
        <v>5</v>
      </c>
      <c r="M21" s="39">
        <v>36.799999999999997</v>
      </c>
      <c r="N21" s="6"/>
      <c r="O21" t="str">
        <f>VLOOKUP(I21,Article_famille!A:B,2,FALSE)</f>
        <v>Mains</v>
      </c>
      <c r="P21" t="str">
        <f>VLOOKUP(A21,'Copier commandes wix'!I:N,4,FALSE)</f>
        <v>‎09‎/‎06‎/‎2015</v>
      </c>
      <c r="Q21">
        <f>VLOOKUP(G21,'effectif par contrat'!A:B,2,FALSE)</f>
        <v>10</v>
      </c>
    </row>
    <row r="22" spans="1:17" x14ac:dyDescent="0.35">
      <c r="A22" s="58" t="s">
        <v>59</v>
      </c>
      <c r="B22" s="40" t="s">
        <v>60</v>
      </c>
      <c r="C22" s="40" t="str">
        <f t="shared" si="0"/>
        <v>Karine</v>
      </c>
      <c r="D22" s="40">
        <f t="shared" si="1"/>
        <v>7</v>
      </c>
      <c r="E22" s="40">
        <f t="shared" si="2"/>
        <v>12</v>
      </c>
      <c r="F22" s="40" t="str">
        <f t="shared" si="3"/>
        <v>Bedon</v>
      </c>
      <c r="G22" s="40" t="str">
        <f>VLOOKUP(F22,'Effectif contrat'!A:B,2,FALSE)</f>
        <v>B05 - FONCTIONS SUPPORT</v>
      </c>
      <c r="H22" s="31" t="s">
        <v>19</v>
      </c>
      <c r="I22" s="31" t="s">
        <v>24</v>
      </c>
      <c r="J22" s="31" t="s">
        <v>56</v>
      </c>
      <c r="K22" s="38">
        <v>7.36</v>
      </c>
      <c r="L22" s="31">
        <v>5</v>
      </c>
      <c r="M22" s="38">
        <v>36.799999999999997</v>
      </c>
      <c r="N22" s="5"/>
      <c r="O22" t="str">
        <f>VLOOKUP(I22,Article_famille!A:B,2,FALSE)</f>
        <v>Mains</v>
      </c>
      <c r="P22" t="str">
        <f>VLOOKUP(A22,'Copier commandes wix'!I:N,4,FALSE)</f>
        <v>‎09‎/‎06‎/‎2015</v>
      </c>
      <c r="Q22">
        <f>VLOOKUP(G22,'effectif par contrat'!A:B,2,FALSE)</f>
        <v>10</v>
      </c>
    </row>
    <row r="23" spans="1:17" x14ac:dyDescent="0.35">
      <c r="A23" s="58" t="s">
        <v>59</v>
      </c>
      <c r="B23" s="40" t="s">
        <v>60</v>
      </c>
      <c r="C23" s="40" t="str">
        <f t="shared" si="0"/>
        <v>Karine</v>
      </c>
      <c r="D23" s="40">
        <f t="shared" si="1"/>
        <v>7</v>
      </c>
      <c r="E23" s="40">
        <f t="shared" si="2"/>
        <v>12</v>
      </c>
      <c r="F23" s="40" t="str">
        <f t="shared" si="3"/>
        <v>Bedon</v>
      </c>
      <c r="G23" s="40" t="str">
        <f>VLOOKUP(F23,'Effectif contrat'!A:B,2,FALSE)</f>
        <v>B05 - FONCTIONS SUPPORT</v>
      </c>
      <c r="H23" s="32" t="s">
        <v>19</v>
      </c>
      <c r="I23" s="32" t="s">
        <v>27</v>
      </c>
      <c r="J23" s="32"/>
      <c r="K23" s="39">
        <v>18.350000000000001</v>
      </c>
      <c r="L23" s="32">
        <v>10</v>
      </c>
      <c r="M23" s="39">
        <v>183.5</v>
      </c>
      <c r="N23" s="6"/>
      <c r="O23" t="str">
        <f>VLOOKUP(I23,Article_famille!A:B,2,FALSE)</f>
        <v>Respiratoire</v>
      </c>
      <c r="P23" t="str">
        <f>VLOOKUP(A23,'Copier commandes wix'!I:N,4,FALSE)</f>
        <v>‎09‎/‎06‎/‎2015</v>
      </c>
      <c r="Q23">
        <f>VLOOKUP(G23,'effectif par contrat'!A:B,2,FALSE)</f>
        <v>10</v>
      </c>
    </row>
    <row r="24" spans="1:17" x14ac:dyDescent="0.35">
      <c r="A24" s="58" t="s">
        <v>59</v>
      </c>
      <c r="B24" s="40" t="s">
        <v>60</v>
      </c>
      <c r="C24" s="40" t="str">
        <f t="shared" si="0"/>
        <v>Karine</v>
      </c>
      <c r="D24" s="40">
        <f t="shared" si="1"/>
        <v>7</v>
      </c>
      <c r="E24" s="40">
        <f t="shared" si="2"/>
        <v>12</v>
      </c>
      <c r="F24" s="40" t="str">
        <f t="shared" si="3"/>
        <v>Bedon</v>
      </c>
      <c r="G24" s="40" t="str">
        <f>VLOOKUP(F24,'Effectif contrat'!A:B,2,FALSE)</f>
        <v>B05 - FONCTIONS SUPPORT</v>
      </c>
      <c r="H24" s="31" t="s">
        <v>19</v>
      </c>
      <c r="I24" s="31" t="s">
        <v>34</v>
      </c>
      <c r="J24" s="31"/>
      <c r="K24" s="38">
        <v>4.01</v>
      </c>
      <c r="L24" s="31">
        <v>20</v>
      </c>
      <c r="M24" s="38">
        <v>80.2</v>
      </c>
      <c r="N24" s="5"/>
      <c r="O24" t="str">
        <f>VLOOKUP(I24,Article_famille!A:B,2,FALSE)</f>
        <v>Tête</v>
      </c>
      <c r="P24" t="str">
        <f>VLOOKUP(A24,'Copier commandes wix'!I:N,4,FALSE)</f>
        <v>‎09‎/‎06‎/‎2015</v>
      </c>
      <c r="Q24">
        <f>VLOOKUP(G24,'effectif par contrat'!A:B,2,FALSE)</f>
        <v>10</v>
      </c>
    </row>
    <row r="25" spans="1:17" x14ac:dyDescent="0.35">
      <c r="A25" s="58" t="s">
        <v>59</v>
      </c>
      <c r="B25" s="40" t="s">
        <v>60</v>
      </c>
      <c r="C25" s="40" t="str">
        <f t="shared" si="0"/>
        <v>Karine</v>
      </c>
      <c r="D25" s="40">
        <f t="shared" si="1"/>
        <v>7</v>
      </c>
      <c r="E25" s="40">
        <f t="shared" si="2"/>
        <v>12</v>
      </c>
      <c r="F25" s="40" t="str">
        <f t="shared" si="3"/>
        <v>Bedon</v>
      </c>
      <c r="G25" s="40" t="str">
        <f>VLOOKUP(F25,'Effectif contrat'!A:B,2,FALSE)</f>
        <v>B05 - FONCTIONS SUPPORT</v>
      </c>
      <c r="H25" s="32" t="s">
        <v>19</v>
      </c>
      <c r="I25" s="32" t="s">
        <v>57</v>
      </c>
      <c r="J25" s="32"/>
      <c r="K25" s="39">
        <v>2.42</v>
      </c>
      <c r="L25" s="32">
        <v>50</v>
      </c>
      <c r="M25" s="39">
        <v>121</v>
      </c>
      <c r="N25" s="6"/>
      <c r="O25" t="str">
        <f>VLOOKUP(I25,Article_famille!A:B,2,FALSE)</f>
        <v>Respiratoire</v>
      </c>
      <c r="P25" t="str">
        <f>VLOOKUP(A25,'Copier commandes wix'!I:N,4,FALSE)</f>
        <v>‎09‎/‎06‎/‎2015</v>
      </c>
      <c r="Q25">
        <f>VLOOKUP(G25,'effectif par contrat'!A:B,2,FALSE)</f>
        <v>10</v>
      </c>
    </row>
    <row r="26" spans="1:17" x14ac:dyDescent="0.35">
      <c r="A26" s="58" t="s">
        <v>59</v>
      </c>
      <c r="B26" s="40" t="s">
        <v>60</v>
      </c>
      <c r="C26" s="40" t="str">
        <f t="shared" si="0"/>
        <v>Karine</v>
      </c>
      <c r="D26" s="40">
        <f t="shared" si="1"/>
        <v>7</v>
      </c>
      <c r="E26" s="40">
        <f t="shared" si="2"/>
        <v>12</v>
      </c>
      <c r="F26" s="40" t="str">
        <f t="shared" si="3"/>
        <v>Bedon</v>
      </c>
      <c r="G26" s="40" t="str">
        <f>VLOOKUP(F26,'Effectif contrat'!A:B,2,FALSE)</f>
        <v>B05 - FONCTIONS SUPPORT</v>
      </c>
      <c r="H26" s="31" t="s">
        <v>19</v>
      </c>
      <c r="I26" s="31" t="s">
        <v>22</v>
      </c>
      <c r="J26" s="31"/>
      <c r="K26" s="38"/>
      <c r="L26" s="31"/>
      <c r="M26" s="38">
        <v>39.68</v>
      </c>
      <c r="N26" s="5"/>
      <c r="O26" t="str">
        <f>VLOOKUP(I26,Article_famille!A:B,2,FALSE)</f>
        <v>Pieds</v>
      </c>
      <c r="P26" t="str">
        <f>VLOOKUP(A26,'Copier commandes wix'!I:N,4,FALSE)</f>
        <v>‎09‎/‎06‎/‎2015</v>
      </c>
      <c r="Q26">
        <f>VLOOKUP(G26,'effectif par contrat'!A:B,2,FALSE)</f>
        <v>10</v>
      </c>
    </row>
    <row r="27" spans="1:17" x14ac:dyDescent="0.25">
      <c r="A27" s="58" t="s">
        <v>59</v>
      </c>
      <c r="B27" s="40" t="s">
        <v>60</v>
      </c>
      <c r="C27" s="40" t="str">
        <f t="shared" si="0"/>
        <v>Karine</v>
      </c>
      <c r="D27" s="40">
        <f t="shared" si="1"/>
        <v>7</v>
      </c>
      <c r="E27" s="40">
        <f t="shared" si="2"/>
        <v>12</v>
      </c>
      <c r="F27" s="40" t="str">
        <f t="shared" si="3"/>
        <v>Bedon</v>
      </c>
      <c r="G27" s="40" t="str">
        <f>VLOOKUP(F27,'Effectif contrat'!A:B,2,FALSE)</f>
        <v>B05 - FONCTIONS SUPPORT</v>
      </c>
      <c r="H27" s="31" t="s">
        <v>19</v>
      </c>
      <c r="I27" s="31" t="s">
        <v>22</v>
      </c>
      <c r="J27" s="31"/>
      <c r="K27" s="38"/>
      <c r="L27" s="31"/>
      <c r="M27" s="38">
        <v>39.68</v>
      </c>
      <c r="N27" s="7"/>
      <c r="O27" t="str">
        <f>VLOOKUP(I27,Article_famille!A:B,2,FALSE)</f>
        <v>Pieds</v>
      </c>
      <c r="P27" t="str">
        <f>VLOOKUP(A27,'Copier commandes wix'!I:N,4,FALSE)</f>
        <v>‎09‎/‎06‎/‎2015</v>
      </c>
      <c r="Q27">
        <f>VLOOKUP(G27,'effectif par contrat'!A:B,2,FALSE)</f>
        <v>10</v>
      </c>
    </row>
    <row r="28" spans="1:17" x14ac:dyDescent="0.25">
      <c r="A28" s="58" t="s">
        <v>59</v>
      </c>
      <c r="B28" s="40" t="s">
        <v>60</v>
      </c>
      <c r="C28" s="40" t="str">
        <f t="shared" si="0"/>
        <v>Karine</v>
      </c>
      <c r="D28" s="40">
        <f t="shared" si="1"/>
        <v>7</v>
      </c>
      <c r="E28" s="40">
        <f t="shared" si="2"/>
        <v>12</v>
      </c>
      <c r="F28" s="40" t="str">
        <f t="shared" si="3"/>
        <v>Bedon</v>
      </c>
      <c r="G28" s="40" t="str">
        <f>VLOOKUP(F28,'Effectif contrat'!A:B,2,FALSE)</f>
        <v>B05 - FONCTIONS SUPPORT</v>
      </c>
      <c r="H28" s="31" t="s">
        <v>19</v>
      </c>
      <c r="I28" s="31" t="s">
        <v>22</v>
      </c>
      <c r="J28" s="31"/>
      <c r="K28" s="38"/>
      <c r="L28" s="31"/>
      <c r="M28" s="38">
        <v>39.68</v>
      </c>
      <c r="N28" s="7"/>
      <c r="O28" t="str">
        <f>VLOOKUP(I28,Article_famille!A:B,2,FALSE)</f>
        <v>Pieds</v>
      </c>
      <c r="P28" t="str">
        <f>VLOOKUP(A28,'Copier commandes wix'!I:N,4,FALSE)</f>
        <v>‎09‎/‎06‎/‎2015</v>
      </c>
      <c r="Q28">
        <f>VLOOKUP(G28,'effectif par contrat'!A:B,2,FALSE)</f>
        <v>10</v>
      </c>
    </row>
    <row r="29" spans="1:17" x14ac:dyDescent="0.35">
      <c r="A29" s="58" t="s">
        <v>59</v>
      </c>
      <c r="B29" s="40" t="s">
        <v>60</v>
      </c>
      <c r="C29" s="40" t="str">
        <f t="shared" si="0"/>
        <v>Karine</v>
      </c>
      <c r="D29" s="40">
        <f t="shared" si="1"/>
        <v>7</v>
      </c>
      <c r="E29" s="40">
        <f t="shared" si="2"/>
        <v>12</v>
      </c>
      <c r="F29" s="40" t="str">
        <f t="shared" si="3"/>
        <v>Bedon</v>
      </c>
      <c r="G29" s="40" t="str">
        <f>VLOOKUP(F29,'Effectif contrat'!A:B,2,FALSE)</f>
        <v>B05 - FONCTIONS SUPPORT</v>
      </c>
      <c r="H29" s="40" t="s">
        <v>19</v>
      </c>
      <c r="I29" s="40" t="s">
        <v>22</v>
      </c>
      <c r="J29" s="51"/>
      <c r="K29" s="43"/>
      <c r="L29" s="40"/>
      <c r="M29" s="43">
        <v>39.68</v>
      </c>
      <c r="N29" s="1"/>
      <c r="O29" t="str">
        <f>VLOOKUP(I29,Article_famille!A:B,2,FALSE)</f>
        <v>Pieds</v>
      </c>
      <c r="P29" t="str">
        <f>VLOOKUP(A29,'Copier commandes wix'!I:N,4,FALSE)</f>
        <v>‎09‎/‎06‎/‎2015</v>
      </c>
      <c r="Q29">
        <f>VLOOKUP(G29,'effectif par contrat'!A:B,2,FALSE)</f>
        <v>10</v>
      </c>
    </row>
    <row r="30" spans="1:17" x14ac:dyDescent="0.35">
      <c r="A30" s="58" t="s">
        <v>59</v>
      </c>
      <c r="B30" s="40" t="s">
        <v>60</v>
      </c>
      <c r="C30" s="40" t="str">
        <f t="shared" si="0"/>
        <v>Karine</v>
      </c>
      <c r="D30" s="40">
        <f t="shared" si="1"/>
        <v>7</v>
      </c>
      <c r="E30" s="40">
        <f t="shared" si="2"/>
        <v>12</v>
      </c>
      <c r="F30" s="40" t="str">
        <f t="shared" si="3"/>
        <v>Bedon</v>
      </c>
      <c r="G30" s="40" t="str">
        <f>VLOOKUP(F30,'Effectif contrat'!A:B,2,FALSE)</f>
        <v>B05 - FONCTIONS SUPPORT</v>
      </c>
      <c r="H30" s="40" t="s">
        <v>19</v>
      </c>
      <c r="I30" s="40" t="s">
        <v>37</v>
      </c>
      <c r="J30" s="51">
        <v>45</v>
      </c>
      <c r="K30" s="43"/>
      <c r="L30" s="40"/>
      <c r="M30" s="43">
        <v>35.200000000000003</v>
      </c>
      <c r="N30" s="1"/>
      <c r="O30" t="str">
        <f>VLOOKUP(I30,Article_famille!A:B,2,FALSE)</f>
        <v>Pieds</v>
      </c>
      <c r="P30" t="str">
        <f>VLOOKUP(A30,'Copier commandes wix'!I:N,4,FALSE)</f>
        <v>‎09‎/‎06‎/‎2015</v>
      </c>
      <c r="Q30">
        <f>VLOOKUP(G30,'effectif par contrat'!A:B,2,FALSE)</f>
        <v>10</v>
      </c>
    </row>
    <row r="31" spans="1:17" x14ac:dyDescent="0.35">
      <c r="A31" s="58" t="s">
        <v>59</v>
      </c>
      <c r="B31" s="40" t="s">
        <v>60</v>
      </c>
      <c r="C31" s="40" t="str">
        <f t="shared" si="0"/>
        <v>Karine</v>
      </c>
      <c r="D31" s="40">
        <f t="shared" si="1"/>
        <v>7</v>
      </c>
      <c r="E31" s="40">
        <f t="shared" si="2"/>
        <v>12</v>
      </c>
      <c r="F31" s="40" t="str">
        <f t="shared" si="3"/>
        <v>Bedon</v>
      </c>
      <c r="G31" s="40" t="str">
        <f>VLOOKUP(F31,'Effectif contrat'!A:B,2,FALSE)</f>
        <v>B05 - FONCTIONS SUPPORT</v>
      </c>
      <c r="H31" s="40" t="s">
        <v>19</v>
      </c>
      <c r="I31" s="40" t="s">
        <v>37</v>
      </c>
      <c r="J31" s="51">
        <v>42</v>
      </c>
      <c r="K31" s="43"/>
      <c r="L31" s="40"/>
      <c r="M31" s="43">
        <v>35.200000000000003</v>
      </c>
      <c r="N31" s="1"/>
      <c r="O31" t="str">
        <f>VLOOKUP(I31,Article_famille!A:B,2,FALSE)</f>
        <v>Pieds</v>
      </c>
      <c r="P31" t="str">
        <f>VLOOKUP(A31,'Copier commandes wix'!I:N,4,FALSE)</f>
        <v>‎09‎/‎06‎/‎2015</v>
      </c>
      <c r="Q31">
        <f>VLOOKUP(G31,'effectif par contrat'!A:B,2,FALSE)</f>
        <v>10</v>
      </c>
    </row>
    <row r="32" spans="1:17" x14ac:dyDescent="0.35">
      <c r="A32" s="58" t="s">
        <v>59</v>
      </c>
      <c r="B32" s="40" t="s">
        <v>60</v>
      </c>
      <c r="C32" s="40" t="str">
        <f t="shared" si="0"/>
        <v>Karine</v>
      </c>
      <c r="D32" s="40">
        <f t="shared" si="1"/>
        <v>7</v>
      </c>
      <c r="E32" s="40">
        <f t="shared" si="2"/>
        <v>12</v>
      </c>
      <c r="F32" s="40" t="str">
        <f t="shared" si="3"/>
        <v>Bedon</v>
      </c>
      <c r="G32" s="40" t="str">
        <f>VLOOKUP(F32,'Effectif contrat'!A:B,2,FALSE)</f>
        <v>B05 - FONCTIONS SUPPORT</v>
      </c>
      <c r="H32" s="40" t="s">
        <v>19</v>
      </c>
      <c r="I32" s="40" t="s">
        <v>58</v>
      </c>
      <c r="J32" s="51"/>
      <c r="K32" s="43">
        <v>4.6500000000000004</v>
      </c>
      <c r="L32" s="40">
        <v>20</v>
      </c>
      <c r="M32" s="43">
        <v>93</v>
      </c>
      <c r="N32" s="1"/>
      <c r="O32" t="str">
        <f>VLOOKUP(I32,Article_famille!A:B,2,FALSE)</f>
        <v>Yeux</v>
      </c>
      <c r="P32" t="str">
        <f>VLOOKUP(A32,'Copier commandes wix'!I:N,4,FALSE)</f>
        <v>‎09‎/‎06‎/‎2015</v>
      </c>
      <c r="Q32">
        <f>VLOOKUP(G32,'effectif par contrat'!A:B,2,FALSE)</f>
        <v>10</v>
      </c>
    </row>
    <row r="33" spans="1:17" x14ac:dyDescent="0.25">
      <c r="A33" s="58" t="s">
        <v>61</v>
      </c>
      <c r="B33" s="40" t="s">
        <v>17</v>
      </c>
      <c r="C33" s="40" t="str">
        <f t="shared" si="0"/>
        <v>alexis</v>
      </c>
      <c r="D33" s="40">
        <f t="shared" si="1"/>
        <v>7</v>
      </c>
      <c r="E33" s="40">
        <f t="shared" si="2"/>
        <v>15</v>
      </c>
      <c r="F33" s="40" t="str">
        <f t="shared" si="3"/>
        <v>TAMOWSKI</v>
      </c>
      <c r="G33" s="40" t="str">
        <f>VLOOKUP(F33,'Effectif contrat'!A:B,2,FALSE)</f>
        <v>AIRBUS - MAINTENANCE MOSE</v>
      </c>
      <c r="H33" s="31" t="s">
        <v>19</v>
      </c>
      <c r="I33" s="31" t="s">
        <v>22</v>
      </c>
      <c r="J33" s="31"/>
      <c r="K33" s="38"/>
      <c r="L33" s="31"/>
      <c r="M33" s="38">
        <v>39.68</v>
      </c>
      <c r="O33" t="str">
        <f>VLOOKUP(I33,Article_famille!A:B,2,FALSE)</f>
        <v>Pieds</v>
      </c>
      <c r="P33" t="str">
        <f>VLOOKUP(A33,'Copier commandes wix'!I:N,4,FALSE)</f>
        <v>‎15‎/‎06‎/‎2015</v>
      </c>
      <c r="Q33">
        <f>VLOOKUP(G33,'effectif par contrat'!A:B,2,FALSE)</f>
        <v>37</v>
      </c>
    </row>
    <row r="34" spans="1:17" x14ac:dyDescent="0.35">
      <c r="A34" s="58" t="s">
        <v>64</v>
      </c>
      <c r="B34" s="40" t="s">
        <v>65</v>
      </c>
      <c r="C34" s="40" t="str">
        <f t="shared" si="0"/>
        <v>Romain</v>
      </c>
      <c r="D34" s="40">
        <f t="shared" si="1"/>
        <v>7</v>
      </c>
      <c r="E34" s="40">
        <f t="shared" si="2"/>
        <v>14</v>
      </c>
      <c r="F34" s="40" t="str">
        <f t="shared" si="3"/>
        <v>Vergnes</v>
      </c>
      <c r="G34" s="40" t="str">
        <f>VLOOKUP(F34,'Effectif contrat'!A:B,2,FALSE)</f>
        <v>AIRBUS - MAINTENANCE MOSE</v>
      </c>
      <c r="H34" s="31" t="s">
        <v>25</v>
      </c>
      <c r="I34" s="31" t="s">
        <v>29</v>
      </c>
      <c r="J34" s="31"/>
      <c r="K34" s="38">
        <v>12.6</v>
      </c>
      <c r="L34" s="31">
        <v>40</v>
      </c>
      <c r="M34" s="38">
        <v>504</v>
      </c>
      <c r="N34" s="5"/>
      <c r="O34" t="str">
        <f>VLOOKUP(I34,Article_famille!A:B,2,FALSE)</f>
        <v>Tête</v>
      </c>
      <c r="P34" t="str">
        <f>VLOOKUP(A34,'Copier commandes wix'!I:N,4,FALSE)</f>
        <v>‎19‎/‎06‎/‎2015</v>
      </c>
      <c r="Q34">
        <f>VLOOKUP(G34,'effectif par contrat'!A:B,2,FALSE)</f>
        <v>37</v>
      </c>
    </row>
    <row r="35" spans="1:17" x14ac:dyDescent="0.35">
      <c r="A35" s="58" t="s">
        <v>70</v>
      </c>
      <c r="B35" s="40" t="s">
        <v>67</v>
      </c>
      <c r="C35" s="40" t="str">
        <f t="shared" si="0"/>
        <v>mathias</v>
      </c>
      <c r="D35" s="40">
        <f t="shared" si="1"/>
        <v>8</v>
      </c>
      <c r="E35" s="40">
        <f t="shared" si="2"/>
        <v>14</v>
      </c>
      <c r="F35" s="40" t="str">
        <f t="shared" si="3"/>
        <v>HEREAU</v>
      </c>
      <c r="G35" s="40" t="str">
        <f>VLOOKUP(F35,'Effectif contrat'!A:B,2,FALSE)</f>
        <v>CHANTIERS ELEC - REIXACH</v>
      </c>
      <c r="H35" s="31" t="s">
        <v>19</v>
      </c>
      <c r="I35" s="31" t="s">
        <v>68</v>
      </c>
      <c r="J35" s="31">
        <v>10</v>
      </c>
      <c r="K35" s="38">
        <v>3.91</v>
      </c>
      <c r="L35" s="31">
        <v>10</v>
      </c>
      <c r="M35" s="38">
        <v>39.1</v>
      </c>
      <c r="N35" s="5"/>
      <c r="O35" t="str">
        <f>VLOOKUP(I35,Article_famille!A:B,2,FALSE)</f>
        <v>Mains</v>
      </c>
      <c r="P35" t="str">
        <f>VLOOKUP(A35,'Copier commandes wix'!I:N,4,FALSE)</f>
        <v>‎22‎/‎06‎/‎2015</v>
      </c>
      <c r="Q35">
        <f>VLOOKUP(G35,'effectif par contrat'!A:B,2,FALSE)</f>
        <v>6</v>
      </c>
    </row>
    <row r="36" spans="1:17" x14ac:dyDescent="0.35">
      <c r="A36" s="58" t="s">
        <v>70</v>
      </c>
      <c r="B36" s="40" t="s">
        <v>67</v>
      </c>
      <c r="C36" s="40" t="str">
        <f t="shared" si="0"/>
        <v>mathias</v>
      </c>
      <c r="D36" s="40">
        <f t="shared" si="1"/>
        <v>8</v>
      </c>
      <c r="E36" s="40">
        <f t="shared" si="2"/>
        <v>14</v>
      </c>
      <c r="F36" s="40" t="str">
        <f t="shared" si="3"/>
        <v>HEREAU</v>
      </c>
      <c r="G36" s="40" t="str">
        <f>VLOOKUP(F36,'Effectif contrat'!A:B,2,FALSE)</f>
        <v>CHANTIERS ELEC - REIXACH</v>
      </c>
      <c r="H36" s="32" t="s">
        <v>25</v>
      </c>
      <c r="I36" s="32" t="s">
        <v>69</v>
      </c>
      <c r="J36" s="32">
        <v>46</v>
      </c>
      <c r="K36" s="39"/>
      <c r="L36" s="32"/>
      <c r="M36" s="39">
        <v>31.36</v>
      </c>
      <c r="N36" s="6"/>
      <c r="O36" t="str">
        <f>VLOOKUP(I36,Article_famille!A:B,2,FALSE)</f>
        <v>Pieds</v>
      </c>
      <c r="P36" t="str">
        <f>VLOOKUP(A36,'Copier commandes wix'!I:N,4,FALSE)</f>
        <v>‎22‎/‎06‎/‎2015</v>
      </c>
      <c r="Q36">
        <f>VLOOKUP(G36,'effectif par contrat'!A:B,2,FALSE)</f>
        <v>6</v>
      </c>
    </row>
    <row r="37" spans="1:17" x14ac:dyDescent="0.35">
      <c r="A37" s="58" t="s">
        <v>71</v>
      </c>
      <c r="B37" s="40" t="s">
        <v>72</v>
      </c>
      <c r="C37" s="40" t="str">
        <f t="shared" si="0"/>
        <v>Cedric</v>
      </c>
      <c r="D37" s="40">
        <f t="shared" si="1"/>
        <v>7</v>
      </c>
      <c r="E37" s="40">
        <f t="shared" si="2"/>
        <v>14</v>
      </c>
      <c r="F37" s="40" t="str">
        <f t="shared" si="3"/>
        <v>REIXACH</v>
      </c>
      <c r="G37" s="40" t="str">
        <f>VLOOKUP(F37,'Effectif contrat'!A:B,2,FALSE)</f>
        <v>CLIENTS DIVERS - TRAVAUX &amp; MAINTENANCE</v>
      </c>
      <c r="H37" s="31" t="s">
        <v>19</v>
      </c>
      <c r="I37" s="31" t="s">
        <v>68</v>
      </c>
      <c r="J37" s="31">
        <v>9</v>
      </c>
      <c r="K37" s="38">
        <v>3.91</v>
      </c>
      <c r="L37" s="31">
        <v>10</v>
      </c>
      <c r="M37" s="38">
        <v>39.1</v>
      </c>
      <c r="N37" s="5"/>
      <c r="O37" t="str">
        <f>VLOOKUP(I37,Article_famille!A:B,2,FALSE)</f>
        <v>Mains</v>
      </c>
      <c r="P37" t="str">
        <f>VLOOKUP(A37,'Copier commandes wix'!I:N,4,FALSE)</f>
        <v>‎23‎/‎06‎/‎2015</v>
      </c>
      <c r="Q37">
        <f>VLOOKUP(G37,'effectif par contrat'!A:B,2,FALSE)</f>
        <v>8</v>
      </c>
    </row>
    <row r="38" spans="1:17" x14ac:dyDescent="0.35">
      <c r="A38" s="58" t="s">
        <v>71</v>
      </c>
      <c r="B38" s="40" t="s">
        <v>72</v>
      </c>
      <c r="C38" s="40" t="str">
        <f t="shared" si="0"/>
        <v>Cedric</v>
      </c>
      <c r="D38" s="40">
        <f t="shared" si="1"/>
        <v>7</v>
      </c>
      <c r="E38" s="40">
        <f t="shared" si="2"/>
        <v>14</v>
      </c>
      <c r="F38" s="40" t="str">
        <f t="shared" si="3"/>
        <v>REIXACH</v>
      </c>
      <c r="G38" s="40" t="str">
        <f>VLOOKUP(F38,'Effectif contrat'!A:B,2,FALSE)</f>
        <v>CLIENTS DIVERS - TRAVAUX &amp; MAINTENANCE</v>
      </c>
      <c r="H38" s="32" t="s">
        <v>19</v>
      </c>
      <c r="I38" s="32" t="s">
        <v>68</v>
      </c>
      <c r="J38" s="32">
        <v>10</v>
      </c>
      <c r="K38" s="39">
        <v>3.91</v>
      </c>
      <c r="L38" s="32">
        <v>10</v>
      </c>
      <c r="M38" s="39">
        <v>39.1</v>
      </c>
      <c r="N38" s="6"/>
      <c r="O38" t="str">
        <f>VLOOKUP(I38,Article_famille!A:B,2,FALSE)</f>
        <v>Mains</v>
      </c>
      <c r="P38" t="str">
        <f>VLOOKUP(A38,'Copier commandes wix'!I:N,4,FALSE)</f>
        <v>‎23‎/‎06‎/‎2015</v>
      </c>
      <c r="Q38">
        <f>VLOOKUP(G38,'effectif par contrat'!A:B,2,FALSE)</f>
        <v>8</v>
      </c>
    </row>
    <row r="39" spans="1:17" x14ac:dyDescent="0.35">
      <c r="A39" s="58" t="s">
        <v>71</v>
      </c>
      <c r="B39" s="40" t="s">
        <v>72</v>
      </c>
      <c r="C39" s="40" t="str">
        <f t="shared" si="0"/>
        <v>Cedric</v>
      </c>
      <c r="D39" s="40">
        <f t="shared" si="1"/>
        <v>7</v>
      </c>
      <c r="E39" s="40">
        <f t="shared" si="2"/>
        <v>14</v>
      </c>
      <c r="F39" s="40" t="str">
        <f t="shared" si="3"/>
        <v>REIXACH</v>
      </c>
      <c r="G39" s="40" t="str">
        <f>VLOOKUP(F39,'Effectif contrat'!A:B,2,FALSE)</f>
        <v>CLIENTS DIVERS - TRAVAUX &amp; MAINTENANCE</v>
      </c>
      <c r="H39" s="31" t="s">
        <v>19</v>
      </c>
      <c r="I39" s="31" t="s">
        <v>73</v>
      </c>
      <c r="J39" s="31"/>
      <c r="K39" s="38">
        <v>5.6</v>
      </c>
      <c r="L39" s="31">
        <v>10</v>
      </c>
      <c r="M39" s="38">
        <v>56</v>
      </c>
      <c r="N39" s="5"/>
      <c r="O39" t="str">
        <f>VLOOKUP(I39,Article_famille!A:B,2,FALSE)</f>
        <v>Yeux</v>
      </c>
      <c r="P39" t="str">
        <f>VLOOKUP(A39,'Copier commandes wix'!I:N,4,FALSE)</f>
        <v>‎23‎/‎06‎/‎2015</v>
      </c>
      <c r="Q39">
        <f>VLOOKUP(G39,'effectif par contrat'!A:B,2,FALSE)</f>
        <v>8</v>
      </c>
    </row>
    <row r="40" spans="1:17" x14ac:dyDescent="0.35">
      <c r="A40" s="58" t="s">
        <v>75</v>
      </c>
      <c r="B40" s="40" t="s">
        <v>12</v>
      </c>
      <c r="C40" s="40" t="str">
        <f t="shared" ref="C40:C80" si="4">IFERROR(MID(B40,1,FIND(" ",B40,1)-1),"")</f>
        <v>alexis</v>
      </c>
      <c r="D40" s="40">
        <f t="shared" ref="D40:D80" si="5">LEN(C40)+1</f>
        <v>7</v>
      </c>
      <c r="E40" s="40">
        <f t="shared" ref="E40:E80" si="6">LEN(B40)</f>
        <v>16</v>
      </c>
      <c r="F40" s="40" t="str">
        <f t="shared" ref="F40:F80" si="7">RIGHT(B40,E40-D40)</f>
        <v>codevelle</v>
      </c>
      <c r="G40" s="40" t="str">
        <f>VLOOKUP(F40,'Effectif contrat'!A:B,2,FALSE)</f>
        <v xml:space="preserve">LIEBHERR - MAINTENANCE </v>
      </c>
      <c r="H40" s="31" t="s">
        <v>19</v>
      </c>
      <c r="I40" s="31" t="s">
        <v>68</v>
      </c>
      <c r="J40" s="31">
        <v>9</v>
      </c>
      <c r="K40" s="38">
        <v>3.91</v>
      </c>
      <c r="L40" s="31">
        <v>10</v>
      </c>
      <c r="M40" s="38">
        <v>39.1</v>
      </c>
      <c r="N40" s="5"/>
      <c r="O40" t="str">
        <f>VLOOKUP(I40,Article_famille!A:B,2,FALSE)</f>
        <v>Mains</v>
      </c>
      <c r="P40" t="str">
        <f>VLOOKUP(A40,'Copier commandes wix'!I:N,4,FALSE)</f>
        <v>‎01‎/‎07‎/‎2015</v>
      </c>
      <c r="Q40">
        <f>VLOOKUP(G40,'effectif par contrat'!A:B,2,FALSE)</f>
        <v>5</v>
      </c>
    </row>
    <row r="41" spans="1:17" x14ac:dyDescent="0.35">
      <c r="A41" s="58" t="s">
        <v>75</v>
      </c>
      <c r="B41" s="40" t="s">
        <v>12</v>
      </c>
      <c r="C41" s="40" t="str">
        <f t="shared" si="4"/>
        <v>alexis</v>
      </c>
      <c r="D41" s="40">
        <f t="shared" si="5"/>
        <v>7</v>
      </c>
      <c r="E41" s="40">
        <f t="shared" si="6"/>
        <v>16</v>
      </c>
      <c r="F41" s="40" t="str">
        <f t="shared" si="7"/>
        <v>codevelle</v>
      </c>
      <c r="G41" s="40" t="str">
        <f>VLOOKUP(F41,'Effectif contrat'!A:B,2,FALSE)</f>
        <v xml:space="preserve">LIEBHERR - MAINTENANCE </v>
      </c>
      <c r="H41" s="32" t="s">
        <v>19</v>
      </c>
      <c r="I41" s="32" t="s">
        <v>68</v>
      </c>
      <c r="J41" s="32">
        <v>10</v>
      </c>
      <c r="K41" s="39">
        <v>3.91</v>
      </c>
      <c r="L41" s="32">
        <v>10</v>
      </c>
      <c r="M41" s="39">
        <v>39.1</v>
      </c>
      <c r="N41" s="6"/>
      <c r="O41" t="str">
        <f>VLOOKUP(I41,Article_famille!A:B,2,FALSE)</f>
        <v>Mains</v>
      </c>
      <c r="P41" t="str">
        <f>VLOOKUP(A41,'Copier commandes wix'!I:N,4,FALSE)</f>
        <v>‎01‎/‎07‎/‎2015</v>
      </c>
      <c r="Q41">
        <f>VLOOKUP(G41,'effectif par contrat'!A:B,2,FALSE)</f>
        <v>5</v>
      </c>
    </row>
    <row r="42" spans="1:17" x14ac:dyDescent="0.35">
      <c r="A42" s="58" t="s">
        <v>87</v>
      </c>
      <c r="B42" s="40" t="s">
        <v>17</v>
      </c>
      <c r="C42" s="40" t="str">
        <f t="shared" si="4"/>
        <v>alexis</v>
      </c>
      <c r="D42" s="40">
        <f t="shared" si="5"/>
        <v>7</v>
      </c>
      <c r="E42" s="40">
        <f t="shared" si="6"/>
        <v>15</v>
      </c>
      <c r="F42" s="40" t="str">
        <f t="shared" si="7"/>
        <v>TAMOWSKI</v>
      </c>
      <c r="G42" s="40" t="str">
        <f>VLOOKUP(F42,'Effectif contrat'!A:B,2,FALSE)</f>
        <v>AIRBUS - MAINTENANCE MOSE</v>
      </c>
      <c r="H42" s="31" t="s">
        <v>19</v>
      </c>
      <c r="I42" s="31" t="s">
        <v>83</v>
      </c>
      <c r="J42" s="31" t="s">
        <v>84</v>
      </c>
      <c r="K42" s="38">
        <v>1.0900000000000001</v>
      </c>
      <c r="L42" s="31">
        <v>20</v>
      </c>
      <c r="M42" s="38">
        <v>21.8</v>
      </c>
      <c r="N42" s="5"/>
      <c r="O42" t="str">
        <f>VLOOKUP(I42,Article_famille!A:B,2,FALSE)</f>
        <v>Mains</v>
      </c>
      <c r="P42" t="str">
        <f>VLOOKUP(A42,'Copier commandes wix'!I:N,4,FALSE)</f>
        <v>‎07‎/‎07‎/‎2015</v>
      </c>
      <c r="Q42">
        <f>VLOOKUP(G42,'effectif par contrat'!A:B,2,FALSE)</f>
        <v>37</v>
      </c>
    </row>
    <row r="43" spans="1:17" x14ac:dyDescent="0.35">
      <c r="A43" s="58" t="s">
        <v>87</v>
      </c>
      <c r="B43" s="40" t="s">
        <v>17</v>
      </c>
      <c r="C43" s="40" t="str">
        <f t="shared" si="4"/>
        <v>alexis</v>
      </c>
      <c r="D43" s="40">
        <f t="shared" si="5"/>
        <v>7</v>
      </c>
      <c r="E43" s="40">
        <f t="shared" si="6"/>
        <v>15</v>
      </c>
      <c r="F43" s="40" t="str">
        <f t="shared" si="7"/>
        <v>TAMOWSKI</v>
      </c>
      <c r="G43" s="40" t="str">
        <f>VLOOKUP(F43,'Effectif contrat'!A:B,2,FALSE)</f>
        <v>AIRBUS - MAINTENANCE MOSE</v>
      </c>
      <c r="H43" s="32" t="s">
        <v>19</v>
      </c>
      <c r="I43" s="32" t="s">
        <v>83</v>
      </c>
      <c r="J43" s="32" t="s">
        <v>85</v>
      </c>
      <c r="K43" s="39">
        <v>1.0900000000000001</v>
      </c>
      <c r="L43" s="32">
        <v>20</v>
      </c>
      <c r="M43" s="39">
        <v>21.8</v>
      </c>
      <c r="N43" s="6"/>
      <c r="O43" t="str">
        <f>VLOOKUP(I43,Article_famille!A:B,2,FALSE)</f>
        <v>Mains</v>
      </c>
      <c r="P43" t="str">
        <f>VLOOKUP(A43,'Copier commandes wix'!I:N,4,FALSE)</f>
        <v>‎07‎/‎07‎/‎2015</v>
      </c>
      <c r="Q43">
        <f>VLOOKUP(G43,'effectif par contrat'!A:B,2,FALSE)</f>
        <v>37</v>
      </c>
    </row>
    <row r="44" spans="1:17" x14ac:dyDescent="0.35">
      <c r="A44" s="58" t="s">
        <v>87</v>
      </c>
      <c r="B44" s="40" t="s">
        <v>17</v>
      </c>
      <c r="C44" s="40" t="str">
        <f t="shared" si="4"/>
        <v>alexis</v>
      </c>
      <c r="D44" s="40">
        <f t="shared" si="5"/>
        <v>7</v>
      </c>
      <c r="E44" s="40">
        <f t="shared" si="6"/>
        <v>15</v>
      </c>
      <c r="F44" s="40" t="str">
        <f t="shared" si="7"/>
        <v>TAMOWSKI</v>
      </c>
      <c r="G44" s="40" t="str">
        <f>VLOOKUP(F44,'Effectif contrat'!A:B,2,FALSE)</f>
        <v>AIRBUS - MAINTENANCE MOSE</v>
      </c>
      <c r="H44" s="31" t="s">
        <v>19</v>
      </c>
      <c r="I44" s="31" t="s">
        <v>20</v>
      </c>
      <c r="J44" s="31">
        <v>8</v>
      </c>
      <c r="K44" s="38">
        <v>3.71</v>
      </c>
      <c r="L44" s="31">
        <v>80</v>
      </c>
      <c r="M44" s="38">
        <v>296.8</v>
      </c>
      <c r="N44" s="5"/>
      <c r="O44" t="str">
        <f>VLOOKUP(I44,Article_famille!A:B,2,FALSE)</f>
        <v>Mains</v>
      </c>
      <c r="P44" t="str">
        <f>VLOOKUP(A44,'Copier commandes wix'!I:N,4,FALSE)</f>
        <v>‎07‎/‎07‎/‎2015</v>
      </c>
      <c r="Q44">
        <f>VLOOKUP(G44,'effectif par contrat'!A:B,2,FALSE)</f>
        <v>37</v>
      </c>
    </row>
    <row r="45" spans="1:17" x14ac:dyDescent="0.35">
      <c r="A45" s="58" t="s">
        <v>87</v>
      </c>
      <c r="B45" s="40" t="s">
        <v>17</v>
      </c>
      <c r="C45" s="40" t="str">
        <f t="shared" si="4"/>
        <v>alexis</v>
      </c>
      <c r="D45" s="40">
        <f t="shared" si="5"/>
        <v>7</v>
      </c>
      <c r="E45" s="40">
        <f t="shared" si="6"/>
        <v>15</v>
      </c>
      <c r="F45" s="40" t="str">
        <f t="shared" si="7"/>
        <v>TAMOWSKI</v>
      </c>
      <c r="G45" s="40" t="str">
        <f>VLOOKUP(F45,'Effectif contrat'!A:B,2,FALSE)</f>
        <v>AIRBUS - MAINTENANCE MOSE</v>
      </c>
      <c r="H45" s="32" t="s">
        <v>19</v>
      </c>
      <c r="I45" s="32" t="s">
        <v>20</v>
      </c>
      <c r="J45" s="32">
        <v>9</v>
      </c>
      <c r="K45" s="39">
        <v>3.71</v>
      </c>
      <c r="L45" s="32">
        <v>120</v>
      </c>
      <c r="M45" s="39">
        <v>445.2</v>
      </c>
      <c r="N45" s="6"/>
      <c r="O45" t="str">
        <f>VLOOKUP(I45,Article_famille!A:B,2,FALSE)</f>
        <v>Mains</v>
      </c>
      <c r="P45" t="str">
        <f>VLOOKUP(A45,'Copier commandes wix'!I:N,4,FALSE)</f>
        <v>‎07‎/‎07‎/‎2015</v>
      </c>
      <c r="Q45">
        <f>VLOOKUP(G45,'effectif par contrat'!A:B,2,FALSE)</f>
        <v>37</v>
      </c>
    </row>
    <row r="46" spans="1:17" x14ac:dyDescent="0.35">
      <c r="A46" s="58" t="s">
        <v>87</v>
      </c>
      <c r="B46" s="40" t="s">
        <v>17</v>
      </c>
      <c r="C46" s="40" t="str">
        <f t="shared" si="4"/>
        <v>alexis</v>
      </c>
      <c r="D46" s="40">
        <f t="shared" si="5"/>
        <v>7</v>
      </c>
      <c r="E46" s="40">
        <f t="shared" si="6"/>
        <v>15</v>
      </c>
      <c r="F46" s="40" t="str">
        <f t="shared" si="7"/>
        <v>TAMOWSKI</v>
      </c>
      <c r="G46" s="40" t="str">
        <f>VLOOKUP(F46,'Effectif contrat'!A:B,2,FALSE)</f>
        <v>AIRBUS - MAINTENANCE MOSE</v>
      </c>
      <c r="H46" s="31" t="s">
        <v>19</v>
      </c>
      <c r="I46" s="31" t="s">
        <v>20</v>
      </c>
      <c r="J46" s="31">
        <v>10</v>
      </c>
      <c r="K46" s="38">
        <v>3.71</v>
      </c>
      <c r="L46" s="31">
        <v>120</v>
      </c>
      <c r="M46" s="38">
        <v>445.2</v>
      </c>
      <c r="N46" s="5"/>
      <c r="O46" t="str">
        <f>VLOOKUP(I46,Article_famille!A:B,2,FALSE)</f>
        <v>Mains</v>
      </c>
      <c r="P46" t="str">
        <f>VLOOKUP(A46,'Copier commandes wix'!I:N,4,FALSE)</f>
        <v>‎07‎/‎07‎/‎2015</v>
      </c>
      <c r="Q46">
        <f>VLOOKUP(G46,'effectif par contrat'!A:B,2,FALSE)</f>
        <v>37</v>
      </c>
    </row>
    <row r="47" spans="1:17" x14ac:dyDescent="0.35">
      <c r="A47" s="58" t="s">
        <v>87</v>
      </c>
      <c r="B47" s="40" t="s">
        <v>17</v>
      </c>
      <c r="C47" s="40" t="str">
        <f t="shared" si="4"/>
        <v>alexis</v>
      </c>
      <c r="D47" s="40">
        <f t="shared" si="5"/>
        <v>7</v>
      </c>
      <c r="E47" s="40">
        <f t="shared" si="6"/>
        <v>15</v>
      </c>
      <c r="F47" s="40" t="str">
        <f t="shared" si="7"/>
        <v>TAMOWSKI</v>
      </c>
      <c r="G47" s="40" t="str">
        <f>VLOOKUP(F47,'Effectif contrat'!A:B,2,FALSE)</f>
        <v>AIRBUS - MAINTENANCE MOSE</v>
      </c>
      <c r="H47" s="32" t="s">
        <v>19</v>
      </c>
      <c r="I47" s="32" t="s">
        <v>24</v>
      </c>
      <c r="J47" s="32" t="s">
        <v>55</v>
      </c>
      <c r="K47" s="39">
        <v>7.36</v>
      </c>
      <c r="L47" s="32">
        <v>3</v>
      </c>
      <c r="M47" s="39">
        <v>22.08</v>
      </c>
      <c r="N47" s="6"/>
      <c r="O47" t="str">
        <f>VLOOKUP(I47,Article_famille!A:B,2,FALSE)</f>
        <v>Mains</v>
      </c>
      <c r="P47" t="str">
        <f>VLOOKUP(A47,'Copier commandes wix'!I:N,4,FALSE)</f>
        <v>‎07‎/‎07‎/‎2015</v>
      </c>
      <c r="Q47">
        <f>VLOOKUP(G47,'effectif par contrat'!A:B,2,FALSE)</f>
        <v>37</v>
      </c>
    </row>
    <row r="48" spans="1:17" x14ac:dyDescent="0.35">
      <c r="A48" s="58" t="s">
        <v>87</v>
      </c>
      <c r="B48" s="40" t="s">
        <v>17</v>
      </c>
      <c r="C48" s="40" t="str">
        <f t="shared" si="4"/>
        <v>alexis</v>
      </c>
      <c r="D48" s="40">
        <f t="shared" si="5"/>
        <v>7</v>
      </c>
      <c r="E48" s="40">
        <f t="shared" si="6"/>
        <v>15</v>
      </c>
      <c r="F48" s="40" t="str">
        <f t="shared" si="7"/>
        <v>TAMOWSKI</v>
      </c>
      <c r="G48" s="40" t="str">
        <f>VLOOKUP(F48,'Effectif contrat'!A:B,2,FALSE)</f>
        <v>AIRBUS - MAINTENANCE MOSE</v>
      </c>
      <c r="H48" s="31" t="s">
        <v>19</v>
      </c>
      <c r="I48" s="31" t="s">
        <v>24</v>
      </c>
      <c r="J48" s="31" t="s">
        <v>56</v>
      </c>
      <c r="K48" s="38">
        <v>7.36</v>
      </c>
      <c r="L48" s="31">
        <v>3</v>
      </c>
      <c r="M48" s="38">
        <v>22.08</v>
      </c>
      <c r="N48" s="5"/>
      <c r="O48" t="str">
        <f>VLOOKUP(I48,Article_famille!A:B,2,FALSE)</f>
        <v>Mains</v>
      </c>
      <c r="P48" t="str">
        <f>VLOOKUP(A48,'Copier commandes wix'!I:N,4,FALSE)</f>
        <v>‎07‎/‎07‎/‎2015</v>
      </c>
      <c r="Q48">
        <f>VLOOKUP(G48,'effectif par contrat'!A:B,2,FALSE)</f>
        <v>37</v>
      </c>
    </row>
    <row r="49" spans="1:17" x14ac:dyDescent="0.35">
      <c r="A49" s="58" t="s">
        <v>87</v>
      </c>
      <c r="B49" s="40" t="s">
        <v>17</v>
      </c>
      <c r="C49" s="40" t="str">
        <f t="shared" si="4"/>
        <v>alexis</v>
      </c>
      <c r="D49" s="40">
        <f t="shared" si="5"/>
        <v>7</v>
      </c>
      <c r="E49" s="40">
        <f t="shared" si="6"/>
        <v>15</v>
      </c>
      <c r="F49" s="40" t="str">
        <f t="shared" si="7"/>
        <v>TAMOWSKI</v>
      </c>
      <c r="G49" s="40" t="str">
        <f>VLOOKUP(F49,'Effectif contrat'!A:B,2,FALSE)</f>
        <v>AIRBUS - MAINTENANCE MOSE</v>
      </c>
      <c r="H49" s="32" t="s">
        <v>19</v>
      </c>
      <c r="I49" s="32" t="s">
        <v>86</v>
      </c>
      <c r="J49" s="32"/>
      <c r="K49" s="39">
        <v>16.88</v>
      </c>
      <c r="L49" s="32">
        <v>1</v>
      </c>
      <c r="M49" s="39">
        <v>16.88</v>
      </c>
      <c r="N49" s="6"/>
      <c r="O49" t="str">
        <f>VLOOKUP(I49,Article_famille!A:B,2,FALSE)</f>
        <v>Auditif</v>
      </c>
      <c r="P49" t="str">
        <f>VLOOKUP(A49,'Copier commandes wix'!I:N,4,FALSE)</f>
        <v>‎07‎/‎07‎/‎2015</v>
      </c>
      <c r="Q49">
        <f>VLOOKUP(G49,'effectif par contrat'!A:B,2,FALSE)</f>
        <v>37</v>
      </c>
    </row>
    <row r="50" spans="1:17" x14ac:dyDescent="0.35">
      <c r="A50" s="58" t="s">
        <v>87</v>
      </c>
      <c r="B50" s="40" t="s">
        <v>17</v>
      </c>
      <c r="C50" s="40" t="str">
        <f t="shared" si="4"/>
        <v>alexis</v>
      </c>
      <c r="D50" s="40">
        <f t="shared" si="5"/>
        <v>7</v>
      </c>
      <c r="E50" s="40">
        <f t="shared" si="6"/>
        <v>15</v>
      </c>
      <c r="F50" s="40" t="str">
        <f t="shared" si="7"/>
        <v>TAMOWSKI</v>
      </c>
      <c r="G50" s="40" t="str">
        <f>VLOOKUP(F50,'Effectif contrat'!A:B,2,FALSE)</f>
        <v>AIRBUS - MAINTENANCE MOSE</v>
      </c>
      <c r="H50" s="31" t="s">
        <v>19</v>
      </c>
      <c r="I50" s="31" t="s">
        <v>34</v>
      </c>
      <c r="J50" s="31"/>
      <c r="K50" s="38">
        <v>4.01</v>
      </c>
      <c r="L50" s="31">
        <v>1</v>
      </c>
      <c r="M50" s="38">
        <v>4.01</v>
      </c>
      <c r="N50" s="5"/>
      <c r="O50" t="str">
        <f>VLOOKUP(I50,Article_famille!A:B,2,FALSE)</f>
        <v>Tête</v>
      </c>
      <c r="P50" t="str">
        <f>VLOOKUP(A50,'Copier commandes wix'!I:N,4,FALSE)</f>
        <v>‎07‎/‎07‎/‎2015</v>
      </c>
      <c r="Q50">
        <f>VLOOKUP(G50,'effectif par contrat'!A:B,2,FALSE)</f>
        <v>37</v>
      </c>
    </row>
    <row r="51" spans="1:17" x14ac:dyDescent="0.35">
      <c r="A51" s="58" t="s">
        <v>87</v>
      </c>
      <c r="B51" s="40" t="s">
        <v>17</v>
      </c>
      <c r="C51" s="40" t="str">
        <f t="shared" si="4"/>
        <v>alexis</v>
      </c>
      <c r="D51" s="40">
        <f t="shared" si="5"/>
        <v>7</v>
      </c>
      <c r="E51" s="40">
        <f t="shared" si="6"/>
        <v>15</v>
      </c>
      <c r="F51" s="40" t="str">
        <f t="shared" si="7"/>
        <v>TAMOWSKI</v>
      </c>
      <c r="G51" s="40" t="str">
        <f>VLOOKUP(F51,'Effectif contrat'!A:B,2,FALSE)</f>
        <v>AIRBUS - MAINTENANCE MOSE</v>
      </c>
      <c r="H51" s="40" t="s">
        <v>19</v>
      </c>
      <c r="I51" s="40" t="s">
        <v>57</v>
      </c>
      <c r="J51" s="51"/>
      <c r="K51" s="43">
        <v>2.42</v>
      </c>
      <c r="L51" s="40">
        <v>1</v>
      </c>
      <c r="M51" s="43">
        <v>2.42</v>
      </c>
      <c r="N51" s="1"/>
      <c r="O51" t="str">
        <f>VLOOKUP(I51,Article_famille!A:B,2,FALSE)</f>
        <v>Respiratoire</v>
      </c>
      <c r="P51" t="str">
        <f>VLOOKUP(A51,'Copier commandes wix'!I:N,4,FALSE)</f>
        <v>‎07‎/‎07‎/‎2015</v>
      </c>
      <c r="Q51">
        <f>VLOOKUP(G51,'effectif par contrat'!A:B,2,FALSE)</f>
        <v>37</v>
      </c>
    </row>
    <row r="52" spans="1:17" x14ac:dyDescent="0.35">
      <c r="A52" s="58" t="s">
        <v>87</v>
      </c>
      <c r="B52" s="40" t="s">
        <v>17</v>
      </c>
      <c r="C52" s="40" t="str">
        <f t="shared" si="4"/>
        <v>alexis</v>
      </c>
      <c r="D52" s="40">
        <f t="shared" si="5"/>
        <v>7</v>
      </c>
      <c r="E52" s="40">
        <f t="shared" si="6"/>
        <v>15</v>
      </c>
      <c r="F52" s="40" t="str">
        <f t="shared" si="7"/>
        <v>TAMOWSKI</v>
      </c>
      <c r="G52" s="40" t="str">
        <f>VLOOKUP(F52,'Effectif contrat'!A:B,2,FALSE)</f>
        <v>AIRBUS - MAINTENANCE MOSE</v>
      </c>
      <c r="H52" s="40" t="s">
        <v>19</v>
      </c>
      <c r="I52" s="40" t="s">
        <v>62</v>
      </c>
      <c r="J52" s="51" t="s">
        <v>63</v>
      </c>
      <c r="K52" s="43">
        <v>4.26</v>
      </c>
      <c r="L52" s="40">
        <v>1</v>
      </c>
      <c r="M52" s="43">
        <v>4.26</v>
      </c>
      <c r="N52" s="1"/>
      <c r="O52" t="str">
        <f>VLOOKUP(I52,Article_famille!A:B,2,FALSE)</f>
        <v>Pieds</v>
      </c>
      <c r="P52" t="str">
        <f>VLOOKUP(A52,'Copier commandes wix'!I:N,4,FALSE)</f>
        <v>‎07‎/‎07‎/‎2015</v>
      </c>
      <c r="Q52">
        <f>VLOOKUP(G52,'effectif par contrat'!A:B,2,FALSE)</f>
        <v>37</v>
      </c>
    </row>
    <row r="53" spans="1:17" x14ac:dyDescent="0.35">
      <c r="A53" s="58" t="s">
        <v>88</v>
      </c>
      <c r="B53" s="40" t="s">
        <v>65</v>
      </c>
      <c r="C53" s="40" t="str">
        <f t="shared" si="4"/>
        <v>Romain</v>
      </c>
      <c r="D53" s="40">
        <f t="shared" si="5"/>
        <v>7</v>
      </c>
      <c r="E53" s="40">
        <f t="shared" si="6"/>
        <v>14</v>
      </c>
      <c r="F53" s="40" t="str">
        <f t="shared" si="7"/>
        <v>Vergnes</v>
      </c>
      <c r="G53" s="40" t="str">
        <f>VLOOKUP(F53,'Effectif contrat'!A:B,2,FALSE)</f>
        <v>AIRBUS - MAINTENANCE MOSE</v>
      </c>
      <c r="H53" s="31" t="s">
        <v>25</v>
      </c>
      <c r="I53" s="31" t="s">
        <v>90</v>
      </c>
      <c r="J53" s="31"/>
      <c r="K53" s="38">
        <v>37</v>
      </c>
      <c r="L53" s="31">
        <v>1</v>
      </c>
      <c r="M53" s="38">
        <v>37</v>
      </c>
      <c r="N53" s="5"/>
      <c r="O53" t="str">
        <f>VLOOKUP(I53,Article_famille!A:B,2,FALSE)</f>
        <v>Pieds</v>
      </c>
      <c r="P53" t="str">
        <f>VLOOKUP(A53,'Copier commandes wix'!I:N,4,FALSE)</f>
        <v>‎07‎/‎07‎/‎2015</v>
      </c>
      <c r="Q53">
        <f>VLOOKUP(G53,'effectif par contrat'!A:B,2,FALSE)</f>
        <v>37</v>
      </c>
    </row>
    <row r="54" spans="1:17" x14ac:dyDescent="0.35">
      <c r="A54" s="58" t="s">
        <v>88</v>
      </c>
      <c r="B54" s="40" t="s">
        <v>65</v>
      </c>
      <c r="C54" s="40" t="str">
        <f t="shared" si="4"/>
        <v>Romain</v>
      </c>
      <c r="D54" s="40">
        <f t="shared" si="5"/>
        <v>7</v>
      </c>
      <c r="E54" s="40">
        <f t="shared" si="6"/>
        <v>14</v>
      </c>
      <c r="F54" s="40" t="str">
        <f t="shared" si="7"/>
        <v>Vergnes</v>
      </c>
      <c r="G54" s="40" t="str">
        <f>VLOOKUP(F54,'Effectif contrat'!A:B,2,FALSE)</f>
        <v>AIRBUS - MAINTENANCE MOSE</v>
      </c>
      <c r="H54" s="32" t="s">
        <v>25</v>
      </c>
      <c r="I54" s="32" t="s">
        <v>90</v>
      </c>
      <c r="J54" s="32"/>
      <c r="K54" s="39">
        <v>37</v>
      </c>
      <c r="L54" s="32">
        <v>1</v>
      </c>
      <c r="M54" s="39">
        <v>37</v>
      </c>
      <c r="N54" s="6"/>
      <c r="O54" t="str">
        <f>VLOOKUP(I54,Article_famille!A:B,2,FALSE)</f>
        <v>Pieds</v>
      </c>
      <c r="P54" t="str">
        <f>VLOOKUP(A54,'Copier commandes wix'!I:N,4,FALSE)</f>
        <v>‎07‎/‎07‎/‎2015</v>
      </c>
      <c r="Q54">
        <f>VLOOKUP(G54,'effectif par contrat'!A:B,2,FALSE)</f>
        <v>37</v>
      </c>
    </row>
    <row r="55" spans="1:17" x14ac:dyDescent="0.35">
      <c r="A55" s="58" t="s">
        <v>88</v>
      </c>
      <c r="B55" s="40" t="s">
        <v>65</v>
      </c>
      <c r="C55" s="40" t="str">
        <f t="shared" si="4"/>
        <v>Romain</v>
      </c>
      <c r="D55" s="40">
        <f t="shared" si="5"/>
        <v>7</v>
      </c>
      <c r="E55" s="40">
        <f t="shared" si="6"/>
        <v>14</v>
      </c>
      <c r="F55" s="40" t="str">
        <f t="shared" si="7"/>
        <v>Vergnes</v>
      </c>
      <c r="G55" s="40" t="str">
        <f>VLOOKUP(F55,'Effectif contrat'!A:B,2,FALSE)</f>
        <v>AIRBUS - MAINTENANCE MOSE</v>
      </c>
      <c r="H55" s="31" t="s">
        <v>25</v>
      </c>
      <c r="I55" s="31" t="s">
        <v>90</v>
      </c>
      <c r="J55" s="31"/>
      <c r="K55" s="38">
        <v>37</v>
      </c>
      <c r="L55" s="31">
        <v>1</v>
      </c>
      <c r="M55" s="38">
        <v>37</v>
      </c>
      <c r="N55" s="5"/>
      <c r="O55" t="str">
        <f>VLOOKUP(I55,Article_famille!A:B,2,FALSE)</f>
        <v>Pieds</v>
      </c>
      <c r="P55" t="str">
        <f>VLOOKUP(A55,'Copier commandes wix'!I:N,4,FALSE)</f>
        <v>‎07‎/‎07‎/‎2015</v>
      </c>
      <c r="Q55">
        <f>VLOOKUP(G55,'effectif par contrat'!A:B,2,FALSE)</f>
        <v>37</v>
      </c>
    </row>
    <row r="56" spans="1:17" x14ac:dyDescent="0.35">
      <c r="A56" s="58" t="s">
        <v>88</v>
      </c>
      <c r="B56" s="40" t="s">
        <v>65</v>
      </c>
      <c r="C56" s="40" t="str">
        <f t="shared" si="4"/>
        <v>Romain</v>
      </c>
      <c r="D56" s="40">
        <f t="shared" si="5"/>
        <v>7</v>
      </c>
      <c r="E56" s="40">
        <f t="shared" si="6"/>
        <v>14</v>
      </c>
      <c r="F56" s="40" t="str">
        <f t="shared" si="7"/>
        <v>Vergnes</v>
      </c>
      <c r="G56" s="40" t="str">
        <f>VLOOKUP(F56,'Effectif contrat'!A:B,2,FALSE)</f>
        <v>AIRBUS - MAINTENANCE MOSE</v>
      </c>
      <c r="H56" s="32" t="s">
        <v>25</v>
      </c>
      <c r="I56" s="32" t="s">
        <v>90</v>
      </c>
      <c r="J56" s="32"/>
      <c r="K56" s="39">
        <v>37</v>
      </c>
      <c r="L56" s="32">
        <v>1</v>
      </c>
      <c r="M56" s="39">
        <v>37</v>
      </c>
      <c r="N56" s="6"/>
      <c r="O56" t="str">
        <f>VLOOKUP(I56,Article_famille!A:B,2,FALSE)</f>
        <v>Pieds</v>
      </c>
      <c r="P56" t="str">
        <f>VLOOKUP(A56,'Copier commandes wix'!I:N,4,FALSE)</f>
        <v>‎07‎/‎07‎/‎2015</v>
      </c>
      <c r="Q56">
        <f>VLOOKUP(G56,'effectif par contrat'!A:B,2,FALSE)</f>
        <v>37</v>
      </c>
    </row>
    <row r="57" spans="1:17" x14ac:dyDescent="0.35">
      <c r="A57" s="58" t="s">
        <v>92</v>
      </c>
      <c r="B57" s="40" t="s">
        <v>91</v>
      </c>
      <c r="C57" s="40" t="str">
        <f t="shared" si="4"/>
        <v>pascal</v>
      </c>
      <c r="D57" s="40">
        <f t="shared" si="5"/>
        <v>7</v>
      </c>
      <c r="E57" s="40">
        <f t="shared" si="6"/>
        <v>13</v>
      </c>
      <c r="F57" s="40" t="str">
        <f t="shared" si="7"/>
        <v>garcia</v>
      </c>
      <c r="G57" s="40" t="str">
        <f>VLOOKUP(F57,'Effectif contrat'!A:B,2,FALSE)</f>
        <v>PIONEER - MAINTENANCE</v>
      </c>
      <c r="H57" s="31" t="s">
        <v>19</v>
      </c>
      <c r="I57" s="31" t="s">
        <v>58</v>
      </c>
      <c r="J57" s="31"/>
      <c r="K57" s="38">
        <v>4.6500000000000004</v>
      </c>
      <c r="L57" s="31">
        <v>10</v>
      </c>
      <c r="M57" s="38">
        <v>46.5</v>
      </c>
      <c r="N57" s="5"/>
      <c r="O57" t="str">
        <f>VLOOKUP(I57,Article_famille!A:B,2,FALSE)</f>
        <v>Yeux</v>
      </c>
      <c r="P57" t="str">
        <f>VLOOKUP(A57,'Copier commandes wix'!I:N,4,FALSE)</f>
        <v>‎07‎/‎07‎/‎2015</v>
      </c>
      <c r="Q57">
        <f>VLOOKUP(G57,'effectif par contrat'!A:B,2,FALSE)</f>
        <v>2</v>
      </c>
    </row>
    <row r="58" spans="1:17" x14ac:dyDescent="0.35">
      <c r="A58" s="58" t="s">
        <v>92</v>
      </c>
      <c r="B58" s="40" t="s">
        <v>91</v>
      </c>
      <c r="C58" s="40" t="str">
        <f t="shared" si="4"/>
        <v>pascal</v>
      </c>
      <c r="D58" s="40">
        <f t="shared" si="5"/>
        <v>7</v>
      </c>
      <c r="E58" s="40">
        <f t="shared" si="6"/>
        <v>13</v>
      </c>
      <c r="F58" s="40" t="str">
        <f t="shared" si="7"/>
        <v>garcia</v>
      </c>
      <c r="G58" s="40" t="str">
        <f>VLOOKUP(F58,'Effectif contrat'!A:B,2,FALSE)</f>
        <v>PIONEER - MAINTENANCE</v>
      </c>
      <c r="H58" s="32" t="s">
        <v>19</v>
      </c>
      <c r="I58" s="32" t="s">
        <v>20</v>
      </c>
      <c r="J58" s="32">
        <v>9</v>
      </c>
      <c r="K58" s="39">
        <v>3.71</v>
      </c>
      <c r="L58" s="32">
        <v>1</v>
      </c>
      <c r="M58" s="39">
        <v>3.71</v>
      </c>
      <c r="N58" s="6"/>
      <c r="O58" t="str">
        <f>VLOOKUP(I58,Article_famille!A:B,2,FALSE)</f>
        <v>Mains</v>
      </c>
      <c r="P58" t="str">
        <f>VLOOKUP(A58,'Copier commandes wix'!I:N,4,FALSE)</f>
        <v>‎07‎/‎07‎/‎2015</v>
      </c>
      <c r="Q58">
        <f>VLOOKUP(G58,'effectif par contrat'!A:B,2,FALSE)</f>
        <v>2</v>
      </c>
    </row>
    <row r="59" spans="1:17" x14ac:dyDescent="0.35">
      <c r="A59" s="58" t="s">
        <v>92</v>
      </c>
      <c r="B59" s="40" t="s">
        <v>91</v>
      </c>
      <c r="C59" s="40" t="str">
        <f t="shared" si="4"/>
        <v>pascal</v>
      </c>
      <c r="D59" s="40">
        <f t="shared" si="5"/>
        <v>7</v>
      </c>
      <c r="E59" s="40">
        <f t="shared" si="6"/>
        <v>13</v>
      </c>
      <c r="F59" s="40" t="str">
        <f t="shared" si="7"/>
        <v>garcia</v>
      </c>
      <c r="G59" s="40" t="str">
        <f>VLOOKUP(F59,'Effectif contrat'!A:B,2,FALSE)</f>
        <v>PIONEER - MAINTENANCE</v>
      </c>
      <c r="H59" s="31" t="s">
        <v>19</v>
      </c>
      <c r="I59" s="31" t="s">
        <v>20</v>
      </c>
      <c r="J59" s="31">
        <v>10</v>
      </c>
      <c r="K59" s="38">
        <v>3.71</v>
      </c>
      <c r="L59" s="31">
        <v>1</v>
      </c>
      <c r="M59" s="38">
        <v>3.71</v>
      </c>
      <c r="N59" s="5"/>
      <c r="O59" t="str">
        <f>VLOOKUP(I59,Article_famille!A:B,2,FALSE)</f>
        <v>Mains</v>
      </c>
      <c r="P59" t="str">
        <f>VLOOKUP(A59,'Copier commandes wix'!I:N,4,FALSE)</f>
        <v>‎07‎/‎07‎/‎2015</v>
      </c>
      <c r="Q59">
        <f>VLOOKUP(G59,'effectif par contrat'!A:B,2,FALSE)</f>
        <v>2</v>
      </c>
    </row>
    <row r="60" spans="1:17" x14ac:dyDescent="0.35">
      <c r="A60" s="58" t="s">
        <v>92</v>
      </c>
      <c r="B60" s="40" t="s">
        <v>91</v>
      </c>
      <c r="C60" s="40" t="str">
        <f t="shared" si="4"/>
        <v>pascal</v>
      </c>
      <c r="D60" s="40">
        <f t="shared" si="5"/>
        <v>7</v>
      </c>
      <c r="E60" s="40">
        <f t="shared" si="6"/>
        <v>13</v>
      </c>
      <c r="F60" s="40" t="str">
        <f t="shared" si="7"/>
        <v>garcia</v>
      </c>
      <c r="G60" s="40" t="str">
        <f>VLOOKUP(F60,'Effectif contrat'!A:B,2,FALSE)</f>
        <v>PIONEER - MAINTENANCE</v>
      </c>
      <c r="H60" s="32" t="s">
        <v>19</v>
      </c>
      <c r="I60" s="32" t="s">
        <v>20</v>
      </c>
      <c r="J60" s="32">
        <v>8</v>
      </c>
      <c r="K60" s="39">
        <v>3.71</v>
      </c>
      <c r="L60" s="32">
        <v>1</v>
      </c>
      <c r="M60" s="39">
        <v>3.71</v>
      </c>
      <c r="N60" s="6"/>
      <c r="O60" t="str">
        <f>VLOOKUP(I60,Article_famille!A:B,2,FALSE)</f>
        <v>Mains</v>
      </c>
      <c r="P60" t="str">
        <f>VLOOKUP(A60,'Copier commandes wix'!I:N,4,FALSE)</f>
        <v>‎07‎/‎07‎/‎2015</v>
      </c>
      <c r="Q60">
        <f>VLOOKUP(G60,'effectif par contrat'!A:B,2,FALSE)</f>
        <v>2</v>
      </c>
    </row>
    <row r="61" spans="1:17" x14ac:dyDescent="0.35">
      <c r="A61" s="58" t="s">
        <v>94</v>
      </c>
      <c r="B61" s="40" t="s">
        <v>93</v>
      </c>
      <c r="C61" s="40" t="str">
        <f t="shared" si="4"/>
        <v>Aurélien</v>
      </c>
      <c r="D61" s="40">
        <f t="shared" si="5"/>
        <v>9</v>
      </c>
      <c r="E61" s="40">
        <f t="shared" si="6"/>
        <v>15</v>
      </c>
      <c r="F61" s="40" t="str">
        <f t="shared" si="7"/>
        <v>AYGOUI</v>
      </c>
      <c r="G61" s="40" t="str">
        <f>VLOOKUP(F61,'Effectif contrat'!A:B,2,FALSE)</f>
        <v>ARIANEGROUP - MAINTENANCE</v>
      </c>
      <c r="H61" s="31" t="s">
        <v>25</v>
      </c>
      <c r="I61" s="31" t="s">
        <v>90</v>
      </c>
      <c r="J61" s="31"/>
      <c r="K61" s="38">
        <v>37</v>
      </c>
      <c r="L61" s="31">
        <v>1</v>
      </c>
      <c r="M61" s="38">
        <v>37</v>
      </c>
      <c r="N61" s="5"/>
      <c r="O61" t="str">
        <f>VLOOKUP(I61,Article_famille!A:B,2,FALSE)</f>
        <v>Pieds</v>
      </c>
      <c r="P61" t="str">
        <f>VLOOKUP(A61,'Copier commandes wix'!I:N,4,FALSE)</f>
        <v>‎08‎/‎07‎/‎2015</v>
      </c>
      <c r="Q61">
        <f>VLOOKUP(G61,'effectif par contrat'!A:B,2,FALSE)</f>
        <v>9</v>
      </c>
    </row>
    <row r="62" spans="1:17" x14ac:dyDescent="0.35">
      <c r="A62" s="58" t="s">
        <v>95</v>
      </c>
      <c r="B62" s="40" t="s">
        <v>96</v>
      </c>
      <c r="C62" s="40" t="str">
        <f t="shared" si="4"/>
        <v>christophe</v>
      </c>
      <c r="D62" s="40">
        <f t="shared" si="5"/>
        <v>11</v>
      </c>
      <c r="E62" s="40">
        <f t="shared" si="6"/>
        <v>21</v>
      </c>
      <c r="F62" s="40" t="str">
        <f t="shared" si="7"/>
        <v>suberville</v>
      </c>
      <c r="G62" s="40" t="str">
        <f>VLOOKUP(F62,'Effectif contrat'!A:B,2,FALSE)</f>
        <v>ATR - MAINTENANCE</v>
      </c>
      <c r="H62" s="31" t="s">
        <v>19</v>
      </c>
      <c r="I62" s="31" t="s">
        <v>37</v>
      </c>
      <c r="J62" s="31">
        <v>43</v>
      </c>
      <c r="K62" s="38"/>
      <c r="L62" s="31"/>
      <c r="M62" s="38">
        <v>35.200000000000003</v>
      </c>
      <c r="N62" s="5"/>
      <c r="O62" t="str">
        <f>VLOOKUP(I62,Article_famille!A:B,2,FALSE)</f>
        <v>Pieds</v>
      </c>
      <c r="P62" t="str">
        <f>VLOOKUP(A62,'Copier commandes wix'!I:N,4,FALSE)</f>
        <v>‎10‎/‎07‎/‎2015</v>
      </c>
      <c r="Q62">
        <f>VLOOKUP(G62,'effectif par contrat'!A:B,2,FALSE)</f>
        <v>7</v>
      </c>
    </row>
    <row r="63" spans="1:17" x14ac:dyDescent="0.35">
      <c r="A63" s="58" t="s">
        <v>95</v>
      </c>
      <c r="B63" s="40" t="s">
        <v>96</v>
      </c>
      <c r="C63" s="40" t="str">
        <f t="shared" si="4"/>
        <v>christophe</v>
      </c>
      <c r="D63" s="40">
        <f t="shared" si="5"/>
        <v>11</v>
      </c>
      <c r="E63" s="40">
        <f t="shared" si="6"/>
        <v>21</v>
      </c>
      <c r="F63" s="40" t="str">
        <f t="shared" si="7"/>
        <v>suberville</v>
      </c>
      <c r="G63" s="40" t="str">
        <f>VLOOKUP(F63,'Effectif contrat'!A:B,2,FALSE)</f>
        <v>ATR - MAINTENANCE</v>
      </c>
      <c r="H63" s="32" t="s">
        <v>19</v>
      </c>
      <c r="I63" s="32" t="s">
        <v>37</v>
      </c>
      <c r="J63" s="32">
        <v>41</v>
      </c>
      <c r="K63" s="39"/>
      <c r="L63" s="32"/>
      <c r="M63" s="39">
        <v>35.200000000000003</v>
      </c>
      <c r="N63" s="6"/>
      <c r="O63" t="str">
        <f>VLOOKUP(I63,Article_famille!A:B,2,FALSE)</f>
        <v>Pieds</v>
      </c>
      <c r="P63" t="str">
        <f>VLOOKUP(A63,'Copier commandes wix'!I:N,4,FALSE)</f>
        <v>‎10‎/‎07‎/‎2015</v>
      </c>
      <c r="Q63">
        <f>VLOOKUP(G63,'effectif par contrat'!A:B,2,FALSE)</f>
        <v>7</v>
      </c>
    </row>
    <row r="64" spans="1:17" x14ac:dyDescent="0.35">
      <c r="A64" s="58" t="s">
        <v>95</v>
      </c>
      <c r="B64" s="40" t="s">
        <v>96</v>
      </c>
      <c r="C64" s="40" t="str">
        <f t="shared" si="4"/>
        <v>christophe</v>
      </c>
      <c r="D64" s="40">
        <f t="shared" si="5"/>
        <v>11</v>
      </c>
      <c r="E64" s="40">
        <f t="shared" si="6"/>
        <v>21</v>
      </c>
      <c r="F64" s="40" t="str">
        <f t="shared" si="7"/>
        <v>suberville</v>
      </c>
      <c r="G64" s="40" t="str">
        <f>VLOOKUP(F64,'Effectif contrat'!A:B,2,FALSE)</f>
        <v>ATR - MAINTENANCE</v>
      </c>
      <c r="H64" s="31" t="s">
        <v>19</v>
      </c>
      <c r="I64" s="31" t="s">
        <v>37</v>
      </c>
      <c r="J64" s="31">
        <v>42</v>
      </c>
      <c r="K64" s="38"/>
      <c r="L64" s="31"/>
      <c r="M64" s="38">
        <v>35.200000000000003</v>
      </c>
      <c r="N64" s="5"/>
      <c r="O64" t="str">
        <f>VLOOKUP(I64,Article_famille!A:B,2,FALSE)</f>
        <v>Pieds</v>
      </c>
      <c r="P64" t="str">
        <f>VLOOKUP(A64,'Copier commandes wix'!I:N,4,FALSE)</f>
        <v>‎10‎/‎07‎/‎2015</v>
      </c>
      <c r="Q64">
        <f>VLOOKUP(G64,'effectif par contrat'!A:B,2,FALSE)</f>
        <v>7</v>
      </c>
    </row>
    <row r="65" spans="1:17" x14ac:dyDescent="0.35">
      <c r="A65" s="58" t="s">
        <v>99</v>
      </c>
      <c r="B65" s="40" t="s">
        <v>100</v>
      </c>
      <c r="C65" s="40" t="str">
        <f t="shared" si="4"/>
        <v>christophe</v>
      </c>
      <c r="D65" s="40">
        <f t="shared" si="5"/>
        <v>11</v>
      </c>
      <c r="E65" s="40">
        <f t="shared" si="6"/>
        <v>17</v>
      </c>
      <c r="F65" s="40" t="str">
        <f t="shared" si="7"/>
        <v>combes</v>
      </c>
      <c r="G65" s="40" t="str">
        <f>VLOOKUP(F65,'Effectif contrat'!A:B,2,FALSE)</f>
        <v>AIRBUS - MAINTENANCE MOSE</v>
      </c>
      <c r="H65" s="31" t="s">
        <v>19</v>
      </c>
      <c r="I65" s="31" t="s">
        <v>102</v>
      </c>
      <c r="J65" s="31"/>
      <c r="K65" s="38">
        <v>54.17</v>
      </c>
      <c r="L65" s="31">
        <v>1</v>
      </c>
      <c r="M65" s="38">
        <v>54.17</v>
      </c>
      <c r="N65" s="5"/>
      <c r="O65" t="str">
        <f>VLOOKUP(I65,Article_famille!A:B,2,FALSE)</f>
        <v>Tête</v>
      </c>
      <c r="P65" t="str">
        <f>VLOOKUP(A65,'Copier commandes wix'!I:N,4,FALSE)</f>
        <v>‎17‎/‎07‎/‎2015</v>
      </c>
      <c r="Q65">
        <f>VLOOKUP(G65,'effectif par contrat'!A:B,2,FALSE)</f>
        <v>37</v>
      </c>
    </row>
    <row r="66" spans="1:17" x14ac:dyDescent="0.35">
      <c r="A66" s="58" t="s">
        <v>116</v>
      </c>
      <c r="B66" s="40" t="s">
        <v>109</v>
      </c>
      <c r="C66" s="40" t="str">
        <f t="shared" si="4"/>
        <v>jean-luc</v>
      </c>
      <c r="D66" s="40">
        <f t="shared" si="5"/>
        <v>9</v>
      </c>
      <c r="E66" s="40">
        <f t="shared" si="6"/>
        <v>16</v>
      </c>
      <c r="F66" s="40" t="str">
        <f t="shared" si="7"/>
        <v>granier</v>
      </c>
      <c r="G66" s="40" t="str">
        <f>VLOOKUP(F66,'Effectif contrat'!A:B,2,FALSE)</f>
        <v>SAM - MAINTENANCE</v>
      </c>
      <c r="H66" s="31" t="s">
        <v>112</v>
      </c>
      <c r="I66" s="31" t="s">
        <v>113</v>
      </c>
      <c r="J66" s="31" t="s">
        <v>114</v>
      </c>
      <c r="K66" s="38">
        <v>0</v>
      </c>
      <c r="L66" s="31">
        <v>3</v>
      </c>
      <c r="M66" s="38">
        <v>0</v>
      </c>
      <c r="N66" s="5"/>
      <c r="O66" t="str">
        <f>VLOOKUP(I66,Article_famille!A:B,2,FALSE)</f>
        <v>VPI</v>
      </c>
      <c r="P66" t="str">
        <f>VLOOKUP(A66,'Copier commandes wix'!I:N,4,FALSE)</f>
        <v>‎29‎/‎07‎/‎2015</v>
      </c>
      <c r="Q66">
        <f>VLOOKUP(G66,'effectif par contrat'!A:B,2,FALSE)</f>
        <v>2</v>
      </c>
    </row>
    <row r="67" spans="1:17" x14ac:dyDescent="0.35">
      <c r="A67" s="58" t="s">
        <v>116</v>
      </c>
      <c r="B67" s="40" t="s">
        <v>109</v>
      </c>
      <c r="C67" s="40" t="str">
        <f t="shared" si="4"/>
        <v>jean-luc</v>
      </c>
      <c r="D67" s="40">
        <f t="shared" si="5"/>
        <v>9</v>
      </c>
      <c r="E67" s="40">
        <f t="shared" si="6"/>
        <v>16</v>
      </c>
      <c r="F67" s="40" t="str">
        <f t="shared" si="7"/>
        <v>granier</v>
      </c>
      <c r="G67" s="40" t="str">
        <f>VLOOKUP(F67,'Effectif contrat'!A:B,2,FALSE)</f>
        <v>SAM - MAINTENANCE</v>
      </c>
      <c r="H67" s="32" t="s">
        <v>112</v>
      </c>
      <c r="I67" s="32" t="s">
        <v>115</v>
      </c>
      <c r="J67" s="32" t="s">
        <v>13</v>
      </c>
      <c r="K67" s="39">
        <v>0</v>
      </c>
      <c r="L67" s="32">
        <v>1</v>
      </c>
      <c r="M67" s="39">
        <v>0</v>
      </c>
      <c r="N67" s="6"/>
      <c r="O67" t="str">
        <f>VLOOKUP(I67,Article_famille!A:B,2,FALSE)</f>
        <v>VPI</v>
      </c>
      <c r="P67" t="str">
        <f>VLOOKUP(A67,'Copier commandes wix'!I:N,4,FALSE)</f>
        <v>‎29‎/‎07‎/‎2015</v>
      </c>
      <c r="Q67">
        <f>VLOOKUP(G67,'effectif par contrat'!A:B,2,FALSE)</f>
        <v>2</v>
      </c>
    </row>
    <row r="68" spans="1:17" x14ac:dyDescent="0.35">
      <c r="A68" s="58" t="s">
        <v>2189</v>
      </c>
      <c r="B68" s="40" t="s">
        <v>117</v>
      </c>
      <c r="C68" s="40" t="str">
        <f t="shared" si="4"/>
        <v>alexis</v>
      </c>
      <c r="D68" s="40">
        <f t="shared" si="5"/>
        <v>7</v>
      </c>
      <c r="E68" s="40">
        <f t="shared" si="6"/>
        <v>15</v>
      </c>
      <c r="F68" s="40" t="str">
        <f t="shared" si="7"/>
        <v>tamowski</v>
      </c>
      <c r="G68" s="40" t="str">
        <f>VLOOKUP(F68,'Effectif contrat'!A:B,2,FALSE)</f>
        <v>AIRBUS - MAINTENANCE MOSE</v>
      </c>
      <c r="H68" s="31" t="s">
        <v>19</v>
      </c>
      <c r="I68" s="31" t="s">
        <v>22</v>
      </c>
      <c r="J68" s="31"/>
      <c r="K68" s="38">
        <v>39.68</v>
      </c>
      <c r="L68" s="31">
        <v>1</v>
      </c>
      <c r="M68" s="38">
        <v>39.68</v>
      </c>
      <c r="N68" s="5"/>
      <c r="O68" t="str">
        <f>VLOOKUP(I68,Article_famille!A:B,2,FALSE)</f>
        <v>Pieds</v>
      </c>
      <c r="P68" t="str">
        <f>VLOOKUP(A68,'Copier commandes wix'!I:N,4,FALSE)</f>
        <v>‎29‎/‎07‎/‎2015</v>
      </c>
      <c r="Q68">
        <f>VLOOKUP(G68,'effectif par contrat'!A:B,2,FALSE)</f>
        <v>37</v>
      </c>
    </row>
    <row r="69" spans="1:17" x14ac:dyDescent="0.35">
      <c r="A69" s="58" t="s">
        <v>2190</v>
      </c>
      <c r="B69" s="40" t="s">
        <v>32</v>
      </c>
      <c r="C69" s="40" t="str">
        <f t="shared" si="4"/>
        <v>Vincent</v>
      </c>
      <c r="D69" s="40">
        <f t="shared" si="5"/>
        <v>8</v>
      </c>
      <c r="E69" s="40">
        <f t="shared" si="6"/>
        <v>14</v>
      </c>
      <c r="F69" s="40" t="str">
        <f t="shared" si="7"/>
        <v>PASCAL</v>
      </c>
      <c r="G69" s="40" t="str">
        <f>VLOOKUP(F69,'Effectif contrat'!A:B,2,FALSE)</f>
        <v>AIRBUS - MAINTENANCE FAL</v>
      </c>
      <c r="H69" s="31" t="s">
        <v>25</v>
      </c>
      <c r="I69" s="31" t="s">
        <v>29</v>
      </c>
      <c r="J69" s="31"/>
      <c r="K69" s="38">
        <v>12.6</v>
      </c>
      <c r="L69" s="31">
        <v>4</v>
      </c>
      <c r="M69" s="38">
        <v>50.4</v>
      </c>
      <c r="N69" s="5"/>
      <c r="O69" t="str">
        <f>VLOOKUP(I69,Article_famille!A:B,2,FALSE)</f>
        <v>Tête</v>
      </c>
      <c r="P69" t="str">
        <f>VLOOKUP(A69,'Copier commandes wix'!I:N,4,FALSE)</f>
        <v>‎30‎/‎07‎/‎2015</v>
      </c>
      <c r="Q69">
        <f>VLOOKUP(G69,'effectif par contrat'!A:B,2,FALSE)</f>
        <v>38</v>
      </c>
    </row>
    <row r="70" spans="1:17" x14ac:dyDescent="0.35">
      <c r="A70" s="58" t="s">
        <v>123</v>
      </c>
      <c r="B70" s="40" t="s">
        <v>120</v>
      </c>
      <c r="C70" s="40" t="str">
        <f t="shared" si="4"/>
        <v>Alexis</v>
      </c>
      <c r="D70" s="40">
        <f t="shared" si="5"/>
        <v>7</v>
      </c>
      <c r="E70" s="40">
        <f t="shared" si="6"/>
        <v>15</v>
      </c>
      <c r="F70" s="40" t="str">
        <f t="shared" si="7"/>
        <v>TAMOWSKI</v>
      </c>
      <c r="G70" s="40" t="str">
        <f>VLOOKUP(F70,'Effectif contrat'!A:B,2,FALSE)</f>
        <v>AIRBUS - MAINTENANCE MOSE</v>
      </c>
      <c r="H70" s="31" t="s">
        <v>19</v>
      </c>
      <c r="I70" s="31" t="s">
        <v>122</v>
      </c>
      <c r="J70" s="31"/>
      <c r="K70" s="38">
        <v>13.5</v>
      </c>
      <c r="L70" s="31">
        <v>1</v>
      </c>
      <c r="M70" s="38">
        <v>13.5</v>
      </c>
      <c r="N70" s="5"/>
      <c r="O70" t="str">
        <f>VLOOKUP(I70,Article_famille!A:B,2,FALSE)</f>
        <v>Auditif</v>
      </c>
      <c r="P70" t="str">
        <f>VLOOKUP(A70,'Copier commandes wix'!I:N,4,FALSE)</f>
        <v>‎30‎/‎07‎/‎2015</v>
      </c>
      <c r="Q70">
        <f>VLOOKUP(G70,'effectif par contrat'!A:B,2,FALSE)</f>
        <v>37</v>
      </c>
    </row>
    <row r="71" spans="1:17" x14ac:dyDescent="0.35">
      <c r="A71" s="58" t="s">
        <v>124</v>
      </c>
      <c r="B71" s="40" t="s">
        <v>117</v>
      </c>
      <c r="C71" s="40" t="str">
        <f t="shared" si="4"/>
        <v>alexis</v>
      </c>
      <c r="D71" s="40">
        <f t="shared" si="5"/>
        <v>7</v>
      </c>
      <c r="E71" s="40">
        <f t="shared" si="6"/>
        <v>15</v>
      </c>
      <c r="F71" s="40" t="str">
        <f t="shared" si="7"/>
        <v>tamowski</v>
      </c>
      <c r="G71" s="40" t="str">
        <f>VLOOKUP(F71,'Effectif contrat'!A:B,2,FALSE)</f>
        <v>AIRBUS - MAINTENANCE MOSE</v>
      </c>
      <c r="H71" s="31" t="s">
        <v>19</v>
      </c>
      <c r="I71" s="31" t="s">
        <v>22</v>
      </c>
      <c r="J71" s="31">
        <v>42</v>
      </c>
      <c r="K71" s="38">
        <v>39.68</v>
      </c>
      <c r="L71" s="31">
        <v>1</v>
      </c>
      <c r="M71" s="38">
        <v>39.68</v>
      </c>
      <c r="N71" s="5"/>
      <c r="O71" t="str">
        <f>VLOOKUP(I71,Article_famille!A:B,2,FALSE)</f>
        <v>Pieds</v>
      </c>
      <c r="P71" t="str">
        <f>VLOOKUP(A71,'Copier commandes wix'!I:N,4,FALSE)</f>
        <v>‎04‎/‎08‎/‎2015</v>
      </c>
      <c r="Q71">
        <f>VLOOKUP(G71,'effectif par contrat'!A:B,2,FALSE)</f>
        <v>37</v>
      </c>
    </row>
    <row r="72" spans="1:17" x14ac:dyDescent="0.35">
      <c r="A72" s="58" t="s">
        <v>125</v>
      </c>
      <c r="B72" s="40" t="s">
        <v>126</v>
      </c>
      <c r="C72" s="40" t="str">
        <f t="shared" si="4"/>
        <v>thomas</v>
      </c>
      <c r="D72" s="40">
        <f t="shared" si="5"/>
        <v>7</v>
      </c>
      <c r="E72" s="40">
        <f t="shared" si="6"/>
        <v>13</v>
      </c>
      <c r="F72" s="40" t="str">
        <f t="shared" si="7"/>
        <v>Dupuis</v>
      </c>
      <c r="G72" s="40" t="str">
        <f>VLOOKUP(F72,'Effectif contrat'!A:B,2,FALSE)</f>
        <v>CLIENTS DIVERS - TRAVAUX</v>
      </c>
      <c r="H72" s="31" t="s">
        <v>19</v>
      </c>
      <c r="I72" s="31" t="s">
        <v>20</v>
      </c>
      <c r="J72" s="31">
        <v>8</v>
      </c>
      <c r="K72" s="38">
        <v>3.71</v>
      </c>
      <c r="L72" s="31">
        <v>12</v>
      </c>
      <c r="M72" s="38">
        <v>44.52</v>
      </c>
      <c r="N72" s="5"/>
      <c r="O72" t="str">
        <f>VLOOKUP(I72,Article_famille!A:B,2,FALSE)</f>
        <v>Mains</v>
      </c>
      <c r="P72" t="str">
        <f>VLOOKUP(A72,'Copier commandes wix'!I:N,4,FALSE)</f>
        <v>‎04‎/‎08‎/‎2015</v>
      </c>
      <c r="Q72">
        <f>VLOOKUP(G72,'effectif par contrat'!A:B,2,FALSE)</f>
        <v>4</v>
      </c>
    </row>
    <row r="73" spans="1:17" x14ac:dyDescent="0.35">
      <c r="A73" s="58" t="s">
        <v>125</v>
      </c>
      <c r="B73" s="40" t="s">
        <v>126</v>
      </c>
      <c r="C73" s="40" t="str">
        <f t="shared" si="4"/>
        <v>thomas</v>
      </c>
      <c r="D73" s="40">
        <f t="shared" si="5"/>
        <v>7</v>
      </c>
      <c r="E73" s="40">
        <f t="shared" si="6"/>
        <v>13</v>
      </c>
      <c r="F73" s="40" t="str">
        <f t="shared" si="7"/>
        <v>Dupuis</v>
      </c>
      <c r="G73" s="40" t="str">
        <f>VLOOKUP(F73,'Effectif contrat'!A:B,2,FALSE)</f>
        <v>CLIENTS DIVERS - TRAVAUX</v>
      </c>
      <c r="H73" s="32" t="s">
        <v>19</v>
      </c>
      <c r="I73" s="32" t="s">
        <v>20</v>
      </c>
      <c r="J73" s="32">
        <v>9</v>
      </c>
      <c r="K73" s="39">
        <v>3.71</v>
      </c>
      <c r="L73" s="32">
        <v>12</v>
      </c>
      <c r="M73" s="39">
        <v>44.52</v>
      </c>
      <c r="N73" s="6"/>
      <c r="O73" t="str">
        <f>VLOOKUP(I73,Article_famille!A:B,2,FALSE)</f>
        <v>Mains</v>
      </c>
      <c r="P73" t="str">
        <f>VLOOKUP(A73,'Copier commandes wix'!I:N,4,FALSE)</f>
        <v>‎04‎/‎08‎/‎2015</v>
      </c>
      <c r="Q73">
        <f>VLOOKUP(G73,'effectif par contrat'!A:B,2,FALSE)</f>
        <v>4</v>
      </c>
    </row>
    <row r="74" spans="1:17" x14ac:dyDescent="0.35">
      <c r="A74" s="58" t="s">
        <v>125</v>
      </c>
      <c r="B74" s="40" t="s">
        <v>126</v>
      </c>
      <c r="C74" s="40" t="str">
        <f t="shared" si="4"/>
        <v>thomas</v>
      </c>
      <c r="D74" s="40">
        <f t="shared" si="5"/>
        <v>7</v>
      </c>
      <c r="E74" s="40">
        <f t="shared" si="6"/>
        <v>13</v>
      </c>
      <c r="F74" s="40" t="str">
        <f t="shared" si="7"/>
        <v>Dupuis</v>
      </c>
      <c r="G74" s="40" t="str">
        <f>VLOOKUP(F74,'Effectif contrat'!A:B,2,FALSE)</f>
        <v>CLIENTS DIVERS - TRAVAUX</v>
      </c>
      <c r="H74" s="31" t="s">
        <v>19</v>
      </c>
      <c r="I74" s="31" t="s">
        <v>20</v>
      </c>
      <c r="J74" s="31">
        <v>10</v>
      </c>
      <c r="K74" s="38">
        <v>3.71</v>
      </c>
      <c r="L74" s="31">
        <v>12</v>
      </c>
      <c r="M74" s="38">
        <v>44.52</v>
      </c>
      <c r="N74" s="5"/>
      <c r="O74" t="str">
        <f>VLOOKUP(I74,Article_famille!A:B,2,FALSE)</f>
        <v>Mains</v>
      </c>
      <c r="P74" t="str">
        <f>VLOOKUP(A74,'Copier commandes wix'!I:N,4,FALSE)</f>
        <v>‎04‎/‎08‎/‎2015</v>
      </c>
      <c r="Q74">
        <f>VLOOKUP(G74,'effectif par contrat'!A:B,2,FALSE)</f>
        <v>4</v>
      </c>
    </row>
    <row r="75" spans="1:17" x14ac:dyDescent="0.35">
      <c r="A75" s="58" t="s">
        <v>125</v>
      </c>
      <c r="B75" s="40" t="s">
        <v>126</v>
      </c>
      <c r="C75" s="40" t="str">
        <f t="shared" si="4"/>
        <v>thomas</v>
      </c>
      <c r="D75" s="40">
        <f t="shared" si="5"/>
        <v>7</v>
      </c>
      <c r="E75" s="40">
        <f t="shared" si="6"/>
        <v>13</v>
      </c>
      <c r="F75" s="40" t="str">
        <f t="shared" si="7"/>
        <v>Dupuis</v>
      </c>
      <c r="G75" s="40" t="str">
        <f>VLOOKUP(F75,'Effectif contrat'!A:B,2,FALSE)</f>
        <v>CLIENTS DIVERS - TRAVAUX</v>
      </c>
      <c r="H75" s="32" t="s">
        <v>19</v>
      </c>
      <c r="I75" s="32" t="s">
        <v>108</v>
      </c>
      <c r="J75" s="32"/>
      <c r="K75" s="39">
        <v>4.6500000000000004</v>
      </c>
      <c r="L75" s="32">
        <v>2</v>
      </c>
      <c r="M75" s="39">
        <v>9.3000000000000007</v>
      </c>
      <c r="N75" s="6"/>
      <c r="O75" t="str">
        <f>VLOOKUP(I75,Article_famille!A:B,2,FALSE)</f>
        <v>Yeux</v>
      </c>
      <c r="P75" t="str">
        <f>VLOOKUP(A75,'Copier commandes wix'!I:N,4,FALSE)</f>
        <v>‎04‎/‎08‎/‎2015</v>
      </c>
      <c r="Q75">
        <f>VLOOKUP(G75,'effectif par contrat'!A:B,2,FALSE)</f>
        <v>4</v>
      </c>
    </row>
    <row r="76" spans="1:17" x14ac:dyDescent="0.35">
      <c r="A76" s="58" t="s">
        <v>127</v>
      </c>
      <c r="B76" s="40" t="s">
        <v>117</v>
      </c>
      <c r="C76" s="40" t="str">
        <f t="shared" si="4"/>
        <v>alexis</v>
      </c>
      <c r="D76" s="40">
        <f t="shared" si="5"/>
        <v>7</v>
      </c>
      <c r="E76" s="40">
        <f t="shared" si="6"/>
        <v>15</v>
      </c>
      <c r="F76" s="40" t="str">
        <f t="shared" si="7"/>
        <v>tamowski</v>
      </c>
      <c r="G76" s="40" t="str">
        <f>VLOOKUP(F76,'Effectif contrat'!A:B,2,FALSE)</f>
        <v>AIRBUS - MAINTENANCE MOSE</v>
      </c>
      <c r="H76" s="31" t="s">
        <v>19</v>
      </c>
      <c r="I76" s="31" t="s">
        <v>66</v>
      </c>
      <c r="J76" s="31"/>
      <c r="K76" s="38">
        <v>7.51</v>
      </c>
      <c r="L76" s="31">
        <v>15</v>
      </c>
      <c r="M76" s="38">
        <v>112.65</v>
      </c>
      <c r="N76" s="5"/>
      <c r="O76" t="str">
        <f>VLOOKUP(I76,Article_famille!A:B,2,FALSE)</f>
        <v>Yeux</v>
      </c>
      <c r="P76" t="str">
        <f>VLOOKUP(A76,'Copier commandes wix'!I:N,4,FALSE)</f>
        <v>‎10‎/‎08‎/‎2015</v>
      </c>
      <c r="Q76">
        <f>VLOOKUP(G76,'effectif par contrat'!A:B,2,FALSE)</f>
        <v>37</v>
      </c>
    </row>
    <row r="77" spans="1:17" x14ac:dyDescent="0.35">
      <c r="A77" s="58" t="s">
        <v>127</v>
      </c>
      <c r="B77" s="40" t="s">
        <v>117</v>
      </c>
      <c r="C77" s="40" t="str">
        <f t="shared" si="4"/>
        <v>alexis</v>
      </c>
      <c r="D77" s="40">
        <f t="shared" si="5"/>
        <v>7</v>
      </c>
      <c r="E77" s="40">
        <f t="shared" si="6"/>
        <v>15</v>
      </c>
      <c r="F77" s="40" t="str">
        <f t="shared" si="7"/>
        <v>tamowski</v>
      </c>
      <c r="G77" s="40" t="str">
        <f>VLOOKUP(F77,'Effectif contrat'!A:B,2,FALSE)</f>
        <v>AIRBUS - MAINTENANCE MOSE</v>
      </c>
      <c r="H77" s="32" t="s">
        <v>19</v>
      </c>
      <c r="I77" s="32" t="s">
        <v>27</v>
      </c>
      <c r="J77" s="32"/>
      <c r="K77" s="39">
        <v>18.350000000000001</v>
      </c>
      <c r="L77" s="32">
        <v>10</v>
      </c>
      <c r="M77" s="39">
        <v>183.5</v>
      </c>
      <c r="N77" s="6"/>
      <c r="O77" t="str">
        <f>VLOOKUP(I77,Article_famille!A:B,2,FALSE)</f>
        <v>Respiratoire</v>
      </c>
      <c r="P77" t="str">
        <f>VLOOKUP(A77,'Copier commandes wix'!I:N,4,FALSE)</f>
        <v>‎10‎/‎08‎/‎2015</v>
      </c>
      <c r="Q77">
        <f>VLOOKUP(G77,'effectif par contrat'!A:B,2,FALSE)</f>
        <v>37</v>
      </c>
    </row>
    <row r="78" spans="1:17" x14ac:dyDescent="0.35">
      <c r="A78" s="58" t="s">
        <v>127</v>
      </c>
      <c r="B78" s="40" t="s">
        <v>117</v>
      </c>
      <c r="C78" s="40" t="str">
        <f t="shared" si="4"/>
        <v>alexis</v>
      </c>
      <c r="D78" s="40">
        <f t="shared" si="5"/>
        <v>7</v>
      </c>
      <c r="E78" s="40">
        <f t="shared" si="6"/>
        <v>15</v>
      </c>
      <c r="F78" s="40" t="str">
        <f t="shared" si="7"/>
        <v>tamowski</v>
      </c>
      <c r="G78" s="40" t="str">
        <f>VLOOKUP(F78,'Effectif contrat'!A:B,2,FALSE)</f>
        <v>AIRBUS - MAINTENANCE MOSE</v>
      </c>
      <c r="H78" s="31" t="s">
        <v>19</v>
      </c>
      <c r="I78" s="31" t="s">
        <v>108</v>
      </c>
      <c r="J78" s="31"/>
      <c r="K78" s="38">
        <v>4.6500000000000004</v>
      </c>
      <c r="L78" s="31">
        <v>10</v>
      </c>
      <c r="M78" s="38">
        <v>46.5</v>
      </c>
      <c r="N78" s="5"/>
      <c r="O78" t="str">
        <f>VLOOKUP(I78,Article_famille!A:B,2,FALSE)</f>
        <v>Yeux</v>
      </c>
      <c r="P78" t="str">
        <f>VLOOKUP(A78,'Copier commandes wix'!I:N,4,FALSE)</f>
        <v>‎10‎/‎08‎/‎2015</v>
      </c>
      <c r="Q78">
        <f>VLOOKUP(G78,'effectif par contrat'!A:B,2,FALSE)</f>
        <v>37</v>
      </c>
    </row>
    <row r="79" spans="1:17" x14ac:dyDescent="0.25">
      <c r="A79" s="58" t="s">
        <v>130</v>
      </c>
      <c r="B79" s="40" t="s">
        <v>117</v>
      </c>
      <c r="C79" s="40" t="str">
        <f t="shared" si="4"/>
        <v>alexis</v>
      </c>
      <c r="D79" s="40">
        <f t="shared" si="5"/>
        <v>7</v>
      </c>
      <c r="E79" s="40">
        <f t="shared" si="6"/>
        <v>15</v>
      </c>
      <c r="F79" s="40" t="str">
        <f t="shared" si="7"/>
        <v>tamowski</v>
      </c>
      <c r="G79" s="40" t="str">
        <f>VLOOKUP(F79,'Effectif contrat'!A:B,2,FALSE)</f>
        <v>AIRBUS - MAINTENANCE MOSE</v>
      </c>
      <c r="H79" s="31" t="s">
        <v>25</v>
      </c>
      <c r="I79" s="31" t="s">
        <v>129</v>
      </c>
      <c r="J79" s="31" t="s">
        <v>13</v>
      </c>
      <c r="K79" s="38">
        <v>36.81</v>
      </c>
      <c r="L79" s="31">
        <v>1</v>
      </c>
      <c r="M79" s="38">
        <v>36.81</v>
      </c>
      <c r="O79" t="str">
        <f>VLOOKUP(I79,Article_famille!A:B,2,FALSE)</f>
        <v>Travail en hauteur</v>
      </c>
      <c r="P79" t="str">
        <f>VLOOKUP(A79,'Copier commandes wix'!I:N,4,FALSE)</f>
        <v>‎11‎/‎08‎/‎2015</v>
      </c>
      <c r="Q79">
        <f>VLOOKUP(G79,'effectif par contrat'!A:B,2,FALSE)</f>
        <v>37</v>
      </c>
    </row>
    <row r="80" spans="1:17" x14ac:dyDescent="0.35">
      <c r="A80" s="58" t="s">
        <v>131</v>
      </c>
      <c r="B80" s="40" t="s">
        <v>132</v>
      </c>
      <c r="C80" s="40" t="str">
        <f t="shared" si="4"/>
        <v>William</v>
      </c>
      <c r="D80" s="40">
        <f t="shared" si="5"/>
        <v>8</v>
      </c>
      <c r="E80" s="40">
        <f t="shared" si="6"/>
        <v>17</v>
      </c>
      <c r="F80" s="40" t="str">
        <f t="shared" si="7"/>
        <v>Roumagnac</v>
      </c>
      <c r="G80" s="40" t="str">
        <f>VLOOKUP(F80,'Effectif contrat'!A:B,2,FALSE)</f>
        <v>CHEF D'ENTREPRISE</v>
      </c>
      <c r="H80" s="31" t="s">
        <v>19</v>
      </c>
      <c r="I80" s="31" t="s">
        <v>27</v>
      </c>
      <c r="J80" s="31"/>
      <c r="K80" s="38">
        <v>18.350000000000001</v>
      </c>
      <c r="L80" s="31">
        <v>10</v>
      </c>
      <c r="M80" s="38">
        <v>183.5</v>
      </c>
      <c r="N80" s="5"/>
      <c r="O80" t="str">
        <f>VLOOKUP(I80,Article_famille!A:B,2,FALSE)</f>
        <v>Respiratoire</v>
      </c>
      <c r="P80" t="str">
        <f>VLOOKUP(A80,'Copier commandes wix'!I:N,4,FALSE)</f>
        <v>‎18‎/‎08‎/‎2015</v>
      </c>
      <c r="Q80">
        <f>VLOOKUP(G80,'effectif par contrat'!A:B,2,FALSE)</f>
        <v>1</v>
      </c>
    </row>
    <row r="81" spans="1:17" x14ac:dyDescent="0.35">
      <c r="A81" s="58" t="s">
        <v>133</v>
      </c>
      <c r="B81" s="40" t="s">
        <v>12</v>
      </c>
      <c r="C81" s="40" t="str">
        <f t="shared" ref="C81:C134" si="8">IFERROR(MID(B81,1,FIND(" ",B81,1)-1),"")</f>
        <v>alexis</v>
      </c>
      <c r="D81" s="40">
        <f t="shared" ref="D81:D134" si="9">LEN(C81)+1</f>
        <v>7</v>
      </c>
      <c r="E81" s="40">
        <f t="shared" ref="E81:E134" si="10">LEN(B81)</f>
        <v>16</v>
      </c>
      <c r="F81" s="40" t="str">
        <f t="shared" ref="F81:F134" si="11">RIGHT(B81,E81-D81)</f>
        <v>codevelle</v>
      </c>
      <c r="G81" s="40" t="str">
        <f>VLOOKUP(F81,'Effectif contrat'!A:B,2,FALSE)</f>
        <v xml:space="preserve">LIEBHERR - MAINTENANCE </v>
      </c>
      <c r="H81" s="31" t="s">
        <v>19</v>
      </c>
      <c r="I81" s="31" t="s">
        <v>43</v>
      </c>
      <c r="J81" s="31"/>
      <c r="K81" s="38">
        <v>159.30000000000001</v>
      </c>
      <c r="L81" s="31">
        <v>1</v>
      </c>
      <c r="M81" s="38">
        <v>159.30000000000001</v>
      </c>
      <c r="N81" s="5"/>
      <c r="O81" t="str">
        <f>VLOOKUP(I81,Article_famille!A:B,2,FALSE)</f>
        <v>Tête</v>
      </c>
      <c r="P81" t="str">
        <f>VLOOKUP(A81,'Copier commandes wix'!I:N,4,FALSE)</f>
        <v>‎18‎/‎08‎/‎2015</v>
      </c>
      <c r="Q81">
        <f>VLOOKUP(G81,'effectif par contrat'!A:B,2,FALSE)</f>
        <v>5</v>
      </c>
    </row>
    <row r="82" spans="1:17" x14ac:dyDescent="0.35">
      <c r="A82" s="58" t="s">
        <v>137</v>
      </c>
      <c r="B82" s="40" t="s">
        <v>91</v>
      </c>
      <c r="C82" s="40" t="str">
        <f t="shared" si="8"/>
        <v>pascal</v>
      </c>
      <c r="D82" s="40">
        <f t="shared" si="9"/>
        <v>7</v>
      </c>
      <c r="E82" s="40">
        <f t="shared" si="10"/>
        <v>13</v>
      </c>
      <c r="F82" s="40" t="str">
        <f t="shared" si="11"/>
        <v>garcia</v>
      </c>
      <c r="G82" s="40" t="str">
        <f>VLOOKUP(F82,'Effectif contrat'!A:B,2,FALSE)</f>
        <v>PIONEER - MAINTENANCE</v>
      </c>
      <c r="H82" s="31" t="s">
        <v>25</v>
      </c>
      <c r="I82" s="31" t="s">
        <v>139</v>
      </c>
      <c r="J82" s="31"/>
      <c r="K82" s="38">
        <v>9.2200000000000006</v>
      </c>
      <c r="L82" s="31">
        <v>1</v>
      </c>
      <c r="M82" s="38">
        <v>9.2200000000000006</v>
      </c>
      <c r="N82" s="5"/>
      <c r="O82" t="str">
        <f>VLOOKUP(I82,Article_famille!A:B,2,FALSE)</f>
        <v>Corps</v>
      </c>
      <c r="P82" t="str">
        <f>VLOOKUP(A82,'Copier commandes wix'!I:N,4,FALSE)</f>
        <v>‎21‎/‎08‎/‎2015</v>
      </c>
      <c r="Q82">
        <f>VLOOKUP(G82,'effectif par contrat'!A:B,2,FALSE)</f>
        <v>2</v>
      </c>
    </row>
    <row r="83" spans="1:17" x14ac:dyDescent="0.35">
      <c r="A83" s="58" t="s">
        <v>140</v>
      </c>
      <c r="B83" s="40" t="s">
        <v>141</v>
      </c>
      <c r="C83" s="40" t="str">
        <f t="shared" si="8"/>
        <v>KARINE</v>
      </c>
      <c r="D83" s="40">
        <f t="shared" si="9"/>
        <v>7</v>
      </c>
      <c r="E83" s="40">
        <f t="shared" si="10"/>
        <v>12</v>
      </c>
      <c r="F83" s="40" t="str">
        <f t="shared" si="11"/>
        <v>BEDON</v>
      </c>
      <c r="G83" s="40" t="str">
        <f>VLOOKUP(F83,'Effectif contrat'!A:B,2,FALSE)</f>
        <v>B05 - FONCTIONS SUPPORT</v>
      </c>
      <c r="H83" s="31" t="s">
        <v>19</v>
      </c>
      <c r="I83" s="31" t="s">
        <v>50</v>
      </c>
      <c r="J83" s="31" t="s">
        <v>15</v>
      </c>
      <c r="K83" s="38">
        <v>3.17</v>
      </c>
      <c r="L83" s="31">
        <v>1</v>
      </c>
      <c r="M83" s="38">
        <v>3.17</v>
      </c>
      <c r="N83" s="5"/>
      <c r="O83" t="str">
        <f>VLOOKUP(I83,Article_famille!A:B,2,FALSE)</f>
        <v>Corps</v>
      </c>
      <c r="P83" t="str">
        <f>VLOOKUP(A83,'Copier commandes wix'!I:N,4,FALSE)</f>
        <v>‎25‎/‎08‎/‎2015</v>
      </c>
      <c r="Q83">
        <f>VLOOKUP(G83,'effectif par contrat'!A:B,2,FALSE)</f>
        <v>10</v>
      </c>
    </row>
    <row r="84" spans="1:17" x14ac:dyDescent="0.35">
      <c r="A84" s="58" t="s">
        <v>140</v>
      </c>
      <c r="B84" s="40" t="s">
        <v>141</v>
      </c>
      <c r="C84" s="40" t="str">
        <f t="shared" si="8"/>
        <v>KARINE</v>
      </c>
      <c r="D84" s="40">
        <f t="shared" si="9"/>
        <v>7</v>
      </c>
      <c r="E84" s="40">
        <f t="shared" si="10"/>
        <v>12</v>
      </c>
      <c r="F84" s="40" t="str">
        <f t="shared" si="11"/>
        <v>BEDON</v>
      </c>
      <c r="G84" s="40" t="str">
        <f>VLOOKUP(F84,'Effectif contrat'!A:B,2,FALSE)</f>
        <v>B05 - FONCTIONS SUPPORT</v>
      </c>
      <c r="H84" s="32" t="s">
        <v>19</v>
      </c>
      <c r="I84" s="32" t="s">
        <v>163</v>
      </c>
      <c r="J84" s="32" t="s">
        <v>164</v>
      </c>
      <c r="K84" s="39">
        <v>2.2999999999999998</v>
      </c>
      <c r="L84" s="32">
        <v>1</v>
      </c>
      <c r="M84" s="39">
        <v>2.2999999999999998</v>
      </c>
      <c r="N84" s="6"/>
      <c r="O84" t="str">
        <f>VLOOKUP(I84,Article_famille!A:B,2,FALSE)</f>
        <v>Corps</v>
      </c>
      <c r="P84" t="str">
        <f>VLOOKUP(A84,'Copier commandes wix'!I:N,4,FALSE)</f>
        <v>‎25‎/‎08‎/‎2015</v>
      </c>
      <c r="Q84">
        <f>VLOOKUP(G84,'effectif par contrat'!A:B,2,FALSE)</f>
        <v>10</v>
      </c>
    </row>
    <row r="85" spans="1:17" x14ac:dyDescent="0.35">
      <c r="A85" s="58" t="s">
        <v>140</v>
      </c>
      <c r="B85" s="40" t="s">
        <v>141</v>
      </c>
      <c r="C85" s="40" t="str">
        <f t="shared" si="8"/>
        <v>KARINE</v>
      </c>
      <c r="D85" s="40">
        <f t="shared" si="9"/>
        <v>7</v>
      </c>
      <c r="E85" s="40">
        <f t="shared" si="10"/>
        <v>12</v>
      </c>
      <c r="F85" s="40" t="str">
        <f t="shared" si="11"/>
        <v>BEDON</v>
      </c>
      <c r="G85" s="40" t="str">
        <f>VLOOKUP(F85,'Effectif contrat'!A:B,2,FALSE)</f>
        <v>B05 - FONCTIONS SUPPORT</v>
      </c>
      <c r="H85" s="31" t="s">
        <v>19</v>
      </c>
      <c r="I85" s="31" t="s">
        <v>47</v>
      </c>
      <c r="J85" s="31"/>
      <c r="K85" s="38">
        <v>25.18</v>
      </c>
      <c r="L85" s="31">
        <v>1</v>
      </c>
      <c r="M85" s="38">
        <v>25.18</v>
      </c>
      <c r="N85" s="5"/>
      <c r="O85" t="str">
        <f>VLOOKUP(I85,Article_famille!A:B,2,FALSE)</f>
        <v>Corps</v>
      </c>
      <c r="P85" t="str">
        <f>VLOOKUP(A85,'Copier commandes wix'!I:N,4,FALSE)</f>
        <v>‎25‎/‎08‎/‎2015</v>
      </c>
      <c r="Q85">
        <f>VLOOKUP(G85,'effectif par contrat'!A:B,2,FALSE)</f>
        <v>10</v>
      </c>
    </row>
    <row r="86" spans="1:17" x14ac:dyDescent="0.35">
      <c r="A86" s="58" t="s">
        <v>140</v>
      </c>
      <c r="B86" s="40" t="s">
        <v>141</v>
      </c>
      <c r="C86" s="40" t="str">
        <f t="shared" si="8"/>
        <v>KARINE</v>
      </c>
      <c r="D86" s="40">
        <f t="shared" si="9"/>
        <v>7</v>
      </c>
      <c r="E86" s="40">
        <f t="shared" si="10"/>
        <v>12</v>
      </c>
      <c r="F86" s="40" t="str">
        <f t="shared" si="11"/>
        <v>BEDON</v>
      </c>
      <c r="G86" s="40" t="str">
        <f>VLOOKUP(F86,'Effectif contrat'!A:B,2,FALSE)</f>
        <v>B05 - FONCTIONS SUPPORT</v>
      </c>
      <c r="H86" s="32" t="s">
        <v>19</v>
      </c>
      <c r="I86" s="32" t="s">
        <v>165</v>
      </c>
      <c r="J86" s="32"/>
      <c r="K86" s="39">
        <v>5.17</v>
      </c>
      <c r="L86" s="32">
        <v>1</v>
      </c>
      <c r="M86" s="39">
        <v>5.17</v>
      </c>
      <c r="N86" s="6"/>
      <c r="O86" t="str">
        <f>VLOOKUP(I86,Article_famille!A:B,2,FALSE)</f>
        <v>Corps</v>
      </c>
      <c r="P86" t="str">
        <f>VLOOKUP(A86,'Copier commandes wix'!I:N,4,FALSE)</f>
        <v>‎25‎/‎08‎/‎2015</v>
      </c>
      <c r="Q86">
        <f>VLOOKUP(G86,'effectif par contrat'!A:B,2,FALSE)</f>
        <v>10</v>
      </c>
    </row>
    <row r="87" spans="1:17" x14ac:dyDescent="0.35">
      <c r="A87" s="58" t="s">
        <v>140</v>
      </c>
      <c r="B87" s="40" t="s">
        <v>141</v>
      </c>
      <c r="C87" s="40" t="str">
        <f t="shared" si="8"/>
        <v>KARINE</v>
      </c>
      <c r="D87" s="40">
        <f t="shared" si="9"/>
        <v>7</v>
      </c>
      <c r="E87" s="40">
        <f t="shared" si="10"/>
        <v>12</v>
      </c>
      <c r="F87" s="40" t="str">
        <f t="shared" si="11"/>
        <v>BEDON</v>
      </c>
      <c r="G87" s="40" t="str">
        <f>VLOOKUP(F87,'Effectif contrat'!A:B,2,FALSE)</f>
        <v>B05 - FONCTIONS SUPPORT</v>
      </c>
      <c r="H87" s="31" t="s">
        <v>19</v>
      </c>
      <c r="I87" s="31" t="s">
        <v>166</v>
      </c>
      <c r="J87" s="31" t="s">
        <v>167</v>
      </c>
      <c r="K87" s="38">
        <v>12.18</v>
      </c>
      <c r="L87" s="31">
        <v>1</v>
      </c>
      <c r="M87" s="38">
        <v>12.18</v>
      </c>
      <c r="N87" s="5"/>
      <c r="O87" t="str">
        <f>VLOOKUP(I87,Article_famille!A:B,2,FALSE)</f>
        <v>Mains</v>
      </c>
      <c r="P87" t="str">
        <f>VLOOKUP(A87,'Copier commandes wix'!I:N,4,FALSE)</f>
        <v>‎25‎/‎08‎/‎2015</v>
      </c>
      <c r="Q87">
        <f>VLOOKUP(G87,'effectif par contrat'!A:B,2,FALSE)</f>
        <v>10</v>
      </c>
    </row>
    <row r="88" spans="1:17" x14ac:dyDescent="0.35">
      <c r="A88" s="58" t="s">
        <v>140</v>
      </c>
      <c r="B88" s="40" t="s">
        <v>141</v>
      </c>
      <c r="C88" s="40" t="str">
        <f t="shared" si="8"/>
        <v>KARINE</v>
      </c>
      <c r="D88" s="40">
        <f t="shared" si="9"/>
        <v>7</v>
      </c>
      <c r="E88" s="40">
        <f t="shared" si="10"/>
        <v>12</v>
      </c>
      <c r="F88" s="40" t="str">
        <f t="shared" si="11"/>
        <v>BEDON</v>
      </c>
      <c r="G88" s="40" t="str">
        <f>VLOOKUP(F88,'Effectif contrat'!A:B,2,FALSE)</f>
        <v>B05 - FONCTIONS SUPPORT</v>
      </c>
      <c r="H88" s="32" t="s">
        <v>19</v>
      </c>
      <c r="I88" s="32" t="s">
        <v>24</v>
      </c>
      <c r="J88" s="32" t="s">
        <v>168</v>
      </c>
      <c r="K88" s="39">
        <v>7.36</v>
      </c>
      <c r="L88" s="32">
        <v>1</v>
      </c>
      <c r="M88" s="39">
        <v>7.36</v>
      </c>
      <c r="N88" s="6"/>
      <c r="O88" t="str">
        <f>VLOOKUP(I88,Article_famille!A:B,2,FALSE)</f>
        <v>Mains</v>
      </c>
      <c r="P88" t="str">
        <f>VLOOKUP(A88,'Copier commandes wix'!I:N,4,FALSE)</f>
        <v>‎25‎/‎08‎/‎2015</v>
      </c>
      <c r="Q88">
        <f>VLOOKUP(G88,'effectif par contrat'!A:B,2,FALSE)</f>
        <v>10</v>
      </c>
    </row>
    <row r="89" spans="1:17" x14ac:dyDescent="0.35">
      <c r="A89" s="58" t="s">
        <v>140</v>
      </c>
      <c r="B89" s="40" t="s">
        <v>141</v>
      </c>
      <c r="C89" s="40" t="str">
        <f t="shared" si="8"/>
        <v>KARINE</v>
      </c>
      <c r="D89" s="40">
        <f t="shared" si="9"/>
        <v>7</v>
      </c>
      <c r="E89" s="40">
        <f t="shared" si="10"/>
        <v>12</v>
      </c>
      <c r="F89" s="40" t="str">
        <f t="shared" si="11"/>
        <v>BEDON</v>
      </c>
      <c r="G89" s="40" t="str">
        <f>VLOOKUP(F89,'Effectif contrat'!A:B,2,FALSE)</f>
        <v>B05 - FONCTIONS SUPPORT</v>
      </c>
      <c r="H89" s="31" t="s">
        <v>19</v>
      </c>
      <c r="I89" s="31" t="s">
        <v>20</v>
      </c>
      <c r="J89" s="31">
        <v>7</v>
      </c>
      <c r="K89" s="38">
        <v>3.71</v>
      </c>
      <c r="L89" s="31">
        <v>1</v>
      </c>
      <c r="M89" s="38">
        <v>3.71</v>
      </c>
      <c r="N89" s="5"/>
      <c r="O89" t="str">
        <f>VLOOKUP(I89,Article_famille!A:B,2,FALSE)</f>
        <v>Mains</v>
      </c>
      <c r="P89" t="str">
        <f>VLOOKUP(A89,'Copier commandes wix'!I:N,4,FALSE)</f>
        <v>‎25‎/‎08‎/‎2015</v>
      </c>
      <c r="Q89">
        <f>VLOOKUP(G89,'effectif par contrat'!A:B,2,FALSE)</f>
        <v>10</v>
      </c>
    </row>
    <row r="90" spans="1:17" x14ac:dyDescent="0.35">
      <c r="A90" s="58" t="s">
        <v>140</v>
      </c>
      <c r="B90" s="40" t="s">
        <v>141</v>
      </c>
      <c r="C90" s="40" t="str">
        <f t="shared" si="8"/>
        <v>KARINE</v>
      </c>
      <c r="D90" s="40">
        <f t="shared" si="9"/>
        <v>7</v>
      </c>
      <c r="E90" s="40">
        <f t="shared" si="10"/>
        <v>12</v>
      </c>
      <c r="F90" s="40" t="str">
        <f t="shared" si="11"/>
        <v>BEDON</v>
      </c>
      <c r="G90" s="40" t="str">
        <f>VLOOKUP(F90,'Effectif contrat'!A:B,2,FALSE)</f>
        <v>B05 - FONCTIONS SUPPORT</v>
      </c>
      <c r="H90" s="32" t="s">
        <v>19</v>
      </c>
      <c r="I90" s="32" t="s">
        <v>83</v>
      </c>
      <c r="J90" s="32" t="s">
        <v>169</v>
      </c>
      <c r="K90" s="39">
        <v>1.0900000000000001</v>
      </c>
      <c r="L90" s="32">
        <v>1</v>
      </c>
      <c r="M90" s="39">
        <v>1.0900000000000001</v>
      </c>
      <c r="N90" s="6"/>
      <c r="O90" t="str">
        <f>VLOOKUP(I90,Article_famille!A:B,2,FALSE)</f>
        <v>Mains</v>
      </c>
      <c r="P90" t="str">
        <f>VLOOKUP(A90,'Copier commandes wix'!I:N,4,FALSE)</f>
        <v>‎25‎/‎08‎/‎2015</v>
      </c>
      <c r="Q90">
        <f>VLOOKUP(G90,'effectif par contrat'!A:B,2,FALSE)</f>
        <v>10</v>
      </c>
    </row>
    <row r="91" spans="1:17" x14ac:dyDescent="0.35">
      <c r="A91" s="58" t="s">
        <v>140</v>
      </c>
      <c r="B91" s="40" t="s">
        <v>141</v>
      </c>
      <c r="C91" s="40" t="str">
        <f t="shared" si="8"/>
        <v>KARINE</v>
      </c>
      <c r="D91" s="40">
        <f t="shared" si="9"/>
        <v>7</v>
      </c>
      <c r="E91" s="40">
        <f t="shared" si="10"/>
        <v>12</v>
      </c>
      <c r="F91" s="40" t="str">
        <f t="shared" si="11"/>
        <v>BEDON</v>
      </c>
      <c r="G91" s="40" t="str">
        <f>VLOOKUP(F91,'Effectif contrat'!A:B,2,FALSE)</f>
        <v>B05 - FONCTIONS SUPPORT</v>
      </c>
      <c r="H91" s="31" t="s">
        <v>19</v>
      </c>
      <c r="I91" s="31" t="s">
        <v>170</v>
      </c>
      <c r="J91" s="31" t="s">
        <v>169</v>
      </c>
      <c r="K91" s="38">
        <v>2.5</v>
      </c>
      <c r="L91" s="31">
        <v>1</v>
      </c>
      <c r="M91" s="38">
        <v>2.5</v>
      </c>
      <c r="N91" s="5"/>
      <c r="O91" t="str">
        <f>VLOOKUP(I91,Article_famille!A:B,2,FALSE)</f>
        <v>Mains</v>
      </c>
      <c r="P91" t="str">
        <f>VLOOKUP(A91,'Copier commandes wix'!I:N,4,FALSE)</f>
        <v>‎25‎/‎08‎/‎2015</v>
      </c>
      <c r="Q91">
        <f>VLOOKUP(G91,'effectif par contrat'!A:B,2,FALSE)</f>
        <v>10</v>
      </c>
    </row>
    <row r="92" spans="1:17" x14ac:dyDescent="0.35">
      <c r="A92" s="58" t="s">
        <v>140</v>
      </c>
      <c r="B92" s="40" t="s">
        <v>141</v>
      </c>
      <c r="C92" s="40" t="str">
        <f t="shared" si="8"/>
        <v>KARINE</v>
      </c>
      <c r="D92" s="40">
        <f t="shared" si="9"/>
        <v>7</v>
      </c>
      <c r="E92" s="40">
        <f t="shared" si="10"/>
        <v>12</v>
      </c>
      <c r="F92" s="40" t="str">
        <f t="shared" si="11"/>
        <v>BEDON</v>
      </c>
      <c r="G92" s="40" t="str">
        <f>VLOOKUP(F92,'Effectif contrat'!A:B,2,FALSE)</f>
        <v>B05 - FONCTIONS SUPPORT</v>
      </c>
      <c r="H92" s="32" t="s">
        <v>19</v>
      </c>
      <c r="I92" s="32" t="s">
        <v>171</v>
      </c>
      <c r="J92" s="32">
        <v>7</v>
      </c>
      <c r="K92" s="39">
        <v>0.17</v>
      </c>
      <c r="L92" s="32">
        <v>1</v>
      </c>
      <c r="M92" s="39">
        <v>0.17</v>
      </c>
      <c r="N92" s="6"/>
      <c r="O92" t="str">
        <f>VLOOKUP(I92,Article_famille!A:B,2,FALSE)</f>
        <v>Mains</v>
      </c>
      <c r="P92" t="str">
        <f>VLOOKUP(A92,'Copier commandes wix'!I:N,4,FALSE)</f>
        <v>‎25‎/‎08‎/‎2015</v>
      </c>
      <c r="Q92">
        <f>VLOOKUP(G92,'effectif par contrat'!A:B,2,FALSE)</f>
        <v>10</v>
      </c>
    </row>
    <row r="93" spans="1:17" x14ac:dyDescent="0.35">
      <c r="A93" s="58" t="s">
        <v>140</v>
      </c>
      <c r="B93" s="40" t="s">
        <v>141</v>
      </c>
      <c r="C93" s="40" t="str">
        <f t="shared" si="8"/>
        <v>KARINE</v>
      </c>
      <c r="D93" s="40">
        <f t="shared" si="9"/>
        <v>7</v>
      </c>
      <c r="E93" s="40">
        <f t="shared" si="10"/>
        <v>12</v>
      </c>
      <c r="F93" s="40" t="str">
        <f t="shared" si="11"/>
        <v>BEDON</v>
      </c>
      <c r="G93" s="40" t="str">
        <f>VLOOKUP(F93,'Effectif contrat'!A:B,2,FALSE)</f>
        <v>B05 - FONCTIONS SUPPORT</v>
      </c>
      <c r="H93" s="31" t="s">
        <v>19</v>
      </c>
      <c r="I93" s="31" t="s">
        <v>68</v>
      </c>
      <c r="J93" s="31">
        <v>7</v>
      </c>
      <c r="K93" s="38">
        <v>3.91</v>
      </c>
      <c r="L93" s="31">
        <v>1</v>
      </c>
      <c r="M93" s="38">
        <v>3.91</v>
      </c>
      <c r="N93" s="5"/>
      <c r="O93" t="str">
        <f>VLOOKUP(I93,Article_famille!A:B,2,FALSE)</f>
        <v>Mains</v>
      </c>
      <c r="P93" t="str">
        <f>VLOOKUP(A93,'Copier commandes wix'!I:N,4,FALSE)</f>
        <v>‎25‎/‎08‎/‎2015</v>
      </c>
      <c r="Q93">
        <f>VLOOKUP(G93,'effectif par contrat'!A:B,2,FALSE)</f>
        <v>10</v>
      </c>
    </row>
    <row r="94" spans="1:17" x14ac:dyDescent="0.35">
      <c r="A94" s="58" t="s">
        <v>140</v>
      </c>
      <c r="B94" s="40" t="s">
        <v>141</v>
      </c>
      <c r="C94" s="40" t="str">
        <f t="shared" si="8"/>
        <v>KARINE</v>
      </c>
      <c r="D94" s="40">
        <f t="shared" si="9"/>
        <v>7</v>
      </c>
      <c r="E94" s="40">
        <f t="shared" si="10"/>
        <v>12</v>
      </c>
      <c r="F94" s="40" t="str">
        <f t="shared" si="11"/>
        <v>BEDON</v>
      </c>
      <c r="G94" s="40" t="str">
        <f>VLOOKUP(F94,'Effectif contrat'!A:B,2,FALSE)</f>
        <v>B05 - FONCTIONS SUPPORT</v>
      </c>
      <c r="H94" s="32" t="s">
        <v>39</v>
      </c>
      <c r="I94" s="32" t="s">
        <v>172</v>
      </c>
      <c r="J94" s="32"/>
      <c r="K94" s="39">
        <v>0</v>
      </c>
      <c r="L94" s="32">
        <v>1</v>
      </c>
      <c r="M94" s="39">
        <v>0</v>
      </c>
      <c r="N94" s="6"/>
      <c r="O94" t="str">
        <f>VLOOKUP(I94,Article_famille!A:B,2,FALSE)</f>
        <v>Mains</v>
      </c>
      <c r="P94" t="str">
        <f>VLOOKUP(A94,'Copier commandes wix'!I:N,4,FALSE)</f>
        <v>‎25‎/‎08‎/‎2015</v>
      </c>
      <c r="Q94">
        <f>VLOOKUP(G94,'effectif par contrat'!A:B,2,FALSE)</f>
        <v>10</v>
      </c>
    </row>
    <row r="95" spans="1:17" x14ac:dyDescent="0.35">
      <c r="A95" s="58" t="s">
        <v>140</v>
      </c>
      <c r="B95" s="40" t="s">
        <v>141</v>
      </c>
      <c r="C95" s="40" t="str">
        <f t="shared" si="8"/>
        <v>KARINE</v>
      </c>
      <c r="D95" s="40">
        <f t="shared" si="9"/>
        <v>7</v>
      </c>
      <c r="E95" s="40">
        <f t="shared" si="10"/>
        <v>12</v>
      </c>
      <c r="F95" s="40" t="str">
        <f t="shared" si="11"/>
        <v>BEDON</v>
      </c>
      <c r="G95" s="40" t="str">
        <f>VLOOKUP(F95,'Effectif contrat'!A:B,2,FALSE)</f>
        <v>B05 - FONCTIONS SUPPORT</v>
      </c>
      <c r="H95" s="31" t="s">
        <v>39</v>
      </c>
      <c r="I95" s="31" t="s">
        <v>173</v>
      </c>
      <c r="J95" s="31" t="s">
        <v>15</v>
      </c>
      <c r="K95" s="38">
        <v>8.66</v>
      </c>
      <c r="L95" s="31">
        <v>1</v>
      </c>
      <c r="M95" s="38">
        <v>8.66</v>
      </c>
      <c r="N95" s="5"/>
      <c r="O95" t="str">
        <f>VLOOKUP(I95,Article_famille!A:B,2,FALSE)</f>
        <v>Mains</v>
      </c>
      <c r="P95" t="str">
        <f>VLOOKUP(A95,'Copier commandes wix'!I:N,4,FALSE)</f>
        <v>‎25‎/‎08‎/‎2015</v>
      </c>
      <c r="Q95">
        <f>VLOOKUP(G95,'effectif par contrat'!A:B,2,FALSE)</f>
        <v>10</v>
      </c>
    </row>
    <row r="96" spans="1:17" x14ac:dyDescent="0.35">
      <c r="A96" s="58" t="s">
        <v>140</v>
      </c>
      <c r="B96" s="40" t="s">
        <v>141</v>
      </c>
      <c r="C96" s="40" t="str">
        <f t="shared" si="8"/>
        <v>KARINE</v>
      </c>
      <c r="D96" s="40">
        <f t="shared" si="9"/>
        <v>7</v>
      </c>
      <c r="E96" s="40">
        <f t="shared" si="10"/>
        <v>12</v>
      </c>
      <c r="F96" s="40" t="str">
        <f t="shared" si="11"/>
        <v>BEDON</v>
      </c>
      <c r="G96" s="40" t="str">
        <f>VLOOKUP(F96,'Effectif contrat'!A:B,2,FALSE)</f>
        <v>B05 - FONCTIONS SUPPORT</v>
      </c>
      <c r="H96" s="32" t="s">
        <v>19</v>
      </c>
      <c r="I96" s="32" t="s">
        <v>106</v>
      </c>
      <c r="J96" s="32"/>
      <c r="K96" s="39">
        <v>5.2</v>
      </c>
      <c r="L96" s="32">
        <v>1</v>
      </c>
      <c r="M96" s="39">
        <v>5.2</v>
      </c>
      <c r="N96" s="6"/>
      <c r="O96" t="str">
        <f>VLOOKUP(I96,Article_famille!A:B,2,FALSE)</f>
        <v>Mains</v>
      </c>
      <c r="P96" t="str">
        <f>VLOOKUP(A96,'Copier commandes wix'!I:N,4,FALSE)</f>
        <v>‎25‎/‎08‎/‎2015</v>
      </c>
      <c r="Q96">
        <f>VLOOKUP(G96,'effectif par contrat'!A:B,2,FALSE)</f>
        <v>10</v>
      </c>
    </row>
    <row r="97" spans="1:17" x14ac:dyDescent="0.35">
      <c r="A97" s="58" t="s">
        <v>140</v>
      </c>
      <c r="B97" s="40" t="s">
        <v>141</v>
      </c>
      <c r="C97" s="40" t="str">
        <f t="shared" si="8"/>
        <v>KARINE</v>
      </c>
      <c r="D97" s="40">
        <f t="shared" si="9"/>
        <v>7</v>
      </c>
      <c r="E97" s="40">
        <f t="shared" si="10"/>
        <v>12</v>
      </c>
      <c r="F97" s="40" t="str">
        <f t="shared" si="11"/>
        <v>BEDON</v>
      </c>
      <c r="G97" s="40" t="str">
        <f>VLOOKUP(F97,'Effectif contrat'!A:B,2,FALSE)</f>
        <v>B05 - FONCTIONS SUPPORT</v>
      </c>
      <c r="H97" s="31" t="s">
        <v>39</v>
      </c>
      <c r="I97" s="31" t="s">
        <v>174</v>
      </c>
      <c r="J97" s="31"/>
      <c r="K97" s="38">
        <v>2.1</v>
      </c>
      <c r="L97" s="31">
        <v>1</v>
      </c>
      <c r="M97" s="38">
        <v>2.1</v>
      </c>
      <c r="N97" s="5"/>
      <c r="O97" t="str">
        <f>VLOOKUP(I97,Article_famille!A:B,2,FALSE)</f>
        <v>Mains</v>
      </c>
      <c r="P97" t="str">
        <f>VLOOKUP(A97,'Copier commandes wix'!I:N,4,FALSE)</f>
        <v>‎25‎/‎08‎/‎2015</v>
      </c>
      <c r="Q97">
        <f>VLOOKUP(G97,'effectif par contrat'!A:B,2,FALSE)</f>
        <v>10</v>
      </c>
    </row>
    <row r="98" spans="1:17" x14ac:dyDescent="0.35">
      <c r="A98" s="58" t="s">
        <v>140</v>
      </c>
      <c r="B98" s="40" t="s">
        <v>141</v>
      </c>
      <c r="C98" s="40" t="str">
        <f t="shared" si="8"/>
        <v>KARINE</v>
      </c>
      <c r="D98" s="40">
        <f t="shared" si="9"/>
        <v>7</v>
      </c>
      <c r="E98" s="40">
        <f t="shared" si="10"/>
        <v>12</v>
      </c>
      <c r="F98" s="40" t="str">
        <f t="shared" si="11"/>
        <v>BEDON</v>
      </c>
      <c r="G98" s="40" t="str">
        <f>VLOOKUP(F98,'Effectif contrat'!A:B,2,FALSE)</f>
        <v>B05 - FONCTIONS SUPPORT</v>
      </c>
      <c r="H98" s="32" t="s">
        <v>39</v>
      </c>
      <c r="I98" s="32" t="s">
        <v>40</v>
      </c>
      <c r="J98" s="32"/>
      <c r="K98" s="39">
        <v>8.5399999999999991</v>
      </c>
      <c r="L98" s="32">
        <v>1</v>
      </c>
      <c r="M98" s="39">
        <v>8.5399999999999991</v>
      </c>
      <c r="N98" s="6"/>
      <c r="O98" t="str">
        <f>VLOOKUP(I98,Article_famille!A:B,2,FALSE)</f>
        <v>Mains</v>
      </c>
      <c r="P98" t="str">
        <f>VLOOKUP(A98,'Copier commandes wix'!I:N,4,FALSE)</f>
        <v>‎25‎/‎08‎/‎2015</v>
      </c>
      <c r="Q98">
        <f>VLOOKUP(G98,'effectif par contrat'!A:B,2,FALSE)</f>
        <v>10</v>
      </c>
    </row>
    <row r="99" spans="1:17" x14ac:dyDescent="0.35">
      <c r="A99" s="58" t="s">
        <v>140</v>
      </c>
      <c r="B99" s="40" t="s">
        <v>141</v>
      </c>
      <c r="C99" s="40" t="str">
        <f t="shared" si="8"/>
        <v>KARINE</v>
      </c>
      <c r="D99" s="40">
        <f t="shared" si="9"/>
        <v>7</v>
      </c>
      <c r="E99" s="40">
        <f t="shared" si="10"/>
        <v>12</v>
      </c>
      <c r="F99" s="40" t="str">
        <f t="shared" si="11"/>
        <v>BEDON</v>
      </c>
      <c r="G99" s="40" t="str">
        <f>VLOOKUP(F99,'Effectif contrat'!A:B,2,FALSE)</f>
        <v>B05 - FONCTIONS SUPPORT</v>
      </c>
      <c r="H99" s="31" t="s">
        <v>19</v>
      </c>
      <c r="I99" s="31" t="s">
        <v>175</v>
      </c>
      <c r="J99" s="31">
        <v>9</v>
      </c>
      <c r="K99" s="38">
        <v>13.32</v>
      </c>
      <c r="L99" s="31">
        <v>1</v>
      </c>
      <c r="M99" s="38">
        <v>13.32</v>
      </c>
      <c r="N99" s="5"/>
      <c r="O99" t="str">
        <f>VLOOKUP(I99,Article_famille!A:B,2,FALSE)</f>
        <v>Mains</v>
      </c>
      <c r="P99" t="str">
        <f>VLOOKUP(A99,'Copier commandes wix'!I:N,4,FALSE)</f>
        <v>‎25‎/‎08‎/‎2015</v>
      </c>
      <c r="Q99">
        <f>VLOOKUP(G99,'effectif par contrat'!A:B,2,FALSE)</f>
        <v>10</v>
      </c>
    </row>
    <row r="100" spans="1:17" x14ac:dyDescent="0.35">
      <c r="A100" s="58" t="s">
        <v>140</v>
      </c>
      <c r="B100" s="40" t="s">
        <v>141</v>
      </c>
      <c r="C100" s="40" t="str">
        <f t="shared" si="8"/>
        <v>KARINE</v>
      </c>
      <c r="D100" s="40">
        <f t="shared" si="9"/>
        <v>7</v>
      </c>
      <c r="E100" s="40">
        <f t="shared" si="10"/>
        <v>12</v>
      </c>
      <c r="F100" s="40" t="str">
        <f t="shared" si="11"/>
        <v>BEDON</v>
      </c>
      <c r="G100" s="40" t="str">
        <f>VLOOKUP(F100,'Effectif contrat'!A:B,2,FALSE)</f>
        <v>B05 - FONCTIONS SUPPORT</v>
      </c>
      <c r="H100" s="32" t="s">
        <v>19</v>
      </c>
      <c r="I100" s="32" t="s">
        <v>176</v>
      </c>
      <c r="J100" s="32">
        <v>8</v>
      </c>
      <c r="K100" s="39">
        <v>6.9</v>
      </c>
      <c r="L100" s="32">
        <v>1</v>
      </c>
      <c r="M100" s="39">
        <v>6.9</v>
      </c>
      <c r="N100" s="6"/>
      <c r="O100" t="str">
        <f>VLOOKUP(I100,Article_famille!A:B,2,FALSE)</f>
        <v>Mains</v>
      </c>
      <c r="P100" t="str">
        <f>VLOOKUP(A100,'Copier commandes wix'!I:N,4,FALSE)</f>
        <v>‎25‎/‎08‎/‎2015</v>
      </c>
      <c r="Q100">
        <f>VLOOKUP(G100,'effectif par contrat'!A:B,2,FALSE)</f>
        <v>10</v>
      </c>
    </row>
    <row r="101" spans="1:17" x14ac:dyDescent="0.35">
      <c r="A101" s="58" t="s">
        <v>140</v>
      </c>
      <c r="B101" s="40" t="s">
        <v>141</v>
      </c>
      <c r="C101" s="40" t="str">
        <f t="shared" si="8"/>
        <v>KARINE</v>
      </c>
      <c r="D101" s="40">
        <f t="shared" si="9"/>
        <v>7</v>
      </c>
      <c r="E101" s="40">
        <f t="shared" si="10"/>
        <v>12</v>
      </c>
      <c r="F101" s="40" t="str">
        <f t="shared" si="11"/>
        <v>BEDON</v>
      </c>
      <c r="G101" s="40" t="str">
        <f>VLOOKUP(F101,'Effectif contrat'!A:B,2,FALSE)</f>
        <v>B05 - FONCTIONS SUPPORT</v>
      </c>
      <c r="H101" s="31" t="s">
        <v>19</v>
      </c>
      <c r="I101" s="31" t="s">
        <v>177</v>
      </c>
      <c r="J101" s="31">
        <v>8</v>
      </c>
      <c r="K101" s="38">
        <v>11.35</v>
      </c>
      <c r="L101" s="31">
        <v>1</v>
      </c>
      <c r="M101" s="38">
        <v>11.35</v>
      </c>
      <c r="N101" s="5"/>
      <c r="O101" t="str">
        <f>VLOOKUP(I101,Article_famille!A:B,2,FALSE)</f>
        <v>Mains</v>
      </c>
      <c r="P101" t="str">
        <f>VLOOKUP(A101,'Copier commandes wix'!I:N,4,FALSE)</f>
        <v>‎25‎/‎08‎/‎2015</v>
      </c>
      <c r="Q101">
        <f>VLOOKUP(G101,'effectif par contrat'!A:B,2,FALSE)</f>
        <v>10</v>
      </c>
    </row>
    <row r="102" spans="1:17" x14ac:dyDescent="0.35">
      <c r="A102" s="58" t="s">
        <v>140</v>
      </c>
      <c r="B102" s="40" t="s">
        <v>141</v>
      </c>
      <c r="C102" s="40" t="str">
        <f t="shared" si="8"/>
        <v>KARINE</v>
      </c>
      <c r="D102" s="40">
        <f t="shared" si="9"/>
        <v>7</v>
      </c>
      <c r="E102" s="40">
        <f t="shared" si="10"/>
        <v>12</v>
      </c>
      <c r="F102" s="40" t="str">
        <f t="shared" si="11"/>
        <v>BEDON</v>
      </c>
      <c r="G102" s="40" t="str">
        <f>VLOOKUP(F102,'Effectif contrat'!A:B,2,FALSE)</f>
        <v>B05 - FONCTIONS SUPPORT</v>
      </c>
      <c r="H102" s="32" t="s">
        <v>19</v>
      </c>
      <c r="I102" s="32" t="s">
        <v>178</v>
      </c>
      <c r="J102" s="32"/>
      <c r="K102" s="39">
        <v>5.6</v>
      </c>
      <c r="L102" s="32">
        <v>1</v>
      </c>
      <c r="M102" s="39">
        <v>5.6</v>
      </c>
      <c r="N102" s="6"/>
      <c r="O102" t="str">
        <f>VLOOKUP(I102,Article_famille!A:B,2,FALSE)</f>
        <v>Yeux</v>
      </c>
      <c r="P102" t="str">
        <f>VLOOKUP(A102,'Copier commandes wix'!I:N,4,FALSE)</f>
        <v>‎25‎/‎08‎/‎2015</v>
      </c>
      <c r="Q102">
        <f>VLOOKUP(G102,'effectif par contrat'!A:B,2,FALSE)</f>
        <v>10</v>
      </c>
    </row>
    <row r="103" spans="1:17" x14ac:dyDescent="0.35">
      <c r="A103" s="58" t="s">
        <v>140</v>
      </c>
      <c r="B103" s="40" t="s">
        <v>141</v>
      </c>
      <c r="C103" s="40" t="str">
        <f t="shared" si="8"/>
        <v>KARINE</v>
      </c>
      <c r="D103" s="40">
        <f t="shared" si="9"/>
        <v>7</v>
      </c>
      <c r="E103" s="40">
        <f t="shared" si="10"/>
        <v>12</v>
      </c>
      <c r="F103" s="40" t="str">
        <f t="shared" si="11"/>
        <v>BEDON</v>
      </c>
      <c r="G103" s="40" t="str">
        <f>VLOOKUP(F103,'Effectif contrat'!A:B,2,FALSE)</f>
        <v>B05 - FONCTIONS SUPPORT</v>
      </c>
      <c r="H103" s="31" t="s">
        <v>19</v>
      </c>
      <c r="I103" s="31" t="s">
        <v>45</v>
      </c>
      <c r="J103" s="31" t="s">
        <v>46</v>
      </c>
      <c r="K103" s="38">
        <v>3.86</v>
      </c>
      <c r="L103" s="31">
        <v>1</v>
      </c>
      <c r="M103" s="38">
        <v>3.86</v>
      </c>
      <c r="N103" s="5"/>
      <c r="O103" t="str">
        <f>VLOOKUP(I103,Article_famille!A:B,2,FALSE)</f>
        <v>Tête</v>
      </c>
      <c r="P103" t="str">
        <f>VLOOKUP(A103,'Copier commandes wix'!I:N,4,FALSE)</f>
        <v>‎25‎/‎08‎/‎2015</v>
      </c>
      <c r="Q103">
        <f>VLOOKUP(G103,'effectif par contrat'!A:B,2,FALSE)</f>
        <v>10</v>
      </c>
    </row>
    <row r="104" spans="1:17" x14ac:dyDescent="0.35">
      <c r="A104" s="58" t="s">
        <v>140</v>
      </c>
      <c r="B104" s="40" t="s">
        <v>141</v>
      </c>
      <c r="C104" s="40" t="str">
        <f t="shared" si="8"/>
        <v>KARINE</v>
      </c>
      <c r="D104" s="40">
        <f t="shared" si="9"/>
        <v>7</v>
      </c>
      <c r="E104" s="40">
        <f t="shared" si="10"/>
        <v>12</v>
      </c>
      <c r="F104" s="40" t="str">
        <f t="shared" si="11"/>
        <v>BEDON</v>
      </c>
      <c r="G104" s="40" t="str">
        <f>VLOOKUP(F104,'Effectif contrat'!A:B,2,FALSE)</f>
        <v>B05 - FONCTIONS SUPPORT</v>
      </c>
      <c r="H104" s="32" t="s">
        <v>19</v>
      </c>
      <c r="I104" s="32" t="s">
        <v>66</v>
      </c>
      <c r="J104" s="32"/>
      <c r="K104" s="39">
        <v>7.51</v>
      </c>
      <c r="L104" s="32">
        <v>1</v>
      </c>
      <c r="M104" s="39">
        <v>7.51</v>
      </c>
      <c r="N104" s="6"/>
      <c r="O104" t="str">
        <f>VLOOKUP(I104,Article_famille!A:B,2,FALSE)</f>
        <v>Yeux</v>
      </c>
      <c r="P104" t="str">
        <f>VLOOKUP(A104,'Copier commandes wix'!I:N,4,FALSE)</f>
        <v>‎25‎/‎08‎/‎2015</v>
      </c>
      <c r="Q104">
        <f>VLOOKUP(G104,'effectif par contrat'!A:B,2,FALSE)</f>
        <v>10</v>
      </c>
    </row>
    <row r="105" spans="1:17" x14ac:dyDescent="0.35">
      <c r="A105" s="58" t="s">
        <v>140</v>
      </c>
      <c r="B105" s="40" t="s">
        <v>141</v>
      </c>
      <c r="C105" s="40" t="str">
        <f t="shared" si="8"/>
        <v>KARINE</v>
      </c>
      <c r="D105" s="40">
        <f t="shared" si="9"/>
        <v>7</v>
      </c>
      <c r="E105" s="40">
        <f t="shared" si="10"/>
        <v>12</v>
      </c>
      <c r="F105" s="40" t="str">
        <f t="shared" si="11"/>
        <v>BEDON</v>
      </c>
      <c r="G105" s="40" t="str">
        <f>VLOOKUP(F105,'Effectif contrat'!A:B,2,FALSE)</f>
        <v>B05 - FONCTIONS SUPPORT</v>
      </c>
      <c r="H105" s="31" t="s">
        <v>19</v>
      </c>
      <c r="I105" s="31" t="s">
        <v>179</v>
      </c>
      <c r="J105" s="31"/>
      <c r="K105" s="38">
        <v>4.6500000000000004</v>
      </c>
      <c r="L105" s="31">
        <v>1</v>
      </c>
      <c r="M105" s="38">
        <v>4.6500000000000004</v>
      </c>
      <c r="N105" s="5"/>
      <c r="O105" t="str">
        <f>VLOOKUP(I105,Article_famille!A:B,2,FALSE)</f>
        <v>Yeux</v>
      </c>
      <c r="P105" t="str">
        <f>VLOOKUP(A105,'Copier commandes wix'!I:N,4,FALSE)</f>
        <v>‎25‎/‎08‎/‎2015</v>
      </c>
      <c r="Q105">
        <f>VLOOKUP(G105,'effectif par contrat'!A:B,2,FALSE)</f>
        <v>10</v>
      </c>
    </row>
    <row r="106" spans="1:17" x14ac:dyDescent="0.35">
      <c r="A106" s="58" t="s">
        <v>140</v>
      </c>
      <c r="B106" s="40" t="s">
        <v>141</v>
      </c>
      <c r="C106" s="40" t="str">
        <f t="shared" si="8"/>
        <v>KARINE</v>
      </c>
      <c r="D106" s="40">
        <f t="shared" si="9"/>
        <v>7</v>
      </c>
      <c r="E106" s="40">
        <f t="shared" si="10"/>
        <v>12</v>
      </c>
      <c r="F106" s="40" t="str">
        <f t="shared" si="11"/>
        <v>BEDON</v>
      </c>
      <c r="G106" s="40" t="str">
        <f>VLOOKUP(F106,'Effectif contrat'!A:B,2,FALSE)</f>
        <v>B05 - FONCTIONS SUPPORT</v>
      </c>
      <c r="H106" s="32" t="s">
        <v>19</v>
      </c>
      <c r="I106" s="32" t="s">
        <v>33</v>
      </c>
      <c r="J106" s="32"/>
      <c r="K106" s="39">
        <v>28.1</v>
      </c>
      <c r="L106" s="32">
        <v>1</v>
      </c>
      <c r="M106" s="39">
        <v>28.1</v>
      </c>
      <c r="N106" s="6"/>
      <c r="O106" t="str">
        <f>VLOOKUP(I106,Article_famille!A:B,2,FALSE)</f>
        <v>Tête</v>
      </c>
      <c r="P106" t="str">
        <f>VLOOKUP(A106,'Copier commandes wix'!I:N,4,FALSE)</f>
        <v>‎25‎/‎08‎/‎2015</v>
      </c>
      <c r="Q106">
        <f>VLOOKUP(G106,'effectif par contrat'!A:B,2,FALSE)</f>
        <v>10</v>
      </c>
    </row>
    <row r="107" spans="1:17" x14ac:dyDescent="0.35">
      <c r="A107" s="58" t="s">
        <v>140</v>
      </c>
      <c r="B107" s="40" t="s">
        <v>141</v>
      </c>
      <c r="C107" s="40" t="str">
        <f t="shared" si="8"/>
        <v>KARINE</v>
      </c>
      <c r="D107" s="40">
        <f t="shared" si="9"/>
        <v>7</v>
      </c>
      <c r="E107" s="40">
        <f t="shared" si="10"/>
        <v>12</v>
      </c>
      <c r="F107" s="40" t="str">
        <f t="shared" si="11"/>
        <v>BEDON</v>
      </c>
      <c r="G107" s="40" t="str">
        <f>VLOOKUP(F107,'Effectif contrat'!A:B,2,FALSE)</f>
        <v>B05 - FONCTIONS SUPPORT</v>
      </c>
      <c r="H107" s="31" t="s">
        <v>19</v>
      </c>
      <c r="I107" s="31" t="s">
        <v>180</v>
      </c>
      <c r="J107" s="31"/>
      <c r="K107" s="38">
        <v>17.88</v>
      </c>
      <c r="L107" s="31">
        <v>1</v>
      </c>
      <c r="M107" s="38">
        <v>17.88</v>
      </c>
      <c r="N107" s="5"/>
      <c r="O107" t="str">
        <f>VLOOKUP(I107,Article_famille!A:B,2,FALSE)</f>
        <v>Tête</v>
      </c>
      <c r="P107" t="str">
        <f>VLOOKUP(A107,'Copier commandes wix'!I:N,4,FALSE)</f>
        <v>‎25‎/‎08‎/‎2015</v>
      </c>
      <c r="Q107">
        <f>VLOOKUP(G107,'effectif par contrat'!A:B,2,FALSE)</f>
        <v>10</v>
      </c>
    </row>
    <row r="108" spans="1:17" x14ac:dyDescent="0.35">
      <c r="A108" s="58" t="s">
        <v>140</v>
      </c>
      <c r="B108" s="40" t="s">
        <v>141</v>
      </c>
      <c r="C108" s="40" t="str">
        <f t="shared" si="8"/>
        <v>KARINE</v>
      </c>
      <c r="D108" s="40">
        <f t="shared" si="9"/>
        <v>7</v>
      </c>
      <c r="E108" s="40">
        <f t="shared" si="10"/>
        <v>12</v>
      </c>
      <c r="F108" s="40" t="str">
        <f t="shared" si="11"/>
        <v>BEDON</v>
      </c>
      <c r="G108" s="40" t="str">
        <f>VLOOKUP(F108,'Effectif contrat'!A:B,2,FALSE)</f>
        <v>B05 - FONCTIONS SUPPORT</v>
      </c>
      <c r="H108" s="32" t="s">
        <v>19</v>
      </c>
      <c r="I108" s="32" t="s">
        <v>43</v>
      </c>
      <c r="J108" s="32"/>
      <c r="K108" s="39">
        <v>159.30000000000001</v>
      </c>
      <c r="L108" s="32">
        <v>1</v>
      </c>
      <c r="M108" s="39">
        <v>159.30000000000001</v>
      </c>
      <c r="N108" s="6"/>
      <c r="O108" t="str">
        <f>VLOOKUP(I108,Article_famille!A:B,2,FALSE)</f>
        <v>Tête</v>
      </c>
      <c r="P108" t="str">
        <f>VLOOKUP(A108,'Copier commandes wix'!I:N,4,FALSE)</f>
        <v>‎25‎/‎08‎/‎2015</v>
      </c>
      <c r="Q108">
        <f>VLOOKUP(G108,'effectif par contrat'!A:B,2,FALSE)</f>
        <v>10</v>
      </c>
    </row>
    <row r="109" spans="1:17" x14ac:dyDescent="0.35">
      <c r="A109" s="58" t="s">
        <v>140</v>
      </c>
      <c r="B109" s="40" t="s">
        <v>141</v>
      </c>
      <c r="C109" s="40" t="str">
        <f t="shared" si="8"/>
        <v>KARINE</v>
      </c>
      <c r="D109" s="40">
        <f t="shared" si="9"/>
        <v>7</v>
      </c>
      <c r="E109" s="40">
        <f t="shared" si="10"/>
        <v>12</v>
      </c>
      <c r="F109" s="40" t="str">
        <f t="shared" si="11"/>
        <v>BEDON</v>
      </c>
      <c r="G109" s="40" t="str">
        <f>VLOOKUP(F109,'Effectif contrat'!A:B,2,FALSE)</f>
        <v>B05 - FONCTIONS SUPPORT</v>
      </c>
      <c r="H109" s="31" t="s">
        <v>19</v>
      </c>
      <c r="I109" s="31" t="s">
        <v>102</v>
      </c>
      <c r="J109" s="31"/>
      <c r="K109" s="38">
        <v>54.17</v>
      </c>
      <c r="L109" s="31">
        <v>1</v>
      </c>
      <c r="M109" s="38">
        <v>54.17</v>
      </c>
      <c r="N109" s="5"/>
      <c r="O109" t="str">
        <f>VLOOKUP(I109,Article_famille!A:B,2,FALSE)</f>
        <v>Tête</v>
      </c>
      <c r="P109" t="str">
        <f>VLOOKUP(A109,'Copier commandes wix'!I:N,4,FALSE)</f>
        <v>‎25‎/‎08‎/‎2015</v>
      </c>
      <c r="Q109">
        <f>VLOOKUP(G109,'effectif par contrat'!A:B,2,FALSE)</f>
        <v>10</v>
      </c>
    </row>
    <row r="110" spans="1:17" x14ac:dyDescent="0.35">
      <c r="A110" s="58" t="s">
        <v>140</v>
      </c>
      <c r="B110" s="40" t="s">
        <v>141</v>
      </c>
      <c r="C110" s="40" t="str">
        <f t="shared" si="8"/>
        <v>KARINE</v>
      </c>
      <c r="D110" s="40">
        <f t="shared" si="9"/>
        <v>7</v>
      </c>
      <c r="E110" s="40">
        <f t="shared" si="10"/>
        <v>12</v>
      </c>
      <c r="F110" s="40" t="str">
        <f t="shared" si="11"/>
        <v>BEDON</v>
      </c>
      <c r="G110" s="40" t="str">
        <f>VLOOKUP(F110,'Effectif contrat'!A:B,2,FALSE)</f>
        <v>B05 - FONCTIONS SUPPORT</v>
      </c>
      <c r="H110" s="32" t="s">
        <v>19</v>
      </c>
      <c r="I110" s="32" t="s">
        <v>181</v>
      </c>
      <c r="J110" s="32"/>
      <c r="K110" s="39">
        <v>12.17</v>
      </c>
      <c r="L110" s="32">
        <v>1</v>
      </c>
      <c r="M110" s="39">
        <v>12.17</v>
      </c>
      <c r="N110" s="6"/>
      <c r="O110" t="str">
        <f>VLOOKUP(I110,Article_famille!A:B,2,FALSE)</f>
        <v>Tête</v>
      </c>
      <c r="P110" t="str">
        <f>VLOOKUP(A110,'Copier commandes wix'!I:N,4,FALSE)</f>
        <v>‎25‎/‎08‎/‎2015</v>
      </c>
      <c r="Q110">
        <f>VLOOKUP(G110,'effectif par contrat'!A:B,2,FALSE)</f>
        <v>10</v>
      </c>
    </row>
    <row r="111" spans="1:17" x14ac:dyDescent="0.35">
      <c r="A111" s="58" t="s">
        <v>140</v>
      </c>
      <c r="B111" s="40" t="s">
        <v>141</v>
      </c>
      <c r="C111" s="40" t="str">
        <f t="shared" si="8"/>
        <v>KARINE</v>
      </c>
      <c r="D111" s="40">
        <f t="shared" si="9"/>
        <v>7</v>
      </c>
      <c r="E111" s="40">
        <f t="shared" si="10"/>
        <v>12</v>
      </c>
      <c r="F111" s="40" t="str">
        <f t="shared" si="11"/>
        <v>BEDON</v>
      </c>
      <c r="G111" s="40" t="str">
        <f>VLOOKUP(F111,'Effectif contrat'!A:B,2,FALSE)</f>
        <v>B05 - FONCTIONS SUPPORT</v>
      </c>
      <c r="H111" s="31" t="s">
        <v>19</v>
      </c>
      <c r="I111" s="31" t="s">
        <v>86</v>
      </c>
      <c r="J111" s="31"/>
      <c r="K111" s="38">
        <v>16.88</v>
      </c>
      <c r="L111" s="31">
        <v>1</v>
      </c>
      <c r="M111" s="38">
        <v>16.88</v>
      </c>
      <c r="N111" s="5"/>
      <c r="O111" t="str">
        <f>VLOOKUP(I111,Article_famille!A:B,2,FALSE)</f>
        <v>Auditif</v>
      </c>
      <c r="P111" t="str">
        <f>VLOOKUP(A111,'Copier commandes wix'!I:N,4,FALSE)</f>
        <v>‎25‎/‎08‎/‎2015</v>
      </c>
      <c r="Q111">
        <f>VLOOKUP(G111,'effectif par contrat'!A:B,2,FALSE)</f>
        <v>10</v>
      </c>
    </row>
    <row r="112" spans="1:17" x14ac:dyDescent="0.35">
      <c r="A112" s="58" t="s">
        <v>140</v>
      </c>
      <c r="B112" s="40" t="s">
        <v>141</v>
      </c>
      <c r="C112" s="40" t="str">
        <f t="shared" si="8"/>
        <v>KARINE</v>
      </c>
      <c r="D112" s="40">
        <f t="shared" si="9"/>
        <v>7</v>
      </c>
      <c r="E112" s="40">
        <f t="shared" si="10"/>
        <v>12</v>
      </c>
      <c r="F112" s="40" t="str">
        <f t="shared" si="11"/>
        <v>BEDON</v>
      </c>
      <c r="G112" s="40" t="str">
        <f>VLOOKUP(F112,'Effectif contrat'!A:B,2,FALSE)</f>
        <v>B05 - FONCTIONS SUPPORT</v>
      </c>
      <c r="H112" s="32" t="s">
        <v>19</v>
      </c>
      <c r="I112" s="32" t="s">
        <v>122</v>
      </c>
      <c r="J112" s="32"/>
      <c r="K112" s="39">
        <v>13.5</v>
      </c>
      <c r="L112" s="32">
        <v>1</v>
      </c>
      <c r="M112" s="39">
        <v>13.5</v>
      </c>
      <c r="N112" s="6"/>
      <c r="O112" t="str">
        <f>VLOOKUP(I112,Article_famille!A:B,2,FALSE)</f>
        <v>Auditif</v>
      </c>
      <c r="P112" t="str">
        <f>VLOOKUP(A112,'Copier commandes wix'!I:N,4,FALSE)</f>
        <v>‎25‎/‎08‎/‎2015</v>
      </c>
      <c r="Q112">
        <f>VLOOKUP(G112,'effectif par contrat'!A:B,2,FALSE)</f>
        <v>10</v>
      </c>
    </row>
    <row r="113" spans="1:17" x14ac:dyDescent="0.35">
      <c r="A113" s="58" t="s">
        <v>140</v>
      </c>
      <c r="B113" s="40" t="s">
        <v>141</v>
      </c>
      <c r="C113" s="40" t="str">
        <f t="shared" si="8"/>
        <v>KARINE</v>
      </c>
      <c r="D113" s="40">
        <f t="shared" si="9"/>
        <v>7</v>
      </c>
      <c r="E113" s="40">
        <f t="shared" si="10"/>
        <v>12</v>
      </c>
      <c r="F113" s="40" t="str">
        <f t="shared" si="11"/>
        <v>BEDON</v>
      </c>
      <c r="G113" s="40" t="str">
        <f>VLOOKUP(F113,'Effectif contrat'!A:B,2,FALSE)</f>
        <v>B05 - FONCTIONS SUPPORT</v>
      </c>
      <c r="H113" s="31" t="s">
        <v>19</v>
      </c>
      <c r="I113" s="31" t="s">
        <v>27</v>
      </c>
      <c r="J113" s="31"/>
      <c r="K113" s="38">
        <v>18.350000000000001</v>
      </c>
      <c r="L113" s="31">
        <v>1</v>
      </c>
      <c r="M113" s="38">
        <v>18.350000000000001</v>
      </c>
      <c r="N113" s="5"/>
      <c r="O113" t="str">
        <f>VLOOKUP(I113,Article_famille!A:B,2,FALSE)</f>
        <v>Respiratoire</v>
      </c>
      <c r="P113" t="str">
        <f>VLOOKUP(A113,'Copier commandes wix'!I:N,4,FALSE)</f>
        <v>‎25‎/‎08‎/‎2015</v>
      </c>
      <c r="Q113">
        <f>VLOOKUP(G113,'effectif par contrat'!A:B,2,FALSE)</f>
        <v>10</v>
      </c>
    </row>
    <row r="114" spans="1:17" x14ac:dyDescent="0.35">
      <c r="A114" s="58" t="s">
        <v>140</v>
      </c>
      <c r="B114" s="40" t="s">
        <v>141</v>
      </c>
      <c r="C114" s="40" t="str">
        <f t="shared" si="8"/>
        <v>KARINE</v>
      </c>
      <c r="D114" s="40">
        <f t="shared" si="9"/>
        <v>7</v>
      </c>
      <c r="E114" s="40">
        <f t="shared" si="10"/>
        <v>12</v>
      </c>
      <c r="F114" s="40" t="str">
        <f t="shared" si="11"/>
        <v>BEDON</v>
      </c>
      <c r="G114" s="40" t="str">
        <f>VLOOKUP(F114,'Effectif contrat'!A:B,2,FALSE)</f>
        <v>B05 - FONCTIONS SUPPORT</v>
      </c>
      <c r="H114" s="32" t="s">
        <v>19</v>
      </c>
      <c r="I114" s="32" t="s">
        <v>34</v>
      </c>
      <c r="J114" s="32"/>
      <c r="K114" s="39">
        <v>4.01</v>
      </c>
      <c r="L114" s="32">
        <v>1</v>
      </c>
      <c r="M114" s="39">
        <v>4.01</v>
      </c>
      <c r="N114" s="6"/>
      <c r="O114" t="str">
        <f>VLOOKUP(I114,Article_famille!A:B,2,FALSE)</f>
        <v>Tête</v>
      </c>
      <c r="P114" t="str">
        <f>VLOOKUP(A114,'Copier commandes wix'!I:N,4,FALSE)</f>
        <v>‎25‎/‎08‎/‎2015</v>
      </c>
      <c r="Q114">
        <f>VLOOKUP(G114,'effectif par contrat'!A:B,2,FALSE)</f>
        <v>10</v>
      </c>
    </row>
    <row r="115" spans="1:17" x14ac:dyDescent="0.35">
      <c r="A115" s="58" t="s">
        <v>140</v>
      </c>
      <c r="B115" s="40" t="s">
        <v>141</v>
      </c>
      <c r="C115" s="40" t="str">
        <f t="shared" si="8"/>
        <v>KARINE</v>
      </c>
      <c r="D115" s="40">
        <f t="shared" si="9"/>
        <v>7</v>
      </c>
      <c r="E115" s="40">
        <f t="shared" si="10"/>
        <v>12</v>
      </c>
      <c r="F115" s="40" t="str">
        <f t="shared" si="11"/>
        <v>BEDON</v>
      </c>
      <c r="G115" s="40" t="str">
        <f>VLOOKUP(F115,'Effectif contrat'!A:B,2,FALSE)</f>
        <v>B05 - FONCTIONS SUPPORT</v>
      </c>
      <c r="H115" s="31" t="s">
        <v>19</v>
      </c>
      <c r="I115" s="31" t="s">
        <v>57</v>
      </c>
      <c r="J115" s="31"/>
      <c r="K115" s="38">
        <v>2.42</v>
      </c>
      <c r="L115" s="31">
        <v>1</v>
      </c>
      <c r="M115" s="38">
        <v>2.42</v>
      </c>
      <c r="N115" s="5"/>
      <c r="O115" t="str">
        <f>VLOOKUP(I115,Article_famille!A:B,2,FALSE)</f>
        <v>Respiratoire</v>
      </c>
      <c r="P115" t="str">
        <f>VLOOKUP(A115,'Copier commandes wix'!I:N,4,FALSE)</f>
        <v>‎25‎/‎08‎/‎2015</v>
      </c>
      <c r="Q115">
        <f>VLOOKUP(G115,'effectif par contrat'!A:B,2,FALSE)</f>
        <v>10</v>
      </c>
    </row>
    <row r="116" spans="1:17" x14ac:dyDescent="0.35">
      <c r="A116" s="58" t="s">
        <v>140</v>
      </c>
      <c r="B116" s="40" t="s">
        <v>141</v>
      </c>
      <c r="C116" s="40" t="str">
        <f t="shared" si="8"/>
        <v>KARINE</v>
      </c>
      <c r="D116" s="40">
        <f t="shared" si="9"/>
        <v>7</v>
      </c>
      <c r="E116" s="40">
        <f t="shared" si="10"/>
        <v>12</v>
      </c>
      <c r="F116" s="40" t="str">
        <f t="shared" si="11"/>
        <v>BEDON</v>
      </c>
      <c r="G116" s="40" t="str">
        <f>VLOOKUP(F116,'Effectif contrat'!A:B,2,FALSE)</f>
        <v>B05 - FONCTIONS SUPPORT</v>
      </c>
      <c r="H116" s="32" t="s">
        <v>19</v>
      </c>
      <c r="I116" s="32" t="s">
        <v>182</v>
      </c>
      <c r="J116" s="32"/>
      <c r="K116" s="39">
        <v>99.8</v>
      </c>
      <c r="L116" s="32">
        <v>1</v>
      </c>
      <c r="M116" s="39">
        <v>99.8</v>
      </c>
      <c r="N116" s="6"/>
      <c r="O116" t="str">
        <f>VLOOKUP(I116,Article_famille!A:B,2,FALSE)</f>
        <v>Respiratoire</v>
      </c>
      <c r="P116" t="str">
        <f>VLOOKUP(A116,'Copier commandes wix'!I:N,4,FALSE)</f>
        <v>‎25‎/‎08‎/‎2015</v>
      </c>
      <c r="Q116">
        <f>VLOOKUP(G116,'effectif par contrat'!A:B,2,FALSE)</f>
        <v>10</v>
      </c>
    </row>
    <row r="117" spans="1:17" x14ac:dyDescent="0.35">
      <c r="A117" s="58" t="s">
        <v>140</v>
      </c>
      <c r="B117" s="40" t="s">
        <v>141</v>
      </c>
      <c r="C117" s="40" t="str">
        <f t="shared" si="8"/>
        <v>KARINE</v>
      </c>
      <c r="D117" s="40">
        <f t="shared" si="9"/>
        <v>7</v>
      </c>
      <c r="E117" s="40">
        <f t="shared" si="10"/>
        <v>12</v>
      </c>
      <c r="F117" s="40" t="str">
        <f t="shared" si="11"/>
        <v>BEDON</v>
      </c>
      <c r="G117" s="40" t="str">
        <f>VLOOKUP(F117,'Effectif contrat'!A:B,2,FALSE)</f>
        <v>B05 - FONCTIONS SUPPORT</v>
      </c>
      <c r="H117" s="31" t="s">
        <v>25</v>
      </c>
      <c r="I117" s="31" t="s">
        <v>183</v>
      </c>
      <c r="J117" s="31"/>
      <c r="K117" s="38">
        <v>56.22</v>
      </c>
      <c r="L117" s="31">
        <v>1</v>
      </c>
      <c r="M117" s="38">
        <v>56.22</v>
      </c>
      <c r="N117" s="5"/>
      <c r="O117" t="str">
        <f>VLOOKUP(I117,Article_famille!A:B,2,FALSE)</f>
        <v>Travail en hauteur</v>
      </c>
      <c r="P117" t="str">
        <f>VLOOKUP(A117,'Copier commandes wix'!I:N,4,FALSE)</f>
        <v>‎25‎/‎08‎/‎2015</v>
      </c>
      <c r="Q117">
        <f>VLOOKUP(G117,'effectif par contrat'!A:B,2,FALSE)</f>
        <v>10</v>
      </c>
    </row>
    <row r="118" spans="1:17" x14ac:dyDescent="0.35">
      <c r="A118" s="58" t="s">
        <v>140</v>
      </c>
      <c r="B118" s="40" t="s">
        <v>141</v>
      </c>
      <c r="C118" s="40" t="str">
        <f t="shared" si="8"/>
        <v>KARINE</v>
      </c>
      <c r="D118" s="40">
        <f t="shared" si="9"/>
        <v>7</v>
      </c>
      <c r="E118" s="40">
        <f t="shared" si="10"/>
        <v>12</v>
      </c>
      <c r="F118" s="40" t="str">
        <f t="shared" si="11"/>
        <v>BEDON</v>
      </c>
      <c r="G118" s="40" t="str">
        <f>VLOOKUP(F118,'Effectif contrat'!A:B,2,FALSE)</f>
        <v>B05 - FONCTIONS SUPPORT</v>
      </c>
      <c r="H118" s="32" t="s">
        <v>25</v>
      </c>
      <c r="I118" s="32" t="s">
        <v>129</v>
      </c>
      <c r="J118" s="32" t="s">
        <v>184</v>
      </c>
      <c r="K118" s="39">
        <v>36.81</v>
      </c>
      <c r="L118" s="32">
        <v>1</v>
      </c>
      <c r="M118" s="39">
        <v>36.81</v>
      </c>
      <c r="N118" s="6"/>
      <c r="O118" t="str">
        <f>VLOOKUP(I118,Article_famille!A:B,2,FALSE)</f>
        <v>Travail en hauteur</v>
      </c>
      <c r="P118" t="str">
        <f>VLOOKUP(A118,'Copier commandes wix'!I:N,4,FALSE)</f>
        <v>‎25‎/‎08‎/‎2015</v>
      </c>
      <c r="Q118">
        <f>VLOOKUP(G118,'effectif par contrat'!A:B,2,FALSE)</f>
        <v>10</v>
      </c>
    </row>
    <row r="119" spans="1:17" x14ac:dyDescent="0.35">
      <c r="A119" s="58" t="s">
        <v>140</v>
      </c>
      <c r="B119" s="40" t="s">
        <v>141</v>
      </c>
      <c r="C119" s="40" t="str">
        <f t="shared" si="8"/>
        <v>KARINE</v>
      </c>
      <c r="D119" s="40">
        <f t="shared" si="9"/>
        <v>7</v>
      </c>
      <c r="E119" s="40">
        <f t="shared" si="10"/>
        <v>12</v>
      </c>
      <c r="F119" s="40" t="str">
        <f t="shared" si="11"/>
        <v>BEDON</v>
      </c>
      <c r="G119" s="40" t="str">
        <f>VLOOKUP(F119,'Effectif contrat'!A:B,2,FALSE)</f>
        <v>B05 - FONCTIONS SUPPORT</v>
      </c>
      <c r="H119" s="31" t="s">
        <v>25</v>
      </c>
      <c r="I119" s="31" t="s">
        <v>185</v>
      </c>
      <c r="J119" s="31"/>
      <c r="K119" s="38">
        <v>10.28</v>
      </c>
      <c r="L119" s="31">
        <v>1</v>
      </c>
      <c r="M119" s="38">
        <v>10.28</v>
      </c>
      <c r="N119" s="5"/>
      <c r="O119" t="str">
        <f>VLOOKUP(I119,Article_famille!A:B,2,FALSE)</f>
        <v>Travail en hauteur</v>
      </c>
      <c r="P119" t="str">
        <f>VLOOKUP(A119,'Copier commandes wix'!I:N,4,FALSE)</f>
        <v>‎25‎/‎08‎/‎2015</v>
      </c>
      <c r="Q119">
        <f>VLOOKUP(G119,'effectif par contrat'!A:B,2,FALSE)</f>
        <v>10</v>
      </c>
    </row>
    <row r="120" spans="1:17" x14ac:dyDescent="0.35">
      <c r="A120" s="58" t="s">
        <v>140</v>
      </c>
      <c r="B120" s="40" t="s">
        <v>141</v>
      </c>
      <c r="C120" s="40" t="str">
        <f t="shared" si="8"/>
        <v>KARINE</v>
      </c>
      <c r="D120" s="40">
        <f t="shared" si="9"/>
        <v>7</v>
      </c>
      <c r="E120" s="40">
        <f t="shared" si="10"/>
        <v>12</v>
      </c>
      <c r="F120" s="40" t="str">
        <f t="shared" si="11"/>
        <v>BEDON</v>
      </c>
      <c r="G120" s="40" t="str">
        <f>VLOOKUP(F120,'Effectif contrat'!A:B,2,FALSE)</f>
        <v>B05 - FONCTIONS SUPPORT</v>
      </c>
      <c r="H120" s="32" t="s">
        <v>25</v>
      </c>
      <c r="I120" s="32" t="s">
        <v>139</v>
      </c>
      <c r="J120" s="32"/>
      <c r="K120" s="39">
        <v>9.2200000000000006</v>
      </c>
      <c r="L120" s="32">
        <v>1</v>
      </c>
      <c r="M120" s="39">
        <v>9.2200000000000006</v>
      </c>
      <c r="N120" s="6"/>
      <c r="O120" t="str">
        <f>VLOOKUP(I120,Article_famille!A:B,2,FALSE)</f>
        <v>Corps</v>
      </c>
      <c r="P120" t="str">
        <f>VLOOKUP(A120,'Copier commandes wix'!I:N,4,FALSE)</f>
        <v>‎25‎/‎08‎/‎2015</v>
      </c>
      <c r="Q120">
        <f>VLOOKUP(G120,'effectif par contrat'!A:B,2,FALSE)</f>
        <v>10</v>
      </c>
    </row>
    <row r="121" spans="1:17" x14ac:dyDescent="0.35">
      <c r="A121" s="58" t="s">
        <v>140</v>
      </c>
      <c r="B121" s="40" t="s">
        <v>141</v>
      </c>
      <c r="C121" s="40" t="str">
        <f t="shared" si="8"/>
        <v>KARINE</v>
      </c>
      <c r="D121" s="40">
        <f t="shared" si="9"/>
        <v>7</v>
      </c>
      <c r="E121" s="40">
        <f t="shared" si="10"/>
        <v>12</v>
      </c>
      <c r="F121" s="40" t="str">
        <f t="shared" si="11"/>
        <v>BEDON</v>
      </c>
      <c r="G121" s="40" t="str">
        <f>VLOOKUP(F121,'Effectif contrat'!A:B,2,FALSE)</f>
        <v>B05 - FONCTIONS SUPPORT</v>
      </c>
      <c r="H121" s="31" t="s">
        <v>25</v>
      </c>
      <c r="I121" s="31" t="s">
        <v>136</v>
      </c>
      <c r="J121" s="31" t="s">
        <v>15</v>
      </c>
      <c r="K121" s="38">
        <v>3.07</v>
      </c>
      <c r="L121" s="31">
        <v>1</v>
      </c>
      <c r="M121" s="38">
        <v>3.07</v>
      </c>
      <c r="N121" s="5"/>
      <c r="O121" t="str">
        <f>VLOOKUP(I121,Article_famille!A:B,2,FALSE)</f>
        <v>Travail en hauteur</v>
      </c>
      <c r="P121" t="str">
        <f>VLOOKUP(A121,'Copier commandes wix'!I:N,4,FALSE)</f>
        <v>‎25‎/‎08‎/‎2015</v>
      </c>
      <c r="Q121">
        <f>VLOOKUP(G121,'effectif par contrat'!A:B,2,FALSE)</f>
        <v>10</v>
      </c>
    </row>
    <row r="122" spans="1:17" x14ac:dyDescent="0.35">
      <c r="A122" s="58" t="s">
        <v>2191</v>
      </c>
      <c r="B122" s="40" t="s">
        <v>433</v>
      </c>
      <c r="C122" s="40" t="str">
        <f t="shared" si="8"/>
        <v>mathias</v>
      </c>
      <c r="D122" s="40">
        <f t="shared" si="9"/>
        <v>8</v>
      </c>
      <c r="E122" s="40">
        <f t="shared" si="10"/>
        <v>14</v>
      </c>
      <c r="F122" s="40" t="str">
        <f t="shared" si="11"/>
        <v>Hereau</v>
      </c>
      <c r="G122" s="40" t="str">
        <f>VLOOKUP(F122,'Effectif contrat'!A:B,2,FALSE)</f>
        <v>CHANTIERS ELEC - REIXACH</v>
      </c>
      <c r="H122" s="31" t="s">
        <v>25</v>
      </c>
      <c r="I122" s="31" t="s">
        <v>69</v>
      </c>
      <c r="J122" s="31">
        <v>46</v>
      </c>
      <c r="K122" s="38">
        <v>31.36</v>
      </c>
      <c r="L122" s="31">
        <v>1</v>
      </c>
      <c r="M122" s="38">
        <v>31.36</v>
      </c>
      <c r="N122" s="5"/>
      <c r="O122" t="str">
        <f>VLOOKUP(I122,Article_famille!A:B,2,FALSE)</f>
        <v>Pieds</v>
      </c>
      <c r="P122" t="str">
        <f>VLOOKUP(A122,'Copier commandes wix'!I:N,4,FALSE)</f>
        <v>‎28‎/‎08‎/‎2015</v>
      </c>
      <c r="Q122">
        <f>VLOOKUP(G122,'effectif par contrat'!A:B,2,FALSE)</f>
        <v>6</v>
      </c>
    </row>
    <row r="123" spans="1:17" x14ac:dyDescent="0.35">
      <c r="A123" s="58" t="s">
        <v>187</v>
      </c>
      <c r="B123" s="40" t="s">
        <v>91</v>
      </c>
      <c r="C123" s="40" t="str">
        <f t="shared" si="8"/>
        <v>pascal</v>
      </c>
      <c r="D123" s="40">
        <f t="shared" si="9"/>
        <v>7</v>
      </c>
      <c r="E123" s="40">
        <f t="shared" si="10"/>
        <v>13</v>
      </c>
      <c r="F123" s="40" t="str">
        <f t="shared" si="11"/>
        <v>garcia</v>
      </c>
      <c r="G123" s="40" t="str">
        <f>VLOOKUP(F123,'Effectif contrat'!A:B,2,FALSE)</f>
        <v>PIONEER - MAINTENANCE</v>
      </c>
      <c r="H123" s="31" t="s">
        <v>19</v>
      </c>
      <c r="I123" s="31" t="s">
        <v>20</v>
      </c>
      <c r="J123" s="31">
        <v>10</v>
      </c>
      <c r="K123" s="38">
        <v>3.71</v>
      </c>
      <c r="L123" s="31">
        <v>10</v>
      </c>
      <c r="M123" s="38">
        <v>37.1</v>
      </c>
      <c r="N123" s="5"/>
      <c r="O123" t="str">
        <f>VLOOKUP(I123,Article_famille!A:B,2,FALSE)</f>
        <v>Mains</v>
      </c>
      <c r="P123" t="str">
        <f>VLOOKUP(A123,'Copier commandes wix'!I:N,4,FALSE)</f>
        <v>‎01‎/‎09‎/‎2015</v>
      </c>
      <c r="Q123">
        <f>VLOOKUP(G123,'effectif par contrat'!A:B,2,FALSE)</f>
        <v>2</v>
      </c>
    </row>
    <row r="124" spans="1:17" x14ac:dyDescent="0.35">
      <c r="A124" s="58" t="s">
        <v>188</v>
      </c>
      <c r="B124" s="40" t="s">
        <v>32</v>
      </c>
      <c r="C124" s="40" t="str">
        <f t="shared" si="8"/>
        <v>Vincent</v>
      </c>
      <c r="D124" s="40">
        <f t="shared" si="9"/>
        <v>8</v>
      </c>
      <c r="E124" s="40">
        <f t="shared" si="10"/>
        <v>14</v>
      </c>
      <c r="F124" s="40" t="str">
        <f t="shared" si="11"/>
        <v>PASCAL</v>
      </c>
      <c r="G124" s="40" t="str">
        <f>VLOOKUP(F124,'Effectif contrat'!A:B,2,FALSE)</f>
        <v>AIRBUS - MAINTENANCE FAL</v>
      </c>
      <c r="H124" s="31" t="s">
        <v>19</v>
      </c>
      <c r="I124" s="31" t="s">
        <v>83</v>
      </c>
      <c r="J124" s="31" t="s">
        <v>85</v>
      </c>
      <c r="K124" s="38">
        <v>1.0900000000000001</v>
      </c>
      <c r="L124" s="31">
        <v>10</v>
      </c>
      <c r="M124" s="38">
        <v>10.9</v>
      </c>
      <c r="N124" s="5"/>
      <c r="O124" t="str">
        <f>VLOOKUP(I124,Article_famille!A:B,2,FALSE)</f>
        <v>Mains</v>
      </c>
      <c r="P124" t="str">
        <f>VLOOKUP(A124,'Copier commandes wix'!I:N,4,FALSE)</f>
        <v>‎01‎/‎09‎/‎2015</v>
      </c>
      <c r="Q124">
        <f>VLOOKUP(G124,'effectif par contrat'!A:B,2,FALSE)</f>
        <v>38</v>
      </c>
    </row>
    <row r="125" spans="1:17" x14ac:dyDescent="0.35">
      <c r="A125" s="58" t="s">
        <v>188</v>
      </c>
      <c r="B125" s="40" t="s">
        <v>32</v>
      </c>
      <c r="C125" s="40" t="str">
        <f t="shared" si="8"/>
        <v>Vincent</v>
      </c>
      <c r="D125" s="40">
        <f t="shared" si="9"/>
        <v>8</v>
      </c>
      <c r="E125" s="40">
        <f t="shared" si="10"/>
        <v>14</v>
      </c>
      <c r="F125" s="40" t="str">
        <f t="shared" si="11"/>
        <v>PASCAL</v>
      </c>
      <c r="G125" s="40" t="str">
        <f>VLOOKUP(F125,'Effectif contrat'!A:B,2,FALSE)</f>
        <v>AIRBUS - MAINTENANCE FAL</v>
      </c>
      <c r="H125" s="32" t="s">
        <v>39</v>
      </c>
      <c r="I125" s="32" t="s">
        <v>172</v>
      </c>
      <c r="J125" s="32"/>
      <c r="K125" s="39">
        <v>0</v>
      </c>
      <c r="L125" s="32">
        <v>10</v>
      </c>
      <c r="M125" s="39">
        <v>0</v>
      </c>
      <c r="N125" s="6"/>
      <c r="O125" t="str">
        <f>VLOOKUP(I125,Article_famille!A:B,2,FALSE)</f>
        <v>Mains</v>
      </c>
      <c r="P125" t="str">
        <f>VLOOKUP(A125,'Copier commandes wix'!I:N,4,FALSE)</f>
        <v>‎01‎/‎09‎/‎2015</v>
      </c>
      <c r="Q125">
        <f>VLOOKUP(G125,'effectif par contrat'!A:B,2,FALSE)</f>
        <v>38</v>
      </c>
    </row>
    <row r="126" spans="1:17" x14ac:dyDescent="0.35">
      <c r="A126" s="58" t="s">
        <v>188</v>
      </c>
      <c r="B126" s="40" t="s">
        <v>32</v>
      </c>
      <c r="C126" s="40" t="str">
        <f t="shared" si="8"/>
        <v>Vincent</v>
      </c>
      <c r="D126" s="40">
        <f t="shared" si="9"/>
        <v>8</v>
      </c>
      <c r="E126" s="40">
        <f t="shared" si="10"/>
        <v>14</v>
      </c>
      <c r="F126" s="40" t="str">
        <f t="shared" si="11"/>
        <v>PASCAL</v>
      </c>
      <c r="G126" s="40" t="str">
        <f>VLOOKUP(F126,'Effectif contrat'!A:B,2,FALSE)</f>
        <v>AIRBUS - MAINTENANCE FAL</v>
      </c>
      <c r="H126" s="31" t="s">
        <v>19</v>
      </c>
      <c r="I126" s="31" t="s">
        <v>50</v>
      </c>
      <c r="J126" s="31" t="s">
        <v>13</v>
      </c>
      <c r="K126" s="38">
        <v>3.17</v>
      </c>
      <c r="L126" s="31">
        <v>12</v>
      </c>
      <c r="M126" s="38">
        <v>38.04</v>
      </c>
      <c r="N126" s="5"/>
      <c r="O126" t="str">
        <f>VLOOKUP(I126,Article_famille!A:B,2,FALSE)</f>
        <v>Corps</v>
      </c>
      <c r="P126" t="str">
        <f>VLOOKUP(A126,'Copier commandes wix'!I:N,4,FALSE)</f>
        <v>‎01‎/‎09‎/‎2015</v>
      </c>
      <c r="Q126">
        <f>VLOOKUP(G126,'effectif par contrat'!A:B,2,FALSE)</f>
        <v>38</v>
      </c>
    </row>
    <row r="127" spans="1:17" x14ac:dyDescent="0.35">
      <c r="A127" s="58" t="s">
        <v>188</v>
      </c>
      <c r="B127" s="40" t="s">
        <v>32</v>
      </c>
      <c r="C127" s="40" t="str">
        <f t="shared" si="8"/>
        <v>Vincent</v>
      </c>
      <c r="D127" s="40">
        <f t="shared" si="9"/>
        <v>8</v>
      </c>
      <c r="E127" s="40">
        <f t="shared" si="10"/>
        <v>14</v>
      </c>
      <c r="F127" s="40" t="str">
        <f t="shared" si="11"/>
        <v>PASCAL</v>
      </c>
      <c r="G127" s="40" t="str">
        <f>VLOOKUP(F127,'Effectif contrat'!A:B,2,FALSE)</f>
        <v>AIRBUS - MAINTENANCE FAL</v>
      </c>
      <c r="H127" s="32" t="s">
        <v>19</v>
      </c>
      <c r="I127" s="32" t="s">
        <v>66</v>
      </c>
      <c r="J127" s="32"/>
      <c r="K127" s="39">
        <v>7.51</v>
      </c>
      <c r="L127" s="32">
        <v>7</v>
      </c>
      <c r="M127" s="39">
        <v>52.57</v>
      </c>
      <c r="N127" s="6"/>
      <c r="O127" t="str">
        <f>VLOOKUP(I127,Article_famille!A:B,2,FALSE)</f>
        <v>Yeux</v>
      </c>
      <c r="P127" t="str">
        <f>VLOOKUP(A127,'Copier commandes wix'!I:N,4,FALSE)</f>
        <v>‎01‎/‎09‎/‎2015</v>
      </c>
      <c r="Q127">
        <f>VLOOKUP(G127,'effectif par contrat'!A:B,2,FALSE)</f>
        <v>38</v>
      </c>
    </row>
    <row r="128" spans="1:17" x14ac:dyDescent="0.35">
      <c r="A128" s="58" t="s">
        <v>189</v>
      </c>
      <c r="B128" s="40" t="s">
        <v>190</v>
      </c>
      <c r="C128" s="40" t="str">
        <f t="shared" si="8"/>
        <v>CHRISTOPHE</v>
      </c>
      <c r="D128" s="40">
        <f t="shared" si="9"/>
        <v>11</v>
      </c>
      <c r="E128" s="40">
        <f t="shared" si="10"/>
        <v>21</v>
      </c>
      <c r="F128" s="40" t="str">
        <f t="shared" si="11"/>
        <v>SUBERVILLE</v>
      </c>
      <c r="G128" s="40" t="str">
        <f>VLOOKUP(F128,'Effectif contrat'!A:B,2,FALSE)</f>
        <v>ATR - MAINTENANCE</v>
      </c>
      <c r="H128" s="31" t="s">
        <v>112</v>
      </c>
      <c r="I128" s="31" t="s">
        <v>113</v>
      </c>
      <c r="J128" s="31" t="s">
        <v>114</v>
      </c>
      <c r="K128" s="38">
        <v>0</v>
      </c>
      <c r="L128" s="31">
        <v>2</v>
      </c>
      <c r="M128" s="38">
        <v>0</v>
      </c>
      <c r="N128" s="5"/>
      <c r="O128" t="str">
        <f>VLOOKUP(I128,Article_famille!A:B,2,FALSE)</f>
        <v>VPI</v>
      </c>
      <c r="P128" t="str">
        <f>VLOOKUP(A128,'Copier commandes wix'!I:N,4,FALSE)</f>
        <v>‎03‎/‎09‎/‎2015</v>
      </c>
      <c r="Q128">
        <f>VLOOKUP(G128,'effectif par contrat'!A:B,2,FALSE)</f>
        <v>7</v>
      </c>
    </row>
    <row r="129" spans="1:17" x14ac:dyDescent="0.35">
      <c r="A129" s="58" t="s">
        <v>191</v>
      </c>
      <c r="B129" s="40" t="s">
        <v>141</v>
      </c>
      <c r="C129" s="40" t="str">
        <f t="shared" si="8"/>
        <v>KARINE</v>
      </c>
      <c r="D129" s="40">
        <f t="shared" si="9"/>
        <v>7</v>
      </c>
      <c r="E129" s="40">
        <f t="shared" si="10"/>
        <v>12</v>
      </c>
      <c r="F129" s="40" t="str">
        <f t="shared" si="11"/>
        <v>BEDON</v>
      </c>
      <c r="G129" s="40" t="str">
        <f>VLOOKUP(F129,'Effectif contrat'!A:B,2,FALSE)</f>
        <v>B05 - FONCTIONS SUPPORT</v>
      </c>
      <c r="H129" s="31" t="s">
        <v>19</v>
      </c>
      <c r="I129" s="31" t="s">
        <v>50</v>
      </c>
      <c r="J129" s="31" t="s">
        <v>13</v>
      </c>
      <c r="K129" s="38">
        <v>3.17</v>
      </c>
      <c r="L129" s="31">
        <v>20</v>
      </c>
      <c r="M129" s="38">
        <v>63.4</v>
      </c>
      <c r="N129" s="5"/>
      <c r="O129" t="str">
        <f>VLOOKUP(I129,Article_famille!A:B,2,FALSE)</f>
        <v>Corps</v>
      </c>
      <c r="P129" t="str">
        <f>VLOOKUP(A129,'Copier commandes wix'!I:N,4,FALSE)</f>
        <v>‎07‎/‎09‎/‎2015</v>
      </c>
      <c r="Q129">
        <f>VLOOKUP(G129,'effectif par contrat'!A:B,2,FALSE)</f>
        <v>10</v>
      </c>
    </row>
    <row r="130" spans="1:17" x14ac:dyDescent="0.35">
      <c r="A130" s="58" t="s">
        <v>191</v>
      </c>
      <c r="B130" s="40" t="s">
        <v>141</v>
      </c>
      <c r="C130" s="40" t="str">
        <f t="shared" si="8"/>
        <v>KARINE</v>
      </c>
      <c r="D130" s="40">
        <f t="shared" si="9"/>
        <v>7</v>
      </c>
      <c r="E130" s="40">
        <f t="shared" si="10"/>
        <v>12</v>
      </c>
      <c r="F130" s="40" t="str">
        <f t="shared" si="11"/>
        <v>BEDON</v>
      </c>
      <c r="G130" s="40" t="str">
        <f>VLOOKUP(F130,'Effectif contrat'!A:B,2,FALSE)</f>
        <v>B05 - FONCTIONS SUPPORT</v>
      </c>
      <c r="H130" s="32" t="s">
        <v>19</v>
      </c>
      <c r="I130" s="32" t="s">
        <v>20</v>
      </c>
      <c r="J130" s="32">
        <v>8</v>
      </c>
      <c r="K130" s="39">
        <v>3.71</v>
      </c>
      <c r="L130" s="32">
        <v>24</v>
      </c>
      <c r="M130" s="39">
        <v>89.04</v>
      </c>
      <c r="N130" s="6"/>
      <c r="O130" t="str">
        <f>VLOOKUP(I130,Article_famille!A:B,2,FALSE)</f>
        <v>Mains</v>
      </c>
      <c r="P130" t="str">
        <f>VLOOKUP(A130,'Copier commandes wix'!I:N,4,FALSE)</f>
        <v>‎07‎/‎09‎/‎2015</v>
      </c>
      <c r="Q130">
        <f>VLOOKUP(G130,'effectif par contrat'!A:B,2,FALSE)</f>
        <v>10</v>
      </c>
    </row>
    <row r="131" spans="1:17" x14ac:dyDescent="0.35">
      <c r="A131" s="58" t="s">
        <v>191</v>
      </c>
      <c r="B131" s="40" t="s">
        <v>141</v>
      </c>
      <c r="C131" s="40" t="str">
        <f t="shared" si="8"/>
        <v>KARINE</v>
      </c>
      <c r="D131" s="40">
        <f t="shared" si="9"/>
        <v>7</v>
      </c>
      <c r="E131" s="40">
        <f t="shared" si="10"/>
        <v>12</v>
      </c>
      <c r="F131" s="40" t="str">
        <f t="shared" si="11"/>
        <v>BEDON</v>
      </c>
      <c r="G131" s="40" t="str">
        <f>VLOOKUP(F131,'Effectif contrat'!A:B,2,FALSE)</f>
        <v>B05 - FONCTIONS SUPPORT</v>
      </c>
      <c r="H131" s="31" t="s">
        <v>19</v>
      </c>
      <c r="I131" s="31" t="s">
        <v>20</v>
      </c>
      <c r="J131" s="31">
        <v>9</v>
      </c>
      <c r="K131" s="38">
        <v>3.71</v>
      </c>
      <c r="L131" s="31">
        <v>48</v>
      </c>
      <c r="M131" s="38">
        <v>178.08</v>
      </c>
      <c r="N131" s="5"/>
      <c r="O131" t="str">
        <f>VLOOKUP(I131,Article_famille!A:B,2,FALSE)</f>
        <v>Mains</v>
      </c>
      <c r="P131" t="str">
        <f>VLOOKUP(A131,'Copier commandes wix'!I:N,4,FALSE)</f>
        <v>‎07‎/‎09‎/‎2015</v>
      </c>
      <c r="Q131">
        <f>VLOOKUP(G131,'effectif par contrat'!A:B,2,FALSE)</f>
        <v>10</v>
      </c>
    </row>
    <row r="132" spans="1:17" x14ac:dyDescent="0.35">
      <c r="A132" s="58" t="s">
        <v>191</v>
      </c>
      <c r="B132" s="40" t="s">
        <v>141</v>
      </c>
      <c r="C132" s="40" t="str">
        <f t="shared" si="8"/>
        <v>KARINE</v>
      </c>
      <c r="D132" s="40">
        <f t="shared" si="9"/>
        <v>7</v>
      </c>
      <c r="E132" s="40">
        <f t="shared" si="10"/>
        <v>12</v>
      </c>
      <c r="F132" s="40" t="str">
        <f t="shared" si="11"/>
        <v>BEDON</v>
      </c>
      <c r="G132" s="40" t="str">
        <f>VLOOKUP(F132,'Effectif contrat'!A:B,2,FALSE)</f>
        <v>B05 - FONCTIONS SUPPORT</v>
      </c>
      <c r="H132" s="32" t="s">
        <v>19</v>
      </c>
      <c r="I132" s="32" t="s">
        <v>20</v>
      </c>
      <c r="J132" s="32">
        <v>10</v>
      </c>
      <c r="K132" s="39">
        <v>3.71</v>
      </c>
      <c r="L132" s="32">
        <v>36</v>
      </c>
      <c r="M132" s="39">
        <v>133.56</v>
      </c>
      <c r="N132" s="6"/>
      <c r="O132" t="str">
        <f>VLOOKUP(I132,Article_famille!A:B,2,FALSE)</f>
        <v>Mains</v>
      </c>
      <c r="P132" t="str">
        <f>VLOOKUP(A132,'Copier commandes wix'!I:N,4,FALSE)</f>
        <v>‎07‎/‎09‎/‎2015</v>
      </c>
      <c r="Q132">
        <f>VLOOKUP(G132,'effectif par contrat'!A:B,2,FALSE)</f>
        <v>10</v>
      </c>
    </row>
    <row r="133" spans="1:17" x14ac:dyDescent="0.35">
      <c r="A133" s="58" t="s">
        <v>191</v>
      </c>
      <c r="B133" s="40" t="s">
        <v>141</v>
      </c>
      <c r="C133" s="40" t="str">
        <f t="shared" si="8"/>
        <v>KARINE</v>
      </c>
      <c r="D133" s="40">
        <f t="shared" si="9"/>
        <v>7</v>
      </c>
      <c r="E133" s="40">
        <f t="shared" si="10"/>
        <v>12</v>
      </c>
      <c r="F133" s="40" t="str">
        <f t="shared" si="11"/>
        <v>BEDON</v>
      </c>
      <c r="G133" s="40" t="str">
        <f>VLOOKUP(F133,'Effectif contrat'!A:B,2,FALSE)</f>
        <v>B05 - FONCTIONS SUPPORT</v>
      </c>
      <c r="H133" s="31" t="s">
        <v>19</v>
      </c>
      <c r="I133" s="31" t="s">
        <v>20</v>
      </c>
      <c r="J133" s="31">
        <v>11</v>
      </c>
      <c r="K133" s="38">
        <v>3.71</v>
      </c>
      <c r="L133" s="31">
        <v>36</v>
      </c>
      <c r="M133" s="38">
        <v>133.56</v>
      </c>
      <c r="N133" s="5"/>
      <c r="O133" t="str">
        <f>VLOOKUP(I133,Article_famille!A:B,2,FALSE)</f>
        <v>Mains</v>
      </c>
      <c r="P133" t="str">
        <f>VLOOKUP(A133,'Copier commandes wix'!I:N,4,FALSE)</f>
        <v>‎07‎/‎09‎/‎2015</v>
      </c>
      <c r="Q133">
        <f>VLOOKUP(G133,'effectif par contrat'!A:B,2,FALSE)</f>
        <v>10</v>
      </c>
    </row>
    <row r="134" spans="1:17" x14ac:dyDescent="0.35">
      <c r="A134" s="58" t="s">
        <v>191</v>
      </c>
      <c r="B134" s="40" t="s">
        <v>141</v>
      </c>
      <c r="C134" s="40" t="str">
        <f t="shared" si="8"/>
        <v>KARINE</v>
      </c>
      <c r="D134" s="40">
        <f t="shared" si="9"/>
        <v>7</v>
      </c>
      <c r="E134" s="40">
        <f t="shared" si="10"/>
        <v>12</v>
      </c>
      <c r="F134" s="40" t="str">
        <f t="shared" si="11"/>
        <v>BEDON</v>
      </c>
      <c r="G134" s="40" t="str">
        <f>VLOOKUP(F134,'Effectif contrat'!A:B,2,FALSE)</f>
        <v>B05 - FONCTIONS SUPPORT</v>
      </c>
      <c r="H134" s="32" t="s">
        <v>19</v>
      </c>
      <c r="I134" s="32" t="s">
        <v>83</v>
      </c>
      <c r="J134" s="32" t="s">
        <v>85</v>
      </c>
      <c r="K134" s="39">
        <v>1.0900000000000001</v>
      </c>
      <c r="L134" s="32">
        <v>10</v>
      </c>
      <c r="M134" s="39">
        <v>10.9</v>
      </c>
      <c r="N134" s="6"/>
      <c r="O134" t="str">
        <f>VLOOKUP(I134,Article_famille!A:B,2,FALSE)</f>
        <v>Mains</v>
      </c>
      <c r="P134" t="str">
        <f>VLOOKUP(A134,'Copier commandes wix'!I:N,4,FALSE)</f>
        <v>‎07‎/‎09‎/‎2015</v>
      </c>
      <c r="Q134">
        <f>VLOOKUP(G134,'effectif par contrat'!A:B,2,FALSE)</f>
        <v>10</v>
      </c>
    </row>
    <row r="135" spans="1:17" x14ac:dyDescent="0.35">
      <c r="A135" s="58" t="s">
        <v>191</v>
      </c>
      <c r="B135" s="40" t="s">
        <v>141</v>
      </c>
      <c r="C135" s="40" t="str">
        <f t="shared" ref="C135:C178" si="12">IFERROR(MID(B135,1,FIND(" ",B135,1)-1),"")</f>
        <v>KARINE</v>
      </c>
      <c r="D135" s="40">
        <f t="shared" ref="D135:D178" si="13">LEN(C135)+1</f>
        <v>7</v>
      </c>
      <c r="E135" s="40">
        <f t="shared" ref="E135:E178" si="14">LEN(B135)</f>
        <v>12</v>
      </c>
      <c r="F135" s="40" t="str">
        <f t="shared" ref="F135:F178" si="15">RIGHT(B135,E135-D135)</f>
        <v>BEDON</v>
      </c>
      <c r="G135" s="40" t="str">
        <f>VLOOKUP(F135,'Effectif contrat'!A:B,2,FALSE)</f>
        <v>B05 - FONCTIONS SUPPORT</v>
      </c>
      <c r="H135" s="31" t="s">
        <v>19</v>
      </c>
      <c r="I135" s="31" t="s">
        <v>83</v>
      </c>
      <c r="J135" s="31" t="s">
        <v>193</v>
      </c>
      <c r="K135" s="38">
        <v>1.0900000000000001</v>
      </c>
      <c r="L135" s="31">
        <v>10</v>
      </c>
      <c r="M135" s="38">
        <v>10.9</v>
      </c>
      <c r="N135" s="5"/>
      <c r="O135" t="str">
        <f>VLOOKUP(I135,Article_famille!A:B,2,FALSE)</f>
        <v>Mains</v>
      </c>
      <c r="P135" t="str">
        <f>VLOOKUP(A135,'Copier commandes wix'!I:N,4,FALSE)</f>
        <v>‎07‎/‎09‎/‎2015</v>
      </c>
      <c r="Q135">
        <f>VLOOKUP(G135,'effectif par contrat'!A:B,2,FALSE)</f>
        <v>10</v>
      </c>
    </row>
    <row r="136" spans="1:17" x14ac:dyDescent="0.35">
      <c r="A136" s="58" t="s">
        <v>191</v>
      </c>
      <c r="B136" s="40" t="s">
        <v>141</v>
      </c>
      <c r="C136" s="40" t="str">
        <f t="shared" si="12"/>
        <v>KARINE</v>
      </c>
      <c r="D136" s="40">
        <f t="shared" si="13"/>
        <v>7</v>
      </c>
      <c r="E136" s="40">
        <f t="shared" si="14"/>
        <v>12</v>
      </c>
      <c r="F136" s="40" t="str">
        <f t="shared" si="15"/>
        <v>BEDON</v>
      </c>
      <c r="G136" s="40" t="str">
        <f>VLOOKUP(F136,'Effectif contrat'!A:B,2,FALSE)</f>
        <v>B05 - FONCTIONS SUPPORT</v>
      </c>
      <c r="H136" s="32" t="s">
        <v>19</v>
      </c>
      <c r="I136" s="32" t="s">
        <v>27</v>
      </c>
      <c r="J136" s="32"/>
      <c r="K136" s="39">
        <v>18.350000000000001</v>
      </c>
      <c r="L136" s="32">
        <v>10</v>
      </c>
      <c r="M136" s="39">
        <v>183.5</v>
      </c>
      <c r="N136" s="6"/>
      <c r="O136" t="str">
        <f>VLOOKUP(I136,Article_famille!A:B,2,FALSE)</f>
        <v>Respiratoire</v>
      </c>
      <c r="P136" t="str">
        <f>VLOOKUP(A136,'Copier commandes wix'!I:N,4,FALSE)</f>
        <v>‎07‎/‎09‎/‎2015</v>
      </c>
      <c r="Q136">
        <f>VLOOKUP(G136,'effectif par contrat'!A:B,2,FALSE)</f>
        <v>10</v>
      </c>
    </row>
    <row r="137" spans="1:17" x14ac:dyDescent="0.35">
      <c r="A137" s="58" t="s">
        <v>191</v>
      </c>
      <c r="B137" s="40" t="s">
        <v>141</v>
      </c>
      <c r="C137" s="40" t="str">
        <f t="shared" si="12"/>
        <v>KARINE</v>
      </c>
      <c r="D137" s="40">
        <f t="shared" si="13"/>
        <v>7</v>
      </c>
      <c r="E137" s="40">
        <f t="shared" si="14"/>
        <v>12</v>
      </c>
      <c r="F137" s="40" t="str">
        <f t="shared" si="15"/>
        <v>BEDON</v>
      </c>
      <c r="G137" s="40" t="str">
        <f>VLOOKUP(F137,'Effectif contrat'!A:B,2,FALSE)</f>
        <v>B05 - FONCTIONS SUPPORT</v>
      </c>
      <c r="H137" s="31" t="s">
        <v>19</v>
      </c>
      <c r="I137" s="31" t="s">
        <v>66</v>
      </c>
      <c r="J137" s="31"/>
      <c r="K137" s="38">
        <v>7.51</v>
      </c>
      <c r="L137" s="31">
        <v>10</v>
      </c>
      <c r="M137" s="38">
        <v>75.099999999999994</v>
      </c>
      <c r="N137" s="5"/>
      <c r="O137" t="str">
        <f>VLOOKUP(I137,Article_famille!A:B,2,FALSE)</f>
        <v>Yeux</v>
      </c>
      <c r="P137" t="str">
        <f>VLOOKUP(A137,'Copier commandes wix'!I:N,4,FALSE)</f>
        <v>‎07‎/‎09‎/‎2015</v>
      </c>
      <c r="Q137">
        <f>VLOOKUP(G137,'effectif par contrat'!A:B,2,FALSE)</f>
        <v>10</v>
      </c>
    </row>
    <row r="138" spans="1:17" x14ac:dyDescent="0.35">
      <c r="A138" s="58" t="s">
        <v>191</v>
      </c>
      <c r="B138" s="40" t="s">
        <v>141</v>
      </c>
      <c r="C138" s="40" t="str">
        <f t="shared" si="12"/>
        <v>KARINE</v>
      </c>
      <c r="D138" s="40">
        <f t="shared" si="13"/>
        <v>7</v>
      </c>
      <c r="E138" s="40">
        <f t="shared" si="14"/>
        <v>12</v>
      </c>
      <c r="F138" s="40" t="str">
        <f t="shared" si="15"/>
        <v>BEDON</v>
      </c>
      <c r="G138" s="40" t="str">
        <f>VLOOKUP(F138,'Effectif contrat'!A:B,2,FALSE)</f>
        <v>B05 - FONCTIONS SUPPORT</v>
      </c>
      <c r="H138" s="32" t="s">
        <v>19</v>
      </c>
      <c r="I138" s="32" t="s">
        <v>178</v>
      </c>
      <c r="J138" s="32"/>
      <c r="K138" s="39">
        <v>5.6</v>
      </c>
      <c r="L138" s="32">
        <v>20</v>
      </c>
      <c r="M138" s="39">
        <v>112</v>
      </c>
      <c r="N138" s="6"/>
      <c r="O138" t="str">
        <f>VLOOKUP(I138,Article_famille!A:B,2,FALSE)</f>
        <v>Yeux</v>
      </c>
      <c r="P138" t="str">
        <f>VLOOKUP(A138,'Copier commandes wix'!I:N,4,FALSE)</f>
        <v>‎07‎/‎09‎/‎2015</v>
      </c>
      <c r="Q138">
        <f>VLOOKUP(G138,'effectif par contrat'!A:B,2,FALSE)</f>
        <v>10</v>
      </c>
    </row>
    <row r="139" spans="1:17" x14ac:dyDescent="0.35">
      <c r="A139" s="58" t="s">
        <v>191</v>
      </c>
      <c r="B139" s="40" t="s">
        <v>141</v>
      </c>
      <c r="C139" s="40" t="str">
        <f t="shared" si="12"/>
        <v>KARINE</v>
      </c>
      <c r="D139" s="40">
        <f t="shared" si="13"/>
        <v>7</v>
      </c>
      <c r="E139" s="40">
        <f t="shared" si="14"/>
        <v>12</v>
      </c>
      <c r="F139" s="40" t="str">
        <f t="shared" si="15"/>
        <v>BEDON</v>
      </c>
      <c r="G139" s="40" t="str">
        <f>VLOOKUP(F139,'Effectif contrat'!A:B,2,FALSE)</f>
        <v>B05 - FONCTIONS SUPPORT</v>
      </c>
      <c r="H139" s="31" t="s">
        <v>19</v>
      </c>
      <c r="I139" s="31" t="s">
        <v>37</v>
      </c>
      <c r="J139" s="31">
        <v>41</v>
      </c>
      <c r="K139" s="38">
        <v>35.200000000000003</v>
      </c>
      <c r="L139" s="31">
        <v>1</v>
      </c>
      <c r="M139" s="38">
        <v>35.200000000000003</v>
      </c>
      <c r="N139" s="5"/>
      <c r="O139" t="str">
        <f>VLOOKUP(I139,Article_famille!A:B,2,FALSE)</f>
        <v>Pieds</v>
      </c>
      <c r="P139" t="str">
        <f>VLOOKUP(A139,'Copier commandes wix'!I:N,4,FALSE)</f>
        <v>‎07‎/‎09‎/‎2015</v>
      </c>
      <c r="Q139">
        <f>VLOOKUP(G139,'effectif par contrat'!A:B,2,FALSE)</f>
        <v>10</v>
      </c>
    </row>
    <row r="140" spans="1:17" x14ac:dyDescent="0.35">
      <c r="A140" s="58" t="s">
        <v>191</v>
      </c>
      <c r="B140" s="40" t="s">
        <v>141</v>
      </c>
      <c r="C140" s="40" t="str">
        <f t="shared" si="12"/>
        <v>KARINE</v>
      </c>
      <c r="D140" s="40">
        <f t="shared" si="13"/>
        <v>7</v>
      </c>
      <c r="E140" s="40">
        <f t="shared" si="14"/>
        <v>12</v>
      </c>
      <c r="F140" s="40" t="str">
        <f t="shared" si="15"/>
        <v>BEDON</v>
      </c>
      <c r="G140" s="40" t="str">
        <f>VLOOKUP(F140,'Effectif contrat'!A:B,2,FALSE)</f>
        <v>B05 - FONCTIONS SUPPORT</v>
      </c>
      <c r="H140" s="32" t="s">
        <v>19</v>
      </c>
      <c r="I140" s="32" t="s">
        <v>37</v>
      </c>
      <c r="J140" s="32">
        <v>42</v>
      </c>
      <c r="K140" s="39">
        <v>35.200000000000003</v>
      </c>
      <c r="L140" s="32">
        <v>1</v>
      </c>
      <c r="M140" s="39">
        <v>35.200000000000003</v>
      </c>
      <c r="N140" s="6"/>
      <c r="O140" t="str">
        <f>VLOOKUP(I140,Article_famille!A:B,2,FALSE)</f>
        <v>Pieds</v>
      </c>
      <c r="P140" t="str">
        <f>VLOOKUP(A140,'Copier commandes wix'!I:N,4,FALSE)</f>
        <v>‎07‎/‎09‎/‎2015</v>
      </c>
      <c r="Q140">
        <f>VLOOKUP(G140,'effectif par contrat'!A:B,2,FALSE)</f>
        <v>10</v>
      </c>
    </row>
    <row r="141" spans="1:17" x14ac:dyDescent="0.35">
      <c r="A141" s="58" t="s">
        <v>191</v>
      </c>
      <c r="B141" s="40" t="s">
        <v>141</v>
      </c>
      <c r="C141" s="40" t="str">
        <f t="shared" si="12"/>
        <v>KARINE</v>
      </c>
      <c r="D141" s="40">
        <f t="shared" si="13"/>
        <v>7</v>
      </c>
      <c r="E141" s="40">
        <f t="shared" si="14"/>
        <v>12</v>
      </c>
      <c r="F141" s="40" t="str">
        <f t="shared" si="15"/>
        <v>BEDON</v>
      </c>
      <c r="G141" s="40" t="str">
        <f>VLOOKUP(F141,'Effectif contrat'!A:B,2,FALSE)</f>
        <v>B05 - FONCTIONS SUPPORT</v>
      </c>
      <c r="H141" s="31" t="s">
        <v>19</v>
      </c>
      <c r="I141" s="31" t="s">
        <v>37</v>
      </c>
      <c r="J141" s="31">
        <v>43</v>
      </c>
      <c r="K141" s="38">
        <v>35.200000000000003</v>
      </c>
      <c r="L141" s="31">
        <v>2</v>
      </c>
      <c r="M141" s="38">
        <v>70.400000000000006</v>
      </c>
      <c r="N141" s="5"/>
      <c r="O141" t="str">
        <f>VLOOKUP(I141,Article_famille!A:B,2,FALSE)</f>
        <v>Pieds</v>
      </c>
      <c r="P141" t="str">
        <f>VLOOKUP(A141,'Copier commandes wix'!I:N,4,FALSE)</f>
        <v>‎07‎/‎09‎/‎2015</v>
      </c>
      <c r="Q141">
        <f>VLOOKUP(G141,'effectif par contrat'!A:B,2,FALSE)</f>
        <v>10</v>
      </c>
    </row>
    <row r="142" spans="1:17" x14ac:dyDescent="0.35">
      <c r="A142" s="58" t="s">
        <v>191</v>
      </c>
      <c r="B142" s="40" t="s">
        <v>141</v>
      </c>
      <c r="C142" s="40" t="str">
        <f t="shared" si="12"/>
        <v>KARINE</v>
      </c>
      <c r="D142" s="40">
        <f t="shared" si="13"/>
        <v>7</v>
      </c>
      <c r="E142" s="40">
        <f t="shared" si="14"/>
        <v>12</v>
      </c>
      <c r="F142" s="40" t="str">
        <f t="shared" si="15"/>
        <v>BEDON</v>
      </c>
      <c r="G142" s="40" t="str">
        <f>VLOOKUP(F142,'Effectif contrat'!A:B,2,FALSE)</f>
        <v>B05 - FONCTIONS SUPPORT</v>
      </c>
      <c r="H142" s="32" t="s">
        <v>19</v>
      </c>
      <c r="I142" s="32" t="s">
        <v>22</v>
      </c>
      <c r="J142" s="32">
        <v>42</v>
      </c>
      <c r="K142" s="39">
        <v>39.68</v>
      </c>
      <c r="L142" s="32">
        <v>2</v>
      </c>
      <c r="M142" s="39">
        <v>79.36</v>
      </c>
      <c r="N142" s="6"/>
      <c r="O142" t="str">
        <f>VLOOKUP(I142,Article_famille!A:B,2,FALSE)</f>
        <v>Pieds</v>
      </c>
      <c r="P142" t="str">
        <f>VLOOKUP(A142,'Copier commandes wix'!I:N,4,FALSE)</f>
        <v>‎07‎/‎09‎/‎2015</v>
      </c>
      <c r="Q142">
        <f>VLOOKUP(G142,'effectif par contrat'!A:B,2,FALSE)</f>
        <v>10</v>
      </c>
    </row>
    <row r="143" spans="1:17" x14ac:dyDescent="0.35">
      <c r="A143" s="58" t="s">
        <v>191</v>
      </c>
      <c r="B143" s="40" t="s">
        <v>141</v>
      </c>
      <c r="C143" s="40" t="str">
        <f t="shared" si="12"/>
        <v>KARINE</v>
      </c>
      <c r="D143" s="40">
        <f t="shared" si="13"/>
        <v>7</v>
      </c>
      <c r="E143" s="40">
        <f t="shared" si="14"/>
        <v>12</v>
      </c>
      <c r="F143" s="40" t="str">
        <f t="shared" si="15"/>
        <v>BEDON</v>
      </c>
      <c r="G143" s="40" t="str">
        <f>VLOOKUP(F143,'Effectif contrat'!A:B,2,FALSE)</f>
        <v>B05 - FONCTIONS SUPPORT</v>
      </c>
      <c r="H143" s="31" t="s">
        <v>19</v>
      </c>
      <c r="I143" s="31" t="s">
        <v>22</v>
      </c>
      <c r="J143" s="31">
        <v>41</v>
      </c>
      <c r="K143" s="38">
        <v>39.68</v>
      </c>
      <c r="L143" s="31">
        <v>2</v>
      </c>
      <c r="M143" s="38">
        <v>79.36</v>
      </c>
      <c r="N143" s="5"/>
      <c r="O143" t="str">
        <f>VLOOKUP(I143,Article_famille!A:B,2,FALSE)</f>
        <v>Pieds</v>
      </c>
      <c r="P143" t="str">
        <f>VLOOKUP(A143,'Copier commandes wix'!I:N,4,FALSE)</f>
        <v>‎07‎/‎09‎/‎2015</v>
      </c>
      <c r="Q143">
        <f>VLOOKUP(G143,'effectif par contrat'!A:B,2,FALSE)</f>
        <v>10</v>
      </c>
    </row>
    <row r="144" spans="1:17" x14ac:dyDescent="0.35">
      <c r="A144" s="58" t="s">
        <v>191</v>
      </c>
      <c r="B144" s="40" t="s">
        <v>141</v>
      </c>
      <c r="C144" s="40" t="str">
        <f t="shared" si="12"/>
        <v>KARINE</v>
      </c>
      <c r="D144" s="40">
        <f t="shared" si="13"/>
        <v>7</v>
      </c>
      <c r="E144" s="40">
        <f t="shared" si="14"/>
        <v>12</v>
      </c>
      <c r="F144" s="40" t="str">
        <f t="shared" si="15"/>
        <v>BEDON</v>
      </c>
      <c r="G144" s="40" t="str">
        <f>VLOOKUP(F144,'Effectif contrat'!A:B,2,FALSE)</f>
        <v>B05 - FONCTIONS SUPPORT</v>
      </c>
      <c r="H144" s="32" t="s">
        <v>19</v>
      </c>
      <c r="I144" s="32" t="s">
        <v>22</v>
      </c>
      <c r="J144" s="32">
        <v>43</v>
      </c>
      <c r="K144" s="39">
        <v>39.68</v>
      </c>
      <c r="L144" s="32">
        <v>1</v>
      </c>
      <c r="M144" s="39">
        <v>39.68</v>
      </c>
      <c r="N144" s="6"/>
      <c r="O144" t="str">
        <f>VLOOKUP(I144,Article_famille!A:B,2,FALSE)</f>
        <v>Pieds</v>
      </c>
      <c r="P144" t="str">
        <f>VLOOKUP(A144,'Copier commandes wix'!I:N,4,FALSE)</f>
        <v>‎07‎/‎09‎/‎2015</v>
      </c>
      <c r="Q144">
        <f>VLOOKUP(G144,'effectif par contrat'!A:B,2,FALSE)</f>
        <v>10</v>
      </c>
    </row>
    <row r="145" spans="1:17" x14ac:dyDescent="0.35">
      <c r="A145" s="58" t="s">
        <v>191</v>
      </c>
      <c r="B145" s="40" t="s">
        <v>141</v>
      </c>
      <c r="C145" s="40" t="str">
        <f t="shared" si="12"/>
        <v>KARINE</v>
      </c>
      <c r="D145" s="40">
        <f t="shared" si="13"/>
        <v>7</v>
      </c>
      <c r="E145" s="40">
        <f t="shared" si="14"/>
        <v>12</v>
      </c>
      <c r="F145" s="40" t="str">
        <f t="shared" si="15"/>
        <v>BEDON</v>
      </c>
      <c r="G145" s="40" t="str">
        <f>VLOOKUP(F145,'Effectif contrat'!A:B,2,FALSE)</f>
        <v>B05 - FONCTIONS SUPPORT</v>
      </c>
      <c r="H145" s="31" t="s">
        <v>19</v>
      </c>
      <c r="I145" s="31" t="s">
        <v>22</v>
      </c>
      <c r="J145" s="31">
        <v>44</v>
      </c>
      <c r="K145" s="38">
        <v>39.68</v>
      </c>
      <c r="L145" s="31">
        <v>2</v>
      </c>
      <c r="M145" s="38">
        <v>79.36</v>
      </c>
      <c r="N145" s="5"/>
      <c r="O145" t="str">
        <f>VLOOKUP(I145,Article_famille!A:B,2,FALSE)</f>
        <v>Pieds</v>
      </c>
      <c r="P145" t="str">
        <f>VLOOKUP(A145,'Copier commandes wix'!I:N,4,FALSE)</f>
        <v>‎07‎/‎09‎/‎2015</v>
      </c>
      <c r="Q145">
        <f>VLOOKUP(G145,'effectif par contrat'!A:B,2,FALSE)</f>
        <v>10</v>
      </c>
    </row>
    <row r="146" spans="1:17" x14ac:dyDescent="0.35">
      <c r="A146" s="58" t="s">
        <v>191</v>
      </c>
      <c r="B146" s="40" t="s">
        <v>141</v>
      </c>
      <c r="C146" s="40" t="str">
        <f t="shared" si="12"/>
        <v>KARINE</v>
      </c>
      <c r="D146" s="40">
        <f t="shared" si="13"/>
        <v>7</v>
      </c>
      <c r="E146" s="40">
        <f t="shared" si="14"/>
        <v>12</v>
      </c>
      <c r="F146" s="40" t="str">
        <f t="shared" si="15"/>
        <v>BEDON</v>
      </c>
      <c r="G146" s="40" t="str">
        <f>VLOOKUP(F146,'Effectif contrat'!A:B,2,FALSE)</f>
        <v>B05 - FONCTIONS SUPPORT</v>
      </c>
      <c r="H146" s="32" t="s">
        <v>25</v>
      </c>
      <c r="I146" s="32" t="s">
        <v>35</v>
      </c>
      <c r="J146" s="32">
        <v>44</v>
      </c>
      <c r="K146" s="39">
        <v>29.89</v>
      </c>
      <c r="L146" s="32">
        <v>2</v>
      </c>
      <c r="M146" s="39">
        <v>59.78</v>
      </c>
      <c r="N146" s="6"/>
      <c r="O146" t="str">
        <f>VLOOKUP(I146,Article_famille!A:B,2,FALSE)</f>
        <v>Pieds</v>
      </c>
      <c r="P146" t="str">
        <f>VLOOKUP(A146,'Copier commandes wix'!I:N,4,FALSE)</f>
        <v>‎07‎/‎09‎/‎2015</v>
      </c>
      <c r="Q146">
        <f>VLOOKUP(G146,'effectif par contrat'!A:B,2,FALSE)</f>
        <v>10</v>
      </c>
    </row>
    <row r="147" spans="1:17" x14ac:dyDescent="0.35">
      <c r="A147" s="58" t="s">
        <v>191</v>
      </c>
      <c r="B147" s="40" t="s">
        <v>141</v>
      </c>
      <c r="C147" s="40" t="str">
        <f t="shared" si="12"/>
        <v>KARINE</v>
      </c>
      <c r="D147" s="40">
        <f t="shared" si="13"/>
        <v>7</v>
      </c>
      <c r="E147" s="40">
        <f t="shared" si="14"/>
        <v>12</v>
      </c>
      <c r="F147" s="40" t="str">
        <f t="shared" si="15"/>
        <v>BEDON</v>
      </c>
      <c r="G147" s="40" t="str">
        <f>VLOOKUP(F147,'Effectif contrat'!A:B,2,FALSE)</f>
        <v>B05 - FONCTIONS SUPPORT</v>
      </c>
      <c r="H147" s="31" t="s">
        <v>25</v>
      </c>
      <c r="I147" s="31" t="s">
        <v>26</v>
      </c>
      <c r="J147" s="31">
        <v>44</v>
      </c>
      <c r="K147" s="38">
        <v>38</v>
      </c>
      <c r="L147" s="31">
        <v>1</v>
      </c>
      <c r="M147" s="38">
        <v>38</v>
      </c>
      <c r="N147" s="5"/>
      <c r="O147" t="str">
        <f>VLOOKUP(I147,Article_famille!A:B,2,FALSE)</f>
        <v>Pieds</v>
      </c>
      <c r="P147" t="str">
        <f>VLOOKUP(A147,'Copier commandes wix'!I:N,4,FALSE)</f>
        <v>‎07‎/‎09‎/‎2015</v>
      </c>
      <c r="Q147">
        <f>VLOOKUP(G147,'effectif par contrat'!A:B,2,FALSE)</f>
        <v>10</v>
      </c>
    </row>
    <row r="148" spans="1:17" x14ac:dyDescent="0.35">
      <c r="A148" s="58" t="s">
        <v>194</v>
      </c>
      <c r="B148" s="40" t="s">
        <v>18</v>
      </c>
      <c r="C148" s="40" t="str">
        <f t="shared" si="12"/>
        <v>Romain</v>
      </c>
      <c r="D148" s="40">
        <f t="shared" si="13"/>
        <v>7</v>
      </c>
      <c r="E148" s="40">
        <f t="shared" si="14"/>
        <v>14</v>
      </c>
      <c r="F148" s="40" t="str">
        <f t="shared" si="15"/>
        <v>VERGNES</v>
      </c>
      <c r="G148" s="40" t="str">
        <f>VLOOKUP(F148,'Effectif contrat'!A:B,2,FALSE)</f>
        <v>AIRBUS - MAINTENANCE MOSE</v>
      </c>
      <c r="H148" s="31" t="s">
        <v>19</v>
      </c>
      <c r="I148" s="31" t="s">
        <v>62</v>
      </c>
      <c r="J148" s="31" t="s">
        <v>63</v>
      </c>
      <c r="K148" s="38">
        <v>4.26</v>
      </c>
      <c r="L148" s="31">
        <v>1</v>
      </c>
      <c r="M148" s="38">
        <v>4.26</v>
      </c>
      <c r="N148" s="5"/>
      <c r="O148" t="str">
        <f>VLOOKUP(I148,Article_famille!A:B,2,FALSE)</f>
        <v>Pieds</v>
      </c>
      <c r="P148" t="str">
        <f>VLOOKUP(A148,'Copier commandes wix'!I:N,4,FALSE)</f>
        <v>‎08‎/‎09‎/‎2015</v>
      </c>
      <c r="Q148">
        <f>VLOOKUP(G148,'effectif par contrat'!A:B,2,FALSE)</f>
        <v>37</v>
      </c>
    </row>
    <row r="149" spans="1:17" x14ac:dyDescent="0.35">
      <c r="A149" s="58" t="s">
        <v>194</v>
      </c>
      <c r="B149" s="40" t="s">
        <v>18</v>
      </c>
      <c r="C149" s="40" t="str">
        <f t="shared" si="12"/>
        <v>Romain</v>
      </c>
      <c r="D149" s="40">
        <f t="shared" si="13"/>
        <v>7</v>
      </c>
      <c r="E149" s="40">
        <f t="shared" si="14"/>
        <v>14</v>
      </c>
      <c r="F149" s="40" t="str">
        <f t="shared" si="15"/>
        <v>VERGNES</v>
      </c>
      <c r="G149" s="40" t="str">
        <f>VLOOKUP(F149,'Effectif contrat'!A:B,2,FALSE)</f>
        <v>AIRBUS - MAINTENANCE MOSE</v>
      </c>
      <c r="H149" s="32" t="s">
        <v>25</v>
      </c>
      <c r="I149" s="32" t="s">
        <v>29</v>
      </c>
      <c r="J149" s="32"/>
      <c r="K149" s="39">
        <v>12.6</v>
      </c>
      <c r="L149" s="32">
        <v>40</v>
      </c>
      <c r="M149" s="39">
        <v>504</v>
      </c>
      <c r="N149" s="6"/>
      <c r="O149" t="str">
        <f>VLOOKUP(I149,Article_famille!A:B,2,FALSE)</f>
        <v>Tête</v>
      </c>
      <c r="P149" t="str">
        <f>VLOOKUP(A149,'Copier commandes wix'!I:N,4,FALSE)</f>
        <v>‎08‎/‎09‎/‎2015</v>
      </c>
      <c r="Q149">
        <f>VLOOKUP(G149,'effectif par contrat'!A:B,2,FALSE)</f>
        <v>37</v>
      </c>
    </row>
    <row r="150" spans="1:17" x14ac:dyDescent="0.35">
      <c r="A150" s="58" t="s">
        <v>195</v>
      </c>
      <c r="B150" s="40" t="s">
        <v>91</v>
      </c>
      <c r="C150" s="40" t="str">
        <f t="shared" si="12"/>
        <v>pascal</v>
      </c>
      <c r="D150" s="40">
        <f t="shared" si="13"/>
        <v>7</v>
      </c>
      <c r="E150" s="40">
        <f t="shared" si="14"/>
        <v>13</v>
      </c>
      <c r="F150" s="40" t="str">
        <f t="shared" si="15"/>
        <v>garcia</v>
      </c>
      <c r="G150" s="40" t="str">
        <f>VLOOKUP(F150,'Effectif contrat'!A:B,2,FALSE)</f>
        <v>PIONEER - MAINTENANCE</v>
      </c>
      <c r="H150" s="31" t="s">
        <v>19</v>
      </c>
      <c r="I150" s="31" t="s">
        <v>20</v>
      </c>
      <c r="J150" s="31">
        <v>8</v>
      </c>
      <c r="K150" s="38">
        <v>3.71</v>
      </c>
      <c r="L150" s="31">
        <v>10</v>
      </c>
      <c r="M150" s="38">
        <v>37.1</v>
      </c>
      <c r="N150" s="5"/>
      <c r="O150" t="str">
        <f>VLOOKUP(I150,Article_famille!A:B,2,FALSE)</f>
        <v>Mains</v>
      </c>
      <c r="P150" t="str">
        <f>VLOOKUP(A150,'Copier commandes wix'!I:N,4,FALSE)</f>
        <v>‎09‎/‎09‎/‎2015</v>
      </c>
      <c r="Q150">
        <f>VLOOKUP(G150,'effectif par contrat'!A:B,2,FALSE)</f>
        <v>2</v>
      </c>
    </row>
    <row r="151" spans="1:17" x14ac:dyDescent="0.35">
      <c r="A151" s="58" t="s">
        <v>199</v>
      </c>
      <c r="B151" s="40" t="s">
        <v>12</v>
      </c>
      <c r="C151" s="40" t="str">
        <f t="shared" si="12"/>
        <v>alexis</v>
      </c>
      <c r="D151" s="40">
        <f t="shared" si="13"/>
        <v>7</v>
      </c>
      <c r="E151" s="40">
        <f t="shared" si="14"/>
        <v>16</v>
      </c>
      <c r="F151" s="40" t="str">
        <f t="shared" si="15"/>
        <v>codevelle</v>
      </c>
      <c r="G151" s="40" t="str">
        <f>VLOOKUP(F151,'Effectif contrat'!A:B,2,FALSE)</f>
        <v xml:space="preserve">LIEBHERR - MAINTENANCE </v>
      </c>
      <c r="H151" s="31" t="s">
        <v>19</v>
      </c>
      <c r="I151" s="31" t="s">
        <v>178</v>
      </c>
      <c r="J151" s="31"/>
      <c r="K151" s="38">
        <v>5.6</v>
      </c>
      <c r="L151" s="31">
        <v>3</v>
      </c>
      <c r="M151" s="38">
        <v>16.8</v>
      </c>
      <c r="N151" s="5"/>
      <c r="O151" t="str">
        <f>VLOOKUP(I151,Article_famille!A:B,2,FALSE)</f>
        <v>Yeux</v>
      </c>
      <c r="P151" t="str">
        <f>VLOOKUP(A151,'Copier commandes wix'!I:N,4,FALSE)</f>
        <v>‎16‎/‎09‎/‎2015</v>
      </c>
      <c r="Q151">
        <f>VLOOKUP(G151,'effectif par contrat'!A:B,2,FALSE)</f>
        <v>5</v>
      </c>
    </row>
    <row r="152" spans="1:17" x14ac:dyDescent="0.35">
      <c r="A152" s="58" t="s">
        <v>199</v>
      </c>
      <c r="B152" s="40" t="s">
        <v>12</v>
      </c>
      <c r="C152" s="40" t="str">
        <f t="shared" si="12"/>
        <v>alexis</v>
      </c>
      <c r="D152" s="40">
        <f t="shared" si="13"/>
        <v>7</v>
      </c>
      <c r="E152" s="40">
        <f t="shared" si="14"/>
        <v>16</v>
      </c>
      <c r="F152" s="40" t="str">
        <f t="shared" si="15"/>
        <v>codevelle</v>
      </c>
      <c r="G152" s="40" t="str">
        <f>VLOOKUP(F152,'Effectif contrat'!A:B,2,FALSE)</f>
        <v xml:space="preserve">LIEBHERR - MAINTENANCE </v>
      </c>
      <c r="H152" s="32" t="s">
        <v>19</v>
      </c>
      <c r="I152" s="32" t="s">
        <v>66</v>
      </c>
      <c r="J152" s="32"/>
      <c r="K152" s="39">
        <v>7.51</v>
      </c>
      <c r="L152" s="32">
        <v>5</v>
      </c>
      <c r="M152" s="39">
        <v>37.549999999999997</v>
      </c>
      <c r="N152" s="6"/>
      <c r="O152" t="str">
        <f>VLOOKUP(I152,Article_famille!A:B,2,FALSE)</f>
        <v>Yeux</v>
      </c>
      <c r="P152" t="str">
        <f>VLOOKUP(A152,'Copier commandes wix'!I:N,4,FALSE)</f>
        <v>‎16‎/‎09‎/‎2015</v>
      </c>
      <c r="Q152">
        <f>VLOOKUP(G152,'effectif par contrat'!A:B,2,FALSE)</f>
        <v>5</v>
      </c>
    </row>
    <row r="153" spans="1:17" x14ac:dyDescent="0.35">
      <c r="A153" s="58" t="s">
        <v>199</v>
      </c>
      <c r="B153" s="40" t="s">
        <v>12</v>
      </c>
      <c r="C153" s="40" t="str">
        <f t="shared" si="12"/>
        <v>alexis</v>
      </c>
      <c r="D153" s="40">
        <f t="shared" si="13"/>
        <v>7</v>
      </c>
      <c r="E153" s="40">
        <f t="shared" si="14"/>
        <v>16</v>
      </c>
      <c r="F153" s="40" t="str">
        <f t="shared" si="15"/>
        <v>codevelle</v>
      </c>
      <c r="G153" s="40" t="str">
        <f>VLOOKUP(F153,'Effectif contrat'!A:B,2,FALSE)</f>
        <v xml:space="preserve">LIEBHERR - MAINTENANCE </v>
      </c>
      <c r="H153" s="31" t="s">
        <v>19</v>
      </c>
      <c r="I153" s="31" t="s">
        <v>20</v>
      </c>
      <c r="J153" s="31">
        <v>10</v>
      </c>
      <c r="K153" s="38">
        <v>3.71</v>
      </c>
      <c r="L153" s="31">
        <v>12</v>
      </c>
      <c r="M153" s="38">
        <v>44.52</v>
      </c>
      <c r="N153" s="5"/>
      <c r="O153" t="str">
        <f>VLOOKUP(I153,Article_famille!A:B,2,FALSE)</f>
        <v>Mains</v>
      </c>
      <c r="P153" t="str">
        <f>VLOOKUP(A153,'Copier commandes wix'!I:N,4,FALSE)</f>
        <v>‎16‎/‎09‎/‎2015</v>
      </c>
      <c r="Q153">
        <f>VLOOKUP(G153,'effectif par contrat'!A:B,2,FALSE)</f>
        <v>5</v>
      </c>
    </row>
    <row r="154" spans="1:17" x14ac:dyDescent="0.35">
      <c r="A154" s="58" t="s">
        <v>199</v>
      </c>
      <c r="B154" s="40" t="s">
        <v>12</v>
      </c>
      <c r="C154" s="40" t="str">
        <f t="shared" si="12"/>
        <v>alexis</v>
      </c>
      <c r="D154" s="40">
        <f t="shared" si="13"/>
        <v>7</v>
      </c>
      <c r="E154" s="40">
        <f t="shared" si="14"/>
        <v>16</v>
      </c>
      <c r="F154" s="40" t="str">
        <f t="shared" si="15"/>
        <v>codevelle</v>
      </c>
      <c r="G154" s="40" t="str">
        <f>VLOOKUP(F154,'Effectif contrat'!A:B,2,FALSE)</f>
        <v xml:space="preserve">LIEBHERR - MAINTENANCE </v>
      </c>
      <c r="H154" s="32" t="s">
        <v>19</v>
      </c>
      <c r="I154" s="32" t="s">
        <v>20</v>
      </c>
      <c r="J154" s="32">
        <v>9</v>
      </c>
      <c r="K154" s="39">
        <v>3.71</v>
      </c>
      <c r="L154" s="32">
        <v>12</v>
      </c>
      <c r="M154" s="39">
        <v>44.52</v>
      </c>
      <c r="N154" s="6"/>
      <c r="O154" t="str">
        <f>VLOOKUP(I154,Article_famille!A:B,2,FALSE)</f>
        <v>Mains</v>
      </c>
      <c r="P154" t="str">
        <f>VLOOKUP(A154,'Copier commandes wix'!I:N,4,FALSE)</f>
        <v>‎16‎/‎09‎/‎2015</v>
      </c>
      <c r="Q154">
        <f>VLOOKUP(G154,'effectif par contrat'!A:B,2,FALSE)</f>
        <v>5</v>
      </c>
    </row>
    <row r="155" spans="1:17" x14ac:dyDescent="0.35">
      <c r="A155" s="58" t="s">
        <v>199</v>
      </c>
      <c r="B155" s="40" t="s">
        <v>12</v>
      </c>
      <c r="C155" s="40" t="str">
        <f t="shared" si="12"/>
        <v>alexis</v>
      </c>
      <c r="D155" s="40">
        <f t="shared" si="13"/>
        <v>7</v>
      </c>
      <c r="E155" s="40">
        <f t="shared" si="14"/>
        <v>16</v>
      </c>
      <c r="F155" s="40" t="str">
        <f t="shared" si="15"/>
        <v>codevelle</v>
      </c>
      <c r="G155" s="40" t="str">
        <f>VLOOKUP(F155,'Effectif contrat'!A:B,2,FALSE)</f>
        <v xml:space="preserve">LIEBHERR - MAINTENANCE </v>
      </c>
      <c r="H155" s="31" t="s">
        <v>19</v>
      </c>
      <c r="I155" s="31" t="s">
        <v>83</v>
      </c>
      <c r="J155" s="31" t="s">
        <v>193</v>
      </c>
      <c r="K155" s="38">
        <v>1.0900000000000001</v>
      </c>
      <c r="L155" s="31">
        <v>10</v>
      </c>
      <c r="M155" s="38">
        <v>10.9</v>
      </c>
      <c r="N155" s="5"/>
      <c r="O155" t="str">
        <f>VLOOKUP(I155,Article_famille!A:B,2,FALSE)</f>
        <v>Mains</v>
      </c>
      <c r="P155" t="str">
        <f>VLOOKUP(A155,'Copier commandes wix'!I:N,4,FALSE)</f>
        <v>‎16‎/‎09‎/‎2015</v>
      </c>
      <c r="Q155">
        <f>VLOOKUP(G155,'effectif par contrat'!A:B,2,FALSE)</f>
        <v>5</v>
      </c>
    </row>
    <row r="156" spans="1:17" x14ac:dyDescent="0.35">
      <c r="A156" s="58" t="s">
        <v>199</v>
      </c>
      <c r="B156" s="40" t="s">
        <v>12</v>
      </c>
      <c r="C156" s="40" t="str">
        <f t="shared" si="12"/>
        <v>alexis</v>
      </c>
      <c r="D156" s="40">
        <f t="shared" si="13"/>
        <v>7</v>
      </c>
      <c r="E156" s="40">
        <f t="shared" si="14"/>
        <v>16</v>
      </c>
      <c r="F156" s="40" t="str">
        <f t="shared" si="15"/>
        <v>codevelle</v>
      </c>
      <c r="G156" s="40" t="str">
        <f>VLOOKUP(F156,'Effectif contrat'!A:B,2,FALSE)</f>
        <v xml:space="preserve">LIEBHERR - MAINTENANCE </v>
      </c>
      <c r="H156" s="32" t="s">
        <v>19</v>
      </c>
      <c r="I156" s="32" t="s">
        <v>68</v>
      </c>
      <c r="J156" s="32">
        <v>10</v>
      </c>
      <c r="K156" s="39">
        <v>3.91</v>
      </c>
      <c r="L156" s="32">
        <v>10</v>
      </c>
      <c r="M156" s="39">
        <v>39.1</v>
      </c>
      <c r="N156" s="6"/>
      <c r="O156" t="str">
        <f>VLOOKUP(I156,Article_famille!A:B,2,FALSE)</f>
        <v>Mains</v>
      </c>
      <c r="P156" t="str">
        <f>VLOOKUP(A156,'Copier commandes wix'!I:N,4,FALSE)</f>
        <v>‎16‎/‎09‎/‎2015</v>
      </c>
      <c r="Q156">
        <f>VLOOKUP(G156,'effectif par contrat'!A:B,2,FALSE)</f>
        <v>5</v>
      </c>
    </row>
    <row r="157" spans="1:17" x14ac:dyDescent="0.35">
      <c r="A157" s="58" t="s">
        <v>199</v>
      </c>
      <c r="B157" s="40" t="s">
        <v>12</v>
      </c>
      <c r="C157" s="40" t="str">
        <f t="shared" si="12"/>
        <v>alexis</v>
      </c>
      <c r="D157" s="40">
        <f t="shared" si="13"/>
        <v>7</v>
      </c>
      <c r="E157" s="40">
        <f t="shared" si="14"/>
        <v>16</v>
      </c>
      <c r="F157" s="40" t="str">
        <f t="shared" si="15"/>
        <v>codevelle</v>
      </c>
      <c r="G157" s="40" t="str">
        <f>VLOOKUP(F157,'Effectif contrat'!A:B,2,FALSE)</f>
        <v xml:space="preserve">LIEBHERR - MAINTENANCE </v>
      </c>
      <c r="H157" s="31" t="s">
        <v>19</v>
      </c>
      <c r="I157" s="31" t="s">
        <v>175</v>
      </c>
      <c r="J157" s="31">
        <v>10</v>
      </c>
      <c r="K157" s="38">
        <v>13.32</v>
      </c>
      <c r="L157" s="31">
        <v>2</v>
      </c>
      <c r="M157" s="38">
        <v>26.64</v>
      </c>
      <c r="N157" s="5"/>
      <c r="O157" t="str">
        <f>VLOOKUP(I157,Article_famille!A:B,2,FALSE)</f>
        <v>Mains</v>
      </c>
      <c r="P157" t="str">
        <f>VLOOKUP(A157,'Copier commandes wix'!I:N,4,FALSE)</f>
        <v>‎16‎/‎09‎/‎2015</v>
      </c>
      <c r="Q157">
        <f>VLOOKUP(G157,'effectif par contrat'!A:B,2,FALSE)</f>
        <v>5</v>
      </c>
    </row>
    <row r="158" spans="1:17" x14ac:dyDescent="0.35">
      <c r="A158" s="58" t="s">
        <v>200</v>
      </c>
      <c r="B158" s="40" t="s">
        <v>201</v>
      </c>
      <c r="C158" s="40" t="str">
        <f t="shared" si="12"/>
        <v>JEAN-LUC</v>
      </c>
      <c r="D158" s="40">
        <f t="shared" si="13"/>
        <v>9</v>
      </c>
      <c r="E158" s="40">
        <f t="shared" si="14"/>
        <v>16</v>
      </c>
      <c r="F158" s="40" t="str">
        <f t="shared" si="15"/>
        <v>GRANIER</v>
      </c>
      <c r="G158" s="40" t="str">
        <f>VLOOKUP(F158,'Effectif contrat'!A:B,2,FALSE)</f>
        <v>SAM - MAINTENANCE</v>
      </c>
      <c r="H158" s="31" t="s">
        <v>25</v>
      </c>
      <c r="I158" s="31" t="s">
        <v>35</v>
      </c>
      <c r="J158" s="31">
        <v>44</v>
      </c>
      <c r="K158" s="38">
        <v>29.89</v>
      </c>
      <c r="L158" s="31">
        <v>1</v>
      </c>
      <c r="M158" s="38">
        <v>29.89</v>
      </c>
      <c r="N158" s="5"/>
      <c r="O158" t="str">
        <f>VLOOKUP(I158,Article_famille!A:B,2,FALSE)</f>
        <v>Pieds</v>
      </c>
      <c r="P158" t="str">
        <f>VLOOKUP(A158,'Copier commandes wix'!I:N,4,FALSE)</f>
        <v>‎16‎/‎09‎/‎2015</v>
      </c>
      <c r="Q158">
        <f>VLOOKUP(G158,'effectif par contrat'!A:B,2,FALSE)</f>
        <v>2</v>
      </c>
    </row>
    <row r="159" spans="1:17" x14ac:dyDescent="0.35">
      <c r="A159" s="58" t="s">
        <v>200</v>
      </c>
      <c r="B159" s="40" t="s">
        <v>201</v>
      </c>
      <c r="C159" s="40" t="str">
        <f t="shared" si="12"/>
        <v>JEAN-LUC</v>
      </c>
      <c r="D159" s="40">
        <f t="shared" si="13"/>
        <v>9</v>
      </c>
      <c r="E159" s="40">
        <f t="shared" si="14"/>
        <v>16</v>
      </c>
      <c r="F159" s="40" t="str">
        <f t="shared" si="15"/>
        <v>GRANIER</v>
      </c>
      <c r="G159" s="40" t="str">
        <f>VLOOKUP(F159,'Effectif contrat'!A:B,2,FALSE)</f>
        <v>SAM - MAINTENANCE</v>
      </c>
      <c r="H159" s="32" t="s">
        <v>19</v>
      </c>
      <c r="I159" s="32" t="s">
        <v>62</v>
      </c>
      <c r="J159" s="32" t="s">
        <v>63</v>
      </c>
      <c r="K159" s="39">
        <v>4.26</v>
      </c>
      <c r="L159" s="32">
        <v>1</v>
      </c>
      <c r="M159" s="39">
        <v>4.26</v>
      </c>
      <c r="N159" s="6"/>
      <c r="O159" t="str">
        <f>VLOOKUP(I159,Article_famille!A:B,2,FALSE)</f>
        <v>Pieds</v>
      </c>
      <c r="P159" t="str">
        <f>VLOOKUP(A159,'Copier commandes wix'!I:N,4,FALSE)</f>
        <v>‎16‎/‎09‎/‎2015</v>
      </c>
      <c r="Q159">
        <f>VLOOKUP(G159,'effectif par contrat'!A:B,2,FALSE)</f>
        <v>2</v>
      </c>
    </row>
    <row r="160" spans="1:17" x14ac:dyDescent="0.35">
      <c r="A160" s="58" t="s">
        <v>204</v>
      </c>
      <c r="B160" s="40" t="s">
        <v>12</v>
      </c>
      <c r="C160" s="40" t="str">
        <f t="shared" si="12"/>
        <v>alexis</v>
      </c>
      <c r="D160" s="40">
        <f t="shared" si="13"/>
        <v>7</v>
      </c>
      <c r="E160" s="40">
        <f t="shared" si="14"/>
        <v>16</v>
      </c>
      <c r="F160" s="40" t="str">
        <f t="shared" si="15"/>
        <v>codevelle</v>
      </c>
      <c r="G160" s="40" t="str">
        <f>VLOOKUP(F160,'Effectif contrat'!A:B,2,FALSE)</f>
        <v xml:space="preserve">LIEBHERR - MAINTENANCE </v>
      </c>
      <c r="H160" s="31" t="s">
        <v>112</v>
      </c>
      <c r="I160" s="31" t="s">
        <v>113</v>
      </c>
      <c r="J160" s="31" t="s">
        <v>13</v>
      </c>
      <c r="K160" s="38">
        <v>0</v>
      </c>
      <c r="L160" s="31">
        <v>5</v>
      </c>
      <c r="M160" s="38">
        <v>0</v>
      </c>
      <c r="N160" s="5"/>
      <c r="O160" t="str">
        <f>VLOOKUP(I160,Article_famille!A:B,2,FALSE)</f>
        <v>VPI</v>
      </c>
      <c r="P160" t="str">
        <f>VLOOKUP(A160,'Copier commandes wix'!I:N,4,FALSE)</f>
        <v>‎22‎/‎09‎/‎2015</v>
      </c>
      <c r="Q160">
        <f>VLOOKUP(G160,'effectif par contrat'!A:B,2,FALSE)</f>
        <v>5</v>
      </c>
    </row>
    <row r="161" spans="1:17" x14ac:dyDescent="0.35">
      <c r="A161" s="58" t="s">
        <v>204</v>
      </c>
      <c r="B161" s="40" t="s">
        <v>12</v>
      </c>
      <c r="C161" s="40" t="str">
        <f t="shared" si="12"/>
        <v>alexis</v>
      </c>
      <c r="D161" s="40">
        <f t="shared" si="13"/>
        <v>7</v>
      </c>
      <c r="E161" s="40">
        <f t="shared" si="14"/>
        <v>16</v>
      </c>
      <c r="F161" s="40" t="str">
        <f t="shared" si="15"/>
        <v>codevelle</v>
      </c>
      <c r="G161" s="40" t="str">
        <f>VLOOKUP(F161,'Effectif contrat'!A:B,2,FALSE)</f>
        <v xml:space="preserve">LIEBHERR - MAINTENANCE </v>
      </c>
      <c r="H161" s="32" t="s">
        <v>112</v>
      </c>
      <c r="I161" s="32" t="s">
        <v>207</v>
      </c>
      <c r="J161" s="32">
        <v>44</v>
      </c>
      <c r="K161" s="39">
        <v>0</v>
      </c>
      <c r="L161" s="32">
        <v>2</v>
      </c>
      <c r="M161" s="39">
        <v>0</v>
      </c>
      <c r="N161" s="6"/>
      <c r="O161" t="str">
        <f>VLOOKUP(I161,Article_famille!A:B,2,FALSE)</f>
        <v>VPI</v>
      </c>
      <c r="P161" t="str">
        <f>VLOOKUP(A161,'Copier commandes wix'!I:N,4,FALSE)</f>
        <v>‎22‎/‎09‎/‎2015</v>
      </c>
      <c r="Q161">
        <f>VLOOKUP(G161,'effectif par contrat'!A:B,2,FALSE)</f>
        <v>5</v>
      </c>
    </row>
    <row r="162" spans="1:17" x14ac:dyDescent="0.35">
      <c r="A162" s="58" t="s">
        <v>204</v>
      </c>
      <c r="B162" s="40" t="s">
        <v>12</v>
      </c>
      <c r="C162" s="40" t="str">
        <f t="shared" si="12"/>
        <v>alexis</v>
      </c>
      <c r="D162" s="40">
        <f t="shared" si="13"/>
        <v>7</v>
      </c>
      <c r="E162" s="40">
        <f t="shared" si="14"/>
        <v>16</v>
      </c>
      <c r="F162" s="40" t="str">
        <f t="shared" si="15"/>
        <v>codevelle</v>
      </c>
      <c r="G162" s="40" t="str">
        <f>VLOOKUP(F162,'Effectif contrat'!A:B,2,FALSE)</f>
        <v xml:space="preserve">LIEBHERR - MAINTENANCE </v>
      </c>
      <c r="H162" s="31" t="s">
        <v>112</v>
      </c>
      <c r="I162" s="31" t="s">
        <v>208</v>
      </c>
      <c r="J162" s="31" t="s">
        <v>13</v>
      </c>
      <c r="K162" s="38">
        <v>0</v>
      </c>
      <c r="L162" s="31">
        <v>1</v>
      </c>
      <c r="M162" s="38">
        <v>0</v>
      </c>
      <c r="N162" s="5"/>
      <c r="O162" t="str">
        <f>VLOOKUP(I162,Article_famille!A:B,2,FALSE)</f>
        <v>VPI</v>
      </c>
      <c r="P162" t="str">
        <f>VLOOKUP(A162,'Copier commandes wix'!I:N,4,FALSE)</f>
        <v>‎22‎/‎09‎/‎2015</v>
      </c>
      <c r="Q162">
        <f>VLOOKUP(G162,'effectif par contrat'!A:B,2,FALSE)</f>
        <v>5</v>
      </c>
    </row>
    <row r="163" spans="1:17" x14ac:dyDescent="0.35">
      <c r="A163" s="58" t="s">
        <v>213</v>
      </c>
      <c r="B163" s="40" t="s">
        <v>214</v>
      </c>
      <c r="C163" s="40" t="str">
        <f t="shared" si="12"/>
        <v>vincent</v>
      </c>
      <c r="D163" s="40">
        <f t="shared" si="13"/>
        <v>8</v>
      </c>
      <c r="E163" s="40">
        <f t="shared" si="14"/>
        <v>16</v>
      </c>
      <c r="F163" s="40" t="str">
        <f t="shared" si="15"/>
        <v>davantes</v>
      </c>
      <c r="G163" s="40" t="str">
        <f>VLOOKUP(F163,'Effectif contrat'!A:B,2,FALSE)</f>
        <v>AIRBUS - TRAVAUX MOSE</v>
      </c>
      <c r="H163" s="31" t="s">
        <v>19</v>
      </c>
      <c r="I163" s="31" t="s">
        <v>22</v>
      </c>
      <c r="J163" s="31">
        <v>40</v>
      </c>
      <c r="K163" s="38">
        <v>39.68</v>
      </c>
      <c r="L163" s="31">
        <v>2</v>
      </c>
      <c r="M163" s="38">
        <v>79.36</v>
      </c>
      <c r="N163" s="5"/>
      <c r="O163" t="str">
        <f>VLOOKUP(I163,Article_famille!A:B,2,FALSE)</f>
        <v>Pieds</v>
      </c>
      <c r="P163" t="str">
        <f>VLOOKUP(A163,'Copier commandes wix'!I:N,4,FALSE)</f>
        <v>‎02‎/‎10‎/‎2015</v>
      </c>
      <c r="Q163">
        <f>VLOOKUP(G163,'effectif par contrat'!A:B,2,FALSE)</f>
        <v>5</v>
      </c>
    </row>
    <row r="164" spans="1:17" x14ac:dyDescent="0.35">
      <c r="A164" s="58" t="s">
        <v>213</v>
      </c>
      <c r="B164" s="40" t="s">
        <v>214</v>
      </c>
      <c r="C164" s="40" t="str">
        <f t="shared" si="12"/>
        <v>vincent</v>
      </c>
      <c r="D164" s="40">
        <f t="shared" si="13"/>
        <v>8</v>
      </c>
      <c r="E164" s="40">
        <f t="shared" si="14"/>
        <v>16</v>
      </c>
      <c r="F164" s="40" t="str">
        <f t="shared" si="15"/>
        <v>davantes</v>
      </c>
      <c r="G164" s="40" t="str">
        <f>VLOOKUP(F164,'Effectif contrat'!A:B,2,FALSE)</f>
        <v>AIRBUS - TRAVAUX MOSE</v>
      </c>
      <c r="H164" s="32" t="s">
        <v>19</v>
      </c>
      <c r="I164" s="32" t="s">
        <v>22</v>
      </c>
      <c r="J164" s="32">
        <v>42</v>
      </c>
      <c r="K164" s="39">
        <v>39.68</v>
      </c>
      <c r="L164" s="32">
        <v>1</v>
      </c>
      <c r="M164" s="39">
        <v>39.68</v>
      </c>
      <c r="N164" s="6"/>
      <c r="O164" t="str">
        <f>VLOOKUP(I164,Article_famille!A:B,2,FALSE)</f>
        <v>Pieds</v>
      </c>
      <c r="P164" t="str">
        <f>VLOOKUP(A164,'Copier commandes wix'!I:N,4,FALSE)</f>
        <v>‎02‎/‎10‎/‎2015</v>
      </c>
      <c r="Q164">
        <f>VLOOKUP(G164,'effectif par contrat'!A:B,2,FALSE)</f>
        <v>5</v>
      </c>
    </row>
    <row r="165" spans="1:17" x14ac:dyDescent="0.35">
      <c r="A165" s="58" t="s">
        <v>213</v>
      </c>
      <c r="B165" s="40" t="s">
        <v>214</v>
      </c>
      <c r="C165" s="40" t="str">
        <f t="shared" si="12"/>
        <v>vincent</v>
      </c>
      <c r="D165" s="40">
        <f t="shared" si="13"/>
        <v>8</v>
      </c>
      <c r="E165" s="40">
        <f t="shared" si="14"/>
        <v>16</v>
      </c>
      <c r="F165" s="40" t="str">
        <f t="shared" si="15"/>
        <v>davantes</v>
      </c>
      <c r="G165" s="40" t="str">
        <f>VLOOKUP(F165,'Effectif contrat'!A:B,2,FALSE)</f>
        <v>AIRBUS - TRAVAUX MOSE</v>
      </c>
      <c r="H165" s="31" t="s">
        <v>19</v>
      </c>
      <c r="I165" s="31" t="s">
        <v>22</v>
      </c>
      <c r="J165" s="31">
        <v>43</v>
      </c>
      <c r="K165" s="38">
        <v>39.68</v>
      </c>
      <c r="L165" s="31">
        <v>1</v>
      </c>
      <c r="M165" s="38">
        <v>39.68</v>
      </c>
      <c r="N165" s="5"/>
      <c r="O165" t="str">
        <f>VLOOKUP(I165,Article_famille!A:B,2,FALSE)</f>
        <v>Pieds</v>
      </c>
      <c r="P165" t="str">
        <f>VLOOKUP(A165,'Copier commandes wix'!I:N,4,FALSE)</f>
        <v>‎02‎/‎10‎/‎2015</v>
      </c>
      <c r="Q165">
        <f>VLOOKUP(G165,'effectif par contrat'!A:B,2,FALSE)</f>
        <v>5</v>
      </c>
    </row>
    <row r="166" spans="1:17" x14ac:dyDescent="0.35">
      <c r="A166" s="58" t="s">
        <v>213</v>
      </c>
      <c r="B166" s="40" t="s">
        <v>214</v>
      </c>
      <c r="C166" s="40" t="str">
        <f t="shared" si="12"/>
        <v>vincent</v>
      </c>
      <c r="D166" s="40">
        <f t="shared" si="13"/>
        <v>8</v>
      </c>
      <c r="E166" s="40">
        <f t="shared" si="14"/>
        <v>16</v>
      </c>
      <c r="F166" s="40" t="str">
        <f t="shared" si="15"/>
        <v>davantes</v>
      </c>
      <c r="G166" s="40" t="str">
        <f>VLOOKUP(F166,'Effectif contrat'!A:B,2,FALSE)</f>
        <v>AIRBUS - TRAVAUX MOSE</v>
      </c>
      <c r="H166" s="32" t="s">
        <v>19</v>
      </c>
      <c r="I166" s="32" t="s">
        <v>24</v>
      </c>
      <c r="J166" s="32" t="s">
        <v>55</v>
      </c>
      <c r="K166" s="39">
        <v>7.36</v>
      </c>
      <c r="L166" s="32">
        <v>4</v>
      </c>
      <c r="M166" s="39">
        <v>29.44</v>
      </c>
      <c r="N166" s="6"/>
      <c r="O166" t="str">
        <f>VLOOKUP(I166,Article_famille!A:B,2,FALSE)</f>
        <v>Mains</v>
      </c>
      <c r="P166" t="str">
        <f>VLOOKUP(A166,'Copier commandes wix'!I:N,4,FALSE)</f>
        <v>‎02‎/‎10‎/‎2015</v>
      </c>
      <c r="Q166">
        <f>VLOOKUP(G166,'effectif par contrat'!A:B,2,FALSE)</f>
        <v>5</v>
      </c>
    </row>
    <row r="167" spans="1:17" x14ac:dyDescent="0.35">
      <c r="A167" s="58" t="s">
        <v>213</v>
      </c>
      <c r="B167" s="40" t="s">
        <v>214</v>
      </c>
      <c r="C167" s="40" t="str">
        <f t="shared" si="12"/>
        <v>vincent</v>
      </c>
      <c r="D167" s="40">
        <f t="shared" si="13"/>
        <v>8</v>
      </c>
      <c r="E167" s="40">
        <f t="shared" si="14"/>
        <v>16</v>
      </c>
      <c r="F167" s="40" t="str">
        <f t="shared" si="15"/>
        <v>davantes</v>
      </c>
      <c r="G167" s="40" t="str">
        <f>VLOOKUP(F167,'Effectif contrat'!A:B,2,FALSE)</f>
        <v>AIRBUS - TRAVAUX MOSE</v>
      </c>
      <c r="H167" s="31" t="s">
        <v>19</v>
      </c>
      <c r="I167" s="31" t="s">
        <v>24</v>
      </c>
      <c r="J167" s="31" t="s">
        <v>56</v>
      </c>
      <c r="K167" s="38">
        <v>7.36</v>
      </c>
      <c r="L167" s="31">
        <v>4</v>
      </c>
      <c r="M167" s="38">
        <v>29.44</v>
      </c>
      <c r="N167" s="5"/>
      <c r="O167" t="str">
        <f>VLOOKUP(I167,Article_famille!A:B,2,FALSE)</f>
        <v>Mains</v>
      </c>
      <c r="P167" t="str">
        <f>VLOOKUP(A167,'Copier commandes wix'!I:N,4,FALSE)</f>
        <v>‎02‎/‎10‎/‎2015</v>
      </c>
      <c r="Q167">
        <f>VLOOKUP(G167,'effectif par contrat'!A:B,2,FALSE)</f>
        <v>5</v>
      </c>
    </row>
    <row r="168" spans="1:17" x14ac:dyDescent="0.35">
      <c r="A168" s="58" t="s">
        <v>213</v>
      </c>
      <c r="B168" s="40" t="s">
        <v>214</v>
      </c>
      <c r="C168" s="40" t="str">
        <f t="shared" si="12"/>
        <v>vincent</v>
      </c>
      <c r="D168" s="40">
        <f t="shared" si="13"/>
        <v>8</v>
      </c>
      <c r="E168" s="40">
        <f t="shared" si="14"/>
        <v>16</v>
      </c>
      <c r="F168" s="40" t="str">
        <f t="shared" si="15"/>
        <v>davantes</v>
      </c>
      <c r="G168" s="40" t="str">
        <f>VLOOKUP(F168,'Effectif contrat'!A:B,2,FALSE)</f>
        <v>AIRBUS - TRAVAUX MOSE</v>
      </c>
      <c r="H168" s="32" t="s">
        <v>19</v>
      </c>
      <c r="I168" s="32" t="s">
        <v>34</v>
      </c>
      <c r="J168" s="32"/>
      <c r="K168" s="39">
        <v>4.01</v>
      </c>
      <c r="L168" s="32">
        <v>2</v>
      </c>
      <c r="M168" s="39">
        <v>8.02</v>
      </c>
      <c r="N168" s="6"/>
      <c r="O168" t="str">
        <f>VLOOKUP(I168,Article_famille!A:B,2,FALSE)</f>
        <v>Tête</v>
      </c>
      <c r="P168" t="str">
        <f>VLOOKUP(A168,'Copier commandes wix'!I:N,4,FALSE)</f>
        <v>‎02‎/‎10‎/‎2015</v>
      </c>
      <c r="Q168">
        <f>VLOOKUP(G168,'effectif par contrat'!A:B,2,FALSE)</f>
        <v>5</v>
      </c>
    </row>
    <row r="169" spans="1:17" x14ac:dyDescent="0.35">
      <c r="A169" s="58" t="s">
        <v>213</v>
      </c>
      <c r="B169" s="40" t="s">
        <v>214</v>
      </c>
      <c r="C169" s="40" t="str">
        <f t="shared" si="12"/>
        <v>vincent</v>
      </c>
      <c r="D169" s="40">
        <f t="shared" si="13"/>
        <v>8</v>
      </c>
      <c r="E169" s="40">
        <f t="shared" si="14"/>
        <v>16</v>
      </c>
      <c r="F169" s="40" t="str">
        <f t="shared" si="15"/>
        <v>davantes</v>
      </c>
      <c r="G169" s="40" t="str">
        <f>VLOOKUP(F169,'Effectif contrat'!A:B,2,FALSE)</f>
        <v>AIRBUS - TRAVAUX MOSE</v>
      </c>
      <c r="H169" s="31" t="s">
        <v>19</v>
      </c>
      <c r="I169" s="31" t="s">
        <v>57</v>
      </c>
      <c r="J169" s="31"/>
      <c r="K169" s="38">
        <v>2.42</v>
      </c>
      <c r="L169" s="31">
        <v>2</v>
      </c>
      <c r="M169" s="38">
        <v>4.84</v>
      </c>
      <c r="N169" s="5"/>
      <c r="O169" t="str">
        <f>VLOOKUP(I169,Article_famille!A:B,2,FALSE)</f>
        <v>Respiratoire</v>
      </c>
      <c r="P169" t="str">
        <f>VLOOKUP(A169,'Copier commandes wix'!I:N,4,FALSE)</f>
        <v>‎02‎/‎10‎/‎2015</v>
      </c>
      <c r="Q169">
        <f>VLOOKUP(G169,'effectif par contrat'!A:B,2,FALSE)</f>
        <v>5</v>
      </c>
    </row>
    <row r="170" spans="1:17" x14ac:dyDescent="0.35">
      <c r="A170" s="58" t="s">
        <v>213</v>
      </c>
      <c r="B170" s="40" t="s">
        <v>214</v>
      </c>
      <c r="C170" s="40" t="str">
        <f t="shared" si="12"/>
        <v>vincent</v>
      </c>
      <c r="D170" s="40">
        <f t="shared" si="13"/>
        <v>8</v>
      </c>
      <c r="E170" s="40">
        <f t="shared" si="14"/>
        <v>16</v>
      </c>
      <c r="F170" s="40" t="str">
        <f t="shared" si="15"/>
        <v>davantes</v>
      </c>
      <c r="G170" s="40" t="str">
        <f>VLOOKUP(F170,'Effectif contrat'!A:B,2,FALSE)</f>
        <v>AIRBUS - TRAVAUX MOSE</v>
      </c>
      <c r="H170" s="32" t="s">
        <v>19</v>
      </c>
      <c r="I170" s="32" t="s">
        <v>20</v>
      </c>
      <c r="J170" s="32">
        <v>9</v>
      </c>
      <c r="K170" s="39">
        <v>3.71</v>
      </c>
      <c r="L170" s="32">
        <v>50</v>
      </c>
      <c r="M170" s="39">
        <v>185.5</v>
      </c>
      <c r="N170" s="6"/>
      <c r="O170" t="str">
        <f>VLOOKUP(I170,Article_famille!A:B,2,FALSE)</f>
        <v>Mains</v>
      </c>
      <c r="P170" t="str">
        <f>VLOOKUP(A170,'Copier commandes wix'!I:N,4,FALSE)</f>
        <v>‎02‎/‎10‎/‎2015</v>
      </c>
      <c r="Q170">
        <f>VLOOKUP(G170,'effectif par contrat'!A:B,2,FALSE)</f>
        <v>5</v>
      </c>
    </row>
    <row r="171" spans="1:17" x14ac:dyDescent="0.35">
      <c r="A171" s="58" t="s">
        <v>213</v>
      </c>
      <c r="B171" s="40" t="s">
        <v>214</v>
      </c>
      <c r="C171" s="40" t="str">
        <f t="shared" si="12"/>
        <v>vincent</v>
      </c>
      <c r="D171" s="40">
        <f t="shared" si="13"/>
        <v>8</v>
      </c>
      <c r="E171" s="40">
        <f t="shared" si="14"/>
        <v>16</v>
      </c>
      <c r="F171" s="40" t="str">
        <f t="shared" si="15"/>
        <v>davantes</v>
      </c>
      <c r="G171" s="40" t="str">
        <f>VLOOKUP(F171,'Effectif contrat'!A:B,2,FALSE)</f>
        <v>AIRBUS - TRAVAUX MOSE</v>
      </c>
      <c r="H171" s="31" t="s">
        <v>19</v>
      </c>
      <c r="I171" s="31" t="s">
        <v>20</v>
      </c>
      <c r="J171" s="31">
        <v>10</v>
      </c>
      <c r="K171" s="38">
        <v>3.71</v>
      </c>
      <c r="L171" s="31">
        <v>50</v>
      </c>
      <c r="M171" s="38">
        <v>185.5</v>
      </c>
      <c r="N171" s="5"/>
      <c r="O171" t="str">
        <f>VLOOKUP(I171,Article_famille!A:B,2,FALSE)</f>
        <v>Mains</v>
      </c>
      <c r="P171" t="str">
        <f>VLOOKUP(A171,'Copier commandes wix'!I:N,4,FALSE)</f>
        <v>‎02‎/‎10‎/‎2015</v>
      </c>
      <c r="Q171">
        <f>VLOOKUP(G171,'effectif par contrat'!A:B,2,FALSE)</f>
        <v>5</v>
      </c>
    </row>
    <row r="172" spans="1:17" x14ac:dyDescent="0.35">
      <c r="A172" s="58" t="s">
        <v>213</v>
      </c>
      <c r="B172" s="40" t="s">
        <v>214</v>
      </c>
      <c r="C172" s="40" t="str">
        <f t="shared" si="12"/>
        <v>vincent</v>
      </c>
      <c r="D172" s="40">
        <f t="shared" si="13"/>
        <v>8</v>
      </c>
      <c r="E172" s="40">
        <f t="shared" si="14"/>
        <v>16</v>
      </c>
      <c r="F172" s="40" t="str">
        <f t="shared" si="15"/>
        <v>davantes</v>
      </c>
      <c r="G172" s="40" t="str">
        <f>VLOOKUP(F172,'Effectif contrat'!A:B,2,FALSE)</f>
        <v>AIRBUS - TRAVAUX MOSE</v>
      </c>
      <c r="H172" s="32" t="s">
        <v>19</v>
      </c>
      <c r="I172" s="32" t="s">
        <v>20</v>
      </c>
      <c r="J172" s="32">
        <v>8</v>
      </c>
      <c r="K172" s="39">
        <v>3.71</v>
      </c>
      <c r="L172" s="32">
        <v>20</v>
      </c>
      <c r="M172" s="39">
        <v>74.2</v>
      </c>
      <c r="N172" s="6"/>
      <c r="O172" t="str">
        <f>VLOOKUP(I172,Article_famille!A:B,2,FALSE)</f>
        <v>Mains</v>
      </c>
      <c r="P172" t="str">
        <f>VLOOKUP(A172,'Copier commandes wix'!I:N,4,FALSE)</f>
        <v>‎02‎/‎10‎/‎2015</v>
      </c>
      <c r="Q172">
        <f>VLOOKUP(G172,'effectif par contrat'!A:B,2,FALSE)</f>
        <v>5</v>
      </c>
    </row>
    <row r="173" spans="1:17" x14ac:dyDescent="0.35">
      <c r="A173" s="58" t="s">
        <v>215</v>
      </c>
      <c r="B173" s="40" t="s">
        <v>12</v>
      </c>
      <c r="C173" s="40" t="str">
        <f t="shared" si="12"/>
        <v>alexis</v>
      </c>
      <c r="D173" s="40">
        <f t="shared" si="13"/>
        <v>7</v>
      </c>
      <c r="E173" s="40">
        <f t="shared" si="14"/>
        <v>16</v>
      </c>
      <c r="F173" s="40" t="str">
        <f t="shared" si="15"/>
        <v>codevelle</v>
      </c>
      <c r="G173" s="40" t="str">
        <f>VLOOKUP(F173,'Effectif contrat'!A:B,2,FALSE)</f>
        <v xml:space="preserve">LIEBHERR - MAINTENANCE </v>
      </c>
      <c r="H173" s="31" t="s">
        <v>112</v>
      </c>
      <c r="I173" s="31" t="s">
        <v>113</v>
      </c>
      <c r="J173" s="31" t="s">
        <v>212</v>
      </c>
      <c r="K173" s="38">
        <v>0</v>
      </c>
      <c r="L173" s="31">
        <v>3</v>
      </c>
      <c r="M173" s="38">
        <v>0</v>
      </c>
      <c r="N173" s="5"/>
      <c r="O173" t="str">
        <f>VLOOKUP(I173,Article_famille!A:B,2,FALSE)</f>
        <v>VPI</v>
      </c>
      <c r="P173" t="str">
        <f>VLOOKUP(A173,'Copier commandes wix'!I:N,4,FALSE)</f>
        <v>‎02‎/‎10‎/‎2015</v>
      </c>
      <c r="Q173">
        <f>VLOOKUP(G173,'effectif par contrat'!A:B,2,FALSE)</f>
        <v>5</v>
      </c>
    </row>
    <row r="174" spans="1:17" x14ac:dyDescent="0.35">
      <c r="A174" s="58" t="s">
        <v>218</v>
      </c>
      <c r="B174" s="40" t="s">
        <v>216</v>
      </c>
      <c r="C174" s="40" t="str">
        <f t="shared" si="12"/>
        <v>mathieu</v>
      </c>
      <c r="D174" s="40">
        <f t="shared" si="13"/>
        <v>8</v>
      </c>
      <c r="E174" s="40">
        <f t="shared" si="14"/>
        <v>17</v>
      </c>
      <c r="F174" s="40" t="str">
        <f t="shared" si="15"/>
        <v>cantonnet</v>
      </c>
      <c r="G174" s="40" t="str">
        <f>VLOOKUP(F174,'Effectif contrat'!A:B,2,FALSE)</f>
        <v>AIRBUS - MAINTENANCE FAL</v>
      </c>
      <c r="H174" s="31" t="s">
        <v>19</v>
      </c>
      <c r="I174" s="31" t="s">
        <v>122</v>
      </c>
      <c r="J174" s="31"/>
      <c r="K174" s="38">
        <v>13.5</v>
      </c>
      <c r="L174" s="31">
        <v>1</v>
      </c>
      <c r="M174" s="38">
        <v>13.5</v>
      </c>
      <c r="N174" s="5"/>
      <c r="O174" t="str">
        <f>VLOOKUP(I174,Article_famille!A:B,2,FALSE)</f>
        <v>Auditif</v>
      </c>
      <c r="P174" t="str">
        <f>VLOOKUP(A174,'Copier commandes wix'!I:N,4,FALSE)</f>
        <v>‎05‎/‎10‎/‎2015</v>
      </c>
      <c r="Q174">
        <f>VLOOKUP(G174,'effectif par contrat'!A:B,2,FALSE)</f>
        <v>38</v>
      </c>
    </row>
    <row r="175" spans="1:17" x14ac:dyDescent="0.35">
      <c r="A175" s="58" t="s">
        <v>218</v>
      </c>
      <c r="B175" s="40" t="s">
        <v>216</v>
      </c>
      <c r="C175" s="40" t="str">
        <f t="shared" si="12"/>
        <v>mathieu</v>
      </c>
      <c r="D175" s="40">
        <f t="shared" si="13"/>
        <v>8</v>
      </c>
      <c r="E175" s="40">
        <f t="shared" si="14"/>
        <v>17</v>
      </c>
      <c r="F175" s="40" t="str">
        <f t="shared" si="15"/>
        <v>cantonnet</v>
      </c>
      <c r="G175" s="40" t="str">
        <f>VLOOKUP(F175,'Effectif contrat'!A:B,2,FALSE)</f>
        <v>AIRBUS - MAINTENANCE FAL</v>
      </c>
      <c r="H175" s="32" t="s">
        <v>112</v>
      </c>
      <c r="I175" s="32" t="s">
        <v>208</v>
      </c>
      <c r="J175" s="32" t="s">
        <v>217</v>
      </c>
      <c r="K175" s="39">
        <v>0</v>
      </c>
      <c r="L175" s="32">
        <v>1</v>
      </c>
      <c r="M175" s="39">
        <v>0</v>
      </c>
      <c r="N175" s="6"/>
      <c r="O175" t="str">
        <f>VLOOKUP(I175,Article_famille!A:B,2,FALSE)</f>
        <v>VPI</v>
      </c>
      <c r="P175" t="str">
        <f>VLOOKUP(A175,'Copier commandes wix'!I:N,4,FALSE)</f>
        <v>‎05‎/‎10‎/‎2015</v>
      </c>
      <c r="Q175">
        <f>VLOOKUP(G175,'effectif par contrat'!A:B,2,FALSE)</f>
        <v>38</v>
      </c>
    </row>
    <row r="176" spans="1:17" x14ac:dyDescent="0.35">
      <c r="A176" s="58" t="s">
        <v>219</v>
      </c>
      <c r="B176" s="40" t="s">
        <v>91</v>
      </c>
      <c r="C176" s="40" t="str">
        <f t="shared" si="12"/>
        <v>pascal</v>
      </c>
      <c r="D176" s="40">
        <f t="shared" si="13"/>
        <v>7</v>
      </c>
      <c r="E176" s="40">
        <f t="shared" si="14"/>
        <v>13</v>
      </c>
      <c r="F176" s="40" t="str">
        <f t="shared" si="15"/>
        <v>garcia</v>
      </c>
      <c r="G176" s="40" t="str">
        <f>VLOOKUP(F176,'Effectif contrat'!A:B,2,FALSE)</f>
        <v>PIONEER - MAINTENANCE</v>
      </c>
      <c r="H176" s="31" t="s">
        <v>112</v>
      </c>
      <c r="I176" s="31" t="s">
        <v>208</v>
      </c>
      <c r="J176" s="31" t="s">
        <v>13</v>
      </c>
      <c r="K176" s="38">
        <v>0</v>
      </c>
      <c r="L176" s="31">
        <v>1</v>
      </c>
      <c r="M176" s="38">
        <v>0</v>
      </c>
      <c r="N176" s="5"/>
      <c r="O176" t="str">
        <f>VLOOKUP(I176,Article_famille!A:B,2,FALSE)</f>
        <v>VPI</v>
      </c>
      <c r="P176" t="str">
        <f>VLOOKUP(A176,'Copier commandes wix'!I:N,4,FALSE)</f>
        <v>‎05‎/‎10‎/‎2015</v>
      </c>
      <c r="Q176">
        <f>VLOOKUP(G176,'effectif par contrat'!A:B,2,FALSE)</f>
        <v>2</v>
      </c>
    </row>
    <row r="177" spans="1:17" x14ac:dyDescent="0.35">
      <c r="A177" s="58" t="s">
        <v>219</v>
      </c>
      <c r="B177" s="40" t="s">
        <v>91</v>
      </c>
      <c r="C177" s="40" t="str">
        <f t="shared" si="12"/>
        <v>pascal</v>
      </c>
      <c r="D177" s="40">
        <f t="shared" si="13"/>
        <v>7</v>
      </c>
      <c r="E177" s="40">
        <f t="shared" si="14"/>
        <v>13</v>
      </c>
      <c r="F177" s="40" t="str">
        <f t="shared" si="15"/>
        <v>garcia</v>
      </c>
      <c r="G177" s="40" t="str">
        <f>VLOOKUP(F177,'Effectif contrat'!A:B,2,FALSE)</f>
        <v>PIONEER - MAINTENANCE</v>
      </c>
      <c r="H177" s="32" t="s">
        <v>19</v>
      </c>
      <c r="I177" s="32" t="s">
        <v>20</v>
      </c>
      <c r="J177" s="32">
        <v>8</v>
      </c>
      <c r="K177" s="39">
        <v>3.71</v>
      </c>
      <c r="L177" s="32">
        <v>10</v>
      </c>
      <c r="M177" s="39">
        <v>37.1</v>
      </c>
      <c r="N177" s="6"/>
      <c r="O177" t="str">
        <f>VLOOKUP(I177,Article_famille!A:B,2,FALSE)</f>
        <v>Mains</v>
      </c>
      <c r="P177" t="str">
        <f>VLOOKUP(A177,'Copier commandes wix'!I:N,4,FALSE)</f>
        <v>‎05‎/‎10‎/‎2015</v>
      </c>
      <c r="Q177">
        <f>VLOOKUP(G177,'effectif par contrat'!A:B,2,FALSE)</f>
        <v>2</v>
      </c>
    </row>
    <row r="178" spans="1:17" x14ac:dyDescent="0.35">
      <c r="A178" s="58" t="s">
        <v>219</v>
      </c>
      <c r="B178" s="40" t="s">
        <v>91</v>
      </c>
      <c r="C178" s="40" t="str">
        <f t="shared" si="12"/>
        <v>pascal</v>
      </c>
      <c r="D178" s="40">
        <f t="shared" si="13"/>
        <v>7</v>
      </c>
      <c r="E178" s="40">
        <f t="shared" si="14"/>
        <v>13</v>
      </c>
      <c r="F178" s="40" t="str">
        <f t="shared" si="15"/>
        <v>garcia</v>
      </c>
      <c r="G178" s="40" t="str">
        <f>VLOOKUP(F178,'Effectif contrat'!A:B,2,FALSE)</f>
        <v>PIONEER - MAINTENANCE</v>
      </c>
      <c r="H178" s="31" t="s">
        <v>19</v>
      </c>
      <c r="I178" s="31" t="s">
        <v>20</v>
      </c>
      <c r="J178" s="31">
        <v>10</v>
      </c>
      <c r="K178" s="38">
        <v>3.71</v>
      </c>
      <c r="L178" s="31">
        <v>10</v>
      </c>
      <c r="M178" s="38">
        <v>37.1</v>
      </c>
      <c r="N178" s="5"/>
      <c r="O178" t="str">
        <f>VLOOKUP(I178,Article_famille!A:B,2,FALSE)</f>
        <v>Mains</v>
      </c>
      <c r="P178" t="str">
        <f>VLOOKUP(A178,'Copier commandes wix'!I:N,4,FALSE)</f>
        <v>‎05‎/‎10‎/‎2015</v>
      </c>
      <c r="Q178">
        <f>VLOOKUP(G178,'effectif par contrat'!A:B,2,FALSE)</f>
        <v>2</v>
      </c>
    </row>
    <row r="179" spans="1:17" x14ac:dyDescent="0.35">
      <c r="A179" s="58" t="s">
        <v>220</v>
      </c>
      <c r="B179" s="40" t="s">
        <v>214</v>
      </c>
      <c r="C179" s="40" t="str">
        <f t="shared" ref="C179:C236" si="16">IFERROR(MID(B179,1,FIND(" ",B179,1)-1),"")</f>
        <v>vincent</v>
      </c>
      <c r="D179" s="40">
        <f t="shared" ref="D179:D236" si="17">LEN(C179)+1</f>
        <v>8</v>
      </c>
      <c r="E179" s="40">
        <f t="shared" ref="E179:E236" si="18">LEN(B179)</f>
        <v>16</v>
      </c>
      <c r="F179" s="40" t="str">
        <f t="shared" ref="F179:F236" si="19">RIGHT(B179,E179-D179)</f>
        <v>davantes</v>
      </c>
      <c r="G179" s="40" t="str">
        <f>VLOOKUP(F179,'Effectif contrat'!A:B,2,FALSE)</f>
        <v>AIRBUS - TRAVAUX MOSE</v>
      </c>
      <c r="H179" s="31" t="s">
        <v>19</v>
      </c>
      <c r="I179" s="31" t="s">
        <v>22</v>
      </c>
      <c r="J179" s="31">
        <v>44</v>
      </c>
      <c r="K179" s="38">
        <v>39.68</v>
      </c>
      <c r="L179" s="31">
        <v>1</v>
      </c>
      <c r="M179" s="38">
        <v>39.68</v>
      </c>
      <c r="N179" s="5"/>
      <c r="O179" t="str">
        <f>VLOOKUP(I179,Article_famille!A:B,2,FALSE)</f>
        <v>Pieds</v>
      </c>
      <c r="P179" t="str">
        <f>VLOOKUP(A179,'Copier commandes wix'!I:N,4,FALSE)</f>
        <v>‎06‎/‎10‎/‎2015</v>
      </c>
      <c r="Q179">
        <f>VLOOKUP(G179,'effectif par contrat'!A:B,2,FALSE)</f>
        <v>5</v>
      </c>
    </row>
    <row r="180" spans="1:17" x14ac:dyDescent="0.35">
      <c r="A180" s="58" t="s">
        <v>221</v>
      </c>
      <c r="B180" s="40" t="s">
        <v>32</v>
      </c>
      <c r="C180" s="40" t="str">
        <f t="shared" si="16"/>
        <v>Vincent</v>
      </c>
      <c r="D180" s="40">
        <f t="shared" si="17"/>
        <v>8</v>
      </c>
      <c r="E180" s="40">
        <f t="shared" si="18"/>
        <v>14</v>
      </c>
      <c r="F180" s="40" t="str">
        <f t="shared" si="19"/>
        <v>PASCAL</v>
      </c>
      <c r="G180" s="40" t="str">
        <f>VLOOKUP(F180,'Effectif contrat'!A:B,2,FALSE)</f>
        <v>AIRBUS - MAINTENANCE FAL</v>
      </c>
      <c r="H180" s="31" t="s">
        <v>19</v>
      </c>
      <c r="I180" s="31" t="s">
        <v>163</v>
      </c>
      <c r="J180" s="31" t="s">
        <v>222</v>
      </c>
      <c r="K180" s="38">
        <v>2.2999999999999998</v>
      </c>
      <c r="L180" s="31">
        <v>15</v>
      </c>
      <c r="M180" s="38">
        <v>34.5</v>
      </c>
      <c r="N180" s="5"/>
      <c r="O180" t="str">
        <f>VLOOKUP(I180,Article_famille!A:B,2,FALSE)</f>
        <v>Corps</v>
      </c>
      <c r="P180" t="str">
        <f>VLOOKUP(A180,'Copier commandes wix'!I:N,4,FALSE)</f>
        <v>‎07‎/‎10‎/‎2015</v>
      </c>
      <c r="Q180">
        <f>VLOOKUP(G180,'effectif par contrat'!A:B,2,FALSE)</f>
        <v>38</v>
      </c>
    </row>
    <row r="181" spans="1:17" x14ac:dyDescent="0.35">
      <c r="A181" s="59" t="s">
        <v>2029</v>
      </c>
      <c r="B181" s="40" t="s">
        <v>32</v>
      </c>
      <c r="C181" s="40" t="str">
        <f t="shared" si="16"/>
        <v>Vincent</v>
      </c>
      <c r="D181" s="40">
        <f t="shared" si="17"/>
        <v>8</v>
      </c>
      <c r="E181" s="40">
        <f t="shared" si="18"/>
        <v>14</v>
      </c>
      <c r="F181" s="40" t="str">
        <f t="shared" si="19"/>
        <v>PASCAL</v>
      </c>
      <c r="G181" s="40" t="str">
        <f>VLOOKUP(F181,'Effectif contrat'!A:B,2,FALSE)</f>
        <v>AIRBUS - MAINTENANCE FAL</v>
      </c>
      <c r="H181" s="31" t="s">
        <v>19</v>
      </c>
      <c r="I181" s="31" t="s">
        <v>20</v>
      </c>
      <c r="J181" s="31">
        <v>9</v>
      </c>
      <c r="K181" s="38">
        <v>3.71</v>
      </c>
      <c r="L181" s="31">
        <v>24</v>
      </c>
      <c r="M181" s="38">
        <v>89.04</v>
      </c>
      <c r="N181" s="5"/>
      <c r="O181" t="str">
        <f>VLOOKUP(I181,Article_famille!A:B,2,FALSE)</f>
        <v>Mains</v>
      </c>
      <c r="P181" t="str">
        <f>VLOOKUP(A181,'Copier commandes wix'!I:N,4,FALSE)</f>
        <v>‎12‎/‎10‎/‎2015</v>
      </c>
      <c r="Q181">
        <f>VLOOKUP(G181,'effectif par contrat'!A:B,2,FALSE)</f>
        <v>38</v>
      </c>
    </row>
    <row r="182" spans="1:17" x14ac:dyDescent="0.35">
      <c r="A182" s="59" t="s">
        <v>2029</v>
      </c>
      <c r="B182" s="40" t="s">
        <v>32</v>
      </c>
      <c r="C182" s="40" t="str">
        <f t="shared" si="16"/>
        <v>Vincent</v>
      </c>
      <c r="D182" s="40">
        <f t="shared" si="17"/>
        <v>8</v>
      </c>
      <c r="E182" s="40">
        <f t="shared" si="18"/>
        <v>14</v>
      </c>
      <c r="F182" s="40" t="str">
        <f t="shared" si="19"/>
        <v>PASCAL</v>
      </c>
      <c r="G182" s="40" t="str">
        <f>VLOOKUP(F182,'Effectif contrat'!A:B,2,FALSE)</f>
        <v>AIRBUS - MAINTENANCE FAL</v>
      </c>
      <c r="H182" s="32" t="s">
        <v>19</v>
      </c>
      <c r="I182" s="32" t="s">
        <v>20</v>
      </c>
      <c r="J182" s="32">
        <v>11</v>
      </c>
      <c r="K182" s="39">
        <v>3.71</v>
      </c>
      <c r="L182" s="32">
        <v>12</v>
      </c>
      <c r="M182" s="39">
        <v>44.52</v>
      </c>
      <c r="N182" s="6"/>
      <c r="O182" t="str">
        <f>VLOOKUP(I182,Article_famille!A:B,2,FALSE)</f>
        <v>Mains</v>
      </c>
      <c r="P182" t="str">
        <f>VLOOKUP(A182,'Copier commandes wix'!I:N,4,FALSE)</f>
        <v>‎12‎/‎10‎/‎2015</v>
      </c>
      <c r="Q182">
        <f>VLOOKUP(G182,'effectif par contrat'!A:B,2,FALSE)</f>
        <v>38</v>
      </c>
    </row>
    <row r="183" spans="1:17" x14ac:dyDescent="0.35">
      <c r="A183" s="59" t="s">
        <v>2030</v>
      </c>
      <c r="B183" s="40" t="s">
        <v>435</v>
      </c>
      <c r="C183" s="40" t="str">
        <f t="shared" si="16"/>
        <v>mathias</v>
      </c>
      <c r="D183" s="40">
        <f t="shared" si="17"/>
        <v>8</v>
      </c>
      <c r="E183" s="40">
        <f t="shared" si="18"/>
        <v>14</v>
      </c>
      <c r="F183" s="40" t="str">
        <f t="shared" si="19"/>
        <v>hereau</v>
      </c>
      <c r="G183" s="40" t="str">
        <f>VLOOKUP(F183,'Effectif contrat'!A:B,2,FALSE)</f>
        <v>CHANTIERS ELEC - REIXACH</v>
      </c>
      <c r="H183" s="31" t="s">
        <v>19</v>
      </c>
      <c r="I183" s="31" t="s">
        <v>66</v>
      </c>
      <c r="J183" s="31"/>
      <c r="K183" s="38">
        <v>7.51</v>
      </c>
      <c r="L183" s="31">
        <v>2</v>
      </c>
      <c r="M183" s="38">
        <v>15.02</v>
      </c>
      <c r="N183" s="5"/>
      <c r="O183" t="str">
        <f>VLOOKUP(I183,Article_famille!A:B,2,FALSE)</f>
        <v>Yeux</v>
      </c>
      <c r="P183" t="str">
        <f>VLOOKUP(A183,'Copier commandes wix'!I:N,4,FALSE)</f>
        <v>‎12‎/‎10‎/‎2015</v>
      </c>
      <c r="Q183">
        <f>VLOOKUP(G183,'effectif par contrat'!A:B,2,FALSE)</f>
        <v>6</v>
      </c>
    </row>
    <row r="184" spans="1:17" x14ac:dyDescent="0.35">
      <c r="A184" s="59" t="s">
        <v>2030</v>
      </c>
      <c r="B184" s="40" t="s">
        <v>435</v>
      </c>
      <c r="C184" s="40" t="str">
        <f t="shared" si="16"/>
        <v>mathias</v>
      </c>
      <c r="D184" s="40">
        <f t="shared" si="17"/>
        <v>8</v>
      </c>
      <c r="E184" s="40">
        <f t="shared" si="18"/>
        <v>14</v>
      </c>
      <c r="F184" s="40" t="str">
        <f t="shared" si="19"/>
        <v>hereau</v>
      </c>
      <c r="G184" s="40" t="str">
        <f>VLOOKUP(F184,'Effectif contrat'!A:B,2,FALSE)</f>
        <v>CHANTIERS ELEC - REIXACH</v>
      </c>
      <c r="H184" s="32" t="s">
        <v>19</v>
      </c>
      <c r="I184" s="32" t="s">
        <v>178</v>
      </c>
      <c r="J184" s="32"/>
      <c r="K184" s="39">
        <v>5.6</v>
      </c>
      <c r="L184" s="32">
        <v>1</v>
      </c>
      <c r="M184" s="39">
        <v>5.6</v>
      </c>
      <c r="N184" s="6"/>
      <c r="O184" t="str">
        <f>VLOOKUP(I184,Article_famille!A:B,2,FALSE)</f>
        <v>Yeux</v>
      </c>
      <c r="P184" t="str">
        <f>VLOOKUP(A184,'Copier commandes wix'!I:N,4,FALSE)</f>
        <v>‎12‎/‎10‎/‎2015</v>
      </c>
      <c r="Q184">
        <f>VLOOKUP(G184,'effectif par contrat'!A:B,2,FALSE)</f>
        <v>6</v>
      </c>
    </row>
    <row r="185" spans="1:17" x14ac:dyDescent="0.35">
      <c r="A185" s="59" t="s">
        <v>2030</v>
      </c>
      <c r="B185" s="40" t="s">
        <v>435</v>
      </c>
      <c r="C185" s="40" t="str">
        <f t="shared" si="16"/>
        <v>mathias</v>
      </c>
      <c r="D185" s="40">
        <f t="shared" si="17"/>
        <v>8</v>
      </c>
      <c r="E185" s="40">
        <f t="shared" si="18"/>
        <v>14</v>
      </c>
      <c r="F185" s="40" t="str">
        <f t="shared" si="19"/>
        <v>hereau</v>
      </c>
      <c r="G185" s="40" t="str">
        <f>VLOOKUP(F185,'Effectif contrat'!A:B,2,FALSE)</f>
        <v>CHANTIERS ELEC - REIXACH</v>
      </c>
      <c r="H185" s="31" t="s">
        <v>19</v>
      </c>
      <c r="I185" s="31" t="s">
        <v>20</v>
      </c>
      <c r="J185" s="31">
        <v>10</v>
      </c>
      <c r="K185" s="38">
        <v>3.71</v>
      </c>
      <c r="L185" s="31">
        <v>12</v>
      </c>
      <c r="M185" s="38">
        <v>44.52</v>
      </c>
      <c r="N185" s="5"/>
      <c r="O185" t="str">
        <f>VLOOKUP(I185,Article_famille!A:B,2,FALSE)</f>
        <v>Mains</v>
      </c>
      <c r="P185" t="str">
        <f>VLOOKUP(A185,'Copier commandes wix'!I:N,4,FALSE)</f>
        <v>‎12‎/‎10‎/‎2015</v>
      </c>
      <c r="Q185">
        <f>VLOOKUP(G185,'effectif par contrat'!A:B,2,FALSE)</f>
        <v>6</v>
      </c>
    </row>
    <row r="186" spans="1:17" x14ac:dyDescent="0.35">
      <c r="A186" s="59" t="s">
        <v>2030</v>
      </c>
      <c r="B186" s="40" t="s">
        <v>435</v>
      </c>
      <c r="C186" s="40" t="str">
        <f t="shared" si="16"/>
        <v>mathias</v>
      </c>
      <c r="D186" s="40">
        <f t="shared" si="17"/>
        <v>8</v>
      </c>
      <c r="E186" s="40">
        <f t="shared" si="18"/>
        <v>14</v>
      </c>
      <c r="F186" s="40" t="str">
        <f t="shared" si="19"/>
        <v>hereau</v>
      </c>
      <c r="G186" s="40" t="str">
        <f>VLOOKUP(F186,'Effectif contrat'!A:B,2,FALSE)</f>
        <v>CHANTIERS ELEC - REIXACH</v>
      </c>
      <c r="H186" s="32" t="s">
        <v>19</v>
      </c>
      <c r="I186" s="32" t="s">
        <v>20</v>
      </c>
      <c r="J186" s="32">
        <v>9</v>
      </c>
      <c r="K186" s="39">
        <v>3.71</v>
      </c>
      <c r="L186" s="32">
        <v>12</v>
      </c>
      <c r="M186" s="39">
        <v>44.52</v>
      </c>
      <c r="N186" s="6"/>
      <c r="O186" t="str">
        <f>VLOOKUP(I186,Article_famille!A:B,2,FALSE)</f>
        <v>Mains</v>
      </c>
      <c r="P186" t="str">
        <f>VLOOKUP(A186,'Copier commandes wix'!I:N,4,FALSE)</f>
        <v>‎12‎/‎10‎/‎2015</v>
      </c>
      <c r="Q186">
        <f>VLOOKUP(G186,'effectif par contrat'!A:B,2,FALSE)</f>
        <v>6</v>
      </c>
    </row>
    <row r="187" spans="1:17" x14ac:dyDescent="0.35">
      <c r="A187" s="59" t="s">
        <v>2031</v>
      </c>
      <c r="B187" s="40" t="s">
        <v>214</v>
      </c>
      <c r="C187" s="40" t="str">
        <f t="shared" si="16"/>
        <v>vincent</v>
      </c>
      <c r="D187" s="40">
        <f t="shared" si="17"/>
        <v>8</v>
      </c>
      <c r="E187" s="40">
        <f t="shared" si="18"/>
        <v>16</v>
      </c>
      <c r="F187" s="40" t="str">
        <f t="shared" si="19"/>
        <v>davantes</v>
      </c>
      <c r="G187" s="40" t="str">
        <f>VLOOKUP(F187,'Effectif contrat'!A:B,2,FALSE)</f>
        <v>AIRBUS - TRAVAUX MOSE</v>
      </c>
      <c r="H187" s="31" t="s">
        <v>19</v>
      </c>
      <c r="I187" s="31" t="s">
        <v>22</v>
      </c>
      <c r="J187" s="31">
        <v>43</v>
      </c>
      <c r="K187" s="38">
        <v>39.68</v>
      </c>
      <c r="L187" s="31">
        <v>1</v>
      </c>
      <c r="M187" s="38">
        <v>39.68</v>
      </c>
      <c r="N187" s="5"/>
      <c r="O187" t="str">
        <f>VLOOKUP(I187,Article_famille!A:B,2,FALSE)</f>
        <v>Pieds</v>
      </c>
      <c r="P187" t="str">
        <f>VLOOKUP(A187,'Copier commandes wix'!I:N,4,FALSE)</f>
        <v>‎13‎/‎10‎/‎2015</v>
      </c>
      <c r="Q187">
        <f>VLOOKUP(G187,'effectif par contrat'!A:B,2,FALSE)</f>
        <v>5</v>
      </c>
    </row>
    <row r="188" spans="1:17" x14ac:dyDescent="0.35">
      <c r="A188" s="59" t="s">
        <v>2031</v>
      </c>
      <c r="B188" s="40" t="s">
        <v>214</v>
      </c>
      <c r="C188" s="40" t="str">
        <f t="shared" si="16"/>
        <v>vincent</v>
      </c>
      <c r="D188" s="40">
        <f t="shared" si="17"/>
        <v>8</v>
      </c>
      <c r="E188" s="40">
        <f t="shared" si="18"/>
        <v>16</v>
      </c>
      <c r="F188" s="40" t="str">
        <f t="shared" si="19"/>
        <v>davantes</v>
      </c>
      <c r="G188" s="40" t="str">
        <f>VLOOKUP(F188,'Effectif contrat'!A:B,2,FALSE)</f>
        <v>AIRBUS - TRAVAUX MOSE</v>
      </c>
      <c r="H188" s="32" t="s">
        <v>19</v>
      </c>
      <c r="I188" s="32" t="s">
        <v>62</v>
      </c>
      <c r="J188" s="32" t="s">
        <v>63</v>
      </c>
      <c r="K188" s="39">
        <v>4.26</v>
      </c>
      <c r="L188" s="32">
        <v>2</v>
      </c>
      <c r="M188" s="39">
        <v>8.52</v>
      </c>
      <c r="N188" s="6"/>
      <c r="O188" t="str">
        <f>VLOOKUP(I188,Article_famille!A:B,2,FALSE)</f>
        <v>Pieds</v>
      </c>
      <c r="P188" t="str">
        <f>VLOOKUP(A188,'Copier commandes wix'!I:N,4,FALSE)</f>
        <v>‎13‎/‎10‎/‎2015</v>
      </c>
      <c r="Q188">
        <f>VLOOKUP(G188,'effectif par contrat'!A:B,2,FALSE)</f>
        <v>5</v>
      </c>
    </row>
    <row r="189" spans="1:17" x14ac:dyDescent="0.35">
      <c r="A189" s="59" t="s">
        <v>2032</v>
      </c>
      <c r="B189" s="40" t="s">
        <v>448</v>
      </c>
      <c r="C189" s="40" t="str">
        <f t="shared" si="16"/>
        <v>Jean-Luc</v>
      </c>
      <c r="D189" s="40">
        <f t="shared" si="17"/>
        <v>9</v>
      </c>
      <c r="E189" s="40">
        <f t="shared" si="18"/>
        <v>13</v>
      </c>
      <c r="F189" s="40" t="str">
        <f t="shared" si="19"/>
        <v>CEBE</v>
      </c>
      <c r="G189" s="40" t="str">
        <f>VLOOKUP(F189,'Effectif contrat'!A:B,2,FALSE)</f>
        <v>CHANTIERS ELEC - REIXACH</v>
      </c>
      <c r="H189" s="31" t="s">
        <v>19</v>
      </c>
      <c r="I189" s="31" t="s">
        <v>20</v>
      </c>
      <c r="J189" s="31">
        <v>9</v>
      </c>
      <c r="K189" s="38">
        <v>3.71</v>
      </c>
      <c r="L189" s="31">
        <v>12</v>
      </c>
      <c r="M189" s="38">
        <v>44.52</v>
      </c>
      <c r="N189" s="5"/>
      <c r="O189" t="str">
        <f>VLOOKUP(I189,Article_famille!A:B,2,FALSE)</f>
        <v>Mains</v>
      </c>
      <c r="P189" t="str">
        <f>VLOOKUP(A189,'Copier commandes wix'!I:N,4,FALSE)</f>
        <v>‎13‎/‎10‎/‎2015</v>
      </c>
      <c r="Q189">
        <f>VLOOKUP(G189,'effectif par contrat'!A:B,2,FALSE)</f>
        <v>6</v>
      </c>
    </row>
    <row r="190" spans="1:17" x14ac:dyDescent="0.35">
      <c r="A190" s="59" t="s">
        <v>2032</v>
      </c>
      <c r="B190" s="40" t="s">
        <v>448</v>
      </c>
      <c r="C190" s="40" t="str">
        <f t="shared" si="16"/>
        <v>Jean-Luc</v>
      </c>
      <c r="D190" s="40">
        <f t="shared" si="17"/>
        <v>9</v>
      </c>
      <c r="E190" s="40">
        <f t="shared" si="18"/>
        <v>13</v>
      </c>
      <c r="F190" s="40" t="str">
        <f t="shared" si="19"/>
        <v>CEBE</v>
      </c>
      <c r="G190" s="40" t="str">
        <f>VLOOKUP(F190,'Effectif contrat'!A:B,2,FALSE)</f>
        <v>CHANTIERS ELEC - REIXACH</v>
      </c>
      <c r="H190" s="32" t="s">
        <v>19</v>
      </c>
      <c r="I190" s="32" t="s">
        <v>20</v>
      </c>
      <c r="J190" s="32">
        <v>10</v>
      </c>
      <c r="K190" s="39">
        <v>3.71</v>
      </c>
      <c r="L190" s="32">
        <v>12</v>
      </c>
      <c r="M190" s="39">
        <v>44.52</v>
      </c>
      <c r="N190" s="6"/>
      <c r="O190" t="str">
        <f>VLOOKUP(I190,Article_famille!A:B,2,FALSE)</f>
        <v>Mains</v>
      </c>
      <c r="P190" t="str">
        <f>VLOOKUP(A190,'Copier commandes wix'!I:N,4,FALSE)</f>
        <v>‎13‎/‎10‎/‎2015</v>
      </c>
      <c r="Q190">
        <f>VLOOKUP(G190,'effectif par contrat'!A:B,2,FALSE)</f>
        <v>6</v>
      </c>
    </row>
    <row r="191" spans="1:17" x14ac:dyDescent="0.35">
      <c r="A191" s="59" t="s">
        <v>2033</v>
      </c>
      <c r="B191" s="40" t="s">
        <v>436</v>
      </c>
      <c r="C191" s="40" t="str">
        <f t="shared" si="16"/>
        <v>Mathias</v>
      </c>
      <c r="D191" s="40">
        <f t="shared" si="17"/>
        <v>8</v>
      </c>
      <c r="E191" s="40">
        <f t="shared" si="18"/>
        <v>14</v>
      </c>
      <c r="F191" s="40" t="str">
        <f t="shared" si="19"/>
        <v>hereau</v>
      </c>
      <c r="G191" s="40" t="str">
        <f>VLOOKUP(F191,'Effectif contrat'!A:B,2,FALSE)</f>
        <v>CHANTIERS ELEC - REIXACH</v>
      </c>
      <c r="H191" s="31" t="s">
        <v>112</v>
      </c>
      <c r="I191" s="31" t="s">
        <v>113</v>
      </c>
      <c r="J191" s="31" t="s">
        <v>13</v>
      </c>
      <c r="K191" s="38">
        <v>0</v>
      </c>
      <c r="L191" s="31">
        <v>1</v>
      </c>
      <c r="M191" s="38">
        <v>0</v>
      </c>
      <c r="N191" s="5"/>
      <c r="O191" t="str">
        <f>VLOOKUP(I191,Article_famille!A:B,2,FALSE)</f>
        <v>VPI</v>
      </c>
      <c r="P191" t="str">
        <f>VLOOKUP(A191,'Copier commandes wix'!I:N,4,FALSE)</f>
        <v>‎14‎/‎10‎/‎2015</v>
      </c>
      <c r="Q191">
        <f>VLOOKUP(G191,'effectif par contrat'!A:B,2,FALSE)</f>
        <v>6</v>
      </c>
    </row>
    <row r="192" spans="1:17" x14ac:dyDescent="0.35">
      <c r="A192" s="59" t="s">
        <v>2033</v>
      </c>
      <c r="B192" s="40" t="s">
        <v>436</v>
      </c>
      <c r="C192" s="40" t="str">
        <f t="shared" si="16"/>
        <v>Mathias</v>
      </c>
      <c r="D192" s="40">
        <f t="shared" si="17"/>
        <v>8</v>
      </c>
      <c r="E192" s="40">
        <f t="shared" si="18"/>
        <v>14</v>
      </c>
      <c r="F192" s="40" t="str">
        <f t="shared" si="19"/>
        <v>hereau</v>
      </c>
      <c r="G192" s="40" t="str">
        <f>VLOOKUP(F192,'Effectif contrat'!A:B,2,FALSE)</f>
        <v>CHANTIERS ELEC - REIXACH</v>
      </c>
      <c r="H192" s="32" t="s">
        <v>112</v>
      </c>
      <c r="I192" s="32" t="s">
        <v>211</v>
      </c>
      <c r="J192" s="32" t="s">
        <v>13</v>
      </c>
      <c r="K192" s="39">
        <v>0</v>
      </c>
      <c r="L192" s="32">
        <v>1</v>
      </c>
      <c r="M192" s="39">
        <v>0</v>
      </c>
      <c r="N192" s="6"/>
      <c r="O192" t="str">
        <f>VLOOKUP(I192,Article_famille!A:B,2,FALSE)</f>
        <v>VPI</v>
      </c>
      <c r="P192" t="str">
        <f>VLOOKUP(A192,'Copier commandes wix'!I:N,4,FALSE)</f>
        <v>‎14‎/‎10‎/‎2015</v>
      </c>
      <c r="Q192">
        <f>VLOOKUP(G192,'effectif par contrat'!A:B,2,FALSE)</f>
        <v>6</v>
      </c>
    </row>
    <row r="193" spans="1:17" x14ac:dyDescent="0.35">
      <c r="A193" s="59" t="s">
        <v>2033</v>
      </c>
      <c r="B193" s="40" t="s">
        <v>436</v>
      </c>
      <c r="C193" s="40" t="str">
        <f t="shared" si="16"/>
        <v>Mathias</v>
      </c>
      <c r="D193" s="40">
        <f t="shared" si="17"/>
        <v>8</v>
      </c>
      <c r="E193" s="40">
        <f t="shared" si="18"/>
        <v>14</v>
      </c>
      <c r="F193" s="40" t="str">
        <f t="shared" si="19"/>
        <v>hereau</v>
      </c>
      <c r="G193" s="40" t="str">
        <f>VLOOKUP(F193,'Effectif contrat'!A:B,2,FALSE)</f>
        <v>CHANTIERS ELEC - REIXACH</v>
      </c>
      <c r="H193" s="31" t="s">
        <v>112</v>
      </c>
      <c r="I193" s="31" t="s">
        <v>115</v>
      </c>
      <c r="J193" s="31" t="s">
        <v>13</v>
      </c>
      <c r="K193" s="38">
        <v>0</v>
      </c>
      <c r="L193" s="31">
        <v>1</v>
      </c>
      <c r="M193" s="38">
        <v>0</v>
      </c>
      <c r="N193" s="5"/>
      <c r="O193" t="str">
        <f>VLOOKUP(I193,Article_famille!A:B,2,FALSE)</f>
        <v>VPI</v>
      </c>
      <c r="P193" t="str">
        <f>VLOOKUP(A193,'Copier commandes wix'!I:N,4,FALSE)</f>
        <v>‎14‎/‎10‎/‎2015</v>
      </c>
      <c r="Q193">
        <f>VLOOKUP(G193,'effectif par contrat'!A:B,2,FALSE)</f>
        <v>6</v>
      </c>
    </row>
    <row r="194" spans="1:17" x14ac:dyDescent="0.35">
      <c r="A194" s="59" t="s">
        <v>2034</v>
      </c>
      <c r="B194" s="40" t="s">
        <v>214</v>
      </c>
      <c r="C194" s="40" t="str">
        <f t="shared" si="16"/>
        <v>vincent</v>
      </c>
      <c r="D194" s="40">
        <f t="shared" si="17"/>
        <v>8</v>
      </c>
      <c r="E194" s="40">
        <f t="shared" si="18"/>
        <v>16</v>
      </c>
      <c r="F194" s="40" t="str">
        <f t="shared" si="19"/>
        <v>davantes</v>
      </c>
      <c r="G194" s="40" t="str">
        <f>VLOOKUP(F194,'Effectif contrat'!A:B,2,FALSE)</f>
        <v>AIRBUS - TRAVAUX MOSE</v>
      </c>
      <c r="H194" s="31" t="s">
        <v>19</v>
      </c>
      <c r="I194" s="31" t="s">
        <v>34</v>
      </c>
      <c r="J194" s="31"/>
      <c r="K194" s="38">
        <v>4.01</v>
      </c>
      <c r="L194" s="31">
        <v>20</v>
      </c>
      <c r="M194" s="38">
        <v>80.2</v>
      </c>
      <c r="N194" s="5"/>
      <c r="O194" t="str">
        <f>VLOOKUP(I194,Article_famille!A:B,2,FALSE)</f>
        <v>Tête</v>
      </c>
      <c r="P194" t="str">
        <f>VLOOKUP(A194,'Copier commandes wix'!I:N,4,FALSE)</f>
        <v>‎15‎/‎10‎/‎2015</v>
      </c>
      <c r="Q194">
        <f>VLOOKUP(G194,'effectif par contrat'!A:B,2,FALSE)</f>
        <v>5</v>
      </c>
    </row>
    <row r="195" spans="1:17" x14ac:dyDescent="0.35">
      <c r="A195" s="59" t="s">
        <v>2034</v>
      </c>
      <c r="B195" s="40" t="s">
        <v>214</v>
      </c>
      <c r="C195" s="40" t="str">
        <f t="shared" si="16"/>
        <v>vincent</v>
      </c>
      <c r="D195" s="40">
        <f t="shared" si="17"/>
        <v>8</v>
      </c>
      <c r="E195" s="40">
        <f t="shared" si="18"/>
        <v>16</v>
      </c>
      <c r="F195" s="40" t="str">
        <f t="shared" si="19"/>
        <v>davantes</v>
      </c>
      <c r="G195" s="40" t="str">
        <f>VLOOKUP(F195,'Effectif contrat'!A:B,2,FALSE)</f>
        <v>AIRBUS - TRAVAUX MOSE</v>
      </c>
      <c r="H195" s="32" t="s">
        <v>19</v>
      </c>
      <c r="I195" s="32" t="s">
        <v>57</v>
      </c>
      <c r="J195" s="32"/>
      <c r="K195" s="39">
        <v>2.42</v>
      </c>
      <c r="L195" s="32">
        <v>20</v>
      </c>
      <c r="M195" s="39">
        <v>48.4</v>
      </c>
      <c r="N195" s="6"/>
      <c r="O195" t="str">
        <f>VLOOKUP(I195,Article_famille!A:B,2,FALSE)</f>
        <v>Respiratoire</v>
      </c>
      <c r="P195" t="str">
        <f>VLOOKUP(A195,'Copier commandes wix'!I:N,4,FALSE)</f>
        <v>‎15‎/‎10‎/‎2015</v>
      </c>
      <c r="Q195">
        <f>VLOOKUP(G195,'effectif par contrat'!A:B,2,FALSE)</f>
        <v>5</v>
      </c>
    </row>
    <row r="196" spans="1:17" x14ac:dyDescent="0.35">
      <c r="A196" s="59" t="s">
        <v>2034</v>
      </c>
      <c r="B196" s="40" t="s">
        <v>214</v>
      </c>
      <c r="C196" s="40" t="str">
        <f t="shared" si="16"/>
        <v>vincent</v>
      </c>
      <c r="D196" s="40">
        <f t="shared" si="17"/>
        <v>8</v>
      </c>
      <c r="E196" s="40">
        <f t="shared" si="18"/>
        <v>16</v>
      </c>
      <c r="F196" s="40" t="str">
        <f t="shared" si="19"/>
        <v>davantes</v>
      </c>
      <c r="G196" s="40" t="str">
        <f>VLOOKUP(F196,'Effectif contrat'!A:B,2,FALSE)</f>
        <v>AIRBUS - TRAVAUX MOSE</v>
      </c>
      <c r="H196" s="31" t="s">
        <v>19</v>
      </c>
      <c r="I196" s="31" t="s">
        <v>175</v>
      </c>
      <c r="J196" s="31">
        <v>9</v>
      </c>
      <c r="K196" s="38">
        <v>13.32</v>
      </c>
      <c r="L196" s="31">
        <v>2</v>
      </c>
      <c r="M196" s="38">
        <v>26.64</v>
      </c>
      <c r="N196" s="5"/>
      <c r="O196" t="str">
        <f>VLOOKUP(I196,Article_famille!A:B,2,FALSE)</f>
        <v>Mains</v>
      </c>
      <c r="P196" t="str">
        <f>VLOOKUP(A196,'Copier commandes wix'!I:N,4,FALSE)</f>
        <v>‎15‎/‎10‎/‎2015</v>
      </c>
      <c r="Q196">
        <f>VLOOKUP(G196,'effectif par contrat'!A:B,2,FALSE)</f>
        <v>5</v>
      </c>
    </row>
    <row r="197" spans="1:17" x14ac:dyDescent="0.35">
      <c r="A197" s="59" t="s">
        <v>2034</v>
      </c>
      <c r="B197" s="40" t="s">
        <v>214</v>
      </c>
      <c r="C197" s="40" t="str">
        <f t="shared" si="16"/>
        <v>vincent</v>
      </c>
      <c r="D197" s="40">
        <f t="shared" si="17"/>
        <v>8</v>
      </c>
      <c r="E197" s="40">
        <f t="shared" si="18"/>
        <v>16</v>
      </c>
      <c r="F197" s="40" t="str">
        <f t="shared" si="19"/>
        <v>davantes</v>
      </c>
      <c r="G197" s="40" t="str">
        <f>VLOOKUP(F197,'Effectif contrat'!A:B,2,FALSE)</f>
        <v>AIRBUS - TRAVAUX MOSE</v>
      </c>
      <c r="H197" s="32" t="s">
        <v>19</v>
      </c>
      <c r="I197" s="32" t="s">
        <v>175</v>
      </c>
      <c r="J197" s="32">
        <v>10</v>
      </c>
      <c r="K197" s="39">
        <v>13.32</v>
      </c>
      <c r="L197" s="32">
        <v>4</v>
      </c>
      <c r="M197" s="39">
        <v>53.28</v>
      </c>
      <c r="N197" s="6"/>
      <c r="O197" t="str">
        <f>VLOOKUP(I197,Article_famille!A:B,2,FALSE)</f>
        <v>Mains</v>
      </c>
      <c r="P197" t="str">
        <f>VLOOKUP(A197,'Copier commandes wix'!I:N,4,FALSE)</f>
        <v>‎15‎/‎10‎/‎2015</v>
      </c>
      <c r="Q197">
        <f>VLOOKUP(G197,'effectif par contrat'!A:B,2,FALSE)</f>
        <v>5</v>
      </c>
    </row>
    <row r="198" spans="1:17" x14ac:dyDescent="0.35">
      <c r="A198" s="59" t="s">
        <v>2034</v>
      </c>
      <c r="B198" s="40" t="s">
        <v>214</v>
      </c>
      <c r="C198" s="40" t="str">
        <f t="shared" si="16"/>
        <v>vincent</v>
      </c>
      <c r="D198" s="40">
        <f t="shared" si="17"/>
        <v>8</v>
      </c>
      <c r="E198" s="40">
        <f t="shared" si="18"/>
        <v>16</v>
      </c>
      <c r="F198" s="40" t="str">
        <f t="shared" si="19"/>
        <v>davantes</v>
      </c>
      <c r="G198" s="40" t="str">
        <f>VLOOKUP(F198,'Effectif contrat'!A:B,2,FALSE)</f>
        <v>AIRBUS - TRAVAUX MOSE</v>
      </c>
      <c r="H198" s="31" t="s">
        <v>19</v>
      </c>
      <c r="I198" s="31" t="s">
        <v>20</v>
      </c>
      <c r="J198" s="31">
        <v>9</v>
      </c>
      <c r="K198" s="38">
        <v>3.71</v>
      </c>
      <c r="L198" s="31">
        <v>120</v>
      </c>
      <c r="M198" s="38">
        <v>445.2</v>
      </c>
      <c r="N198" s="5"/>
      <c r="O198" t="str">
        <f>VLOOKUP(I198,Article_famille!A:B,2,FALSE)</f>
        <v>Mains</v>
      </c>
      <c r="P198" t="str">
        <f>VLOOKUP(A198,'Copier commandes wix'!I:N,4,FALSE)</f>
        <v>‎15‎/‎10‎/‎2015</v>
      </c>
      <c r="Q198">
        <f>VLOOKUP(G198,'effectif par contrat'!A:B,2,FALSE)</f>
        <v>5</v>
      </c>
    </row>
    <row r="199" spans="1:17" x14ac:dyDescent="0.35">
      <c r="A199" s="59" t="s">
        <v>2034</v>
      </c>
      <c r="B199" s="40" t="s">
        <v>214</v>
      </c>
      <c r="C199" s="40" t="str">
        <f t="shared" si="16"/>
        <v>vincent</v>
      </c>
      <c r="D199" s="40">
        <f t="shared" si="17"/>
        <v>8</v>
      </c>
      <c r="E199" s="40">
        <f t="shared" si="18"/>
        <v>16</v>
      </c>
      <c r="F199" s="40" t="str">
        <f t="shared" si="19"/>
        <v>davantes</v>
      </c>
      <c r="G199" s="40" t="str">
        <f>VLOOKUP(F199,'Effectif contrat'!A:B,2,FALSE)</f>
        <v>AIRBUS - TRAVAUX MOSE</v>
      </c>
      <c r="H199" s="32" t="s">
        <v>19</v>
      </c>
      <c r="I199" s="32" t="s">
        <v>20</v>
      </c>
      <c r="J199" s="32">
        <v>10</v>
      </c>
      <c r="K199" s="39">
        <v>3.71</v>
      </c>
      <c r="L199" s="32">
        <v>120</v>
      </c>
      <c r="M199" s="39">
        <v>445.2</v>
      </c>
      <c r="N199" s="6"/>
      <c r="O199" t="str">
        <f>VLOOKUP(I199,Article_famille!A:B,2,FALSE)</f>
        <v>Mains</v>
      </c>
      <c r="P199" t="str">
        <f>VLOOKUP(A199,'Copier commandes wix'!I:N,4,FALSE)</f>
        <v>‎15‎/‎10‎/‎2015</v>
      </c>
      <c r="Q199">
        <f>VLOOKUP(G199,'effectif par contrat'!A:B,2,FALSE)</f>
        <v>5</v>
      </c>
    </row>
    <row r="200" spans="1:17" x14ac:dyDescent="0.35">
      <c r="A200" s="59" t="s">
        <v>2034</v>
      </c>
      <c r="B200" s="40" t="s">
        <v>214</v>
      </c>
      <c r="C200" s="40" t="str">
        <f t="shared" si="16"/>
        <v>vincent</v>
      </c>
      <c r="D200" s="40">
        <f t="shared" si="17"/>
        <v>8</v>
      </c>
      <c r="E200" s="40">
        <f t="shared" si="18"/>
        <v>16</v>
      </c>
      <c r="F200" s="40" t="str">
        <f t="shared" si="19"/>
        <v>davantes</v>
      </c>
      <c r="G200" s="40" t="str">
        <f>VLOOKUP(F200,'Effectif contrat'!A:B,2,FALSE)</f>
        <v>AIRBUS - TRAVAUX MOSE</v>
      </c>
      <c r="H200" s="31" t="s">
        <v>19</v>
      </c>
      <c r="I200" s="31" t="s">
        <v>24</v>
      </c>
      <c r="J200" s="31" t="s">
        <v>55</v>
      </c>
      <c r="K200" s="38">
        <v>7.36</v>
      </c>
      <c r="L200" s="31">
        <v>5</v>
      </c>
      <c r="M200" s="38">
        <v>36.799999999999997</v>
      </c>
      <c r="N200" s="5"/>
      <c r="O200" t="str">
        <f>VLOOKUP(I200,Article_famille!A:B,2,FALSE)</f>
        <v>Mains</v>
      </c>
      <c r="P200" t="str">
        <f>VLOOKUP(A200,'Copier commandes wix'!I:N,4,FALSE)</f>
        <v>‎15‎/‎10‎/‎2015</v>
      </c>
      <c r="Q200">
        <f>VLOOKUP(G200,'effectif par contrat'!A:B,2,FALSE)</f>
        <v>5</v>
      </c>
    </row>
    <row r="201" spans="1:17" x14ac:dyDescent="0.35">
      <c r="A201" s="59" t="s">
        <v>2034</v>
      </c>
      <c r="B201" s="40" t="s">
        <v>214</v>
      </c>
      <c r="C201" s="40" t="str">
        <f t="shared" si="16"/>
        <v>vincent</v>
      </c>
      <c r="D201" s="40">
        <f t="shared" si="17"/>
        <v>8</v>
      </c>
      <c r="E201" s="40">
        <f t="shared" si="18"/>
        <v>16</v>
      </c>
      <c r="F201" s="40" t="str">
        <f t="shared" si="19"/>
        <v>davantes</v>
      </c>
      <c r="G201" s="40" t="str">
        <f>VLOOKUP(F201,'Effectif contrat'!A:B,2,FALSE)</f>
        <v>AIRBUS - TRAVAUX MOSE</v>
      </c>
      <c r="H201" s="32" t="s">
        <v>19</v>
      </c>
      <c r="I201" s="32" t="s">
        <v>24</v>
      </c>
      <c r="J201" s="32" t="s">
        <v>56</v>
      </c>
      <c r="K201" s="39">
        <v>7.36</v>
      </c>
      <c r="L201" s="32">
        <v>5</v>
      </c>
      <c r="M201" s="39">
        <v>36.799999999999997</v>
      </c>
      <c r="N201" s="6"/>
      <c r="O201" t="str">
        <f>VLOOKUP(I201,Article_famille!A:B,2,FALSE)</f>
        <v>Mains</v>
      </c>
      <c r="P201" t="str">
        <f>VLOOKUP(A201,'Copier commandes wix'!I:N,4,FALSE)</f>
        <v>‎15‎/‎10‎/‎2015</v>
      </c>
      <c r="Q201">
        <f>VLOOKUP(G201,'effectif par contrat'!A:B,2,FALSE)</f>
        <v>5</v>
      </c>
    </row>
    <row r="202" spans="1:17" x14ac:dyDescent="0.35">
      <c r="A202" s="59" t="s">
        <v>2035</v>
      </c>
      <c r="B202" s="40" t="s">
        <v>32</v>
      </c>
      <c r="C202" s="40" t="str">
        <f t="shared" si="16"/>
        <v>Vincent</v>
      </c>
      <c r="D202" s="40">
        <f t="shared" si="17"/>
        <v>8</v>
      </c>
      <c r="E202" s="40">
        <f t="shared" si="18"/>
        <v>14</v>
      </c>
      <c r="F202" s="40" t="str">
        <f t="shared" si="19"/>
        <v>PASCAL</v>
      </c>
      <c r="G202" s="40" t="str">
        <f>VLOOKUP(F202,'Effectif contrat'!A:B,2,FALSE)</f>
        <v>AIRBUS - MAINTENANCE FAL</v>
      </c>
      <c r="H202" s="31" t="s">
        <v>112</v>
      </c>
      <c r="I202" s="31" t="s">
        <v>211</v>
      </c>
      <c r="J202" s="31" t="s">
        <v>15</v>
      </c>
      <c r="K202" s="38">
        <v>0</v>
      </c>
      <c r="L202" s="31">
        <v>1</v>
      </c>
      <c r="M202" s="38">
        <v>0</v>
      </c>
      <c r="N202" s="5"/>
      <c r="O202" t="str">
        <f>VLOOKUP(I202,Article_famille!A:B,2,FALSE)</f>
        <v>VPI</v>
      </c>
      <c r="P202" t="str">
        <f>VLOOKUP(A202,'Copier commandes wix'!I:N,4,FALSE)</f>
        <v>‎15‎/‎10‎/‎2015</v>
      </c>
      <c r="Q202">
        <f>VLOOKUP(G202,'effectif par contrat'!A:B,2,FALSE)</f>
        <v>38</v>
      </c>
    </row>
    <row r="203" spans="1:17" x14ac:dyDescent="0.35">
      <c r="A203" s="59" t="s">
        <v>2036</v>
      </c>
      <c r="B203" s="40" t="s">
        <v>214</v>
      </c>
      <c r="C203" s="40" t="str">
        <f t="shared" si="16"/>
        <v>vincent</v>
      </c>
      <c r="D203" s="40">
        <f t="shared" si="17"/>
        <v>8</v>
      </c>
      <c r="E203" s="40">
        <f t="shared" si="18"/>
        <v>16</v>
      </c>
      <c r="F203" s="40" t="str">
        <f t="shared" si="19"/>
        <v>davantes</v>
      </c>
      <c r="G203" s="40" t="str">
        <f>VLOOKUP(F203,'Effectif contrat'!A:B,2,FALSE)</f>
        <v>AIRBUS - TRAVAUX MOSE</v>
      </c>
      <c r="H203" s="31" t="s">
        <v>19</v>
      </c>
      <c r="I203" s="31" t="s">
        <v>22</v>
      </c>
      <c r="J203" s="31">
        <v>44</v>
      </c>
      <c r="K203" s="38">
        <v>39.68</v>
      </c>
      <c r="L203" s="31">
        <v>1</v>
      </c>
      <c r="M203" s="38">
        <v>39.68</v>
      </c>
      <c r="N203" s="5"/>
      <c r="O203" t="str">
        <f>VLOOKUP(I203,Article_famille!A:B,2,FALSE)</f>
        <v>Pieds</v>
      </c>
      <c r="P203" t="str">
        <f>VLOOKUP(A203,'Copier commandes wix'!I:N,4,FALSE)</f>
        <v>‎21‎/‎10‎/‎2015</v>
      </c>
      <c r="Q203">
        <f>VLOOKUP(G203,'effectif par contrat'!A:B,2,FALSE)</f>
        <v>5</v>
      </c>
    </row>
    <row r="204" spans="1:17" x14ac:dyDescent="0.35">
      <c r="A204" s="59" t="s">
        <v>2036</v>
      </c>
      <c r="B204" s="40" t="s">
        <v>214</v>
      </c>
      <c r="C204" s="40" t="str">
        <f t="shared" si="16"/>
        <v>vincent</v>
      </c>
      <c r="D204" s="40">
        <f t="shared" si="17"/>
        <v>8</v>
      </c>
      <c r="E204" s="40">
        <f t="shared" si="18"/>
        <v>16</v>
      </c>
      <c r="F204" s="40" t="str">
        <f t="shared" si="19"/>
        <v>davantes</v>
      </c>
      <c r="G204" s="40" t="str">
        <f>VLOOKUP(F204,'Effectif contrat'!A:B,2,FALSE)</f>
        <v>AIRBUS - TRAVAUX MOSE</v>
      </c>
      <c r="H204" s="32" t="s">
        <v>19</v>
      </c>
      <c r="I204" s="32" t="s">
        <v>62</v>
      </c>
      <c r="J204" s="32" t="s">
        <v>63</v>
      </c>
      <c r="K204" s="39">
        <v>4.26</v>
      </c>
      <c r="L204" s="32">
        <v>1</v>
      </c>
      <c r="M204" s="39">
        <v>4.26</v>
      </c>
      <c r="N204" s="6"/>
      <c r="O204" t="str">
        <f>VLOOKUP(I204,Article_famille!A:B,2,FALSE)</f>
        <v>Pieds</v>
      </c>
      <c r="P204" t="str">
        <f>VLOOKUP(A204,'Copier commandes wix'!I:N,4,FALSE)</f>
        <v>‎21‎/‎10‎/‎2015</v>
      </c>
      <c r="Q204">
        <f>VLOOKUP(G204,'effectif par contrat'!A:B,2,FALSE)</f>
        <v>5</v>
      </c>
    </row>
    <row r="205" spans="1:17" x14ac:dyDescent="0.35">
      <c r="A205" s="59" t="s">
        <v>2037</v>
      </c>
      <c r="B205" s="40" t="s">
        <v>32</v>
      </c>
      <c r="C205" s="40" t="str">
        <f t="shared" si="16"/>
        <v>Vincent</v>
      </c>
      <c r="D205" s="40">
        <f t="shared" si="17"/>
        <v>8</v>
      </c>
      <c r="E205" s="40">
        <f t="shared" si="18"/>
        <v>14</v>
      </c>
      <c r="F205" s="40" t="str">
        <f t="shared" si="19"/>
        <v>PASCAL</v>
      </c>
      <c r="G205" s="40" t="str">
        <f>VLOOKUP(F205,'Effectif contrat'!A:B,2,FALSE)</f>
        <v>AIRBUS - MAINTENANCE FAL</v>
      </c>
      <c r="H205" s="31" t="s">
        <v>112</v>
      </c>
      <c r="I205" s="31" t="s">
        <v>211</v>
      </c>
      <c r="J205" s="31" t="s">
        <v>15</v>
      </c>
      <c r="K205" s="38">
        <v>0</v>
      </c>
      <c r="L205" s="31">
        <v>6</v>
      </c>
      <c r="M205" s="38">
        <v>0</v>
      </c>
      <c r="N205" s="5"/>
      <c r="O205" t="str">
        <f>VLOOKUP(I205,Article_famille!A:B,2,FALSE)</f>
        <v>VPI</v>
      </c>
      <c r="P205" t="str">
        <f>VLOOKUP(A205,'Copier commandes wix'!I:N,4,FALSE)</f>
        <v>‎20‎/‎10‎/‎2015</v>
      </c>
      <c r="Q205">
        <f>VLOOKUP(G205,'effectif par contrat'!A:B,2,FALSE)</f>
        <v>38</v>
      </c>
    </row>
    <row r="206" spans="1:17" x14ac:dyDescent="0.35">
      <c r="A206" s="59" t="s">
        <v>2037</v>
      </c>
      <c r="B206" s="40" t="s">
        <v>32</v>
      </c>
      <c r="C206" s="40" t="str">
        <f t="shared" si="16"/>
        <v>Vincent</v>
      </c>
      <c r="D206" s="40">
        <f t="shared" si="17"/>
        <v>8</v>
      </c>
      <c r="E206" s="40">
        <f t="shared" si="18"/>
        <v>14</v>
      </c>
      <c r="F206" s="40" t="str">
        <f t="shared" si="19"/>
        <v>PASCAL</v>
      </c>
      <c r="G206" s="40" t="str">
        <f>VLOOKUP(F206,'Effectif contrat'!A:B,2,FALSE)</f>
        <v>AIRBUS - MAINTENANCE FAL</v>
      </c>
      <c r="H206" s="32" t="s">
        <v>112</v>
      </c>
      <c r="I206" s="32" t="s">
        <v>211</v>
      </c>
      <c r="J206" s="32" t="s">
        <v>209</v>
      </c>
      <c r="K206" s="39">
        <v>0</v>
      </c>
      <c r="L206" s="32">
        <v>1</v>
      </c>
      <c r="M206" s="39">
        <v>0</v>
      </c>
      <c r="N206" s="6"/>
      <c r="O206" t="str">
        <f>VLOOKUP(I206,Article_famille!A:B,2,FALSE)</f>
        <v>VPI</v>
      </c>
      <c r="P206" t="str">
        <f>VLOOKUP(A206,'Copier commandes wix'!I:N,4,FALSE)</f>
        <v>‎20‎/‎10‎/‎2015</v>
      </c>
      <c r="Q206">
        <f>VLOOKUP(G206,'effectif par contrat'!A:B,2,FALSE)</f>
        <v>38</v>
      </c>
    </row>
    <row r="207" spans="1:17" x14ac:dyDescent="0.35">
      <c r="A207" s="59" t="s">
        <v>2037</v>
      </c>
      <c r="B207" s="40" t="s">
        <v>32</v>
      </c>
      <c r="C207" s="40" t="str">
        <f t="shared" si="16"/>
        <v>Vincent</v>
      </c>
      <c r="D207" s="40">
        <f t="shared" si="17"/>
        <v>8</v>
      </c>
      <c r="E207" s="40">
        <f t="shared" si="18"/>
        <v>14</v>
      </c>
      <c r="F207" s="40" t="str">
        <f t="shared" si="19"/>
        <v>PASCAL</v>
      </c>
      <c r="G207" s="40" t="str">
        <f>VLOOKUP(F207,'Effectif contrat'!A:B,2,FALSE)</f>
        <v>AIRBUS - MAINTENANCE FAL</v>
      </c>
      <c r="H207" s="31" t="s">
        <v>112</v>
      </c>
      <c r="I207" s="31" t="s">
        <v>211</v>
      </c>
      <c r="J207" s="31" t="s">
        <v>13</v>
      </c>
      <c r="K207" s="38">
        <v>0</v>
      </c>
      <c r="L207" s="31">
        <v>4</v>
      </c>
      <c r="M207" s="38">
        <v>0</v>
      </c>
      <c r="N207" s="5"/>
      <c r="O207" t="str">
        <f>VLOOKUP(I207,Article_famille!A:B,2,FALSE)</f>
        <v>VPI</v>
      </c>
      <c r="P207" t="str">
        <f>VLOOKUP(A207,'Copier commandes wix'!I:N,4,FALSE)</f>
        <v>‎20‎/‎10‎/‎2015</v>
      </c>
      <c r="Q207">
        <f>VLOOKUP(G207,'effectif par contrat'!A:B,2,FALSE)</f>
        <v>38</v>
      </c>
    </row>
    <row r="208" spans="1:17" x14ac:dyDescent="0.35">
      <c r="A208" s="59" t="s">
        <v>2037</v>
      </c>
      <c r="B208" s="40" t="s">
        <v>32</v>
      </c>
      <c r="C208" s="40" t="str">
        <f t="shared" si="16"/>
        <v>Vincent</v>
      </c>
      <c r="D208" s="40">
        <f t="shared" si="17"/>
        <v>8</v>
      </c>
      <c r="E208" s="40">
        <f t="shared" si="18"/>
        <v>14</v>
      </c>
      <c r="F208" s="40" t="str">
        <f t="shared" si="19"/>
        <v>PASCAL</v>
      </c>
      <c r="G208" s="40" t="str">
        <f>VLOOKUP(F208,'Effectif contrat'!A:B,2,FALSE)</f>
        <v>AIRBUS - MAINTENANCE FAL</v>
      </c>
      <c r="H208" s="32" t="s">
        <v>112</v>
      </c>
      <c r="I208" s="32" t="s">
        <v>113</v>
      </c>
      <c r="J208" s="32" t="s">
        <v>15</v>
      </c>
      <c r="K208" s="39">
        <v>0</v>
      </c>
      <c r="L208" s="32">
        <v>24</v>
      </c>
      <c r="M208" s="39">
        <v>0</v>
      </c>
      <c r="N208" s="6"/>
      <c r="O208" t="str">
        <f>VLOOKUP(I208,Article_famille!A:B,2,FALSE)</f>
        <v>VPI</v>
      </c>
      <c r="P208" t="str">
        <f>VLOOKUP(A208,'Copier commandes wix'!I:N,4,FALSE)</f>
        <v>‎20‎/‎10‎/‎2015</v>
      </c>
      <c r="Q208">
        <f>VLOOKUP(G208,'effectif par contrat'!A:B,2,FALSE)</f>
        <v>38</v>
      </c>
    </row>
    <row r="209" spans="1:17" x14ac:dyDescent="0.35">
      <c r="A209" s="59" t="s">
        <v>2037</v>
      </c>
      <c r="B209" s="40" t="s">
        <v>32</v>
      </c>
      <c r="C209" s="40" t="str">
        <f t="shared" si="16"/>
        <v>Vincent</v>
      </c>
      <c r="D209" s="40">
        <f t="shared" si="17"/>
        <v>8</v>
      </c>
      <c r="E209" s="40">
        <f t="shared" si="18"/>
        <v>14</v>
      </c>
      <c r="F209" s="40" t="str">
        <f t="shared" si="19"/>
        <v>PASCAL</v>
      </c>
      <c r="G209" s="40" t="str">
        <f>VLOOKUP(F209,'Effectif contrat'!A:B,2,FALSE)</f>
        <v>AIRBUS - MAINTENANCE FAL</v>
      </c>
      <c r="H209" s="31" t="s">
        <v>112</v>
      </c>
      <c r="I209" s="31" t="s">
        <v>113</v>
      </c>
      <c r="J209" s="31" t="s">
        <v>13</v>
      </c>
      <c r="K209" s="38">
        <v>0</v>
      </c>
      <c r="L209" s="31">
        <v>6</v>
      </c>
      <c r="M209" s="38">
        <v>0</v>
      </c>
      <c r="N209" s="5"/>
      <c r="O209" t="str">
        <f>VLOOKUP(I209,Article_famille!A:B,2,FALSE)</f>
        <v>VPI</v>
      </c>
      <c r="P209" t="str">
        <f>VLOOKUP(A209,'Copier commandes wix'!I:N,4,FALSE)</f>
        <v>‎20‎/‎10‎/‎2015</v>
      </c>
      <c r="Q209">
        <f>VLOOKUP(G209,'effectif par contrat'!A:B,2,FALSE)</f>
        <v>38</v>
      </c>
    </row>
    <row r="210" spans="1:17" x14ac:dyDescent="0.35">
      <c r="A210" s="59" t="s">
        <v>2038</v>
      </c>
      <c r="B210" s="40" t="s">
        <v>32</v>
      </c>
      <c r="C210" s="40" t="str">
        <f t="shared" si="16"/>
        <v>Vincent</v>
      </c>
      <c r="D210" s="40">
        <f t="shared" si="17"/>
        <v>8</v>
      </c>
      <c r="E210" s="40">
        <f t="shared" si="18"/>
        <v>14</v>
      </c>
      <c r="F210" s="40" t="str">
        <f t="shared" si="19"/>
        <v>PASCAL</v>
      </c>
      <c r="G210" s="40" t="str">
        <f>VLOOKUP(F210,'Effectif contrat'!A:B,2,FALSE)</f>
        <v>AIRBUS - MAINTENANCE FAL</v>
      </c>
      <c r="H210" s="31" t="s">
        <v>19</v>
      </c>
      <c r="I210" s="31" t="s">
        <v>50</v>
      </c>
      <c r="J210" s="31" t="s">
        <v>13</v>
      </c>
      <c r="K210" s="38">
        <v>3.17</v>
      </c>
      <c r="L210" s="31">
        <v>10</v>
      </c>
      <c r="M210" s="38">
        <v>31.7</v>
      </c>
      <c r="N210" s="5"/>
      <c r="O210" t="str">
        <f>VLOOKUP(I210,Article_famille!A:B,2,FALSE)</f>
        <v>Corps</v>
      </c>
      <c r="P210" t="str">
        <f>VLOOKUP(A210,'Copier commandes wix'!I:N,4,FALSE)</f>
        <v>‎20‎/‎10‎/‎2015</v>
      </c>
      <c r="Q210">
        <f>VLOOKUP(G210,'effectif par contrat'!A:B,2,FALSE)</f>
        <v>38</v>
      </c>
    </row>
    <row r="211" spans="1:17" x14ac:dyDescent="0.35">
      <c r="A211" s="59" t="s">
        <v>2038</v>
      </c>
      <c r="B211" s="40" t="s">
        <v>32</v>
      </c>
      <c r="C211" s="40" t="str">
        <f t="shared" si="16"/>
        <v>Vincent</v>
      </c>
      <c r="D211" s="40">
        <f t="shared" si="17"/>
        <v>8</v>
      </c>
      <c r="E211" s="40">
        <f t="shared" si="18"/>
        <v>14</v>
      </c>
      <c r="F211" s="40" t="str">
        <f t="shared" si="19"/>
        <v>PASCAL</v>
      </c>
      <c r="G211" s="40" t="str">
        <f>VLOOKUP(F211,'Effectif contrat'!A:B,2,FALSE)</f>
        <v>AIRBUS - MAINTENANCE FAL</v>
      </c>
      <c r="H211" s="32" t="s">
        <v>19</v>
      </c>
      <c r="I211" s="32" t="s">
        <v>27</v>
      </c>
      <c r="J211" s="32"/>
      <c r="K211" s="39">
        <v>18.350000000000001</v>
      </c>
      <c r="L211" s="32">
        <v>10</v>
      </c>
      <c r="M211" s="39">
        <v>183.5</v>
      </c>
      <c r="N211" s="6"/>
      <c r="O211" t="str">
        <f>VLOOKUP(I211,Article_famille!A:B,2,FALSE)</f>
        <v>Respiratoire</v>
      </c>
      <c r="P211" t="str">
        <f>VLOOKUP(A211,'Copier commandes wix'!I:N,4,FALSE)</f>
        <v>‎20‎/‎10‎/‎2015</v>
      </c>
      <c r="Q211">
        <f>VLOOKUP(G211,'effectif par contrat'!A:B,2,FALSE)</f>
        <v>38</v>
      </c>
    </row>
    <row r="212" spans="1:17" x14ac:dyDescent="0.35">
      <c r="A212" s="59" t="s">
        <v>2038</v>
      </c>
      <c r="B212" s="40" t="s">
        <v>32</v>
      </c>
      <c r="C212" s="40" t="str">
        <f t="shared" si="16"/>
        <v>Vincent</v>
      </c>
      <c r="D212" s="40">
        <f t="shared" si="17"/>
        <v>8</v>
      </c>
      <c r="E212" s="40">
        <f t="shared" si="18"/>
        <v>14</v>
      </c>
      <c r="F212" s="40" t="str">
        <f t="shared" si="19"/>
        <v>PASCAL</v>
      </c>
      <c r="G212" s="40" t="str">
        <f>VLOOKUP(F212,'Effectif contrat'!A:B,2,FALSE)</f>
        <v>AIRBUS - MAINTENANCE FAL</v>
      </c>
      <c r="H212" s="31" t="s">
        <v>112</v>
      </c>
      <c r="I212" s="31" t="s">
        <v>113</v>
      </c>
      <c r="J212" s="31" t="s">
        <v>15</v>
      </c>
      <c r="K212" s="38">
        <v>0</v>
      </c>
      <c r="L212" s="31">
        <v>4</v>
      </c>
      <c r="M212" s="38">
        <v>0</v>
      </c>
      <c r="N212" s="5"/>
      <c r="O212" t="str">
        <f>VLOOKUP(I212,Article_famille!A:B,2,FALSE)</f>
        <v>VPI</v>
      </c>
      <c r="P212" t="str">
        <f>VLOOKUP(A212,'Copier commandes wix'!I:N,4,FALSE)</f>
        <v>‎20‎/‎10‎/‎2015</v>
      </c>
      <c r="Q212">
        <f>VLOOKUP(G212,'effectif par contrat'!A:B,2,FALSE)</f>
        <v>38</v>
      </c>
    </row>
    <row r="213" spans="1:17" x14ac:dyDescent="0.35">
      <c r="A213" s="59" t="s">
        <v>2038</v>
      </c>
      <c r="B213" s="40" t="s">
        <v>32</v>
      </c>
      <c r="C213" s="40" t="str">
        <f t="shared" si="16"/>
        <v>Vincent</v>
      </c>
      <c r="D213" s="40">
        <f t="shared" si="17"/>
        <v>8</v>
      </c>
      <c r="E213" s="40">
        <f t="shared" si="18"/>
        <v>14</v>
      </c>
      <c r="F213" s="40" t="str">
        <f t="shared" si="19"/>
        <v>PASCAL</v>
      </c>
      <c r="G213" s="40" t="str">
        <f>VLOOKUP(F213,'Effectif contrat'!A:B,2,FALSE)</f>
        <v>AIRBUS - MAINTENANCE FAL</v>
      </c>
      <c r="H213" s="32" t="s">
        <v>112</v>
      </c>
      <c r="I213" s="32" t="s">
        <v>113</v>
      </c>
      <c r="J213" s="32" t="s">
        <v>114</v>
      </c>
      <c r="K213" s="39">
        <v>0</v>
      </c>
      <c r="L213" s="32">
        <v>4</v>
      </c>
      <c r="M213" s="39">
        <v>0</v>
      </c>
      <c r="N213" s="6"/>
      <c r="O213" t="str">
        <f>VLOOKUP(I213,Article_famille!A:B,2,FALSE)</f>
        <v>VPI</v>
      </c>
      <c r="P213" t="str">
        <f>VLOOKUP(A213,'Copier commandes wix'!I:N,4,FALSE)</f>
        <v>‎20‎/‎10‎/‎2015</v>
      </c>
      <c r="Q213">
        <f>VLOOKUP(G213,'effectif par contrat'!A:B,2,FALSE)</f>
        <v>38</v>
      </c>
    </row>
    <row r="214" spans="1:17" x14ac:dyDescent="0.35">
      <c r="A214" s="59" t="s">
        <v>2038</v>
      </c>
      <c r="B214" s="40" t="s">
        <v>32</v>
      </c>
      <c r="C214" s="40" t="str">
        <f t="shared" si="16"/>
        <v>Vincent</v>
      </c>
      <c r="D214" s="40">
        <f t="shared" si="17"/>
        <v>8</v>
      </c>
      <c r="E214" s="40">
        <f t="shared" si="18"/>
        <v>14</v>
      </c>
      <c r="F214" s="40" t="str">
        <f t="shared" si="19"/>
        <v>PASCAL</v>
      </c>
      <c r="G214" s="40" t="str">
        <f>VLOOKUP(F214,'Effectif contrat'!A:B,2,FALSE)</f>
        <v>AIRBUS - MAINTENANCE FAL</v>
      </c>
      <c r="H214" s="31" t="s">
        <v>19</v>
      </c>
      <c r="I214" s="31" t="s">
        <v>50</v>
      </c>
      <c r="J214" s="31" t="s">
        <v>13</v>
      </c>
      <c r="K214" s="38">
        <v>3.17</v>
      </c>
      <c r="L214" s="31">
        <v>10</v>
      </c>
      <c r="M214" s="38">
        <v>31.7</v>
      </c>
      <c r="N214" s="5"/>
      <c r="O214" t="str">
        <f>VLOOKUP(I214,Article_famille!A:B,2,FALSE)</f>
        <v>Corps</v>
      </c>
      <c r="P214" t="str">
        <f>VLOOKUP(A214,'Copier commandes wix'!I:N,4,FALSE)</f>
        <v>‎20‎/‎10‎/‎2015</v>
      </c>
      <c r="Q214">
        <f>VLOOKUP(G214,'effectif par contrat'!A:B,2,FALSE)</f>
        <v>38</v>
      </c>
    </row>
    <row r="215" spans="1:17" x14ac:dyDescent="0.35">
      <c r="A215" s="59" t="s">
        <v>2038</v>
      </c>
      <c r="B215" s="40" t="s">
        <v>32</v>
      </c>
      <c r="C215" s="40" t="str">
        <f t="shared" si="16"/>
        <v>Vincent</v>
      </c>
      <c r="D215" s="40">
        <f t="shared" si="17"/>
        <v>8</v>
      </c>
      <c r="E215" s="40">
        <f t="shared" si="18"/>
        <v>14</v>
      </c>
      <c r="F215" s="40" t="str">
        <f t="shared" si="19"/>
        <v>PASCAL</v>
      </c>
      <c r="G215" s="40" t="str">
        <f>VLOOKUP(F215,'Effectif contrat'!A:B,2,FALSE)</f>
        <v>AIRBUS - MAINTENANCE FAL</v>
      </c>
      <c r="H215" s="32" t="s">
        <v>19</v>
      </c>
      <c r="I215" s="32" t="s">
        <v>27</v>
      </c>
      <c r="J215" s="32"/>
      <c r="K215" s="39">
        <v>18.350000000000001</v>
      </c>
      <c r="L215" s="32">
        <v>10</v>
      </c>
      <c r="M215" s="39">
        <v>183.5</v>
      </c>
      <c r="N215" s="6"/>
      <c r="O215" t="str">
        <f>VLOOKUP(I215,Article_famille!A:B,2,FALSE)</f>
        <v>Respiratoire</v>
      </c>
      <c r="P215" t="str">
        <f>VLOOKUP(A215,'Copier commandes wix'!I:N,4,FALSE)</f>
        <v>‎20‎/‎10‎/‎2015</v>
      </c>
      <c r="Q215">
        <f>VLOOKUP(G215,'effectif par contrat'!A:B,2,FALSE)</f>
        <v>38</v>
      </c>
    </row>
    <row r="216" spans="1:17" x14ac:dyDescent="0.35">
      <c r="A216" s="59" t="s">
        <v>2038</v>
      </c>
      <c r="B216" s="40" t="s">
        <v>32</v>
      </c>
      <c r="C216" s="40" t="str">
        <f t="shared" si="16"/>
        <v>Vincent</v>
      </c>
      <c r="D216" s="40">
        <f t="shared" si="17"/>
        <v>8</v>
      </c>
      <c r="E216" s="40">
        <f t="shared" si="18"/>
        <v>14</v>
      </c>
      <c r="F216" s="40" t="str">
        <f t="shared" si="19"/>
        <v>PASCAL</v>
      </c>
      <c r="G216" s="40" t="str">
        <f>VLOOKUP(F216,'Effectif contrat'!A:B,2,FALSE)</f>
        <v>AIRBUS - MAINTENANCE FAL</v>
      </c>
      <c r="H216" s="31" t="s">
        <v>112</v>
      </c>
      <c r="I216" s="31" t="s">
        <v>113</v>
      </c>
      <c r="J216" s="31" t="s">
        <v>15</v>
      </c>
      <c r="K216" s="38">
        <v>0</v>
      </c>
      <c r="L216" s="31">
        <v>4</v>
      </c>
      <c r="M216" s="38">
        <v>0</v>
      </c>
      <c r="N216" s="5"/>
      <c r="O216" t="str">
        <f>VLOOKUP(I216,Article_famille!A:B,2,FALSE)</f>
        <v>VPI</v>
      </c>
      <c r="P216" t="str">
        <f>VLOOKUP(A216,'Copier commandes wix'!I:N,4,FALSE)</f>
        <v>‎20‎/‎10‎/‎2015</v>
      </c>
      <c r="Q216">
        <f>VLOOKUP(G216,'effectif par contrat'!A:B,2,FALSE)</f>
        <v>38</v>
      </c>
    </row>
    <row r="217" spans="1:17" x14ac:dyDescent="0.35">
      <c r="A217" s="59" t="s">
        <v>2038</v>
      </c>
      <c r="B217" s="40" t="s">
        <v>32</v>
      </c>
      <c r="C217" s="40" t="str">
        <f t="shared" si="16"/>
        <v>Vincent</v>
      </c>
      <c r="D217" s="40">
        <f t="shared" si="17"/>
        <v>8</v>
      </c>
      <c r="E217" s="40">
        <f t="shared" si="18"/>
        <v>14</v>
      </c>
      <c r="F217" s="40" t="str">
        <f t="shared" si="19"/>
        <v>PASCAL</v>
      </c>
      <c r="G217" s="40" t="str">
        <f>VLOOKUP(F217,'Effectif contrat'!A:B,2,FALSE)</f>
        <v>AIRBUS - MAINTENANCE FAL</v>
      </c>
      <c r="H217" s="32" t="s">
        <v>112</v>
      </c>
      <c r="I217" s="32" t="s">
        <v>113</v>
      </c>
      <c r="J217" s="32" t="s">
        <v>114</v>
      </c>
      <c r="K217" s="39">
        <v>0</v>
      </c>
      <c r="L217" s="32">
        <v>4</v>
      </c>
      <c r="M217" s="39">
        <v>0</v>
      </c>
      <c r="N217" s="6"/>
      <c r="O217" t="str">
        <f>VLOOKUP(I217,Article_famille!A:B,2,FALSE)</f>
        <v>VPI</v>
      </c>
      <c r="P217" t="str">
        <f>VLOOKUP(A217,'Copier commandes wix'!I:N,4,FALSE)</f>
        <v>‎20‎/‎10‎/‎2015</v>
      </c>
      <c r="Q217">
        <f>VLOOKUP(G217,'effectif par contrat'!A:B,2,FALSE)</f>
        <v>38</v>
      </c>
    </row>
    <row r="218" spans="1:17" x14ac:dyDescent="0.35">
      <c r="A218" s="59" t="s">
        <v>2038</v>
      </c>
      <c r="B218" s="40" t="s">
        <v>32</v>
      </c>
      <c r="C218" s="40" t="str">
        <f t="shared" si="16"/>
        <v>Vincent</v>
      </c>
      <c r="D218" s="40">
        <f t="shared" si="17"/>
        <v>8</v>
      </c>
      <c r="E218" s="40">
        <f t="shared" si="18"/>
        <v>14</v>
      </c>
      <c r="F218" s="40" t="str">
        <f t="shared" si="19"/>
        <v>PASCAL</v>
      </c>
      <c r="G218" s="40" t="str">
        <f>VLOOKUP(F218,'Effectif contrat'!A:B,2,FALSE)</f>
        <v>AIRBUS - MAINTENANCE FAL</v>
      </c>
      <c r="H218" s="31" t="s">
        <v>19</v>
      </c>
      <c r="I218" s="31" t="s">
        <v>50</v>
      </c>
      <c r="J218" s="31" t="s">
        <v>13</v>
      </c>
      <c r="K218" s="38">
        <v>3.17</v>
      </c>
      <c r="L218" s="31">
        <v>10</v>
      </c>
      <c r="M218" s="38">
        <v>31.7</v>
      </c>
      <c r="N218" s="5"/>
      <c r="O218" t="str">
        <f>VLOOKUP(I218,Article_famille!A:B,2,FALSE)</f>
        <v>Corps</v>
      </c>
      <c r="P218" t="str">
        <f>VLOOKUP(A218,'Copier commandes wix'!I:N,4,FALSE)</f>
        <v>‎20‎/‎10‎/‎2015</v>
      </c>
      <c r="Q218">
        <f>VLOOKUP(G218,'effectif par contrat'!A:B,2,FALSE)</f>
        <v>38</v>
      </c>
    </row>
    <row r="219" spans="1:17" x14ac:dyDescent="0.35">
      <c r="A219" s="59" t="s">
        <v>2038</v>
      </c>
      <c r="B219" s="40" t="s">
        <v>32</v>
      </c>
      <c r="C219" s="40" t="str">
        <f t="shared" si="16"/>
        <v>Vincent</v>
      </c>
      <c r="D219" s="40">
        <f t="shared" si="17"/>
        <v>8</v>
      </c>
      <c r="E219" s="40">
        <f t="shared" si="18"/>
        <v>14</v>
      </c>
      <c r="F219" s="40" t="str">
        <f t="shared" si="19"/>
        <v>PASCAL</v>
      </c>
      <c r="G219" s="40" t="str">
        <f>VLOOKUP(F219,'Effectif contrat'!A:B,2,FALSE)</f>
        <v>AIRBUS - MAINTENANCE FAL</v>
      </c>
      <c r="H219" s="32" t="s">
        <v>19</v>
      </c>
      <c r="I219" s="32" t="s">
        <v>27</v>
      </c>
      <c r="J219" s="32"/>
      <c r="K219" s="39">
        <v>18.350000000000001</v>
      </c>
      <c r="L219" s="32">
        <v>10</v>
      </c>
      <c r="M219" s="39">
        <v>183.5</v>
      </c>
      <c r="N219" s="6"/>
      <c r="O219" t="str">
        <f>VLOOKUP(I219,Article_famille!A:B,2,FALSE)</f>
        <v>Respiratoire</v>
      </c>
      <c r="P219" t="str">
        <f>VLOOKUP(A219,'Copier commandes wix'!I:N,4,FALSE)</f>
        <v>‎20‎/‎10‎/‎2015</v>
      </c>
      <c r="Q219">
        <f>VLOOKUP(G219,'effectif par contrat'!A:B,2,FALSE)</f>
        <v>38</v>
      </c>
    </row>
    <row r="220" spans="1:17" x14ac:dyDescent="0.35">
      <c r="A220" s="59" t="s">
        <v>2038</v>
      </c>
      <c r="B220" s="40" t="s">
        <v>32</v>
      </c>
      <c r="C220" s="40" t="str">
        <f t="shared" si="16"/>
        <v>Vincent</v>
      </c>
      <c r="D220" s="40">
        <f t="shared" si="17"/>
        <v>8</v>
      </c>
      <c r="E220" s="40">
        <f t="shared" si="18"/>
        <v>14</v>
      </c>
      <c r="F220" s="40" t="str">
        <f t="shared" si="19"/>
        <v>PASCAL</v>
      </c>
      <c r="G220" s="40" t="str">
        <f>VLOOKUP(F220,'Effectif contrat'!A:B,2,FALSE)</f>
        <v>AIRBUS - MAINTENANCE FAL</v>
      </c>
      <c r="H220" s="31" t="s">
        <v>112</v>
      </c>
      <c r="I220" s="31" t="s">
        <v>208</v>
      </c>
      <c r="J220" s="31" t="s">
        <v>15</v>
      </c>
      <c r="K220" s="38">
        <v>0</v>
      </c>
      <c r="L220" s="31">
        <v>2</v>
      </c>
      <c r="M220" s="38">
        <v>0</v>
      </c>
      <c r="N220" s="5"/>
      <c r="O220" t="str">
        <f>VLOOKUP(I220,Article_famille!A:B,2,FALSE)</f>
        <v>VPI</v>
      </c>
      <c r="P220" t="str">
        <f>VLOOKUP(A220,'Copier commandes wix'!I:N,4,FALSE)</f>
        <v>‎20‎/‎10‎/‎2015</v>
      </c>
      <c r="Q220">
        <f>VLOOKUP(G220,'effectif par contrat'!A:B,2,FALSE)</f>
        <v>38</v>
      </c>
    </row>
    <row r="221" spans="1:17" x14ac:dyDescent="0.35">
      <c r="A221" s="59" t="s">
        <v>2038</v>
      </c>
      <c r="B221" s="40" t="s">
        <v>32</v>
      </c>
      <c r="C221" s="40" t="str">
        <f t="shared" si="16"/>
        <v>Vincent</v>
      </c>
      <c r="D221" s="40">
        <f t="shared" si="17"/>
        <v>8</v>
      </c>
      <c r="E221" s="40">
        <f t="shared" si="18"/>
        <v>14</v>
      </c>
      <c r="F221" s="40" t="str">
        <f t="shared" si="19"/>
        <v>PASCAL</v>
      </c>
      <c r="G221" s="40" t="str">
        <f>VLOOKUP(F221,'Effectif contrat'!A:B,2,FALSE)</f>
        <v>AIRBUS - MAINTENANCE FAL</v>
      </c>
      <c r="H221" s="32" t="s">
        <v>112</v>
      </c>
      <c r="I221" s="32" t="s">
        <v>208</v>
      </c>
      <c r="J221" s="32" t="s">
        <v>114</v>
      </c>
      <c r="K221" s="39">
        <v>0</v>
      </c>
      <c r="L221" s="32">
        <v>2</v>
      </c>
      <c r="M221" s="39">
        <v>0</v>
      </c>
      <c r="N221" s="6"/>
      <c r="O221" t="str">
        <f>VLOOKUP(I221,Article_famille!A:B,2,FALSE)</f>
        <v>VPI</v>
      </c>
      <c r="P221" t="str">
        <f>VLOOKUP(A221,'Copier commandes wix'!I:N,4,FALSE)</f>
        <v>‎20‎/‎10‎/‎2015</v>
      </c>
      <c r="Q221">
        <f>VLOOKUP(G221,'effectif par contrat'!A:B,2,FALSE)</f>
        <v>38</v>
      </c>
    </row>
    <row r="222" spans="1:17" x14ac:dyDescent="0.35">
      <c r="A222" s="59" t="s">
        <v>2038</v>
      </c>
      <c r="B222" s="40" t="s">
        <v>32</v>
      </c>
      <c r="C222" s="40" t="str">
        <f t="shared" si="16"/>
        <v>Vincent</v>
      </c>
      <c r="D222" s="40">
        <f t="shared" si="17"/>
        <v>8</v>
      </c>
      <c r="E222" s="40">
        <f t="shared" si="18"/>
        <v>14</v>
      </c>
      <c r="F222" s="40" t="str">
        <f t="shared" si="19"/>
        <v>PASCAL</v>
      </c>
      <c r="G222" s="40" t="str">
        <f>VLOOKUP(F222,'Effectif contrat'!A:B,2,FALSE)</f>
        <v>AIRBUS - MAINTENANCE FAL</v>
      </c>
      <c r="H222" s="31" t="s">
        <v>112</v>
      </c>
      <c r="I222" s="31" t="s">
        <v>113</v>
      </c>
      <c r="J222" s="31" t="s">
        <v>15</v>
      </c>
      <c r="K222" s="38">
        <v>0</v>
      </c>
      <c r="L222" s="31">
        <v>4</v>
      </c>
      <c r="M222" s="38">
        <v>0</v>
      </c>
      <c r="N222" s="5"/>
      <c r="O222" t="str">
        <f>VLOOKUP(I222,Article_famille!A:B,2,FALSE)</f>
        <v>VPI</v>
      </c>
      <c r="P222" t="str">
        <f>VLOOKUP(A222,'Copier commandes wix'!I:N,4,FALSE)</f>
        <v>‎20‎/‎10‎/‎2015</v>
      </c>
      <c r="Q222">
        <f>VLOOKUP(G222,'effectif par contrat'!A:B,2,FALSE)</f>
        <v>38</v>
      </c>
    </row>
    <row r="223" spans="1:17" x14ac:dyDescent="0.35">
      <c r="A223" s="59" t="s">
        <v>2038</v>
      </c>
      <c r="B223" s="40" t="s">
        <v>32</v>
      </c>
      <c r="C223" s="40" t="str">
        <f t="shared" si="16"/>
        <v>Vincent</v>
      </c>
      <c r="D223" s="40">
        <f t="shared" si="17"/>
        <v>8</v>
      </c>
      <c r="E223" s="40">
        <f t="shared" si="18"/>
        <v>14</v>
      </c>
      <c r="F223" s="40" t="str">
        <f t="shared" si="19"/>
        <v>PASCAL</v>
      </c>
      <c r="G223" s="40" t="str">
        <f>VLOOKUP(F223,'Effectif contrat'!A:B,2,FALSE)</f>
        <v>AIRBUS - MAINTENANCE FAL</v>
      </c>
      <c r="H223" s="32" t="s">
        <v>112</v>
      </c>
      <c r="I223" s="32" t="s">
        <v>113</v>
      </c>
      <c r="J223" s="32" t="s">
        <v>114</v>
      </c>
      <c r="K223" s="39">
        <v>0</v>
      </c>
      <c r="L223" s="32">
        <v>4</v>
      </c>
      <c r="M223" s="39">
        <v>0</v>
      </c>
      <c r="N223" s="6"/>
      <c r="O223" t="str">
        <f>VLOOKUP(I223,Article_famille!A:B,2,FALSE)</f>
        <v>VPI</v>
      </c>
      <c r="P223" t="str">
        <f>VLOOKUP(A223,'Copier commandes wix'!I:N,4,FALSE)</f>
        <v>‎20‎/‎10‎/‎2015</v>
      </c>
      <c r="Q223">
        <f>VLOOKUP(G223,'effectif par contrat'!A:B,2,FALSE)</f>
        <v>38</v>
      </c>
    </row>
    <row r="224" spans="1:17" x14ac:dyDescent="0.35">
      <c r="A224" s="59" t="s">
        <v>2039</v>
      </c>
      <c r="B224" s="40" t="s">
        <v>437</v>
      </c>
      <c r="C224" s="40" t="str">
        <f t="shared" si="16"/>
        <v>karine</v>
      </c>
      <c r="D224" s="40">
        <f t="shared" si="17"/>
        <v>7</v>
      </c>
      <c r="E224" s="40">
        <f t="shared" si="18"/>
        <v>12</v>
      </c>
      <c r="F224" s="40" t="str">
        <f t="shared" si="19"/>
        <v>bedon</v>
      </c>
      <c r="G224" s="40" t="str">
        <f>VLOOKUP(F224,'Effectif contrat'!A:B,2,FALSE)</f>
        <v>B05 - FONCTIONS SUPPORT</v>
      </c>
      <c r="H224" s="31" t="s">
        <v>19</v>
      </c>
      <c r="I224" s="31" t="s">
        <v>182</v>
      </c>
      <c r="J224" s="31"/>
      <c r="K224" s="38">
        <v>99.8</v>
      </c>
      <c r="L224" s="31">
        <v>1</v>
      </c>
      <c r="M224" s="38">
        <v>99.8</v>
      </c>
      <c r="N224" s="5"/>
      <c r="O224" t="str">
        <f>VLOOKUP(I224,Article_famille!A:B,2,FALSE)</f>
        <v>Respiratoire</v>
      </c>
      <c r="P224" t="str">
        <f>VLOOKUP(A224,'Copier commandes wix'!I:N,4,FALSE)</f>
        <v>‎21‎/‎10‎/‎2015</v>
      </c>
      <c r="Q224">
        <f>VLOOKUP(G224,'effectif par contrat'!A:B,2,FALSE)</f>
        <v>10</v>
      </c>
    </row>
    <row r="225" spans="1:17" x14ac:dyDescent="0.35">
      <c r="A225" s="59" t="s">
        <v>2039</v>
      </c>
      <c r="B225" s="40" t="s">
        <v>437</v>
      </c>
      <c r="C225" s="40" t="str">
        <f t="shared" si="16"/>
        <v>karine</v>
      </c>
      <c r="D225" s="40">
        <f t="shared" si="17"/>
        <v>7</v>
      </c>
      <c r="E225" s="40">
        <f t="shared" si="18"/>
        <v>12</v>
      </c>
      <c r="F225" s="40" t="str">
        <f t="shared" si="19"/>
        <v>bedon</v>
      </c>
      <c r="G225" s="40" t="str">
        <f>VLOOKUP(F225,'Effectif contrat'!A:B,2,FALSE)</f>
        <v>B05 - FONCTIONS SUPPORT</v>
      </c>
      <c r="H225" s="32" t="s">
        <v>19</v>
      </c>
      <c r="I225" s="32" t="s">
        <v>27</v>
      </c>
      <c r="J225" s="32"/>
      <c r="K225" s="39">
        <v>18.350000000000001</v>
      </c>
      <c r="L225" s="32">
        <v>20</v>
      </c>
      <c r="M225" s="39">
        <v>367</v>
      </c>
      <c r="N225" s="6"/>
      <c r="O225" t="str">
        <f>VLOOKUP(I225,Article_famille!A:B,2,FALSE)</f>
        <v>Respiratoire</v>
      </c>
      <c r="P225" t="str">
        <f>VLOOKUP(A225,'Copier commandes wix'!I:N,4,FALSE)</f>
        <v>‎21‎/‎10‎/‎2015</v>
      </c>
      <c r="Q225">
        <f>VLOOKUP(G225,'effectif par contrat'!A:B,2,FALSE)</f>
        <v>10</v>
      </c>
    </row>
    <row r="226" spans="1:17" x14ac:dyDescent="0.35">
      <c r="A226" s="59" t="s">
        <v>2039</v>
      </c>
      <c r="B226" s="40" t="s">
        <v>437</v>
      </c>
      <c r="C226" s="40" t="str">
        <f t="shared" si="16"/>
        <v>karine</v>
      </c>
      <c r="D226" s="40">
        <f t="shared" si="17"/>
        <v>7</v>
      </c>
      <c r="E226" s="40">
        <f t="shared" si="18"/>
        <v>12</v>
      </c>
      <c r="F226" s="40" t="str">
        <f t="shared" si="19"/>
        <v>bedon</v>
      </c>
      <c r="G226" s="40" t="str">
        <f>VLOOKUP(F226,'Effectif contrat'!A:B,2,FALSE)</f>
        <v>B05 - FONCTIONS SUPPORT</v>
      </c>
      <c r="H226" s="31" t="s">
        <v>19</v>
      </c>
      <c r="I226" s="31" t="s">
        <v>50</v>
      </c>
      <c r="J226" s="31" t="s">
        <v>13</v>
      </c>
      <c r="K226" s="38">
        <v>3.17</v>
      </c>
      <c r="L226" s="31">
        <v>20</v>
      </c>
      <c r="M226" s="38">
        <v>63.4</v>
      </c>
      <c r="N226" s="5"/>
      <c r="O226" t="str">
        <f>VLOOKUP(I226,Article_famille!A:B,2,FALSE)</f>
        <v>Corps</v>
      </c>
      <c r="P226" t="str">
        <f>VLOOKUP(A226,'Copier commandes wix'!I:N,4,FALSE)</f>
        <v>‎21‎/‎10‎/‎2015</v>
      </c>
      <c r="Q226">
        <f>VLOOKUP(G226,'effectif par contrat'!A:B,2,FALSE)</f>
        <v>10</v>
      </c>
    </row>
    <row r="227" spans="1:17" x14ac:dyDescent="0.35">
      <c r="A227" s="59" t="s">
        <v>2039</v>
      </c>
      <c r="B227" s="40" t="s">
        <v>437</v>
      </c>
      <c r="C227" s="40" t="str">
        <f t="shared" si="16"/>
        <v>karine</v>
      </c>
      <c r="D227" s="40">
        <f t="shared" si="17"/>
        <v>7</v>
      </c>
      <c r="E227" s="40">
        <f t="shared" si="18"/>
        <v>12</v>
      </c>
      <c r="F227" s="40" t="str">
        <f t="shared" si="19"/>
        <v>bedon</v>
      </c>
      <c r="G227" s="40" t="str">
        <f>VLOOKUP(F227,'Effectif contrat'!A:B,2,FALSE)</f>
        <v>B05 - FONCTIONS SUPPORT</v>
      </c>
      <c r="H227" s="32" t="s">
        <v>19</v>
      </c>
      <c r="I227" s="32" t="s">
        <v>20</v>
      </c>
      <c r="J227" s="32">
        <v>8</v>
      </c>
      <c r="K227" s="39">
        <v>3.71</v>
      </c>
      <c r="L227" s="32">
        <v>36</v>
      </c>
      <c r="M227" s="39">
        <v>133.56</v>
      </c>
      <c r="N227" s="6"/>
      <c r="O227" t="str">
        <f>VLOOKUP(I227,Article_famille!A:B,2,FALSE)</f>
        <v>Mains</v>
      </c>
      <c r="P227" t="str">
        <f>VLOOKUP(A227,'Copier commandes wix'!I:N,4,FALSE)</f>
        <v>‎21‎/‎10‎/‎2015</v>
      </c>
      <c r="Q227">
        <f>VLOOKUP(G227,'effectif par contrat'!A:B,2,FALSE)</f>
        <v>10</v>
      </c>
    </row>
    <row r="228" spans="1:17" x14ac:dyDescent="0.35">
      <c r="A228" s="59" t="s">
        <v>2039</v>
      </c>
      <c r="B228" s="40" t="s">
        <v>437</v>
      </c>
      <c r="C228" s="40" t="str">
        <f t="shared" si="16"/>
        <v>karine</v>
      </c>
      <c r="D228" s="40">
        <f t="shared" si="17"/>
        <v>7</v>
      </c>
      <c r="E228" s="40">
        <f t="shared" si="18"/>
        <v>12</v>
      </c>
      <c r="F228" s="40" t="str">
        <f t="shared" si="19"/>
        <v>bedon</v>
      </c>
      <c r="G228" s="40" t="str">
        <f>VLOOKUP(F228,'Effectif contrat'!A:B,2,FALSE)</f>
        <v>B05 - FONCTIONS SUPPORT</v>
      </c>
      <c r="H228" s="31" t="s">
        <v>19</v>
      </c>
      <c r="I228" s="31" t="s">
        <v>20</v>
      </c>
      <c r="J228" s="31">
        <v>9</v>
      </c>
      <c r="K228" s="38">
        <v>3.71</v>
      </c>
      <c r="L228" s="31">
        <v>60</v>
      </c>
      <c r="M228" s="38">
        <v>222.6</v>
      </c>
      <c r="N228" s="5"/>
      <c r="O228" t="str">
        <f>VLOOKUP(I228,Article_famille!A:B,2,FALSE)</f>
        <v>Mains</v>
      </c>
      <c r="P228" t="str">
        <f>VLOOKUP(A228,'Copier commandes wix'!I:N,4,FALSE)</f>
        <v>‎21‎/‎10‎/‎2015</v>
      </c>
      <c r="Q228">
        <f>VLOOKUP(G228,'effectif par contrat'!A:B,2,FALSE)</f>
        <v>10</v>
      </c>
    </row>
    <row r="229" spans="1:17" x14ac:dyDescent="0.35">
      <c r="A229" s="59" t="s">
        <v>2039</v>
      </c>
      <c r="B229" s="40" t="s">
        <v>437</v>
      </c>
      <c r="C229" s="40" t="str">
        <f t="shared" si="16"/>
        <v>karine</v>
      </c>
      <c r="D229" s="40">
        <f t="shared" si="17"/>
        <v>7</v>
      </c>
      <c r="E229" s="40">
        <f t="shared" si="18"/>
        <v>12</v>
      </c>
      <c r="F229" s="40" t="str">
        <f t="shared" si="19"/>
        <v>bedon</v>
      </c>
      <c r="G229" s="40" t="str">
        <f>VLOOKUP(F229,'Effectif contrat'!A:B,2,FALSE)</f>
        <v>B05 - FONCTIONS SUPPORT</v>
      </c>
      <c r="H229" s="32" t="s">
        <v>19</v>
      </c>
      <c r="I229" s="32" t="s">
        <v>20</v>
      </c>
      <c r="J229" s="32">
        <v>10</v>
      </c>
      <c r="K229" s="39">
        <v>3.71</v>
      </c>
      <c r="L229" s="32">
        <v>48</v>
      </c>
      <c r="M229" s="39">
        <v>178.08</v>
      </c>
      <c r="N229" s="6"/>
      <c r="O229" t="str">
        <f>VLOOKUP(I229,Article_famille!A:B,2,FALSE)</f>
        <v>Mains</v>
      </c>
      <c r="P229" t="str">
        <f>VLOOKUP(A229,'Copier commandes wix'!I:N,4,FALSE)</f>
        <v>‎21‎/‎10‎/‎2015</v>
      </c>
      <c r="Q229">
        <f>VLOOKUP(G229,'effectif par contrat'!A:B,2,FALSE)</f>
        <v>10</v>
      </c>
    </row>
    <row r="230" spans="1:17" x14ac:dyDescent="0.35">
      <c r="A230" s="59" t="s">
        <v>2039</v>
      </c>
      <c r="B230" s="40" t="s">
        <v>437</v>
      </c>
      <c r="C230" s="40" t="str">
        <f t="shared" si="16"/>
        <v>karine</v>
      </c>
      <c r="D230" s="40">
        <f t="shared" si="17"/>
        <v>7</v>
      </c>
      <c r="E230" s="40">
        <f t="shared" si="18"/>
        <v>12</v>
      </c>
      <c r="F230" s="40" t="str">
        <f t="shared" si="19"/>
        <v>bedon</v>
      </c>
      <c r="G230" s="40" t="str">
        <f>VLOOKUP(F230,'Effectif contrat'!A:B,2,FALSE)</f>
        <v>B05 - FONCTIONS SUPPORT</v>
      </c>
      <c r="H230" s="31" t="s">
        <v>19</v>
      </c>
      <c r="I230" s="31" t="s">
        <v>24</v>
      </c>
      <c r="J230" s="31" t="s">
        <v>54</v>
      </c>
      <c r="K230" s="38">
        <v>7.36</v>
      </c>
      <c r="L230" s="31">
        <v>1</v>
      </c>
      <c r="M230" s="38">
        <v>7.36</v>
      </c>
      <c r="N230" s="5"/>
      <c r="O230" t="str">
        <f>VLOOKUP(I230,Article_famille!A:B,2,FALSE)</f>
        <v>Mains</v>
      </c>
      <c r="P230" t="str">
        <f>VLOOKUP(A230,'Copier commandes wix'!I:N,4,FALSE)</f>
        <v>‎21‎/‎10‎/‎2015</v>
      </c>
      <c r="Q230">
        <f>VLOOKUP(G230,'effectif par contrat'!A:B,2,FALSE)</f>
        <v>10</v>
      </c>
    </row>
    <row r="231" spans="1:17" x14ac:dyDescent="0.35">
      <c r="A231" s="59" t="s">
        <v>2039</v>
      </c>
      <c r="B231" s="40" t="s">
        <v>437</v>
      </c>
      <c r="C231" s="40" t="str">
        <f t="shared" si="16"/>
        <v>karine</v>
      </c>
      <c r="D231" s="40">
        <f t="shared" si="17"/>
        <v>7</v>
      </c>
      <c r="E231" s="40">
        <f t="shared" si="18"/>
        <v>12</v>
      </c>
      <c r="F231" s="40" t="str">
        <f t="shared" si="19"/>
        <v>bedon</v>
      </c>
      <c r="G231" s="40" t="str">
        <f>VLOOKUP(F231,'Effectif contrat'!A:B,2,FALSE)</f>
        <v>B05 - FONCTIONS SUPPORT</v>
      </c>
      <c r="H231" s="32" t="s">
        <v>19</v>
      </c>
      <c r="I231" s="32" t="s">
        <v>24</v>
      </c>
      <c r="J231" s="32" t="s">
        <v>55</v>
      </c>
      <c r="K231" s="39">
        <v>7.36</v>
      </c>
      <c r="L231" s="32">
        <v>2</v>
      </c>
      <c r="M231" s="39">
        <v>14.72</v>
      </c>
      <c r="N231" s="6"/>
      <c r="O231" t="str">
        <f>VLOOKUP(I231,Article_famille!A:B,2,FALSE)</f>
        <v>Mains</v>
      </c>
      <c r="P231" t="str">
        <f>VLOOKUP(A231,'Copier commandes wix'!I:N,4,FALSE)</f>
        <v>‎21‎/‎10‎/‎2015</v>
      </c>
      <c r="Q231">
        <f>VLOOKUP(G231,'effectif par contrat'!A:B,2,FALSE)</f>
        <v>10</v>
      </c>
    </row>
    <row r="232" spans="1:17" x14ac:dyDescent="0.35">
      <c r="A232" s="59" t="s">
        <v>2039</v>
      </c>
      <c r="B232" s="40" t="s">
        <v>437</v>
      </c>
      <c r="C232" s="40" t="str">
        <f t="shared" si="16"/>
        <v>karine</v>
      </c>
      <c r="D232" s="40">
        <f t="shared" si="17"/>
        <v>7</v>
      </c>
      <c r="E232" s="40">
        <f t="shared" si="18"/>
        <v>12</v>
      </c>
      <c r="F232" s="40" t="str">
        <f t="shared" si="19"/>
        <v>bedon</v>
      </c>
      <c r="G232" s="40" t="str">
        <f>VLOOKUP(F232,'Effectif contrat'!A:B,2,FALSE)</f>
        <v>B05 - FONCTIONS SUPPORT</v>
      </c>
      <c r="H232" s="31" t="s">
        <v>19</v>
      </c>
      <c r="I232" s="31" t="s">
        <v>24</v>
      </c>
      <c r="J232" s="31" t="s">
        <v>56</v>
      </c>
      <c r="K232" s="38">
        <v>7.36</v>
      </c>
      <c r="L232" s="31">
        <v>1</v>
      </c>
      <c r="M232" s="38">
        <v>7.36</v>
      </c>
      <c r="N232" s="5"/>
      <c r="O232" t="str">
        <f>VLOOKUP(I232,Article_famille!A:B,2,FALSE)</f>
        <v>Mains</v>
      </c>
      <c r="P232" t="str">
        <f>VLOOKUP(A232,'Copier commandes wix'!I:N,4,FALSE)</f>
        <v>‎21‎/‎10‎/‎2015</v>
      </c>
      <c r="Q232">
        <f>VLOOKUP(G232,'effectif par contrat'!A:B,2,FALSE)</f>
        <v>10</v>
      </c>
    </row>
    <row r="233" spans="1:17" x14ac:dyDescent="0.35">
      <c r="A233" s="59" t="s">
        <v>2039</v>
      </c>
      <c r="B233" s="40" t="s">
        <v>437</v>
      </c>
      <c r="C233" s="40" t="str">
        <f t="shared" si="16"/>
        <v>karine</v>
      </c>
      <c r="D233" s="40">
        <f t="shared" si="17"/>
        <v>7</v>
      </c>
      <c r="E233" s="40">
        <f t="shared" si="18"/>
        <v>12</v>
      </c>
      <c r="F233" s="40" t="str">
        <f t="shared" si="19"/>
        <v>bedon</v>
      </c>
      <c r="G233" s="40" t="str">
        <f>VLOOKUP(F233,'Effectif contrat'!A:B,2,FALSE)</f>
        <v>B05 - FONCTIONS SUPPORT</v>
      </c>
      <c r="H233" s="32" t="s">
        <v>19</v>
      </c>
      <c r="I233" s="32" t="s">
        <v>122</v>
      </c>
      <c r="J233" s="32"/>
      <c r="K233" s="39">
        <v>13.5</v>
      </c>
      <c r="L233" s="32">
        <v>3</v>
      </c>
      <c r="M233" s="39">
        <v>40.5</v>
      </c>
      <c r="N233" s="6"/>
      <c r="O233" t="str">
        <f>VLOOKUP(I233,Article_famille!A:B,2,FALSE)</f>
        <v>Auditif</v>
      </c>
      <c r="P233" t="str">
        <f>VLOOKUP(A233,'Copier commandes wix'!I:N,4,FALSE)</f>
        <v>‎21‎/‎10‎/‎2015</v>
      </c>
      <c r="Q233">
        <f>VLOOKUP(G233,'effectif par contrat'!A:B,2,FALSE)</f>
        <v>10</v>
      </c>
    </row>
    <row r="234" spans="1:17" x14ac:dyDescent="0.35">
      <c r="A234" s="59" t="s">
        <v>2039</v>
      </c>
      <c r="B234" s="40" t="s">
        <v>437</v>
      </c>
      <c r="C234" s="40" t="str">
        <f t="shared" si="16"/>
        <v>karine</v>
      </c>
      <c r="D234" s="40">
        <f t="shared" si="17"/>
        <v>7</v>
      </c>
      <c r="E234" s="40">
        <f t="shared" si="18"/>
        <v>12</v>
      </c>
      <c r="F234" s="40" t="str">
        <f t="shared" si="19"/>
        <v>bedon</v>
      </c>
      <c r="G234" s="40" t="str">
        <f>VLOOKUP(F234,'Effectif contrat'!A:B,2,FALSE)</f>
        <v>B05 - FONCTIONS SUPPORT</v>
      </c>
      <c r="H234" s="31" t="s">
        <v>19</v>
      </c>
      <c r="I234" s="31" t="s">
        <v>62</v>
      </c>
      <c r="J234" s="31" t="s">
        <v>63</v>
      </c>
      <c r="K234" s="38">
        <v>4.26</v>
      </c>
      <c r="L234" s="31">
        <v>10</v>
      </c>
      <c r="M234" s="38">
        <v>42.6</v>
      </c>
      <c r="N234" s="5"/>
      <c r="O234" t="str">
        <f>VLOOKUP(I234,Article_famille!A:B,2,FALSE)</f>
        <v>Pieds</v>
      </c>
      <c r="P234" t="str">
        <f>VLOOKUP(A234,'Copier commandes wix'!I:N,4,FALSE)</f>
        <v>‎21‎/‎10‎/‎2015</v>
      </c>
      <c r="Q234">
        <f>VLOOKUP(G234,'effectif par contrat'!A:B,2,FALSE)</f>
        <v>10</v>
      </c>
    </row>
    <row r="235" spans="1:17" x14ac:dyDescent="0.35">
      <c r="A235" s="59" t="s">
        <v>2039</v>
      </c>
      <c r="B235" s="40" t="s">
        <v>437</v>
      </c>
      <c r="C235" s="40" t="str">
        <f t="shared" si="16"/>
        <v>karine</v>
      </c>
      <c r="D235" s="40">
        <f t="shared" si="17"/>
        <v>7</v>
      </c>
      <c r="E235" s="40">
        <f t="shared" si="18"/>
        <v>12</v>
      </c>
      <c r="F235" s="40" t="str">
        <f t="shared" si="19"/>
        <v>bedon</v>
      </c>
      <c r="G235" s="40" t="str">
        <f>VLOOKUP(F235,'Effectif contrat'!A:B,2,FALSE)</f>
        <v>B05 - FONCTIONS SUPPORT</v>
      </c>
      <c r="H235" s="32" t="s">
        <v>19</v>
      </c>
      <c r="I235" s="32" t="s">
        <v>22</v>
      </c>
      <c r="J235" s="32">
        <v>42</v>
      </c>
      <c r="K235" s="39">
        <v>39.68</v>
      </c>
      <c r="L235" s="32">
        <v>1</v>
      </c>
      <c r="M235" s="39">
        <v>39.68</v>
      </c>
      <c r="N235" s="6"/>
      <c r="O235" t="str">
        <f>VLOOKUP(I235,Article_famille!A:B,2,FALSE)</f>
        <v>Pieds</v>
      </c>
      <c r="P235" t="str">
        <f>VLOOKUP(A235,'Copier commandes wix'!I:N,4,FALSE)</f>
        <v>‎21‎/‎10‎/‎2015</v>
      </c>
      <c r="Q235">
        <f>VLOOKUP(G235,'effectif par contrat'!A:B,2,FALSE)</f>
        <v>10</v>
      </c>
    </row>
    <row r="236" spans="1:17" x14ac:dyDescent="0.35">
      <c r="A236" s="59" t="s">
        <v>2039</v>
      </c>
      <c r="B236" s="40" t="s">
        <v>437</v>
      </c>
      <c r="C236" s="40" t="str">
        <f t="shared" si="16"/>
        <v>karine</v>
      </c>
      <c r="D236" s="40">
        <f t="shared" si="17"/>
        <v>7</v>
      </c>
      <c r="E236" s="40">
        <f t="shared" si="18"/>
        <v>12</v>
      </c>
      <c r="F236" s="40" t="str">
        <f t="shared" si="19"/>
        <v>bedon</v>
      </c>
      <c r="G236" s="40" t="str">
        <f>VLOOKUP(F236,'Effectif contrat'!A:B,2,FALSE)</f>
        <v>B05 - FONCTIONS SUPPORT</v>
      </c>
      <c r="H236" s="31" t="s">
        <v>19</v>
      </c>
      <c r="I236" s="31" t="s">
        <v>22</v>
      </c>
      <c r="J236" s="31">
        <v>43</v>
      </c>
      <c r="K236" s="38">
        <v>39.68</v>
      </c>
      <c r="L236" s="31">
        <v>3</v>
      </c>
      <c r="M236" s="38">
        <v>119.04</v>
      </c>
      <c r="N236" s="5"/>
      <c r="O236" t="str">
        <f>VLOOKUP(I236,Article_famille!A:B,2,FALSE)</f>
        <v>Pieds</v>
      </c>
      <c r="P236" t="str">
        <f>VLOOKUP(A236,'Copier commandes wix'!I:N,4,FALSE)</f>
        <v>‎21‎/‎10‎/‎2015</v>
      </c>
      <c r="Q236">
        <f>VLOOKUP(G236,'effectif par contrat'!A:B,2,FALSE)</f>
        <v>10</v>
      </c>
    </row>
    <row r="237" spans="1:17" x14ac:dyDescent="0.35">
      <c r="A237" s="59" t="s">
        <v>2039</v>
      </c>
      <c r="B237" s="40" t="s">
        <v>437</v>
      </c>
      <c r="C237" s="40" t="str">
        <f t="shared" ref="C237:C278" si="20">IFERROR(MID(B237,1,FIND(" ",B237,1)-1),"")</f>
        <v>karine</v>
      </c>
      <c r="D237" s="40">
        <f t="shared" ref="D237:D278" si="21">LEN(C237)+1</f>
        <v>7</v>
      </c>
      <c r="E237" s="40">
        <f t="shared" ref="E237:E278" si="22">LEN(B237)</f>
        <v>12</v>
      </c>
      <c r="F237" s="40" t="str">
        <f t="shared" ref="F237:F278" si="23">RIGHT(B237,E237-D237)</f>
        <v>bedon</v>
      </c>
      <c r="G237" s="40" t="str">
        <f>VLOOKUP(F237,'Effectif contrat'!A:B,2,FALSE)</f>
        <v>B05 - FONCTIONS SUPPORT</v>
      </c>
      <c r="H237" s="32" t="s">
        <v>19</v>
      </c>
      <c r="I237" s="32" t="s">
        <v>22</v>
      </c>
      <c r="J237" s="32">
        <v>44</v>
      </c>
      <c r="K237" s="39">
        <v>39.68</v>
      </c>
      <c r="L237" s="32">
        <v>3</v>
      </c>
      <c r="M237" s="39">
        <v>119.04</v>
      </c>
      <c r="N237" s="6"/>
      <c r="O237" t="str">
        <f>VLOOKUP(I237,Article_famille!A:B,2,FALSE)</f>
        <v>Pieds</v>
      </c>
      <c r="P237" t="str">
        <f>VLOOKUP(A237,'Copier commandes wix'!I:N,4,FALSE)</f>
        <v>‎21‎/‎10‎/‎2015</v>
      </c>
      <c r="Q237">
        <f>VLOOKUP(G237,'effectif par contrat'!A:B,2,FALSE)</f>
        <v>10</v>
      </c>
    </row>
    <row r="238" spans="1:17" x14ac:dyDescent="0.35">
      <c r="A238" s="59" t="s">
        <v>2039</v>
      </c>
      <c r="B238" s="40" t="s">
        <v>437</v>
      </c>
      <c r="C238" s="40" t="str">
        <f t="shared" si="20"/>
        <v>karine</v>
      </c>
      <c r="D238" s="40">
        <f t="shared" si="21"/>
        <v>7</v>
      </c>
      <c r="E238" s="40">
        <f t="shared" si="22"/>
        <v>12</v>
      </c>
      <c r="F238" s="40" t="str">
        <f t="shared" si="23"/>
        <v>bedon</v>
      </c>
      <c r="G238" s="40" t="str">
        <f>VLOOKUP(F238,'Effectif contrat'!A:B,2,FALSE)</f>
        <v>B05 - FONCTIONS SUPPORT</v>
      </c>
      <c r="H238" s="31" t="s">
        <v>19</v>
      </c>
      <c r="I238" s="31" t="s">
        <v>37</v>
      </c>
      <c r="J238" s="31">
        <v>42</v>
      </c>
      <c r="K238" s="38">
        <v>35.200000000000003</v>
      </c>
      <c r="L238" s="31">
        <v>1</v>
      </c>
      <c r="M238" s="38">
        <v>35.200000000000003</v>
      </c>
      <c r="N238" s="5"/>
      <c r="O238" t="str">
        <f>VLOOKUP(I238,Article_famille!A:B,2,FALSE)</f>
        <v>Pieds</v>
      </c>
      <c r="P238" t="str">
        <f>VLOOKUP(A238,'Copier commandes wix'!I:N,4,FALSE)</f>
        <v>‎21‎/‎10‎/‎2015</v>
      </c>
      <c r="Q238">
        <f>VLOOKUP(G238,'effectif par contrat'!A:B,2,FALSE)</f>
        <v>10</v>
      </c>
    </row>
    <row r="239" spans="1:17" x14ac:dyDescent="0.35">
      <c r="A239" s="59" t="s">
        <v>2039</v>
      </c>
      <c r="B239" s="40" t="s">
        <v>437</v>
      </c>
      <c r="C239" s="40" t="str">
        <f t="shared" si="20"/>
        <v>karine</v>
      </c>
      <c r="D239" s="40">
        <f t="shared" si="21"/>
        <v>7</v>
      </c>
      <c r="E239" s="40">
        <f t="shared" si="22"/>
        <v>12</v>
      </c>
      <c r="F239" s="40" t="str">
        <f t="shared" si="23"/>
        <v>bedon</v>
      </c>
      <c r="G239" s="40" t="str">
        <f>VLOOKUP(F239,'Effectif contrat'!A:B,2,FALSE)</f>
        <v>B05 - FONCTIONS SUPPORT</v>
      </c>
      <c r="H239" s="32" t="s">
        <v>19</v>
      </c>
      <c r="I239" s="32" t="s">
        <v>37</v>
      </c>
      <c r="J239" s="32">
        <v>44</v>
      </c>
      <c r="K239" s="39">
        <v>35.200000000000003</v>
      </c>
      <c r="L239" s="32">
        <v>2</v>
      </c>
      <c r="M239" s="39">
        <v>70.400000000000006</v>
      </c>
      <c r="N239" s="6"/>
      <c r="O239" t="str">
        <f>VLOOKUP(I239,Article_famille!A:B,2,FALSE)</f>
        <v>Pieds</v>
      </c>
      <c r="P239" t="str">
        <f>VLOOKUP(A239,'Copier commandes wix'!I:N,4,FALSE)</f>
        <v>‎21‎/‎10‎/‎2015</v>
      </c>
      <c r="Q239">
        <f>VLOOKUP(G239,'effectif par contrat'!A:B,2,FALSE)</f>
        <v>10</v>
      </c>
    </row>
    <row r="240" spans="1:17" x14ac:dyDescent="0.35">
      <c r="A240" s="59" t="s">
        <v>2039</v>
      </c>
      <c r="B240" s="40" t="s">
        <v>437</v>
      </c>
      <c r="C240" s="40" t="str">
        <f t="shared" si="20"/>
        <v>karine</v>
      </c>
      <c r="D240" s="40">
        <f t="shared" si="21"/>
        <v>7</v>
      </c>
      <c r="E240" s="40">
        <f t="shared" si="22"/>
        <v>12</v>
      </c>
      <c r="F240" s="40" t="str">
        <f t="shared" si="23"/>
        <v>bedon</v>
      </c>
      <c r="G240" s="40" t="str">
        <f>VLOOKUP(F240,'Effectif contrat'!A:B,2,FALSE)</f>
        <v>B05 - FONCTIONS SUPPORT</v>
      </c>
      <c r="H240" s="31" t="s">
        <v>19</v>
      </c>
      <c r="I240" s="31" t="s">
        <v>175</v>
      </c>
      <c r="J240" s="31">
        <v>9</v>
      </c>
      <c r="K240" s="38">
        <v>13.32</v>
      </c>
      <c r="L240" s="31">
        <v>2</v>
      </c>
      <c r="M240" s="38">
        <v>26.64</v>
      </c>
      <c r="N240" s="5"/>
      <c r="O240" t="str">
        <f>VLOOKUP(I240,Article_famille!A:B,2,FALSE)</f>
        <v>Mains</v>
      </c>
      <c r="P240" t="str">
        <f>VLOOKUP(A240,'Copier commandes wix'!I:N,4,FALSE)</f>
        <v>‎21‎/‎10‎/‎2015</v>
      </c>
      <c r="Q240">
        <f>VLOOKUP(G240,'effectif par contrat'!A:B,2,FALSE)</f>
        <v>10</v>
      </c>
    </row>
    <row r="241" spans="1:17" x14ac:dyDescent="0.35">
      <c r="A241" s="59" t="s">
        <v>2039</v>
      </c>
      <c r="B241" s="40" t="s">
        <v>437</v>
      </c>
      <c r="C241" s="40" t="str">
        <f t="shared" si="20"/>
        <v>karine</v>
      </c>
      <c r="D241" s="40">
        <f t="shared" si="21"/>
        <v>7</v>
      </c>
      <c r="E241" s="40">
        <f t="shared" si="22"/>
        <v>12</v>
      </c>
      <c r="F241" s="40" t="str">
        <f t="shared" si="23"/>
        <v>bedon</v>
      </c>
      <c r="G241" s="40" t="str">
        <f>VLOOKUP(F241,'Effectif contrat'!A:B,2,FALSE)</f>
        <v>B05 - FONCTIONS SUPPORT</v>
      </c>
      <c r="H241" s="32" t="s">
        <v>19</v>
      </c>
      <c r="I241" s="32" t="s">
        <v>175</v>
      </c>
      <c r="J241" s="32">
        <v>10</v>
      </c>
      <c r="K241" s="39">
        <v>13.32</v>
      </c>
      <c r="L241" s="32">
        <v>2</v>
      </c>
      <c r="M241" s="39">
        <v>26.64</v>
      </c>
      <c r="N241" s="6"/>
      <c r="O241" t="str">
        <f>VLOOKUP(I241,Article_famille!A:B,2,FALSE)</f>
        <v>Mains</v>
      </c>
      <c r="P241" t="str">
        <f>VLOOKUP(A241,'Copier commandes wix'!I:N,4,FALSE)</f>
        <v>‎21‎/‎10‎/‎2015</v>
      </c>
      <c r="Q241">
        <f>VLOOKUP(G241,'effectif par contrat'!A:B,2,FALSE)</f>
        <v>10</v>
      </c>
    </row>
    <row r="242" spans="1:17" x14ac:dyDescent="0.35">
      <c r="A242" s="59" t="s">
        <v>2040</v>
      </c>
      <c r="B242" s="40" t="s">
        <v>141</v>
      </c>
      <c r="C242" s="40" t="str">
        <f t="shared" si="20"/>
        <v>KARINE</v>
      </c>
      <c r="D242" s="40">
        <f t="shared" si="21"/>
        <v>7</v>
      </c>
      <c r="E242" s="40">
        <f t="shared" si="22"/>
        <v>12</v>
      </c>
      <c r="F242" s="40" t="str">
        <f t="shared" si="23"/>
        <v>BEDON</v>
      </c>
      <c r="G242" s="40" t="str">
        <f>VLOOKUP(F242,'Effectif contrat'!A:B,2,FALSE)</f>
        <v>B05 - FONCTIONS SUPPORT</v>
      </c>
      <c r="H242" s="31" t="s">
        <v>25</v>
      </c>
      <c r="I242" s="31" t="s">
        <v>35</v>
      </c>
      <c r="J242" s="31">
        <v>42</v>
      </c>
      <c r="K242" s="38">
        <v>29.89</v>
      </c>
      <c r="L242" s="31">
        <v>1</v>
      </c>
      <c r="M242" s="38">
        <v>29.89</v>
      </c>
      <c r="N242" s="5"/>
      <c r="O242" t="str">
        <f>VLOOKUP(I242,Article_famille!A:B,2,FALSE)</f>
        <v>Pieds</v>
      </c>
      <c r="P242" t="str">
        <f>VLOOKUP(A242,'Copier commandes wix'!I:N,4,FALSE)</f>
        <v>‎21‎/‎10‎/‎2015</v>
      </c>
      <c r="Q242">
        <f>VLOOKUP(G242,'effectif par contrat'!A:B,2,FALSE)</f>
        <v>10</v>
      </c>
    </row>
    <row r="243" spans="1:17" x14ac:dyDescent="0.35">
      <c r="A243" s="59" t="s">
        <v>2040</v>
      </c>
      <c r="B243" s="40" t="s">
        <v>141</v>
      </c>
      <c r="C243" s="40" t="str">
        <f t="shared" si="20"/>
        <v>KARINE</v>
      </c>
      <c r="D243" s="40">
        <f t="shared" si="21"/>
        <v>7</v>
      </c>
      <c r="E243" s="40">
        <f t="shared" si="22"/>
        <v>12</v>
      </c>
      <c r="F243" s="40" t="str">
        <f t="shared" si="23"/>
        <v>BEDON</v>
      </c>
      <c r="G243" s="40" t="str">
        <f>VLOOKUP(F243,'Effectif contrat'!A:B,2,FALSE)</f>
        <v>B05 - FONCTIONS SUPPORT</v>
      </c>
      <c r="H243" s="32" t="s">
        <v>25</v>
      </c>
      <c r="I243" s="32" t="s">
        <v>35</v>
      </c>
      <c r="J243" s="32">
        <v>44</v>
      </c>
      <c r="K243" s="39">
        <v>29.89</v>
      </c>
      <c r="L243" s="32">
        <v>1</v>
      </c>
      <c r="M243" s="39">
        <v>29.89</v>
      </c>
      <c r="N243" s="6"/>
      <c r="O243" t="str">
        <f>VLOOKUP(I243,Article_famille!A:B,2,FALSE)</f>
        <v>Pieds</v>
      </c>
      <c r="P243" t="str">
        <f>VLOOKUP(A243,'Copier commandes wix'!I:N,4,FALSE)</f>
        <v>‎21‎/‎10‎/‎2015</v>
      </c>
      <c r="Q243">
        <f>VLOOKUP(G243,'effectif par contrat'!A:B,2,FALSE)</f>
        <v>10</v>
      </c>
    </row>
    <row r="244" spans="1:17" x14ac:dyDescent="0.35">
      <c r="A244" s="59" t="s">
        <v>2040</v>
      </c>
      <c r="B244" s="40" t="s">
        <v>141</v>
      </c>
      <c r="C244" s="40" t="str">
        <f t="shared" si="20"/>
        <v>KARINE</v>
      </c>
      <c r="D244" s="40">
        <f t="shared" si="21"/>
        <v>7</v>
      </c>
      <c r="E244" s="40">
        <f t="shared" si="22"/>
        <v>12</v>
      </c>
      <c r="F244" s="40" t="str">
        <f t="shared" si="23"/>
        <v>BEDON</v>
      </c>
      <c r="G244" s="40" t="str">
        <f>VLOOKUP(F244,'Effectif contrat'!A:B,2,FALSE)</f>
        <v>B05 - FONCTIONS SUPPORT</v>
      </c>
      <c r="H244" s="31" t="s">
        <v>25</v>
      </c>
      <c r="I244" s="31" t="s">
        <v>139</v>
      </c>
      <c r="J244" s="31"/>
      <c r="K244" s="38">
        <v>9.2200000000000006</v>
      </c>
      <c r="L244" s="31">
        <v>10</v>
      </c>
      <c r="M244" s="38">
        <v>92.2</v>
      </c>
      <c r="N244" s="5"/>
      <c r="O244" t="str">
        <f>VLOOKUP(I244,Article_famille!A:B,2,FALSE)</f>
        <v>Corps</v>
      </c>
      <c r="P244" t="str">
        <f>VLOOKUP(A244,'Copier commandes wix'!I:N,4,FALSE)</f>
        <v>‎21‎/‎10‎/‎2015</v>
      </c>
      <c r="Q244">
        <f>VLOOKUP(G244,'effectif par contrat'!A:B,2,FALSE)</f>
        <v>10</v>
      </c>
    </row>
    <row r="245" spans="1:17" x14ac:dyDescent="0.35">
      <c r="A245" s="59" t="s">
        <v>2041</v>
      </c>
      <c r="B245" s="40" t="s">
        <v>438</v>
      </c>
      <c r="C245" s="40" t="str">
        <f t="shared" si="20"/>
        <v>Cédric</v>
      </c>
      <c r="D245" s="40">
        <f t="shared" si="21"/>
        <v>7</v>
      </c>
      <c r="E245" s="40">
        <f t="shared" si="22"/>
        <v>14</v>
      </c>
      <c r="F245" s="40" t="str">
        <f t="shared" si="23"/>
        <v>REIXACH</v>
      </c>
      <c r="G245" s="40" t="str">
        <f>VLOOKUP(F245,'Effectif contrat'!A:B,2,FALSE)</f>
        <v>CLIENTS DIVERS - TRAVAUX &amp; MAINTENANCE</v>
      </c>
      <c r="H245" s="31" t="s">
        <v>25</v>
      </c>
      <c r="I245" s="31" t="s">
        <v>35</v>
      </c>
      <c r="J245" s="31">
        <v>44</v>
      </c>
      <c r="K245" s="38">
        <v>29.89</v>
      </c>
      <c r="L245" s="31">
        <v>1</v>
      </c>
      <c r="M245" s="38">
        <v>29.89</v>
      </c>
      <c r="N245" s="5"/>
      <c r="O245" t="str">
        <f>VLOOKUP(I245,Article_famille!A:B,2,FALSE)</f>
        <v>Pieds</v>
      </c>
      <c r="P245" t="str">
        <f>VLOOKUP(A245,'Copier commandes wix'!I:N,4,FALSE)</f>
        <v>‎21‎/‎10‎/‎2015</v>
      </c>
      <c r="Q245">
        <f>VLOOKUP(G245,'effectif par contrat'!A:B,2,FALSE)</f>
        <v>8</v>
      </c>
    </row>
    <row r="246" spans="1:17" x14ac:dyDescent="0.35">
      <c r="A246" s="59" t="s">
        <v>2041</v>
      </c>
      <c r="B246" s="40" t="s">
        <v>438</v>
      </c>
      <c r="C246" s="40" t="str">
        <f t="shared" si="20"/>
        <v>Cédric</v>
      </c>
      <c r="D246" s="40">
        <f t="shared" si="21"/>
        <v>7</v>
      </c>
      <c r="E246" s="40">
        <f t="shared" si="22"/>
        <v>14</v>
      </c>
      <c r="F246" s="40" t="str">
        <f t="shared" si="23"/>
        <v>REIXACH</v>
      </c>
      <c r="G246" s="40" t="str">
        <f>VLOOKUP(F246,'Effectif contrat'!A:B,2,FALSE)</f>
        <v>CLIENTS DIVERS - TRAVAUX &amp; MAINTENANCE</v>
      </c>
      <c r="H246" s="32" t="s">
        <v>25</v>
      </c>
      <c r="I246" s="32" t="s">
        <v>35</v>
      </c>
      <c r="J246" s="32">
        <v>42</v>
      </c>
      <c r="K246" s="39">
        <v>29.89</v>
      </c>
      <c r="L246" s="32">
        <v>1</v>
      </c>
      <c r="M246" s="39">
        <v>29.89</v>
      </c>
      <c r="N246" s="6"/>
      <c r="O246" t="str">
        <f>VLOOKUP(I246,Article_famille!A:B,2,FALSE)</f>
        <v>Pieds</v>
      </c>
      <c r="P246" t="str">
        <f>VLOOKUP(A246,'Copier commandes wix'!I:N,4,FALSE)</f>
        <v>‎21‎/‎10‎/‎2015</v>
      </c>
      <c r="Q246">
        <f>VLOOKUP(G246,'effectif par contrat'!A:B,2,FALSE)</f>
        <v>8</v>
      </c>
    </row>
    <row r="247" spans="1:17" x14ac:dyDescent="0.35">
      <c r="A247" s="59" t="s">
        <v>2041</v>
      </c>
      <c r="B247" s="40" t="s">
        <v>438</v>
      </c>
      <c r="C247" s="40" t="str">
        <f t="shared" si="20"/>
        <v>Cédric</v>
      </c>
      <c r="D247" s="40">
        <f t="shared" si="21"/>
        <v>7</v>
      </c>
      <c r="E247" s="40">
        <f t="shared" si="22"/>
        <v>14</v>
      </c>
      <c r="F247" s="40" t="str">
        <f t="shared" si="23"/>
        <v>REIXACH</v>
      </c>
      <c r="G247" s="40" t="str">
        <f>VLOOKUP(F247,'Effectif contrat'!A:B,2,FALSE)</f>
        <v>CLIENTS DIVERS - TRAVAUX &amp; MAINTENANCE</v>
      </c>
      <c r="H247" s="31" t="s">
        <v>19</v>
      </c>
      <c r="I247" s="31" t="s">
        <v>20</v>
      </c>
      <c r="J247" s="31">
        <v>10</v>
      </c>
      <c r="K247" s="38">
        <v>3.71</v>
      </c>
      <c r="L247" s="31">
        <v>12</v>
      </c>
      <c r="M247" s="38">
        <v>44.52</v>
      </c>
      <c r="N247" s="5"/>
      <c r="O247" t="str">
        <f>VLOOKUP(I247,Article_famille!A:B,2,FALSE)</f>
        <v>Mains</v>
      </c>
      <c r="P247" t="str">
        <f>VLOOKUP(A247,'Copier commandes wix'!I:N,4,FALSE)</f>
        <v>‎21‎/‎10‎/‎2015</v>
      </c>
      <c r="Q247">
        <f>VLOOKUP(G247,'effectif par contrat'!A:B,2,FALSE)</f>
        <v>8</v>
      </c>
    </row>
    <row r="248" spans="1:17" x14ac:dyDescent="0.35">
      <c r="A248" s="59" t="s">
        <v>2042</v>
      </c>
      <c r="B248" s="40" t="s">
        <v>214</v>
      </c>
      <c r="C248" s="40" t="str">
        <f t="shared" si="20"/>
        <v>vincent</v>
      </c>
      <c r="D248" s="40">
        <f t="shared" si="21"/>
        <v>8</v>
      </c>
      <c r="E248" s="40">
        <f t="shared" si="22"/>
        <v>16</v>
      </c>
      <c r="F248" s="40" t="str">
        <f t="shared" si="23"/>
        <v>davantes</v>
      </c>
      <c r="G248" s="40" t="str">
        <f>VLOOKUP(F248,'Effectif contrat'!A:B,2,FALSE)</f>
        <v>AIRBUS - TRAVAUX MOSE</v>
      </c>
      <c r="H248" s="31" t="s">
        <v>19</v>
      </c>
      <c r="I248" s="31" t="s">
        <v>22</v>
      </c>
      <c r="J248" s="31">
        <v>42</v>
      </c>
      <c r="K248" s="38">
        <v>39.68</v>
      </c>
      <c r="L248" s="31">
        <v>1</v>
      </c>
      <c r="M248" s="38">
        <v>39.68</v>
      </c>
      <c r="N248" s="5"/>
      <c r="O248" t="str">
        <f>VLOOKUP(I248,Article_famille!A:B,2,FALSE)</f>
        <v>Pieds</v>
      </c>
      <c r="P248" t="str">
        <f>VLOOKUP(A248,'Copier commandes wix'!I:N,4,FALSE)</f>
        <v>‎27‎/‎10‎/‎2015</v>
      </c>
      <c r="Q248">
        <f>VLOOKUP(G248,'effectif par contrat'!A:B,2,FALSE)</f>
        <v>5</v>
      </c>
    </row>
    <row r="249" spans="1:17" x14ac:dyDescent="0.35">
      <c r="A249" s="59" t="s">
        <v>2042</v>
      </c>
      <c r="B249" s="40" t="s">
        <v>214</v>
      </c>
      <c r="C249" s="40" t="str">
        <f t="shared" si="20"/>
        <v>vincent</v>
      </c>
      <c r="D249" s="40">
        <f t="shared" si="21"/>
        <v>8</v>
      </c>
      <c r="E249" s="40">
        <f t="shared" si="22"/>
        <v>16</v>
      </c>
      <c r="F249" s="40" t="str">
        <f t="shared" si="23"/>
        <v>davantes</v>
      </c>
      <c r="G249" s="40" t="str">
        <f>VLOOKUP(F249,'Effectif contrat'!A:B,2,FALSE)</f>
        <v>AIRBUS - TRAVAUX MOSE</v>
      </c>
      <c r="H249" s="32" t="s">
        <v>19</v>
      </c>
      <c r="I249" s="32" t="s">
        <v>22</v>
      </c>
      <c r="J249" s="32">
        <v>45</v>
      </c>
      <c r="K249" s="39">
        <v>39.68</v>
      </c>
      <c r="L249" s="32">
        <v>1</v>
      </c>
      <c r="M249" s="39">
        <v>39.68</v>
      </c>
      <c r="N249" s="6"/>
      <c r="O249" t="str">
        <f>VLOOKUP(I249,Article_famille!A:B,2,FALSE)</f>
        <v>Pieds</v>
      </c>
      <c r="P249" t="str">
        <f>VLOOKUP(A249,'Copier commandes wix'!I:N,4,FALSE)</f>
        <v>‎27‎/‎10‎/‎2015</v>
      </c>
      <c r="Q249">
        <f>VLOOKUP(G249,'effectif par contrat'!A:B,2,FALSE)</f>
        <v>5</v>
      </c>
    </row>
    <row r="250" spans="1:17" x14ac:dyDescent="0.35">
      <c r="A250" s="59" t="s">
        <v>2042</v>
      </c>
      <c r="B250" s="40" t="s">
        <v>214</v>
      </c>
      <c r="C250" s="40" t="str">
        <f t="shared" si="20"/>
        <v>vincent</v>
      </c>
      <c r="D250" s="40">
        <f t="shared" si="21"/>
        <v>8</v>
      </c>
      <c r="E250" s="40">
        <f t="shared" si="22"/>
        <v>16</v>
      </c>
      <c r="F250" s="40" t="str">
        <f t="shared" si="23"/>
        <v>davantes</v>
      </c>
      <c r="G250" s="40" t="str">
        <f>VLOOKUP(F250,'Effectif contrat'!A:B,2,FALSE)</f>
        <v>AIRBUS - TRAVAUX MOSE</v>
      </c>
      <c r="H250" s="31" t="s">
        <v>19</v>
      </c>
      <c r="I250" s="31" t="s">
        <v>62</v>
      </c>
      <c r="J250" s="31" t="s">
        <v>63</v>
      </c>
      <c r="K250" s="38">
        <v>4.26</v>
      </c>
      <c r="L250" s="31">
        <v>1</v>
      </c>
      <c r="M250" s="38">
        <v>4.26</v>
      </c>
      <c r="N250" s="5"/>
      <c r="O250" t="str">
        <f>VLOOKUP(I250,Article_famille!A:B,2,FALSE)</f>
        <v>Pieds</v>
      </c>
      <c r="P250" t="str">
        <f>VLOOKUP(A250,'Copier commandes wix'!I:N,4,FALSE)</f>
        <v>‎27‎/‎10‎/‎2015</v>
      </c>
      <c r="Q250">
        <f>VLOOKUP(G250,'effectif par contrat'!A:B,2,FALSE)</f>
        <v>5</v>
      </c>
    </row>
    <row r="251" spans="1:17" x14ac:dyDescent="0.35">
      <c r="A251" s="59" t="s">
        <v>2042</v>
      </c>
      <c r="B251" s="40" t="s">
        <v>214</v>
      </c>
      <c r="C251" s="40" t="str">
        <f t="shared" si="20"/>
        <v>vincent</v>
      </c>
      <c r="D251" s="40">
        <f t="shared" si="21"/>
        <v>8</v>
      </c>
      <c r="E251" s="40">
        <f t="shared" si="22"/>
        <v>16</v>
      </c>
      <c r="F251" s="40" t="str">
        <f t="shared" si="23"/>
        <v>davantes</v>
      </c>
      <c r="G251" s="40" t="str">
        <f>VLOOKUP(F251,'Effectif contrat'!A:B,2,FALSE)</f>
        <v>AIRBUS - TRAVAUX MOSE</v>
      </c>
      <c r="H251" s="32" t="s">
        <v>19</v>
      </c>
      <c r="I251" s="32" t="s">
        <v>62</v>
      </c>
      <c r="J251" s="32" t="s">
        <v>439</v>
      </c>
      <c r="K251" s="39">
        <v>4.26</v>
      </c>
      <c r="L251" s="32">
        <v>1</v>
      </c>
      <c r="M251" s="39">
        <v>4.26</v>
      </c>
      <c r="N251" s="6"/>
      <c r="O251" t="str">
        <f>VLOOKUP(I251,Article_famille!A:B,2,FALSE)</f>
        <v>Pieds</v>
      </c>
      <c r="P251" t="str">
        <f>VLOOKUP(A251,'Copier commandes wix'!I:N,4,FALSE)</f>
        <v>‎27‎/‎10‎/‎2015</v>
      </c>
      <c r="Q251">
        <f>VLOOKUP(G251,'effectif par contrat'!A:B,2,FALSE)</f>
        <v>5</v>
      </c>
    </row>
    <row r="252" spans="1:17" x14ac:dyDescent="0.35">
      <c r="A252" s="59" t="s">
        <v>2043</v>
      </c>
      <c r="B252" s="40" t="s">
        <v>28</v>
      </c>
      <c r="C252" s="40" t="str">
        <f t="shared" si="20"/>
        <v>aurelien</v>
      </c>
      <c r="D252" s="40">
        <f t="shared" si="21"/>
        <v>9</v>
      </c>
      <c r="E252" s="40">
        <f t="shared" si="22"/>
        <v>15</v>
      </c>
      <c r="F252" s="40" t="str">
        <f t="shared" si="23"/>
        <v>aygoui</v>
      </c>
      <c r="G252" s="40" t="str">
        <f>VLOOKUP(F252,'Effectif contrat'!A:B,2,FALSE)</f>
        <v>ARIANEGROUP - MAINTENANCE</v>
      </c>
      <c r="H252" s="31" t="s">
        <v>19</v>
      </c>
      <c r="I252" s="31" t="s">
        <v>86</v>
      </c>
      <c r="J252" s="31"/>
      <c r="K252" s="38">
        <v>16.88</v>
      </c>
      <c r="L252" s="31">
        <v>2</v>
      </c>
      <c r="M252" s="38">
        <v>33.76</v>
      </c>
      <c r="N252" s="5"/>
      <c r="O252" t="str">
        <f>VLOOKUP(I252,Article_famille!A:B,2,FALSE)</f>
        <v>Auditif</v>
      </c>
      <c r="P252" t="str">
        <f>VLOOKUP(A252,'Copier commandes wix'!I:N,4,FALSE)</f>
        <v>‎26‎/‎10‎/‎2015</v>
      </c>
      <c r="Q252">
        <f>VLOOKUP(G252,'effectif par contrat'!A:B,2,FALSE)</f>
        <v>9</v>
      </c>
    </row>
    <row r="253" spans="1:17" x14ac:dyDescent="0.35">
      <c r="A253" s="59" t="s">
        <v>2043</v>
      </c>
      <c r="B253" s="40" t="s">
        <v>28</v>
      </c>
      <c r="C253" s="40" t="str">
        <f t="shared" si="20"/>
        <v>aurelien</v>
      </c>
      <c r="D253" s="40">
        <f t="shared" si="21"/>
        <v>9</v>
      </c>
      <c r="E253" s="40">
        <f t="shared" si="22"/>
        <v>15</v>
      </c>
      <c r="F253" s="40" t="str">
        <f t="shared" si="23"/>
        <v>aygoui</v>
      </c>
      <c r="G253" s="40" t="str">
        <f>VLOOKUP(F253,'Effectif contrat'!A:B,2,FALSE)</f>
        <v>ARIANEGROUP - MAINTENANCE</v>
      </c>
      <c r="H253" s="32" t="s">
        <v>25</v>
      </c>
      <c r="I253" s="32" t="s">
        <v>90</v>
      </c>
      <c r="J253" s="32">
        <v>43</v>
      </c>
      <c r="K253" s="39">
        <v>37</v>
      </c>
      <c r="L253" s="32">
        <v>1</v>
      </c>
      <c r="M253" s="39">
        <v>37</v>
      </c>
      <c r="N253" s="6"/>
      <c r="O253" t="str">
        <f>VLOOKUP(I253,Article_famille!A:B,2,FALSE)</f>
        <v>Pieds</v>
      </c>
      <c r="P253" t="str">
        <f>VLOOKUP(A253,'Copier commandes wix'!I:N,4,FALSE)</f>
        <v>‎26‎/‎10‎/‎2015</v>
      </c>
      <c r="Q253">
        <f>VLOOKUP(G253,'effectif par contrat'!A:B,2,FALSE)</f>
        <v>9</v>
      </c>
    </row>
    <row r="254" spans="1:17" x14ac:dyDescent="0.35">
      <c r="A254" s="59" t="s">
        <v>2043</v>
      </c>
      <c r="B254" s="40" t="s">
        <v>28</v>
      </c>
      <c r="C254" s="40" t="str">
        <f t="shared" si="20"/>
        <v>aurelien</v>
      </c>
      <c r="D254" s="40">
        <f t="shared" si="21"/>
        <v>9</v>
      </c>
      <c r="E254" s="40">
        <f t="shared" si="22"/>
        <v>15</v>
      </c>
      <c r="F254" s="40" t="str">
        <f t="shared" si="23"/>
        <v>aygoui</v>
      </c>
      <c r="G254" s="40" t="str">
        <f>VLOOKUP(F254,'Effectif contrat'!A:B,2,FALSE)</f>
        <v>ARIANEGROUP - MAINTENANCE</v>
      </c>
      <c r="H254" s="31" t="s">
        <v>25</v>
      </c>
      <c r="I254" s="31" t="s">
        <v>90</v>
      </c>
      <c r="J254" s="31">
        <v>45</v>
      </c>
      <c r="K254" s="38">
        <v>37</v>
      </c>
      <c r="L254" s="31">
        <v>1</v>
      </c>
      <c r="M254" s="38">
        <v>37</v>
      </c>
      <c r="N254" s="5"/>
      <c r="O254" t="str">
        <f>VLOOKUP(I254,Article_famille!A:B,2,FALSE)</f>
        <v>Pieds</v>
      </c>
      <c r="P254" t="str">
        <f>VLOOKUP(A254,'Copier commandes wix'!I:N,4,FALSE)</f>
        <v>‎26‎/‎10‎/‎2015</v>
      </c>
      <c r="Q254">
        <f>VLOOKUP(G254,'effectif par contrat'!A:B,2,FALSE)</f>
        <v>9</v>
      </c>
    </row>
    <row r="255" spans="1:17" x14ac:dyDescent="0.35">
      <c r="A255" s="59" t="s">
        <v>2044</v>
      </c>
      <c r="B255" s="40" t="s">
        <v>440</v>
      </c>
      <c r="C255" s="40" t="str">
        <f t="shared" si="20"/>
        <v>Stéphane</v>
      </c>
      <c r="D255" s="40">
        <f t="shared" si="21"/>
        <v>9</v>
      </c>
      <c r="E255" s="40">
        <f t="shared" si="22"/>
        <v>16</v>
      </c>
      <c r="F255" s="40" t="str">
        <f t="shared" si="23"/>
        <v>MIROUZE</v>
      </c>
      <c r="G255" s="40" t="str">
        <f>VLOOKUP(F255,'Effectif contrat'!A:B,2,FALSE)</f>
        <v>ATELIER B05</v>
      </c>
      <c r="H255" s="31" t="s">
        <v>19</v>
      </c>
      <c r="I255" s="31" t="s">
        <v>47</v>
      </c>
      <c r="J255" s="31"/>
      <c r="K255" s="38">
        <v>25.18</v>
      </c>
      <c r="L255" s="31">
        <v>1</v>
      </c>
      <c r="M255" s="38">
        <v>25.18</v>
      </c>
      <c r="N255" s="5"/>
      <c r="O255" t="str">
        <f>VLOOKUP(I255,Article_famille!A:B,2,FALSE)</f>
        <v>Corps</v>
      </c>
      <c r="P255" t="str">
        <f>VLOOKUP(A255,'Copier commandes wix'!I:N,4,FALSE)</f>
        <v>‎05‎/‎11‎/‎2015</v>
      </c>
      <c r="Q255">
        <f>VLOOKUP(G255,'effectif par contrat'!A:B,2,FALSE)</f>
        <v>5</v>
      </c>
    </row>
    <row r="256" spans="1:17" x14ac:dyDescent="0.35">
      <c r="A256" s="59" t="s">
        <v>2045</v>
      </c>
      <c r="B256" s="40" t="s">
        <v>441</v>
      </c>
      <c r="C256" s="40" t="str">
        <f t="shared" si="20"/>
        <v>philippe</v>
      </c>
      <c r="D256" s="40">
        <f t="shared" si="21"/>
        <v>9</v>
      </c>
      <c r="E256" s="40">
        <f t="shared" si="22"/>
        <v>17</v>
      </c>
      <c r="F256" s="40" t="str">
        <f t="shared" si="23"/>
        <v>Rousseau</v>
      </c>
      <c r="G256" s="40" t="str">
        <f>VLOOKUP(F256,'Effectif contrat'!A:B,2,FALSE)</f>
        <v>METHODES</v>
      </c>
      <c r="H256" s="31" t="s">
        <v>19</v>
      </c>
      <c r="I256" s="31" t="s">
        <v>37</v>
      </c>
      <c r="J256" s="31">
        <v>43</v>
      </c>
      <c r="K256" s="38">
        <v>35.200000000000003</v>
      </c>
      <c r="L256" s="31">
        <v>1</v>
      </c>
      <c r="M256" s="38">
        <v>35.200000000000003</v>
      </c>
      <c r="N256" s="5"/>
      <c r="O256" t="str">
        <f>VLOOKUP(I256,Article_famille!A:B,2,FALSE)</f>
        <v>Pieds</v>
      </c>
      <c r="P256" t="str">
        <f>VLOOKUP(A256,'Copier commandes wix'!I:N,4,FALSE)</f>
        <v>‎05‎/‎11‎/‎2015</v>
      </c>
      <c r="Q256">
        <f>VLOOKUP(G256,'effectif par contrat'!A:B,2,FALSE)</f>
        <v>9</v>
      </c>
    </row>
    <row r="257" spans="1:17" x14ac:dyDescent="0.35">
      <c r="A257" s="59" t="s">
        <v>2046</v>
      </c>
      <c r="B257" s="40" t="s">
        <v>442</v>
      </c>
      <c r="C257" s="40" t="str">
        <f t="shared" si="20"/>
        <v>Mathieu</v>
      </c>
      <c r="D257" s="40">
        <f t="shared" si="21"/>
        <v>8</v>
      </c>
      <c r="E257" s="40">
        <f t="shared" si="22"/>
        <v>17</v>
      </c>
      <c r="F257" s="40" t="str">
        <f t="shared" si="23"/>
        <v>CANTONNET</v>
      </c>
      <c r="G257" s="40" t="str">
        <f>VLOOKUP(F257,'Effectif contrat'!A:B,2,FALSE)</f>
        <v>AIRBUS - MAINTENANCE FAL</v>
      </c>
      <c r="H257" s="31" t="s">
        <v>112</v>
      </c>
      <c r="I257" s="31" t="s">
        <v>203</v>
      </c>
      <c r="J257" s="31" t="s">
        <v>209</v>
      </c>
      <c r="K257" s="38">
        <v>0</v>
      </c>
      <c r="L257" s="31">
        <v>2</v>
      </c>
      <c r="M257" s="38">
        <v>0</v>
      </c>
      <c r="N257" s="5"/>
      <c r="O257" t="str">
        <f>VLOOKUP(I257,Article_famille!A:B,2,FALSE)</f>
        <v>VPI</v>
      </c>
      <c r="P257" t="str">
        <f>VLOOKUP(A257,'Copier commandes wix'!I:N,4,FALSE)</f>
        <v>‎06‎/‎11‎/‎2015</v>
      </c>
      <c r="Q257">
        <f>VLOOKUP(G257,'effectif par contrat'!A:B,2,FALSE)</f>
        <v>38</v>
      </c>
    </row>
    <row r="258" spans="1:17" x14ac:dyDescent="0.35">
      <c r="A258" s="59" t="s">
        <v>2046</v>
      </c>
      <c r="B258" s="40" t="s">
        <v>442</v>
      </c>
      <c r="C258" s="40" t="str">
        <f t="shared" si="20"/>
        <v>Mathieu</v>
      </c>
      <c r="D258" s="40">
        <f t="shared" si="21"/>
        <v>8</v>
      </c>
      <c r="E258" s="40">
        <f t="shared" si="22"/>
        <v>17</v>
      </c>
      <c r="F258" s="40" t="str">
        <f t="shared" si="23"/>
        <v>CANTONNET</v>
      </c>
      <c r="G258" s="40" t="str">
        <f>VLOOKUP(F258,'Effectif contrat'!A:B,2,FALSE)</f>
        <v>AIRBUS - MAINTENANCE FAL</v>
      </c>
      <c r="H258" s="32" t="s">
        <v>112</v>
      </c>
      <c r="I258" s="32" t="s">
        <v>203</v>
      </c>
      <c r="J258" s="32" t="s">
        <v>13</v>
      </c>
      <c r="K258" s="39">
        <v>0</v>
      </c>
      <c r="L258" s="32">
        <v>3</v>
      </c>
      <c r="M258" s="39">
        <v>0</v>
      </c>
      <c r="N258" s="6"/>
      <c r="O258" t="str">
        <f>VLOOKUP(I258,Article_famille!A:B,2,FALSE)</f>
        <v>VPI</v>
      </c>
      <c r="P258" t="str">
        <f>VLOOKUP(A258,'Copier commandes wix'!I:N,4,FALSE)</f>
        <v>‎06‎/‎11‎/‎2015</v>
      </c>
      <c r="Q258">
        <f>VLOOKUP(G258,'effectif par contrat'!A:B,2,FALSE)</f>
        <v>38</v>
      </c>
    </row>
    <row r="259" spans="1:17" x14ac:dyDescent="0.35">
      <c r="A259" s="59" t="s">
        <v>2047</v>
      </c>
      <c r="B259" s="40" t="s">
        <v>442</v>
      </c>
      <c r="C259" s="40" t="str">
        <f t="shared" si="20"/>
        <v>Mathieu</v>
      </c>
      <c r="D259" s="40">
        <f t="shared" si="21"/>
        <v>8</v>
      </c>
      <c r="E259" s="40">
        <f t="shared" si="22"/>
        <v>17</v>
      </c>
      <c r="F259" s="40" t="str">
        <f t="shared" si="23"/>
        <v>CANTONNET</v>
      </c>
      <c r="G259" s="40" t="str">
        <f>VLOOKUP(F259,'Effectif contrat'!A:B,2,FALSE)</f>
        <v>AIRBUS - MAINTENANCE FAL</v>
      </c>
      <c r="H259" s="31" t="s">
        <v>112</v>
      </c>
      <c r="I259" s="31" t="s">
        <v>207</v>
      </c>
      <c r="J259" s="31">
        <v>40</v>
      </c>
      <c r="K259" s="38">
        <v>0</v>
      </c>
      <c r="L259" s="31">
        <v>2</v>
      </c>
      <c r="M259" s="38">
        <v>0</v>
      </c>
      <c r="N259" s="5"/>
      <c r="O259" t="str">
        <f>VLOOKUP(I259,Article_famille!A:B,2,FALSE)</f>
        <v>VPI</v>
      </c>
      <c r="P259" t="str">
        <f>VLOOKUP(A259,'Copier commandes wix'!I:N,4,FALSE)</f>
        <v>‎06‎/‎11‎/‎2015</v>
      </c>
      <c r="Q259">
        <f>VLOOKUP(G259,'effectif par contrat'!A:B,2,FALSE)</f>
        <v>38</v>
      </c>
    </row>
    <row r="260" spans="1:17" x14ac:dyDescent="0.35">
      <c r="A260" s="59" t="s">
        <v>2047</v>
      </c>
      <c r="B260" s="40" t="s">
        <v>442</v>
      </c>
      <c r="C260" s="40" t="str">
        <f t="shared" si="20"/>
        <v>Mathieu</v>
      </c>
      <c r="D260" s="40">
        <f t="shared" si="21"/>
        <v>8</v>
      </c>
      <c r="E260" s="40">
        <f t="shared" si="22"/>
        <v>17</v>
      </c>
      <c r="F260" s="40" t="str">
        <f t="shared" si="23"/>
        <v>CANTONNET</v>
      </c>
      <c r="G260" s="40" t="str">
        <f>VLOOKUP(F260,'Effectif contrat'!A:B,2,FALSE)</f>
        <v>AIRBUS - MAINTENANCE FAL</v>
      </c>
      <c r="H260" s="32" t="s">
        <v>112</v>
      </c>
      <c r="I260" s="32" t="s">
        <v>113</v>
      </c>
      <c r="J260" s="32" t="s">
        <v>209</v>
      </c>
      <c r="K260" s="39">
        <v>0</v>
      </c>
      <c r="L260" s="32">
        <v>3</v>
      </c>
      <c r="M260" s="39">
        <v>0</v>
      </c>
      <c r="N260" s="6"/>
      <c r="O260" t="str">
        <f>VLOOKUP(I260,Article_famille!A:B,2,FALSE)</f>
        <v>VPI</v>
      </c>
      <c r="P260" t="str">
        <f>VLOOKUP(A260,'Copier commandes wix'!I:N,4,FALSE)</f>
        <v>‎06‎/‎11‎/‎2015</v>
      </c>
      <c r="Q260">
        <f>VLOOKUP(G260,'effectif par contrat'!A:B,2,FALSE)</f>
        <v>38</v>
      </c>
    </row>
    <row r="261" spans="1:17" x14ac:dyDescent="0.35">
      <c r="A261" s="59" t="s">
        <v>2047</v>
      </c>
      <c r="B261" s="40" t="s">
        <v>442</v>
      </c>
      <c r="C261" s="40" t="str">
        <f t="shared" si="20"/>
        <v>Mathieu</v>
      </c>
      <c r="D261" s="40">
        <f t="shared" si="21"/>
        <v>8</v>
      </c>
      <c r="E261" s="40">
        <f t="shared" si="22"/>
        <v>17</v>
      </c>
      <c r="F261" s="40" t="str">
        <f t="shared" si="23"/>
        <v>CANTONNET</v>
      </c>
      <c r="G261" s="40" t="str">
        <f>VLOOKUP(F261,'Effectif contrat'!A:B,2,FALSE)</f>
        <v>AIRBUS - MAINTENANCE FAL</v>
      </c>
      <c r="H261" s="31" t="s">
        <v>112</v>
      </c>
      <c r="I261" s="31" t="s">
        <v>211</v>
      </c>
      <c r="J261" s="31" t="s">
        <v>209</v>
      </c>
      <c r="K261" s="38">
        <v>0</v>
      </c>
      <c r="L261" s="31">
        <v>1</v>
      </c>
      <c r="M261" s="38">
        <v>0</v>
      </c>
      <c r="N261" s="5"/>
      <c r="O261" t="str">
        <f>VLOOKUP(I261,Article_famille!A:B,2,FALSE)</f>
        <v>VPI</v>
      </c>
      <c r="P261" t="str">
        <f>VLOOKUP(A261,'Copier commandes wix'!I:N,4,FALSE)</f>
        <v>‎06‎/‎11‎/‎2015</v>
      </c>
      <c r="Q261">
        <f>VLOOKUP(G261,'effectif par contrat'!A:B,2,FALSE)</f>
        <v>38</v>
      </c>
    </row>
    <row r="262" spans="1:17" x14ac:dyDescent="0.35">
      <c r="A262" s="59" t="s">
        <v>2047</v>
      </c>
      <c r="B262" s="40" t="s">
        <v>442</v>
      </c>
      <c r="C262" s="40" t="str">
        <f t="shared" si="20"/>
        <v>Mathieu</v>
      </c>
      <c r="D262" s="40">
        <f t="shared" si="21"/>
        <v>8</v>
      </c>
      <c r="E262" s="40">
        <f t="shared" si="22"/>
        <v>17</v>
      </c>
      <c r="F262" s="40" t="str">
        <f t="shared" si="23"/>
        <v>CANTONNET</v>
      </c>
      <c r="G262" s="40" t="str">
        <f>VLOOKUP(F262,'Effectif contrat'!A:B,2,FALSE)</f>
        <v>AIRBUS - MAINTENANCE FAL</v>
      </c>
      <c r="H262" s="32" t="s">
        <v>112</v>
      </c>
      <c r="I262" s="32" t="s">
        <v>113</v>
      </c>
      <c r="J262" s="32" t="s">
        <v>13</v>
      </c>
      <c r="K262" s="39">
        <v>0</v>
      </c>
      <c r="L262" s="32">
        <v>3</v>
      </c>
      <c r="M262" s="39">
        <v>0</v>
      </c>
      <c r="N262" s="6"/>
      <c r="O262" t="str">
        <f>VLOOKUP(I262,Article_famille!A:B,2,FALSE)</f>
        <v>VPI</v>
      </c>
      <c r="P262" t="str">
        <f>VLOOKUP(A262,'Copier commandes wix'!I:N,4,FALSE)</f>
        <v>‎06‎/‎11‎/‎2015</v>
      </c>
      <c r="Q262">
        <f>VLOOKUP(G262,'effectif par contrat'!A:B,2,FALSE)</f>
        <v>38</v>
      </c>
    </row>
    <row r="263" spans="1:17" x14ac:dyDescent="0.35">
      <c r="A263" s="59" t="s">
        <v>2047</v>
      </c>
      <c r="B263" s="40" t="s">
        <v>442</v>
      </c>
      <c r="C263" s="40" t="str">
        <f t="shared" si="20"/>
        <v>Mathieu</v>
      </c>
      <c r="D263" s="40">
        <f t="shared" si="21"/>
        <v>8</v>
      </c>
      <c r="E263" s="40">
        <f t="shared" si="22"/>
        <v>17</v>
      </c>
      <c r="F263" s="40" t="str">
        <f t="shared" si="23"/>
        <v>CANTONNET</v>
      </c>
      <c r="G263" s="40" t="str">
        <f>VLOOKUP(F263,'Effectif contrat'!A:B,2,FALSE)</f>
        <v>AIRBUS - MAINTENANCE FAL</v>
      </c>
      <c r="H263" s="31" t="s">
        <v>112</v>
      </c>
      <c r="I263" s="31" t="s">
        <v>211</v>
      </c>
      <c r="J263" s="31" t="s">
        <v>13</v>
      </c>
      <c r="K263" s="38">
        <v>0</v>
      </c>
      <c r="L263" s="31">
        <v>1</v>
      </c>
      <c r="M263" s="38">
        <v>0</v>
      </c>
      <c r="N263" s="5"/>
      <c r="O263" t="str">
        <f>VLOOKUP(I263,Article_famille!A:B,2,FALSE)</f>
        <v>VPI</v>
      </c>
      <c r="P263" t="str">
        <f>VLOOKUP(A263,'Copier commandes wix'!I:N,4,FALSE)</f>
        <v>‎06‎/‎11‎/‎2015</v>
      </c>
      <c r="Q263">
        <f>VLOOKUP(G263,'effectif par contrat'!A:B,2,FALSE)</f>
        <v>38</v>
      </c>
    </row>
    <row r="264" spans="1:17" x14ac:dyDescent="0.35">
      <c r="A264" s="59" t="s">
        <v>2047</v>
      </c>
      <c r="B264" s="40" t="s">
        <v>442</v>
      </c>
      <c r="C264" s="40" t="str">
        <f t="shared" si="20"/>
        <v>Mathieu</v>
      </c>
      <c r="D264" s="40">
        <f t="shared" si="21"/>
        <v>8</v>
      </c>
      <c r="E264" s="40">
        <f t="shared" si="22"/>
        <v>17</v>
      </c>
      <c r="F264" s="40" t="str">
        <f t="shared" si="23"/>
        <v>CANTONNET</v>
      </c>
      <c r="G264" s="40" t="str">
        <f>VLOOKUP(F264,'Effectif contrat'!A:B,2,FALSE)</f>
        <v>AIRBUS - MAINTENANCE FAL</v>
      </c>
      <c r="H264" s="32" t="s">
        <v>112</v>
      </c>
      <c r="I264" s="32" t="s">
        <v>207</v>
      </c>
      <c r="J264" s="32">
        <v>46</v>
      </c>
      <c r="K264" s="39">
        <v>0</v>
      </c>
      <c r="L264" s="32">
        <v>2</v>
      </c>
      <c r="M264" s="39">
        <v>0</v>
      </c>
      <c r="N264" s="6"/>
      <c r="O264" t="str">
        <f>VLOOKUP(I264,Article_famille!A:B,2,FALSE)</f>
        <v>VPI</v>
      </c>
      <c r="P264" t="str">
        <f>VLOOKUP(A264,'Copier commandes wix'!I:N,4,FALSE)</f>
        <v>‎06‎/‎11‎/‎2015</v>
      </c>
      <c r="Q264">
        <f>VLOOKUP(G264,'effectif par contrat'!A:B,2,FALSE)</f>
        <v>38</v>
      </c>
    </row>
    <row r="265" spans="1:17" x14ac:dyDescent="0.35">
      <c r="A265" s="59" t="s">
        <v>2048</v>
      </c>
      <c r="B265" s="40" t="s">
        <v>214</v>
      </c>
      <c r="C265" s="40" t="str">
        <f t="shared" si="20"/>
        <v>vincent</v>
      </c>
      <c r="D265" s="40">
        <f t="shared" si="21"/>
        <v>8</v>
      </c>
      <c r="E265" s="40">
        <f t="shared" si="22"/>
        <v>16</v>
      </c>
      <c r="F265" s="40" t="str">
        <f t="shared" si="23"/>
        <v>davantes</v>
      </c>
      <c r="G265" s="40" t="str">
        <f>VLOOKUP(F265,'Effectif contrat'!A:B,2,FALSE)</f>
        <v>AIRBUS - TRAVAUX MOSE</v>
      </c>
      <c r="H265" s="31" t="s">
        <v>19</v>
      </c>
      <c r="I265" s="31" t="s">
        <v>22</v>
      </c>
      <c r="J265" s="31">
        <v>44</v>
      </c>
      <c r="K265" s="38">
        <v>39.68</v>
      </c>
      <c r="L265" s="31">
        <v>1</v>
      </c>
      <c r="M265" s="38">
        <v>39.68</v>
      </c>
      <c r="N265" s="5"/>
      <c r="O265" t="str">
        <f>VLOOKUP(I265,Article_famille!A:B,2,FALSE)</f>
        <v>Pieds</v>
      </c>
      <c r="P265" t="str">
        <f>VLOOKUP(A265,'Copier commandes wix'!I:N,4,FALSE)</f>
        <v>‎09‎/‎11‎/‎2015</v>
      </c>
      <c r="Q265">
        <f>VLOOKUP(G265,'effectif par contrat'!A:B,2,FALSE)</f>
        <v>5</v>
      </c>
    </row>
    <row r="266" spans="1:17" x14ac:dyDescent="0.35">
      <c r="A266" s="59" t="s">
        <v>2048</v>
      </c>
      <c r="B266" s="40" t="s">
        <v>214</v>
      </c>
      <c r="C266" s="40" t="str">
        <f t="shared" si="20"/>
        <v>vincent</v>
      </c>
      <c r="D266" s="40">
        <f t="shared" si="21"/>
        <v>8</v>
      </c>
      <c r="E266" s="40">
        <f t="shared" si="22"/>
        <v>16</v>
      </c>
      <c r="F266" s="40" t="str">
        <f t="shared" si="23"/>
        <v>davantes</v>
      </c>
      <c r="G266" s="40" t="str">
        <f>VLOOKUP(F266,'Effectif contrat'!A:B,2,FALSE)</f>
        <v>AIRBUS - TRAVAUX MOSE</v>
      </c>
      <c r="H266" s="32" t="s">
        <v>19</v>
      </c>
      <c r="I266" s="32" t="s">
        <v>62</v>
      </c>
      <c r="J266" s="32" t="s">
        <v>63</v>
      </c>
      <c r="K266" s="39">
        <v>4.26</v>
      </c>
      <c r="L266" s="32">
        <v>2</v>
      </c>
      <c r="M266" s="39">
        <v>8.52</v>
      </c>
      <c r="N266" s="6"/>
      <c r="O266" t="str">
        <f>VLOOKUP(I266,Article_famille!A:B,2,FALSE)</f>
        <v>Pieds</v>
      </c>
      <c r="P266" t="str">
        <f>VLOOKUP(A266,'Copier commandes wix'!I:N,4,FALSE)</f>
        <v>‎09‎/‎11‎/‎2015</v>
      </c>
      <c r="Q266">
        <f>VLOOKUP(G266,'effectif par contrat'!A:B,2,FALSE)</f>
        <v>5</v>
      </c>
    </row>
    <row r="267" spans="1:17" x14ac:dyDescent="0.35">
      <c r="A267" s="59" t="s">
        <v>2049</v>
      </c>
      <c r="B267" s="40" t="s">
        <v>65</v>
      </c>
      <c r="C267" s="40" t="str">
        <f t="shared" si="20"/>
        <v>Romain</v>
      </c>
      <c r="D267" s="40">
        <f t="shared" si="21"/>
        <v>7</v>
      </c>
      <c r="E267" s="40">
        <f t="shared" si="22"/>
        <v>14</v>
      </c>
      <c r="F267" s="40" t="str">
        <f t="shared" si="23"/>
        <v>Vergnes</v>
      </c>
      <c r="G267" s="40" t="str">
        <f>VLOOKUP(F267,'Effectif contrat'!A:B,2,FALSE)</f>
        <v>AIRBUS - MAINTENANCE MOSE</v>
      </c>
      <c r="H267" s="31" t="s">
        <v>19</v>
      </c>
      <c r="I267" s="31" t="s">
        <v>20</v>
      </c>
      <c r="J267" s="31">
        <v>10</v>
      </c>
      <c r="K267" s="38">
        <v>3.71</v>
      </c>
      <c r="L267" s="31">
        <v>20</v>
      </c>
      <c r="M267" s="38">
        <v>74.2</v>
      </c>
      <c r="N267" s="5"/>
      <c r="O267" t="str">
        <f>VLOOKUP(I267,Article_famille!A:B,2,FALSE)</f>
        <v>Mains</v>
      </c>
      <c r="P267" t="str">
        <f>VLOOKUP(A267,'Copier commandes wix'!I:N,4,FALSE)</f>
        <v>‎09‎/‎11‎/‎2015</v>
      </c>
      <c r="Q267">
        <f>VLOOKUP(G267,'effectif par contrat'!A:B,2,FALSE)</f>
        <v>37</v>
      </c>
    </row>
    <row r="268" spans="1:17" x14ac:dyDescent="0.35">
      <c r="A268" s="59" t="s">
        <v>2049</v>
      </c>
      <c r="B268" s="40" t="s">
        <v>65</v>
      </c>
      <c r="C268" s="40" t="str">
        <f t="shared" si="20"/>
        <v>Romain</v>
      </c>
      <c r="D268" s="40">
        <f t="shared" si="21"/>
        <v>7</v>
      </c>
      <c r="E268" s="40">
        <f t="shared" si="22"/>
        <v>14</v>
      </c>
      <c r="F268" s="40" t="str">
        <f t="shared" si="23"/>
        <v>Vergnes</v>
      </c>
      <c r="G268" s="40" t="str">
        <f>VLOOKUP(F268,'Effectif contrat'!A:B,2,FALSE)</f>
        <v>AIRBUS - MAINTENANCE MOSE</v>
      </c>
      <c r="H268" s="32" t="s">
        <v>19</v>
      </c>
      <c r="I268" s="32" t="s">
        <v>24</v>
      </c>
      <c r="J268" s="32" t="s">
        <v>56</v>
      </c>
      <c r="K268" s="39">
        <v>7.36</v>
      </c>
      <c r="L268" s="32">
        <v>20</v>
      </c>
      <c r="M268" s="39">
        <v>147.19999999999999</v>
      </c>
      <c r="N268" s="6"/>
      <c r="O268" t="str">
        <f>VLOOKUP(I268,Article_famille!A:B,2,FALSE)</f>
        <v>Mains</v>
      </c>
      <c r="P268" t="str">
        <f>VLOOKUP(A268,'Copier commandes wix'!I:N,4,FALSE)</f>
        <v>‎09‎/‎11‎/‎2015</v>
      </c>
      <c r="Q268">
        <f>VLOOKUP(G268,'effectif par contrat'!A:B,2,FALSE)</f>
        <v>37</v>
      </c>
    </row>
    <row r="269" spans="1:17" x14ac:dyDescent="0.35">
      <c r="A269" s="59" t="s">
        <v>2049</v>
      </c>
      <c r="B269" s="40" t="s">
        <v>65</v>
      </c>
      <c r="C269" s="40" t="str">
        <f t="shared" si="20"/>
        <v>Romain</v>
      </c>
      <c r="D269" s="40">
        <f t="shared" si="21"/>
        <v>7</v>
      </c>
      <c r="E269" s="40">
        <f t="shared" si="22"/>
        <v>14</v>
      </c>
      <c r="F269" s="40" t="str">
        <f t="shared" si="23"/>
        <v>Vergnes</v>
      </c>
      <c r="G269" s="40" t="str">
        <f>VLOOKUP(F269,'Effectif contrat'!A:B,2,FALSE)</f>
        <v>AIRBUS - MAINTENANCE MOSE</v>
      </c>
      <c r="H269" s="31" t="s">
        <v>19</v>
      </c>
      <c r="I269" s="31" t="s">
        <v>166</v>
      </c>
      <c r="J269" s="31" t="s">
        <v>14</v>
      </c>
      <c r="K269" s="38">
        <v>12.18</v>
      </c>
      <c r="L269" s="31">
        <v>2</v>
      </c>
      <c r="M269" s="38">
        <v>24.36</v>
      </c>
      <c r="N269" s="5"/>
      <c r="O269" t="str">
        <f>VLOOKUP(I269,Article_famille!A:B,2,FALSE)</f>
        <v>Mains</v>
      </c>
      <c r="P269" t="str">
        <f>VLOOKUP(A269,'Copier commandes wix'!I:N,4,FALSE)</f>
        <v>‎09‎/‎11‎/‎2015</v>
      </c>
      <c r="Q269">
        <f>VLOOKUP(G269,'effectif par contrat'!A:B,2,FALSE)</f>
        <v>37</v>
      </c>
    </row>
    <row r="270" spans="1:17" x14ac:dyDescent="0.35">
      <c r="A270" s="59" t="s">
        <v>2050</v>
      </c>
      <c r="B270" s="40" t="s">
        <v>444</v>
      </c>
      <c r="C270" s="40" t="str">
        <f t="shared" si="20"/>
        <v>Cédric</v>
      </c>
      <c r="D270" s="40">
        <f t="shared" si="21"/>
        <v>7</v>
      </c>
      <c r="E270" s="40">
        <f t="shared" si="22"/>
        <v>14</v>
      </c>
      <c r="F270" s="40" t="str">
        <f t="shared" si="23"/>
        <v>Reixach</v>
      </c>
      <c r="G270" s="40" t="str">
        <f>VLOOKUP(F270,'Effectif contrat'!A:B,2,FALSE)</f>
        <v>CLIENTS DIVERS - TRAVAUX &amp; MAINTENANCE</v>
      </c>
      <c r="H270" s="31" t="s">
        <v>19</v>
      </c>
      <c r="I270" s="31" t="s">
        <v>178</v>
      </c>
      <c r="J270" s="31"/>
      <c r="K270" s="38">
        <v>5.6</v>
      </c>
      <c r="L270" s="31">
        <v>5</v>
      </c>
      <c r="M270" s="38">
        <v>28</v>
      </c>
      <c r="N270" s="5"/>
      <c r="O270" t="str">
        <f>VLOOKUP(I270,Article_famille!A:B,2,FALSE)</f>
        <v>Yeux</v>
      </c>
      <c r="P270" t="str">
        <f>VLOOKUP(A270,'Copier commandes wix'!I:N,4,FALSE)</f>
        <v>‎12‎/‎11‎/‎2015</v>
      </c>
      <c r="Q270">
        <f>VLOOKUP(G270,'effectif par contrat'!A:B,2,FALSE)</f>
        <v>8</v>
      </c>
    </row>
    <row r="271" spans="1:17" x14ac:dyDescent="0.35">
      <c r="A271" s="59" t="s">
        <v>2050</v>
      </c>
      <c r="B271" s="40" t="s">
        <v>444</v>
      </c>
      <c r="C271" s="40" t="str">
        <f t="shared" si="20"/>
        <v>Cédric</v>
      </c>
      <c r="D271" s="40">
        <f t="shared" si="21"/>
        <v>7</v>
      </c>
      <c r="E271" s="40">
        <f t="shared" si="22"/>
        <v>14</v>
      </c>
      <c r="F271" s="40" t="str">
        <f t="shared" si="23"/>
        <v>Reixach</v>
      </c>
      <c r="G271" s="40" t="str">
        <f>VLOOKUP(F271,'Effectif contrat'!A:B,2,FALSE)</f>
        <v>CLIENTS DIVERS - TRAVAUX &amp; MAINTENANCE</v>
      </c>
      <c r="H271" s="32" t="s">
        <v>19</v>
      </c>
      <c r="I271" s="32" t="s">
        <v>179</v>
      </c>
      <c r="J271" s="32"/>
      <c r="K271" s="39">
        <v>4.6500000000000004</v>
      </c>
      <c r="L271" s="32">
        <v>5</v>
      </c>
      <c r="M271" s="39">
        <v>23.25</v>
      </c>
      <c r="N271" s="6"/>
      <c r="O271" t="str">
        <f>VLOOKUP(I271,Article_famille!A:B,2,FALSE)</f>
        <v>Yeux</v>
      </c>
      <c r="P271" t="str">
        <f>VLOOKUP(A271,'Copier commandes wix'!I:N,4,FALSE)</f>
        <v>‎12‎/‎11‎/‎2015</v>
      </c>
      <c r="Q271">
        <f>VLOOKUP(G271,'effectif par contrat'!A:B,2,FALSE)</f>
        <v>8</v>
      </c>
    </row>
    <row r="272" spans="1:17" x14ac:dyDescent="0.35">
      <c r="A272" s="59" t="s">
        <v>2051</v>
      </c>
      <c r="B272" s="40" t="s">
        <v>214</v>
      </c>
      <c r="C272" s="40" t="str">
        <f t="shared" si="20"/>
        <v>vincent</v>
      </c>
      <c r="D272" s="40">
        <f t="shared" si="21"/>
        <v>8</v>
      </c>
      <c r="E272" s="40">
        <f t="shared" si="22"/>
        <v>16</v>
      </c>
      <c r="F272" s="40" t="str">
        <f t="shared" si="23"/>
        <v>davantes</v>
      </c>
      <c r="G272" s="40" t="str">
        <f>VLOOKUP(F272,'Effectif contrat'!A:B,2,FALSE)</f>
        <v>AIRBUS - TRAVAUX MOSE</v>
      </c>
      <c r="H272" s="31" t="s">
        <v>112</v>
      </c>
      <c r="I272" s="31" t="s">
        <v>113</v>
      </c>
      <c r="J272" s="31" t="s">
        <v>13</v>
      </c>
      <c r="K272" s="38">
        <v>0</v>
      </c>
      <c r="L272" s="31">
        <v>2</v>
      </c>
      <c r="M272" s="38">
        <v>0</v>
      </c>
      <c r="N272" s="5"/>
      <c r="O272" t="str">
        <f>VLOOKUP(I272,Article_famille!A:B,2,FALSE)</f>
        <v>VPI</v>
      </c>
      <c r="P272" t="str">
        <f>VLOOKUP(A272,'Copier commandes wix'!I:N,4,FALSE)</f>
        <v>‎13‎/‎11‎/‎2015</v>
      </c>
      <c r="Q272">
        <f>VLOOKUP(G272,'effectif par contrat'!A:B,2,FALSE)</f>
        <v>5</v>
      </c>
    </row>
    <row r="273" spans="1:17" x14ac:dyDescent="0.35">
      <c r="A273" s="59" t="s">
        <v>2052</v>
      </c>
      <c r="B273" s="40" t="s">
        <v>132</v>
      </c>
      <c r="C273" s="40" t="str">
        <f t="shared" si="20"/>
        <v>William</v>
      </c>
      <c r="D273" s="40">
        <f t="shared" si="21"/>
        <v>8</v>
      </c>
      <c r="E273" s="40">
        <f t="shared" si="22"/>
        <v>17</v>
      </c>
      <c r="F273" s="40" t="str">
        <f t="shared" si="23"/>
        <v>Roumagnac</v>
      </c>
      <c r="G273" s="40" t="str">
        <f>VLOOKUP(F273,'Effectif contrat'!A:B,2,FALSE)</f>
        <v>CHEF D'ENTREPRISE</v>
      </c>
      <c r="H273" s="31" t="s">
        <v>19</v>
      </c>
      <c r="I273" s="31" t="s">
        <v>43</v>
      </c>
      <c r="J273" s="31"/>
      <c r="K273" s="38">
        <v>159.30000000000001</v>
      </c>
      <c r="L273" s="31">
        <v>1</v>
      </c>
      <c r="M273" s="38">
        <v>159.30000000000001</v>
      </c>
      <c r="N273" s="5"/>
      <c r="O273" t="str">
        <f>VLOOKUP(I273,Article_famille!A:B,2,FALSE)</f>
        <v>Tête</v>
      </c>
      <c r="P273" t="str">
        <f>VLOOKUP(A273,'Copier commandes wix'!I:N,4,FALSE)</f>
        <v>‎26‎/‎11‎/‎2015</v>
      </c>
      <c r="Q273">
        <f>VLOOKUP(G273,'effectif par contrat'!A:B,2,FALSE)</f>
        <v>1</v>
      </c>
    </row>
    <row r="274" spans="1:17" x14ac:dyDescent="0.35">
      <c r="A274" s="59" t="s">
        <v>2053</v>
      </c>
      <c r="B274" s="40" t="s">
        <v>12</v>
      </c>
      <c r="C274" s="40" t="str">
        <f t="shared" si="20"/>
        <v>alexis</v>
      </c>
      <c r="D274" s="40">
        <f t="shared" si="21"/>
        <v>7</v>
      </c>
      <c r="E274" s="40">
        <f t="shared" si="22"/>
        <v>16</v>
      </c>
      <c r="F274" s="40" t="str">
        <f t="shared" si="23"/>
        <v>codevelle</v>
      </c>
      <c r="G274" s="40" t="str">
        <f>VLOOKUP(F274,'Effectif contrat'!A:B,2,FALSE)</f>
        <v xml:space="preserve">LIEBHERR - MAINTENANCE </v>
      </c>
      <c r="H274" s="31" t="s">
        <v>19</v>
      </c>
      <c r="I274" s="31" t="s">
        <v>68</v>
      </c>
      <c r="J274" s="31">
        <v>9</v>
      </c>
      <c r="K274" s="38">
        <v>3.91</v>
      </c>
      <c r="L274" s="31">
        <v>20</v>
      </c>
      <c r="M274" s="38">
        <v>78.2</v>
      </c>
      <c r="N274" s="5"/>
      <c r="O274" t="str">
        <f>VLOOKUP(I274,Article_famille!A:B,2,FALSE)</f>
        <v>Mains</v>
      </c>
      <c r="P274" t="str">
        <f>VLOOKUP(A274,'Copier commandes wix'!I:N,4,FALSE)</f>
        <v>‎24‎/‎11‎/‎2015</v>
      </c>
      <c r="Q274">
        <f>VLOOKUP(G274,'effectif par contrat'!A:B,2,FALSE)</f>
        <v>5</v>
      </c>
    </row>
    <row r="275" spans="1:17" x14ac:dyDescent="0.35">
      <c r="A275" s="59" t="s">
        <v>2053</v>
      </c>
      <c r="B275" s="40" t="s">
        <v>12</v>
      </c>
      <c r="C275" s="40" t="str">
        <f t="shared" si="20"/>
        <v>alexis</v>
      </c>
      <c r="D275" s="40">
        <f t="shared" si="21"/>
        <v>7</v>
      </c>
      <c r="E275" s="40">
        <f t="shared" si="22"/>
        <v>16</v>
      </c>
      <c r="F275" s="40" t="str">
        <f t="shared" si="23"/>
        <v>codevelle</v>
      </c>
      <c r="G275" s="40" t="str">
        <f>VLOOKUP(F275,'Effectif contrat'!A:B,2,FALSE)</f>
        <v xml:space="preserve">LIEBHERR - MAINTENANCE </v>
      </c>
      <c r="H275" s="32" t="s">
        <v>19</v>
      </c>
      <c r="I275" s="32" t="s">
        <v>68</v>
      </c>
      <c r="J275" s="32">
        <v>10</v>
      </c>
      <c r="K275" s="39">
        <v>3.91</v>
      </c>
      <c r="L275" s="32">
        <v>20</v>
      </c>
      <c r="M275" s="39">
        <v>78.2</v>
      </c>
      <c r="N275" s="6"/>
      <c r="O275" t="str">
        <f>VLOOKUP(I275,Article_famille!A:B,2,FALSE)</f>
        <v>Mains</v>
      </c>
      <c r="P275" t="str">
        <f>VLOOKUP(A275,'Copier commandes wix'!I:N,4,FALSE)</f>
        <v>‎24‎/‎11‎/‎2015</v>
      </c>
      <c r="Q275">
        <f>VLOOKUP(G275,'effectif par contrat'!A:B,2,FALSE)</f>
        <v>5</v>
      </c>
    </row>
    <row r="276" spans="1:17" x14ac:dyDescent="0.35">
      <c r="A276" s="59" t="s">
        <v>2053</v>
      </c>
      <c r="B276" s="40" t="s">
        <v>12</v>
      </c>
      <c r="C276" s="40" t="str">
        <f t="shared" si="20"/>
        <v>alexis</v>
      </c>
      <c r="D276" s="40">
        <f t="shared" si="21"/>
        <v>7</v>
      </c>
      <c r="E276" s="40">
        <f t="shared" si="22"/>
        <v>16</v>
      </c>
      <c r="F276" s="40" t="str">
        <f t="shared" si="23"/>
        <v>codevelle</v>
      </c>
      <c r="G276" s="40" t="str">
        <f>VLOOKUP(F276,'Effectif contrat'!A:B,2,FALSE)</f>
        <v xml:space="preserve">LIEBHERR - MAINTENANCE </v>
      </c>
      <c r="H276" s="31" t="s">
        <v>19</v>
      </c>
      <c r="I276" s="31" t="s">
        <v>83</v>
      </c>
      <c r="J276" s="31" t="s">
        <v>193</v>
      </c>
      <c r="K276" s="38">
        <v>1.0900000000000001</v>
      </c>
      <c r="L276" s="31">
        <v>10</v>
      </c>
      <c r="M276" s="38">
        <v>10.9</v>
      </c>
      <c r="N276" s="5"/>
      <c r="O276" t="str">
        <f>VLOOKUP(I276,Article_famille!A:B,2,FALSE)</f>
        <v>Mains</v>
      </c>
      <c r="P276" t="str">
        <f>VLOOKUP(A276,'Copier commandes wix'!I:N,4,FALSE)</f>
        <v>‎24‎/‎11‎/‎2015</v>
      </c>
      <c r="Q276">
        <f>VLOOKUP(G276,'effectif par contrat'!A:B,2,FALSE)</f>
        <v>5</v>
      </c>
    </row>
    <row r="277" spans="1:17" x14ac:dyDescent="0.35">
      <c r="A277" s="59" t="s">
        <v>2054</v>
      </c>
      <c r="B277" s="40" t="s">
        <v>448</v>
      </c>
      <c r="C277" s="40" t="str">
        <f t="shared" si="20"/>
        <v>Jean-Luc</v>
      </c>
      <c r="D277" s="40">
        <f t="shared" si="21"/>
        <v>9</v>
      </c>
      <c r="E277" s="40">
        <f t="shared" si="22"/>
        <v>13</v>
      </c>
      <c r="F277" s="40" t="str">
        <f t="shared" si="23"/>
        <v>CEBE</v>
      </c>
      <c r="G277" s="40" t="str">
        <f>VLOOKUP(F277,'Effectif contrat'!A:B,2,FALSE)</f>
        <v>CHANTIERS ELEC - REIXACH</v>
      </c>
      <c r="H277" s="31" t="s">
        <v>19</v>
      </c>
      <c r="I277" s="31" t="s">
        <v>197</v>
      </c>
      <c r="J277" s="31">
        <v>42</v>
      </c>
      <c r="K277" s="38">
        <v>43.52</v>
      </c>
      <c r="L277" s="31">
        <v>1</v>
      </c>
      <c r="M277" s="38">
        <v>43.52</v>
      </c>
      <c r="N277" s="5"/>
      <c r="O277" t="str">
        <f>VLOOKUP(I277,Article_famille!A:B,2,FALSE)</f>
        <v>Pieds</v>
      </c>
      <c r="P277" t="str">
        <f>VLOOKUP(A277,'Copier commandes wix'!I:N,4,FALSE)</f>
        <v>‎26‎/‎11‎/‎2015</v>
      </c>
      <c r="Q277">
        <f>VLOOKUP(G277,'effectif par contrat'!A:B,2,FALSE)</f>
        <v>6</v>
      </c>
    </row>
    <row r="278" spans="1:17" x14ac:dyDescent="0.35">
      <c r="A278" s="59" t="s">
        <v>2054</v>
      </c>
      <c r="B278" s="40" t="s">
        <v>448</v>
      </c>
      <c r="C278" s="40" t="str">
        <f t="shared" si="20"/>
        <v>Jean-Luc</v>
      </c>
      <c r="D278" s="40">
        <f t="shared" si="21"/>
        <v>9</v>
      </c>
      <c r="E278" s="40">
        <f t="shared" si="22"/>
        <v>13</v>
      </c>
      <c r="F278" s="40" t="str">
        <f t="shared" si="23"/>
        <v>CEBE</v>
      </c>
      <c r="G278" s="40" t="str">
        <f>VLOOKUP(F278,'Effectif contrat'!A:B,2,FALSE)</f>
        <v>CHANTIERS ELEC - REIXACH</v>
      </c>
      <c r="H278" s="32" t="s">
        <v>19</v>
      </c>
      <c r="I278" s="32" t="s">
        <v>197</v>
      </c>
      <c r="J278" s="32">
        <v>41</v>
      </c>
      <c r="K278" s="39">
        <v>43.52</v>
      </c>
      <c r="L278" s="32">
        <v>1</v>
      </c>
      <c r="M278" s="39">
        <v>43.52</v>
      </c>
      <c r="N278" s="6"/>
      <c r="O278" t="str">
        <f>VLOOKUP(I278,Article_famille!A:B,2,FALSE)</f>
        <v>Pieds</v>
      </c>
      <c r="P278" t="str">
        <f>VLOOKUP(A278,'Copier commandes wix'!I:N,4,FALSE)</f>
        <v>‎26‎/‎11‎/‎2015</v>
      </c>
      <c r="Q278">
        <f>VLOOKUP(G278,'effectif par contrat'!A:B,2,FALSE)</f>
        <v>6</v>
      </c>
    </row>
    <row r="279" spans="1:17" x14ac:dyDescent="0.35">
      <c r="A279" s="59" t="s">
        <v>2055</v>
      </c>
      <c r="B279" s="40" t="s">
        <v>448</v>
      </c>
      <c r="C279" s="40" t="str">
        <f t="shared" ref="C279:C324" si="24">IFERROR(MID(B279,1,FIND(" ",B279,1)-1),"")</f>
        <v>Jean-Luc</v>
      </c>
      <c r="D279" s="40">
        <f t="shared" ref="D279:D324" si="25">LEN(C279)+1</f>
        <v>9</v>
      </c>
      <c r="E279" s="40">
        <f t="shared" ref="E279:E324" si="26">LEN(B279)</f>
        <v>13</v>
      </c>
      <c r="F279" s="40" t="str">
        <f t="shared" ref="F279:F324" si="27">RIGHT(B279,E279-D279)</f>
        <v>CEBE</v>
      </c>
      <c r="G279" s="40" t="str">
        <f>VLOOKUP(F279,'Effectif contrat'!A:B,2,FALSE)</f>
        <v>CHANTIERS ELEC - REIXACH</v>
      </c>
      <c r="H279" s="31" t="s">
        <v>25</v>
      </c>
      <c r="I279" s="31" t="s">
        <v>445</v>
      </c>
      <c r="J279" s="31">
        <v>9</v>
      </c>
      <c r="K279" s="38">
        <v>3.68</v>
      </c>
      <c r="L279" s="31">
        <v>2</v>
      </c>
      <c r="M279" s="38">
        <v>7.36</v>
      </c>
      <c r="N279" s="5"/>
      <c r="O279" t="str">
        <f>VLOOKUP(I279,Article_famille!A:B,2,FALSE)</f>
        <v>Mains</v>
      </c>
      <c r="P279" t="str">
        <f>VLOOKUP(A279,'Copier commandes wix'!I:N,4,FALSE)</f>
        <v>‎30‎/‎11‎/‎2015</v>
      </c>
      <c r="Q279">
        <f>VLOOKUP(G279,'effectif par contrat'!A:B,2,FALSE)</f>
        <v>6</v>
      </c>
    </row>
    <row r="280" spans="1:17" x14ac:dyDescent="0.35">
      <c r="A280" s="59" t="s">
        <v>2055</v>
      </c>
      <c r="B280" s="40" t="s">
        <v>448</v>
      </c>
      <c r="C280" s="40" t="str">
        <f t="shared" si="24"/>
        <v>Jean-Luc</v>
      </c>
      <c r="D280" s="40">
        <f t="shared" si="25"/>
        <v>9</v>
      </c>
      <c r="E280" s="40">
        <f t="shared" si="26"/>
        <v>13</v>
      </c>
      <c r="F280" s="40" t="str">
        <f t="shared" si="27"/>
        <v>CEBE</v>
      </c>
      <c r="G280" s="40" t="str">
        <f>VLOOKUP(F280,'Effectif contrat'!A:B,2,FALSE)</f>
        <v>CHANTIERS ELEC - REIXACH</v>
      </c>
      <c r="H280" s="32" t="s">
        <v>25</v>
      </c>
      <c r="I280" s="32" t="s">
        <v>445</v>
      </c>
      <c r="J280" s="32">
        <v>10</v>
      </c>
      <c r="K280" s="39">
        <v>3.68</v>
      </c>
      <c r="L280" s="32">
        <v>1</v>
      </c>
      <c r="M280" s="39">
        <v>3.68</v>
      </c>
      <c r="N280" s="6"/>
      <c r="O280" t="str">
        <f>VLOOKUP(I280,Article_famille!A:B,2,FALSE)</f>
        <v>Mains</v>
      </c>
      <c r="P280" t="str">
        <f>VLOOKUP(A280,'Copier commandes wix'!I:N,4,FALSE)</f>
        <v>‎30‎/‎11‎/‎2015</v>
      </c>
      <c r="Q280">
        <f>VLOOKUP(G280,'effectif par contrat'!A:B,2,FALSE)</f>
        <v>6</v>
      </c>
    </row>
    <row r="281" spans="1:17" x14ac:dyDescent="0.35">
      <c r="A281" s="59" t="s">
        <v>2056</v>
      </c>
      <c r="B281" s="40" t="s">
        <v>117</v>
      </c>
      <c r="C281" s="40" t="str">
        <f t="shared" si="24"/>
        <v>alexis</v>
      </c>
      <c r="D281" s="40">
        <f t="shared" si="25"/>
        <v>7</v>
      </c>
      <c r="E281" s="40">
        <f t="shared" si="26"/>
        <v>15</v>
      </c>
      <c r="F281" s="40" t="str">
        <f t="shared" si="27"/>
        <v>tamowski</v>
      </c>
      <c r="G281" s="40" t="str">
        <f>VLOOKUP(F281,'Effectif contrat'!A:B,2,FALSE)</f>
        <v>AIRBUS - MAINTENANCE MOSE</v>
      </c>
      <c r="H281" s="31" t="s">
        <v>19</v>
      </c>
      <c r="I281" s="31" t="s">
        <v>22</v>
      </c>
      <c r="J281" s="31">
        <v>42</v>
      </c>
      <c r="K281" s="38">
        <v>39.68</v>
      </c>
      <c r="L281" s="31">
        <v>1</v>
      </c>
      <c r="M281" s="38">
        <v>39.68</v>
      </c>
      <c r="N281" s="5"/>
      <c r="O281" t="str">
        <f>VLOOKUP(I281,Article_famille!A:B,2,FALSE)</f>
        <v>Pieds</v>
      </c>
      <c r="P281" t="str">
        <f>VLOOKUP(A281,'Copier commandes wix'!I:N,4,FALSE)</f>
        <v>‎01‎/‎12‎/‎2015</v>
      </c>
      <c r="Q281">
        <f>VLOOKUP(G281,'effectif par contrat'!A:B,2,FALSE)</f>
        <v>37</v>
      </c>
    </row>
    <row r="282" spans="1:17" x14ac:dyDescent="0.35">
      <c r="A282" s="59" t="s">
        <v>2056</v>
      </c>
      <c r="B282" s="40" t="s">
        <v>117</v>
      </c>
      <c r="C282" s="40" t="str">
        <f t="shared" si="24"/>
        <v>alexis</v>
      </c>
      <c r="D282" s="40">
        <f t="shared" si="25"/>
        <v>7</v>
      </c>
      <c r="E282" s="40">
        <f t="shared" si="26"/>
        <v>15</v>
      </c>
      <c r="F282" s="40" t="str">
        <f t="shared" si="27"/>
        <v>tamowski</v>
      </c>
      <c r="G282" s="40" t="str">
        <f>VLOOKUP(F282,'Effectif contrat'!A:B,2,FALSE)</f>
        <v>AIRBUS - MAINTENANCE MOSE</v>
      </c>
      <c r="H282" s="32" t="s">
        <v>19</v>
      </c>
      <c r="I282" s="32" t="s">
        <v>62</v>
      </c>
      <c r="J282" s="32" t="s">
        <v>63</v>
      </c>
      <c r="K282" s="39">
        <v>4.26</v>
      </c>
      <c r="L282" s="32">
        <v>1</v>
      </c>
      <c r="M282" s="39">
        <v>4.26</v>
      </c>
      <c r="N282" s="6"/>
      <c r="O282" t="str">
        <f>VLOOKUP(I282,Article_famille!A:B,2,FALSE)</f>
        <v>Pieds</v>
      </c>
      <c r="P282" t="str">
        <f>VLOOKUP(A282,'Copier commandes wix'!I:N,4,FALSE)</f>
        <v>‎01‎/‎12‎/‎2015</v>
      </c>
      <c r="Q282">
        <f>VLOOKUP(G282,'effectif par contrat'!A:B,2,FALSE)</f>
        <v>37</v>
      </c>
    </row>
    <row r="283" spans="1:17" x14ac:dyDescent="0.35">
      <c r="A283" s="59" t="s">
        <v>2057</v>
      </c>
      <c r="B283" s="40" t="s">
        <v>448</v>
      </c>
      <c r="C283" s="40" t="str">
        <f t="shared" si="24"/>
        <v>Jean-Luc</v>
      </c>
      <c r="D283" s="40">
        <f t="shared" si="25"/>
        <v>9</v>
      </c>
      <c r="E283" s="40">
        <f t="shared" si="26"/>
        <v>13</v>
      </c>
      <c r="F283" s="40" t="str">
        <f t="shared" si="27"/>
        <v>CEBE</v>
      </c>
      <c r="G283" s="40" t="str">
        <f>VLOOKUP(F283,'Effectif contrat'!A:B,2,FALSE)</f>
        <v>CHANTIERS ELEC - REIXACH</v>
      </c>
      <c r="H283" s="31" t="s">
        <v>19</v>
      </c>
      <c r="I283" s="31" t="s">
        <v>20</v>
      </c>
      <c r="J283" s="31">
        <v>9</v>
      </c>
      <c r="K283" s="38">
        <v>3.71</v>
      </c>
      <c r="L283" s="31">
        <v>1</v>
      </c>
      <c r="M283" s="38">
        <v>3.71</v>
      </c>
      <c r="N283" s="5"/>
      <c r="O283" t="str">
        <f>VLOOKUP(I283,Article_famille!A:B,2,FALSE)</f>
        <v>Mains</v>
      </c>
      <c r="P283" t="str">
        <f>VLOOKUP(A283,'Copier commandes wix'!I:N,4,FALSE)</f>
        <v>‎01‎/‎12‎/‎2015</v>
      </c>
      <c r="Q283">
        <f>VLOOKUP(G283,'effectif par contrat'!A:B,2,FALSE)</f>
        <v>6</v>
      </c>
    </row>
    <row r="284" spans="1:17" x14ac:dyDescent="0.35">
      <c r="A284" s="59" t="s">
        <v>2057</v>
      </c>
      <c r="B284" s="40" t="s">
        <v>448</v>
      </c>
      <c r="C284" s="40" t="str">
        <f t="shared" si="24"/>
        <v>Jean-Luc</v>
      </c>
      <c r="D284" s="40">
        <f t="shared" si="25"/>
        <v>9</v>
      </c>
      <c r="E284" s="40">
        <f t="shared" si="26"/>
        <v>13</v>
      </c>
      <c r="F284" s="40" t="str">
        <f t="shared" si="27"/>
        <v>CEBE</v>
      </c>
      <c r="G284" s="40" t="str">
        <f>VLOOKUP(F284,'Effectif contrat'!A:B,2,FALSE)</f>
        <v>CHANTIERS ELEC - REIXACH</v>
      </c>
      <c r="H284" s="32" t="s">
        <v>112</v>
      </c>
      <c r="I284" s="32" t="s">
        <v>115</v>
      </c>
      <c r="J284" s="32" t="s">
        <v>209</v>
      </c>
      <c r="K284" s="39">
        <v>0</v>
      </c>
      <c r="L284" s="32">
        <v>1</v>
      </c>
      <c r="M284" s="39">
        <v>0</v>
      </c>
      <c r="N284" s="6"/>
      <c r="O284" t="str">
        <f>VLOOKUP(I284,Article_famille!A:B,2,FALSE)</f>
        <v>VPI</v>
      </c>
      <c r="P284" t="str">
        <f>VLOOKUP(A284,'Copier commandes wix'!I:N,4,FALSE)</f>
        <v>‎01‎/‎12‎/‎2015</v>
      </c>
      <c r="Q284">
        <f>VLOOKUP(G284,'effectif par contrat'!A:B,2,FALSE)</f>
        <v>6</v>
      </c>
    </row>
    <row r="285" spans="1:17" x14ac:dyDescent="0.35">
      <c r="A285" s="59" t="s">
        <v>2057</v>
      </c>
      <c r="B285" s="40" t="s">
        <v>448</v>
      </c>
      <c r="C285" s="40" t="str">
        <f t="shared" si="24"/>
        <v>Jean-Luc</v>
      </c>
      <c r="D285" s="40">
        <f t="shared" si="25"/>
        <v>9</v>
      </c>
      <c r="E285" s="40">
        <f t="shared" si="26"/>
        <v>13</v>
      </c>
      <c r="F285" s="40" t="str">
        <f t="shared" si="27"/>
        <v>CEBE</v>
      </c>
      <c r="G285" s="40" t="str">
        <f>VLOOKUP(F285,'Effectif contrat'!A:B,2,FALSE)</f>
        <v>CHANTIERS ELEC - REIXACH</v>
      </c>
      <c r="H285" s="31" t="s">
        <v>112</v>
      </c>
      <c r="I285" s="31" t="s">
        <v>208</v>
      </c>
      <c r="J285" s="31" t="s">
        <v>15</v>
      </c>
      <c r="K285" s="38">
        <v>0</v>
      </c>
      <c r="L285" s="31">
        <v>2</v>
      </c>
      <c r="M285" s="38">
        <v>0</v>
      </c>
      <c r="N285" s="5"/>
      <c r="O285" t="str">
        <f>VLOOKUP(I285,Article_famille!A:B,2,FALSE)</f>
        <v>VPI</v>
      </c>
      <c r="P285" t="str">
        <f>VLOOKUP(A285,'Copier commandes wix'!I:N,4,FALSE)</f>
        <v>‎01‎/‎12‎/‎2015</v>
      </c>
      <c r="Q285">
        <f>VLOOKUP(G285,'effectif par contrat'!A:B,2,FALSE)</f>
        <v>6</v>
      </c>
    </row>
    <row r="286" spans="1:17" x14ac:dyDescent="0.35">
      <c r="A286" s="59" t="s">
        <v>2057</v>
      </c>
      <c r="B286" s="40" t="s">
        <v>448</v>
      </c>
      <c r="C286" s="40" t="str">
        <f t="shared" si="24"/>
        <v>Jean-Luc</v>
      </c>
      <c r="D286" s="40">
        <f t="shared" si="25"/>
        <v>9</v>
      </c>
      <c r="E286" s="40">
        <f t="shared" si="26"/>
        <v>13</v>
      </c>
      <c r="F286" s="40" t="str">
        <f t="shared" si="27"/>
        <v>CEBE</v>
      </c>
      <c r="G286" s="40" t="str">
        <f>VLOOKUP(F286,'Effectif contrat'!A:B,2,FALSE)</f>
        <v>CHANTIERS ELEC - REIXACH</v>
      </c>
      <c r="H286" s="32" t="s">
        <v>112</v>
      </c>
      <c r="I286" s="32" t="s">
        <v>207</v>
      </c>
      <c r="J286" s="32">
        <v>42</v>
      </c>
      <c r="K286" s="39">
        <v>0</v>
      </c>
      <c r="L286" s="32">
        <v>2</v>
      </c>
      <c r="M286" s="39">
        <v>0</v>
      </c>
      <c r="N286" s="6"/>
      <c r="O286" t="str">
        <f>VLOOKUP(I286,Article_famille!A:B,2,FALSE)</f>
        <v>VPI</v>
      </c>
      <c r="P286" t="str">
        <f>VLOOKUP(A286,'Copier commandes wix'!I:N,4,FALSE)</f>
        <v>‎01‎/‎12‎/‎2015</v>
      </c>
      <c r="Q286">
        <f>VLOOKUP(G286,'effectif par contrat'!A:B,2,FALSE)</f>
        <v>6</v>
      </c>
    </row>
    <row r="287" spans="1:17" x14ac:dyDescent="0.35">
      <c r="A287" s="59" t="s">
        <v>2057</v>
      </c>
      <c r="B287" s="40" t="s">
        <v>448</v>
      </c>
      <c r="C287" s="40" t="str">
        <f t="shared" si="24"/>
        <v>Jean-Luc</v>
      </c>
      <c r="D287" s="40">
        <f t="shared" si="25"/>
        <v>9</v>
      </c>
      <c r="E287" s="40">
        <f t="shared" si="26"/>
        <v>13</v>
      </c>
      <c r="F287" s="40" t="str">
        <f t="shared" si="27"/>
        <v>CEBE</v>
      </c>
      <c r="G287" s="40" t="str">
        <f>VLOOKUP(F287,'Effectif contrat'!A:B,2,FALSE)</f>
        <v>CHANTIERS ELEC - REIXACH</v>
      </c>
      <c r="H287" s="31" t="s">
        <v>112</v>
      </c>
      <c r="I287" s="31" t="s">
        <v>113</v>
      </c>
      <c r="J287" s="31" t="s">
        <v>209</v>
      </c>
      <c r="K287" s="38">
        <v>0</v>
      </c>
      <c r="L287" s="31">
        <v>4</v>
      </c>
      <c r="M287" s="38">
        <v>0</v>
      </c>
      <c r="N287" s="5"/>
      <c r="O287" t="str">
        <f>VLOOKUP(I287,Article_famille!A:B,2,FALSE)</f>
        <v>VPI</v>
      </c>
      <c r="P287" t="str">
        <f>VLOOKUP(A287,'Copier commandes wix'!I:N,4,FALSE)</f>
        <v>‎01‎/‎12‎/‎2015</v>
      </c>
      <c r="Q287">
        <f>VLOOKUP(G287,'effectif par contrat'!A:B,2,FALSE)</f>
        <v>6</v>
      </c>
    </row>
    <row r="288" spans="1:17" x14ac:dyDescent="0.35">
      <c r="A288" s="59" t="s">
        <v>2057</v>
      </c>
      <c r="B288" s="40" t="s">
        <v>448</v>
      </c>
      <c r="C288" s="40" t="str">
        <f t="shared" si="24"/>
        <v>Jean-Luc</v>
      </c>
      <c r="D288" s="40">
        <f t="shared" si="25"/>
        <v>9</v>
      </c>
      <c r="E288" s="40">
        <f t="shared" si="26"/>
        <v>13</v>
      </c>
      <c r="F288" s="40" t="str">
        <f t="shared" si="27"/>
        <v>CEBE</v>
      </c>
      <c r="G288" s="40" t="str">
        <f>VLOOKUP(F288,'Effectif contrat'!A:B,2,FALSE)</f>
        <v>CHANTIERS ELEC - REIXACH</v>
      </c>
      <c r="H288" s="32" t="s">
        <v>19</v>
      </c>
      <c r="I288" s="32" t="s">
        <v>37</v>
      </c>
      <c r="J288" s="32">
        <v>42</v>
      </c>
      <c r="K288" s="39">
        <v>35.200000000000003</v>
      </c>
      <c r="L288" s="32">
        <v>1</v>
      </c>
      <c r="M288" s="39">
        <v>35.200000000000003</v>
      </c>
      <c r="N288" s="6"/>
      <c r="O288" t="str">
        <f>VLOOKUP(I288,Article_famille!A:B,2,FALSE)</f>
        <v>Pieds</v>
      </c>
      <c r="P288" t="str">
        <f>VLOOKUP(A288,'Copier commandes wix'!I:N,4,FALSE)</f>
        <v>‎01‎/‎12‎/‎2015</v>
      </c>
      <c r="Q288">
        <f>VLOOKUP(G288,'effectif par contrat'!A:B,2,FALSE)</f>
        <v>6</v>
      </c>
    </row>
    <row r="289" spans="1:17" x14ac:dyDescent="0.35">
      <c r="A289" s="59" t="s">
        <v>2058</v>
      </c>
      <c r="B289" s="40" t="s">
        <v>109</v>
      </c>
      <c r="C289" s="40" t="str">
        <f t="shared" si="24"/>
        <v>jean-luc</v>
      </c>
      <c r="D289" s="40">
        <f t="shared" si="25"/>
        <v>9</v>
      </c>
      <c r="E289" s="40">
        <f t="shared" si="26"/>
        <v>16</v>
      </c>
      <c r="F289" s="40" t="str">
        <f t="shared" si="27"/>
        <v>granier</v>
      </c>
      <c r="G289" s="40" t="str">
        <f>VLOOKUP(F289,'Effectif contrat'!A:B,2,FALSE)</f>
        <v>SAM - MAINTENANCE</v>
      </c>
      <c r="H289" s="31" t="s">
        <v>112</v>
      </c>
      <c r="I289" s="31" t="s">
        <v>115</v>
      </c>
      <c r="J289" s="31" t="s">
        <v>209</v>
      </c>
      <c r="K289" s="38">
        <v>0</v>
      </c>
      <c r="L289" s="31">
        <v>1</v>
      </c>
      <c r="M289" s="38">
        <v>0</v>
      </c>
      <c r="N289" s="5"/>
      <c r="O289" t="str">
        <f>VLOOKUP(I289,Article_famille!A:B,2,FALSE)</f>
        <v>VPI</v>
      </c>
      <c r="P289" t="str">
        <f>VLOOKUP(A289,'Copier commandes wix'!I:N,4,FALSE)</f>
        <v>‎08‎/‎12‎/‎2015</v>
      </c>
      <c r="Q289">
        <f>VLOOKUP(G289,'effectif par contrat'!A:B,2,FALSE)</f>
        <v>2</v>
      </c>
    </row>
    <row r="290" spans="1:17" x14ac:dyDescent="0.35">
      <c r="A290" s="59" t="s">
        <v>2059</v>
      </c>
      <c r="B290" s="40" t="s">
        <v>132</v>
      </c>
      <c r="C290" s="40" t="str">
        <f t="shared" si="24"/>
        <v>William</v>
      </c>
      <c r="D290" s="40">
        <f t="shared" si="25"/>
        <v>8</v>
      </c>
      <c r="E290" s="40">
        <f t="shared" si="26"/>
        <v>17</v>
      </c>
      <c r="F290" s="40" t="str">
        <f t="shared" si="27"/>
        <v>Roumagnac</v>
      </c>
      <c r="G290" s="40" t="str">
        <f>VLOOKUP(F290,'Effectif contrat'!A:B,2,FALSE)</f>
        <v>CHEF D'ENTREPRISE</v>
      </c>
      <c r="H290" s="31" t="s">
        <v>19</v>
      </c>
      <c r="I290" s="31" t="s">
        <v>229</v>
      </c>
      <c r="J290" s="31">
        <v>45</v>
      </c>
      <c r="K290" s="38">
        <v>39.01</v>
      </c>
      <c r="L290" s="31">
        <v>1</v>
      </c>
      <c r="M290" s="38">
        <v>39.01</v>
      </c>
      <c r="N290" s="5"/>
      <c r="O290" t="str">
        <f>VLOOKUP(I290,Article_famille!A:B,2,FALSE)</f>
        <v>Pieds</v>
      </c>
      <c r="P290" t="str">
        <f>VLOOKUP(A290,'Copier commandes wix'!I:N,4,FALSE)</f>
        <v>‎07‎/‎12‎/‎2015</v>
      </c>
      <c r="Q290">
        <f>VLOOKUP(G290,'effectif par contrat'!A:B,2,FALSE)</f>
        <v>1</v>
      </c>
    </row>
    <row r="291" spans="1:17" x14ac:dyDescent="0.35">
      <c r="A291" s="59" t="s">
        <v>2059</v>
      </c>
      <c r="B291" s="40" t="s">
        <v>132</v>
      </c>
      <c r="C291" s="40" t="str">
        <f t="shared" si="24"/>
        <v>William</v>
      </c>
      <c r="D291" s="40">
        <f t="shared" si="25"/>
        <v>8</v>
      </c>
      <c r="E291" s="40">
        <f t="shared" si="26"/>
        <v>17</v>
      </c>
      <c r="F291" s="40" t="str">
        <f t="shared" si="27"/>
        <v>Roumagnac</v>
      </c>
      <c r="G291" s="40" t="str">
        <f>VLOOKUP(F291,'Effectif contrat'!A:B,2,FALSE)</f>
        <v>CHEF D'ENTREPRISE</v>
      </c>
      <c r="H291" s="32" t="s">
        <v>25</v>
      </c>
      <c r="I291" s="32" t="s">
        <v>90</v>
      </c>
      <c r="J291" s="32">
        <v>45</v>
      </c>
      <c r="K291" s="39">
        <v>37</v>
      </c>
      <c r="L291" s="32">
        <v>1</v>
      </c>
      <c r="M291" s="39">
        <v>37</v>
      </c>
      <c r="N291" s="6"/>
      <c r="O291" t="str">
        <f>VLOOKUP(I291,Article_famille!A:B,2,FALSE)</f>
        <v>Pieds</v>
      </c>
      <c r="P291" t="str">
        <f>VLOOKUP(A291,'Copier commandes wix'!I:N,4,FALSE)</f>
        <v>‎07‎/‎12‎/‎2015</v>
      </c>
      <c r="Q291">
        <f>VLOOKUP(G291,'effectif par contrat'!A:B,2,FALSE)</f>
        <v>1</v>
      </c>
    </row>
    <row r="292" spans="1:17" x14ac:dyDescent="0.35">
      <c r="A292" s="59" t="s">
        <v>2060</v>
      </c>
      <c r="B292" s="40" t="s">
        <v>132</v>
      </c>
      <c r="C292" s="40" t="str">
        <f t="shared" si="24"/>
        <v>William</v>
      </c>
      <c r="D292" s="40">
        <f t="shared" si="25"/>
        <v>8</v>
      </c>
      <c r="E292" s="40">
        <f t="shared" si="26"/>
        <v>17</v>
      </c>
      <c r="F292" s="40" t="str">
        <f t="shared" si="27"/>
        <v>Roumagnac</v>
      </c>
      <c r="G292" s="40" t="str">
        <f>VLOOKUP(F292,'Effectif contrat'!A:B,2,FALSE)</f>
        <v>CHEF D'ENTREPRISE</v>
      </c>
      <c r="H292" s="31" t="s">
        <v>112</v>
      </c>
      <c r="I292" s="31" t="s">
        <v>208</v>
      </c>
      <c r="J292" s="31" t="s">
        <v>209</v>
      </c>
      <c r="K292" s="38">
        <v>0</v>
      </c>
      <c r="L292" s="31">
        <v>2</v>
      </c>
      <c r="M292" s="38">
        <v>0</v>
      </c>
      <c r="N292" s="5"/>
      <c r="O292" t="str">
        <f>VLOOKUP(I292,Article_famille!A:B,2,FALSE)</f>
        <v>VPI</v>
      </c>
      <c r="P292" t="str">
        <f>VLOOKUP(A292,'Copier commandes wix'!I:N,4,FALSE)</f>
        <v>‎07‎/‎12‎/‎2015</v>
      </c>
      <c r="Q292">
        <f>VLOOKUP(G292,'effectif par contrat'!A:B,2,FALSE)</f>
        <v>1</v>
      </c>
    </row>
    <row r="293" spans="1:17" x14ac:dyDescent="0.35">
      <c r="A293" s="59" t="s">
        <v>2061</v>
      </c>
      <c r="B293" s="40" t="s">
        <v>132</v>
      </c>
      <c r="C293" s="40" t="str">
        <f t="shared" si="24"/>
        <v>William</v>
      </c>
      <c r="D293" s="40">
        <f t="shared" si="25"/>
        <v>8</v>
      </c>
      <c r="E293" s="40">
        <f t="shared" si="26"/>
        <v>17</v>
      </c>
      <c r="F293" s="40" t="str">
        <f t="shared" si="27"/>
        <v>Roumagnac</v>
      </c>
      <c r="G293" s="40" t="str">
        <f>VLOOKUP(F293,'Effectif contrat'!A:B,2,FALSE)</f>
        <v>CHEF D'ENTREPRISE</v>
      </c>
      <c r="H293" s="31" t="s">
        <v>112</v>
      </c>
      <c r="I293" s="31" t="s">
        <v>113</v>
      </c>
      <c r="J293" s="31" t="s">
        <v>15</v>
      </c>
      <c r="K293" s="38">
        <v>0</v>
      </c>
      <c r="L293" s="31">
        <v>5</v>
      </c>
      <c r="M293" s="38">
        <v>0</v>
      </c>
      <c r="N293" s="5"/>
      <c r="O293" t="str">
        <f>VLOOKUP(I293,Article_famille!A:B,2,FALSE)</f>
        <v>VPI</v>
      </c>
      <c r="P293" t="str">
        <f>VLOOKUP(A293,'Copier commandes wix'!I:N,4,FALSE)</f>
        <v>‎07‎/‎12‎/‎2015</v>
      </c>
      <c r="Q293">
        <f>VLOOKUP(G293,'effectif par contrat'!A:B,2,FALSE)</f>
        <v>1</v>
      </c>
    </row>
    <row r="294" spans="1:17" x14ac:dyDescent="0.35">
      <c r="A294" s="59" t="s">
        <v>2061</v>
      </c>
      <c r="B294" s="40" t="s">
        <v>132</v>
      </c>
      <c r="C294" s="40" t="str">
        <f t="shared" si="24"/>
        <v>William</v>
      </c>
      <c r="D294" s="40">
        <f t="shared" si="25"/>
        <v>8</v>
      </c>
      <c r="E294" s="40">
        <f t="shared" si="26"/>
        <v>17</v>
      </c>
      <c r="F294" s="40" t="str">
        <f t="shared" si="27"/>
        <v>Roumagnac</v>
      </c>
      <c r="G294" s="40" t="str">
        <f>VLOOKUP(F294,'Effectif contrat'!A:B,2,FALSE)</f>
        <v>CHEF D'ENTREPRISE</v>
      </c>
      <c r="H294" s="32" t="s">
        <v>112</v>
      </c>
      <c r="I294" s="32" t="s">
        <v>211</v>
      </c>
      <c r="J294" s="32" t="s">
        <v>15</v>
      </c>
      <c r="K294" s="39">
        <v>0</v>
      </c>
      <c r="L294" s="32">
        <v>2</v>
      </c>
      <c r="M294" s="39">
        <v>0</v>
      </c>
      <c r="N294" s="6"/>
      <c r="O294" t="str">
        <f>VLOOKUP(I294,Article_famille!A:B,2,FALSE)</f>
        <v>VPI</v>
      </c>
      <c r="P294" t="str">
        <f>VLOOKUP(A294,'Copier commandes wix'!I:N,4,FALSE)</f>
        <v>‎07‎/‎12‎/‎2015</v>
      </c>
      <c r="Q294">
        <f>VLOOKUP(G294,'effectif par contrat'!A:B,2,FALSE)</f>
        <v>1</v>
      </c>
    </row>
    <row r="295" spans="1:17" x14ac:dyDescent="0.35">
      <c r="A295" s="59" t="s">
        <v>2061</v>
      </c>
      <c r="B295" s="40" t="s">
        <v>132</v>
      </c>
      <c r="C295" s="40" t="str">
        <f t="shared" si="24"/>
        <v>William</v>
      </c>
      <c r="D295" s="40">
        <f t="shared" si="25"/>
        <v>8</v>
      </c>
      <c r="E295" s="40">
        <f t="shared" si="26"/>
        <v>17</v>
      </c>
      <c r="F295" s="40" t="str">
        <f t="shared" si="27"/>
        <v>Roumagnac</v>
      </c>
      <c r="G295" s="40" t="str">
        <f>VLOOKUP(F295,'Effectif contrat'!A:B,2,FALSE)</f>
        <v>CHEF D'ENTREPRISE</v>
      </c>
      <c r="H295" s="31" t="s">
        <v>112</v>
      </c>
      <c r="I295" s="31" t="s">
        <v>115</v>
      </c>
      <c r="J295" s="31" t="s">
        <v>13</v>
      </c>
      <c r="K295" s="38">
        <v>0</v>
      </c>
      <c r="L295" s="31">
        <v>1</v>
      </c>
      <c r="M295" s="38">
        <v>0</v>
      </c>
      <c r="N295" s="5"/>
      <c r="O295" t="str">
        <f>VLOOKUP(I295,Article_famille!A:B,2,FALSE)</f>
        <v>VPI</v>
      </c>
      <c r="P295" t="str">
        <f>VLOOKUP(A295,'Copier commandes wix'!I:N,4,FALSE)</f>
        <v>‎07‎/‎12‎/‎2015</v>
      </c>
      <c r="Q295">
        <f>VLOOKUP(G295,'effectif par contrat'!A:B,2,FALSE)</f>
        <v>1</v>
      </c>
    </row>
    <row r="296" spans="1:17" x14ac:dyDescent="0.35">
      <c r="A296" s="59" t="s">
        <v>2061</v>
      </c>
      <c r="B296" s="40" t="s">
        <v>132</v>
      </c>
      <c r="C296" s="40" t="str">
        <f t="shared" si="24"/>
        <v>William</v>
      </c>
      <c r="D296" s="40">
        <f t="shared" si="25"/>
        <v>8</v>
      </c>
      <c r="E296" s="40">
        <f t="shared" si="26"/>
        <v>17</v>
      </c>
      <c r="F296" s="40" t="str">
        <f t="shared" si="27"/>
        <v>Roumagnac</v>
      </c>
      <c r="G296" s="40" t="str">
        <f>VLOOKUP(F296,'Effectif contrat'!A:B,2,FALSE)</f>
        <v>CHEF D'ENTREPRISE</v>
      </c>
      <c r="H296" s="32" t="s">
        <v>112</v>
      </c>
      <c r="I296" s="32" t="s">
        <v>208</v>
      </c>
      <c r="J296" s="32" t="s">
        <v>15</v>
      </c>
      <c r="K296" s="39">
        <v>0</v>
      </c>
      <c r="L296" s="32">
        <v>2</v>
      </c>
      <c r="M296" s="39">
        <v>0</v>
      </c>
      <c r="N296" s="6"/>
      <c r="O296" t="str">
        <f>VLOOKUP(I296,Article_famille!A:B,2,FALSE)</f>
        <v>VPI</v>
      </c>
      <c r="P296" t="str">
        <f>VLOOKUP(A296,'Copier commandes wix'!I:N,4,FALSE)</f>
        <v>‎07‎/‎12‎/‎2015</v>
      </c>
      <c r="Q296">
        <f>VLOOKUP(G296,'effectif par contrat'!A:B,2,FALSE)</f>
        <v>1</v>
      </c>
    </row>
    <row r="297" spans="1:17" x14ac:dyDescent="0.35">
      <c r="A297" s="59" t="s">
        <v>2061</v>
      </c>
      <c r="B297" s="40" t="s">
        <v>132</v>
      </c>
      <c r="C297" s="40" t="str">
        <f t="shared" si="24"/>
        <v>William</v>
      </c>
      <c r="D297" s="40">
        <f t="shared" si="25"/>
        <v>8</v>
      </c>
      <c r="E297" s="40">
        <f t="shared" si="26"/>
        <v>17</v>
      </c>
      <c r="F297" s="40" t="str">
        <f t="shared" si="27"/>
        <v>Roumagnac</v>
      </c>
      <c r="G297" s="40" t="str">
        <f>VLOOKUP(F297,'Effectif contrat'!A:B,2,FALSE)</f>
        <v>CHEF D'ENTREPRISE</v>
      </c>
      <c r="H297" s="31" t="s">
        <v>112</v>
      </c>
      <c r="I297" s="31" t="s">
        <v>207</v>
      </c>
      <c r="J297" s="31">
        <v>44</v>
      </c>
      <c r="K297" s="38">
        <v>0</v>
      </c>
      <c r="L297" s="31">
        <v>3</v>
      </c>
      <c r="M297" s="38">
        <v>0</v>
      </c>
      <c r="N297" s="5"/>
      <c r="O297" t="str">
        <f>VLOOKUP(I297,Article_famille!A:B,2,FALSE)</f>
        <v>VPI</v>
      </c>
      <c r="P297" t="str">
        <f>VLOOKUP(A297,'Copier commandes wix'!I:N,4,FALSE)</f>
        <v>‎07‎/‎12‎/‎2015</v>
      </c>
      <c r="Q297">
        <f>VLOOKUP(G297,'effectif par contrat'!A:B,2,FALSE)</f>
        <v>1</v>
      </c>
    </row>
    <row r="298" spans="1:17" x14ac:dyDescent="0.35">
      <c r="A298" s="59" t="s">
        <v>2061</v>
      </c>
      <c r="B298" s="40" t="s">
        <v>132</v>
      </c>
      <c r="C298" s="40" t="str">
        <f t="shared" si="24"/>
        <v>William</v>
      </c>
      <c r="D298" s="40">
        <f t="shared" si="25"/>
        <v>8</v>
      </c>
      <c r="E298" s="40">
        <f t="shared" si="26"/>
        <v>17</v>
      </c>
      <c r="F298" s="40" t="str">
        <f t="shared" si="27"/>
        <v>Roumagnac</v>
      </c>
      <c r="G298" s="40" t="str">
        <f>VLOOKUP(F298,'Effectif contrat'!A:B,2,FALSE)</f>
        <v>CHEF D'ENTREPRISE</v>
      </c>
      <c r="H298" s="32" t="s">
        <v>112</v>
      </c>
      <c r="I298" s="32" t="s">
        <v>203</v>
      </c>
      <c r="J298" s="32" t="s">
        <v>15</v>
      </c>
      <c r="K298" s="39">
        <v>0</v>
      </c>
      <c r="L298" s="32">
        <v>1</v>
      </c>
      <c r="M298" s="39">
        <v>0</v>
      </c>
      <c r="N298" s="6"/>
      <c r="O298" t="str">
        <f>VLOOKUP(I298,Article_famille!A:B,2,FALSE)</f>
        <v>VPI</v>
      </c>
      <c r="P298" t="str">
        <f>VLOOKUP(A298,'Copier commandes wix'!I:N,4,FALSE)</f>
        <v>‎07‎/‎12‎/‎2015</v>
      </c>
      <c r="Q298">
        <f>VLOOKUP(G298,'effectif par contrat'!A:B,2,FALSE)</f>
        <v>1</v>
      </c>
    </row>
    <row r="299" spans="1:17" x14ac:dyDescent="0.35">
      <c r="A299" s="59" t="s">
        <v>2062</v>
      </c>
      <c r="B299" s="40" t="s">
        <v>132</v>
      </c>
      <c r="C299" s="40" t="str">
        <f t="shared" si="24"/>
        <v>William</v>
      </c>
      <c r="D299" s="40">
        <f t="shared" si="25"/>
        <v>8</v>
      </c>
      <c r="E299" s="40">
        <f t="shared" si="26"/>
        <v>17</v>
      </c>
      <c r="F299" s="40" t="str">
        <f t="shared" si="27"/>
        <v>Roumagnac</v>
      </c>
      <c r="G299" s="40" t="str">
        <f>VLOOKUP(F299,'Effectif contrat'!A:B,2,FALSE)</f>
        <v>CHEF D'ENTREPRISE</v>
      </c>
      <c r="H299" s="31" t="s">
        <v>19</v>
      </c>
      <c r="I299" s="31" t="s">
        <v>165</v>
      </c>
      <c r="J299" s="31"/>
      <c r="K299" s="38">
        <v>5.17</v>
      </c>
      <c r="L299" s="31">
        <v>1</v>
      </c>
      <c r="M299" s="38">
        <v>5.17</v>
      </c>
      <c r="N299" s="5"/>
      <c r="O299" t="str">
        <f>VLOOKUP(I299,Article_famille!A:B,2,FALSE)</f>
        <v>Corps</v>
      </c>
      <c r="P299" t="str">
        <f>VLOOKUP(A299,'Copier commandes wix'!I:N,4,FALSE)</f>
        <v>‎09‎/‎12‎/‎2015</v>
      </c>
      <c r="Q299">
        <f>VLOOKUP(G299,'effectif par contrat'!A:B,2,FALSE)</f>
        <v>1</v>
      </c>
    </row>
    <row r="300" spans="1:17" x14ac:dyDescent="0.35">
      <c r="A300" s="59" t="s">
        <v>2062</v>
      </c>
      <c r="B300" s="40" t="s">
        <v>132</v>
      </c>
      <c r="C300" s="40" t="str">
        <f t="shared" si="24"/>
        <v>William</v>
      </c>
      <c r="D300" s="40">
        <f t="shared" si="25"/>
        <v>8</v>
      </c>
      <c r="E300" s="40">
        <f t="shared" si="26"/>
        <v>17</v>
      </c>
      <c r="F300" s="40" t="str">
        <f t="shared" si="27"/>
        <v>Roumagnac</v>
      </c>
      <c r="G300" s="40" t="str">
        <f>VLOOKUP(F300,'Effectif contrat'!A:B,2,FALSE)</f>
        <v>CHEF D'ENTREPRISE</v>
      </c>
      <c r="H300" s="32" t="s">
        <v>19</v>
      </c>
      <c r="I300" s="32" t="s">
        <v>175</v>
      </c>
      <c r="J300" s="32">
        <v>10</v>
      </c>
      <c r="K300" s="39">
        <v>13.32</v>
      </c>
      <c r="L300" s="32">
        <v>1</v>
      </c>
      <c r="M300" s="39">
        <v>13.32</v>
      </c>
      <c r="N300" s="6"/>
      <c r="O300" t="str">
        <f>VLOOKUP(I300,Article_famille!A:B,2,FALSE)</f>
        <v>Mains</v>
      </c>
      <c r="P300" t="str">
        <f>VLOOKUP(A300,'Copier commandes wix'!I:N,4,FALSE)</f>
        <v>‎09‎/‎12‎/‎2015</v>
      </c>
      <c r="Q300">
        <f>VLOOKUP(G300,'effectif par contrat'!A:B,2,FALSE)</f>
        <v>1</v>
      </c>
    </row>
    <row r="301" spans="1:17" x14ac:dyDescent="0.35">
      <c r="A301" s="59" t="s">
        <v>2062</v>
      </c>
      <c r="B301" s="40" t="s">
        <v>132</v>
      </c>
      <c r="C301" s="40" t="str">
        <f t="shared" si="24"/>
        <v>William</v>
      </c>
      <c r="D301" s="40">
        <f t="shared" si="25"/>
        <v>8</v>
      </c>
      <c r="E301" s="40">
        <f t="shared" si="26"/>
        <v>17</v>
      </c>
      <c r="F301" s="40" t="str">
        <f t="shared" si="27"/>
        <v>Roumagnac</v>
      </c>
      <c r="G301" s="40" t="str">
        <f>VLOOKUP(F301,'Effectif contrat'!A:B,2,FALSE)</f>
        <v>CHEF D'ENTREPRISE</v>
      </c>
      <c r="H301" s="31" t="s">
        <v>19</v>
      </c>
      <c r="I301" s="31" t="s">
        <v>47</v>
      </c>
      <c r="J301" s="31"/>
      <c r="K301" s="38">
        <v>25.18</v>
      </c>
      <c r="L301" s="31">
        <v>1</v>
      </c>
      <c r="M301" s="38">
        <v>25.18</v>
      </c>
      <c r="N301" s="5"/>
      <c r="O301" t="str">
        <f>VLOOKUP(I301,Article_famille!A:B,2,FALSE)</f>
        <v>Corps</v>
      </c>
      <c r="P301" t="str">
        <f>VLOOKUP(A301,'Copier commandes wix'!I:N,4,FALSE)</f>
        <v>‎09‎/‎12‎/‎2015</v>
      </c>
      <c r="Q301">
        <f>VLOOKUP(G301,'effectif par contrat'!A:B,2,FALSE)</f>
        <v>1</v>
      </c>
    </row>
    <row r="302" spans="1:17" x14ac:dyDescent="0.35">
      <c r="A302" s="59" t="s">
        <v>2063</v>
      </c>
      <c r="B302" s="40" t="s">
        <v>526</v>
      </c>
      <c r="C302" s="40" t="str">
        <f t="shared" si="24"/>
        <v>JEAN-LUC</v>
      </c>
      <c r="D302" s="40">
        <f t="shared" si="25"/>
        <v>9</v>
      </c>
      <c r="E302" s="40">
        <f t="shared" si="26"/>
        <v>13</v>
      </c>
      <c r="F302" s="40" t="str">
        <f t="shared" si="27"/>
        <v>CEBE</v>
      </c>
      <c r="G302" s="40" t="str">
        <f>VLOOKUP(F302,'Effectif contrat'!A:B,2,FALSE)</f>
        <v>CHANTIERS ELEC - REIXACH</v>
      </c>
      <c r="H302" s="31" t="s">
        <v>25</v>
      </c>
      <c r="I302" s="31" t="s">
        <v>445</v>
      </c>
      <c r="J302" s="31">
        <v>9</v>
      </c>
      <c r="K302" s="38">
        <v>3.68</v>
      </c>
      <c r="L302" s="31">
        <v>1</v>
      </c>
      <c r="M302" s="38">
        <v>3.68</v>
      </c>
      <c r="N302" s="5"/>
      <c r="O302" t="str">
        <f>VLOOKUP(I302,Article_famille!A:B,2,FALSE)</f>
        <v>Mains</v>
      </c>
      <c r="P302" t="str">
        <f>VLOOKUP(A302,'Copier commandes wix'!I:N,4,FALSE)</f>
        <v>‎10‎/‎12‎/‎2015</v>
      </c>
      <c r="Q302">
        <f>VLOOKUP(G302,'effectif par contrat'!A:B,2,FALSE)</f>
        <v>6</v>
      </c>
    </row>
    <row r="303" spans="1:17" x14ac:dyDescent="0.35">
      <c r="A303" s="59" t="s">
        <v>2063</v>
      </c>
      <c r="B303" s="40" t="s">
        <v>526</v>
      </c>
      <c r="C303" s="40" t="str">
        <f t="shared" si="24"/>
        <v>JEAN-LUC</v>
      </c>
      <c r="D303" s="40">
        <f t="shared" si="25"/>
        <v>9</v>
      </c>
      <c r="E303" s="40">
        <f t="shared" si="26"/>
        <v>13</v>
      </c>
      <c r="F303" s="40" t="str">
        <f t="shared" si="27"/>
        <v>CEBE</v>
      </c>
      <c r="G303" s="40" t="str">
        <f>VLOOKUP(F303,'Effectif contrat'!A:B,2,FALSE)</f>
        <v>CHANTIERS ELEC - REIXACH</v>
      </c>
      <c r="H303" s="32" t="s">
        <v>25</v>
      </c>
      <c r="I303" s="32" t="s">
        <v>445</v>
      </c>
      <c r="J303" s="32">
        <v>10</v>
      </c>
      <c r="K303" s="39">
        <v>3.68</v>
      </c>
      <c r="L303" s="32">
        <v>1</v>
      </c>
      <c r="M303" s="39">
        <v>3.68</v>
      </c>
      <c r="N303" s="6"/>
      <c r="O303" t="str">
        <f>VLOOKUP(I303,Article_famille!A:B,2,FALSE)</f>
        <v>Mains</v>
      </c>
      <c r="P303" t="str">
        <f>VLOOKUP(A303,'Copier commandes wix'!I:N,4,FALSE)</f>
        <v>‎10‎/‎12‎/‎2015</v>
      </c>
      <c r="Q303">
        <f>VLOOKUP(G303,'effectif par contrat'!A:B,2,FALSE)</f>
        <v>6</v>
      </c>
    </row>
    <row r="304" spans="1:17" x14ac:dyDescent="0.35">
      <c r="A304" s="59" t="s">
        <v>2064</v>
      </c>
      <c r="B304" s="40" t="s">
        <v>17</v>
      </c>
      <c r="C304" s="40" t="str">
        <f t="shared" si="24"/>
        <v>alexis</v>
      </c>
      <c r="D304" s="40">
        <f t="shared" si="25"/>
        <v>7</v>
      </c>
      <c r="E304" s="40">
        <f t="shared" si="26"/>
        <v>15</v>
      </c>
      <c r="F304" s="40" t="str">
        <f t="shared" si="27"/>
        <v>TAMOWSKI</v>
      </c>
      <c r="G304" s="40" t="str">
        <f>VLOOKUP(F304,'Effectif contrat'!A:B,2,FALSE)</f>
        <v>AIRBUS - MAINTENANCE MOSE</v>
      </c>
      <c r="H304" s="31" t="s">
        <v>112</v>
      </c>
      <c r="I304" s="31" t="s">
        <v>208</v>
      </c>
      <c r="J304" s="31" t="s">
        <v>217</v>
      </c>
      <c r="K304" s="38">
        <v>0</v>
      </c>
      <c r="L304" s="31">
        <v>1</v>
      </c>
      <c r="M304" s="38">
        <v>0</v>
      </c>
      <c r="N304" s="5"/>
      <c r="O304" t="str">
        <f>VLOOKUP(I304,Article_famille!A:B,2,FALSE)</f>
        <v>VPI</v>
      </c>
      <c r="P304" t="str">
        <f>VLOOKUP(A304,'Copier commandes wix'!I:N,4,FALSE)</f>
        <v>‎11‎/‎12‎/‎2015</v>
      </c>
      <c r="Q304">
        <f>VLOOKUP(G304,'effectif par contrat'!A:B,2,FALSE)</f>
        <v>37</v>
      </c>
    </row>
    <row r="305" spans="1:17" x14ac:dyDescent="0.35">
      <c r="A305" s="59" t="s">
        <v>2064</v>
      </c>
      <c r="B305" s="40" t="s">
        <v>17</v>
      </c>
      <c r="C305" s="40" t="str">
        <f t="shared" si="24"/>
        <v>alexis</v>
      </c>
      <c r="D305" s="40">
        <f t="shared" si="25"/>
        <v>7</v>
      </c>
      <c r="E305" s="40">
        <f t="shared" si="26"/>
        <v>15</v>
      </c>
      <c r="F305" s="40" t="str">
        <f t="shared" si="27"/>
        <v>TAMOWSKI</v>
      </c>
      <c r="G305" s="40" t="str">
        <f>VLOOKUP(F305,'Effectif contrat'!A:B,2,FALSE)</f>
        <v>AIRBUS - MAINTENANCE MOSE</v>
      </c>
      <c r="H305" s="32" t="s">
        <v>112</v>
      </c>
      <c r="I305" s="32" t="s">
        <v>207</v>
      </c>
      <c r="J305" s="32">
        <v>36</v>
      </c>
      <c r="K305" s="39">
        <v>0</v>
      </c>
      <c r="L305" s="32">
        <v>2</v>
      </c>
      <c r="M305" s="39">
        <v>0</v>
      </c>
      <c r="N305" s="6"/>
      <c r="O305" t="str">
        <f>VLOOKUP(I305,Article_famille!A:B,2,FALSE)</f>
        <v>VPI</v>
      </c>
      <c r="P305" t="str">
        <f>VLOOKUP(A305,'Copier commandes wix'!I:N,4,FALSE)</f>
        <v>‎11‎/‎12‎/‎2015</v>
      </c>
      <c r="Q305">
        <f>VLOOKUP(G305,'effectif par contrat'!A:B,2,FALSE)</f>
        <v>37</v>
      </c>
    </row>
    <row r="306" spans="1:17" x14ac:dyDescent="0.35">
      <c r="A306" s="59" t="s">
        <v>2064</v>
      </c>
      <c r="B306" s="40" t="s">
        <v>17</v>
      </c>
      <c r="C306" s="40" t="str">
        <f t="shared" si="24"/>
        <v>alexis</v>
      </c>
      <c r="D306" s="40">
        <f t="shared" si="25"/>
        <v>7</v>
      </c>
      <c r="E306" s="40">
        <f t="shared" si="26"/>
        <v>15</v>
      </c>
      <c r="F306" s="40" t="str">
        <f t="shared" si="27"/>
        <v>TAMOWSKI</v>
      </c>
      <c r="G306" s="40" t="str">
        <f>VLOOKUP(F306,'Effectif contrat'!A:B,2,FALSE)</f>
        <v>AIRBUS - MAINTENANCE MOSE</v>
      </c>
      <c r="H306" s="31" t="s">
        <v>112</v>
      </c>
      <c r="I306" s="31" t="s">
        <v>113</v>
      </c>
      <c r="J306" s="31" t="s">
        <v>217</v>
      </c>
      <c r="K306" s="38">
        <v>0</v>
      </c>
      <c r="L306" s="31">
        <v>4</v>
      </c>
      <c r="M306" s="38">
        <v>0</v>
      </c>
      <c r="N306" s="5"/>
      <c r="O306" t="str">
        <f>VLOOKUP(I306,Article_famille!A:B,2,FALSE)</f>
        <v>VPI</v>
      </c>
      <c r="P306" t="str">
        <f>VLOOKUP(A306,'Copier commandes wix'!I:N,4,FALSE)</f>
        <v>‎11‎/‎12‎/‎2015</v>
      </c>
      <c r="Q306">
        <f>VLOOKUP(G306,'effectif par contrat'!A:B,2,FALSE)</f>
        <v>37</v>
      </c>
    </row>
    <row r="307" spans="1:17" x14ac:dyDescent="0.35">
      <c r="A307" s="59" t="s">
        <v>2064</v>
      </c>
      <c r="B307" s="40" t="s">
        <v>17</v>
      </c>
      <c r="C307" s="40" t="str">
        <f t="shared" si="24"/>
        <v>alexis</v>
      </c>
      <c r="D307" s="40">
        <f t="shared" si="25"/>
        <v>7</v>
      </c>
      <c r="E307" s="40">
        <f t="shared" si="26"/>
        <v>15</v>
      </c>
      <c r="F307" s="40" t="str">
        <f t="shared" si="27"/>
        <v>TAMOWSKI</v>
      </c>
      <c r="G307" s="40" t="str">
        <f>VLOOKUP(F307,'Effectif contrat'!A:B,2,FALSE)</f>
        <v>AIRBUS - MAINTENANCE MOSE</v>
      </c>
      <c r="H307" s="32" t="s">
        <v>112</v>
      </c>
      <c r="I307" s="32" t="s">
        <v>211</v>
      </c>
      <c r="J307" s="32" t="s">
        <v>217</v>
      </c>
      <c r="K307" s="39">
        <v>0</v>
      </c>
      <c r="L307" s="32">
        <v>2</v>
      </c>
      <c r="M307" s="39">
        <v>0</v>
      </c>
      <c r="N307" s="6"/>
      <c r="O307" t="str">
        <f>VLOOKUP(I307,Article_famille!A:B,2,FALSE)</f>
        <v>VPI</v>
      </c>
      <c r="P307" t="str">
        <f>VLOOKUP(A307,'Copier commandes wix'!I:N,4,FALSE)</f>
        <v>‎11‎/‎12‎/‎2015</v>
      </c>
      <c r="Q307">
        <f>VLOOKUP(G307,'effectif par contrat'!A:B,2,FALSE)</f>
        <v>37</v>
      </c>
    </row>
    <row r="308" spans="1:17" x14ac:dyDescent="0.35">
      <c r="A308" s="59" t="s">
        <v>2065</v>
      </c>
      <c r="B308" s="40" t="s">
        <v>449</v>
      </c>
      <c r="C308" s="40" t="str">
        <f t="shared" si="24"/>
        <v>WILLIAM</v>
      </c>
      <c r="D308" s="40">
        <f t="shared" si="25"/>
        <v>8</v>
      </c>
      <c r="E308" s="40">
        <f t="shared" si="26"/>
        <v>17</v>
      </c>
      <c r="F308" s="40" t="str">
        <f t="shared" si="27"/>
        <v>ROUMAGNAC</v>
      </c>
      <c r="G308" s="40" t="str">
        <f>VLOOKUP(F308,'Effectif contrat'!A:B,2,FALSE)</f>
        <v>CHEF D'ENTREPRISE</v>
      </c>
      <c r="H308" s="31" t="s">
        <v>19</v>
      </c>
      <c r="I308" s="31" t="s">
        <v>22</v>
      </c>
      <c r="J308" s="31">
        <v>41</v>
      </c>
      <c r="K308" s="38">
        <v>39.68</v>
      </c>
      <c r="L308" s="31">
        <v>1</v>
      </c>
      <c r="M308" s="38">
        <v>39.68</v>
      </c>
      <c r="N308" s="5"/>
      <c r="O308" t="str">
        <f>VLOOKUP(I308,Article_famille!A:B,2,FALSE)</f>
        <v>Pieds</v>
      </c>
      <c r="P308" t="str">
        <f>VLOOKUP(A308,'Copier commandes wix'!I:N,4,FALSE)</f>
        <v>‎14‎/‎12‎/‎2015</v>
      </c>
      <c r="Q308">
        <f>VLOOKUP(G308,'effectif par contrat'!A:B,2,FALSE)</f>
        <v>1</v>
      </c>
    </row>
    <row r="309" spans="1:17" x14ac:dyDescent="0.35">
      <c r="A309" s="59" t="s">
        <v>2065</v>
      </c>
      <c r="B309" s="40" t="s">
        <v>449</v>
      </c>
      <c r="C309" s="40" t="str">
        <f t="shared" si="24"/>
        <v>WILLIAM</v>
      </c>
      <c r="D309" s="40">
        <f t="shared" si="25"/>
        <v>8</v>
      </c>
      <c r="E309" s="40">
        <f t="shared" si="26"/>
        <v>17</v>
      </c>
      <c r="F309" s="40" t="str">
        <f t="shared" si="27"/>
        <v>ROUMAGNAC</v>
      </c>
      <c r="G309" s="40" t="str">
        <f>VLOOKUP(F309,'Effectif contrat'!A:B,2,FALSE)</f>
        <v>CHEF D'ENTREPRISE</v>
      </c>
      <c r="H309" s="32" t="s">
        <v>19</v>
      </c>
      <c r="I309" s="32" t="s">
        <v>22</v>
      </c>
      <c r="J309" s="32">
        <v>42</v>
      </c>
      <c r="K309" s="39">
        <v>39.68</v>
      </c>
      <c r="L309" s="32">
        <v>1</v>
      </c>
      <c r="M309" s="39">
        <v>39.68</v>
      </c>
      <c r="N309" s="6"/>
      <c r="O309" t="str">
        <f>VLOOKUP(I309,Article_famille!A:B,2,FALSE)</f>
        <v>Pieds</v>
      </c>
      <c r="P309" t="str">
        <f>VLOOKUP(A309,'Copier commandes wix'!I:N,4,FALSE)</f>
        <v>‎14‎/‎12‎/‎2015</v>
      </c>
      <c r="Q309">
        <f>VLOOKUP(G309,'effectif par contrat'!A:B,2,FALSE)</f>
        <v>1</v>
      </c>
    </row>
    <row r="310" spans="1:17" x14ac:dyDescent="0.35">
      <c r="A310" s="59" t="s">
        <v>2065</v>
      </c>
      <c r="B310" s="40" t="s">
        <v>449</v>
      </c>
      <c r="C310" s="40" t="str">
        <f t="shared" si="24"/>
        <v>WILLIAM</v>
      </c>
      <c r="D310" s="40">
        <f t="shared" si="25"/>
        <v>8</v>
      </c>
      <c r="E310" s="40">
        <f t="shared" si="26"/>
        <v>17</v>
      </c>
      <c r="F310" s="40" t="str">
        <f t="shared" si="27"/>
        <v>ROUMAGNAC</v>
      </c>
      <c r="G310" s="40" t="str">
        <f>VLOOKUP(F310,'Effectif contrat'!A:B,2,FALSE)</f>
        <v>CHEF D'ENTREPRISE</v>
      </c>
      <c r="H310" s="31" t="s">
        <v>112</v>
      </c>
      <c r="I310" s="31" t="s">
        <v>113</v>
      </c>
      <c r="J310" s="31" t="s">
        <v>209</v>
      </c>
      <c r="K310" s="38">
        <v>0</v>
      </c>
      <c r="L310" s="31">
        <v>6</v>
      </c>
      <c r="M310" s="38">
        <v>0</v>
      </c>
      <c r="N310" s="5"/>
      <c r="O310" t="str">
        <f>VLOOKUP(I310,Article_famille!A:B,2,FALSE)</f>
        <v>VPI</v>
      </c>
      <c r="P310" t="str">
        <f>VLOOKUP(A310,'Copier commandes wix'!I:N,4,FALSE)</f>
        <v>‎14‎/‎12‎/‎2015</v>
      </c>
      <c r="Q310">
        <f>VLOOKUP(G310,'effectif par contrat'!A:B,2,FALSE)</f>
        <v>1</v>
      </c>
    </row>
    <row r="311" spans="1:17" x14ac:dyDescent="0.35">
      <c r="A311" s="59" t="s">
        <v>2065</v>
      </c>
      <c r="B311" s="40" t="s">
        <v>449</v>
      </c>
      <c r="C311" s="40" t="str">
        <f t="shared" si="24"/>
        <v>WILLIAM</v>
      </c>
      <c r="D311" s="40">
        <f t="shared" si="25"/>
        <v>8</v>
      </c>
      <c r="E311" s="40">
        <f t="shared" si="26"/>
        <v>17</v>
      </c>
      <c r="F311" s="40" t="str">
        <f t="shared" si="27"/>
        <v>ROUMAGNAC</v>
      </c>
      <c r="G311" s="40" t="str">
        <f>VLOOKUP(F311,'Effectif contrat'!A:B,2,FALSE)</f>
        <v>CHEF D'ENTREPRISE</v>
      </c>
      <c r="H311" s="32" t="s">
        <v>112</v>
      </c>
      <c r="I311" s="32" t="s">
        <v>208</v>
      </c>
      <c r="J311" s="32" t="s">
        <v>217</v>
      </c>
      <c r="K311" s="39">
        <v>0</v>
      </c>
      <c r="L311" s="32">
        <v>1</v>
      </c>
      <c r="M311" s="39">
        <v>0</v>
      </c>
      <c r="N311" s="6"/>
      <c r="O311" t="str">
        <f>VLOOKUP(I311,Article_famille!A:B,2,FALSE)</f>
        <v>VPI</v>
      </c>
      <c r="P311" t="str">
        <f>VLOOKUP(A311,'Copier commandes wix'!I:N,4,FALSE)</f>
        <v>‎14‎/‎12‎/‎2015</v>
      </c>
      <c r="Q311">
        <f>VLOOKUP(G311,'effectif par contrat'!A:B,2,FALSE)</f>
        <v>1</v>
      </c>
    </row>
    <row r="312" spans="1:17" x14ac:dyDescent="0.35">
      <c r="A312" s="59" t="s">
        <v>2065</v>
      </c>
      <c r="B312" s="40" t="s">
        <v>449</v>
      </c>
      <c r="C312" s="40" t="str">
        <f t="shared" si="24"/>
        <v>WILLIAM</v>
      </c>
      <c r="D312" s="40">
        <f t="shared" si="25"/>
        <v>8</v>
      </c>
      <c r="E312" s="40">
        <f t="shared" si="26"/>
        <v>17</v>
      </c>
      <c r="F312" s="40" t="str">
        <f t="shared" si="27"/>
        <v>ROUMAGNAC</v>
      </c>
      <c r="G312" s="40" t="str">
        <f>VLOOKUP(F312,'Effectif contrat'!A:B,2,FALSE)</f>
        <v>CHEF D'ENTREPRISE</v>
      </c>
      <c r="H312" s="31" t="s">
        <v>112</v>
      </c>
      <c r="I312" s="31" t="s">
        <v>208</v>
      </c>
      <c r="J312" s="31" t="s">
        <v>209</v>
      </c>
      <c r="K312" s="38">
        <v>0</v>
      </c>
      <c r="L312" s="31">
        <v>1</v>
      </c>
      <c r="M312" s="38">
        <v>0</v>
      </c>
      <c r="N312" s="5"/>
      <c r="O312" t="str">
        <f>VLOOKUP(I312,Article_famille!A:B,2,FALSE)</f>
        <v>VPI</v>
      </c>
      <c r="P312" t="str">
        <f>VLOOKUP(A312,'Copier commandes wix'!I:N,4,FALSE)</f>
        <v>‎14‎/‎12‎/‎2015</v>
      </c>
      <c r="Q312">
        <f>VLOOKUP(G312,'effectif par contrat'!A:B,2,FALSE)</f>
        <v>1</v>
      </c>
    </row>
    <row r="313" spans="1:17" x14ac:dyDescent="0.35">
      <c r="A313" s="59" t="s">
        <v>2065</v>
      </c>
      <c r="B313" s="40" t="s">
        <v>449</v>
      </c>
      <c r="C313" s="40" t="str">
        <f t="shared" si="24"/>
        <v>WILLIAM</v>
      </c>
      <c r="D313" s="40">
        <f t="shared" si="25"/>
        <v>8</v>
      </c>
      <c r="E313" s="40">
        <f t="shared" si="26"/>
        <v>17</v>
      </c>
      <c r="F313" s="40" t="str">
        <f t="shared" si="27"/>
        <v>ROUMAGNAC</v>
      </c>
      <c r="G313" s="40" t="str">
        <f>VLOOKUP(F313,'Effectif contrat'!A:B,2,FALSE)</f>
        <v>CHEF D'ENTREPRISE</v>
      </c>
      <c r="H313" s="32" t="s">
        <v>112</v>
      </c>
      <c r="I313" s="32" t="s">
        <v>207</v>
      </c>
      <c r="J313" s="32">
        <v>36</v>
      </c>
      <c r="K313" s="39">
        <v>0</v>
      </c>
      <c r="L313" s="32">
        <v>1</v>
      </c>
      <c r="M313" s="39">
        <v>0</v>
      </c>
      <c r="N313" s="6"/>
      <c r="O313" t="str">
        <f>VLOOKUP(I313,Article_famille!A:B,2,FALSE)</f>
        <v>VPI</v>
      </c>
      <c r="P313" t="str">
        <f>VLOOKUP(A313,'Copier commandes wix'!I:N,4,FALSE)</f>
        <v>‎14‎/‎12‎/‎2015</v>
      </c>
      <c r="Q313">
        <f>VLOOKUP(G313,'effectif par contrat'!A:B,2,FALSE)</f>
        <v>1</v>
      </c>
    </row>
    <row r="314" spans="1:17" x14ac:dyDescent="0.35">
      <c r="A314" s="59" t="s">
        <v>2065</v>
      </c>
      <c r="B314" s="40" t="s">
        <v>449</v>
      </c>
      <c r="C314" s="40" t="str">
        <f t="shared" si="24"/>
        <v>WILLIAM</v>
      </c>
      <c r="D314" s="40">
        <f t="shared" si="25"/>
        <v>8</v>
      </c>
      <c r="E314" s="40">
        <f t="shared" si="26"/>
        <v>17</v>
      </c>
      <c r="F314" s="40" t="str">
        <f t="shared" si="27"/>
        <v>ROUMAGNAC</v>
      </c>
      <c r="G314" s="40" t="str">
        <f>VLOOKUP(F314,'Effectif contrat'!A:B,2,FALSE)</f>
        <v>CHEF D'ENTREPRISE</v>
      </c>
      <c r="H314" s="31" t="s">
        <v>112</v>
      </c>
      <c r="I314" s="31" t="s">
        <v>207</v>
      </c>
      <c r="J314" s="31">
        <v>40</v>
      </c>
      <c r="K314" s="38">
        <v>0</v>
      </c>
      <c r="L314" s="31">
        <v>1</v>
      </c>
      <c r="M314" s="38">
        <v>0</v>
      </c>
      <c r="N314" s="5"/>
      <c r="O314" t="str">
        <f>VLOOKUP(I314,Article_famille!A:B,2,FALSE)</f>
        <v>VPI</v>
      </c>
      <c r="P314" t="str">
        <f>VLOOKUP(A314,'Copier commandes wix'!I:N,4,FALSE)</f>
        <v>‎14‎/‎12‎/‎2015</v>
      </c>
      <c r="Q314">
        <f>VLOOKUP(G314,'effectif par contrat'!A:B,2,FALSE)</f>
        <v>1</v>
      </c>
    </row>
    <row r="315" spans="1:17" x14ac:dyDescent="0.35">
      <c r="A315" s="59" t="s">
        <v>2066</v>
      </c>
      <c r="B315" s="40" t="s">
        <v>527</v>
      </c>
      <c r="C315" s="40" t="str">
        <f t="shared" si="24"/>
        <v>jean-luc</v>
      </c>
      <c r="D315" s="40">
        <f t="shared" si="25"/>
        <v>9</v>
      </c>
      <c r="E315" s="40">
        <f t="shared" si="26"/>
        <v>13</v>
      </c>
      <c r="F315" s="40" t="str">
        <f t="shared" si="27"/>
        <v>CEBE</v>
      </c>
      <c r="G315" s="40" t="str">
        <f>VLOOKUP(F315,'Effectif contrat'!A:B,2,FALSE)</f>
        <v>CHANTIERS ELEC - REIXACH</v>
      </c>
      <c r="H315" s="31" t="s">
        <v>19</v>
      </c>
      <c r="I315" s="31" t="s">
        <v>180</v>
      </c>
      <c r="J315" s="31"/>
      <c r="K315" s="38">
        <v>17.88</v>
      </c>
      <c r="L315" s="31">
        <v>7</v>
      </c>
      <c r="M315" s="38">
        <v>125.16</v>
      </c>
      <c r="N315" s="5"/>
      <c r="O315" t="str">
        <f>VLOOKUP(I315,Article_famille!A:B,2,FALSE)</f>
        <v>Tête</v>
      </c>
      <c r="P315" t="str">
        <f>VLOOKUP(A315,'Copier commandes wix'!I:N,4,FALSE)</f>
        <v>‎15‎/‎12‎/‎2015</v>
      </c>
      <c r="Q315">
        <f>VLOOKUP(G315,'effectif par contrat'!A:B,2,FALSE)</f>
        <v>6</v>
      </c>
    </row>
    <row r="316" spans="1:17" x14ac:dyDescent="0.35">
      <c r="A316" s="59" t="s">
        <v>2067</v>
      </c>
      <c r="B316" s="40" t="s">
        <v>450</v>
      </c>
      <c r="C316" s="40" t="str">
        <f t="shared" si="24"/>
        <v>stephane</v>
      </c>
      <c r="D316" s="40">
        <f t="shared" si="25"/>
        <v>9</v>
      </c>
      <c r="E316" s="40">
        <f t="shared" si="26"/>
        <v>15</v>
      </c>
      <c r="F316" s="40" t="str">
        <f t="shared" si="27"/>
        <v>rodier</v>
      </c>
      <c r="G316" s="40" t="str">
        <f>VLOOKUP(F316,'Effectif contrat'!A:B,2,FALSE)</f>
        <v>CLIENTS DIVERS - TRAVAUX &amp; MAINTENANCE</v>
      </c>
      <c r="H316" s="31" t="s">
        <v>19</v>
      </c>
      <c r="I316" s="31" t="s">
        <v>20</v>
      </c>
      <c r="J316" s="31">
        <v>10</v>
      </c>
      <c r="K316" s="38">
        <v>3.71</v>
      </c>
      <c r="L316" s="31">
        <v>70</v>
      </c>
      <c r="M316" s="38">
        <v>259.7</v>
      </c>
      <c r="N316" s="5"/>
      <c r="O316" t="str">
        <f>VLOOKUP(I316,Article_famille!A:B,2,FALSE)</f>
        <v>Mains</v>
      </c>
      <c r="P316" t="str">
        <f>VLOOKUP(A316,'Copier commandes wix'!I:N,4,FALSE)</f>
        <v>‎15‎/‎12‎/‎2015</v>
      </c>
      <c r="Q316">
        <f>VLOOKUP(G316,'effectif par contrat'!A:B,2,FALSE)</f>
        <v>8</v>
      </c>
    </row>
    <row r="317" spans="1:17" x14ac:dyDescent="0.35">
      <c r="A317" s="59" t="s">
        <v>2067</v>
      </c>
      <c r="B317" s="40" t="s">
        <v>450</v>
      </c>
      <c r="C317" s="40" t="str">
        <f t="shared" si="24"/>
        <v>stephane</v>
      </c>
      <c r="D317" s="40">
        <f t="shared" si="25"/>
        <v>9</v>
      </c>
      <c r="E317" s="40">
        <f t="shared" si="26"/>
        <v>15</v>
      </c>
      <c r="F317" s="40" t="str">
        <f t="shared" si="27"/>
        <v>rodier</v>
      </c>
      <c r="G317" s="40" t="str">
        <f>VLOOKUP(F317,'Effectif contrat'!A:B,2,FALSE)</f>
        <v>CLIENTS DIVERS - TRAVAUX &amp; MAINTENANCE</v>
      </c>
      <c r="H317" s="32" t="s">
        <v>19</v>
      </c>
      <c r="I317" s="32" t="s">
        <v>68</v>
      </c>
      <c r="J317" s="32">
        <v>10</v>
      </c>
      <c r="K317" s="39">
        <v>3.91</v>
      </c>
      <c r="L317" s="32">
        <v>30</v>
      </c>
      <c r="M317" s="39">
        <v>117.3</v>
      </c>
      <c r="N317" s="6"/>
      <c r="O317" t="str">
        <f>VLOOKUP(I317,Article_famille!A:B,2,FALSE)</f>
        <v>Mains</v>
      </c>
      <c r="P317" t="str">
        <f>VLOOKUP(A317,'Copier commandes wix'!I:N,4,FALSE)</f>
        <v>‎15‎/‎12‎/‎2015</v>
      </c>
      <c r="Q317">
        <f>VLOOKUP(G317,'effectif par contrat'!A:B,2,FALSE)</f>
        <v>8</v>
      </c>
    </row>
    <row r="318" spans="1:17" x14ac:dyDescent="0.35">
      <c r="A318" s="59" t="s">
        <v>2067</v>
      </c>
      <c r="B318" s="40" t="s">
        <v>450</v>
      </c>
      <c r="C318" s="40" t="str">
        <f t="shared" si="24"/>
        <v>stephane</v>
      </c>
      <c r="D318" s="40">
        <f t="shared" si="25"/>
        <v>9</v>
      </c>
      <c r="E318" s="40">
        <f t="shared" si="26"/>
        <v>15</v>
      </c>
      <c r="F318" s="40" t="str">
        <f t="shared" si="27"/>
        <v>rodier</v>
      </c>
      <c r="G318" s="40" t="str">
        <f>VLOOKUP(F318,'Effectif contrat'!A:B,2,FALSE)</f>
        <v>CLIENTS DIVERS - TRAVAUX &amp; MAINTENANCE</v>
      </c>
      <c r="H318" s="31" t="s">
        <v>19</v>
      </c>
      <c r="I318" s="31" t="s">
        <v>57</v>
      </c>
      <c r="J318" s="31"/>
      <c r="K318" s="38">
        <v>2.42</v>
      </c>
      <c r="L318" s="31">
        <v>30</v>
      </c>
      <c r="M318" s="38">
        <v>72.599999999999994</v>
      </c>
      <c r="N318" s="5"/>
      <c r="O318" t="str">
        <f>VLOOKUP(I318,Article_famille!A:B,2,FALSE)</f>
        <v>Respiratoire</v>
      </c>
      <c r="P318" t="str">
        <f>VLOOKUP(A318,'Copier commandes wix'!I:N,4,FALSE)</f>
        <v>‎15‎/‎12‎/‎2015</v>
      </c>
      <c r="Q318">
        <f>VLOOKUP(G318,'effectif par contrat'!A:B,2,FALSE)</f>
        <v>8</v>
      </c>
    </row>
    <row r="319" spans="1:17" x14ac:dyDescent="0.35">
      <c r="A319" s="59" t="s">
        <v>2067</v>
      </c>
      <c r="B319" s="40" t="s">
        <v>450</v>
      </c>
      <c r="C319" s="40" t="str">
        <f t="shared" si="24"/>
        <v>stephane</v>
      </c>
      <c r="D319" s="40">
        <f t="shared" si="25"/>
        <v>9</v>
      </c>
      <c r="E319" s="40">
        <f t="shared" si="26"/>
        <v>15</v>
      </c>
      <c r="F319" s="40" t="str">
        <f t="shared" si="27"/>
        <v>rodier</v>
      </c>
      <c r="G319" s="40" t="str">
        <f>VLOOKUP(F319,'Effectif contrat'!A:B,2,FALSE)</f>
        <v>CLIENTS DIVERS - TRAVAUX &amp; MAINTENANCE</v>
      </c>
      <c r="H319" s="32" t="s">
        <v>19</v>
      </c>
      <c r="I319" s="32" t="s">
        <v>180</v>
      </c>
      <c r="J319" s="32"/>
      <c r="K319" s="39">
        <v>17.88</v>
      </c>
      <c r="L319" s="32">
        <v>12</v>
      </c>
      <c r="M319" s="39">
        <v>214.56</v>
      </c>
      <c r="N319" s="6"/>
      <c r="O319" t="str">
        <f>VLOOKUP(I319,Article_famille!A:B,2,FALSE)</f>
        <v>Tête</v>
      </c>
      <c r="P319" t="str">
        <f>VLOOKUP(A319,'Copier commandes wix'!I:N,4,FALSE)</f>
        <v>‎15‎/‎12‎/‎2015</v>
      </c>
      <c r="Q319">
        <f>VLOOKUP(G319,'effectif par contrat'!A:B,2,FALSE)</f>
        <v>8</v>
      </c>
    </row>
    <row r="320" spans="1:17" x14ac:dyDescent="0.35">
      <c r="A320" s="59" t="s">
        <v>2068</v>
      </c>
      <c r="B320" s="40" t="s">
        <v>91</v>
      </c>
      <c r="C320" s="40" t="str">
        <f t="shared" si="24"/>
        <v>pascal</v>
      </c>
      <c r="D320" s="40">
        <f t="shared" si="25"/>
        <v>7</v>
      </c>
      <c r="E320" s="40">
        <f t="shared" si="26"/>
        <v>13</v>
      </c>
      <c r="F320" s="40" t="str">
        <f t="shared" si="27"/>
        <v>garcia</v>
      </c>
      <c r="G320" s="40" t="str">
        <f>VLOOKUP(F320,'Effectif contrat'!A:B,2,FALSE)</f>
        <v>PIONEER - MAINTENANCE</v>
      </c>
      <c r="H320" s="31" t="s">
        <v>19</v>
      </c>
      <c r="I320" s="31" t="s">
        <v>179</v>
      </c>
      <c r="J320" s="31"/>
      <c r="K320" s="38">
        <v>4.6500000000000004</v>
      </c>
      <c r="L320" s="31">
        <v>10</v>
      </c>
      <c r="M320" s="38">
        <v>46.5</v>
      </c>
      <c r="N320" s="5"/>
      <c r="O320" t="str">
        <f>VLOOKUP(I320,Article_famille!A:B,2,FALSE)</f>
        <v>Yeux</v>
      </c>
      <c r="P320" t="str">
        <f>VLOOKUP(A320,'Copier commandes wix'!I:N,4,FALSE)</f>
        <v>‎28‎/‎12‎/‎2015</v>
      </c>
      <c r="Q320">
        <f>VLOOKUP(G320,'effectif par contrat'!A:B,2,FALSE)</f>
        <v>2</v>
      </c>
    </row>
    <row r="321" spans="1:17" x14ac:dyDescent="0.35">
      <c r="A321" s="59" t="s">
        <v>2069</v>
      </c>
      <c r="B321" s="40" t="s">
        <v>91</v>
      </c>
      <c r="C321" s="40" t="str">
        <f t="shared" si="24"/>
        <v>pascal</v>
      </c>
      <c r="D321" s="40">
        <f t="shared" si="25"/>
        <v>7</v>
      </c>
      <c r="E321" s="40">
        <f t="shared" si="26"/>
        <v>13</v>
      </c>
      <c r="F321" s="40" t="str">
        <f t="shared" si="27"/>
        <v>garcia</v>
      </c>
      <c r="G321" s="40" t="str">
        <f>VLOOKUP(F321,'Effectif contrat'!A:B,2,FALSE)</f>
        <v>PIONEER - MAINTENANCE</v>
      </c>
      <c r="H321" s="31" t="s">
        <v>112</v>
      </c>
      <c r="I321" s="31" t="s">
        <v>115</v>
      </c>
      <c r="J321" s="31" t="s">
        <v>13</v>
      </c>
      <c r="K321" s="38">
        <v>0</v>
      </c>
      <c r="L321" s="31">
        <v>1</v>
      </c>
      <c r="M321" s="38">
        <v>0</v>
      </c>
      <c r="N321" s="5"/>
      <c r="O321" t="str">
        <f>VLOOKUP(I321,Article_famille!A:B,2,FALSE)</f>
        <v>VPI</v>
      </c>
      <c r="P321" t="str">
        <f>VLOOKUP(A321,'Copier commandes wix'!I:N,4,FALSE)</f>
        <v>‎28‎/‎12‎/‎2015</v>
      </c>
      <c r="Q321">
        <f>VLOOKUP(G321,'effectif par contrat'!A:B,2,FALSE)</f>
        <v>2</v>
      </c>
    </row>
    <row r="322" spans="1:17" x14ac:dyDescent="0.35">
      <c r="A322" s="59" t="s">
        <v>2069</v>
      </c>
      <c r="B322" s="40" t="s">
        <v>91</v>
      </c>
      <c r="C322" s="40" t="str">
        <f t="shared" si="24"/>
        <v>pascal</v>
      </c>
      <c r="D322" s="40">
        <f t="shared" si="25"/>
        <v>7</v>
      </c>
      <c r="E322" s="40">
        <f t="shared" si="26"/>
        <v>13</v>
      </c>
      <c r="F322" s="40" t="str">
        <f t="shared" si="27"/>
        <v>garcia</v>
      </c>
      <c r="G322" s="40" t="str">
        <f>VLOOKUP(F322,'Effectif contrat'!A:B,2,FALSE)</f>
        <v>PIONEER - MAINTENANCE</v>
      </c>
      <c r="H322" s="32" t="s">
        <v>112</v>
      </c>
      <c r="I322" s="32" t="s">
        <v>115</v>
      </c>
      <c r="J322" s="32" t="s">
        <v>15</v>
      </c>
      <c r="K322" s="39">
        <v>0</v>
      </c>
      <c r="L322" s="32">
        <v>1</v>
      </c>
      <c r="M322" s="39">
        <v>0</v>
      </c>
      <c r="N322" s="6"/>
      <c r="O322" t="str">
        <f>VLOOKUP(I322,Article_famille!A:B,2,FALSE)</f>
        <v>VPI</v>
      </c>
      <c r="P322" t="str">
        <f>VLOOKUP(A322,'Copier commandes wix'!I:N,4,FALSE)</f>
        <v>‎28‎/‎12‎/‎2015</v>
      </c>
      <c r="Q322">
        <f>VLOOKUP(G322,'effectif par contrat'!A:B,2,FALSE)</f>
        <v>2</v>
      </c>
    </row>
    <row r="323" spans="1:17" x14ac:dyDescent="0.35">
      <c r="A323" s="59" t="s">
        <v>2069</v>
      </c>
      <c r="B323" s="40" t="s">
        <v>91</v>
      </c>
      <c r="C323" s="40" t="str">
        <f t="shared" si="24"/>
        <v>pascal</v>
      </c>
      <c r="D323" s="40">
        <f t="shared" si="25"/>
        <v>7</v>
      </c>
      <c r="E323" s="40">
        <f t="shared" si="26"/>
        <v>13</v>
      </c>
      <c r="F323" s="40" t="str">
        <f t="shared" si="27"/>
        <v>garcia</v>
      </c>
      <c r="G323" s="40" t="str">
        <f>VLOOKUP(F323,'Effectif contrat'!A:B,2,FALSE)</f>
        <v>PIONEER - MAINTENANCE</v>
      </c>
      <c r="H323" s="31" t="s">
        <v>112</v>
      </c>
      <c r="I323" s="31" t="s">
        <v>211</v>
      </c>
      <c r="J323" s="31" t="s">
        <v>13</v>
      </c>
      <c r="K323" s="38">
        <v>0</v>
      </c>
      <c r="L323" s="31">
        <v>2</v>
      </c>
      <c r="M323" s="38">
        <v>0</v>
      </c>
      <c r="N323" s="5"/>
      <c r="O323" t="str">
        <f>VLOOKUP(I323,Article_famille!A:B,2,FALSE)</f>
        <v>VPI</v>
      </c>
      <c r="P323" t="str">
        <f>VLOOKUP(A323,'Copier commandes wix'!I:N,4,FALSE)</f>
        <v>‎28‎/‎12‎/‎2015</v>
      </c>
      <c r="Q323">
        <f>VLOOKUP(G323,'effectif par contrat'!A:B,2,FALSE)</f>
        <v>2</v>
      </c>
    </row>
    <row r="324" spans="1:17" x14ac:dyDescent="0.35">
      <c r="A324" s="59" t="s">
        <v>2069</v>
      </c>
      <c r="B324" s="40" t="s">
        <v>91</v>
      </c>
      <c r="C324" s="40" t="str">
        <f t="shared" si="24"/>
        <v>pascal</v>
      </c>
      <c r="D324" s="40">
        <f t="shared" si="25"/>
        <v>7</v>
      </c>
      <c r="E324" s="40">
        <f t="shared" si="26"/>
        <v>13</v>
      </c>
      <c r="F324" s="40" t="str">
        <f t="shared" si="27"/>
        <v>garcia</v>
      </c>
      <c r="G324" s="40" t="str">
        <f>VLOOKUP(F324,'Effectif contrat'!A:B,2,FALSE)</f>
        <v>PIONEER - MAINTENANCE</v>
      </c>
      <c r="H324" s="32" t="s">
        <v>112</v>
      </c>
      <c r="I324" s="32" t="s">
        <v>211</v>
      </c>
      <c r="J324" s="32" t="s">
        <v>15</v>
      </c>
      <c r="K324" s="39">
        <v>0</v>
      </c>
      <c r="L324" s="32">
        <v>1</v>
      </c>
      <c r="M324" s="39">
        <v>0</v>
      </c>
      <c r="N324" s="6"/>
      <c r="O324" t="str">
        <f>VLOOKUP(I324,Article_famille!A:B,2,FALSE)</f>
        <v>VPI</v>
      </c>
      <c r="P324" t="str">
        <f>VLOOKUP(A324,'Copier commandes wix'!I:N,4,FALSE)</f>
        <v>‎28‎/‎12‎/‎2015</v>
      </c>
      <c r="Q324">
        <f>VLOOKUP(G324,'effectif par contrat'!A:B,2,FALSE)</f>
        <v>2</v>
      </c>
    </row>
    <row r="325" spans="1:17" x14ac:dyDescent="0.35">
      <c r="A325" s="59" t="s">
        <v>2070</v>
      </c>
      <c r="B325" s="40" t="s">
        <v>32</v>
      </c>
      <c r="C325" s="40" t="str">
        <f t="shared" ref="C325:C378" si="28">IFERROR(MID(B325,1,FIND(" ",B325,1)-1),"")</f>
        <v>Vincent</v>
      </c>
      <c r="D325" s="40">
        <f t="shared" ref="D325:D378" si="29">LEN(C325)+1</f>
        <v>8</v>
      </c>
      <c r="E325" s="40">
        <f t="shared" ref="E325:E378" si="30">LEN(B325)</f>
        <v>14</v>
      </c>
      <c r="F325" s="40" t="str">
        <f t="shared" ref="F325:F378" si="31">RIGHT(B325,E325-D325)</f>
        <v>PASCAL</v>
      </c>
      <c r="G325" s="40" t="str">
        <f>VLOOKUP(F325,'Effectif contrat'!A:B,2,FALSE)</f>
        <v>AIRBUS - MAINTENANCE FAL</v>
      </c>
      <c r="H325" s="31" t="s">
        <v>112</v>
      </c>
      <c r="I325" s="31" t="s">
        <v>115</v>
      </c>
      <c r="J325" s="31" t="s">
        <v>13</v>
      </c>
      <c r="K325" s="38">
        <v>0</v>
      </c>
      <c r="L325" s="31">
        <v>1</v>
      </c>
      <c r="M325" s="38">
        <v>0</v>
      </c>
      <c r="N325" s="5"/>
      <c r="O325" t="str">
        <f>VLOOKUP(I325,Article_famille!A:B,2,FALSE)</f>
        <v>VPI</v>
      </c>
      <c r="P325" t="str">
        <f>VLOOKUP(A325,'Copier commandes wix'!I:N,4,FALSE)</f>
        <v>‎04‎/‎01‎/‎2016</v>
      </c>
      <c r="Q325">
        <f>VLOOKUP(G325,'effectif par contrat'!A:B,2,FALSE)</f>
        <v>38</v>
      </c>
    </row>
    <row r="326" spans="1:17" x14ac:dyDescent="0.35">
      <c r="A326" s="59" t="s">
        <v>2070</v>
      </c>
      <c r="B326" s="40" t="s">
        <v>32</v>
      </c>
      <c r="C326" s="40" t="str">
        <f t="shared" si="28"/>
        <v>Vincent</v>
      </c>
      <c r="D326" s="40">
        <f t="shared" si="29"/>
        <v>8</v>
      </c>
      <c r="E326" s="40">
        <f t="shared" si="30"/>
        <v>14</v>
      </c>
      <c r="F326" s="40" t="str">
        <f t="shared" si="31"/>
        <v>PASCAL</v>
      </c>
      <c r="G326" s="40" t="str">
        <f>VLOOKUP(F326,'Effectif contrat'!A:B,2,FALSE)</f>
        <v>AIRBUS - MAINTENANCE FAL</v>
      </c>
      <c r="H326" s="32" t="s">
        <v>19</v>
      </c>
      <c r="I326" s="32" t="s">
        <v>37</v>
      </c>
      <c r="J326" s="32">
        <v>42</v>
      </c>
      <c r="K326" s="39">
        <v>35.200000000000003</v>
      </c>
      <c r="L326" s="32">
        <v>1</v>
      </c>
      <c r="M326" s="39">
        <v>35.200000000000003</v>
      </c>
      <c r="N326" s="6"/>
      <c r="O326" t="str">
        <f>VLOOKUP(I326,Article_famille!A:B,2,FALSE)</f>
        <v>Pieds</v>
      </c>
      <c r="P326" t="str">
        <f>VLOOKUP(A326,'Copier commandes wix'!I:N,4,FALSE)</f>
        <v>‎04‎/‎01‎/‎2016</v>
      </c>
      <c r="Q326">
        <f>VLOOKUP(G326,'effectif par contrat'!A:B,2,FALSE)</f>
        <v>38</v>
      </c>
    </row>
    <row r="327" spans="1:17" x14ac:dyDescent="0.35">
      <c r="A327" s="59" t="s">
        <v>2070</v>
      </c>
      <c r="B327" s="40" t="s">
        <v>32</v>
      </c>
      <c r="C327" s="40" t="str">
        <f t="shared" si="28"/>
        <v>Vincent</v>
      </c>
      <c r="D327" s="40">
        <f t="shared" si="29"/>
        <v>8</v>
      </c>
      <c r="E327" s="40">
        <f t="shared" si="30"/>
        <v>14</v>
      </c>
      <c r="F327" s="40" t="str">
        <f t="shared" si="31"/>
        <v>PASCAL</v>
      </c>
      <c r="G327" s="40" t="str">
        <f>VLOOKUP(F327,'Effectif contrat'!A:B,2,FALSE)</f>
        <v>AIRBUS - MAINTENANCE FAL</v>
      </c>
      <c r="H327" s="31" t="s">
        <v>19</v>
      </c>
      <c r="I327" s="31" t="s">
        <v>229</v>
      </c>
      <c r="J327" s="31">
        <v>42</v>
      </c>
      <c r="K327" s="38">
        <v>39.01</v>
      </c>
      <c r="L327" s="31">
        <v>1</v>
      </c>
      <c r="M327" s="38">
        <v>39.01</v>
      </c>
      <c r="N327" s="5"/>
      <c r="O327" t="str">
        <f>VLOOKUP(I327,Article_famille!A:B,2,FALSE)</f>
        <v>Pieds</v>
      </c>
      <c r="P327" t="str">
        <f>VLOOKUP(A327,'Copier commandes wix'!I:N,4,FALSE)</f>
        <v>‎04‎/‎01‎/‎2016</v>
      </c>
      <c r="Q327">
        <f>VLOOKUP(G327,'effectif par contrat'!A:B,2,FALSE)</f>
        <v>38</v>
      </c>
    </row>
    <row r="328" spans="1:17" x14ac:dyDescent="0.35">
      <c r="A328" s="59" t="s">
        <v>2070</v>
      </c>
      <c r="B328" s="40" t="s">
        <v>32</v>
      </c>
      <c r="C328" s="40" t="str">
        <f t="shared" si="28"/>
        <v>Vincent</v>
      </c>
      <c r="D328" s="40">
        <f t="shared" si="29"/>
        <v>8</v>
      </c>
      <c r="E328" s="40">
        <f t="shared" si="30"/>
        <v>14</v>
      </c>
      <c r="F328" s="40" t="str">
        <f t="shared" si="31"/>
        <v>PASCAL</v>
      </c>
      <c r="G328" s="40" t="str">
        <f>VLOOKUP(F328,'Effectif contrat'!A:B,2,FALSE)</f>
        <v>AIRBUS - MAINTENANCE FAL</v>
      </c>
      <c r="H328" s="32" t="s">
        <v>19</v>
      </c>
      <c r="I328" s="32" t="s">
        <v>37</v>
      </c>
      <c r="J328" s="32">
        <v>43</v>
      </c>
      <c r="K328" s="39">
        <v>35.200000000000003</v>
      </c>
      <c r="L328" s="32">
        <v>1</v>
      </c>
      <c r="M328" s="39">
        <v>35.200000000000003</v>
      </c>
      <c r="N328" s="6"/>
      <c r="O328" t="str">
        <f>VLOOKUP(I328,Article_famille!A:B,2,FALSE)</f>
        <v>Pieds</v>
      </c>
      <c r="P328" t="str">
        <f>VLOOKUP(A328,'Copier commandes wix'!I:N,4,FALSE)</f>
        <v>‎04‎/‎01‎/‎2016</v>
      </c>
      <c r="Q328">
        <f>VLOOKUP(G328,'effectif par contrat'!A:B,2,FALSE)</f>
        <v>38</v>
      </c>
    </row>
    <row r="329" spans="1:17" x14ac:dyDescent="0.35">
      <c r="A329" s="59" t="s">
        <v>2070</v>
      </c>
      <c r="B329" s="40" t="s">
        <v>32</v>
      </c>
      <c r="C329" s="40" t="str">
        <f t="shared" si="28"/>
        <v>Vincent</v>
      </c>
      <c r="D329" s="40">
        <f t="shared" si="29"/>
        <v>8</v>
      </c>
      <c r="E329" s="40">
        <f t="shared" si="30"/>
        <v>14</v>
      </c>
      <c r="F329" s="40" t="str">
        <f t="shared" si="31"/>
        <v>PASCAL</v>
      </c>
      <c r="G329" s="40" t="str">
        <f>VLOOKUP(F329,'Effectif contrat'!A:B,2,FALSE)</f>
        <v>AIRBUS - MAINTENANCE FAL</v>
      </c>
      <c r="H329" s="31" t="s">
        <v>19</v>
      </c>
      <c r="I329" s="31" t="s">
        <v>37</v>
      </c>
      <c r="J329" s="31">
        <v>41</v>
      </c>
      <c r="K329" s="38">
        <v>35.200000000000003</v>
      </c>
      <c r="L329" s="31">
        <v>1</v>
      </c>
      <c r="M329" s="38">
        <v>35.200000000000003</v>
      </c>
      <c r="N329" s="5"/>
      <c r="O329" t="str">
        <f>VLOOKUP(I329,Article_famille!A:B,2,FALSE)</f>
        <v>Pieds</v>
      </c>
      <c r="P329" t="str">
        <f>VLOOKUP(A329,'Copier commandes wix'!I:N,4,FALSE)</f>
        <v>‎04‎/‎01‎/‎2016</v>
      </c>
      <c r="Q329">
        <f>VLOOKUP(G329,'effectif par contrat'!A:B,2,FALSE)</f>
        <v>38</v>
      </c>
    </row>
    <row r="330" spans="1:17" x14ac:dyDescent="0.35">
      <c r="A330" s="59" t="s">
        <v>2070</v>
      </c>
      <c r="B330" s="40" t="s">
        <v>32</v>
      </c>
      <c r="C330" s="40" t="str">
        <f t="shared" si="28"/>
        <v>Vincent</v>
      </c>
      <c r="D330" s="40">
        <f t="shared" si="29"/>
        <v>8</v>
      </c>
      <c r="E330" s="40">
        <f t="shared" si="30"/>
        <v>14</v>
      </c>
      <c r="F330" s="40" t="str">
        <f t="shared" si="31"/>
        <v>PASCAL</v>
      </c>
      <c r="G330" s="40" t="str">
        <f>VLOOKUP(F330,'Effectif contrat'!A:B,2,FALSE)</f>
        <v>AIRBUS - MAINTENANCE FAL</v>
      </c>
      <c r="H330" s="32" t="s">
        <v>19</v>
      </c>
      <c r="I330" s="32" t="s">
        <v>37</v>
      </c>
      <c r="J330" s="32">
        <v>44</v>
      </c>
      <c r="K330" s="39">
        <v>35.200000000000003</v>
      </c>
      <c r="L330" s="32">
        <v>1</v>
      </c>
      <c r="M330" s="39">
        <v>35.200000000000003</v>
      </c>
      <c r="N330" s="6"/>
      <c r="O330" t="str">
        <f>VLOOKUP(I330,Article_famille!A:B,2,FALSE)</f>
        <v>Pieds</v>
      </c>
      <c r="P330" t="str">
        <f>VLOOKUP(A330,'Copier commandes wix'!I:N,4,FALSE)</f>
        <v>‎04‎/‎01‎/‎2016</v>
      </c>
      <c r="Q330">
        <f>VLOOKUP(G330,'effectif par contrat'!A:B,2,FALSE)</f>
        <v>38</v>
      </c>
    </row>
    <row r="331" spans="1:17" x14ac:dyDescent="0.35">
      <c r="A331" s="59" t="s">
        <v>2071</v>
      </c>
      <c r="B331" s="40" t="s">
        <v>451</v>
      </c>
      <c r="C331" s="40" t="str">
        <f t="shared" si="28"/>
        <v>stephane</v>
      </c>
      <c r="D331" s="40">
        <f t="shared" si="29"/>
        <v>9</v>
      </c>
      <c r="E331" s="40">
        <f t="shared" si="30"/>
        <v>16</v>
      </c>
      <c r="F331" s="40" t="str">
        <f t="shared" si="31"/>
        <v>mirouze</v>
      </c>
      <c r="G331" s="40" t="str">
        <f>VLOOKUP(F331,'Effectif contrat'!A:B,2,FALSE)</f>
        <v>ATELIER B05</v>
      </c>
      <c r="H331" s="31" t="s">
        <v>19</v>
      </c>
      <c r="I331" s="31" t="s">
        <v>20</v>
      </c>
      <c r="J331" s="31">
        <v>9</v>
      </c>
      <c r="K331" s="38">
        <v>3.71</v>
      </c>
      <c r="L331" s="31">
        <v>1</v>
      </c>
      <c r="M331" s="38">
        <v>3.71</v>
      </c>
      <c r="N331" s="5"/>
      <c r="O331" t="str">
        <f>VLOOKUP(I331,Article_famille!A:B,2,FALSE)</f>
        <v>Mains</v>
      </c>
      <c r="P331" t="str">
        <f>VLOOKUP(A331,'Copier commandes wix'!I:N,4,FALSE)</f>
        <v>‎06‎/‎01‎/‎2016</v>
      </c>
      <c r="Q331">
        <f>VLOOKUP(G331,'effectif par contrat'!A:B,2,FALSE)</f>
        <v>5</v>
      </c>
    </row>
    <row r="332" spans="1:17" x14ac:dyDescent="0.35">
      <c r="A332" s="59" t="s">
        <v>2071</v>
      </c>
      <c r="B332" s="40" t="s">
        <v>451</v>
      </c>
      <c r="C332" s="40" t="str">
        <f t="shared" si="28"/>
        <v>stephane</v>
      </c>
      <c r="D332" s="40">
        <f t="shared" si="29"/>
        <v>9</v>
      </c>
      <c r="E332" s="40">
        <f t="shared" si="30"/>
        <v>16</v>
      </c>
      <c r="F332" s="40" t="str">
        <f t="shared" si="31"/>
        <v>mirouze</v>
      </c>
      <c r="G332" s="40" t="str">
        <f>VLOOKUP(F332,'Effectif contrat'!A:B,2,FALSE)</f>
        <v>ATELIER B05</v>
      </c>
      <c r="H332" s="32" t="s">
        <v>19</v>
      </c>
      <c r="I332" s="32" t="s">
        <v>20</v>
      </c>
      <c r="J332" s="32">
        <v>10</v>
      </c>
      <c r="K332" s="39">
        <v>3.71</v>
      </c>
      <c r="L332" s="32">
        <v>1</v>
      </c>
      <c r="M332" s="39">
        <v>3.71</v>
      </c>
      <c r="N332" s="6"/>
      <c r="O332" t="str">
        <f>VLOOKUP(I332,Article_famille!A:B,2,FALSE)</f>
        <v>Mains</v>
      </c>
      <c r="P332" t="str">
        <f>VLOOKUP(A332,'Copier commandes wix'!I:N,4,FALSE)</f>
        <v>‎06‎/‎01‎/‎2016</v>
      </c>
      <c r="Q332">
        <f>VLOOKUP(G332,'effectif par contrat'!A:B,2,FALSE)</f>
        <v>5</v>
      </c>
    </row>
    <row r="333" spans="1:17" x14ac:dyDescent="0.35">
      <c r="A333" s="59" t="s">
        <v>2072</v>
      </c>
      <c r="B333" s="40" t="s">
        <v>117</v>
      </c>
      <c r="C333" s="40" t="str">
        <f t="shared" si="28"/>
        <v>alexis</v>
      </c>
      <c r="D333" s="40">
        <f t="shared" si="29"/>
        <v>7</v>
      </c>
      <c r="E333" s="40">
        <f t="shared" si="30"/>
        <v>15</v>
      </c>
      <c r="F333" s="40" t="str">
        <f t="shared" si="31"/>
        <v>tamowski</v>
      </c>
      <c r="G333" s="40" t="str">
        <f>VLOOKUP(F333,'Effectif contrat'!A:B,2,FALSE)</f>
        <v>AIRBUS - MAINTENANCE MOSE</v>
      </c>
      <c r="H333" s="31" t="s">
        <v>19</v>
      </c>
      <c r="I333" s="31" t="s">
        <v>68</v>
      </c>
      <c r="J333" s="31">
        <v>8</v>
      </c>
      <c r="K333" s="38">
        <v>3.91</v>
      </c>
      <c r="L333" s="31">
        <v>80</v>
      </c>
      <c r="M333" s="38">
        <v>312.8</v>
      </c>
      <c r="N333" s="5"/>
      <c r="O333" t="str">
        <f>VLOOKUP(I333,Article_famille!A:B,2,FALSE)</f>
        <v>Mains</v>
      </c>
      <c r="P333" t="str">
        <f>VLOOKUP(A333,'Copier commandes wix'!I:N,4,FALSE)</f>
        <v>‎06‎/‎01‎/‎2016</v>
      </c>
      <c r="Q333">
        <f>VLOOKUP(G333,'effectif par contrat'!A:B,2,FALSE)</f>
        <v>37</v>
      </c>
    </row>
    <row r="334" spans="1:17" x14ac:dyDescent="0.35">
      <c r="A334" s="59" t="s">
        <v>2072</v>
      </c>
      <c r="B334" s="40" t="s">
        <v>117</v>
      </c>
      <c r="C334" s="40" t="str">
        <f t="shared" si="28"/>
        <v>alexis</v>
      </c>
      <c r="D334" s="40">
        <f t="shared" si="29"/>
        <v>7</v>
      </c>
      <c r="E334" s="40">
        <f t="shared" si="30"/>
        <v>15</v>
      </c>
      <c r="F334" s="40" t="str">
        <f t="shared" si="31"/>
        <v>tamowski</v>
      </c>
      <c r="G334" s="40" t="str">
        <f>VLOOKUP(F334,'Effectif contrat'!A:B,2,FALSE)</f>
        <v>AIRBUS - MAINTENANCE MOSE</v>
      </c>
      <c r="H334" s="32" t="s">
        <v>19</v>
      </c>
      <c r="I334" s="32" t="s">
        <v>68</v>
      </c>
      <c r="J334" s="32">
        <v>9</v>
      </c>
      <c r="K334" s="39">
        <v>3.91</v>
      </c>
      <c r="L334" s="32">
        <v>80</v>
      </c>
      <c r="M334" s="39">
        <v>312.8</v>
      </c>
      <c r="N334" s="6"/>
      <c r="O334" t="str">
        <f>VLOOKUP(I334,Article_famille!A:B,2,FALSE)</f>
        <v>Mains</v>
      </c>
      <c r="P334" t="str">
        <f>VLOOKUP(A334,'Copier commandes wix'!I:N,4,FALSE)</f>
        <v>‎06‎/‎01‎/‎2016</v>
      </c>
      <c r="Q334">
        <f>VLOOKUP(G334,'effectif par contrat'!A:B,2,FALSE)</f>
        <v>37</v>
      </c>
    </row>
    <row r="335" spans="1:17" x14ac:dyDescent="0.35">
      <c r="A335" s="59" t="s">
        <v>2072</v>
      </c>
      <c r="B335" s="40" t="s">
        <v>117</v>
      </c>
      <c r="C335" s="40" t="str">
        <f t="shared" si="28"/>
        <v>alexis</v>
      </c>
      <c r="D335" s="40">
        <f t="shared" si="29"/>
        <v>7</v>
      </c>
      <c r="E335" s="40">
        <f t="shared" si="30"/>
        <v>15</v>
      </c>
      <c r="F335" s="40" t="str">
        <f t="shared" si="31"/>
        <v>tamowski</v>
      </c>
      <c r="G335" s="40" t="str">
        <f>VLOOKUP(F335,'Effectif contrat'!A:B,2,FALSE)</f>
        <v>AIRBUS - MAINTENANCE MOSE</v>
      </c>
      <c r="H335" s="31" t="s">
        <v>19</v>
      </c>
      <c r="I335" s="31" t="s">
        <v>68</v>
      </c>
      <c r="J335" s="31">
        <v>10</v>
      </c>
      <c r="K335" s="38">
        <v>3.91</v>
      </c>
      <c r="L335" s="31">
        <v>80</v>
      </c>
      <c r="M335" s="38">
        <v>312.8</v>
      </c>
      <c r="N335" s="5"/>
      <c r="O335" t="str">
        <f>VLOOKUP(I335,Article_famille!A:B,2,FALSE)</f>
        <v>Mains</v>
      </c>
      <c r="P335" t="str">
        <f>VLOOKUP(A335,'Copier commandes wix'!I:N,4,FALSE)</f>
        <v>‎06‎/‎01‎/‎2016</v>
      </c>
      <c r="Q335">
        <f>VLOOKUP(G335,'effectif par contrat'!A:B,2,FALSE)</f>
        <v>37</v>
      </c>
    </row>
    <row r="336" spans="1:17" x14ac:dyDescent="0.35">
      <c r="A336" s="59" t="s">
        <v>2072</v>
      </c>
      <c r="B336" s="40" t="s">
        <v>117</v>
      </c>
      <c r="C336" s="40" t="str">
        <f t="shared" si="28"/>
        <v>alexis</v>
      </c>
      <c r="D336" s="40">
        <f t="shared" si="29"/>
        <v>7</v>
      </c>
      <c r="E336" s="40">
        <f t="shared" si="30"/>
        <v>15</v>
      </c>
      <c r="F336" s="40" t="str">
        <f t="shared" si="31"/>
        <v>tamowski</v>
      </c>
      <c r="G336" s="40" t="str">
        <f>VLOOKUP(F336,'Effectif contrat'!A:B,2,FALSE)</f>
        <v>AIRBUS - MAINTENANCE MOSE</v>
      </c>
      <c r="H336" s="32" t="s">
        <v>19</v>
      </c>
      <c r="I336" s="32" t="s">
        <v>68</v>
      </c>
      <c r="J336" s="32">
        <v>7</v>
      </c>
      <c r="K336" s="39">
        <v>3.91</v>
      </c>
      <c r="L336" s="32">
        <v>20</v>
      </c>
      <c r="M336" s="39">
        <v>78.2</v>
      </c>
      <c r="N336" s="6"/>
      <c r="O336" t="str">
        <f>VLOOKUP(I336,Article_famille!A:B,2,FALSE)</f>
        <v>Mains</v>
      </c>
      <c r="P336" t="str">
        <f>VLOOKUP(A336,'Copier commandes wix'!I:N,4,FALSE)</f>
        <v>‎06‎/‎01‎/‎2016</v>
      </c>
      <c r="Q336">
        <f>VLOOKUP(G336,'effectif par contrat'!A:B,2,FALSE)</f>
        <v>37</v>
      </c>
    </row>
    <row r="337" spans="1:17" x14ac:dyDescent="0.35">
      <c r="A337" s="59" t="s">
        <v>2072</v>
      </c>
      <c r="B337" s="40" t="s">
        <v>117</v>
      </c>
      <c r="C337" s="40" t="str">
        <f t="shared" si="28"/>
        <v>alexis</v>
      </c>
      <c r="D337" s="40">
        <f t="shared" si="29"/>
        <v>7</v>
      </c>
      <c r="E337" s="40">
        <f t="shared" si="30"/>
        <v>15</v>
      </c>
      <c r="F337" s="40" t="str">
        <f t="shared" si="31"/>
        <v>tamowski</v>
      </c>
      <c r="G337" s="40" t="str">
        <f>VLOOKUP(F337,'Effectif contrat'!A:B,2,FALSE)</f>
        <v>AIRBUS - MAINTENANCE MOSE</v>
      </c>
      <c r="H337" s="31" t="s">
        <v>19</v>
      </c>
      <c r="I337" s="31" t="s">
        <v>20</v>
      </c>
      <c r="J337" s="31">
        <v>7</v>
      </c>
      <c r="K337" s="38">
        <v>3.71</v>
      </c>
      <c r="L337" s="31">
        <v>20</v>
      </c>
      <c r="M337" s="38">
        <v>74.2</v>
      </c>
      <c r="N337" s="5"/>
      <c r="O337" t="str">
        <f>VLOOKUP(I337,Article_famille!A:B,2,FALSE)</f>
        <v>Mains</v>
      </c>
      <c r="P337" t="str">
        <f>VLOOKUP(A337,'Copier commandes wix'!I:N,4,FALSE)</f>
        <v>‎06‎/‎01‎/‎2016</v>
      </c>
      <c r="Q337">
        <f>VLOOKUP(G337,'effectif par contrat'!A:B,2,FALSE)</f>
        <v>37</v>
      </c>
    </row>
    <row r="338" spans="1:17" x14ac:dyDescent="0.35">
      <c r="A338" s="59" t="s">
        <v>2072</v>
      </c>
      <c r="B338" s="40" t="s">
        <v>117</v>
      </c>
      <c r="C338" s="40" t="str">
        <f t="shared" si="28"/>
        <v>alexis</v>
      </c>
      <c r="D338" s="40">
        <f t="shared" si="29"/>
        <v>7</v>
      </c>
      <c r="E338" s="40">
        <f t="shared" si="30"/>
        <v>15</v>
      </c>
      <c r="F338" s="40" t="str">
        <f t="shared" si="31"/>
        <v>tamowski</v>
      </c>
      <c r="G338" s="40" t="str">
        <f>VLOOKUP(F338,'Effectif contrat'!A:B,2,FALSE)</f>
        <v>AIRBUS - MAINTENANCE MOSE</v>
      </c>
      <c r="H338" s="32" t="s">
        <v>19</v>
      </c>
      <c r="I338" s="32" t="s">
        <v>20</v>
      </c>
      <c r="J338" s="32">
        <v>8</v>
      </c>
      <c r="K338" s="39">
        <v>3.71</v>
      </c>
      <c r="L338" s="32">
        <v>200</v>
      </c>
      <c r="M338" s="39">
        <v>742</v>
      </c>
      <c r="N338" s="6"/>
      <c r="O338" t="str">
        <f>VLOOKUP(I338,Article_famille!A:B,2,FALSE)</f>
        <v>Mains</v>
      </c>
      <c r="P338" t="str">
        <f>VLOOKUP(A338,'Copier commandes wix'!I:N,4,FALSE)</f>
        <v>‎06‎/‎01‎/‎2016</v>
      </c>
      <c r="Q338">
        <f>VLOOKUP(G338,'effectif par contrat'!A:B,2,FALSE)</f>
        <v>37</v>
      </c>
    </row>
    <row r="339" spans="1:17" x14ac:dyDescent="0.35">
      <c r="A339" s="59" t="s">
        <v>2072</v>
      </c>
      <c r="B339" s="40" t="s">
        <v>117</v>
      </c>
      <c r="C339" s="40" t="str">
        <f t="shared" si="28"/>
        <v>alexis</v>
      </c>
      <c r="D339" s="40">
        <f t="shared" si="29"/>
        <v>7</v>
      </c>
      <c r="E339" s="40">
        <f t="shared" si="30"/>
        <v>15</v>
      </c>
      <c r="F339" s="40" t="str">
        <f t="shared" si="31"/>
        <v>tamowski</v>
      </c>
      <c r="G339" s="40" t="str">
        <f>VLOOKUP(F339,'Effectif contrat'!A:B,2,FALSE)</f>
        <v>AIRBUS - MAINTENANCE MOSE</v>
      </c>
      <c r="H339" s="31" t="s">
        <v>19</v>
      </c>
      <c r="I339" s="31" t="s">
        <v>20</v>
      </c>
      <c r="J339" s="31">
        <v>9</v>
      </c>
      <c r="K339" s="38">
        <v>3.71</v>
      </c>
      <c r="L339" s="31">
        <v>240</v>
      </c>
      <c r="M339" s="38">
        <v>890.4</v>
      </c>
      <c r="N339" s="5"/>
      <c r="O339" t="str">
        <f>VLOOKUP(I339,Article_famille!A:B,2,FALSE)</f>
        <v>Mains</v>
      </c>
      <c r="P339" t="str">
        <f>VLOOKUP(A339,'Copier commandes wix'!I:N,4,FALSE)</f>
        <v>‎06‎/‎01‎/‎2016</v>
      </c>
      <c r="Q339">
        <f>VLOOKUP(G339,'effectif par contrat'!A:B,2,FALSE)</f>
        <v>37</v>
      </c>
    </row>
    <row r="340" spans="1:17" x14ac:dyDescent="0.35">
      <c r="A340" s="59" t="s">
        <v>2073</v>
      </c>
      <c r="B340" s="40" t="s">
        <v>452</v>
      </c>
      <c r="C340" s="40" t="str">
        <f t="shared" si="28"/>
        <v>Jerome</v>
      </c>
      <c r="D340" s="40">
        <f t="shared" si="29"/>
        <v>7</v>
      </c>
      <c r="E340" s="40">
        <f t="shared" si="30"/>
        <v>16</v>
      </c>
      <c r="F340" s="40" t="str">
        <f t="shared" si="31"/>
        <v>BACHELERY</v>
      </c>
      <c r="G340" s="40" t="str">
        <f>VLOOKUP(F340,'Effectif contrat'!A:B,2,FALSE)</f>
        <v>CHANTIERS ELEC - REIXACH</v>
      </c>
      <c r="H340" s="31" t="s">
        <v>25</v>
      </c>
      <c r="I340" s="31" t="s">
        <v>445</v>
      </c>
      <c r="J340" s="31">
        <v>9</v>
      </c>
      <c r="K340" s="38">
        <v>3.68</v>
      </c>
      <c r="L340" s="31">
        <v>3</v>
      </c>
      <c r="M340" s="38">
        <v>11.04</v>
      </c>
      <c r="N340" s="5"/>
      <c r="O340" t="str">
        <f>VLOOKUP(I340,Article_famille!A:B,2,FALSE)</f>
        <v>Mains</v>
      </c>
      <c r="P340" t="str">
        <f>VLOOKUP(A340,'Copier commandes wix'!I:N,4,FALSE)</f>
        <v>‎06‎/‎01‎/‎2016</v>
      </c>
      <c r="Q340">
        <f>VLOOKUP(G340,'effectif par contrat'!A:B,2,FALSE)</f>
        <v>6</v>
      </c>
    </row>
    <row r="341" spans="1:17" x14ac:dyDescent="0.35">
      <c r="A341" s="59" t="s">
        <v>2073</v>
      </c>
      <c r="B341" s="40" t="s">
        <v>452</v>
      </c>
      <c r="C341" s="40" t="str">
        <f t="shared" si="28"/>
        <v>Jerome</v>
      </c>
      <c r="D341" s="40">
        <f t="shared" si="29"/>
        <v>7</v>
      </c>
      <c r="E341" s="40">
        <f t="shared" si="30"/>
        <v>16</v>
      </c>
      <c r="F341" s="40" t="str">
        <f t="shared" si="31"/>
        <v>BACHELERY</v>
      </c>
      <c r="G341" s="40" t="str">
        <f>VLOOKUP(F341,'Effectif contrat'!A:B,2,FALSE)</f>
        <v>CHANTIERS ELEC - REIXACH</v>
      </c>
      <c r="H341" s="32" t="s">
        <v>25</v>
      </c>
      <c r="I341" s="32" t="s">
        <v>445</v>
      </c>
      <c r="J341" s="32">
        <v>10</v>
      </c>
      <c r="K341" s="39">
        <v>3.68</v>
      </c>
      <c r="L341" s="32">
        <v>1</v>
      </c>
      <c r="M341" s="39">
        <v>3.68</v>
      </c>
      <c r="N341" s="6"/>
      <c r="O341" t="str">
        <f>VLOOKUP(I341,Article_famille!A:B,2,FALSE)</f>
        <v>Mains</v>
      </c>
      <c r="P341" t="str">
        <f>VLOOKUP(A341,'Copier commandes wix'!I:N,4,FALSE)</f>
        <v>‎06‎/‎01‎/‎2016</v>
      </c>
      <c r="Q341">
        <f>VLOOKUP(G341,'effectif par contrat'!A:B,2,FALSE)</f>
        <v>6</v>
      </c>
    </row>
    <row r="342" spans="1:17" x14ac:dyDescent="0.35">
      <c r="A342" s="59" t="s">
        <v>2074</v>
      </c>
      <c r="B342" s="40" t="s">
        <v>453</v>
      </c>
      <c r="C342" s="40" t="str">
        <f t="shared" si="28"/>
        <v>karl</v>
      </c>
      <c r="D342" s="40">
        <f t="shared" si="29"/>
        <v>5</v>
      </c>
      <c r="E342" s="40">
        <f t="shared" si="30"/>
        <v>12</v>
      </c>
      <c r="F342" s="40" t="str">
        <f t="shared" si="31"/>
        <v>humbert</v>
      </c>
      <c r="G342" s="40" t="str">
        <f>VLOOKUP(F342,'Effectif contrat'!A:B,2,FALSE)</f>
        <v>THALES - MAINTENANCE</v>
      </c>
      <c r="H342" s="31" t="s">
        <v>19</v>
      </c>
      <c r="I342" s="31" t="s">
        <v>20</v>
      </c>
      <c r="J342" s="31">
        <v>9</v>
      </c>
      <c r="K342" s="38">
        <v>3.71</v>
      </c>
      <c r="L342" s="31">
        <v>1</v>
      </c>
      <c r="M342" s="38">
        <v>3.71</v>
      </c>
      <c r="N342" s="5"/>
      <c r="O342" t="str">
        <f>VLOOKUP(I342,Article_famille!A:B,2,FALSE)</f>
        <v>Mains</v>
      </c>
      <c r="P342" t="str">
        <f>VLOOKUP(A342,'Copier commandes wix'!I:N,4,FALSE)</f>
        <v>‎08‎/‎01‎/‎2016</v>
      </c>
      <c r="Q342">
        <f>VLOOKUP(G342,'effectif par contrat'!A:B,2,FALSE)</f>
        <v>3</v>
      </c>
    </row>
    <row r="343" spans="1:17" x14ac:dyDescent="0.35">
      <c r="A343" s="59" t="s">
        <v>2074</v>
      </c>
      <c r="B343" s="40" t="s">
        <v>453</v>
      </c>
      <c r="C343" s="40" t="str">
        <f t="shared" si="28"/>
        <v>karl</v>
      </c>
      <c r="D343" s="40">
        <f t="shared" si="29"/>
        <v>5</v>
      </c>
      <c r="E343" s="40">
        <f t="shared" si="30"/>
        <v>12</v>
      </c>
      <c r="F343" s="40" t="str">
        <f t="shared" si="31"/>
        <v>humbert</v>
      </c>
      <c r="G343" s="40" t="str">
        <f>VLOOKUP(F343,'Effectif contrat'!A:B,2,FALSE)</f>
        <v>THALES - MAINTENANCE</v>
      </c>
      <c r="H343" s="32" t="s">
        <v>19</v>
      </c>
      <c r="I343" s="32" t="s">
        <v>24</v>
      </c>
      <c r="J343" s="32" t="s">
        <v>56</v>
      </c>
      <c r="K343" s="39">
        <v>7.36</v>
      </c>
      <c r="L343" s="32">
        <v>1</v>
      </c>
      <c r="M343" s="39">
        <v>7.36</v>
      </c>
      <c r="N343" s="6"/>
      <c r="O343" t="str">
        <f>VLOOKUP(I343,Article_famille!A:B,2,FALSE)</f>
        <v>Mains</v>
      </c>
      <c r="P343" t="str">
        <f>VLOOKUP(A343,'Copier commandes wix'!I:N,4,FALSE)</f>
        <v>‎08‎/‎01‎/‎2016</v>
      </c>
      <c r="Q343">
        <f>VLOOKUP(G343,'effectif par contrat'!A:B,2,FALSE)</f>
        <v>3</v>
      </c>
    </row>
    <row r="344" spans="1:17" x14ac:dyDescent="0.35">
      <c r="A344" s="59" t="s">
        <v>2074</v>
      </c>
      <c r="B344" s="40" t="s">
        <v>453</v>
      </c>
      <c r="C344" s="40" t="str">
        <f t="shared" si="28"/>
        <v>karl</v>
      </c>
      <c r="D344" s="40">
        <f t="shared" si="29"/>
        <v>5</v>
      </c>
      <c r="E344" s="40">
        <f t="shared" si="30"/>
        <v>12</v>
      </c>
      <c r="F344" s="40" t="str">
        <f t="shared" si="31"/>
        <v>humbert</v>
      </c>
      <c r="G344" s="40" t="str">
        <f>VLOOKUP(F344,'Effectif contrat'!A:B,2,FALSE)</f>
        <v>THALES - MAINTENANCE</v>
      </c>
      <c r="H344" s="31" t="s">
        <v>19</v>
      </c>
      <c r="I344" s="31" t="s">
        <v>68</v>
      </c>
      <c r="J344" s="31">
        <v>9</v>
      </c>
      <c r="K344" s="38">
        <v>3.91</v>
      </c>
      <c r="L344" s="31">
        <v>1</v>
      </c>
      <c r="M344" s="38">
        <v>3.91</v>
      </c>
      <c r="N344" s="5"/>
      <c r="O344" t="str">
        <f>VLOOKUP(I344,Article_famille!A:B,2,FALSE)</f>
        <v>Mains</v>
      </c>
      <c r="P344" t="str">
        <f>VLOOKUP(A344,'Copier commandes wix'!I:N,4,FALSE)</f>
        <v>‎08‎/‎01‎/‎2016</v>
      </c>
      <c r="Q344">
        <f>VLOOKUP(G344,'effectif par contrat'!A:B,2,FALSE)</f>
        <v>3</v>
      </c>
    </row>
    <row r="345" spans="1:17" x14ac:dyDescent="0.35">
      <c r="A345" s="59" t="s">
        <v>2075</v>
      </c>
      <c r="B345" s="40" t="s">
        <v>214</v>
      </c>
      <c r="C345" s="40" t="str">
        <f t="shared" si="28"/>
        <v>vincent</v>
      </c>
      <c r="D345" s="40">
        <f t="shared" si="29"/>
        <v>8</v>
      </c>
      <c r="E345" s="40">
        <f t="shared" si="30"/>
        <v>16</v>
      </c>
      <c r="F345" s="40" t="str">
        <f t="shared" si="31"/>
        <v>davantes</v>
      </c>
      <c r="G345" s="40" t="str">
        <f>VLOOKUP(F345,'Effectif contrat'!A:B,2,FALSE)</f>
        <v>AIRBUS - TRAVAUX MOSE</v>
      </c>
      <c r="H345" s="31" t="s">
        <v>19</v>
      </c>
      <c r="I345" s="31" t="s">
        <v>179</v>
      </c>
      <c r="J345" s="31"/>
      <c r="K345" s="38">
        <v>4.6500000000000004</v>
      </c>
      <c r="L345" s="31">
        <v>20</v>
      </c>
      <c r="M345" s="38">
        <v>93</v>
      </c>
      <c r="N345" s="5"/>
      <c r="O345" t="str">
        <f>VLOOKUP(I345,Article_famille!A:B,2,FALSE)</f>
        <v>Yeux</v>
      </c>
      <c r="P345" t="str">
        <f>VLOOKUP(A345,'Copier commandes wix'!I:N,4,FALSE)</f>
        <v>‎06‎/‎01‎/‎2016</v>
      </c>
      <c r="Q345">
        <f>VLOOKUP(G345,'effectif par contrat'!A:B,2,FALSE)</f>
        <v>5</v>
      </c>
    </row>
    <row r="346" spans="1:17" x14ac:dyDescent="0.35">
      <c r="A346" s="59" t="s">
        <v>2076</v>
      </c>
      <c r="B346" s="40" t="s">
        <v>214</v>
      </c>
      <c r="C346" s="40" t="str">
        <f t="shared" si="28"/>
        <v>vincent</v>
      </c>
      <c r="D346" s="40">
        <f t="shared" si="29"/>
        <v>8</v>
      </c>
      <c r="E346" s="40">
        <f t="shared" si="30"/>
        <v>16</v>
      </c>
      <c r="F346" s="40" t="str">
        <f t="shared" si="31"/>
        <v>davantes</v>
      </c>
      <c r="G346" s="40" t="str">
        <f>VLOOKUP(F346,'Effectif contrat'!A:B,2,FALSE)</f>
        <v>AIRBUS - TRAVAUX MOSE</v>
      </c>
      <c r="H346" s="31" t="s">
        <v>19</v>
      </c>
      <c r="I346" s="31" t="s">
        <v>122</v>
      </c>
      <c r="J346" s="31"/>
      <c r="K346" s="38">
        <v>13.5</v>
      </c>
      <c r="L346" s="31">
        <v>1</v>
      </c>
      <c r="M346" s="38">
        <v>13.5</v>
      </c>
      <c r="N346" s="5"/>
      <c r="O346" t="str">
        <f>VLOOKUP(I346,Article_famille!A:B,2,FALSE)</f>
        <v>Auditif</v>
      </c>
      <c r="P346" t="str">
        <f>VLOOKUP(A346,'Copier commandes wix'!I:N,4,FALSE)</f>
        <v>‎11‎/‎01‎/‎2016</v>
      </c>
      <c r="Q346">
        <f>VLOOKUP(G346,'effectif par contrat'!A:B,2,FALSE)</f>
        <v>5</v>
      </c>
    </row>
    <row r="347" spans="1:17" x14ac:dyDescent="0.35">
      <c r="A347" s="59" t="s">
        <v>2077</v>
      </c>
      <c r="B347" s="40" t="s">
        <v>32</v>
      </c>
      <c r="C347" s="40" t="str">
        <f t="shared" si="28"/>
        <v>Vincent</v>
      </c>
      <c r="D347" s="40">
        <f t="shared" si="29"/>
        <v>8</v>
      </c>
      <c r="E347" s="40">
        <f t="shared" si="30"/>
        <v>14</v>
      </c>
      <c r="F347" s="40" t="str">
        <f t="shared" si="31"/>
        <v>PASCAL</v>
      </c>
      <c r="G347" s="40" t="str">
        <f>VLOOKUP(F347,'Effectif contrat'!A:B,2,FALSE)</f>
        <v>AIRBUS - MAINTENANCE FAL</v>
      </c>
      <c r="H347" s="31" t="s">
        <v>19</v>
      </c>
      <c r="I347" s="31" t="s">
        <v>20</v>
      </c>
      <c r="J347" s="31">
        <v>9</v>
      </c>
      <c r="K347" s="38">
        <v>3.71</v>
      </c>
      <c r="L347" s="31">
        <v>24</v>
      </c>
      <c r="M347" s="38">
        <v>89.04</v>
      </c>
      <c r="N347" s="5"/>
      <c r="O347" t="str">
        <f>VLOOKUP(I347,Article_famille!A:B,2,FALSE)</f>
        <v>Mains</v>
      </c>
      <c r="P347" t="str">
        <f>VLOOKUP(A347,'Copier commandes wix'!I:N,4,FALSE)</f>
        <v>‎11‎/‎01‎/‎2016</v>
      </c>
      <c r="Q347">
        <f>VLOOKUP(G347,'effectif par contrat'!A:B,2,FALSE)</f>
        <v>38</v>
      </c>
    </row>
    <row r="348" spans="1:17" x14ac:dyDescent="0.35">
      <c r="A348" s="59" t="s">
        <v>2077</v>
      </c>
      <c r="B348" s="40" t="s">
        <v>32</v>
      </c>
      <c r="C348" s="40" t="str">
        <f t="shared" si="28"/>
        <v>Vincent</v>
      </c>
      <c r="D348" s="40">
        <f t="shared" si="29"/>
        <v>8</v>
      </c>
      <c r="E348" s="40">
        <f t="shared" si="30"/>
        <v>14</v>
      </c>
      <c r="F348" s="40" t="str">
        <f t="shared" si="31"/>
        <v>PASCAL</v>
      </c>
      <c r="G348" s="40" t="str">
        <f>VLOOKUP(F348,'Effectif contrat'!A:B,2,FALSE)</f>
        <v>AIRBUS - MAINTENANCE FAL</v>
      </c>
      <c r="H348" s="32" t="s">
        <v>25</v>
      </c>
      <c r="I348" s="32" t="s">
        <v>29</v>
      </c>
      <c r="J348" s="32"/>
      <c r="K348" s="39">
        <v>12.6</v>
      </c>
      <c r="L348" s="32">
        <v>5</v>
      </c>
      <c r="M348" s="39">
        <v>63</v>
      </c>
      <c r="N348" s="6"/>
      <c r="O348" t="str">
        <f>VLOOKUP(I348,Article_famille!A:B,2,FALSE)</f>
        <v>Tête</v>
      </c>
      <c r="P348" t="str">
        <f>VLOOKUP(A348,'Copier commandes wix'!I:N,4,FALSE)</f>
        <v>‎11‎/‎01‎/‎2016</v>
      </c>
      <c r="Q348">
        <f>VLOOKUP(G348,'effectif par contrat'!A:B,2,FALSE)</f>
        <v>38</v>
      </c>
    </row>
    <row r="349" spans="1:17" x14ac:dyDescent="0.35">
      <c r="A349" s="59" t="s">
        <v>2077</v>
      </c>
      <c r="B349" s="40" t="s">
        <v>32</v>
      </c>
      <c r="C349" s="40" t="str">
        <f t="shared" si="28"/>
        <v>Vincent</v>
      </c>
      <c r="D349" s="40">
        <f t="shared" si="29"/>
        <v>8</v>
      </c>
      <c r="E349" s="40">
        <f t="shared" si="30"/>
        <v>14</v>
      </c>
      <c r="F349" s="40" t="str">
        <f t="shared" si="31"/>
        <v>PASCAL</v>
      </c>
      <c r="G349" s="40" t="str">
        <f>VLOOKUP(F349,'Effectif contrat'!A:B,2,FALSE)</f>
        <v>AIRBUS - MAINTENANCE FAL</v>
      </c>
      <c r="H349" s="31" t="s">
        <v>19</v>
      </c>
      <c r="I349" s="31" t="s">
        <v>163</v>
      </c>
      <c r="J349" s="31" t="s">
        <v>222</v>
      </c>
      <c r="K349" s="38">
        <v>2.2999999999999998</v>
      </c>
      <c r="L349" s="31">
        <v>7</v>
      </c>
      <c r="M349" s="38">
        <v>16.100000000000001</v>
      </c>
      <c r="N349" s="5"/>
      <c r="O349" t="str">
        <f>VLOOKUP(I349,Article_famille!A:B,2,FALSE)</f>
        <v>Corps</v>
      </c>
      <c r="P349" t="str">
        <f>VLOOKUP(A349,'Copier commandes wix'!I:N,4,FALSE)</f>
        <v>‎11‎/‎01‎/‎2016</v>
      </c>
      <c r="Q349">
        <f>VLOOKUP(G349,'effectif par contrat'!A:B,2,FALSE)</f>
        <v>38</v>
      </c>
    </row>
    <row r="350" spans="1:17" x14ac:dyDescent="0.35">
      <c r="A350" s="59" t="s">
        <v>2078</v>
      </c>
      <c r="B350" s="40" t="s">
        <v>454</v>
      </c>
      <c r="C350" s="40" t="str">
        <f t="shared" si="28"/>
        <v>Mathieu</v>
      </c>
      <c r="D350" s="40">
        <f t="shared" si="29"/>
        <v>8</v>
      </c>
      <c r="E350" s="40">
        <f t="shared" si="30"/>
        <v>17</v>
      </c>
      <c r="F350" s="40" t="str">
        <f t="shared" si="31"/>
        <v>Cantonnet</v>
      </c>
      <c r="G350" s="40" t="str">
        <f>VLOOKUP(F350,'Effectif contrat'!A:B,2,FALSE)</f>
        <v>AIRBUS - MAINTENANCE FAL</v>
      </c>
      <c r="H350" s="31" t="s">
        <v>19</v>
      </c>
      <c r="I350" s="31" t="s">
        <v>455</v>
      </c>
      <c r="J350" s="31">
        <v>43</v>
      </c>
      <c r="K350" s="38">
        <v>45.67</v>
      </c>
      <c r="L350" s="31">
        <v>1</v>
      </c>
      <c r="M350" s="38">
        <v>45.67</v>
      </c>
      <c r="N350" s="5"/>
      <c r="O350" t="str">
        <f>VLOOKUP(I350,Article_famille!A:B,2,FALSE)</f>
        <v>Pieds</v>
      </c>
      <c r="P350" t="str">
        <f>VLOOKUP(A350,'Copier commandes wix'!I:N,4,FALSE)</f>
        <v>‎12‎/‎01‎/‎2016</v>
      </c>
      <c r="Q350">
        <f>VLOOKUP(G350,'effectif par contrat'!A:B,2,FALSE)</f>
        <v>38</v>
      </c>
    </row>
    <row r="351" spans="1:17" x14ac:dyDescent="0.35">
      <c r="A351" s="59" t="s">
        <v>2078</v>
      </c>
      <c r="B351" s="40" t="s">
        <v>454</v>
      </c>
      <c r="C351" s="40" t="str">
        <f t="shared" si="28"/>
        <v>Mathieu</v>
      </c>
      <c r="D351" s="40">
        <f t="shared" si="29"/>
        <v>8</v>
      </c>
      <c r="E351" s="40">
        <f t="shared" si="30"/>
        <v>17</v>
      </c>
      <c r="F351" s="40" t="str">
        <f t="shared" si="31"/>
        <v>Cantonnet</v>
      </c>
      <c r="G351" s="40" t="str">
        <f>VLOOKUP(F351,'Effectif contrat'!A:B,2,FALSE)</f>
        <v>AIRBUS - MAINTENANCE FAL</v>
      </c>
      <c r="H351" s="32" t="s">
        <v>19</v>
      </c>
      <c r="I351" s="32" t="s">
        <v>22</v>
      </c>
      <c r="J351" s="32">
        <v>41</v>
      </c>
      <c r="K351" s="39">
        <v>39.68</v>
      </c>
      <c r="L351" s="32">
        <v>1</v>
      </c>
      <c r="M351" s="39">
        <v>39.68</v>
      </c>
      <c r="N351" s="6"/>
      <c r="O351" t="str">
        <f>VLOOKUP(I351,Article_famille!A:B,2,FALSE)</f>
        <v>Pieds</v>
      </c>
      <c r="P351" t="str">
        <f>VLOOKUP(A351,'Copier commandes wix'!I:N,4,FALSE)</f>
        <v>‎12‎/‎01‎/‎2016</v>
      </c>
      <c r="Q351">
        <f>VLOOKUP(G351,'effectif par contrat'!A:B,2,FALSE)</f>
        <v>38</v>
      </c>
    </row>
    <row r="352" spans="1:17" x14ac:dyDescent="0.35">
      <c r="A352" s="59" t="s">
        <v>2079</v>
      </c>
      <c r="B352" s="40" t="s">
        <v>32</v>
      </c>
      <c r="C352" s="40" t="str">
        <f t="shared" si="28"/>
        <v>Vincent</v>
      </c>
      <c r="D352" s="40">
        <f t="shared" si="29"/>
        <v>8</v>
      </c>
      <c r="E352" s="40">
        <f t="shared" si="30"/>
        <v>14</v>
      </c>
      <c r="F352" s="40" t="str">
        <f t="shared" si="31"/>
        <v>PASCAL</v>
      </c>
      <c r="G352" s="40" t="str">
        <f>VLOOKUP(F352,'Effectif contrat'!A:B,2,FALSE)</f>
        <v>AIRBUS - MAINTENANCE FAL</v>
      </c>
      <c r="H352" s="31" t="s">
        <v>19</v>
      </c>
      <c r="I352" s="31" t="s">
        <v>229</v>
      </c>
      <c r="J352" s="31">
        <v>41</v>
      </c>
      <c r="K352" s="38">
        <v>39.01</v>
      </c>
      <c r="L352" s="31">
        <v>1</v>
      </c>
      <c r="M352" s="38">
        <v>39.01</v>
      </c>
      <c r="N352" s="5"/>
      <c r="O352" t="str">
        <f>VLOOKUP(I352,Article_famille!A:B,2,FALSE)</f>
        <v>Pieds</v>
      </c>
      <c r="P352" t="str">
        <f>VLOOKUP(A352,'Copier commandes wix'!I:N,4,FALSE)</f>
        <v>‎14‎/‎01‎/‎2016</v>
      </c>
      <c r="Q352">
        <f>VLOOKUP(G352,'effectif par contrat'!A:B,2,FALSE)</f>
        <v>38</v>
      </c>
    </row>
    <row r="353" spans="1:17" x14ac:dyDescent="0.35">
      <c r="A353" s="59" t="s">
        <v>2080</v>
      </c>
      <c r="B353" s="40" t="s">
        <v>141</v>
      </c>
      <c r="C353" s="40" t="str">
        <f t="shared" si="28"/>
        <v>KARINE</v>
      </c>
      <c r="D353" s="40">
        <f t="shared" si="29"/>
        <v>7</v>
      </c>
      <c r="E353" s="40">
        <f t="shared" si="30"/>
        <v>12</v>
      </c>
      <c r="F353" s="40" t="str">
        <f t="shared" si="31"/>
        <v>BEDON</v>
      </c>
      <c r="G353" s="40" t="str">
        <f>VLOOKUP(F353,'Effectif contrat'!A:B,2,FALSE)</f>
        <v>B05 - FONCTIONS SUPPORT</v>
      </c>
      <c r="H353" s="31" t="s">
        <v>19</v>
      </c>
      <c r="I353" s="31" t="s">
        <v>22</v>
      </c>
      <c r="J353" s="31">
        <v>41</v>
      </c>
      <c r="K353" s="38">
        <v>39.68</v>
      </c>
      <c r="L353" s="31">
        <v>2</v>
      </c>
      <c r="M353" s="38">
        <v>79.36</v>
      </c>
      <c r="N353" s="5"/>
      <c r="O353" t="str">
        <f>VLOOKUP(I353,Article_famille!A:B,2,FALSE)</f>
        <v>Pieds</v>
      </c>
      <c r="P353" t="str">
        <f>VLOOKUP(A353,'Copier commandes wix'!I:N,4,FALSE)</f>
        <v>‎14‎/‎01‎/‎2016</v>
      </c>
      <c r="Q353">
        <f>VLOOKUP(G353,'effectif par contrat'!A:B,2,FALSE)</f>
        <v>10</v>
      </c>
    </row>
    <row r="354" spans="1:17" x14ac:dyDescent="0.35">
      <c r="A354" s="59" t="s">
        <v>2080</v>
      </c>
      <c r="B354" s="40" t="s">
        <v>141</v>
      </c>
      <c r="C354" s="40" t="str">
        <f t="shared" si="28"/>
        <v>KARINE</v>
      </c>
      <c r="D354" s="40">
        <f t="shared" si="29"/>
        <v>7</v>
      </c>
      <c r="E354" s="40">
        <f t="shared" si="30"/>
        <v>12</v>
      </c>
      <c r="F354" s="40" t="str">
        <f t="shared" si="31"/>
        <v>BEDON</v>
      </c>
      <c r="G354" s="40" t="str">
        <f>VLOOKUP(F354,'Effectif contrat'!A:B,2,FALSE)</f>
        <v>B05 - FONCTIONS SUPPORT</v>
      </c>
      <c r="H354" s="32" t="s">
        <v>19</v>
      </c>
      <c r="I354" s="32" t="s">
        <v>22</v>
      </c>
      <c r="J354" s="32">
        <v>42</v>
      </c>
      <c r="K354" s="39">
        <v>39.68</v>
      </c>
      <c r="L354" s="32">
        <v>2</v>
      </c>
      <c r="M354" s="39">
        <v>79.36</v>
      </c>
      <c r="N354" s="6"/>
      <c r="O354" t="str">
        <f>VLOOKUP(I354,Article_famille!A:B,2,FALSE)</f>
        <v>Pieds</v>
      </c>
      <c r="P354" t="str">
        <f>VLOOKUP(A354,'Copier commandes wix'!I:N,4,FALSE)</f>
        <v>‎14‎/‎01‎/‎2016</v>
      </c>
      <c r="Q354">
        <f>VLOOKUP(G354,'effectif par contrat'!A:B,2,FALSE)</f>
        <v>10</v>
      </c>
    </row>
    <row r="355" spans="1:17" x14ac:dyDescent="0.35">
      <c r="A355" s="59" t="s">
        <v>2080</v>
      </c>
      <c r="B355" s="40" t="s">
        <v>141</v>
      </c>
      <c r="C355" s="40" t="str">
        <f t="shared" si="28"/>
        <v>KARINE</v>
      </c>
      <c r="D355" s="40">
        <f t="shared" si="29"/>
        <v>7</v>
      </c>
      <c r="E355" s="40">
        <f t="shared" si="30"/>
        <v>12</v>
      </c>
      <c r="F355" s="40" t="str">
        <f t="shared" si="31"/>
        <v>BEDON</v>
      </c>
      <c r="G355" s="40" t="str">
        <f>VLOOKUP(F355,'Effectif contrat'!A:B,2,FALSE)</f>
        <v>B05 - FONCTIONS SUPPORT</v>
      </c>
      <c r="H355" s="31" t="s">
        <v>19</v>
      </c>
      <c r="I355" s="31" t="s">
        <v>22</v>
      </c>
      <c r="J355" s="31">
        <v>43</v>
      </c>
      <c r="K355" s="38">
        <v>39.68</v>
      </c>
      <c r="L355" s="31">
        <v>3</v>
      </c>
      <c r="M355" s="38">
        <v>119.04</v>
      </c>
      <c r="N355" s="5"/>
      <c r="O355" t="str">
        <f>VLOOKUP(I355,Article_famille!A:B,2,FALSE)</f>
        <v>Pieds</v>
      </c>
      <c r="P355" t="str">
        <f>VLOOKUP(A355,'Copier commandes wix'!I:N,4,FALSE)</f>
        <v>‎14‎/‎01‎/‎2016</v>
      </c>
      <c r="Q355">
        <f>VLOOKUP(G355,'effectif par contrat'!A:B,2,FALSE)</f>
        <v>10</v>
      </c>
    </row>
    <row r="356" spans="1:17" x14ac:dyDescent="0.35">
      <c r="A356" s="59" t="s">
        <v>2080</v>
      </c>
      <c r="B356" s="40" t="s">
        <v>141</v>
      </c>
      <c r="C356" s="40" t="str">
        <f t="shared" si="28"/>
        <v>KARINE</v>
      </c>
      <c r="D356" s="40">
        <f t="shared" si="29"/>
        <v>7</v>
      </c>
      <c r="E356" s="40">
        <f t="shared" si="30"/>
        <v>12</v>
      </c>
      <c r="F356" s="40" t="str">
        <f t="shared" si="31"/>
        <v>BEDON</v>
      </c>
      <c r="G356" s="40" t="str">
        <f>VLOOKUP(F356,'Effectif contrat'!A:B,2,FALSE)</f>
        <v>B05 - FONCTIONS SUPPORT</v>
      </c>
      <c r="H356" s="32" t="s">
        <v>19</v>
      </c>
      <c r="I356" s="32" t="s">
        <v>37</v>
      </c>
      <c r="J356" s="32">
        <v>42</v>
      </c>
      <c r="K356" s="39">
        <v>35.200000000000003</v>
      </c>
      <c r="L356" s="32">
        <v>3</v>
      </c>
      <c r="M356" s="39">
        <v>105.6</v>
      </c>
      <c r="N356" s="6"/>
      <c r="O356" t="str">
        <f>VLOOKUP(I356,Article_famille!A:B,2,FALSE)</f>
        <v>Pieds</v>
      </c>
      <c r="P356" t="str">
        <f>VLOOKUP(A356,'Copier commandes wix'!I:N,4,FALSE)</f>
        <v>‎14‎/‎01‎/‎2016</v>
      </c>
      <c r="Q356">
        <f>VLOOKUP(G356,'effectif par contrat'!A:B,2,FALSE)</f>
        <v>10</v>
      </c>
    </row>
    <row r="357" spans="1:17" x14ac:dyDescent="0.35">
      <c r="A357" s="59" t="s">
        <v>2080</v>
      </c>
      <c r="B357" s="40" t="s">
        <v>141</v>
      </c>
      <c r="C357" s="40" t="str">
        <f t="shared" si="28"/>
        <v>KARINE</v>
      </c>
      <c r="D357" s="40">
        <f t="shared" si="29"/>
        <v>7</v>
      </c>
      <c r="E357" s="40">
        <f t="shared" si="30"/>
        <v>12</v>
      </c>
      <c r="F357" s="40" t="str">
        <f t="shared" si="31"/>
        <v>BEDON</v>
      </c>
      <c r="G357" s="40" t="str">
        <f>VLOOKUP(F357,'Effectif contrat'!A:B,2,FALSE)</f>
        <v>B05 - FONCTIONS SUPPORT</v>
      </c>
      <c r="H357" s="31" t="s">
        <v>19</v>
      </c>
      <c r="I357" s="31" t="s">
        <v>37</v>
      </c>
      <c r="J357" s="31">
        <v>43</v>
      </c>
      <c r="K357" s="38">
        <v>35.200000000000003</v>
      </c>
      <c r="L357" s="31">
        <v>2</v>
      </c>
      <c r="M357" s="38">
        <v>70.400000000000006</v>
      </c>
      <c r="N357" s="5"/>
      <c r="O357" t="str">
        <f>VLOOKUP(I357,Article_famille!A:B,2,FALSE)</f>
        <v>Pieds</v>
      </c>
      <c r="P357" t="str">
        <f>VLOOKUP(A357,'Copier commandes wix'!I:N,4,FALSE)</f>
        <v>‎14‎/‎01‎/‎2016</v>
      </c>
      <c r="Q357">
        <f>VLOOKUP(G357,'effectif par contrat'!A:B,2,FALSE)</f>
        <v>10</v>
      </c>
    </row>
    <row r="358" spans="1:17" x14ac:dyDescent="0.35">
      <c r="A358" s="59" t="s">
        <v>2080</v>
      </c>
      <c r="B358" s="40" t="s">
        <v>141</v>
      </c>
      <c r="C358" s="40" t="str">
        <f t="shared" si="28"/>
        <v>KARINE</v>
      </c>
      <c r="D358" s="40">
        <f t="shared" si="29"/>
        <v>7</v>
      </c>
      <c r="E358" s="40">
        <f t="shared" si="30"/>
        <v>12</v>
      </c>
      <c r="F358" s="40" t="str">
        <f t="shared" si="31"/>
        <v>BEDON</v>
      </c>
      <c r="G358" s="40" t="str">
        <f>VLOOKUP(F358,'Effectif contrat'!A:B,2,FALSE)</f>
        <v>B05 - FONCTIONS SUPPORT</v>
      </c>
      <c r="H358" s="32" t="s">
        <v>19</v>
      </c>
      <c r="I358" s="32" t="s">
        <v>62</v>
      </c>
      <c r="J358" s="32" t="s">
        <v>439</v>
      </c>
      <c r="K358" s="39">
        <v>4.26</v>
      </c>
      <c r="L358" s="32">
        <v>5</v>
      </c>
      <c r="M358" s="39">
        <v>21.3</v>
      </c>
      <c r="N358" s="6"/>
      <c r="O358" t="str">
        <f>VLOOKUP(I358,Article_famille!A:B,2,FALSE)</f>
        <v>Pieds</v>
      </c>
      <c r="P358" t="str">
        <f>VLOOKUP(A358,'Copier commandes wix'!I:N,4,FALSE)</f>
        <v>‎14‎/‎01‎/‎2016</v>
      </c>
      <c r="Q358">
        <f>VLOOKUP(G358,'effectif par contrat'!A:B,2,FALSE)</f>
        <v>10</v>
      </c>
    </row>
    <row r="359" spans="1:17" x14ac:dyDescent="0.35">
      <c r="A359" s="59" t="s">
        <v>2080</v>
      </c>
      <c r="B359" s="40" t="s">
        <v>141</v>
      </c>
      <c r="C359" s="40" t="str">
        <f t="shared" si="28"/>
        <v>KARINE</v>
      </c>
      <c r="D359" s="40">
        <f t="shared" si="29"/>
        <v>7</v>
      </c>
      <c r="E359" s="40">
        <f t="shared" si="30"/>
        <v>12</v>
      </c>
      <c r="F359" s="40" t="str">
        <f t="shared" si="31"/>
        <v>BEDON</v>
      </c>
      <c r="G359" s="40" t="str">
        <f>VLOOKUP(F359,'Effectif contrat'!A:B,2,FALSE)</f>
        <v>B05 - FONCTIONS SUPPORT</v>
      </c>
      <c r="H359" s="31" t="s">
        <v>19</v>
      </c>
      <c r="I359" s="31" t="s">
        <v>62</v>
      </c>
      <c r="J359" s="31" t="s">
        <v>63</v>
      </c>
      <c r="K359" s="38">
        <v>4.26</v>
      </c>
      <c r="L359" s="31">
        <v>5</v>
      </c>
      <c r="M359" s="38">
        <v>21.3</v>
      </c>
      <c r="N359" s="5"/>
      <c r="O359" t="str">
        <f>VLOOKUP(I359,Article_famille!A:B,2,FALSE)</f>
        <v>Pieds</v>
      </c>
      <c r="P359" t="str">
        <f>VLOOKUP(A359,'Copier commandes wix'!I:N,4,FALSE)</f>
        <v>‎14‎/‎01‎/‎2016</v>
      </c>
      <c r="Q359">
        <f>VLOOKUP(G359,'effectif par contrat'!A:B,2,FALSE)</f>
        <v>10</v>
      </c>
    </row>
    <row r="360" spans="1:17" x14ac:dyDescent="0.35">
      <c r="A360" s="59" t="s">
        <v>2080</v>
      </c>
      <c r="B360" s="40" t="s">
        <v>141</v>
      </c>
      <c r="C360" s="40" t="str">
        <f t="shared" si="28"/>
        <v>KARINE</v>
      </c>
      <c r="D360" s="40">
        <f t="shared" si="29"/>
        <v>7</v>
      </c>
      <c r="E360" s="40">
        <f t="shared" si="30"/>
        <v>12</v>
      </c>
      <c r="F360" s="40" t="str">
        <f t="shared" si="31"/>
        <v>BEDON</v>
      </c>
      <c r="G360" s="40" t="str">
        <f>VLOOKUP(F360,'Effectif contrat'!A:B,2,FALSE)</f>
        <v>B05 - FONCTIONS SUPPORT</v>
      </c>
      <c r="H360" s="32" t="s">
        <v>19</v>
      </c>
      <c r="I360" s="32" t="s">
        <v>27</v>
      </c>
      <c r="J360" s="32"/>
      <c r="K360" s="39">
        <v>18.350000000000001</v>
      </c>
      <c r="L360" s="32">
        <v>10</v>
      </c>
      <c r="M360" s="39">
        <v>183.5</v>
      </c>
      <c r="N360" s="6"/>
      <c r="O360" t="str">
        <f>VLOOKUP(I360,Article_famille!A:B,2,FALSE)</f>
        <v>Respiratoire</v>
      </c>
      <c r="P360" t="str">
        <f>VLOOKUP(A360,'Copier commandes wix'!I:N,4,FALSE)</f>
        <v>‎14‎/‎01‎/‎2016</v>
      </c>
      <c r="Q360">
        <f>VLOOKUP(G360,'effectif par contrat'!A:B,2,FALSE)</f>
        <v>10</v>
      </c>
    </row>
    <row r="361" spans="1:17" x14ac:dyDescent="0.35">
      <c r="A361" s="59" t="s">
        <v>2080</v>
      </c>
      <c r="B361" s="40" t="s">
        <v>141</v>
      </c>
      <c r="C361" s="40" t="str">
        <f t="shared" si="28"/>
        <v>KARINE</v>
      </c>
      <c r="D361" s="40">
        <f t="shared" si="29"/>
        <v>7</v>
      </c>
      <c r="E361" s="40">
        <f t="shared" si="30"/>
        <v>12</v>
      </c>
      <c r="F361" s="40" t="str">
        <f t="shared" si="31"/>
        <v>BEDON</v>
      </c>
      <c r="G361" s="40" t="str">
        <f>VLOOKUP(F361,'Effectif contrat'!A:B,2,FALSE)</f>
        <v>B05 - FONCTIONS SUPPORT</v>
      </c>
      <c r="H361" s="31" t="s">
        <v>25</v>
      </c>
      <c r="I361" s="31" t="s">
        <v>35</v>
      </c>
      <c r="J361" s="31">
        <v>42</v>
      </c>
      <c r="K361" s="38">
        <v>29.89</v>
      </c>
      <c r="L361" s="31">
        <v>3</v>
      </c>
      <c r="M361" s="38">
        <v>89.67</v>
      </c>
      <c r="N361" s="5"/>
      <c r="O361" t="str">
        <f>VLOOKUP(I361,Article_famille!A:B,2,FALSE)</f>
        <v>Pieds</v>
      </c>
      <c r="P361" t="str">
        <f>VLOOKUP(A361,'Copier commandes wix'!I:N,4,FALSE)</f>
        <v>‎14‎/‎01‎/‎2016</v>
      </c>
      <c r="Q361">
        <f>VLOOKUP(G361,'effectif par contrat'!A:B,2,FALSE)</f>
        <v>10</v>
      </c>
    </row>
    <row r="362" spans="1:17" x14ac:dyDescent="0.35">
      <c r="A362" s="59" t="s">
        <v>2080</v>
      </c>
      <c r="B362" s="40" t="s">
        <v>141</v>
      </c>
      <c r="C362" s="40" t="str">
        <f t="shared" si="28"/>
        <v>KARINE</v>
      </c>
      <c r="D362" s="40">
        <f t="shared" si="29"/>
        <v>7</v>
      </c>
      <c r="E362" s="40">
        <f t="shared" si="30"/>
        <v>12</v>
      </c>
      <c r="F362" s="40" t="str">
        <f t="shared" si="31"/>
        <v>BEDON</v>
      </c>
      <c r="G362" s="40" t="str">
        <f>VLOOKUP(F362,'Effectif contrat'!A:B,2,FALSE)</f>
        <v>B05 - FONCTIONS SUPPORT</v>
      </c>
      <c r="H362" s="32" t="s">
        <v>19</v>
      </c>
      <c r="I362" s="32" t="s">
        <v>179</v>
      </c>
      <c r="J362" s="32"/>
      <c r="K362" s="39">
        <v>4.6500000000000004</v>
      </c>
      <c r="L362" s="32">
        <v>20</v>
      </c>
      <c r="M362" s="39">
        <v>93</v>
      </c>
      <c r="N362" s="6"/>
      <c r="O362" t="str">
        <f>VLOOKUP(I362,Article_famille!A:B,2,FALSE)</f>
        <v>Yeux</v>
      </c>
      <c r="P362" t="str">
        <f>VLOOKUP(A362,'Copier commandes wix'!I:N,4,FALSE)</f>
        <v>‎14‎/‎01‎/‎2016</v>
      </c>
      <c r="Q362">
        <f>VLOOKUP(G362,'effectif par contrat'!A:B,2,FALSE)</f>
        <v>10</v>
      </c>
    </row>
    <row r="363" spans="1:17" x14ac:dyDescent="0.35">
      <c r="A363" s="59" t="s">
        <v>2080</v>
      </c>
      <c r="B363" s="40" t="s">
        <v>141</v>
      </c>
      <c r="C363" s="40" t="str">
        <f t="shared" si="28"/>
        <v>KARINE</v>
      </c>
      <c r="D363" s="40">
        <f t="shared" si="29"/>
        <v>7</v>
      </c>
      <c r="E363" s="40">
        <f t="shared" si="30"/>
        <v>12</v>
      </c>
      <c r="F363" s="40" t="str">
        <f t="shared" si="31"/>
        <v>BEDON</v>
      </c>
      <c r="G363" s="40" t="str">
        <f>VLOOKUP(F363,'Effectif contrat'!A:B,2,FALSE)</f>
        <v>B05 - FONCTIONS SUPPORT</v>
      </c>
      <c r="H363" s="31" t="s">
        <v>19</v>
      </c>
      <c r="I363" s="31" t="s">
        <v>122</v>
      </c>
      <c r="J363" s="31"/>
      <c r="K363" s="38">
        <v>13.5</v>
      </c>
      <c r="L363" s="31">
        <v>2</v>
      </c>
      <c r="M363" s="38">
        <v>27</v>
      </c>
      <c r="N363" s="5"/>
      <c r="O363" t="str">
        <f>VLOOKUP(I363,Article_famille!A:B,2,FALSE)</f>
        <v>Auditif</v>
      </c>
      <c r="P363" t="str">
        <f>VLOOKUP(A363,'Copier commandes wix'!I:N,4,FALSE)</f>
        <v>‎14‎/‎01‎/‎2016</v>
      </c>
      <c r="Q363">
        <f>VLOOKUP(G363,'effectif par contrat'!A:B,2,FALSE)</f>
        <v>10</v>
      </c>
    </row>
    <row r="364" spans="1:17" x14ac:dyDescent="0.35">
      <c r="A364" s="59" t="s">
        <v>2080</v>
      </c>
      <c r="B364" s="40" t="s">
        <v>141</v>
      </c>
      <c r="C364" s="40" t="str">
        <f t="shared" si="28"/>
        <v>KARINE</v>
      </c>
      <c r="D364" s="40">
        <f t="shared" si="29"/>
        <v>7</v>
      </c>
      <c r="E364" s="40">
        <f t="shared" si="30"/>
        <v>12</v>
      </c>
      <c r="F364" s="40" t="str">
        <f t="shared" si="31"/>
        <v>BEDON</v>
      </c>
      <c r="G364" s="40" t="str">
        <f>VLOOKUP(F364,'Effectif contrat'!A:B,2,FALSE)</f>
        <v>B05 - FONCTIONS SUPPORT</v>
      </c>
      <c r="H364" s="32" t="s">
        <v>19</v>
      </c>
      <c r="I364" s="32" t="s">
        <v>47</v>
      </c>
      <c r="J364" s="32"/>
      <c r="K364" s="39">
        <v>25.18</v>
      </c>
      <c r="L364" s="32">
        <v>3</v>
      </c>
      <c r="M364" s="39">
        <v>75.540000000000006</v>
      </c>
      <c r="N364" s="6"/>
      <c r="O364" t="str">
        <f>VLOOKUP(I364,Article_famille!A:B,2,FALSE)</f>
        <v>Corps</v>
      </c>
      <c r="P364" t="str">
        <f>VLOOKUP(A364,'Copier commandes wix'!I:N,4,FALSE)</f>
        <v>‎14‎/‎01‎/‎2016</v>
      </c>
      <c r="Q364">
        <f>VLOOKUP(G364,'effectif par contrat'!A:B,2,FALSE)</f>
        <v>10</v>
      </c>
    </row>
    <row r="365" spans="1:17" x14ac:dyDescent="0.35">
      <c r="A365" s="59" t="s">
        <v>2080</v>
      </c>
      <c r="B365" s="40" t="s">
        <v>141</v>
      </c>
      <c r="C365" s="40" t="str">
        <f t="shared" si="28"/>
        <v>KARINE</v>
      </c>
      <c r="D365" s="40">
        <f t="shared" si="29"/>
        <v>7</v>
      </c>
      <c r="E365" s="40">
        <f t="shared" si="30"/>
        <v>12</v>
      </c>
      <c r="F365" s="40" t="str">
        <f t="shared" si="31"/>
        <v>BEDON</v>
      </c>
      <c r="G365" s="40" t="str">
        <f>VLOOKUP(F365,'Effectif contrat'!A:B,2,FALSE)</f>
        <v>B05 - FONCTIONS SUPPORT</v>
      </c>
      <c r="H365" s="31" t="s">
        <v>19</v>
      </c>
      <c r="I365" s="31" t="s">
        <v>50</v>
      </c>
      <c r="J365" s="31" t="s">
        <v>15</v>
      </c>
      <c r="K365" s="38">
        <v>3.17</v>
      </c>
      <c r="L365" s="31">
        <v>20</v>
      </c>
      <c r="M365" s="38">
        <v>63.4</v>
      </c>
      <c r="N365" s="5"/>
      <c r="O365" t="str">
        <f>VLOOKUP(I365,Article_famille!A:B,2,FALSE)</f>
        <v>Corps</v>
      </c>
      <c r="P365" t="str">
        <f>VLOOKUP(A365,'Copier commandes wix'!I:N,4,FALSE)</f>
        <v>‎14‎/‎01‎/‎2016</v>
      </c>
      <c r="Q365">
        <f>VLOOKUP(G365,'effectif par contrat'!A:B,2,FALSE)</f>
        <v>10</v>
      </c>
    </row>
    <row r="366" spans="1:17" x14ac:dyDescent="0.35">
      <c r="A366" s="59" t="s">
        <v>2080</v>
      </c>
      <c r="B366" s="40" t="s">
        <v>141</v>
      </c>
      <c r="C366" s="40" t="str">
        <f t="shared" si="28"/>
        <v>KARINE</v>
      </c>
      <c r="D366" s="40">
        <f t="shared" si="29"/>
        <v>7</v>
      </c>
      <c r="E366" s="40">
        <f t="shared" si="30"/>
        <v>12</v>
      </c>
      <c r="F366" s="40" t="str">
        <f t="shared" si="31"/>
        <v>BEDON</v>
      </c>
      <c r="G366" s="40" t="str">
        <f>VLOOKUP(F366,'Effectif contrat'!A:B,2,FALSE)</f>
        <v>B05 - FONCTIONS SUPPORT</v>
      </c>
      <c r="H366" s="32" t="s">
        <v>19</v>
      </c>
      <c r="I366" s="32" t="s">
        <v>163</v>
      </c>
      <c r="J366" s="32" t="s">
        <v>164</v>
      </c>
      <c r="K366" s="39">
        <v>2.2999999999999998</v>
      </c>
      <c r="L366" s="32">
        <v>10</v>
      </c>
      <c r="M366" s="39">
        <v>23</v>
      </c>
      <c r="N366" s="6"/>
      <c r="O366" t="str">
        <f>VLOOKUP(I366,Article_famille!A:B,2,FALSE)</f>
        <v>Corps</v>
      </c>
      <c r="P366" t="str">
        <f>VLOOKUP(A366,'Copier commandes wix'!I:N,4,FALSE)</f>
        <v>‎14‎/‎01‎/‎2016</v>
      </c>
      <c r="Q366">
        <f>VLOOKUP(G366,'effectif par contrat'!A:B,2,FALSE)</f>
        <v>10</v>
      </c>
    </row>
    <row r="367" spans="1:17" x14ac:dyDescent="0.35">
      <c r="A367" s="59" t="s">
        <v>2080</v>
      </c>
      <c r="B367" s="40" t="s">
        <v>141</v>
      </c>
      <c r="C367" s="40" t="str">
        <f t="shared" si="28"/>
        <v>KARINE</v>
      </c>
      <c r="D367" s="40">
        <f t="shared" si="29"/>
        <v>7</v>
      </c>
      <c r="E367" s="40">
        <f t="shared" si="30"/>
        <v>12</v>
      </c>
      <c r="F367" s="40" t="str">
        <f t="shared" si="31"/>
        <v>BEDON</v>
      </c>
      <c r="G367" s="40" t="str">
        <f>VLOOKUP(F367,'Effectif contrat'!A:B,2,FALSE)</f>
        <v>B05 - FONCTIONS SUPPORT</v>
      </c>
      <c r="H367" s="31" t="s">
        <v>19</v>
      </c>
      <c r="I367" s="31" t="s">
        <v>163</v>
      </c>
      <c r="J367" s="31" t="s">
        <v>222</v>
      </c>
      <c r="K367" s="38">
        <v>2.2999999999999998</v>
      </c>
      <c r="L367" s="31">
        <v>10</v>
      </c>
      <c r="M367" s="38">
        <v>23</v>
      </c>
      <c r="N367" s="5"/>
      <c r="O367" t="str">
        <f>VLOOKUP(I367,Article_famille!A:B,2,FALSE)</f>
        <v>Corps</v>
      </c>
      <c r="P367" t="str">
        <f>VLOOKUP(A367,'Copier commandes wix'!I:N,4,FALSE)</f>
        <v>‎14‎/‎01‎/‎2016</v>
      </c>
      <c r="Q367">
        <f>VLOOKUP(G367,'effectif par contrat'!A:B,2,FALSE)</f>
        <v>10</v>
      </c>
    </row>
    <row r="368" spans="1:17" x14ac:dyDescent="0.35">
      <c r="A368" s="59" t="s">
        <v>2080</v>
      </c>
      <c r="B368" s="40" t="s">
        <v>141</v>
      </c>
      <c r="C368" s="40" t="str">
        <f t="shared" si="28"/>
        <v>KARINE</v>
      </c>
      <c r="D368" s="40">
        <f t="shared" si="29"/>
        <v>7</v>
      </c>
      <c r="E368" s="40">
        <f t="shared" si="30"/>
        <v>12</v>
      </c>
      <c r="F368" s="40" t="str">
        <f t="shared" si="31"/>
        <v>BEDON</v>
      </c>
      <c r="G368" s="40" t="str">
        <f>VLOOKUP(F368,'Effectif contrat'!A:B,2,FALSE)</f>
        <v>B05 - FONCTIONS SUPPORT</v>
      </c>
      <c r="H368" s="32" t="s">
        <v>19</v>
      </c>
      <c r="I368" s="32" t="s">
        <v>102</v>
      </c>
      <c r="J368" s="32"/>
      <c r="K368" s="39">
        <v>54.17</v>
      </c>
      <c r="L368" s="32">
        <v>1</v>
      </c>
      <c r="M368" s="39">
        <v>54.17</v>
      </c>
      <c r="N368" s="6"/>
      <c r="O368" t="str">
        <f>VLOOKUP(I368,Article_famille!A:B,2,FALSE)</f>
        <v>Tête</v>
      </c>
      <c r="P368" t="str">
        <f>VLOOKUP(A368,'Copier commandes wix'!I:N,4,FALSE)</f>
        <v>‎14‎/‎01‎/‎2016</v>
      </c>
      <c r="Q368">
        <f>VLOOKUP(G368,'effectif par contrat'!A:B,2,FALSE)</f>
        <v>10</v>
      </c>
    </row>
    <row r="369" spans="1:17" x14ac:dyDescent="0.35">
      <c r="A369" s="59" t="s">
        <v>2080</v>
      </c>
      <c r="B369" s="40" t="s">
        <v>141</v>
      </c>
      <c r="C369" s="40" t="str">
        <f t="shared" si="28"/>
        <v>KARINE</v>
      </c>
      <c r="D369" s="40">
        <f t="shared" si="29"/>
        <v>7</v>
      </c>
      <c r="E369" s="40">
        <f t="shared" si="30"/>
        <v>12</v>
      </c>
      <c r="F369" s="40" t="str">
        <f t="shared" si="31"/>
        <v>BEDON</v>
      </c>
      <c r="G369" s="40" t="str">
        <f>VLOOKUP(F369,'Effectif contrat'!A:B,2,FALSE)</f>
        <v>B05 - FONCTIONS SUPPORT</v>
      </c>
      <c r="H369" s="31" t="s">
        <v>19</v>
      </c>
      <c r="I369" s="31" t="s">
        <v>33</v>
      </c>
      <c r="J369" s="31"/>
      <c r="K369" s="38">
        <v>28.1</v>
      </c>
      <c r="L369" s="31">
        <v>5</v>
      </c>
      <c r="M369" s="38">
        <v>140.5</v>
      </c>
      <c r="N369" s="5"/>
      <c r="O369" t="str">
        <f>VLOOKUP(I369,Article_famille!A:B,2,FALSE)</f>
        <v>Tête</v>
      </c>
      <c r="P369" t="str">
        <f>VLOOKUP(A369,'Copier commandes wix'!I:N,4,FALSE)</f>
        <v>‎14‎/‎01‎/‎2016</v>
      </c>
      <c r="Q369">
        <f>VLOOKUP(G369,'effectif par contrat'!A:B,2,FALSE)</f>
        <v>10</v>
      </c>
    </row>
    <row r="370" spans="1:17" x14ac:dyDescent="0.35">
      <c r="A370" s="59" t="s">
        <v>2081</v>
      </c>
      <c r="B370" s="40" t="s">
        <v>141</v>
      </c>
      <c r="C370" s="40" t="str">
        <f t="shared" si="28"/>
        <v>KARINE</v>
      </c>
      <c r="D370" s="40">
        <f t="shared" si="29"/>
        <v>7</v>
      </c>
      <c r="E370" s="40">
        <f t="shared" si="30"/>
        <v>12</v>
      </c>
      <c r="F370" s="40" t="str">
        <f t="shared" si="31"/>
        <v>BEDON</v>
      </c>
      <c r="G370" s="40" t="str">
        <f>VLOOKUP(F370,'Effectif contrat'!A:B,2,FALSE)</f>
        <v>B05 - FONCTIONS SUPPORT</v>
      </c>
      <c r="H370" s="31" t="s">
        <v>25</v>
      </c>
      <c r="I370" s="31" t="s">
        <v>90</v>
      </c>
      <c r="J370" s="31">
        <v>41</v>
      </c>
      <c r="K370" s="38">
        <v>37</v>
      </c>
      <c r="L370" s="31">
        <v>1</v>
      </c>
      <c r="M370" s="38">
        <v>37</v>
      </c>
      <c r="N370" s="5"/>
      <c r="O370" t="str">
        <f>VLOOKUP(I370,Article_famille!A:B,2,FALSE)</f>
        <v>Pieds</v>
      </c>
      <c r="P370" t="str">
        <f>VLOOKUP(A370,'Copier commandes wix'!I:N,4,FALSE)</f>
        <v>‎14‎/‎01‎/‎2016</v>
      </c>
      <c r="Q370">
        <f>VLOOKUP(G370,'effectif par contrat'!A:B,2,FALSE)</f>
        <v>10</v>
      </c>
    </row>
    <row r="371" spans="1:17" x14ac:dyDescent="0.35">
      <c r="A371" s="59" t="s">
        <v>2081</v>
      </c>
      <c r="B371" s="40" t="s">
        <v>141</v>
      </c>
      <c r="C371" s="40" t="str">
        <f t="shared" si="28"/>
        <v>KARINE</v>
      </c>
      <c r="D371" s="40">
        <f t="shared" si="29"/>
        <v>7</v>
      </c>
      <c r="E371" s="40">
        <f t="shared" si="30"/>
        <v>12</v>
      </c>
      <c r="F371" s="40" t="str">
        <f t="shared" si="31"/>
        <v>BEDON</v>
      </c>
      <c r="G371" s="40" t="str">
        <f>VLOOKUP(F371,'Effectif contrat'!A:B,2,FALSE)</f>
        <v>B05 - FONCTIONS SUPPORT</v>
      </c>
      <c r="H371" s="32" t="s">
        <v>25</v>
      </c>
      <c r="I371" s="32" t="s">
        <v>90</v>
      </c>
      <c r="J371" s="32">
        <v>42</v>
      </c>
      <c r="K371" s="39">
        <v>37</v>
      </c>
      <c r="L371" s="32">
        <v>1</v>
      </c>
      <c r="M371" s="39">
        <v>37</v>
      </c>
      <c r="N371" s="6"/>
      <c r="O371" t="str">
        <f>VLOOKUP(I371,Article_famille!A:B,2,FALSE)</f>
        <v>Pieds</v>
      </c>
      <c r="P371" t="str">
        <f>VLOOKUP(A371,'Copier commandes wix'!I:N,4,FALSE)</f>
        <v>‎14‎/‎01‎/‎2016</v>
      </c>
      <c r="Q371">
        <f>VLOOKUP(G371,'effectif par contrat'!A:B,2,FALSE)</f>
        <v>10</v>
      </c>
    </row>
    <row r="372" spans="1:17" x14ac:dyDescent="0.35">
      <c r="A372" s="59" t="s">
        <v>2081</v>
      </c>
      <c r="B372" s="40" t="s">
        <v>141</v>
      </c>
      <c r="C372" s="40" t="str">
        <f t="shared" si="28"/>
        <v>KARINE</v>
      </c>
      <c r="D372" s="40">
        <f t="shared" si="29"/>
        <v>7</v>
      </c>
      <c r="E372" s="40">
        <f t="shared" si="30"/>
        <v>12</v>
      </c>
      <c r="F372" s="40" t="str">
        <f t="shared" si="31"/>
        <v>BEDON</v>
      </c>
      <c r="G372" s="40" t="str">
        <f>VLOOKUP(F372,'Effectif contrat'!A:B,2,FALSE)</f>
        <v>B05 - FONCTIONS SUPPORT</v>
      </c>
      <c r="H372" s="31" t="s">
        <v>25</v>
      </c>
      <c r="I372" s="31" t="s">
        <v>90</v>
      </c>
      <c r="J372" s="31">
        <v>43</v>
      </c>
      <c r="K372" s="38">
        <v>37</v>
      </c>
      <c r="L372" s="31">
        <v>1</v>
      </c>
      <c r="M372" s="38">
        <v>37</v>
      </c>
      <c r="N372" s="5"/>
      <c r="O372" t="str">
        <f>VLOOKUP(I372,Article_famille!A:B,2,FALSE)</f>
        <v>Pieds</v>
      </c>
      <c r="P372" t="str">
        <f>VLOOKUP(A372,'Copier commandes wix'!I:N,4,FALSE)</f>
        <v>‎14‎/‎01‎/‎2016</v>
      </c>
      <c r="Q372">
        <f>VLOOKUP(G372,'effectif par contrat'!A:B,2,FALSE)</f>
        <v>10</v>
      </c>
    </row>
    <row r="373" spans="1:17" x14ac:dyDescent="0.35">
      <c r="A373" s="59" t="s">
        <v>2081</v>
      </c>
      <c r="B373" s="40" t="s">
        <v>141</v>
      </c>
      <c r="C373" s="40" t="str">
        <f t="shared" si="28"/>
        <v>KARINE</v>
      </c>
      <c r="D373" s="40">
        <f t="shared" si="29"/>
        <v>7</v>
      </c>
      <c r="E373" s="40">
        <f t="shared" si="30"/>
        <v>12</v>
      </c>
      <c r="F373" s="40" t="str">
        <f t="shared" si="31"/>
        <v>BEDON</v>
      </c>
      <c r="G373" s="40" t="str">
        <f>VLOOKUP(F373,'Effectif contrat'!A:B,2,FALSE)</f>
        <v>B05 - FONCTIONS SUPPORT</v>
      </c>
      <c r="H373" s="32" t="s">
        <v>25</v>
      </c>
      <c r="I373" s="32" t="s">
        <v>26</v>
      </c>
      <c r="J373" s="32">
        <v>40</v>
      </c>
      <c r="K373" s="39">
        <v>38</v>
      </c>
      <c r="L373" s="32">
        <v>1</v>
      </c>
      <c r="M373" s="39">
        <v>38</v>
      </c>
      <c r="N373" s="6"/>
      <c r="O373" t="str">
        <f>VLOOKUP(I373,Article_famille!A:B,2,FALSE)</f>
        <v>Pieds</v>
      </c>
      <c r="P373" t="str">
        <f>VLOOKUP(A373,'Copier commandes wix'!I:N,4,FALSE)</f>
        <v>‎14‎/‎01‎/‎2016</v>
      </c>
      <c r="Q373">
        <f>VLOOKUP(G373,'effectif par contrat'!A:B,2,FALSE)</f>
        <v>10</v>
      </c>
    </row>
    <row r="374" spans="1:17" x14ac:dyDescent="0.35">
      <c r="A374" s="59" t="s">
        <v>2081</v>
      </c>
      <c r="B374" s="40" t="s">
        <v>141</v>
      </c>
      <c r="C374" s="40" t="str">
        <f t="shared" si="28"/>
        <v>KARINE</v>
      </c>
      <c r="D374" s="40">
        <f t="shared" si="29"/>
        <v>7</v>
      </c>
      <c r="E374" s="40">
        <f t="shared" si="30"/>
        <v>12</v>
      </c>
      <c r="F374" s="40" t="str">
        <f t="shared" si="31"/>
        <v>BEDON</v>
      </c>
      <c r="G374" s="40" t="str">
        <f>VLOOKUP(F374,'Effectif contrat'!A:B,2,FALSE)</f>
        <v>B05 - FONCTIONS SUPPORT</v>
      </c>
      <c r="H374" s="31" t="s">
        <v>25</v>
      </c>
      <c r="I374" s="31" t="s">
        <v>26</v>
      </c>
      <c r="J374" s="31">
        <v>41</v>
      </c>
      <c r="K374" s="38">
        <v>38</v>
      </c>
      <c r="L374" s="31">
        <v>1</v>
      </c>
      <c r="M374" s="38">
        <v>38</v>
      </c>
      <c r="N374" s="5"/>
      <c r="O374" t="str">
        <f>VLOOKUP(I374,Article_famille!A:B,2,FALSE)</f>
        <v>Pieds</v>
      </c>
      <c r="P374" t="str">
        <f>VLOOKUP(A374,'Copier commandes wix'!I:N,4,FALSE)</f>
        <v>‎14‎/‎01‎/‎2016</v>
      </c>
      <c r="Q374">
        <f>VLOOKUP(G374,'effectif par contrat'!A:B,2,FALSE)</f>
        <v>10</v>
      </c>
    </row>
    <row r="375" spans="1:17" x14ac:dyDescent="0.35">
      <c r="A375" s="59" t="s">
        <v>2081</v>
      </c>
      <c r="B375" s="40" t="s">
        <v>141</v>
      </c>
      <c r="C375" s="40" t="str">
        <f t="shared" si="28"/>
        <v>KARINE</v>
      </c>
      <c r="D375" s="40">
        <f t="shared" si="29"/>
        <v>7</v>
      </c>
      <c r="E375" s="40">
        <f t="shared" si="30"/>
        <v>12</v>
      </c>
      <c r="F375" s="40" t="str">
        <f t="shared" si="31"/>
        <v>BEDON</v>
      </c>
      <c r="G375" s="40" t="str">
        <f>VLOOKUP(F375,'Effectif contrat'!A:B,2,FALSE)</f>
        <v>B05 - FONCTIONS SUPPORT</v>
      </c>
      <c r="H375" s="32" t="s">
        <v>25</v>
      </c>
      <c r="I375" s="32" t="s">
        <v>26</v>
      </c>
      <c r="J375" s="32">
        <v>43</v>
      </c>
      <c r="K375" s="39">
        <v>38</v>
      </c>
      <c r="L375" s="32">
        <v>1</v>
      </c>
      <c r="M375" s="39">
        <v>38</v>
      </c>
      <c r="N375" s="6"/>
      <c r="O375" t="str">
        <f>VLOOKUP(I375,Article_famille!A:B,2,FALSE)</f>
        <v>Pieds</v>
      </c>
      <c r="P375" t="str">
        <f>VLOOKUP(A375,'Copier commandes wix'!I:N,4,FALSE)</f>
        <v>‎14‎/‎01‎/‎2016</v>
      </c>
      <c r="Q375">
        <f>VLOOKUP(G375,'effectif par contrat'!A:B,2,FALSE)</f>
        <v>10</v>
      </c>
    </row>
    <row r="376" spans="1:17" x14ac:dyDescent="0.35">
      <c r="A376" s="59" t="s">
        <v>2081</v>
      </c>
      <c r="B376" s="40" t="s">
        <v>141</v>
      </c>
      <c r="C376" s="40" t="str">
        <f t="shared" si="28"/>
        <v>KARINE</v>
      </c>
      <c r="D376" s="40">
        <f t="shared" si="29"/>
        <v>7</v>
      </c>
      <c r="E376" s="40">
        <f t="shared" si="30"/>
        <v>12</v>
      </c>
      <c r="F376" s="40" t="str">
        <f t="shared" si="31"/>
        <v>BEDON</v>
      </c>
      <c r="G376" s="40" t="str">
        <f>VLOOKUP(F376,'Effectif contrat'!A:B,2,FALSE)</f>
        <v>B05 - FONCTIONS SUPPORT</v>
      </c>
      <c r="H376" s="31" t="s">
        <v>25</v>
      </c>
      <c r="I376" s="31" t="s">
        <v>183</v>
      </c>
      <c r="J376" s="31"/>
      <c r="K376" s="38">
        <v>56.22</v>
      </c>
      <c r="L376" s="31">
        <v>3</v>
      </c>
      <c r="M376" s="38">
        <v>168.66</v>
      </c>
      <c r="N376" s="5"/>
      <c r="O376" t="str">
        <f>VLOOKUP(I376,Article_famille!A:B,2,FALSE)</f>
        <v>Travail en hauteur</v>
      </c>
      <c r="P376" t="str">
        <f>VLOOKUP(A376,'Copier commandes wix'!I:N,4,FALSE)</f>
        <v>‎14‎/‎01‎/‎2016</v>
      </c>
      <c r="Q376">
        <f>VLOOKUP(G376,'effectif par contrat'!A:B,2,FALSE)</f>
        <v>10</v>
      </c>
    </row>
    <row r="377" spans="1:17" x14ac:dyDescent="0.35">
      <c r="A377" s="59" t="s">
        <v>2081</v>
      </c>
      <c r="B377" s="40" t="s">
        <v>141</v>
      </c>
      <c r="C377" s="40" t="str">
        <f t="shared" si="28"/>
        <v>KARINE</v>
      </c>
      <c r="D377" s="40">
        <f t="shared" si="29"/>
        <v>7</v>
      </c>
      <c r="E377" s="40">
        <f t="shared" si="30"/>
        <v>12</v>
      </c>
      <c r="F377" s="40" t="str">
        <f t="shared" si="31"/>
        <v>BEDON</v>
      </c>
      <c r="G377" s="40" t="str">
        <f>VLOOKUP(F377,'Effectif contrat'!A:B,2,FALSE)</f>
        <v>B05 - FONCTIONS SUPPORT</v>
      </c>
      <c r="H377" s="32" t="s">
        <v>25</v>
      </c>
      <c r="I377" s="32" t="s">
        <v>185</v>
      </c>
      <c r="J377" s="32"/>
      <c r="K377" s="39">
        <v>10.28</v>
      </c>
      <c r="L377" s="32">
        <v>3</v>
      </c>
      <c r="M377" s="39">
        <v>30.84</v>
      </c>
      <c r="N377" s="6"/>
      <c r="O377" t="str">
        <f>VLOOKUP(I377,Article_famille!A:B,2,FALSE)</f>
        <v>Travail en hauteur</v>
      </c>
      <c r="P377" t="str">
        <f>VLOOKUP(A377,'Copier commandes wix'!I:N,4,FALSE)</f>
        <v>‎14‎/‎01‎/‎2016</v>
      </c>
      <c r="Q377">
        <f>VLOOKUP(G377,'effectif par contrat'!A:B,2,FALSE)</f>
        <v>10</v>
      </c>
    </row>
    <row r="378" spans="1:17" x14ac:dyDescent="0.35">
      <c r="A378" s="59" t="s">
        <v>2081</v>
      </c>
      <c r="B378" s="40" t="s">
        <v>141</v>
      </c>
      <c r="C378" s="40" t="str">
        <f t="shared" si="28"/>
        <v>KARINE</v>
      </c>
      <c r="D378" s="40">
        <f t="shared" si="29"/>
        <v>7</v>
      </c>
      <c r="E378" s="40">
        <f t="shared" si="30"/>
        <v>12</v>
      </c>
      <c r="F378" s="40" t="str">
        <f t="shared" si="31"/>
        <v>BEDON</v>
      </c>
      <c r="G378" s="40" t="str">
        <f>VLOOKUP(F378,'Effectif contrat'!A:B,2,FALSE)</f>
        <v>B05 - FONCTIONS SUPPORT</v>
      </c>
      <c r="H378" s="31" t="s">
        <v>25</v>
      </c>
      <c r="I378" s="31" t="s">
        <v>136</v>
      </c>
      <c r="J378" s="31" t="s">
        <v>15</v>
      </c>
      <c r="K378" s="38">
        <v>3.07</v>
      </c>
      <c r="L378" s="31">
        <v>6</v>
      </c>
      <c r="M378" s="38">
        <v>18.420000000000002</v>
      </c>
      <c r="N378" s="5"/>
      <c r="O378" t="str">
        <f>VLOOKUP(I378,Article_famille!A:B,2,FALSE)</f>
        <v>Travail en hauteur</v>
      </c>
      <c r="P378" t="str">
        <f>VLOOKUP(A378,'Copier commandes wix'!I:N,4,FALSE)</f>
        <v>‎14‎/‎01‎/‎2016</v>
      </c>
      <c r="Q378">
        <f>VLOOKUP(G378,'effectif par contrat'!A:B,2,FALSE)</f>
        <v>10</v>
      </c>
    </row>
    <row r="379" spans="1:17" x14ac:dyDescent="0.35">
      <c r="A379" s="59" t="s">
        <v>2082</v>
      </c>
      <c r="B379" s="40" t="s">
        <v>456</v>
      </c>
      <c r="C379" s="40" t="str">
        <f t="shared" ref="C379:C416" si="32">IFERROR(MID(B379,1,FIND(" ",B379,1)-1),"")</f>
        <v>thomas</v>
      </c>
      <c r="D379" s="40">
        <f t="shared" ref="D379:D416" si="33">LEN(C379)+1</f>
        <v>7</v>
      </c>
      <c r="E379" s="40">
        <f t="shared" ref="E379:E416" si="34">LEN(B379)</f>
        <v>13</v>
      </c>
      <c r="F379" s="40" t="str">
        <f t="shared" ref="F379:F416" si="35">RIGHT(B379,E379-D379)</f>
        <v>dupuis</v>
      </c>
      <c r="G379" s="40" t="str">
        <f>VLOOKUP(F379,'Effectif contrat'!A:B,2,FALSE)</f>
        <v>CLIENTS DIVERS - TRAVAUX</v>
      </c>
      <c r="H379" s="31" t="s">
        <v>19</v>
      </c>
      <c r="I379" s="31" t="s">
        <v>68</v>
      </c>
      <c r="J379" s="31">
        <v>8</v>
      </c>
      <c r="K379" s="38">
        <v>3.91</v>
      </c>
      <c r="L379" s="31">
        <v>10</v>
      </c>
      <c r="M379" s="38">
        <v>39.1</v>
      </c>
      <c r="N379" s="5"/>
      <c r="O379" t="str">
        <f>VLOOKUP(I379,Article_famille!A:B,2,FALSE)</f>
        <v>Mains</v>
      </c>
      <c r="P379" t="str">
        <f>VLOOKUP(A379,'Copier commandes wix'!I:N,4,FALSE)</f>
        <v>‎15‎/‎01‎/‎2016</v>
      </c>
      <c r="Q379">
        <f>VLOOKUP(G379,'effectif par contrat'!A:B,2,FALSE)</f>
        <v>4</v>
      </c>
    </row>
    <row r="380" spans="1:17" x14ac:dyDescent="0.35">
      <c r="A380" s="59" t="s">
        <v>2083</v>
      </c>
      <c r="B380" s="40" t="s">
        <v>456</v>
      </c>
      <c r="C380" s="40" t="str">
        <f t="shared" si="32"/>
        <v>thomas</v>
      </c>
      <c r="D380" s="40">
        <f t="shared" si="33"/>
        <v>7</v>
      </c>
      <c r="E380" s="40">
        <f t="shared" si="34"/>
        <v>13</v>
      </c>
      <c r="F380" s="40" t="str">
        <f t="shared" si="35"/>
        <v>dupuis</v>
      </c>
      <c r="G380" s="40" t="str">
        <f>VLOOKUP(F380,'Effectif contrat'!A:B,2,FALSE)</f>
        <v>CLIENTS DIVERS - TRAVAUX</v>
      </c>
      <c r="H380" s="31" t="s">
        <v>19</v>
      </c>
      <c r="I380" s="31" t="s">
        <v>20</v>
      </c>
      <c r="J380" s="31">
        <v>8</v>
      </c>
      <c r="K380" s="38">
        <v>3.71</v>
      </c>
      <c r="L380" s="31">
        <v>10</v>
      </c>
      <c r="M380" s="38">
        <v>37.1</v>
      </c>
      <c r="N380" s="5"/>
      <c r="O380" t="str">
        <f>VLOOKUP(I380,Article_famille!A:B,2,FALSE)</f>
        <v>Mains</v>
      </c>
      <c r="P380" t="str">
        <f>VLOOKUP(A380,'Copier commandes wix'!I:N,4,FALSE)</f>
        <v>‎15‎/‎01‎/‎2016</v>
      </c>
      <c r="Q380">
        <f>VLOOKUP(G380,'effectif par contrat'!A:B,2,FALSE)</f>
        <v>4</v>
      </c>
    </row>
    <row r="381" spans="1:17" x14ac:dyDescent="0.35">
      <c r="A381" s="59" t="s">
        <v>2084</v>
      </c>
      <c r="B381" s="40" t="s">
        <v>109</v>
      </c>
      <c r="C381" s="40" t="str">
        <f t="shared" si="32"/>
        <v>jean-luc</v>
      </c>
      <c r="D381" s="40">
        <f t="shared" si="33"/>
        <v>9</v>
      </c>
      <c r="E381" s="40">
        <f t="shared" si="34"/>
        <v>16</v>
      </c>
      <c r="F381" s="40" t="str">
        <f t="shared" si="35"/>
        <v>granier</v>
      </c>
      <c r="G381" s="40" t="str">
        <f>VLOOKUP(F381,'Effectif contrat'!A:B,2,FALSE)</f>
        <v>SAM - MAINTENANCE</v>
      </c>
      <c r="H381" s="31" t="s">
        <v>25</v>
      </c>
      <c r="I381" s="31" t="s">
        <v>29</v>
      </c>
      <c r="J381" s="31"/>
      <c r="K381" s="38">
        <v>12.6</v>
      </c>
      <c r="L381" s="31">
        <v>1</v>
      </c>
      <c r="M381" s="38">
        <v>12.6</v>
      </c>
      <c r="N381" s="5"/>
      <c r="O381" t="str">
        <f>VLOOKUP(I381,Article_famille!A:B,2,FALSE)</f>
        <v>Tête</v>
      </c>
      <c r="P381" t="str">
        <f>VLOOKUP(A381,'Copier commandes wix'!I:N,4,FALSE)</f>
        <v>‎19‎/‎01‎/‎2016</v>
      </c>
      <c r="Q381">
        <f>VLOOKUP(G381,'effectif par contrat'!A:B,2,FALSE)</f>
        <v>2</v>
      </c>
    </row>
    <row r="382" spans="1:17" x14ac:dyDescent="0.35">
      <c r="A382" s="59" t="s">
        <v>2084</v>
      </c>
      <c r="B382" s="40" t="s">
        <v>109</v>
      </c>
      <c r="C382" s="40" t="str">
        <f t="shared" si="32"/>
        <v>jean-luc</v>
      </c>
      <c r="D382" s="40">
        <f t="shared" si="33"/>
        <v>9</v>
      </c>
      <c r="E382" s="40">
        <f t="shared" si="34"/>
        <v>16</v>
      </c>
      <c r="F382" s="40" t="str">
        <f t="shared" si="35"/>
        <v>granier</v>
      </c>
      <c r="G382" s="40" t="str">
        <f>VLOOKUP(F382,'Effectif contrat'!A:B,2,FALSE)</f>
        <v>SAM - MAINTENANCE</v>
      </c>
      <c r="H382" s="32" t="s">
        <v>112</v>
      </c>
      <c r="I382" s="32" t="s">
        <v>211</v>
      </c>
      <c r="J382" s="32" t="s">
        <v>13</v>
      </c>
      <c r="K382" s="39">
        <v>0</v>
      </c>
      <c r="L382" s="32">
        <v>1</v>
      </c>
      <c r="M382" s="39">
        <v>0</v>
      </c>
      <c r="N382" s="6"/>
      <c r="O382" t="str">
        <f>VLOOKUP(I382,Article_famille!A:B,2,FALSE)</f>
        <v>VPI</v>
      </c>
      <c r="P382" t="str">
        <f>VLOOKUP(A382,'Copier commandes wix'!I:N,4,FALSE)</f>
        <v>‎19‎/‎01‎/‎2016</v>
      </c>
      <c r="Q382">
        <f>VLOOKUP(G382,'effectif par contrat'!A:B,2,FALSE)</f>
        <v>2</v>
      </c>
    </row>
    <row r="383" spans="1:17" x14ac:dyDescent="0.35">
      <c r="A383" s="59" t="s">
        <v>2085</v>
      </c>
      <c r="B383" s="40" t="s">
        <v>117</v>
      </c>
      <c r="C383" s="40" t="str">
        <f t="shared" si="32"/>
        <v>alexis</v>
      </c>
      <c r="D383" s="40">
        <f t="shared" si="33"/>
        <v>7</v>
      </c>
      <c r="E383" s="40">
        <f t="shared" si="34"/>
        <v>15</v>
      </c>
      <c r="F383" s="40" t="str">
        <f t="shared" si="35"/>
        <v>tamowski</v>
      </c>
      <c r="G383" s="40" t="str">
        <f>VLOOKUP(F383,'Effectif contrat'!A:B,2,FALSE)</f>
        <v>AIRBUS - MAINTENANCE MOSE</v>
      </c>
      <c r="H383" s="31" t="s">
        <v>19</v>
      </c>
      <c r="I383" s="31" t="s">
        <v>455</v>
      </c>
      <c r="J383" s="31">
        <v>43</v>
      </c>
      <c r="K383" s="38">
        <v>45.67</v>
      </c>
      <c r="L383" s="31">
        <v>1</v>
      </c>
      <c r="M383" s="38">
        <v>45.67</v>
      </c>
      <c r="N383" s="5"/>
      <c r="O383" t="str">
        <f>VLOOKUP(I383,Article_famille!A:B,2,FALSE)</f>
        <v>Pieds</v>
      </c>
      <c r="P383" t="str">
        <f>VLOOKUP(A383,'Copier commandes wix'!I:N,4,FALSE)</f>
        <v>‎22‎/‎01‎/‎2016</v>
      </c>
      <c r="Q383">
        <f>VLOOKUP(G383,'effectif par contrat'!A:B,2,FALSE)</f>
        <v>37</v>
      </c>
    </row>
    <row r="384" spans="1:17" x14ac:dyDescent="0.35">
      <c r="A384" s="59" t="s">
        <v>2085</v>
      </c>
      <c r="B384" s="40" t="s">
        <v>117</v>
      </c>
      <c r="C384" s="40" t="str">
        <f t="shared" si="32"/>
        <v>alexis</v>
      </c>
      <c r="D384" s="40">
        <f t="shared" si="33"/>
        <v>7</v>
      </c>
      <c r="E384" s="40">
        <f t="shared" si="34"/>
        <v>15</v>
      </c>
      <c r="F384" s="40" t="str">
        <f t="shared" si="35"/>
        <v>tamowski</v>
      </c>
      <c r="G384" s="40" t="str">
        <f>VLOOKUP(F384,'Effectif contrat'!A:B,2,FALSE)</f>
        <v>AIRBUS - MAINTENANCE MOSE</v>
      </c>
      <c r="H384" s="32" t="s">
        <v>19</v>
      </c>
      <c r="I384" s="32" t="s">
        <v>22</v>
      </c>
      <c r="J384" s="32">
        <v>42</v>
      </c>
      <c r="K384" s="39">
        <v>39.68</v>
      </c>
      <c r="L384" s="32">
        <v>1</v>
      </c>
      <c r="M384" s="39">
        <v>39.68</v>
      </c>
      <c r="N384" s="6"/>
      <c r="O384" t="str">
        <f>VLOOKUP(I384,Article_famille!A:B,2,FALSE)</f>
        <v>Pieds</v>
      </c>
      <c r="P384" t="str">
        <f>VLOOKUP(A384,'Copier commandes wix'!I:N,4,FALSE)</f>
        <v>‎22‎/‎01‎/‎2016</v>
      </c>
      <c r="Q384">
        <f>VLOOKUP(G384,'effectif par contrat'!A:B,2,FALSE)</f>
        <v>37</v>
      </c>
    </row>
    <row r="385" spans="1:17" x14ac:dyDescent="0.35">
      <c r="A385" s="59" t="s">
        <v>2085</v>
      </c>
      <c r="B385" s="40" t="s">
        <v>117</v>
      </c>
      <c r="C385" s="40" t="str">
        <f t="shared" si="32"/>
        <v>alexis</v>
      </c>
      <c r="D385" s="40">
        <f t="shared" si="33"/>
        <v>7</v>
      </c>
      <c r="E385" s="40">
        <f t="shared" si="34"/>
        <v>15</v>
      </c>
      <c r="F385" s="40" t="str">
        <f t="shared" si="35"/>
        <v>tamowski</v>
      </c>
      <c r="G385" s="40" t="str">
        <f>VLOOKUP(F385,'Effectif contrat'!A:B,2,FALSE)</f>
        <v>AIRBUS - MAINTENANCE MOSE</v>
      </c>
      <c r="H385" s="31" t="s">
        <v>19</v>
      </c>
      <c r="I385" s="31" t="s">
        <v>62</v>
      </c>
      <c r="J385" s="31" t="s">
        <v>63</v>
      </c>
      <c r="K385" s="38">
        <v>4.26</v>
      </c>
      <c r="L385" s="31">
        <v>1</v>
      </c>
      <c r="M385" s="38">
        <v>4.26</v>
      </c>
      <c r="N385" s="5"/>
      <c r="O385" t="str">
        <f>VLOOKUP(I385,Article_famille!A:B,2,FALSE)</f>
        <v>Pieds</v>
      </c>
      <c r="P385" t="str">
        <f>VLOOKUP(A385,'Copier commandes wix'!I:N,4,FALSE)</f>
        <v>‎22‎/‎01‎/‎2016</v>
      </c>
      <c r="Q385">
        <f>VLOOKUP(G385,'effectif par contrat'!A:B,2,FALSE)</f>
        <v>37</v>
      </c>
    </row>
    <row r="386" spans="1:17" x14ac:dyDescent="0.35">
      <c r="A386" s="59" t="s">
        <v>2086</v>
      </c>
      <c r="B386" s="40" t="s">
        <v>28</v>
      </c>
      <c r="C386" s="40" t="str">
        <f t="shared" si="32"/>
        <v>aurelien</v>
      </c>
      <c r="D386" s="40">
        <f t="shared" si="33"/>
        <v>9</v>
      </c>
      <c r="E386" s="40">
        <f t="shared" si="34"/>
        <v>15</v>
      </c>
      <c r="F386" s="40" t="str">
        <f t="shared" si="35"/>
        <v>aygoui</v>
      </c>
      <c r="G386" s="40" t="str">
        <f>VLOOKUP(F386,'Effectif contrat'!A:B,2,FALSE)</f>
        <v>ARIANEGROUP - MAINTENANCE</v>
      </c>
      <c r="H386" s="31" t="s">
        <v>112</v>
      </c>
      <c r="I386" s="31" t="s">
        <v>115</v>
      </c>
      <c r="J386" s="31" t="s">
        <v>209</v>
      </c>
      <c r="K386" s="38">
        <v>0</v>
      </c>
      <c r="L386" s="31">
        <v>1</v>
      </c>
      <c r="M386" s="38">
        <v>0</v>
      </c>
      <c r="N386" s="5"/>
      <c r="O386" t="str">
        <f>VLOOKUP(I386,Article_famille!A:B,2,FALSE)</f>
        <v>VPI</v>
      </c>
      <c r="P386" t="str">
        <f>VLOOKUP(A386,'Copier commandes wix'!I:N,4,FALSE)</f>
        <v>‎22‎/‎01‎/‎2016</v>
      </c>
      <c r="Q386">
        <f>VLOOKUP(G386,'effectif par contrat'!A:B,2,FALSE)</f>
        <v>9</v>
      </c>
    </row>
    <row r="387" spans="1:17" x14ac:dyDescent="0.35">
      <c r="A387" s="59" t="s">
        <v>2086</v>
      </c>
      <c r="B387" s="40" t="s">
        <v>28</v>
      </c>
      <c r="C387" s="40" t="str">
        <f t="shared" si="32"/>
        <v>aurelien</v>
      </c>
      <c r="D387" s="40">
        <f t="shared" si="33"/>
        <v>9</v>
      </c>
      <c r="E387" s="40">
        <f t="shared" si="34"/>
        <v>15</v>
      </c>
      <c r="F387" s="40" t="str">
        <f t="shared" si="35"/>
        <v>aygoui</v>
      </c>
      <c r="G387" s="40" t="str">
        <f>VLOOKUP(F387,'Effectif contrat'!A:B,2,FALSE)</f>
        <v>ARIANEGROUP - MAINTENANCE</v>
      </c>
      <c r="H387" s="32" t="s">
        <v>25</v>
      </c>
      <c r="I387" s="32" t="s">
        <v>90</v>
      </c>
      <c r="J387" s="32">
        <v>43</v>
      </c>
      <c r="K387" s="39">
        <v>37</v>
      </c>
      <c r="L387" s="32">
        <v>1</v>
      </c>
      <c r="M387" s="39">
        <v>37</v>
      </c>
      <c r="N387" s="6"/>
      <c r="O387" t="str">
        <f>VLOOKUP(I387,Article_famille!A:B,2,FALSE)</f>
        <v>Pieds</v>
      </c>
      <c r="P387" t="str">
        <f>VLOOKUP(A387,'Copier commandes wix'!I:N,4,FALSE)</f>
        <v>‎22‎/‎01‎/‎2016</v>
      </c>
      <c r="Q387">
        <f>VLOOKUP(G387,'effectif par contrat'!A:B,2,FALSE)</f>
        <v>9</v>
      </c>
    </row>
    <row r="388" spans="1:17" x14ac:dyDescent="0.35">
      <c r="A388" s="59" t="s">
        <v>2086</v>
      </c>
      <c r="B388" s="40" t="s">
        <v>28</v>
      </c>
      <c r="C388" s="40" t="str">
        <f t="shared" si="32"/>
        <v>aurelien</v>
      </c>
      <c r="D388" s="40">
        <f t="shared" si="33"/>
        <v>9</v>
      </c>
      <c r="E388" s="40">
        <f t="shared" si="34"/>
        <v>15</v>
      </c>
      <c r="F388" s="40" t="str">
        <f t="shared" si="35"/>
        <v>aygoui</v>
      </c>
      <c r="G388" s="40" t="str">
        <f>VLOOKUP(F388,'Effectif contrat'!A:B,2,FALSE)</f>
        <v>ARIANEGROUP - MAINTENANCE</v>
      </c>
      <c r="H388" s="31" t="s">
        <v>25</v>
      </c>
      <c r="I388" s="31" t="s">
        <v>90</v>
      </c>
      <c r="J388" s="31">
        <v>45</v>
      </c>
      <c r="K388" s="38">
        <v>37</v>
      </c>
      <c r="L388" s="31">
        <v>1</v>
      </c>
      <c r="M388" s="38">
        <v>37</v>
      </c>
      <c r="N388" s="5"/>
      <c r="O388" t="str">
        <f>VLOOKUP(I388,Article_famille!A:B,2,FALSE)</f>
        <v>Pieds</v>
      </c>
      <c r="P388" t="str">
        <f>VLOOKUP(A388,'Copier commandes wix'!I:N,4,FALSE)</f>
        <v>‎22‎/‎01‎/‎2016</v>
      </c>
      <c r="Q388">
        <f>VLOOKUP(G388,'effectif par contrat'!A:B,2,FALSE)</f>
        <v>9</v>
      </c>
    </row>
    <row r="389" spans="1:17" x14ac:dyDescent="0.35">
      <c r="A389" s="59" t="s">
        <v>2087</v>
      </c>
      <c r="B389" s="40" t="s">
        <v>28</v>
      </c>
      <c r="C389" s="40" t="str">
        <f t="shared" si="32"/>
        <v>aurelien</v>
      </c>
      <c r="D389" s="40">
        <f t="shared" si="33"/>
        <v>9</v>
      </c>
      <c r="E389" s="40">
        <f t="shared" si="34"/>
        <v>15</v>
      </c>
      <c r="F389" s="40" t="str">
        <f t="shared" si="35"/>
        <v>aygoui</v>
      </c>
      <c r="G389" s="40" t="str">
        <f>VLOOKUP(F389,'Effectif contrat'!A:B,2,FALSE)</f>
        <v>ARIANEGROUP - MAINTENANCE</v>
      </c>
      <c r="H389" s="31" t="s">
        <v>19</v>
      </c>
      <c r="I389" s="31" t="s">
        <v>62</v>
      </c>
      <c r="J389" s="31" t="s">
        <v>63</v>
      </c>
      <c r="K389" s="38">
        <v>4.26</v>
      </c>
      <c r="L389" s="31">
        <v>10</v>
      </c>
      <c r="M389" s="38">
        <v>42.6</v>
      </c>
      <c r="N389" s="5"/>
      <c r="O389" t="str">
        <f>VLOOKUP(I389,Article_famille!A:B,2,FALSE)</f>
        <v>Pieds</v>
      </c>
      <c r="P389" t="str">
        <f>VLOOKUP(A389,'Copier commandes wix'!I:N,4,FALSE)</f>
        <v>‎22‎/‎01‎/‎2016</v>
      </c>
      <c r="Q389">
        <f>VLOOKUP(G389,'effectif par contrat'!A:B,2,FALSE)</f>
        <v>9</v>
      </c>
    </row>
    <row r="390" spans="1:17" x14ac:dyDescent="0.35">
      <c r="A390" s="59" t="s">
        <v>2087</v>
      </c>
      <c r="B390" s="40" t="s">
        <v>28</v>
      </c>
      <c r="C390" s="40" t="str">
        <f t="shared" si="32"/>
        <v>aurelien</v>
      </c>
      <c r="D390" s="40">
        <f t="shared" si="33"/>
        <v>9</v>
      </c>
      <c r="E390" s="40">
        <f t="shared" si="34"/>
        <v>15</v>
      </c>
      <c r="F390" s="40" t="str">
        <f t="shared" si="35"/>
        <v>aygoui</v>
      </c>
      <c r="G390" s="40" t="str">
        <f>VLOOKUP(F390,'Effectif contrat'!A:B,2,FALSE)</f>
        <v>ARIANEGROUP - MAINTENANCE</v>
      </c>
      <c r="H390" s="32" t="s">
        <v>19</v>
      </c>
      <c r="I390" s="32" t="s">
        <v>62</v>
      </c>
      <c r="J390" s="32" t="s">
        <v>439</v>
      </c>
      <c r="K390" s="39">
        <v>4.26</v>
      </c>
      <c r="L390" s="32">
        <v>10</v>
      </c>
      <c r="M390" s="39">
        <v>42.6</v>
      </c>
      <c r="N390" s="6"/>
      <c r="O390" t="str">
        <f>VLOOKUP(I390,Article_famille!A:B,2,FALSE)</f>
        <v>Pieds</v>
      </c>
      <c r="P390" t="str">
        <f>VLOOKUP(A390,'Copier commandes wix'!I:N,4,FALSE)</f>
        <v>‎22‎/‎01‎/‎2016</v>
      </c>
      <c r="Q390">
        <f>VLOOKUP(G390,'effectif par contrat'!A:B,2,FALSE)</f>
        <v>9</v>
      </c>
    </row>
    <row r="391" spans="1:17" x14ac:dyDescent="0.35">
      <c r="A391" s="59" t="s">
        <v>2088</v>
      </c>
      <c r="B391" s="40" t="s">
        <v>117</v>
      </c>
      <c r="C391" s="40" t="str">
        <f t="shared" si="32"/>
        <v>alexis</v>
      </c>
      <c r="D391" s="40">
        <f t="shared" si="33"/>
        <v>7</v>
      </c>
      <c r="E391" s="40">
        <f t="shared" si="34"/>
        <v>15</v>
      </c>
      <c r="F391" s="40" t="str">
        <f t="shared" si="35"/>
        <v>tamowski</v>
      </c>
      <c r="G391" s="40" t="str">
        <f>VLOOKUP(F391,'Effectif contrat'!A:B,2,FALSE)</f>
        <v>AIRBUS - MAINTENANCE MOSE</v>
      </c>
      <c r="H391" s="31" t="s">
        <v>19</v>
      </c>
      <c r="I391" s="31" t="s">
        <v>22</v>
      </c>
      <c r="J391" s="31">
        <v>43</v>
      </c>
      <c r="K391" s="38">
        <v>39.68</v>
      </c>
      <c r="L391" s="31">
        <v>1</v>
      </c>
      <c r="M391" s="38">
        <v>39.68</v>
      </c>
      <c r="N391" s="5"/>
      <c r="O391" t="str">
        <f>VLOOKUP(I391,Article_famille!A:B,2,FALSE)</f>
        <v>Pieds</v>
      </c>
      <c r="P391" t="str">
        <f>VLOOKUP(A391,'Copier commandes wix'!I:N,4,FALSE)</f>
        <v>‎28‎/‎01‎/‎2016</v>
      </c>
      <c r="Q391">
        <f>VLOOKUP(G391,'effectif par contrat'!A:B,2,FALSE)</f>
        <v>37</v>
      </c>
    </row>
    <row r="392" spans="1:17" x14ac:dyDescent="0.35">
      <c r="A392" s="59" t="s">
        <v>2088</v>
      </c>
      <c r="B392" s="40" t="s">
        <v>117</v>
      </c>
      <c r="C392" s="40" t="str">
        <f t="shared" si="32"/>
        <v>alexis</v>
      </c>
      <c r="D392" s="40">
        <f t="shared" si="33"/>
        <v>7</v>
      </c>
      <c r="E392" s="40">
        <f t="shared" si="34"/>
        <v>15</v>
      </c>
      <c r="F392" s="40" t="str">
        <f t="shared" si="35"/>
        <v>tamowski</v>
      </c>
      <c r="G392" s="40" t="str">
        <f>VLOOKUP(F392,'Effectif contrat'!A:B,2,FALSE)</f>
        <v>AIRBUS - MAINTENANCE MOSE</v>
      </c>
      <c r="H392" s="32" t="s">
        <v>112</v>
      </c>
      <c r="I392" s="32" t="s">
        <v>113</v>
      </c>
      <c r="J392" s="32" t="s">
        <v>13</v>
      </c>
      <c r="K392" s="39">
        <v>0</v>
      </c>
      <c r="L392" s="32">
        <v>2</v>
      </c>
      <c r="M392" s="39">
        <v>0</v>
      </c>
      <c r="N392" s="6"/>
      <c r="O392" t="str">
        <f>VLOOKUP(I392,Article_famille!A:B,2,FALSE)</f>
        <v>VPI</v>
      </c>
      <c r="P392" t="str">
        <f>VLOOKUP(A392,'Copier commandes wix'!I:N,4,FALSE)</f>
        <v>‎28‎/‎01‎/‎2016</v>
      </c>
      <c r="Q392">
        <f>VLOOKUP(G392,'effectif par contrat'!A:B,2,FALSE)</f>
        <v>37</v>
      </c>
    </row>
    <row r="393" spans="1:17" x14ac:dyDescent="0.35">
      <c r="A393" s="59" t="s">
        <v>2089</v>
      </c>
      <c r="B393" s="40" t="s">
        <v>457</v>
      </c>
      <c r="C393" s="40" t="str">
        <f t="shared" si="32"/>
        <v>Benjamin</v>
      </c>
      <c r="D393" s="40">
        <f t="shared" si="33"/>
        <v>9</v>
      </c>
      <c r="E393" s="40">
        <f t="shared" si="34"/>
        <v>18</v>
      </c>
      <c r="F393" s="40" t="str">
        <f t="shared" si="35"/>
        <v>Cabrignac</v>
      </c>
      <c r="G393" s="40" t="str">
        <f>VLOOKUP(F393,'Effectif contrat'!A:B,2,FALSE)</f>
        <v>CLIENTS DIVERS - TRAVAUX &amp; MAINTENANCE</v>
      </c>
      <c r="H393" s="31" t="s">
        <v>19</v>
      </c>
      <c r="I393" s="31" t="s">
        <v>179</v>
      </c>
      <c r="J393" s="31"/>
      <c r="K393" s="38">
        <v>4.6500000000000004</v>
      </c>
      <c r="L393" s="31">
        <v>15</v>
      </c>
      <c r="M393" s="38">
        <v>69.75</v>
      </c>
      <c r="N393" s="5"/>
      <c r="O393" t="str">
        <f>VLOOKUP(I393,Article_famille!A:B,2,FALSE)</f>
        <v>Yeux</v>
      </c>
      <c r="P393" t="str">
        <f>VLOOKUP(A393,'Copier commandes wix'!I:N,4,FALSE)</f>
        <v>‎29‎/‎01‎/‎2016</v>
      </c>
      <c r="Q393">
        <f>VLOOKUP(G393,'effectif par contrat'!A:B,2,FALSE)</f>
        <v>8</v>
      </c>
    </row>
    <row r="394" spans="1:17" x14ac:dyDescent="0.35">
      <c r="A394" s="59" t="s">
        <v>2089</v>
      </c>
      <c r="B394" s="40" t="s">
        <v>457</v>
      </c>
      <c r="C394" s="40" t="str">
        <f t="shared" si="32"/>
        <v>Benjamin</v>
      </c>
      <c r="D394" s="40">
        <f t="shared" si="33"/>
        <v>9</v>
      </c>
      <c r="E394" s="40">
        <f t="shared" si="34"/>
        <v>18</v>
      </c>
      <c r="F394" s="40" t="str">
        <f t="shared" si="35"/>
        <v>Cabrignac</v>
      </c>
      <c r="G394" s="40" t="str">
        <f>VLOOKUP(F394,'Effectif contrat'!A:B,2,FALSE)</f>
        <v>CLIENTS DIVERS - TRAVAUX &amp; MAINTENANCE</v>
      </c>
      <c r="H394" s="32" t="s">
        <v>19</v>
      </c>
      <c r="I394" s="32" t="s">
        <v>37</v>
      </c>
      <c r="J394" s="32">
        <v>43</v>
      </c>
      <c r="K394" s="39">
        <v>35.200000000000003</v>
      </c>
      <c r="L394" s="32">
        <v>1</v>
      </c>
      <c r="M394" s="39">
        <v>35.200000000000003</v>
      </c>
      <c r="N394" s="6"/>
      <c r="O394" t="str">
        <f>VLOOKUP(I394,Article_famille!A:B,2,FALSE)</f>
        <v>Pieds</v>
      </c>
      <c r="P394" t="str">
        <f>VLOOKUP(A394,'Copier commandes wix'!I:N,4,FALSE)</f>
        <v>‎29‎/‎01‎/‎2016</v>
      </c>
      <c r="Q394">
        <f>VLOOKUP(G394,'effectif par contrat'!A:B,2,FALSE)</f>
        <v>8</v>
      </c>
    </row>
    <row r="395" spans="1:17" x14ac:dyDescent="0.35">
      <c r="A395" s="59" t="s">
        <v>2089</v>
      </c>
      <c r="B395" s="40" t="s">
        <v>457</v>
      </c>
      <c r="C395" s="40" t="str">
        <f t="shared" si="32"/>
        <v>Benjamin</v>
      </c>
      <c r="D395" s="40">
        <f t="shared" si="33"/>
        <v>9</v>
      </c>
      <c r="E395" s="40">
        <f t="shared" si="34"/>
        <v>18</v>
      </c>
      <c r="F395" s="40" t="str">
        <f t="shared" si="35"/>
        <v>Cabrignac</v>
      </c>
      <c r="G395" s="40" t="str">
        <f>VLOOKUP(F395,'Effectif contrat'!A:B,2,FALSE)</f>
        <v>CLIENTS DIVERS - TRAVAUX &amp; MAINTENANCE</v>
      </c>
      <c r="H395" s="31" t="s">
        <v>19</v>
      </c>
      <c r="I395" s="31" t="s">
        <v>24</v>
      </c>
      <c r="J395" s="31" t="s">
        <v>56</v>
      </c>
      <c r="K395" s="38">
        <v>7.36</v>
      </c>
      <c r="L395" s="31">
        <v>5</v>
      </c>
      <c r="M395" s="38">
        <v>36.799999999999997</v>
      </c>
      <c r="N395" s="5"/>
      <c r="O395" t="str">
        <f>VLOOKUP(I395,Article_famille!A:B,2,FALSE)</f>
        <v>Mains</v>
      </c>
      <c r="P395" t="str">
        <f>VLOOKUP(A395,'Copier commandes wix'!I:N,4,FALSE)</f>
        <v>‎29‎/‎01‎/‎2016</v>
      </c>
      <c r="Q395">
        <f>VLOOKUP(G395,'effectif par contrat'!A:B,2,FALSE)</f>
        <v>8</v>
      </c>
    </row>
    <row r="396" spans="1:17" x14ac:dyDescent="0.35">
      <c r="A396" s="59" t="s">
        <v>2089</v>
      </c>
      <c r="B396" s="40" t="s">
        <v>457</v>
      </c>
      <c r="C396" s="40" t="str">
        <f t="shared" si="32"/>
        <v>Benjamin</v>
      </c>
      <c r="D396" s="40">
        <f t="shared" si="33"/>
        <v>9</v>
      </c>
      <c r="E396" s="40">
        <f t="shared" si="34"/>
        <v>18</v>
      </c>
      <c r="F396" s="40" t="str">
        <f t="shared" si="35"/>
        <v>Cabrignac</v>
      </c>
      <c r="G396" s="40" t="str">
        <f>VLOOKUP(F396,'Effectif contrat'!A:B,2,FALSE)</f>
        <v>CLIENTS DIVERS - TRAVAUX &amp; MAINTENANCE</v>
      </c>
      <c r="H396" s="32" t="s">
        <v>19</v>
      </c>
      <c r="I396" s="32" t="s">
        <v>24</v>
      </c>
      <c r="J396" s="32" t="s">
        <v>55</v>
      </c>
      <c r="K396" s="39">
        <v>7.36</v>
      </c>
      <c r="L396" s="32">
        <v>5</v>
      </c>
      <c r="M396" s="39">
        <v>36.799999999999997</v>
      </c>
      <c r="N396" s="6"/>
      <c r="O396" t="str">
        <f>VLOOKUP(I396,Article_famille!A:B,2,FALSE)</f>
        <v>Mains</v>
      </c>
      <c r="P396" t="str">
        <f>VLOOKUP(A396,'Copier commandes wix'!I:N,4,FALSE)</f>
        <v>‎29‎/‎01‎/‎2016</v>
      </c>
      <c r="Q396">
        <f>VLOOKUP(G396,'effectif par contrat'!A:B,2,FALSE)</f>
        <v>8</v>
      </c>
    </row>
    <row r="397" spans="1:17" x14ac:dyDescent="0.35">
      <c r="A397" s="59" t="s">
        <v>2089</v>
      </c>
      <c r="B397" s="40" t="s">
        <v>457</v>
      </c>
      <c r="C397" s="40" t="str">
        <f t="shared" si="32"/>
        <v>Benjamin</v>
      </c>
      <c r="D397" s="40">
        <f t="shared" si="33"/>
        <v>9</v>
      </c>
      <c r="E397" s="40">
        <f t="shared" si="34"/>
        <v>18</v>
      </c>
      <c r="F397" s="40" t="str">
        <f t="shared" si="35"/>
        <v>Cabrignac</v>
      </c>
      <c r="G397" s="40" t="str">
        <f>VLOOKUP(F397,'Effectif contrat'!A:B,2,FALSE)</f>
        <v>CLIENTS DIVERS - TRAVAUX &amp; MAINTENANCE</v>
      </c>
      <c r="H397" s="31" t="s">
        <v>19</v>
      </c>
      <c r="I397" s="31" t="s">
        <v>20</v>
      </c>
      <c r="J397" s="31">
        <v>10</v>
      </c>
      <c r="K397" s="38">
        <v>3.71</v>
      </c>
      <c r="L397" s="31">
        <v>12</v>
      </c>
      <c r="M397" s="38">
        <v>44.52</v>
      </c>
      <c r="N397" s="5"/>
      <c r="O397" t="str">
        <f>VLOOKUP(I397,Article_famille!A:B,2,FALSE)</f>
        <v>Mains</v>
      </c>
      <c r="P397" t="str">
        <f>VLOOKUP(A397,'Copier commandes wix'!I:N,4,FALSE)</f>
        <v>‎29‎/‎01‎/‎2016</v>
      </c>
      <c r="Q397">
        <f>VLOOKUP(G397,'effectif par contrat'!A:B,2,FALSE)</f>
        <v>8</v>
      </c>
    </row>
    <row r="398" spans="1:17" x14ac:dyDescent="0.35">
      <c r="A398" s="59" t="s">
        <v>2089</v>
      </c>
      <c r="B398" s="40" t="s">
        <v>457</v>
      </c>
      <c r="C398" s="40" t="str">
        <f t="shared" si="32"/>
        <v>Benjamin</v>
      </c>
      <c r="D398" s="40">
        <f t="shared" si="33"/>
        <v>9</v>
      </c>
      <c r="E398" s="40">
        <f t="shared" si="34"/>
        <v>18</v>
      </c>
      <c r="F398" s="40" t="str">
        <f t="shared" si="35"/>
        <v>Cabrignac</v>
      </c>
      <c r="G398" s="40" t="str">
        <f>VLOOKUP(F398,'Effectif contrat'!A:B,2,FALSE)</f>
        <v>CLIENTS DIVERS - TRAVAUX &amp; MAINTENANCE</v>
      </c>
      <c r="H398" s="32" t="s">
        <v>19</v>
      </c>
      <c r="I398" s="32" t="s">
        <v>20</v>
      </c>
      <c r="J398" s="32">
        <v>9</v>
      </c>
      <c r="K398" s="39">
        <v>3.71</v>
      </c>
      <c r="L398" s="32">
        <v>12</v>
      </c>
      <c r="M398" s="39">
        <v>44.52</v>
      </c>
      <c r="N398" s="6"/>
      <c r="O398" t="str">
        <f>VLOOKUP(I398,Article_famille!A:B,2,FALSE)</f>
        <v>Mains</v>
      </c>
      <c r="P398" t="str">
        <f>VLOOKUP(A398,'Copier commandes wix'!I:N,4,FALSE)</f>
        <v>‎29‎/‎01‎/‎2016</v>
      </c>
      <c r="Q398">
        <f>VLOOKUP(G398,'effectif par contrat'!A:B,2,FALSE)</f>
        <v>8</v>
      </c>
    </row>
    <row r="399" spans="1:17" x14ac:dyDescent="0.35">
      <c r="A399" s="59" t="s">
        <v>2089</v>
      </c>
      <c r="B399" s="40" t="s">
        <v>457</v>
      </c>
      <c r="C399" s="40" t="str">
        <f t="shared" si="32"/>
        <v>Benjamin</v>
      </c>
      <c r="D399" s="40">
        <f t="shared" si="33"/>
        <v>9</v>
      </c>
      <c r="E399" s="40">
        <f t="shared" si="34"/>
        <v>18</v>
      </c>
      <c r="F399" s="40" t="str">
        <f t="shared" si="35"/>
        <v>Cabrignac</v>
      </c>
      <c r="G399" s="40" t="str">
        <f>VLOOKUP(F399,'Effectif contrat'!A:B,2,FALSE)</f>
        <v>CLIENTS DIVERS - TRAVAUX &amp; MAINTENANCE</v>
      </c>
      <c r="H399" s="31" t="s">
        <v>19</v>
      </c>
      <c r="I399" s="31" t="s">
        <v>20</v>
      </c>
      <c r="J399" s="31">
        <v>8</v>
      </c>
      <c r="K399" s="38">
        <v>3.71</v>
      </c>
      <c r="L399" s="31">
        <v>12</v>
      </c>
      <c r="M399" s="38">
        <v>44.52</v>
      </c>
      <c r="N399" s="5"/>
      <c r="O399" t="str">
        <f>VLOOKUP(I399,Article_famille!A:B,2,FALSE)</f>
        <v>Mains</v>
      </c>
      <c r="P399" t="str">
        <f>VLOOKUP(A399,'Copier commandes wix'!I:N,4,FALSE)</f>
        <v>‎29‎/‎01‎/‎2016</v>
      </c>
      <c r="Q399">
        <f>VLOOKUP(G399,'effectif par contrat'!A:B,2,FALSE)</f>
        <v>8</v>
      </c>
    </row>
    <row r="400" spans="1:17" x14ac:dyDescent="0.35">
      <c r="A400" s="59" t="s">
        <v>2090</v>
      </c>
      <c r="B400" s="40" t="s">
        <v>454</v>
      </c>
      <c r="C400" s="40" t="str">
        <f t="shared" si="32"/>
        <v>Mathieu</v>
      </c>
      <c r="D400" s="40">
        <f t="shared" si="33"/>
        <v>8</v>
      </c>
      <c r="E400" s="40">
        <f t="shared" si="34"/>
        <v>17</v>
      </c>
      <c r="F400" s="40" t="str">
        <f t="shared" si="35"/>
        <v>Cantonnet</v>
      </c>
      <c r="G400" s="40" t="str">
        <f>VLOOKUP(F400,'Effectif contrat'!A:B,2,FALSE)</f>
        <v>AIRBUS - MAINTENANCE FAL</v>
      </c>
      <c r="H400" s="31" t="s">
        <v>112</v>
      </c>
      <c r="I400" s="31" t="s">
        <v>207</v>
      </c>
      <c r="J400" s="31">
        <v>38</v>
      </c>
      <c r="K400" s="38">
        <v>0</v>
      </c>
      <c r="L400" s="31">
        <v>4</v>
      </c>
      <c r="M400" s="38">
        <v>0</v>
      </c>
      <c r="N400" s="5"/>
      <c r="O400" t="str">
        <f>VLOOKUP(I400,Article_famille!A:B,2,FALSE)</f>
        <v>VPI</v>
      </c>
      <c r="P400" t="str">
        <f>VLOOKUP(A400,'Copier commandes wix'!I:N,4,FALSE)</f>
        <v>‎01‎/‎02‎/‎2016</v>
      </c>
      <c r="Q400">
        <f>VLOOKUP(G400,'effectif par contrat'!A:B,2,FALSE)</f>
        <v>38</v>
      </c>
    </row>
    <row r="401" spans="1:17" x14ac:dyDescent="0.35">
      <c r="A401" s="59" t="s">
        <v>2090</v>
      </c>
      <c r="B401" s="40" t="s">
        <v>454</v>
      </c>
      <c r="C401" s="40" t="str">
        <f t="shared" si="32"/>
        <v>Mathieu</v>
      </c>
      <c r="D401" s="40">
        <f t="shared" si="33"/>
        <v>8</v>
      </c>
      <c r="E401" s="40">
        <f t="shared" si="34"/>
        <v>17</v>
      </c>
      <c r="F401" s="40" t="str">
        <f t="shared" si="35"/>
        <v>Cantonnet</v>
      </c>
      <c r="G401" s="40" t="str">
        <f>VLOOKUP(F401,'Effectif contrat'!A:B,2,FALSE)</f>
        <v>AIRBUS - MAINTENANCE FAL</v>
      </c>
      <c r="H401" s="32" t="s">
        <v>112</v>
      </c>
      <c r="I401" s="32" t="s">
        <v>113</v>
      </c>
      <c r="J401" s="32" t="s">
        <v>217</v>
      </c>
      <c r="K401" s="39">
        <v>0</v>
      </c>
      <c r="L401" s="32">
        <v>3</v>
      </c>
      <c r="M401" s="39">
        <v>0</v>
      </c>
      <c r="N401" s="6"/>
      <c r="O401" t="str">
        <f>VLOOKUP(I401,Article_famille!A:B,2,FALSE)</f>
        <v>VPI</v>
      </c>
      <c r="P401" t="str">
        <f>VLOOKUP(A401,'Copier commandes wix'!I:N,4,FALSE)</f>
        <v>‎01‎/‎02‎/‎2016</v>
      </c>
      <c r="Q401">
        <f>VLOOKUP(G401,'effectif par contrat'!A:B,2,FALSE)</f>
        <v>38</v>
      </c>
    </row>
    <row r="402" spans="1:17" x14ac:dyDescent="0.35">
      <c r="A402" s="59" t="s">
        <v>2090</v>
      </c>
      <c r="B402" s="40" t="s">
        <v>454</v>
      </c>
      <c r="C402" s="40" t="str">
        <f t="shared" si="32"/>
        <v>Mathieu</v>
      </c>
      <c r="D402" s="40">
        <f t="shared" si="33"/>
        <v>8</v>
      </c>
      <c r="E402" s="40">
        <f t="shared" si="34"/>
        <v>17</v>
      </c>
      <c r="F402" s="40" t="str">
        <f t="shared" si="35"/>
        <v>Cantonnet</v>
      </c>
      <c r="G402" s="40" t="str">
        <f>VLOOKUP(F402,'Effectif contrat'!A:B,2,FALSE)</f>
        <v>AIRBUS - MAINTENANCE FAL</v>
      </c>
      <c r="H402" s="31" t="s">
        <v>112</v>
      </c>
      <c r="I402" s="31" t="s">
        <v>113</v>
      </c>
      <c r="J402" s="31" t="s">
        <v>209</v>
      </c>
      <c r="K402" s="38">
        <v>0</v>
      </c>
      <c r="L402" s="31">
        <v>3</v>
      </c>
      <c r="M402" s="38">
        <v>0</v>
      </c>
      <c r="N402" s="5"/>
      <c r="O402" t="str">
        <f>VLOOKUP(I402,Article_famille!A:B,2,FALSE)</f>
        <v>VPI</v>
      </c>
      <c r="P402" t="str">
        <f>VLOOKUP(A402,'Copier commandes wix'!I:N,4,FALSE)</f>
        <v>‎01‎/‎02‎/‎2016</v>
      </c>
      <c r="Q402">
        <f>VLOOKUP(G402,'effectif par contrat'!A:B,2,FALSE)</f>
        <v>38</v>
      </c>
    </row>
    <row r="403" spans="1:17" x14ac:dyDescent="0.35">
      <c r="A403" s="59" t="s">
        <v>2090</v>
      </c>
      <c r="B403" s="40" t="s">
        <v>454</v>
      </c>
      <c r="C403" s="40" t="str">
        <f t="shared" si="32"/>
        <v>Mathieu</v>
      </c>
      <c r="D403" s="40">
        <f t="shared" si="33"/>
        <v>8</v>
      </c>
      <c r="E403" s="40">
        <f t="shared" si="34"/>
        <v>17</v>
      </c>
      <c r="F403" s="40" t="str">
        <f t="shared" si="35"/>
        <v>Cantonnet</v>
      </c>
      <c r="G403" s="40" t="str">
        <f>VLOOKUP(F403,'Effectif contrat'!A:B,2,FALSE)</f>
        <v>AIRBUS - MAINTENANCE FAL</v>
      </c>
      <c r="H403" s="32" t="s">
        <v>112</v>
      </c>
      <c r="I403" s="32" t="s">
        <v>211</v>
      </c>
      <c r="J403" s="32" t="s">
        <v>217</v>
      </c>
      <c r="K403" s="39">
        <v>0</v>
      </c>
      <c r="L403" s="32">
        <v>2</v>
      </c>
      <c r="M403" s="39">
        <v>0</v>
      </c>
      <c r="N403" s="6"/>
      <c r="O403" t="str">
        <f>VLOOKUP(I403,Article_famille!A:B,2,FALSE)</f>
        <v>VPI</v>
      </c>
      <c r="P403" t="str">
        <f>VLOOKUP(A403,'Copier commandes wix'!I:N,4,FALSE)</f>
        <v>‎01‎/‎02‎/‎2016</v>
      </c>
      <c r="Q403">
        <f>VLOOKUP(G403,'effectif par contrat'!A:B,2,FALSE)</f>
        <v>38</v>
      </c>
    </row>
    <row r="404" spans="1:17" x14ac:dyDescent="0.35">
      <c r="A404" s="59" t="s">
        <v>2090</v>
      </c>
      <c r="B404" s="40" t="s">
        <v>454</v>
      </c>
      <c r="C404" s="40" t="str">
        <f t="shared" si="32"/>
        <v>Mathieu</v>
      </c>
      <c r="D404" s="40">
        <f t="shared" si="33"/>
        <v>8</v>
      </c>
      <c r="E404" s="40">
        <f t="shared" si="34"/>
        <v>17</v>
      </c>
      <c r="F404" s="40" t="str">
        <f t="shared" si="35"/>
        <v>Cantonnet</v>
      </c>
      <c r="G404" s="40" t="str">
        <f>VLOOKUP(F404,'Effectif contrat'!A:B,2,FALSE)</f>
        <v>AIRBUS - MAINTENANCE FAL</v>
      </c>
      <c r="H404" s="31" t="s">
        <v>112</v>
      </c>
      <c r="I404" s="31" t="s">
        <v>211</v>
      </c>
      <c r="J404" s="31" t="s">
        <v>209</v>
      </c>
      <c r="K404" s="38">
        <v>0</v>
      </c>
      <c r="L404" s="31">
        <v>2</v>
      </c>
      <c r="M404" s="38">
        <v>0</v>
      </c>
      <c r="N404" s="5"/>
      <c r="O404" t="str">
        <f>VLOOKUP(I404,Article_famille!A:B,2,FALSE)</f>
        <v>VPI</v>
      </c>
      <c r="P404" t="str">
        <f>VLOOKUP(A404,'Copier commandes wix'!I:N,4,FALSE)</f>
        <v>‎01‎/‎02‎/‎2016</v>
      </c>
      <c r="Q404">
        <f>VLOOKUP(G404,'effectif par contrat'!A:B,2,FALSE)</f>
        <v>38</v>
      </c>
    </row>
    <row r="405" spans="1:17" x14ac:dyDescent="0.35">
      <c r="A405" s="59" t="s">
        <v>2090</v>
      </c>
      <c r="B405" s="40" t="s">
        <v>454</v>
      </c>
      <c r="C405" s="40" t="str">
        <f t="shared" si="32"/>
        <v>Mathieu</v>
      </c>
      <c r="D405" s="40">
        <f t="shared" si="33"/>
        <v>8</v>
      </c>
      <c r="E405" s="40">
        <f t="shared" si="34"/>
        <v>17</v>
      </c>
      <c r="F405" s="40" t="str">
        <f t="shared" si="35"/>
        <v>Cantonnet</v>
      </c>
      <c r="G405" s="40" t="str">
        <f>VLOOKUP(F405,'Effectif contrat'!A:B,2,FALSE)</f>
        <v>AIRBUS - MAINTENANCE FAL</v>
      </c>
      <c r="H405" s="32" t="s">
        <v>112</v>
      </c>
      <c r="I405" s="32" t="s">
        <v>203</v>
      </c>
      <c r="J405" s="32" t="s">
        <v>217</v>
      </c>
      <c r="K405" s="39">
        <v>0</v>
      </c>
      <c r="L405" s="32">
        <v>1</v>
      </c>
      <c r="M405" s="39">
        <v>0</v>
      </c>
      <c r="N405" s="6"/>
      <c r="O405" t="str">
        <f>VLOOKUP(I405,Article_famille!A:B,2,FALSE)</f>
        <v>VPI</v>
      </c>
      <c r="P405" t="str">
        <f>VLOOKUP(A405,'Copier commandes wix'!I:N,4,FALSE)</f>
        <v>‎01‎/‎02‎/‎2016</v>
      </c>
      <c r="Q405">
        <f>VLOOKUP(G405,'effectif par contrat'!A:B,2,FALSE)</f>
        <v>38</v>
      </c>
    </row>
    <row r="406" spans="1:17" x14ac:dyDescent="0.35">
      <c r="A406" s="59" t="s">
        <v>2090</v>
      </c>
      <c r="B406" s="40" t="s">
        <v>454</v>
      </c>
      <c r="C406" s="40" t="str">
        <f t="shared" si="32"/>
        <v>Mathieu</v>
      </c>
      <c r="D406" s="40">
        <f t="shared" si="33"/>
        <v>8</v>
      </c>
      <c r="E406" s="40">
        <f t="shared" si="34"/>
        <v>17</v>
      </c>
      <c r="F406" s="40" t="str">
        <f t="shared" si="35"/>
        <v>Cantonnet</v>
      </c>
      <c r="G406" s="40" t="str">
        <f>VLOOKUP(F406,'Effectif contrat'!A:B,2,FALSE)</f>
        <v>AIRBUS - MAINTENANCE FAL</v>
      </c>
      <c r="H406" s="31" t="s">
        <v>112</v>
      </c>
      <c r="I406" s="31" t="s">
        <v>203</v>
      </c>
      <c r="J406" s="31" t="s">
        <v>209</v>
      </c>
      <c r="K406" s="38">
        <v>0</v>
      </c>
      <c r="L406" s="31">
        <v>1</v>
      </c>
      <c r="M406" s="38">
        <v>0</v>
      </c>
      <c r="N406" s="5"/>
      <c r="O406" t="str">
        <f>VLOOKUP(I406,Article_famille!A:B,2,FALSE)</f>
        <v>VPI</v>
      </c>
      <c r="P406" t="str">
        <f>VLOOKUP(A406,'Copier commandes wix'!I:N,4,FALSE)</f>
        <v>‎01‎/‎02‎/‎2016</v>
      </c>
      <c r="Q406">
        <f>VLOOKUP(G406,'effectif par contrat'!A:B,2,FALSE)</f>
        <v>38</v>
      </c>
    </row>
    <row r="407" spans="1:17" x14ac:dyDescent="0.35">
      <c r="A407" s="59" t="s">
        <v>2091</v>
      </c>
      <c r="B407" s="40" t="s">
        <v>214</v>
      </c>
      <c r="C407" s="40" t="str">
        <f t="shared" si="32"/>
        <v>vincent</v>
      </c>
      <c r="D407" s="40">
        <f t="shared" si="33"/>
        <v>8</v>
      </c>
      <c r="E407" s="40">
        <f t="shared" si="34"/>
        <v>16</v>
      </c>
      <c r="F407" s="40" t="str">
        <f t="shared" si="35"/>
        <v>davantes</v>
      </c>
      <c r="G407" s="40" t="str">
        <f>VLOOKUP(F407,'Effectif contrat'!A:B,2,FALSE)</f>
        <v>AIRBUS - TRAVAUX MOSE</v>
      </c>
      <c r="H407" s="31" t="s">
        <v>19</v>
      </c>
      <c r="I407" s="31" t="s">
        <v>22</v>
      </c>
      <c r="J407" s="31">
        <v>40</v>
      </c>
      <c r="K407" s="38">
        <v>39.68</v>
      </c>
      <c r="L407" s="31">
        <v>1</v>
      </c>
      <c r="M407" s="38">
        <v>39.68</v>
      </c>
      <c r="N407" s="5"/>
      <c r="O407" t="str">
        <f>VLOOKUP(I407,Article_famille!A:B,2,FALSE)</f>
        <v>Pieds</v>
      </c>
      <c r="P407" t="str">
        <f>VLOOKUP(A407,'Copier commandes wix'!I:N,4,FALSE)</f>
        <v>‎02‎/‎02‎/‎2016</v>
      </c>
      <c r="Q407">
        <f>VLOOKUP(G407,'effectif par contrat'!A:B,2,FALSE)</f>
        <v>5</v>
      </c>
    </row>
    <row r="408" spans="1:17" x14ac:dyDescent="0.35">
      <c r="A408" s="59" t="s">
        <v>2091</v>
      </c>
      <c r="B408" s="40" t="s">
        <v>214</v>
      </c>
      <c r="C408" s="40" t="str">
        <f t="shared" si="32"/>
        <v>vincent</v>
      </c>
      <c r="D408" s="40">
        <f t="shared" si="33"/>
        <v>8</v>
      </c>
      <c r="E408" s="40">
        <f t="shared" si="34"/>
        <v>16</v>
      </c>
      <c r="F408" s="40" t="str">
        <f t="shared" si="35"/>
        <v>davantes</v>
      </c>
      <c r="G408" s="40" t="str">
        <f>VLOOKUP(F408,'Effectif contrat'!A:B,2,FALSE)</f>
        <v>AIRBUS - TRAVAUX MOSE</v>
      </c>
      <c r="H408" s="32" t="s">
        <v>19</v>
      </c>
      <c r="I408" s="32" t="s">
        <v>197</v>
      </c>
      <c r="J408" s="32">
        <v>41</v>
      </c>
      <c r="K408" s="39">
        <v>43.52</v>
      </c>
      <c r="L408" s="32">
        <v>1</v>
      </c>
      <c r="M408" s="39">
        <v>43.52</v>
      </c>
      <c r="N408" s="6"/>
      <c r="O408" t="str">
        <f>VLOOKUP(I408,Article_famille!A:B,2,FALSE)</f>
        <v>Pieds</v>
      </c>
      <c r="P408" t="str">
        <f>VLOOKUP(A408,'Copier commandes wix'!I:N,4,FALSE)</f>
        <v>‎02‎/‎02‎/‎2016</v>
      </c>
      <c r="Q408">
        <f>VLOOKUP(G408,'effectif par contrat'!A:B,2,FALSE)</f>
        <v>5</v>
      </c>
    </row>
    <row r="409" spans="1:17" x14ac:dyDescent="0.35">
      <c r="A409" s="59" t="s">
        <v>2092</v>
      </c>
      <c r="B409" s="40" t="s">
        <v>214</v>
      </c>
      <c r="C409" s="40" t="str">
        <f t="shared" si="32"/>
        <v>vincent</v>
      </c>
      <c r="D409" s="40">
        <f t="shared" si="33"/>
        <v>8</v>
      </c>
      <c r="E409" s="40">
        <f t="shared" si="34"/>
        <v>16</v>
      </c>
      <c r="F409" s="40" t="str">
        <f t="shared" si="35"/>
        <v>davantes</v>
      </c>
      <c r="G409" s="40" t="str">
        <f>VLOOKUP(F409,'Effectif contrat'!A:B,2,FALSE)</f>
        <v>AIRBUS - TRAVAUX MOSE</v>
      </c>
      <c r="H409" s="31" t="s">
        <v>19</v>
      </c>
      <c r="I409" s="31" t="s">
        <v>102</v>
      </c>
      <c r="J409" s="31"/>
      <c r="K409" s="38">
        <v>54.17</v>
      </c>
      <c r="L409" s="31">
        <v>3</v>
      </c>
      <c r="M409" s="38">
        <v>162.51</v>
      </c>
      <c r="N409" s="5"/>
      <c r="O409" t="str">
        <f>VLOOKUP(I409,Article_famille!A:B,2,FALSE)</f>
        <v>Tête</v>
      </c>
      <c r="P409" t="str">
        <f>VLOOKUP(A409,'Copier commandes wix'!I:N,4,FALSE)</f>
        <v>‎03‎/‎02‎/‎2016</v>
      </c>
      <c r="Q409">
        <f>VLOOKUP(G409,'effectif par contrat'!A:B,2,FALSE)</f>
        <v>5</v>
      </c>
    </row>
    <row r="410" spans="1:17" x14ac:dyDescent="0.35">
      <c r="A410" s="59" t="s">
        <v>2092</v>
      </c>
      <c r="B410" s="40" t="s">
        <v>214</v>
      </c>
      <c r="C410" s="40" t="str">
        <f t="shared" si="32"/>
        <v>vincent</v>
      </c>
      <c r="D410" s="40">
        <f t="shared" si="33"/>
        <v>8</v>
      </c>
      <c r="E410" s="40">
        <f t="shared" si="34"/>
        <v>16</v>
      </c>
      <c r="F410" s="40" t="str">
        <f t="shared" si="35"/>
        <v>davantes</v>
      </c>
      <c r="G410" s="40" t="str">
        <f>VLOOKUP(F410,'Effectif contrat'!A:B,2,FALSE)</f>
        <v>AIRBUS - TRAVAUX MOSE</v>
      </c>
      <c r="H410" s="32" t="s">
        <v>19</v>
      </c>
      <c r="I410" s="32" t="s">
        <v>458</v>
      </c>
      <c r="J410" s="32"/>
      <c r="K410" s="39">
        <v>31.91</v>
      </c>
      <c r="L410" s="32">
        <v>4</v>
      </c>
      <c r="M410" s="39">
        <v>127.64</v>
      </c>
      <c r="N410" s="6"/>
      <c r="O410" t="str">
        <f>VLOOKUP(I410,Article_famille!A:B,2,FALSE)</f>
        <v>Tête</v>
      </c>
      <c r="P410" t="str">
        <f>VLOOKUP(A410,'Copier commandes wix'!I:N,4,FALSE)</f>
        <v>‎03‎/‎02‎/‎2016</v>
      </c>
      <c r="Q410">
        <f>VLOOKUP(G410,'effectif par contrat'!A:B,2,FALSE)</f>
        <v>5</v>
      </c>
    </row>
    <row r="411" spans="1:17" x14ac:dyDescent="0.35">
      <c r="A411" s="59" t="s">
        <v>2093</v>
      </c>
      <c r="B411" s="40" t="s">
        <v>117</v>
      </c>
      <c r="C411" s="40" t="str">
        <f t="shared" si="32"/>
        <v>alexis</v>
      </c>
      <c r="D411" s="40">
        <f t="shared" si="33"/>
        <v>7</v>
      </c>
      <c r="E411" s="40">
        <f t="shared" si="34"/>
        <v>15</v>
      </c>
      <c r="F411" s="40" t="str">
        <f t="shared" si="35"/>
        <v>tamowski</v>
      </c>
      <c r="G411" s="40" t="str">
        <f>VLOOKUP(F411,'Effectif contrat'!A:B,2,FALSE)</f>
        <v>AIRBUS - MAINTENANCE MOSE</v>
      </c>
      <c r="H411" s="31" t="s">
        <v>19</v>
      </c>
      <c r="I411" s="31" t="s">
        <v>22</v>
      </c>
      <c r="J411" s="31" t="s">
        <v>198</v>
      </c>
      <c r="K411" s="38">
        <v>39.68</v>
      </c>
      <c r="L411" s="31">
        <v>1</v>
      </c>
      <c r="M411" s="38">
        <v>39.68</v>
      </c>
      <c r="N411" s="5"/>
      <c r="O411" t="str">
        <f>VLOOKUP(I411,Article_famille!A:B,2,FALSE)</f>
        <v>Pieds</v>
      </c>
      <c r="P411" t="str">
        <f>VLOOKUP(A411,'Copier commandes wix'!I:N,4,FALSE)</f>
        <v>‎04‎/‎02‎/‎2016</v>
      </c>
      <c r="Q411">
        <f>VLOOKUP(G411,'effectif par contrat'!A:B,2,FALSE)</f>
        <v>37</v>
      </c>
    </row>
    <row r="412" spans="1:17" x14ac:dyDescent="0.35">
      <c r="A412" s="59" t="s">
        <v>2094</v>
      </c>
      <c r="B412" s="40" t="s">
        <v>459</v>
      </c>
      <c r="C412" s="40" t="str">
        <f t="shared" si="32"/>
        <v>Eric</v>
      </c>
      <c r="D412" s="40">
        <f t="shared" si="33"/>
        <v>5</v>
      </c>
      <c r="E412" s="40">
        <f t="shared" si="34"/>
        <v>11</v>
      </c>
      <c r="F412" s="40" t="str">
        <f t="shared" si="35"/>
        <v>souton</v>
      </c>
      <c r="G412" s="40" t="str">
        <f>VLOOKUP(F412,'Effectif contrat'!A:B,2,FALSE)</f>
        <v>SPU - TRAVAUX</v>
      </c>
      <c r="H412" s="31" t="s">
        <v>19</v>
      </c>
      <c r="I412" s="31" t="s">
        <v>37</v>
      </c>
      <c r="J412" s="31">
        <v>44</v>
      </c>
      <c r="K412" s="38">
        <v>35.200000000000003</v>
      </c>
      <c r="L412" s="31">
        <v>1</v>
      </c>
      <c r="M412" s="38">
        <v>35.200000000000003</v>
      </c>
      <c r="N412" s="5"/>
      <c r="O412" t="str">
        <f>VLOOKUP(I412,Article_famille!A:B,2,FALSE)</f>
        <v>Pieds</v>
      </c>
      <c r="P412" t="str">
        <f>VLOOKUP(A412,'Copier commandes wix'!I:N,4,FALSE)</f>
        <v>‎04‎/‎02‎/‎2016</v>
      </c>
      <c r="Q412">
        <f>VLOOKUP(G412,'effectif par contrat'!A:B,2,FALSE)</f>
        <v>1</v>
      </c>
    </row>
    <row r="413" spans="1:17" x14ac:dyDescent="0.35">
      <c r="A413" s="59" t="s">
        <v>2095</v>
      </c>
      <c r="B413" s="40" t="s">
        <v>531</v>
      </c>
      <c r="C413" s="40" t="str">
        <f t="shared" si="32"/>
        <v>Jean-luc</v>
      </c>
      <c r="D413" s="40">
        <f t="shared" si="33"/>
        <v>9</v>
      </c>
      <c r="E413" s="40">
        <f t="shared" si="34"/>
        <v>13</v>
      </c>
      <c r="F413" s="40" t="str">
        <f t="shared" si="35"/>
        <v>cebe</v>
      </c>
      <c r="G413" s="40" t="str">
        <f>VLOOKUP(F413,'Effectif contrat'!A:B,2,FALSE)</f>
        <v>CHANTIERS ELEC - REIXACH</v>
      </c>
      <c r="H413" s="31" t="s">
        <v>19</v>
      </c>
      <c r="I413" s="31" t="s">
        <v>180</v>
      </c>
      <c r="J413" s="31"/>
      <c r="K413" s="38">
        <v>17.88</v>
      </c>
      <c r="L413" s="31">
        <v>1</v>
      </c>
      <c r="M413" s="38">
        <v>17.88</v>
      </c>
      <c r="N413" s="5"/>
      <c r="O413" t="str">
        <f>VLOOKUP(I413,Article_famille!A:B,2,FALSE)</f>
        <v>Tête</v>
      </c>
      <c r="P413" t="str">
        <f>VLOOKUP(A413,'Copier commandes wix'!I:N,4,FALSE)</f>
        <v>‎08‎/‎02‎/‎2016</v>
      </c>
      <c r="Q413">
        <f>VLOOKUP(G413,'effectif par contrat'!A:B,2,FALSE)</f>
        <v>6</v>
      </c>
    </row>
    <row r="414" spans="1:17" x14ac:dyDescent="0.35">
      <c r="A414" s="59" t="s">
        <v>2096</v>
      </c>
      <c r="B414" s="40" t="s">
        <v>18</v>
      </c>
      <c r="C414" s="40" t="str">
        <f t="shared" si="32"/>
        <v>Romain</v>
      </c>
      <c r="D414" s="40">
        <f t="shared" si="33"/>
        <v>7</v>
      </c>
      <c r="E414" s="40">
        <f t="shared" si="34"/>
        <v>14</v>
      </c>
      <c r="F414" s="40" t="str">
        <f t="shared" si="35"/>
        <v>VERGNES</v>
      </c>
      <c r="G414" s="40" t="str">
        <f>VLOOKUP(F414,'Effectif contrat'!A:B,2,FALSE)</f>
        <v>AIRBUS - MAINTENANCE MOSE</v>
      </c>
      <c r="H414" s="31" t="s">
        <v>19</v>
      </c>
      <c r="I414" s="31" t="s">
        <v>22</v>
      </c>
      <c r="J414" s="31">
        <v>40</v>
      </c>
      <c r="K414" s="38">
        <v>39.68</v>
      </c>
      <c r="L414" s="31">
        <v>1</v>
      </c>
      <c r="M414" s="38">
        <v>39.68</v>
      </c>
      <c r="N414" s="5"/>
      <c r="O414" t="str">
        <f>VLOOKUP(I414,Article_famille!A:B,2,FALSE)</f>
        <v>Pieds</v>
      </c>
      <c r="P414" t="str">
        <f>VLOOKUP(A414,'Copier commandes wix'!I:N,4,FALSE)</f>
        <v>‎05‎/‎02‎/‎2016</v>
      </c>
      <c r="Q414">
        <f>VLOOKUP(G414,'effectif par contrat'!A:B,2,FALSE)</f>
        <v>37</v>
      </c>
    </row>
    <row r="415" spans="1:17" x14ac:dyDescent="0.35">
      <c r="A415" s="59" t="s">
        <v>2097</v>
      </c>
      <c r="B415" s="40" t="s">
        <v>532</v>
      </c>
      <c r="C415" s="40" t="str">
        <f t="shared" si="32"/>
        <v>jean-luc</v>
      </c>
      <c r="D415" s="40">
        <f t="shared" si="33"/>
        <v>9</v>
      </c>
      <c r="E415" s="40">
        <f t="shared" si="34"/>
        <v>13</v>
      </c>
      <c r="F415" s="40" t="str">
        <f t="shared" si="35"/>
        <v>cebe</v>
      </c>
      <c r="G415" s="40" t="str">
        <f>VLOOKUP(F415,'Effectif contrat'!A:B,2,FALSE)</f>
        <v>CHANTIERS ELEC - REIXACH</v>
      </c>
      <c r="H415" s="31" t="s">
        <v>19</v>
      </c>
      <c r="I415" s="31" t="s">
        <v>102</v>
      </c>
      <c r="J415" s="31"/>
      <c r="K415" s="38">
        <v>54.17</v>
      </c>
      <c r="L415" s="31">
        <v>3</v>
      </c>
      <c r="M415" s="38">
        <v>162.51</v>
      </c>
      <c r="N415" s="5"/>
      <c r="O415" t="str">
        <f>VLOOKUP(I415,Article_famille!A:B,2,FALSE)</f>
        <v>Tête</v>
      </c>
      <c r="P415" t="str">
        <f>VLOOKUP(A415,'Copier commandes wix'!I:N,4,FALSE)</f>
        <v>‎05‎/‎02‎/‎2016</v>
      </c>
      <c r="Q415">
        <f>VLOOKUP(G415,'effectif par contrat'!A:B,2,FALSE)</f>
        <v>6</v>
      </c>
    </row>
    <row r="416" spans="1:17" x14ac:dyDescent="0.35">
      <c r="A416" s="59" t="s">
        <v>2098</v>
      </c>
      <c r="B416" s="40" t="s">
        <v>214</v>
      </c>
      <c r="C416" s="40" t="str">
        <f t="shared" si="32"/>
        <v>vincent</v>
      </c>
      <c r="D416" s="40">
        <f t="shared" si="33"/>
        <v>8</v>
      </c>
      <c r="E416" s="40">
        <f t="shared" si="34"/>
        <v>16</v>
      </c>
      <c r="F416" s="40" t="str">
        <f t="shared" si="35"/>
        <v>davantes</v>
      </c>
      <c r="G416" s="40" t="str">
        <f>VLOOKUP(F416,'Effectif contrat'!A:B,2,FALSE)</f>
        <v>AIRBUS - TRAVAUX MOSE</v>
      </c>
      <c r="H416" s="31" t="s">
        <v>19</v>
      </c>
      <c r="I416" s="31" t="s">
        <v>50</v>
      </c>
      <c r="J416" s="31" t="s">
        <v>15</v>
      </c>
      <c r="K416" s="38">
        <v>3.17</v>
      </c>
      <c r="L416" s="31">
        <v>20</v>
      </c>
      <c r="M416" s="38">
        <v>63.4</v>
      </c>
      <c r="N416" s="5"/>
      <c r="O416" t="str">
        <f>VLOOKUP(I416,Article_famille!A:B,2,FALSE)</f>
        <v>Corps</v>
      </c>
      <c r="P416" t="str">
        <f>VLOOKUP(A416,'Copier commandes wix'!I:N,4,FALSE)</f>
        <v>‎08‎/‎02‎/‎2016</v>
      </c>
      <c r="Q416">
        <f>VLOOKUP(G416,'effectif par contrat'!A:B,2,FALSE)</f>
        <v>5</v>
      </c>
    </row>
    <row r="417" spans="1:17" x14ac:dyDescent="0.35">
      <c r="A417" s="59" t="s">
        <v>2098</v>
      </c>
      <c r="B417" s="40" t="s">
        <v>214</v>
      </c>
      <c r="C417" s="40" t="str">
        <f t="shared" ref="C417:C461" si="36">IFERROR(MID(B417,1,FIND(" ",B417,1)-1),"")</f>
        <v>vincent</v>
      </c>
      <c r="D417" s="40">
        <f t="shared" ref="D417:D461" si="37">LEN(C417)+1</f>
        <v>8</v>
      </c>
      <c r="E417" s="40">
        <f t="shared" ref="E417:E461" si="38">LEN(B417)</f>
        <v>16</v>
      </c>
      <c r="F417" s="40" t="str">
        <f t="shared" ref="F417:F461" si="39">RIGHT(B417,E417-D417)</f>
        <v>davantes</v>
      </c>
      <c r="G417" s="40" t="str">
        <f>VLOOKUP(F417,'Effectif contrat'!A:B,2,FALSE)</f>
        <v>AIRBUS - TRAVAUX MOSE</v>
      </c>
      <c r="H417" s="32" t="s">
        <v>19</v>
      </c>
      <c r="I417" s="32" t="s">
        <v>50</v>
      </c>
      <c r="J417" s="32" t="s">
        <v>13</v>
      </c>
      <c r="K417" s="39">
        <v>3.17</v>
      </c>
      <c r="L417" s="32">
        <v>20</v>
      </c>
      <c r="M417" s="39">
        <v>63.4</v>
      </c>
      <c r="N417" s="6"/>
      <c r="O417" t="str">
        <f>VLOOKUP(I417,Article_famille!A:B,2,FALSE)</f>
        <v>Corps</v>
      </c>
      <c r="P417" t="str">
        <f>VLOOKUP(A417,'Copier commandes wix'!I:N,4,FALSE)</f>
        <v>‎08‎/‎02‎/‎2016</v>
      </c>
      <c r="Q417">
        <f>VLOOKUP(G417,'effectif par contrat'!A:B,2,FALSE)</f>
        <v>5</v>
      </c>
    </row>
    <row r="418" spans="1:17" x14ac:dyDescent="0.35">
      <c r="A418" s="59" t="s">
        <v>2099</v>
      </c>
      <c r="B418" s="40" t="s">
        <v>214</v>
      </c>
      <c r="C418" s="40" t="str">
        <f t="shared" si="36"/>
        <v>vincent</v>
      </c>
      <c r="D418" s="40">
        <f t="shared" si="37"/>
        <v>8</v>
      </c>
      <c r="E418" s="40">
        <f t="shared" si="38"/>
        <v>16</v>
      </c>
      <c r="F418" s="40" t="str">
        <f t="shared" si="39"/>
        <v>davantes</v>
      </c>
      <c r="G418" s="40" t="str">
        <f>VLOOKUP(F418,'Effectif contrat'!A:B,2,FALSE)</f>
        <v>AIRBUS - TRAVAUX MOSE</v>
      </c>
      <c r="H418" s="31" t="s">
        <v>19</v>
      </c>
      <c r="I418" s="31" t="s">
        <v>443</v>
      </c>
      <c r="J418" s="31"/>
      <c r="K418" s="38">
        <v>4.01</v>
      </c>
      <c r="L418" s="31">
        <v>3</v>
      </c>
      <c r="M418" s="38">
        <v>12.03</v>
      </c>
      <c r="N418" s="5"/>
      <c r="O418" t="str">
        <f>VLOOKUP(I418,Article_famille!A:B,2,FALSE)</f>
        <v>Respiratoire</v>
      </c>
      <c r="P418" t="str">
        <f>VLOOKUP(A418,'Copier commandes wix'!I:N,4,FALSE)</f>
        <v>‎09‎/‎02‎/‎2016</v>
      </c>
      <c r="Q418">
        <f>VLOOKUP(G418,'effectif par contrat'!A:B,2,FALSE)</f>
        <v>5</v>
      </c>
    </row>
    <row r="419" spans="1:17" x14ac:dyDescent="0.35">
      <c r="A419" s="59" t="s">
        <v>2099</v>
      </c>
      <c r="B419" s="40" t="s">
        <v>214</v>
      </c>
      <c r="C419" s="40" t="str">
        <f t="shared" si="36"/>
        <v>vincent</v>
      </c>
      <c r="D419" s="40">
        <f t="shared" si="37"/>
        <v>8</v>
      </c>
      <c r="E419" s="40">
        <f t="shared" si="38"/>
        <v>16</v>
      </c>
      <c r="F419" s="40" t="str">
        <f t="shared" si="39"/>
        <v>davantes</v>
      </c>
      <c r="G419" s="40" t="str">
        <f>VLOOKUP(F419,'Effectif contrat'!A:B,2,FALSE)</f>
        <v>AIRBUS - TRAVAUX MOSE</v>
      </c>
      <c r="H419" s="32" t="s">
        <v>19</v>
      </c>
      <c r="I419" s="32" t="s">
        <v>57</v>
      </c>
      <c r="J419" s="32"/>
      <c r="K419" s="39">
        <v>2.42</v>
      </c>
      <c r="L419" s="32">
        <v>3</v>
      </c>
      <c r="M419" s="39">
        <v>7.26</v>
      </c>
      <c r="N419" s="6"/>
      <c r="O419" t="str">
        <f>VLOOKUP(I419,Article_famille!A:B,2,FALSE)</f>
        <v>Respiratoire</v>
      </c>
      <c r="P419" t="str">
        <f>VLOOKUP(A419,'Copier commandes wix'!I:N,4,FALSE)</f>
        <v>‎09‎/‎02‎/‎2016</v>
      </c>
      <c r="Q419">
        <f>VLOOKUP(G419,'effectif par contrat'!A:B,2,FALSE)</f>
        <v>5</v>
      </c>
    </row>
    <row r="420" spans="1:17" x14ac:dyDescent="0.35">
      <c r="A420" s="59" t="s">
        <v>2099</v>
      </c>
      <c r="B420" s="40" t="s">
        <v>214</v>
      </c>
      <c r="C420" s="40" t="str">
        <f t="shared" si="36"/>
        <v>vincent</v>
      </c>
      <c r="D420" s="40">
        <f t="shared" si="37"/>
        <v>8</v>
      </c>
      <c r="E420" s="40">
        <f t="shared" si="38"/>
        <v>16</v>
      </c>
      <c r="F420" s="40" t="str">
        <f t="shared" si="39"/>
        <v>davantes</v>
      </c>
      <c r="G420" s="40" t="str">
        <f>VLOOKUP(F420,'Effectif contrat'!A:B,2,FALSE)</f>
        <v>AIRBUS - TRAVAUX MOSE</v>
      </c>
      <c r="H420" s="31" t="s">
        <v>19</v>
      </c>
      <c r="I420" s="31" t="s">
        <v>50</v>
      </c>
      <c r="J420" s="31" t="s">
        <v>13</v>
      </c>
      <c r="K420" s="38">
        <v>3.17</v>
      </c>
      <c r="L420" s="31">
        <v>1</v>
      </c>
      <c r="M420" s="38">
        <v>3.17</v>
      </c>
      <c r="N420" s="5"/>
      <c r="O420" t="str">
        <f>VLOOKUP(I420,Article_famille!A:B,2,FALSE)</f>
        <v>Corps</v>
      </c>
      <c r="P420" t="str">
        <f>VLOOKUP(A420,'Copier commandes wix'!I:N,4,FALSE)</f>
        <v>‎09‎/‎02‎/‎2016</v>
      </c>
      <c r="Q420">
        <f>VLOOKUP(G420,'effectif par contrat'!A:B,2,FALSE)</f>
        <v>5</v>
      </c>
    </row>
    <row r="421" spans="1:17" x14ac:dyDescent="0.35">
      <c r="A421" s="59" t="s">
        <v>2100</v>
      </c>
      <c r="B421" s="40" t="s">
        <v>117</v>
      </c>
      <c r="C421" s="40" t="str">
        <f t="shared" si="36"/>
        <v>alexis</v>
      </c>
      <c r="D421" s="40">
        <f t="shared" si="37"/>
        <v>7</v>
      </c>
      <c r="E421" s="40">
        <f t="shared" si="38"/>
        <v>15</v>
      </c>
      <c r="F421" s="40" t="str">
        <f t="shared" si="39"/>
        <v>tamowski</v>
      </c>
      <c r="G421" s="40" t="str">
        <f>VLOOKUP(F421,'Effectif contrat'!A:B,2,FALSE)</f>
        <v>AIRBUS - MAINTENANCE MOSE</v>
      </c>
      <c r="H421" s="31" t="s">
        <v>112</v>
      </c>
      <c r="I421" s="31" t="s">
        <v>207</v>
      </c>
      <c r="J421" s="31">
        <v>42</v>
      </c>
      <c r="K421" s="38">
        <v>0</v>
      </c>
      <c r="L421" s="31">
        <v>2</v>
      </c>
      <c r="M421" s="38">
        <v>0</v>
      </c>
      <c r="N421" s="5"/>
      <c r="O421" t="str">
        <f>VLOOKUP(I421,Article_famille!A:B,2,FALSE)</f>
        <v>VPI</v>
      </c>
      <c r="P421" t="str">
        <f>VLOOKUP(A421,'Copier commandes wix'!I:N,4,FALSE)</f>
        <v>‎10‎/‎02‎/‎2016</v>
      </c>
      <c r="Q421">
        <f>VLOOKUP(G421,'effectif par contrat'!A:B,2,FALSE)</f>
        <v>37</v>
      </c>
    </row>
    <row r="422" spans="1:17" x14ac:dyDescent="0.35">
      <c r="A422" s="59" t="s">
        <v>2100</v>
      </c>
      <c r="B422" s="40" t="s">
        <v>117</v>
      </c>
      <c r="C422" s="40" t="str">
        <f t="shared" si="36"/>
        <v>alexis</v>
      </c>
      <c r="D422" s="40">
        <f t="shared" si="37"/>
        <v>7</v>
      </c>
      <c r="E422" s="40">
        <f t="shared" si="38"/>
        <v>15</v>
      </c>
      <c r="F422" s="40" t="str">
        <f t="shared" si="39"/>
        <v>tamowski</v>
      </c>
      <c r="G422" s="40" t="str">
        <f>VLOOKUP(F422,'Effectif contrat'!A:B,2,FALSE)</f>
        <v>AIRBUS - MAINTENANCE MOSE</v>
      </c>
      <c r="H422" s="32" t="s">
        <v>112</v>
      </c>
      <c r="I422" s="32" t="s">
        <v>207</v>
      </c>
      <c r="J422" s="32">
        <v>44</v>
      </c>
      <c r="K422" s="39">
        <v>0</v>
      </c>
      <c r="L422" s="32">
        <v>1</v>
      </c>
      <c r="M422" s="39">
        <v>0</v>
      </c>
      <c r="N422" s="6"/>
      <c r="O422" t="str">
        <f>VLOOKUP(I422,Article_famille!A:B,2,FALSE)</f>
        <v>VPI</v>
      </c>
      <c r="P422" t="str">
        <f>VLOOKUP(A422,'Copier commandes wix'!I:N,4,FALSE)</f>
        <v>‎10‎/‎02‎/‎2016</v>
      </c>
      <c r="Q422">
        <f>VLOOKUP(G422,'effectif par contrat'!A:B,2,FALSE)</f>
        <v>37</v>
      </c>
    </row>
    <row r="423" spans="1:17" x14ac:dyDescent="0.35">
      <c r="A423" s="59" t="s">
        <v>2100</v>
      </c>
      <c r="B423" s="40" t="s">
        <v>117</v>
      </c>
      <c r="C423" s="40" t="str">
        <f t="shared" si="36"/>
        <v>alexis</v>
      </c>
      <c r="D423" s="40">
        <f t="shared" si="37"/>
        <v>7</v>
      </c>
      <c r="E423" s="40">
        <f t="shared" si="38"/>
        <v>15</v>
      </c>
      <c r="F423" s="40" t="str">
        <f t="shared" si="39"/>
        <v>tamowski</v>
      </c>
      <c r="G423" s="40" t="str">
        <f>VLOOKUP(F423,'Effectif contrat'!A:B,2,FALSE)</f>
        <v>AIRBUS - MAINTENANCE MOSE</v>
      </c>
      <c r="H423" s="31" t="s">
        <v>19</v>
      </c>
      <c r="I423" s="31" t="s">
        <v>22</v>
      </c>
      <c r="J423" s="31">
        <v>44</v>
      </c>
      <c r="K423" s="38">
        <v>39.68</v>
      </c>
      <c r="L423" s="31">
        <v>1</v>
      </c>
      <c r="M423" s="38">
        <v>39.68</v>
      </c>
      <c r="N423" s="5"/>
      <c r="O423" t="str">
        <f>VLOOKUP(I423,Article_famille!A:B,2,FALSE)</f>
        <v>Pieds</v>
      </c>
      <c r="P423" t="str">
        <f>VLOOKUP(A423,'Copier commandes wix'!I:N,4,FALSE)</f>
        <v>‎10‎/‎02‎/‎2016</v>
      </c>
      <c r="Q423">
        <f>VLOOKUP(G423,'effectif par contrat'!A:B,2,FALSE)</f>
        <v>37</v>
      </c>
    </row>
    <row r="424" spans="1:17" x14ac:dyDescent="0.35">
      <c r="A424" s="59" t="s">
        <v>2100</v>
      </c>
      <c r="B424" s="40" t="s">
        <v>117</v>
      </c>
      <c r="C424" s="40" t="str">
        <f t="shared" si="36"/>
        <v>alexis</v>
      </c>
      <c r="D424" s="40">
        <f t="shared" si="37"/>
        <v>7</v>
      </c>
      <c r="E424" s="40">
        <f t="shared" si="38"/>
        <v>15</v>
      </c>
      <c r="F424" s="40" t="str">
        <f t="shared" si="39"/>
        <v>tamowski</v>
      </c>
      <c r="G424" s="40" t="str">
        <f>VLOOKUP(F424,'Effectif contrat'!A:B,2,FALSE)</f>
        <v>AIRBUS - MAINTENANCE MOSE</v>
      </c>
      <c r="H424" s="32" t="s">
        <v>19</v>
      </c>
      <c r="I424" s="32" t="s">
        <v>22</v>
      </c>
      <c r="J424" s="32">
        <v>43</v>
      </c>
      <c r="K424" s="39">
        <v>39.68</v>
      </c>
      <c r="L424" s="32">
        <v>1</v>
      </c>
      <c r="M424" s="39">
        <v>39.68</v>
      </c>
      <c r="N424" s="6"/>
      <c r="O424" t="str">
        <f>VLOOKUP(I424,Article_famille!A:B,2,FALSE)</f>
        <v>Pieds</v>
      </c>
      <c r="P424" t="str">
        <f>VLOOKUP(A424,'Copier commandes wix'!I:N,4,FALSE)</f>
        <v>‎10‎/‎02‎/‎2016</v>
      </c>
      <c r="Q424">
        <f>VLOOKUP(G424,'effectif par contrat'!A:B,2,FALSE)</f>
        <v>37</v>
      </c>
    </row>
    <row r="425" spans="1:17" x14ac:dyDescent="0.35">
      <c r="A425" s="59" t="s">
        <v>2101</v>
      </c>
      <c r="B425" s="40" t="s">
        <v>214</v>
      </c>
      <c r="C425" s="40" t="str">
        <f t="shared" si="36"/>
        <v>vincent</v>
      </c>
      <c r="D425" s="40">
        <f t="shared" si="37"/>
        <v>8</v>
      </c>
      <c r="E425" s="40">
        <f t="shared" si="38"/>
        <v>16</v>
      </c>
      <c r="F425" s="40" t="str">
        <f t="shared" si="39"/>
        <v>davantes</v>
      </c>
      <c r="G425" s="40" t="str">
        <f>VLOOKUP(F425,'Effectif contrat'!A:B,2,FALSE)</f>
        <v>AIRBUS - TRAVAUX MOSE</v>
      </c>
      <c r="H425" s="31" t="s">
        <v>19</v>
      </c>
      <c r="I425" s="31" t="s">
        <v>197</v>
      </c>
      <c r="J425" s="31">
        <v>41</v>
      </c>
      <c r="K425" s="38">
        <v>43.52</v>
      </c>
      <c r="L425" s="31">
        <v>1</v>
      </c>
      <c r="M425" s="38">
        <v>43.52</v>
      </c>
      <c r="N425" s="5"/>
      <c r="O425" t="str">
        <f>VLOOKUP(I425,Article_famille!A:B,2,FALSE)</f>
        <v>Pieds</v>
      </c>
      <c r="P425" t="str">
        <f>VLOOKUP(A425,'Copier commandes wix'!I:N,4,FALSE)</f>
        <v>‎10‎/‎02‎/‎2016</v>
      </c>
      <c r="Q425">
        <f>VLOOKUP(G425,'effectif par contrat'!A:B,2,FALSE)</f>
        <v>5</v>
      </c>
    </row>
    <row r="426" spans="1:17" x14ac:dyDescent="0.35">
      <c r="A426" s="59" t="s">
        <v>2101</v>
      </c>
      <c r="B426" s="40" t="s">
        <v>214</v>
      </c>
      <c r="C426" s="40" t="str">
        <f t="shared" si="36"/>
        <v>vincent</v>
      </c>
      <c r="D426" s="40">
        <f t="shared" si="37"/>
        <v>8</v>
      </c>
      <c r="E426" s="40">
        <f t="shared" si="38"/>
        <v>16</v>
      </c>
      <c r="F426" s="40" t="str">
        <f t="shared" si="39"/>
        <v>davantes</v>
      </c>
      <c r="G426" s="40" t="str">
        <f>VLOOKUP(F426,'Effectif contrat'!A:B,2,FALSE)</f>
        <v>AIRBUS - TRAVAUX MOSE</v>
      </c>
      <c r="H426" s="32" t="s">
        <v>19</v>
      </c>
      <c r="I426" s="32" t="s">
        <v>197</v>
      </c>
      <c r="J426" s="32">
        <v>43</v>
      </c>
      <c r="K426" s="39">
        <v>43.52</v>
      </c>
      <c r="L426" s="32">
        <v>1</v>
      </c>
      <c r="M426" s="39">
        <v>43.52</v>
      </c>
      <c r="N426" s="6"/>
      <c r="O426" t="str">
        <f>VLOOKUP(I426,Article_famille!A:B,2,FALSE)</f>
        <v>Pieds</v>
      </c>
      <c r="P426" t="str">
        <f>VLOOKUP(A426,'Copier commandes wix'!I:N,4,FALSE)</f>
        <v>‎10‎/‎02‎/‎2016</v>
      </c>
      <c r="Q426">
        <f>VLOOKUP(G426,'effectif par contrat'!A:B,2,FALSE)</f>
        <v>5</v>
      </c>
    </row>
    <row r="427" spans="1:17" x14ac:dyDescent="0.35">
      <c r="A427" s="59" t="s">
        <v>2101</v>
      </c>
      <c r="B427" s="40" t="s">
        <v>214</v>
      </c>
      <c r="C427" s="40" t="str">
        <f t="shared" si="36"/>
        <v>vincent</v>
      </c>
      <c r="D427" s="40">
        <f t="shared" si="37"/>
        <v>8</v>
      </c>
      <c r="E427" s="40">
        <f t="shared" si="38"/>
        <v>16</v>
      </c>
      <c r="F427" s="40" t="str">
        <f t="shared" si="39"/>
        <v>davantes</v>
      </c>
      <c r="G427" s="40" t="str">
        <f>VLOOKUP(F427,'Effectif contrat'!A:B,2,FALSE)</f>
        <v>AIRBUS - TRAVAUX MOSE</v>
      </c>
      <c r="H427" s="31" t="s">
        <v>19</v>
      </c>
      <c r="I427" s="31" t="s">
        <v>197</v>
      </c>
      <c r="J427" s="31">
        <v>45</v>
      </c>
      <c r="K427" s="38">
        <v>43.52</v>
      </c>
      <c r="L427" s="31">
        <v>1</v>
      </c>
      <c r="M427" s="38">
        <v>43.52</v>
      </c>
      <c r="N427" s="5"/>
      <c r="O427" t="str">
        <f>VLOOKUP(I427,Article_famille!A:B,2,FALSE)</f>
        <v>Pieds</v>
      </c>
      <c r="P427" t="str">
        <f>VLOOKUP(A427,'Copier commandes wix'!I:N,4,FALSE)</f>
        <v>‎10‎/‎02‎/‎2016</v>
      </c>
      <c r="Q427">
        <f>VLOOKUP(G427,'effectif par contrat'!A:B,2,FALSE)</f>
        <v>5</v>
      </c>
    </row>
    <row r="428" spans="1:17" x14ac:dyDescent="0.35">
      <c r="A428" s="59" t="s">
        <v>2101</v>
      </c>
      <c r="B428" s="40" t="s">
        <v>214</v>
      </c>
      <c r="C428" s="40" t="str">
        <f t="shared" si="36"/>
        <v>vincent</v>
      </c>
      <c r="D428" s="40">
        <f t="shared" si="37"/>
        <v>8</v>
      </c>
      <c r="E428" s="40">
        <f t="shared" si="38"/>
        <v>16</v>
      </c>
      <c r="F428" s="40" t="str">
        <f t="shared" si="39"/>
        <v>davantes</v>
      </c>
      <c r="G428" s="40" t="str">
        <f>VLOOKUP(F428,'Effectif contrat'!A:B,2,FALSE)</f>
        <v>AIRBUS - TRAVAUX MOSE</v>
      </c>
      <c r="H428" s="32" t="s">
        <v>19</v>
      </c>
      <c r="I428" s="32" t="s">
        <v>197</v>
      </c>
      <c r="J428" s="32">
        <v>42</v>
      </c>
      <c r="K428" s="39">
        <v>43.52</v>
      </c>
      <c r="L428" s="32">
        <v>1</v>
      </c>
      <c r="M428" s="39">
        <v>43.52</v>
      </c>
      <c r="N428" s="6"/>
      <c r="O428" t="str">
        <f>VLOOKUP(I428,Article_famille!A:B,2,FALSE)</f>
        <v>Pieds</v>
      </c>
      <c r="P428" t="str">
        <f>VLOOKUP(A428,'Copier commandes wix'!I:N,4,FALSE)</f>
        <v>‎10‎/‎02‎/‎2016</v>
      </c>
      <c r="Q428">
        <f>VLOOKUP(G428,'effectif par contrat'!A:B,2,FALSE)</f>
        <v>5</v>
      </c>
    </row>
    <row r="429" spans="1:17" x14ac:dyDescent="0.35">
      <c r="A429" s="59" t="s">
        <v>2101</v>
      </c>
      <c r="B429" s="40" t="s">
        <v>214</v>
      </c>
      <c r="C429" s="40" t="str">
        <f t="shared" si="36"/>
        <v>vincent</v>
      </c>
      <c r="D429" s="40">
        <f t="shared" si="37"/>
        <v>8</v>
      </c>
      <c r="E429" s="40">
        <f t="shared" si="38"/>
        <v>16</v>
      </c>
      <c r="F429" s="40" t="str">
        <f t="shared" si="39"/>
        <v>davantes</v>
      </c>
      <c r="G429" s="40" t="str">
        <f>VLOOKUP(F429,'Effectif contrat'!A:B,2,FALSE)</f>
        <v>AIRBUS - TRAVAUX MOSE</v>
      </c>
      <c r="H429" s="31" t="s">
        <v>19</v>
      </c>
      <c r="I429" s="31" t="s">
        <v>22</v>
      </c>
      <c r="J429" s="31">
        <v>40</v>
      </c>
      <c r="K429" s="38">
        <v>39.68</v>
      </c>
      <c r="L429" s="31">
        <v>1</v>
      </c>
      <c r="M429" s="38">
        <v>39.68</v>
      </c>
      <c r="N429" s="5"/>
      <c r="O429" t="str">
        <f>VLOOKUP(I429,Article_famille!A:B,2,FALSE)</f>
        <v>Pieds</v>
      </c>
      <c r="P429" t="str">
        <f>VLOOKUP(A429,'Copier commandes wix'!I:N,4,FALSE)</f>
        <v>‎10‎/‎02‎/‎2016</v>
      </c>
      <c r="Q429">
        <f>VLOOKUP(G429,'effectif par contrat'!A:B,2,FALSE)</f>
        <v>5</v>
      </c>
    </row>
    <row r="430" spans="1:17" x14ac:dyDescent="0.35">
      <c r="A430" s="59" t="s">
        <v>2101</v>
      </c>
      <c r="B430" s="40" t="s">
        <v>214</v>
      </c>
      <c r="C430" s="40" t="str">
        <f t="shared" si="36"/>
        <v>vincent</v>
      </c>
      <c r="D430" s="40">
        <f t="shared" si="37"/>
        <v>8</v>
      </c>
      <c r="E430" s="40">
        <f t="shared" si="38"/>
        <v>16</v>
      </c>
      <c r="F430" s="40" t="str">
        <f t="shared" si="39"/>
        <v>davantes</v>
      </c>
      <c r="G430" s="40" t="str">
        <f>VLOOKUP(F430,'Effectif contrat'!A:B,2,FALSE)</f>
        <v>AIRBUS - TRAVAUX MOSE</v>
      </c>
      <c r="H430" s="32" t="s">
        <v>19</v>
      </c>
      <c r="I430" s="32" t="s">
        <v>22</v>
      </c>
      <c r="J430" s="32">
        <v>44</v>
      </c>
      <c r="K430" s="39">
        <v>39.68</v>
      </c>
      <c r="L430" s="32">
        <v>1</v>
      </c>
      <c r="M430" s="39">
        <v>39.68</v>
      </c>
      <c r="N430" s="6"/>
      <c r="O430" t="str">
        <f>VLOOKUP(I430,Article_famille!A:B,2,FALSE)</f>
        <v>Pieds</v>
      </c>
      <c r="P430" t="str">
        <f>VLOOKUP(A430,'Copier commandes wix'!I:N,4,FALSE)</f>
        <v>‎10‎/‎02‎/‎2016</v>
      </c>
      <c r="Q430">
        <f>VLOOKUP(G430,'effectif par contrat'!A:B,2,FALSE)</f>
        <v>5</v>
      </c>
    </row>
    <row r="431" spans="1:17" x14ac:dyDescent="0.35">
      <c r="A431" s="59" t="s">
        <v>2101</v>
      </c>
      <c r="B431" s="40" t="s">
        <v>214</v>
      </c>
      <c r="C431" s="40" t="str">
        <f t="shared" si="36"/>
        <v>vincent</v>
      </c>
      <c r="D431" s="40">
        <f t="shared" si="37"/>
        <v>8</v>
      </c>
      <c r="E431" s="40">
        <f t="shared" si="38"/>
        <v>16</v>
      </c>
      <c r="F431" s="40" t="str">
        <f t="shared" si="39"/>
        <v>davantes</v>
      </c>
      <c r="G431" s="40" t="str">
        <f>VLOOKUP(F431,'Effectif contrat'!A:B,2,FALSE)</f>
        <v>AIRBUS - TRAVAUX MOSE</v>
      </c>
      <c r="H431" s="31" t="s">
        <v>19</v>
      </c>
      <c r="I431" s="31" t="s">
        <v>22</v>
      </c>
      <c r="J431" s="31">
        <v>42</v>
      </c>
      <c r="K431" s="38">
        <v>39.68</v>
      </c>
      <c r="L431" s="31">
        <v>1</v>
      </c>
      <c r="M431" s="38">
        <v>39.68</v>
      </c>
      <c r="N431" s="5"/>
      <c r="O431" t="str">
        <f>VLOOKUP(I431,Article_famille!A:B,2,FALSE)</f>
        <v>Pieds</v>
      </c>
      <c r="P431" t="str">
        <f>VLOOKUP(A431,'Copier commandes wix'!I:N,4,FALSE)</f>
        <v>‎10‎/‎02‎/‎2016</v>
      </c>
      <c r="Q431">
        <f>VLOOKUP(G431,'effectif par contrat'!A:B,2,FALSE)</f>
        <v>5</v>
      </c>
    </row>
    <row r="432" spans="1:17" x14ac:dyDescent="0.35">
      <c r="A432" s="59" t="s">
        <v>2101</v>
      </c>
      <c r="B432" s="40" t="s">
        <v>214</v>
      </c>
      <c r="C432" s="40" t="str">
        <f t="shared" si="36"/>
        <v>vincent</v>
      </c>
      <c r="D432" s="40">
        <f t="shared" si="37"/>
        <v>8</v>
      </c>
      <c r="E432" s="40">
        <f t="shared" si="38"/>
        <v>16</v>
      </c>
      <c r="F432" s="40" t="str">
        <f t="shared" si="39"/>
        <v>davantes</v>
      </c>
      <c r="G432" s="40" t="str">
        <f>VLOOKUP(F432,'Effectif contrat'!A:B,2,FALSE)</f>
        <v>AIRBUS - TRAVAUX MOSE</v>
      </c>
      <c r="H432" s="32" t="s">
        <v>19</v>
      </c>
      <c r="I432" s="32" t="s">
        <v>22</v>
      </c>
      <c r="J432" s="32" t="s">
        <v>460</v>
      </c>
      <c r="K432" s="39">
        <v>39.68</v>
      </c>
      <c r="L432" s="32">
        <v>1</v>
      </c>
      <c r="M432" s="39">
        <v>39.68</v>
      </c>
      <c r="N432" s="6"/>
      <c r="O432" t="str">
        <f>VLOOKUP(I432,Article_famille!A:B,2,FALSE)</f>
        <v>Pieds</v>
      </c>
      <c r="P432" t="str">
        <f>VLOOKUP(A432,'Copier commandes wix'!I:N,4,FALSE)</f>
        <v>‎10‎/‎02‎/‎2016</v>
      </c>
      <c r="Q432">
        <f>VLOOKUP(G432,'effectif par contrat'!A:B,2,FALSE)</f>
        <v>5</v>
      </c>
    </row>
    <row r="433" spans="1:17" x14ac:dyDescent="0.35">
      <c r="A433" s="59" t="s">
        <v>2101</v>
      </c>
      <c r="B433" s="40" t="s">
        <v>214</v>
      </c>
      <c r="C433" s="40" t="str">
        <f t="shared" si="36"/>
        <v>vincent</v>
      </c>
      <c r="D433" s="40">
        <f t="shared" si="37"/>
        <v>8</v>
      </c>
      <c r="E433" s="40">
        <f t="shared" si="38"/>
        <v>16</v>
      </c>
      <c r="F433" s="40" t="str">
        <f t="shared" si="39"/>
        <v>davantes</v>
      </c>
      <c r="G433" s="40" t="str">
        <f>VLOOKUP(F433,'Effectif contrat'!A:B,2,FALSE)</f>
        <v>AIRBUS - TRAVAUX MOSE</v>
      </c>
      <c r="H433" s="31" t="s">
        <v>112</v>
      </c>
      <c r="I433" s="31" t="s">
        <v>113</v>
      </c>
      <c r="J433" s="31" t="s">
        <v>15</v>
      </c>
      <c r="K433" s="38">
        <v>0</v>
      </c>
      <c r="L433" s="31">
        <v>2</v>
      </c>
      <c r="M433" s="38">
        <v>0</v>
      </c>
      <c r="N433" s="5"/>
      <c r="O433" t="str">
        <f>VLOOKUP(I433,Article_famille!A:B,2,FALSE)</f>
        <v>VPI</v>
      </c>
      <c r="P433" t="str">
        <f>VLOOKUP(A433,'Copier commandes wix'!I:N,4,FALSE)</f>
        <v>‎10‎/‎02‎/‎2016</v>
      </c>
      <c r="Q433">
        <f>VLOOKUP(G433,'effectif par contrat'!A:B,2,FALSE)</f>
        <v>5</v>
      </c>
    </row>
    <row r="434" spans="1:17" x14ac:dyDescent="0.35">
      <c r="A434" s="59" t="s">
        <v>2101</v>
      </c>
      <c r="B434" s="40" t="s">
        <v>214</v>
      </c>
      <c r="C434" s="40" t="str">
        <f t="shared" si="36"/>
        <v>vincent</v>
      </c>
      <c r="D434" s="40">
        <f t="shared" si="37"/>
        <v>8</v>
      </c>
      <c r="E434" s="40">
        <f t="shared" si="38"/>
        <v>16</v>
      </c>
      <c r="F434" s="40" t="str">
        <f t="shared" si="39"/>
        <v>davantes</v>
      </c>
      <c r="G434" s="40" t="str">
        <f>VLOOKUP(F434,'Effectif contrat'!A:B,2,FALSE)</f>
        <v>AIRBUS - TRAVAUX MOSE</v>
      </c>
      <c r="H434" s="32" t="s">
        <v>112</v>
      </c>
      <c r="I434" s="32" t="s">
        <v>113</v>
      </c>
      <c r="J434" s="32" t="s">
        <v>13</v>
      </c>
      <c r="K434" s="39">
        <v>0</v>
      </c>
      <c r="L434" s="32">
        <v>3</v>
      </c>
      <c r="M434" s="39">
        <v>0</v>
      </c>
      <c r="N434" s="6"/>
      <c r="O434" t="str">
        <f>VLOOKUP(I434,Article_famille!A:B,2,FALSE)</f>
        <v>VPI</v>
      </c>
      <c r="P434" t="str">
        <f>VLOOKUP(A434,'Copier commandes wix'!I:N,4,FALSE)</f>
        <v>‎10‎/‎02‎/‎2016</v>
      </c>
      <c r="Q434">
        <f>VLOOKUP(G434,'effectif par contrat'!A:B,2,FALSE)</f>
        <v>5</v>
      </c>
    </row>
    <row r="435" spans="1:17" x14ac:dyDescent="0.35">
      <c r="A435" s="59" t="s">
        <v>2101</v>
      </c>
      <c r="B435" s="40" t="s">
        <v>214</v>
      </c>
      <c r="C435" s="40" t="str">
        <f t="shared" si="36"/>
        <v>vincent</v>
      </c>
      <c r="D435" s="40">
        <f t="shared" si="37"/>
        <v>8</v>
      </c>
      <c r="E435" s="40">
        <f t="shared" si="38"/>
        <v>16</v>
      </c>
      <c r="F435" s="40" t="str">
        <f t="shared" si="39"/>
        <v>davantes</v>
      </c>
      <c r="G435" s="40" t="str">
        <f>VLOOKUP(F435,'Effectif contrat'!A:B,2,FALSE)</f>
        <v>AIRBUS - TRAVAUX MOSE</v>
      </c>
      <c r="H435" s="31" t="s">
        <v>112</v>
      </c>
      <c r="I435" s="31" t="s">
        <v>113</v>
      </c>
      <c r="J435" s="31" t="s">
        <v>209</v>
      </c>
      <c r="K435" s="38">
        <v>0</v>
      </c>
      <c r="L435" s="31">
        <v>2</v>
      </c>
      <c r="M435" s="38">
        <v>0</v>
      </c>
      <c r="N435" s="5"/>
      <c r="O435" t="str">
        <f>VLOOKUP(I435,Article_famille!A:B,2,FALSE)</f>
        <v>VPI</v>
      </c>
      <c r="P435" t="str">
        <f>VLOOKUP(A435,'Copier commandes wix'!I:N,4,FALSE)</f>
        <v>‎10‎/‎02‎/‎2016</v>
      </c>
      <c r="Q435">
        <f>VLOOKUP(G435,'effectif par contrat'!A:B,2,FALSE)</f>
        <v>5</v>
      </c>
    </row>
    <row r="436" spans="1:17" x14ac:dyDescent="0.35">
      <c r="A436" s="59" t="s">
        <v>2101</v>
      </c>
      <c r="B436" s="40" t="s">
        <v>214</v>
      </c>
      <c r="C436" s="40" t="str">
        <f t="shared" si="36"/>
        <v>vincent</v>
      </c>
      <c r="D436" s="40">
        <f t="shared" si="37"/>
        <v>8</v>
      </c>
      <c r="E436" s="40">
        <f t="shared" si="38"/>
        <v>16</v>
      </c>
      <c r="F436" s="40" t="str">
        <f t="shared" si="39"/>
        <v>davantes</v>
      </c>
      <c r="G436" s="40" t="str">
        <f>VLOOKUP(F436,'Effectif contrat'!A:B,2,FALSE)</f>
        <v>AIRBUS - TRAVAUX MOSE</v>
      </c>
      <c r="H436" s="32" t="s">
        <v>112</v>
      </c>
      <c r="I436" s="32" t="s">
        <v>113</v>
      </c>
      <c r="J436" s="32" t="s">
        <v>114</v>
      </c>
      <c r="K436" s="39">
        <v>0</v>
      </c>
      <c r="L436" s="32">
        <v>1</v>
      </c>
      <c r="M436" s="39">
        <v>0</v>
      </c>
      <c r="N436" s="6"/>
      <c r="O436" t="str">
        <f>VLOOKUP(I436,Article_famille!A:B,2,FALSE)</f>
        <v>VPI</v>
      </c>
      <c r="P436" t="str">
        <f>VLOOKUP(A436,'Copier commandes wix'!I:N,4,FALSE)</f>
        <v>‎10‎/‎02‎/‎2016</v>
      </c>
      <c r="Q436">
        <f>VLOOKUP(G436,'effectif par contrat'!A:B,2,FALSE)</f>
        <v>5</v>
      </c>
    </row>
    <row r="437" spans="1:17" x14ac:dyDescent="0.35">
      <c r="A437" s="59" t="s">
        <v>2102</v>
      </c>
      <c r="B437" s="40" t="s">
        <v>32</v>
      </c>
      <c r="C437" s="40" t="str">
        <f t="shared" si="36"/>
        <v>Vincent</v>
      </c>
      <c r="D437" s="40">
        <f t="shared" si="37"/>
        <v>8</v>
      </c>
      <c r="E437" s="40">
        <f t="shared" si="38"/>
        <v>14</v>
      </c>
      <c r="F437" s="40" t="str">
        <f t="shared" si="39"/>
        <v>PASCAL</v>
      </c>
      <c r="G437" s="40" t="str">
        <f>VLOOKUP(F437,'Effectif contrat'!A:B,2,FALSE)</f>
        <v>AIRBUS - MAINTENANCE FAL</v>
      </c>
      <c r="H437" s="31" t="s">
        <v>19</v>
      </c>
      <c r="I437" s="31" t="s">
        <v>20</v>
      </c>
      <c r="J437" s="31">
        <v>9</v>
      </c>
      <c r="K437" s="38">
        <v>3.71</v>
      </c>
      <c r="L437" s="31">
        <v>24</v>
      </c>
      <c r="M437" s="38">
        <v>89.04</v>
      </c>
      <c r="N437" s="5"/>
      <c r="O437" t="str">
        <f>VLOOKUP(I437,Article_famille!A:B,2,FALSE)</f>
        <v>Mains</v>
      </c>
      <c r="P437" t="str">
        <f>VLOOKUP(A437,'Copier commandes wix'!I:N,4,FALSE)</f>
        <v>‎16‎/‎02‎/‎2016</v>
      </c>
      <c r="Q437">
        <f>VLOOKUP(G437,'effectif par contrat'!A:B,2,FALSE)</f>
        <v>38</v>
      </c>
    </row>
    <row r="438" spans="1:17" x14ac:dyDescent="0.35">
      <c r="A438" s="59" t="s">
        <v>2102</v>
      </c>
      <c r="B438" s="40" t="s">
        <v>32</v>
      </c>
      <c r="C438" s="40" t="str">
        <f t="shared" si="36"/>
        <v>Vincent</v>
      </c>
      <c r="D438" s="40">
        <f t="shared" si="37"/>
        <v>8</v>
      </c>
      <c r="E438" s="40">
        <f t="shared" si="38"/>
        <v>14</v>
      </c>
      <c r="F438" s="40" t="str">
        <f t="shared" si="39"/>
        <v>PASCAL</v>
      </c>
      <c r="G438" s="40" t="str">
        <f>VLOOKUP(F438,'Effectif contrat'!A:B,2,FALSE)</f>
        <v>AIRBUS - MAINTENANCE FAL</v>
      </c>
      <c r="H438" s="32" t="s">
        <v>19</v>
      </c>
      <c r="I438" s="32" t="s">
        <v>83</v>
      </c>
      <c r="J438" s="32" t="s">
        <v>85</v>
      </c>
      <c r="K438" s="39">
        <v>1.0900000000000001</v>
      </c>
      <c r="L438" s="32">
        <v>2</v>
      </c>
      <c r="M438" s="39">
        <v>2.1800000000000002</v>
      </c>
      <c r="N438" s="6"/>
      <c r="O438" t="str">
        <f>VLOOKUP(I438,Article_famille!A:B,2,FALSE)</f>
        <v>Mains</v>
      </c>
      <c r="P438" t="str">
        <f>VLOOKUP(A438,'Copier commandes wix'!I:N,4,FALSE)</f>
        <v>‎16‎/‎02‎/‎2016</v>
      </c>
      <c r="Q438">
        <f>VLOOKUP(G438,'effectif par contrat'!A:B,2,FALSE)</f>
        <v>38</v>
      </c>
    </row>
    <row r="439" spans="1:17" x14ac:dyDescent="0.35">
      <c r="A439" s="59" t="s">
        <v>2102</v>
      </c>
      <c r="B439" s="40" t="s">
        <v>32</v>
      </c>
      <c r="C439" s="40" t="str">
        <f t="shared" si="36"/>
        <v>Vincent</v>
      </c>
      <c r="D439" s="40">
        <f t="shared" si="37"/>
        <v>8</v>
      </c>
      <c r="E439" s="40">
        <f t="shared" si="38"/>
        <v>14</v>
      </c>
      <c r="F439" s="40" t="str">
        <f t="shared" si="39"/>
        <v>PASCAL</v>
      </c>
      <c r="G439" s="40" t="str">
        <f>VLOOKUP(F439,'Effectif contrat'!A:B,2,FALSE)</f>
        <v>AIRBUS - MAINTENANCE FAL</v>
      </c>
      <c r="H439" s="31" t="s">
        <v>19</v>
      </c>
      <c r="I439" s="31" t="s">
        <v>50</v>
      </c>
      <c r="J439" s="31" t="s">
        <v>13</v>
      </c>
      <c r="K439" s="38">
        <v>3.17</v>
      </c>
      <c r="L439" s="31">
        <v>12</v>
      </c>
      <c r="M439" s="38">
        <v>38.04</v>
      </c>
      <c r="N439" s="5"/>
      <c r="O439" t="str">
        <f>VLOOKUP(I439,Article_famille!A:B,2,FALSE)</f>
        <v>Corps</v>
      </c>
      <c r="P439" t="str">
        <f>VLOOKUP(A439,'Copier commandes wix'!I:N,4,FALSE)</f>
        <v>‎16‎/‎02‎/‎2016</v>
      </c>
      <c r="Q439">
        <f>VLOOKUP(G439,'effectif par contrat'!A:B,2,FALSE)</f>
        <v>38</v>
      </c>
    </row>
    <row r="440" spans="1:17" x14ac:dyDescent="0.35">
      <c r="A440" s="59" t="s">
        <v>2103</v>
      </c>
      <c r="B440" s="40" t="s">
        <v>117</v>
      </c>
      <c r="C440" s="40" t="str">
        <f t="shared" si="36"/>
        <v>alexis</v>
      </c>
      <c r="D440" s="40">
        <f t="shared" si="37"/>
        <v>7</v>
      </c>
      <c r="E440" s="40">
        <f t="shared" si="38"/>
        <v>15</v>
      </c>
      <c r="F440" s="40" t="str">
        <f t="shared" si="39"/>
        <v>tamowski</v>
      </c>
      <c r="G440" s="40" t="str">
        <f>VLOOKUP(F440,'Effectif contrat'!A:B,2,FALSE)</f>
        <v>AIRBUS - MAINTENANCE MOSE</v>
      </c>
      <c r="H440" s="31" t="s">
        <v>112</v>
      </c>
      <c r="I440" s="31" t="s">
        <v>208</v>
      </c>
      <c r="J440" s="31" t="s">
        <v>15</v>
      </c>
      <c r="K440" s="38">
        <v>0</v>
      </c>
      <c r="L440" s="31">
        <v>1</v>
      </c>
      <c r="M440" s="38">
        <v>0</v>
      </c>
      <c r="N440" s="5"/>
      <c r="O440" t="str">
        <f>VLOOKUP(I440,Article_famille!A:B,2,FALSE)</f>
        <v>VPI</v>
      </c>
      <c r="P440" t="str">
        <f>VLOOKUP(A440,'Copier commandes wix'!I:N,4,FALSE)</f>
        <v>‎16‎/‎02‎/‎2016</v>
      </c>
      <c r="Q440">
        <f>VLOOKUP(G440,'effectif par contrat'!A:B,2,FALSE)</f>
        <v>37</v>
      </c>
    </row>
    <row r="441" spans="1:17" x14ac:dyDescent="0.35">
      <c r="A441" s="59" t="s">
        <v>2103</v>
      </c>
      <c r="B441" s="40" t="s">
        <v>117</v>
      </c>
      <c r="C441" s="40" t="str">
        <f t="shared" si="36"/>
        <v>alexis</v>
      </c>
      <c r="D441" s="40">
        <f t="shared" si="37"/>
        <v>7</v>
      </c>
      <c r="E441" s="40">
        <f t="shared" si="38"/>
        <v>15</v>
      </c>
      <c r="F441" s="40" t="str">
        <f t="shared" si="39"/>
        <v>tamowski</v>
      </c>
      <c r="G441" s="40" t="str">
        <f>VLOOKUP(F441,'Effectif contrat'!A:B,2,FALSE)</f>
        <v>AIRBUS - MAINTENANCE MOSE</v>
      </c>
      <c r="H441" s="32" t="s">
        <v>112</v>
      </c>
      <c r="I441" s="32" t="s">
        <v>207</v>
      </c>
      <c r="J441" s="32">
        <v>44</v>
      </c>
      <c r="K441" s="39">
        <v>0</v>
      </c>
      <c r="L441" s="32">
        <v>4</v>
      </c>
      <c r="M441" s="39">
        <v>0</v>
      </c>
      <c r="N441" s="6"/>
      <c r="O441" t="str">
        <f>VLOOKUP(I441,Article_famille!A:B,2,FALSE)</f>
        <v>VPI</v>
      </c>
      <c r="P441" t="str">
        <f>VLOOKUP(A441,'Copier commandes wix'!I:N,4,FALSE)</f>
        <v>‎16‎/‎02‎/‎2016</v>
      </c>
      <c r="Q441">
        <f>VLOOKUP(G441,'effectif par contrat'!A:B,2,FALSE)</f>
        <v>37</v>
      </c>
    </row>
    <row r="442" spans="1:17" x14ac:dyDescent="0.35">
      <c r="A442" s="59" t="s">
        <v>2103</v>
      </c>
      <c r="B442" s="40" t="s">
        <v>117</v>
      </c>
      <c r="C442" s="40" t="str">
        <f t="shared" si="36"/>
        <v>alexis</v>
      </c>
      <c r="D442" s="40">
        <f t="shared" si="37"/>
        <v>7</v>
      </c>
      <c r="E442" s="40">
        <f t="shared" si="38"/>
        <v>15</v>
      </c>
      <c r="F442" s="40" t="str">
        <f t="shared" si="39"/>
        <v>tamowski</v>
      </c>
      <c r="G442" s="40" t="str">
        <f>VLOOKUP(F442,'Effectif contrat'!A:B,2,FALSE)</f>
        <v>AIRBUS - MAINTENANCE MOSE</v>
      </c>
      <c r="H442" s="31" t="s">
        <v>112</v>
      </c>
      <c r="I442" s="31" t="s">
        <v>207</v>
      </c>
      <c r="J442" s="31">
        <v>46</v>
      </c>
      <c r="K442" s="38">
        <v>0</v>
      </c>
      <c r="L442" s="31">
        <v>2</v>
      </c>
      <c r="M442" s="38">
        <v>0</v>
      </c>
      <c r="N442" s="5"/>
      <c r="O442" t="str">
        <f>VLOOKUP(I442,Article_famille!A:B,2,FALSE)</f>
        <v>VPI</v>
      </c>
      <c r="P442" t="str">
        <f>VLOOKUP(A442,'Copier commandes wix'!I:N,4,FALSE)</f>
        <v>‎16‎/‎02‎/‎2016</v>
      </c>
      <c r="Q442">
        <f>VLOOKUP(G442,'effectif par contrat'!A:B,2,FALSE)</f>
        <v>37</v>
      </c>
    </row>
    <row r="443" spans="1:17" x14ac:dyDescent="0.35">
      <c r="A443" s="59" t="s">
        <v>2103</v>
      </c>
      <c r="B443" s="40" t="s">
        <v>117</v>
      </c>
      <c r="C443" s="40" t="str">
        <f t="shared" si="36"/>
        <v>alexis</v>
      </c>
      <c r="D443" s="40">
        <f t="shared" si="37"/>
        <v>7</v>
      </c>
      <c r="E443" s="40">
        <f t="shared" si="38"/>
        <v>15</v>
      </c>
      <c r="F443" s="40" t="str">
        <f t="shared" si="39"/>
        <v>tamowski</v>
      </c>
      <c r="G443" s="40" t="str">
        <f>VLOOKUP(F443,'Effectif contrat'!A:B,2,FALSE)</f>
        <v>AIRBUS - MAINTENANCE MOSE</v>
      </c>
      <c r="H443" s="32" t="s">
        <v>112</v>
      </c>
      <c r="I443" s="32" t="s">
        <v>207</v>
      </c>
      <c r="J443" s="32">
        <v>38</v>
      </c>
      <c r="K443" s="39">
        <v>0</v>
      </c>
      <c r="L443" s="32">
        <v>1</v>
      </c>
      <c r="M443" s="39">
        <v>0</v>
      </c>
      <c r="N443" s="6"/>
      <c r="O443" t="str">
        <f>VLOOKUP(I443,Article_famille!A:B,2,FALSE)</f>
        <v>VPI</v>
      </c>
      <c r="P443" t="str">
        <f>VLOOKUP(A443,'Copier commandes wix'!I:N,4,FALSE)</f>
        <v>‎16‎/‎02‎/‎2016</v>
      </c>
      <c r="Q443">
        <f>VLOOKUP(G443,'effectif par contrat'!A:B,2,FALSE)</f>
        <v>37</v>
      </c>
    </row>
    <row r="444" spans="1:17" x14ac:dyDescent="0.35">
      <c r="A444" s="59" t="s">
        <v>2104</v>
      </c>
      <c r="B444" s="40" t="s">
        <v>12</v>
      </c>
      <c r="C444" s="40" t="str">
        <f t="shared" si="36"/>
        <v>alexis</v>
      </c>
      <c r="D444" s="40">
        <f t="shared" si="37"/>
        <v>7</v>
      </c>
      <c r="E444" s="40">
        <f t="shared" si="38"/>
        <v>16</v>
      </c>
      <c r="F444" s="40" t="str">
        <f t="shared" si="39"/>
        <v>codevelle</v>
      </c>
      <c r="G444" s="40" t="str">
        <f>VLOOKUP(F444,'Effectif contrat'!A:B,2,FALSE)</f>
        <v xml:space="preserve">LIEBHERR - MAINTENANCE </v>
      </c>
      <c r="H444" s="31" t="s">
        <v>19</v>
      </c>
      <c r="I444" s="31" t="s">
        <v>175</v>
      </c>
      <c r="J444" s="31">
        <v>9</v>
      </c>
      <c r="K444" s="38">
        <v>13.32</v>
      </c>
      <c r="L444" s="31">
        <v>3</v>
      </c>
      <c r="M444" s="38">
        <v>39.96</v>
      </c>
      <c r="N444" s="5"/>
      <c r="O444" t="str">
        <f>VLOOKUP(I444,Article_famille!A:B,2,FALSE)</f>
        <v>Mains</v>
      </c>
      <c r="P444" t="str">
        <f>VLOOKUP(A444,'Copier commandes wix'!I:N,4,FALSE)</f>
        <v>‎16‎/‎02‎/‎2016</v>
      </c>
      <c r="Q444">
        <f>VLOOKUP(G444,'effectif par contrat'!A:B,2,FALSE)</f>
        <v>5</v>
      </c>
    </row>
    <row r="445" spans="1:17" x14ac:dyDescent="0.35">
      <c r="A445" s="59" t="s">
        <v>2104</v>
      </c>
      <c r="B445" s="40" t="s">
        <v>12</v>
      </c>
      <c r="C445" s="40" t="str">
        <f t="shared" si="36"/>
        <v>alexis</v>
      </c>
      <c r="D445" s="40">
        <f t="shared" si="37"/>
        <v>7</v>
      </c>
      <c r="E445" s="40">
        <f t="shared" si="38"/>
        <v>16</v>
      </c>
      <c r="F445" s="40" t="str">
        <f t="shared" si="39"/>
        <v>codevelle</v>
      </c>
      <c r="G445" s="40" t="str">
        <f>VLOOKUP(F445,'Effectif contrat'!A:B,2,FALSE)</f>
        <v xml:space="preserve">LIEBHERR - MAINTENANCE </v>
      </c>
      <c r="H445" s="32" t="s">
        <v>19</v>
      </c>
      <c r="I445" s="32" t="s">
        <v>27</v>
      </c>
      <c r="J445" s="32"/>
      <c r="K445" s="39">
        <v>18.350000000000001</v>
      </c>
      <c r="L445" s="32">
        <v>1</v>
      </c>
      <c r="M445" s="39">
        <v>18.350000000000001</v>
      </c>
      <c r="N445" s="6"/>
      <c r="O445" t="str">
        <f>VLOOKUP(I445,Article_famille!A:B,2,FALSE)</f>
        <v>Respiratoire</v>
      </c>
      <c r="P445" t="str">
        <f>VLOOKUP(A445,'Copier commandes wix'!I:N,4,FALSE)</f>
        <v>‎16‎/‎02‎/‎2016</v>
      </c>
      <c r="Q445">
        <f>VLOOKUP(G445,'effectif par contrat'!A:B,2,FALSE)</f>
        <v>5</v>
      </c>
    </row>
    <row r="446" spans="1:17" x14ac:dyDescent="0.35">
      <c r="A446" s="59" t="s">
        <v>2104</v>
      </c>
      <c r="B446" s="40" t="s">
        <v>12</v>
      </c>
      <c r="C446" s="40" t="str">
        <f t="shared" si="36"/>
        <v>alexis</v>
      </c>
      <c r="D446" s="40">
        <f t="shared" si="37"/>
        <v>7</v>
      </c>
      <c r="E446" s="40">
        <f t="shared" si="38"/>
        <v>16</v>
      </c>
      <c r="F446" s="40" t="str">
        <f t="shared" si="39"/>
        <v>codevelle</v>
      </c>
      <c r="G446" s="40" t="str">
        <f>VLOOKUP(F446,'Effectif contrat'!A:B,2,FALSE)</f>
        <v xml:space="preserve">LIEBHERR - MAINTENANCE </v>
      </c>
      <c r="H446" s="31" t="s">
        <v>19</v>
      </c>
      <c r="I446" s="31" t="s">
        <v>443</v>
      </c>
      <c r="J446" s="31"/>
      <c r="K446" s="38">
        <v>4.01</v>
      </c>
      <c r="L446" s="31">
        <v>30</v>
      </c>
      <c r="M446" s="38">
        <v>120.3</v>
      </c>
      <c r="N446" s="5"/>
      <c r="O446" t="str">
        <f>VLOOKUP(I446,Article_famille!A:B,2,FALSE)</f>
        <v>Respiratoire</v>
      </c>
      <c r="P446" t="str">
        <f>VLOOKUP(A446,'Copier commandes wix'!I:N,4,FALSE)</f>
        <v>‎16‎/‎02‎/‎2016</v>
      </c>
      <c r="Q446">
        <f>VLOOKUP(G446,'effectif par contrat'!A:B,2,FALSE)</f>
        <v>5</v>
      </c>
    </row>
    <row r="447" spans="1:17" x14ac:dyDescent="0.35">
      <c r="A447" s="59" t="s">
        <v>2104</v>
      </c>
      <c r="B447" s="40" t="s">
        <v>12</v>
      </c>
      <c r="C447" s="40" t="str">
        <f t="shared" si="36"/>
        <v>alexis</v>
      </c>
      <c r="D447" s="40">
        <f t="shared" si="37"/>
        <v>7</v>
      </c>
      <c r="E447" s="40">
        <f t="shared" si="38"/>
        <v>16</v>
      </c>
      <c r="F447" s="40" t="str">
        <f t="shared" si="39"/>
        <v>codevelle</v>
      </c>
      <c r="G447" s="40" t="str">
        <f>VLOOKUP(F447,'Effectif contrat'!A:B,2,FALSE)</f>
        <v xml:space="preserve">LIEBHERR - MAINTENANCE </v>
      </c>
      <c r="H447" s="32" t="s">
        <v>19</v>
      </c>
      <c r="I447" s="32" t="s">
        <v>57</v>
      </c>
      <c r="J447" s="32"/>
      <c r="K447" s="39">
        <v>2.42</v>
      </c>
      <c r="L447" s="32">
        <v>30</v>
      </c>
      <c r="M447" s="39">
        <v>72.599999999999994</v>
      </c>
      <c r="N447" s="6"/>
      <c r="O447" t="str">
        <f>VLOOKUP(I447,Article_famille!A:B,2,FALSE)</f>
        <v>Respiratoire</v>
      </c>
      <c r="P447" t="str">
        <f>VLOOKUP(A447,'Copier commandes wix'!I:N,4,FALSE)</f>
        <v>‎16‎/‎02‎/‎2016</v>
      </c>
      <c r="Q447">
        <f>VLOOKUP(G447,'effectif par contrat'!A:B,2,FALSE)</f>
        <v>5</v>
      </c>
    </row>
    <row r="448" spans="1:17" x14ac:dyDescent="0.35">
      <c r="A448" s="59" t="s">
        <v>2104</v>
      </c>
      <c r="B448" s="40" t="s">
        <v>12</v>
      </c>
      <c r="C448" s="40" t="str">
        <f t="shared" si="36"/>
        <v>alexis</v>
      </c>
      <c r="D448" s="40">
        <f t="shared" si="37"/>
        <v>7</v>
      </c>
      <c r="E448" s="40">
        <f t="shared" si="38"/>
        <v>16</v>
      </c>
      <c r="F448" s="40" t="str">
        <f t="shared" si="39"/>
        <v>codevelle</v>
      </c>
      <c r="G448" s="40" t="str">
        <f>VLOOKUP(F448,'Effectif contrat'!A:B,2,FALSE)</f>
        <v xml:space="preserve">LIEBHERR - MAINTENANCE </v>
      </c>
      <c r="H448" s="31" t="s">
        <v>112</v>
      </c>
      <c r="I448" s="31" t="s">
        <v>211</v>
      </c>
      <c r="J448" s="31" t="s">
        <v>13</v>
      </c>
      <c r="K448" s="38">
        <v>0</v>
      </c>
      <c r="L448" s="31">
        <v>1</v>
      </c>
      <c r="M448" s="38">
        <v>0</v>
      </c>
      <c r="N448" s="5"/>
      <c r="O448" t="str">
        <f>VLOOKUP(I448,Article_famille!A:B,2,FALSE)</f>
        <v>VPI</v>
      </c>
      <c r="P448" t="str">
        <f>VLOOKUP(A448,'Copier commandes wix'!I:N,4,FALSE)</f>
        <v>‎16‎/‎02‎/‎2016</v>
      </c>
      <c r="Q448">
        <f>VLOOKUP(G448,'effectif par contrat'!A:B,2,FALSE)</f>
        <v>5</v>
      </c>
    </row>
    <row r="449" spans="1:17" x14ac:dyDescent="0.35">
      <c r="A449" s="59" t="s">
        <v>2105</v>
      </c>
      <c r="B449" s="40" t="s">
        <v>461</v>
      </c>
      <c r="C449" s="40" t="str">
        <f t="shared" si="36"/>
        <v>Francis</v>
      </c>
      <c r="D449" s="40">
        <f t="shared" si="37"/>
        <v>8</v>
      </c>
      <c r="E449" s="40">
        <f t="shared" si="38"/>
        <v>14</v>
      </c>
      <c r="F449" s="40" t="str">
        <f t="shared" si="39"/>
        <v>DRAGNE</v>
      </c>
      <c r="G449" s="40" t="str">
        <f>VLOOKUP(F449,'Effectif contrat'!A:B,2,FALSE)</f>
        <v>ARIANEGROUP - MAINTENANCE</v>
      </c>
      <c r="H449" s="31" t="s">
        <v>19</v>
      </c>
      <c r="I449" s="31" t="s">
        <v>68</v>
      </c>
      <c r="J449" s="31">
        <v>9</v>
      </c>
      <c r="K449" s="38">
        <v>3.91</v>
      </c>
      <c r="L449" s="31">
        <v>1</v>
      </c>
      <c r="M449" s="38">
        <v>3.91</v>
      </c>
      <c r="N449" s="5"/>
      <c r="O449" t="str">
        <f>VLOOKUP(I449,Article_famille!A:B,2,FALSE)</f>
        <v>Mains</v>
      </c>
      <c r="P449" t="str">
        <f>VLOOKUP(A449,'Copier commandes wix'!I:N,4,FALSE)</f>
        <v>‎17‎/‎02‎/‎2016</v>
      </c>
      <c r="Q449">
        <f>VLOOKUP(G449,'effectif par contrat'!A:B,2,FALSE)</f>
        <v>9</v>
      </c>
    </row>
    <row r="450" spans="1:17" x14ac:dyDescent="0.35">
      <c r="A450" s="59" t="s">
        <v>2105</v>
      </c>
      <c r="B450" s="40" t="s">
        <v>461</v>
      </c>
      <c r="C450" s="40" t="str">
        <f t="shared" si="36"/>
        <v>Francis</v>
      </c>
      <c r="D450" s="40">
        <f t="shared" si="37"/>
        <v>8</v>
      </c>
      <c r="E450" s="40">
        <f t="shared" si="38"/>
        <v>14</v>
      </c>
      <c r="F450" s="40" t="str">
        <f t="shared" si="39"/>
        <v>DRAGNE</v>
      </c>
      <c r="G450" s="40" t="str">
        <f>VLOOKUP(F450,'Effectif contrat'!A:B,2,FALSE)</f>
        <v>ARIANEGROUP - MAINTENANCE</v>
      </c>
      <c r="H450" s="32" t="s">
        <v>19</v>
      </c>
      <c r="I450" s="32" t="s">
        <v>68</v>
      </c>
      <c r="J450" s="32">
        <v>10</v>
      </c>
      <c r="K450" s="39">
        <v>3.91</v>
      </c>
      <c r="L450" s="32">
        <v>1</v>
      </c>
      <c r="M450" s="39">
        <v>3.91</v>
      </c>
      <c r="N450" s="6"/>
      <c r="O450" t="str">
        <f>VLOOKUP(I450,Article_famille!A:B,2,FALSE)</f>
        <v>Mains</v>
      </c>
      <c r="P450" t="str">
        <f>VLOOKUP(A450,'Copier commandes wix'!I:N,4,FALSE)</f>
        <v>‎17‎/‎02‎/‎2016</v>
      </c>
      <c r="Q450">
        <f>VLOOKUP(G450,'effectif par contrat'!A:B,2,FALSE)</f>
        <v>9</v>
      </c>
    </row>
    <row r="451" spans="1:17" x14ac:dyDescent="0.35">
      <c r="A451" s="59" t="s">
        <v>2106</v>
      </c>
      <c r="B451" s="40" t="s">
        <v>462</v>
      </c>
      <c r="C451" s="40" t="str">
        <f t="shared" si="36"/>
        <v>francis</v>
      </c>
      <c r="D451" s="40">
        <f t="shared" si="37"/>
        <v>8</v>
      </c>
      <c r="E451" s="40">
        <f t="shared" si="38"/>
        <v>14</v>
      </c>
      <c r="F451" s="40" t="str">
        <f t="shared" si="39"/>
        <v>DRAGNE</v>
      </c>
      <c r="G451" s="40" t="str">
        <f>VLOOKUP(F451,'Effectif contrat'!A:B,2,FALSE)</f>
        <v>ARIANEGROUP - MAINTENANCE</v>
      </c>
      <c r="H451" s="31" t="s">
        <v>19</v>
      </c>
      <c r="I451" s="31" t="s">
        <v>179</v>
      </c>
      <c r="J451" s="31"/>
      <c r="K451" s="38">
        <v>4.6500000000000004</v>
      </c>
      <c r="L451" s="31">
        <v>10</v>
      </c>
      <c r="M451" s="38">
        <v>46.5</v>
      </c>
      <c r="N451" s="5"/>
      <c r="O451" t="str">
        <f>VLOOKUP(I451,Article_famille!A:B,2,FALSE)</f>
        <v>Yeux</v>
      </c>
      <c r="P451" t="str">
        <f>VLOOKUP(A451,'Copier commandes wix'!I:N,4,FALSE)</f>
        <v>‎17‎/‎02‎/‎2016</v>
      </c>
      <c r="Q451">
        <f>VLOOKUP(G451,'effectif par contrat'!A:B,2,FALSE)</f>
        <v>9</v>
      </c>
    </row>
    <row r="452" spans="1:17" x14ac:dyDescent="0.35">
      <c r="A452" s="59" t="s">
        <v>2107</v>
      </c>
      <c r="B452" s="40" t="s">
        <v>463</v>
      </c>
      <c r="C452" s="40" t="str">
        <f t="shared" si="36"/>
        <v>romain</v>
      </c>
      <c r="D452" s="40">
        <f t="shared" si="37"/>
        <v>7</v>
      </c>
      <c r="E452" s="40">
        <f t="shared" si="38"/>
        <v>14</v>
      </c>
      <c r="F452" s="40" t="str">
        <f t="shared" si="39"/>
        <v>Vergnes</v>
      </c>
      <c r="G452" s="40" t="str">
        <f>VLOOKUP(F452,'Effectif contrat'!A:B,2,FALSE)</f>
        <v>AIRBUS - MAINTENANCE MOSE</v>
      </c>
      <c r="H452" s="31" t="s">
        <v>19</v>
      </c>
      <c r="I452" s="31" t="s">
        <v>197</v>
      </c>
      <c r="J452" s="31">
        <v>43</v>
      </c>
      <c r="K452" s="38">
        <v>43.52</v>
      </c>
      <c r="L452" s="31">
        <v>1</v>
      </c>
      <c r="M452" s="38">
        <v>43.52</v>
      </c>
      <c r="N452" s="5"/>
      <c r="O452" t="str">
        <f>VLOOKUP(I452,Article_famille!A:B,2,FALSE)</f>
        <v>Pieds</v>
      </c>
      <c r="P452" t="str">
        <f>VLOOKUP(A452,'Copier commandes wix'!I:N,4,FALSE)</f>
        <v>‎18‎/‎02‎/‎2016</v>
      </c>
      <c r="Q452">
        <f>VLOOKUP(G452,'effectif par contrat'!A:B,2,FALSE)</f>
        <v>37</v>
      </c>
    </row>
    <row r="453" spans="1:17" x14ac:dyDescent="0.35">
      <c r="A453" s="59" t="s">
        <v>2108</v>
      </c>
      <c r="B453" s="40" t="s">
        <v>91</v>
      </c>
      <c r="C453" s="40" t="str">
        <f t="shared" si="36"/>
        <v>pascal</v>
      </c>
      <c r="D453" s="40">
        <f t="shared" si="37"/>
        <v>7</v>
      </c>
      <c r="E453" s="40">
        <f t="shared" si="38"/>
        <v>13</v>
      </c>
      <c r="F453" s="40" t="str">
        <f t="shared" si="39"/>
        <v>garcia</v>
      </c>
      <c r="G453" s="40" t="str">
        <f>VLOOKUP(F453,'Effectif contrat'!A:B,2,FALSE)</f>
        <v>PIONEER - MAINTENANCE</v>
      </c>
      <c r="H453" s="31" t="s">
        <v>19</v>
      </c>
      <c r="I453" s="31" t="s">
        <v>20</v>
      </c>
      <c r="J453" s="31">
        <v>10</v>
      </c>
      <c r="K453" s="38">
        <v>3.71</v>
      </c>
      <c r="L453" s="31">
        <v>10</v>
      </c>
      <c r="M453" s="38">
        <v>37.1</v>
      </c>
      <c r="N453" s="5"/>
      <c r="O453" t="str">
        <f>VLOOKUP(I453,Article_famille!A:B,2,FALSE)</f>
        <v>Mains</v>
      </c>
      <c r="P453" t="str">
        <f>VLOOKUP(A453,'Copier commandes wix'!I:N,4,FALSE)</f>
        <v>‎18‎/‎02‎/‎2016</v>
      </c>
      <c r="Q453">
        <f>VLOOKUP(G453,'effectif par contrat'!A:B,2,FALSE)</f>
        <v>2</v>
      </c>
    </row>
    <row r="454" spans="1:17" x14ac:dyDescent="0.35">
      <c r="A454" s="59" t="s">
        <v>2108</v>
      </c>
      <c r="B454" s="40" t="s">
        <v>91</v>
      </c>
      <c r="C454" s="40" t="str">
        <f t="shared" si="36"/>
        <v>pascal</v>
      </c>
      <c r="D454" s="40">
        <f t="shared" si="37"/>
        <v>7</v>
      </c>
      <c r="E454" s="40">
        <f t="shared" si="38"/>
        <v>13</v>
      </c>
      <c r="F454" s="40" t="str">
        <f t="shared" si="39"/>
        <v>garcia</v>
      </c>
      <c r="G454" s="40" t="str">
        <f>VLOOKUP(F454,'Effectif contrat'!A:B,2,FALSE)</f>
        <v>PIONEER - MAINTENANCE</v>
      </c>
      <c r="H454" s="32" t="s">
        <v>19</v>
      </c>
      <c r="I454" s="32" t="s">
        <v>20</v>
      </c>
      <c r="J454" s="32">
        <v>8</v>
      </c>
      <c r="K454" s="39">
        <v>3.71</v>
      </c>
      <c r="L454" s="32">
        <v>10</v>
      </c>
      <c r="M454" s="39">
        <v>37.1</v>
      </c>
      <c r="N454" s="6"/>
      <c r="O454" t="str">
        <f>VLOOKUP(I454,Article_famille!A:B,2,FALSE)</f>
        <v>Mains</v>
      </c>
      <c r="P454" t="str">
        <f>VLOOKUP(A454,'Copier commandes wix'!I:N,4,FALSE)</f>
        <v>‎18‎/‎02‎/‎2016</v>
      </c>
      <c r="Q454">
        <f>VLOOKUP(G454,'effectif par contrat'!A:B,2,FALSE)</f>
        <v>2</v>
      </c>
    </row>
    <row r="455" spans="1:17" x14ac:dyDescent="0.35">
      <c r="A455" s="59" t="s">
        <v>2109</v>
      </c>
      <c r="B455" s="40" t="s">
        <v>32</v>
      </c>
      <c r="C455" s="40" t="str">
        <f t="shared" si="36"/>
        <v>Vincent</v>
      </c>
      <c r="D455" s="40">
        <f t="shared" si="37"/>
        <v>8</v>
      </c>
      <c r="E455" s="40">
        <f t="shared" si="38"/>
        <v>14</v>
      </c>
      <c r="F455" s="40" t="str">
        <f t="shared" si="39"/>
        <v>PASCAL</v>
      </c>
      <c r="G455" s="40" t="str">
        <f>VLOOKUP(F455,'Effectif contrat'!A:B,2,FALSE)</f>
        <v>AIRBUS - MAINTENANCE FAL</v>
      </c>
      <c r="H455" s="31" t="s">
        <v>112</v>
      </c>
      <c r="I455" s="31" t="s">
        <v>208</v>
      </c>
      <c r="J455" s="31" t="s">
        <v>15</v>
      </c>
      <c r="K455" s="38">
        <v>0</v>
      </c>
      <c r="L455" s="31">
        <v>1</v>
      </c>
      <c r="M455" s="38">
        <v>0</v>
      </c>
      <c r="N455" s="5"/>
      <c r="O455" t="str">
        <f>VLOOKUP(I455,Article_famille!A:B,2,FALSE)</f>
        <v>VPI</v>
      </c>
      <c r="P455" t="str">
        <f>VLOOKUP(A455,'Copier commandes wix'!I:N,4,FALSE)</f>
        <v>‎19‎/‎02‎/‎2016</v>
      </c>
      <c r="Q455">
        <f>VLOOKUP(G455,'effectif par contrat'!A:B,2,FALSE)</f>
        <v>38</v>
      </c>
    </row>
    <row r="456" spans="1:17" x14ac:dyDescent="0.35">
      <c r="A456" s="59" t="s">
        <v>2110</v>
      </c>
      <c r="B456" s="40" t="s">
        <v>451</v>
      </c>
      <c r="C456" s="40" t="str">
        <f t="shared" si="36"/>
        <v>stephane</v>
      </c>
      <c r="D456" s="40">
        <f t="shared" si="37"/>
        <v>9</v>
      </c>
      <c r="E456" s="40">
        <f t="shared" si="38"/>
        <v>16</v>
      </c>
      <c r="F456" s="40" t="str">
        <f t="shared" si="39"/>
        <v>mirouze</v>
      </c>
      <c r="G456" s="40" t="str">
        <f>VLOOKUP(F456,'Effectif contrat'!A:B,2,FALSE)</f>
        <v>ATELIER B05</v>
      </c>
      <c r="H456" s="31" t="s">
        <v>19</v>
      </c>
      <c r="I456" s="31" t="s">
        <v>20</v>
      </c>
      <c r="J456" s="31">
        <v>9</v>
      </c>
      <c r="K456" s="38">
        <v>3.71</v>
      </c>
      <c r="L456" s="31">
        <v>1</v>
      </c>
      <c r="M456" s="38">
        <v>3.71</v>
      </c>
      <c r="N456" s="5"/>
      <c r="O456" t="str">
        <f>VLOOKUP(I456,Article_famille!A:B,2,FALSE)</f>
        <v>Mains</v>
      </c>
      <c r="P456" t="str">
        <f>VLOOKUP(A456,'Copier commandes wix'!I:N,4,FALSE)</f>
        <v>‎22‎/‎02‎/‎2016</v>
      </c>
      <c r="Q456">
        <f>VLOOKUP(G456,'effectif par contrat'!A:B,2,FALSE)</f>
        <v>5</v>
      </c>
    </row>
    <row r="457" spans="1:17" x14ac:dyDescent="0.35">
      <c r="A457" s="59" t="s">
        <v>2110</v>
      </c>
      <c r="B457" s="40" t="s">
        <v>451</v>
      </c>
      <c r="C457" s="40" t="str">
        <f t="shared" si="36"/>
        <v>stephane</v>
      </c>
      <c r="D457" s="40">
        <f t="shared" si="37"/>
        <v>9</v>
      </c>
      <c r="E457" s="40">
        <f t="shared" si="38"/>
        <v>16</v>
      </c>
      <c r="F457" s="40" t="str">
        <f t="shared" si="39"/>
        <v>mirouze</v>
      </c>
      <c r="G457" s="40" t="str">
        <f>VLOOKUP(F457,'Effectif contrat'!A:B,2,FALSE)</f>
        <v>ATELIER B05</v>
      </c>
      <c r="H457" s="32" t="s">
        <v>19</v>
      </c>
      <c r="I457" s="32" t="s">
        <v>20</v>
      </c>
      <c r="J457" s="32">
        <v>10</v>
      </c>
      <c r="K457" s="39">
        <v>3.71</v>
      </c>
      <c r="L457" s="32">
        <v>1</v>
      </c>
      <c r="M457" s="39">
        <v>3.71</v>
      </c>
      <c r="N457" s="6"/>
      <c r="O457" t="str">
        <f>VLOOKUP(I457,Article_famille!A:B,2,FALSE)</f>
        <v>Mains</v>
      </c>
      <c r="P457" t="str">
        <f>VLOOKUP(A457,'Copier commandes wix'!I:N,4,FALSE)</f>
        <v>‎22‎/‎02‎/‎2016</v>
      </c>
      <c r="Q457">
        <f>VLOOKUP(G457,'effectif par contrat'!A:B,2,FALSE)</f>
        <v>5</v>
      </c>
    </row>
    <row r="458" spans="1:17" x14ac:dyDescent="0.35">
      <c r="A458" s="59" t="s">
        <v>2111</v>
      </c>
      <c r="B458" s="40" t="s">
        <v>32</v>
      </c>
      <c r="C458" s="40" t="str">
        <f t="shared" si="36"/>
        <v>Vincent</v>
      </c>
      <c r="D458" s="40">
        <f t="shared" si="37"/>
        <v>8</v>
      </c>
      <c r="E458" s="40">
        <f t="shared" si="38"/>
        <v>14</v>
      </c>
      <c r="F458" s="40" t="str">
        <f t="shared" si="39"/>
        <v>PASCAL</v>
      </c>
      <c r="G458" s="40" t="str">
        <f>VLOOKUP(F458,'Effectif contrat'!A:B,2,FALSE)</f>
        <v>AIRBUS - MAINTENANCE FAL</v>
      </c>
      <c r="H458" s="31" t="s">
        <v>112</v>
      </c>
      <c r="I458" s="31" t="s">
        <v>208</v>
      </c>
      <c r="J458" s="31" t="s">
        <v>15</v>
      </c>
      <c r="K458" s="38">
        <v>0</v>
      </c>
      <c r="L458" s="31">
        <v>1</v>
      </c>
      <c r="M458" s="38">
        <v>0</v>
      </c>
      <c r="N458" s="5"/>
      <c r="O458" t="str">
        <f>VLOOKUP(I458,Article_famille!A:B,2,FALSE)</f>
        <v>VPI</v>
      </c>
      <c r="P458" t="str">
        <f>VLOOKUP(A458,'Copier commandes wix'!I:N,4,FALSE)</f>
        <v>‎24‎/‎02‎/‎2016</v>
      </c>
      <c r="Q458">
        <f>VLOOKUP(G458,'effectif par contrat'!A:B,2,FALSE)</f>
        <v>38</v>
      </c>
    </row>
    <row r="459" spans="1:17" x14ac:dyDescent="0.35">
      <c r="A459" s="59" t="s">
        <v>2111</v>
      </c>
      <c r="B459" s="40" t="s">
        <v>32</v>
      </c>
      <c r="C459" s="40" t="str">
        <f t="shared" si="36"/>
        <v>Vincent</v>
      </c>
      <c r="D459" s="40">
        <f t="shared" si="37"/>
        <v>8</v>
      </c>
      <c r="E459" s="40">
        <f t="shared" si="38"/>
        <v>14</v>
      </c>
      <c r="F459" s="40" t="str">
        <f t="shared" si="39"/>
        <v>PASCAL</v>
      </c>
      <c r="G459" s="40" t="str">
        <f>VLOOKUP(F459,'Effectif contrat'!A:B,2,FALSE)</f>
        <v>AIRBUS - MAINTENANCE FAL</v>
      </c>
      <c r="H459" s="32" t="s">
        <v>112</v>
      </c>
      <c r="I459" s="32" t="s">
        <v>207</v>
      </c>
      <c r="J459" s="32">
        <v>42</v>
      </c>
      <c r="K459" s="39">
        <v>0</v>
      </c>
      <c r="L459" s="32">
        <v>1</v>
      </c>
      <c r="M459" s="39">
        <v>0</v>
      </c>
      <c r="N459" s="6"/>
      <c r="O459" t="str">
        <f>VLOOKUP(I459,Article_famille!A:B,2,FALSE)</f>
        <v>VPI</v>
      </c>
      <c r="P459" t="str">
        <f>VLOOKUP(A459,'Copier commandes wix'!I:N,4,FALSE)</f>
        <v>‎24‎/‎02‎/‎2016</v>
      </c>
      <c r="Q459">
        <f>VLOOKUP(G459,'effectif par contrat'!A:B,2,FALSE)</f>
        <v>38</v>
      </c>
    </row>
    <row r="460" spans="1:17" x14ac:dyDescent="0.35">
      <c r="A460" s="59" t="s">
        <v>2112</v>
      </c>
      <c r="B460" s="40" t="s">
        <v>117</v>
      </c>
      <c r="C460" s="40" t="str">
        <f t="shared" si="36"/>
        <v>alexis</v>
      </c>
      <c r="D460" s="40">
        <f t="shared" si="37"/>
        <v>7</v>
      </c>
      <c r="E460" s="40">
        <f t="shared" si="38"/>
        <v>15</v>
      </c>
      <c r="F460" s="40" t="str">
        <f t="shared" si="39"/>
        <v>tamowski</v>
      </c>
      <c r="G460" s="40" t="str">
        <f>VLOOKUP(F460,'Effectif contrat'!A:B,2,FALSE)</f>
        <v>AIRBUS - MAINTENANCE MOSE</v>
      </c>
      <c r="H460" s="31" t="s">
        <v>19</v>
      </c>
      <c r="I460" s="31" t="s">
        <v>22</v>
      </c>
      <c r="J460" s="31">
        <v>42</v>
      </c>
      <c r="K460" s="38">
        <v>39.68</v>
      </c>
      <c r="L460" s="31">
        <v>1</v>
      </c>
      <c r="M460" s="38">
        <v>39.68</v>
      </c>
      <c r="N460" s="5"/>
      <c r="O460" t="str">
        <f>VLOOKUP(I460,Article_famille!A:B,2,FALSE)</f>
        <v>Pieds</v>
      </c>
      <c r="P460" t="str">
        <f>VLOOKUP(A460,'Copier commandes wix'!I:N,4,FALSE)</f>
        <v>‎26‎/‎02‎/‎2016</v>
      </c>
      <c r="Q460">
        <f>VLOOKUP(G460,'effectif par contrat'!A:B,2,FALSE)</f>
        <v>37</v>
      </c>
    </row>
    <row r="461" spans="1:17" x14ac:dyDescent="0.35">
      <c r="A461" s="59" t="s">
        <v>2112</v>
      </c>
      <c r="B461" s="40" t="s">
        <v>117</v>
      </c>
      <c r="C461" s="40" t="str">
        <f t="shared" si="36"/>
        <v>alexis</v>
      </c>
      <c r="D461" s="40">
        <f t="shared" si="37"/>
        <v>7</v>
      </c>
      <c r="E461" s="40">
        <f t="shared" si="38"/>
        <v>15</v>
      </c>
      <c r="F461" s="40" t="str">
        <f t="shared" si="39"/>
        <v>tamowski</v>
      </c>
      <c r="G461" s="40" t="str">
        <f>VLOOKUP(F461,'Effectif contrat'!A:B,2,FALSE)</f>
        <v>AIRBUS - MAINTENANCE MOSE</v>
      </c>
      <c r="H461" s="32" t="s">
        <v>19</v>
      </c>
      <c r="I461" s="32" t="s">
        <v>22</v>
      </c>
      <c r="J461" s="32">
        <v>43</v>
      </c>
      <c r="K461" s="39">
        <v>39.68</v>
      </c>
      <c r="L461" s="32">
        <v>1</v>
      </c>
      <c r="M461" s="39">
        <v>39.68</v>
      </c>
      <c r="N461" s="6"/>
      <c r="O461" t="str">
        <f>VLOOKUP(I461,Article_famille!A:B,2,FALSE)</f>
        <v>Pieds</v>
      </c>
      <c r="P461" t="str">
        <f>VLOOKUP(A461,'Copier commandes wix'!I:N,4,FALSE)</f>
        <v>‎26‎/‎02‎/‎2016</v>
      </c>
      <c r="Q461">
        <f>VLOOKUP(G461,'effectif par contrat'!A:B,2,FALSE)</f>
        <v>37</v>
      </c>
    </row>
    <row r="462" spans="1:17" x14ac:dyDescent="0.35">
      <c r="A462" s="59" t="s">
        <v>2113</v>
      </c>
      <c r="B462" s="40" t="s">
        <v>465</v>
      </c>
      <c r="C462" s="40" t="str">
        <f t="shared" ref="C462:C499" si="40">IFERROR(MID(B462,1,FIND(" ",B462,1)-1),"")</f>
        <v>vincent</v>
      </c>
      <c r="D462" s="40">
        <f t="shared" ref="D462:D499" si="41">LEN(C462)+1</f>
        <v>8</v>
      </c>
      <c r="E462" s="40">
        <f t="shared" ref="E462:E499" si="42">LEN(B462)</f>
        <v>16</v>
      </c>
      <c r="F462" s="40" t="str">
        <f t="shared" ref="F462:F499" si="43">RIGHT(B462,E462-D462)</f>
        <v>DAVANTES</v>
      </c>
      <c r="G462" s="40" t="str">
        <f>VLOOKUP(F462,'Effectif contrat'!A:B,2,FALSE)</f>
        <v>AIRBUS - TRAVAUX MOSE</v>
      </c>
      <c r="H462" s="32" t="s">
        <v>19</v>
      </c>
      <c r="I462" s="32" t="s">
        <v>62</v>
      </c>
      <c r="J462" s="32" t="s">
        <v>63</v>
      </c>
      <c r="K462" s="39">
        <v>4.26</v>
      </c>
      <c r="L462" s="32">
        <v>3</v>
      </c>
      <c r="M462" s="39">
        <v>12.78</v>
      </c>
      <c r="N462" s="6"/>
      <c r="O462" t="str">
        <f>VLOOKUP(I462,Article_famille!A:B,2,FALSE)</f>
        <v>Pieds</v>
      </c>
      <c r="P462" t="str">
        <f>VLOOKUP(A462,'Copier commandes wix'!I:N,4,FALSE)</f>
        <v>‎08‎/‎03‎/‎2016</v>
      </c>
      <c r="Q462">
        <f>VLOOKUP(G462,'effectif par contrat'!A:B,2,FALSE)</f>
        <v>5</v>
      </c>
    </row>
    <row r="463" spans="1:17" x14ac:dyDescent="0.35">
      <c r="A463" s="59" t="s">
        <v>2113</v>
      </c>
      <c r="B463" s="40" t="s">
        <v>465</v>
      </c>
      <c r="C463" s="40" t="str">
        <f t="shared" si="40"/>
        <v>vincent</v>
      </c>
      <c r="D463" s="40">
        <f t="shared" si="41"/>
        <v>8</v>
      </c>
      <c r="E463" s="40">
        <f t="shared" si="42"/>
        <v>16</v>
      </c>
      <c r="F463" s="40" t="str">
        <f t="shared" si="43"/>
        <v>DAVANTES</v>
      </c>
      <c r="G463" s="40" t="str">
        <f>VLOOKUP(F463,'Effectif contrat'!A:B,2,FALSE)</f>
        <v>AIRBUS - TRAVAUX MOSE</v>
      </c>
      <c r="H463" s="31" t="s">
        <v>19</v>
      </c>
      <c r="I463" s="31" t="s">
        <v>22</v>
      </c>
      <c r="J463" s="31">
        <v>43</v>
      </c>
      <c r="K463" s="38">
        <v>39.68</v>
      </c>
      <c r="L463" s="31">
        <v>1</v>
      </c>
      <c r="M463" s="38">
        <v>39.68</v>
      </c>
      <c r="N463" s="5"/>
      <c r="O463" t="str">
        <f>VLOOKUP(I463,Article_famille!A:B,2,FALSE)</f>
        <v>Pieds</v>
      </c>
      <c r="P463" t="str">
        <f>VLOOKUP(A463,'Copier commandes wix'!I:N,4,FALSE)</f>
        <v>‎08‎/‎03‎/‎2016</v>
      </c>
      <c r="Q463">
        <f>VLOOKUP(G463,'effectif par contrat'!A:B,2,FALSE)</f>
        <v>5</v>
      </c>
    </row>
    <row r="464" spans="1:17" x14ac:dyDescent="0.35">
      <c r="A464" s="59" t="s">
        <v>2114</v>
      </c>
      <c r="B464" s="40" t="s">
        <v>431</v>
      </c>
      <c r="C464" s="40" t="str">
        <f t="shared" si="40"/>
        <v>jean-luc</v>
      </c>
      <c r="D464" s="40">
        <f t="shared" si="41"/>
        <v>9</v>
      </c>
      <c r="E464" s="40">
        <f t="shared" si="42"/>
        <v>16</v>
      </c>
      <c r="F464" s="40" t="str">
        <f t="shared" si="43"/>
        <v>Granier</v>
      </c>
      <c r="G464" s="40" t="str">
        <f>VLOOKUP(F464,'Effectif contrat'!A:B,2,FALSE)</f>
        <v>SAM - MAINTENANCE</v>
      </c>
      <c r="H464" s="31" t="s">
        <v>19</v>
      </c>
      <c r="I464" s="31" t="s">
        <v>22</v>
      </c>
      <c r="J464" s="31">
        <v>44</v>
      </c>
      <c r="K464" s="38">
        <v>39.68</v>
      </c>
      <c r="L464" s="31">
        <v>1</v>
      </c>
      <c r="M464" s="38">
        <v>39.68</v>
      </c>
      <c r="N464" s="5"/>
      <c r="O464" t="str">
        <f>VLOOKUP(I464,Article_famille!A:B,2,FALSE)</f>
        <v>Pieds</v>
      </c>
      <c r="P464" t="str">
        <f>VLOOKUP(A464,'Copier commandes wix'!I:N,4,FALSE)</f>
        <v>‎08‎/‎03‎/‎2016</v>
      </c>
      <c r="Q464">
        <f>VLOOKUP(G464,'effectif par contrat'!A:B,2,FALSE)</f>
        <v>2</v>
      </c>
    </row>
    <row r="465" spans="1:17" x14ac:dyDescent="0.35">
      <c r="A465" s="59" t="s">
        <v>2115</v>
      </c>
      <c r="B465" s="40" t="s">
        <v>466</v>
      </c>
      <c r="C465" s="40" t="str">
        <f t="shared" si="40"/>
        <v>Jérome</v>
      </c>
      <c r="D465" s="40">
        <f t="shared" si="41"/>
        <v>7</v>
      </c>
      <c r="E465" s="40">
        <f t="shared" si="42"/>
        <v>16</v>
      </c>
      <c r="F465" s="40" t="str">
        <f t="shared" si="43"/>
        <v>BACHELERY</v>
      </c>
      <c r="G465" s="40" t="str">
        <f>VLOOKUP(F465,'Effectif contrat'!A:B,2,FALSE)</f>
        <v>CHANTIERS ELEC - REIXACH</v>
      </c>
      <c r="H465" s="31" t="s">
        <v>19</v>
      </c>
      <c r="I465" s="31" t="s">
        <v>455</v>
      </c>
      <c r="J465" s="31">
        <v>45</v>
      </c>
      <c r="K465" s="38">
        <v>45.67</v>
      </c>
      <c r="L465" s="31">
        <v>1</v>
      </c>
      <c r="M465" s="38">
        <v>45.67</v>
      </c>
      <c r="N465" s="5"/>
      <c r="O465" t="str">
        <f>VLOOKUP(I465,Article_famille!A:B,2,FALSE)</f>
        <v>Pieds</v>
      </c>
      <c r="P465" t="str">
        <f>VLOOKUP(A465,'Copier commandes wix'!I:N,4,FALSE)</f>
        <v>‎08‎/‎03‎/‎2016</v>
      </c>
      <c r="Q465">
        <f>VLOOKUP(G465,'effectif par contrat'!A:B,2,FALSE)</f>
        <v>6</v>
      </c>
    </row>
    <row r="466" spans="1:17" x14ac:dyDescent="0.35">
      <c r="A466" s="59" t="s">
        <v>2116</v>
      </c>
      <c r="B466" s="40" t="s">
        <v>461</v>
      </c>
      <c r="C466" s="40" t="str">
        <f t="shared" si="40"/>
        <v>Francis</v>
      </c>
      <c r="D466" s="40">
        <f t="shared" si="41"/>
        <v>8</v>
      </c>
      <c r="E466" s="40">
        <f t="shared" si="42"/>
        <v>14</v>
      </c>
      <c r="F466" s="40" t="str">
        <f t="shared" si="43"/>
        <v>DRAGNE</v>
      </c>
      <c r="G466" s="40" t="str">
        <f>VLOOKUP(F466,'Effectif contrat'!A:B,2,FALSE)</f>
        <v>ARIANEGROUP - MAINTENANCE</v>
      </c>
      <c r="H466" s="31" t="s">
        <v>19</v>
      </c>
      <c r="I466" s="31" t="s">
        <v>180</v>
      </c>
      <c r="J466" s="31"/>
      <c r="K466" s="38">
        <v>17.88</v>
      </c>
      <c r="L466" s="31">
        <v>2</v>
      </c>
      <c r="M466" s="38">
        <v>35.76</v>
      </c>
      <c r="N466" s="5"/>
      <c r="O466" t="str">
        <f>VLOOKUP(I466,Article_famille!A:B,2,FALSE)</f>
        <v>Tête</v>
      </c>
      <c r="P466" t="str">
        <f>VLOOKUP(A466,'Copier commandes wix'!I:N,4,FALSE)</f>
        <v>‎08‎/‎03‎/‎2016</v>
      </c>
      <c r="Q466">
        <f>VLOOKUP(G466,'effectif par contrat'!A:B,2,FALSE)</f>
        <v>9</v>
      </c>
    </row>
    <row r="467" spans="1:17" x14ac:dyDescent="0.35">
      <c r="A467" s="59" t="s">
        <v>2116</v>
      </c>
      <c r="B467" s="40" t="s">
        <v>461</v>
      </c>
      <c r="C467" s="40" t="str">
        <f t="shared" si="40"/>
        <v>Francis</v>
      </c>
      <c r="D467" s="40">
        <f t="shared" si="41"/>
        <v>8</v>
      </c>
      <c r="E467" s="40">
        <f t="shared" si="42"/>
        <v>14</v>
      </c>
      <c r="F467" s="40" t="str">
        <f t="shared" si="43"/>
        <v>DRAGNE</v>
      </c>
      <c r="G467" s="40" t="str">
        <f>VLOOKUP(F467,'Effectif contrat'!A:B,2,FALSE)</f>
        <v>ARIANEGROUP - MAINTENANCE</v>
      </c>
      <c r="H467" s="32" t="s">
        <v>19</v>
      </c>
      <c r="I467" s="32" t="s">
        <v>122</v>
      </c>
      <c r="J467" s="32"/>
      <c r="K467" s="39">
        <v>13.5</v>
      </c>
      <c r="L467" s="32">
        <v>2</v>
      </c>
      <c r="M467" s="39">
        <v>27</v>
      </c>
      <c r="N467" s="6"/>
      <c r="O467" t="str">
        <f>VLOOKUP(I467,Article_famille!A:B,2,FALSE)</f>
        <v>Auditif</v>
      </c>
      <c r="P467" t="str">
        <f>VLOOKUP(A467,'Copier commandes wix'!I:N,4,FALSE)</f>
        <v>‎08‎/‎03‎/‎2016</v>
      </c>
      <c r="Q467">
        <f>VLOOKUP(G467,'effectif par contrat'!A:B,2,FALSE)</f>
        <v>9</v>
      </c>
    </row>
    <row r="468" spans="1:17" x14ac:dyDescent="0.35">
      <c r="A468" s="59" t="s">
        <v>2117</v>
      </c>
      <c r="B468" s="40" t="s">
        <v>141</v>
      </c>
      <c r="C468" s="40" t="str">
        <f t="shared" si="40"/>
        <v>KARINE</v>
      </c>
      <c r="D468" s="40">
        <f t="shared" si="41"/>
        <v>7</v>
      </c>
      <c r="E468" s="40">
        <f t="shared" si="42"/>
        <v>12</v>
      </c>
      <c r="F468" s="40" t="str">
        <f t="shared" si="43"/>
        <v>BEDON</v>
      </c>
      <c r="G468" s="40" t="str">
        <f>VLOOKUP(F468,'Effectif contrat'!A:B,2,FALSE)</f>
        <v>B05 - FONCTIONS SUPPORT</v>
      </c>
      <c r="H468" s="31" t="s">
        <v>19</v>
      </c>
      <c r="I468" s="31" t="s">
        <v>20</v>
      </c>
      <c r="J468" s="31">
        <v>9</v>
      </c>
      <c r="K468" s="38">
        <v>3.71</v>
      </c>
      <c r="L468" s="31">
        <v>120</v>
      </c>
      <c r="M468" s="38">
        <v>445.2</v>
      </c>
      <c r="N468" s="5"/>
      <c r="O468" t="str">
        <f>VLOOKUP(I468,Article_famille!A:B,2,FALSE)</f>
        <v>Mains</v>
      </c>
      <c r="P468" t="str">
        <f>VLOOKUP(A468,'Copier commandes wix'!I:N,4,FALSE)</f>
        <v>‎09‎/‎03‎/‎2016</v>
      </c>
      <c r="Q468">
        <f>VLOOKUP(G468,'effectif par contrat'!A:B,2,FALSE)</f>
        <v>10</v>
      </c>
    </row>
    <row r="469" spans="1:17" x14ac:dyDescent="0.35">
      <c r="A469" s="59" t="s">
        <v>2117</v>
      </c>
      <c r="B469" s="40" t="s">
        <v>141</v>
      </c>
      <c r="C469" s="40" t="str">
        <f t="shared" si="40"/>
        <v>KARINE</v>
      </c>
      <c r="D469" s="40">
        <f t="shared" si="41"/>
        <v>7</v>
      </c>
      <c r="E469" s="40">
        <f t="shared" si="42"/>
        <v>12</v>
      </c>
      <c r="F469" s="40" t="str">
        <f t="shared" si="43"/>
        <v>BEDON</v>
      </c>
      <c r="G469" s="40" t="str">
        <f>VLOOKUP(F469,'Effectif contrat'!A:B,2,FALSE)</f>
        <v>B05 - FONCTIONS SUPPORT</v>
      </c>
      <c r="H469" s="32" t="s">
        <v>19</v>
      </c>
      <c r="I469" s="32" t="s">
        <v>20</v>
      </c>
      <c r="J469" s="32">
        <v>8</v>
      </c>
      <c r="K469" s="39">
        <v>3.71</v>
      </c>
      <c r="L469" s="32">
        <v>84</v>
      </c>
      <c r="M469" s="39">
        <v>311.64</v>
      </c>
      <c r="N469" s="6"/>
      <c r="O469" t="str">
        <f>VLOOKUP(I469,Article_famille!A:B,2,FALSE)</f>
        <v>Mains</v>
      </c>
      <c r="P469" t="str">
        <f>VLOOKUP(A469,'Copier commandes wix'!I:N,4,FALSE)</f>
        <v>‎09‎/‎03‎/‎2016</v>
      </c>
      <c r="Q469">
        <f>VLOOKUP(G469,'effectif par contrat'!A:B,2,FALSE)</f>
        <v>10</v>
      </c>
    </row>
    <row r="470" spans="1:17" x14ac:dyDescent="0.35">
      <c r="A470" s="59" t="s">
        <v>2117</v>
      </c>
      <c r="B470" s="40" t="s">
        <v>141</v>
      </c>
      <c r="C470" s="40" t="str">
        <f t="shared" si="40"/>
        <v>KARINE</v>
      </c>
      <c r="D470" s="40">
        <f t="shared" si="41"/>
        <v>7</v>
      </c>
      <c r="E470" s="40">
        <f t="shared" si="42"/>
        <v>12</v>
      </c>
      <c r="F470" s="40" t="str">
        <f t="shared" si="43"/>
        <v>BEDON</v>
      </c>
      <c r="G470" s="40" t="str">
        <f>VLOOKUP(F470,'Effectif contrat'!A:B,2,FALSE)</f>
        <v>B05 - FONCTIONS SUPPORT</v>
      </c>
      <c r="H470" s="31" t="s">
        <v>19</v>
      </c>
      <c r="I470" s="31" t="s">
        <v>20</v>
      </c>
      <c r="J470" s="31">
        <v>10</v>
      </c>
      <c r="K470" s="38">
        <v>3.71</v>
      </c>
      <c r="L470" s="31">
        <v>60</v>
      </c>
      <c r="M470" s="38">
        <v>222.6</v>
      </c>
      <c r="N470" s="5"/>
      <c r="O470" t="str">
        <f>VLOOKUP(I470,Article_famille!A:B,2,FALSE)</f>
        <v>Mains</v>
      </c>
      <c r="P470" t="str">
        <f>VLOOKUP(A470,'Copier commandes wix'!I:N,4,FALSE)</f>
        <v>‎09‎/‎03‎/‎2016</v>
      </c>
      <c r="Q470">
        <f>VLOOKUP(G470,'effectif par contrat'!A:B,2,FALSE)</f>
        <v>10</v>
      </c>
    </row>
    <row r="471" spans="1:17" x14ac:dyDescent="0.35">
      <c r="A471" s="59" t="s">
        <v>2117</v>
      </c>
      <c r="B471" s="40" t="s">
        <v>141</v>
      </c>
      <c r="C471" s="40" t="str">
        <f t="shared" si="40"/>
        <v>KARINE</v>
      </c>
      <c r="D471" s="40">
        <f t="shared" si="41"/>
        <v>7</v>
      </c>
      <c r="E471" s="40">
        <f t="shared" si="42"/>
        <v>12</v>
      </c>
      <c r="F471" s="40" t="str">
        <f t="shared" si="43"/>
        <v>BEDON</v>
      </c>
      <c r="G471" s="40" t="str">
        <f>VLOOKUP(F471,'Effectif contrat'!A:B,2,FALSE)</f>
        <v>B05 - FONCTIONS SUPPORT</v>
      </c>
      <c r="H471" s="32" t="s">
        <v>19</v>
      </c>
      <c r="I471" s="32" t="s">
        <v>68</v>
      </c>
      <c r="J471" s="32">
        <v>8</v>
      </c>
      <c r="K471" s="39">
        <v>3.91</v>
      </c>
      <c r="L471" s="32">
        <v>50</v>
      </c>
      <c r="M471" s="39">
        <v>195.5</v>
      </c>
      <c r="N471" s="6"/>
      <c r="O471" t="str">
        <f>VLOOKUP(I471,Article_famille!A:B,2,FALSE)</f>
        <v>Mains</v>
      </c>
      <c r="P471" t="str">
        <f>VLOOKUP(A471,'Copier commandes wix'!I:N,4,FALSE)</f>
        <v>‎09‎/‎03‎/‎2016</v>
      </c>
      <c r="Q471">
        <f>VLOOKUP(G471,'effectif par contrat'!A:B,2,FALSE)</f>
        <v>10</v>
      </c>
    </row>
    <row r="472" spans="1:17" x14ac:dyDescent="0.35">
      <c r="A472" s="59" t="s">
        <v>2117</v>
      </c>
      <c r="B472" s="40" t="s">
        <v>141</v>
      </c>
      <c r="C472" s="40" t="str">
        <f t="shared" si="40"/>
        <v>KARINE</v>
      </c>
      <c r="D472" s="40">
        <f t="shared" si="41"/>
        <v>7</v>
      </c>
      <c r="E472" s="40">
        <f t="shared" si="42"/>
        <v>12</v>
      </c>
      <c r="F472" s="40" t="str">
        <f t="shared" si="43"/>
        <v>BEDON</v>
      </c>
      <c r="G472" s="40" t="str">
        <f>VLOOKUP(F472,'Effectif contrat'!A:B,2,FALSE)</f>
        <v>B05 - FONCTIONS SUPPORT</v>
      </c>
      <c r="H472" s="31" t="s">
        <v>19</v>
      </c>
      <c r="I472" s="31" t="s">
        <v>68</v>
      </c>
      <c r="J472" s="31">
        <v>9</v>
      </c>
      <c r="K472" s="38">
        <v>3.91</v>
      </c>
      <c r="L472" s="31">
        <v>30</v>
      </c>
      <c r="M472" s="38">
        <v>117.3</v>
      </c>
      <c r="N472" s="5"/>
      <c r="O472" t="str">
        <f>VLOOKUP(I472,Article_famille!A:B,2,FALSE)</f>
        <v>Mains</v>
      </c>
      <c r="P472" t="str">
        <f>VLOOKUP(A472,'Copier commandes wix'!I:N,4,FALSE)</f>
        <v>‎09‎/‎03‎/‎2016</v>
      </c>
      <c r="Q472">
        <f>VLOOKUP(G472,'effectif par contrat'!A:B,2,FALSE)</f>
        <v>10</v>
      </c>
    </row>
    <row r="473" spans="1:17" x14ac:dyDescent="0.35">
      <c r="A473" s="59" t="s">
        <v>2117</v>
      </c>
      <c r="B473" s="40" t="s">
        <v>141</v>
      </c>
      <c r="C473" s="40" t="str">
        <f t="shared" si="40"/>
        <v>KARINE</v>
      </c>
      <c r="D473" s="40">
        <f t="shared" si="41"/>
        <v>7</v>
      </c>
      <c r="E473" s="40">
        <f t="shared" si="42"/>
        <v>12</v>
      </c>
      <c r="F473" s="40" t="str">
        <f t="shared" si="43"/>
        <v>BEDON</v>
      </c>
      <c r="G473" s="40" t="str">
        <f>VLOOKUP(F473,'Effectif contrat'!A:B,2,FALSE)</f>
        <v>B05 - FONCTIONS SUPPORT</v>
      </c>
      <c r="H473" s="31" t="s">
        <v>19</v>
      </c>
      <c r="I473" s="31" t="s">
        <v>22</v>
      </c>
      <c r="J473" s="31">
        <v>42</v>
      </c>
      <c r="K473" s="38">
        <v>39.68</v>
      </c>
      <c r="L473" s="31">
        <v>1</v>
      </c>
      <c r="M473" s="38">
        <v>39.68</v>
      </c>
      <c r="N473" s="5"/>
      <c r="O473" t="str">
        <f>VLOOKUP(I473,Article_famille!A:B,2,FALSE)</f>
        <v>Pieds</v>
      </c>
      <c r="P473" t="str">
        <f>VLOOKUP(A473,'Copier commandes wix'!I:N,4,FALSE)</f>
        <v>‎09‎/‎03‎/‎2016</v>
      </c>
      <c r="Q473">
        <f>VLOOKUP(G473,'effectif par contrat'!A:B,2,FALSE)</f>
        <v>10</v>
      </c>
    </row>
    <row r="474" spans="1:17" x14ac:dyDescent="0.35">
      <c r="A474" s="59" t="s">
        <v>2117</v>
      </c>
      <c r="B474" s="40" t="s">
        <v>141</v>
      </c>
      <c r="C474" s="40" t="str">
        <f t="shared" si="40"/>
        <v>KARINE</v>
      </c>
      <c r="D474" s="40">
        <f t="shared" si="41"/>
        <v>7</v>
      </c>
      <c r="E474" s="40">
        <f t="shared" si="42"/>
        <v>12</v>
      </c>
      <c r="F474" s="40" t="str">
        <f t="shared" si="43"/>
        <v>BEDON</v>
      </c>
      <c r="G474" s="40" t="str">
        <f>VLOOKUP(F474,'Effectif contrat'!A:B,2,FALSE)</f>
        <v>B05 - FONCTIONS SUPPORT</v>
      </c>
      <c r="H474" s="32" t="s">
        <v>19</v>
      </c>
      <c r="I474" s="32" t="s">
        <v>22</v>
      </c>
      <c r="J474" s="32">
        <v>43</v>
      </c>
      <c r="K474" s="39">
        <v>39.68</v>
      </c>
      <c r="L474" s="32">
        <v>3</v>
      </c>
      <c r="M474" s="39">
        <v>119.04</v>
      </c>
      <c r="N474" s="6"/>
      <c r="O474" t="str">
        <f>VLOOKUP(I474,Article_famille!A:B,2,FALSE)</f>
        <v>Pieds</v>
      </c>
      <c r="P474" t="str">
        <f>VLOOKUP(A474,'Copier commandes wix'!I:N,4,FALSE)</f>
        <v>‎09‎/‎03‎/‎2016</v>
      </c>
      <c r="Q474">
        <f>VLOOKUP(G474,'effectif par contrat'!A:B,2,FALSE)</f>
        <v>10</v>
      </c>
    </row>
    <row r="475" spans="1:17" x14ac:dyDescent="0.35">
      <c r="A475" s="59" t="s">
        <v>2117</v>
      </c>
      <c r="B475" s="40" t="s">
        <v>141</v>
      </c>
      <c r="C475" s="40" t="str">
        <f t="shared" si="40"/>
        <v>KARINE</v>
      </c>
      <c r="D475" s="40">
        <f t="shared" si="41"/>
        <v>7</v>
      </c>
      <c r="E475" s="40">
        <f t="shared" si="42"/>
        <v>12</v>
      </c>
      <c r="F475" s="40" t="str">
        <f t="shared" si="43"/>
        <v>BEDON</v>
      </c>
      <c r="G475" s="40" t="str">
        <f>VLOOKUP(F475,'Effectif contrat'!A:B,2,FALSE)</f>
        <v>B05 - FONCTIONS SUPPORT</v>
      </c>
      <c r="H475" s="31" t="s">
        <v>19</v>
      </c>
      <c r="I475" s="31" t="s">
        <v>22</v>
      </c>
      <c r="J475" s="31">
        <v>44</v>
      </c>
      <c r="K475" s="38">
        <v>39.68</v>
      </c>
      <c r="L475" s="31">
        <v>2</v>
      </c>
      <c r="M475" s="38">
        <v>79.36</v>
      </c>
      <c r="N475" s="5"/>
      <c r="O475" t="str">
        <f>VLOOKUP(I475,Article_famille!A:B,2,FALSE)</f>
        <v>Pieds</v>
      </c>
      <c r="P475" t="str">
        <f>VLOOKUP(A475,'Copier commandes wix'!I:N,4,FALSE)</f>
        <v>‎09‎/‎03‎/‎2016</v>
      </c>
      <c r="Q475">
        <f>VLOOKUP(G475,'effectif par contrat'!A:B,2,FALSE)</f>
        <v>10</v>
      </c>
    </row>
    <row r="476" spans="1:17" x14ac:dyDescent="0.35">
      <c r="A476" s="59" t="s">
        <v>2117</v>
      </c>
      <c r="B476" s="40" t="s">
        <v>141</v>
      </c>
      <c r="C476" s="40" t="str">
        <f t="shared" si="40"/>
        <v>KARINE</v>
      </c>
      <c r="D476" s="40">
        <f t="shared" si="41"/>
        <v>7</v>
      </c>
      <c r="E476" s="40">
        <f t="shared" si="42"/>
        <v>12</v>
      </c>
      <c r="F476" s="40" t="str">
        <f t="shared" si="43"/>
        <v>BEDON</v>
      </c>
      <c r="G476" s="40" t="str">
        <f>VLOOKUP(F476,'Effectif contrat'!A:B,2,FALSE)</f>
        <v>B05 - FONCTIONS SUPPORT</v>
      </c>
      <c r="H476" s="32" t="s">
        <v>19</v>
      </c>
      <c r="I476" s="32" t="s">
        <v>37</v>
      </c>
      <c r="J476" s="32">
        <v>41</v>
      </c>
      <c r="K476" s="39">
        <v>35.200000000000003</v>
      </c>
      <c r="L476" s="32">
        <v>1</v>
      </c>
      <c r="M476" s="39">
        <v>35.200000000000003</v>
      </c>
      <c r="N476" s="6"/>
      <c r="O476" t="str">
        <f>VLOOKUP(I476,Article_famille!A:B,2,FALSE)</f>
        <v>Pieds</v>
      </c>
      <c r="P476" t="str">
        <f>VLOOKUP(A476,'Copier commandes wix'!I:N,4,FALSE)</f>
        <v>‎09‎/‎03‎/‎2016</v>
      </c>
      <c r="Q476">
        <f>VLOOKUP(G476,'effectif par contrat'!A:B,2,FALSE)</f>
        <v>10</v>
      </c>
    </row>
    <row r="477" spans="1:17" x14ac:dyDescent="0.35">
      <c r="A477" s="59" t="s">
        <v>2117</v>
      </c>
      <c r="B477" s="40" t="s">
        <v>141</v>
      </c>
      <c r="C477" s="40" t="str">
        <f t="shared" si="40"/>
        <v>KARINE</v>
      </c>
      <c r="D477" s="40">
        <f t="shared" si="41"/>
        <v>7</v>
      </c>
      <c r="E477" s="40">
        <f t="shared" si="42"/>
        <v>12</v>
      </c>
      <c r="F477" s="40" t="str">
        <f t="shared" si="43"/>
        <v>BEDON</v>
      </c>
      <c r="G477" s="40" t="str">
        <f>VLOOKUP(F477,'Effectif contrat'!A:B,2,FALSE)</f>
        <v>B05 - FONCTIONS SUPPORT</v>
      </c>
      <c r="H477" s="31" t="s">
        <v>19</v>
      </c>
      <c r="I477" s="31" t="s">
        <v>37</v>
      </c>
      <c r="J477" s="31">
        <v>42</v>
      </c>
      <c r="K477" s="38">
        <v>35.200000000000003</v>
      </c>
      <c r="L477" s="31">
        <v>1</v>
      </c>
      <c r="M477" s="38">
        <v>35.200000000000003</v>
      </c>
      <c r="N477" s="5"/>
      <c r="O477" t="str">
        <f>VLOOKUP(I477,Article_famille!A:B,2,FALSE)</f>
        <v>Pieds</v>
      </c>
      <c r="P477" t="str">
        <f>VLOOKUP(A477,'Copier commandes wix'!I:N,4,FALSE)</f>
        <v>‎09‎/‎03‎/‎2016</v>
      </c>
      <c r="Q477">
        <f>VLOOKUP(G477,'effectif par contrat'!A:B,2,FALSE)</f>
        <v>10</v>
      </c>
    </row>
    <row r="478" spans="1:17" x14ac:dyDescent="0.35">
      <c r="A478" s="59" t="s">
        <v>2117</v>
      </c>
      <c r="B478" s="40" t="s">
        <v>141</v>
      </c>
      <c r="C478" s="40" t="str">
        <f t="shared" si="40"/>
        <v>KARINE</v>
      </c>
      <c r="D478" s="40">
        <f t="shared" si="41"/>
        <v>7</v>
      </c>
      <c r="E478" s="40">
        <f t="shared" si="42"/>
        <v>12</v>
      </c>
      <c r="F478" s="40" t="str">
        <f t="shared" si="43"/>
        <v>BEDON</v>
      </c>
      <c r="G478" s="40" t="str">
        <f>VLOOKUP(F478,'Effectif contrat'!A:B,2,FALSE)</f>
        <v>B05 - FONCTIONS SUPPORT</v>
      </c>
      <c r="H478" s="32" t="s">
        <v>19</v>
      </c>
      <c r="I478" s="32" t="s">
        <v>37</v>
      </c>
      <c r="J478" s="32">
        <v>43</v>
      </c>
      <c r="K478" s="39">
        <v>35.200000000000003</v>
      </c>
      <c r="L478" s="32">
        <v>1</v>
      </c>
      <c r="M478" s="39">
        <v>35.200000000000003</v>
      </c>
      <c r="N478" s="6"/>
      <c r="O478" t="str">
        <f>VLOOKUP(I478,Article_famille!A:B,2,FALSE)</f>
        <v>Pieds</v>
      </c>
      <c r="P478" t="str">
        <f>VLOOKUP(A478,'Copier commandes wix'!I:N,4,FALSE)</f>
        <v>‎09‎/‎03‎/‎2016</v>
      </c>
      <c r="Q478">
        <f>VLOOKUP(G478,'effectif par contrat'!A:B,2,FALSE)</f>
        <v>10</v>
      </c>
    </row>
    <row r="479" spans="1:17" x14ac:dyDescent="0.35">
      <c r="A479" s="59" t="s">
        <v>2117</v>
      </c>
      <c r="B479" s="40" t="s">
        <v>141</v>
      </c>
      <c r="C479" s="40" t="str">
        <f t="shared" si="40"/>
        <v>KARINE</v>
      </c>
      <c r="D479" s="40">
        <f t="shared" si="41"/>
        <v>7</v>
      </c>
      <c r="E479" s="40">
        <f t="shared" si="42"/>
        <v>12</v>
      </c>
      <c r="F479" s="40" t="str">
        <f t="shared" si="43"/>
        <v>BEDON</v>
      </c>
      <c r="G479" s="40" t="str">
        <f>VLOOKUP(F479,'Effectif contrat'!A:B,2,FALSE)</f>
        <v>B05 - FONCTIONS SUPPORT</v>
      </c>
      <c r="H479" s="31" t="s">
        <v>19</v>
      </c>
      <c r="I479" s="31" t="s">
        <v>37</v>
      </c>
      <c r="J479" s="31">
        <v>44</v>
      </c>
      <c r="K479" s="38">
        <v>35.200000000000003</v>
      </c>
      <c r="L479" s="31">
        <v>1</v>
      </c>
      <c r="M479" s="38">
        <v>35.200000000000003</v>
      </c>
      <c r="N479" s="5"/>
      <c r="O479" t="str">
        <f>VLOOKUP(I479,Article_famille!A:B,2,FALSE)</f>
        <v>Pieds</v>
      </c>
      <c r="P479" t="str">
        <f>VLOOKUP(A479,'Copier commandes wix'!I:N,4,FALSE)</f>
        <v>‎09‎/‎03‎/‎2016</v>
      </c>
      <c r="Q479">
        <f>VLOOKUP(G479,'effectif par contrat'!A:B,2,FALSE)</f>
        <v>10</v>
      </c>
    </row>
    <row r="480" spans="1:17" x14ac:dyDescent="0.35">
      <c r="A480" s="59" t="s">
        <v>2117</v>
      </c>
      <c r="B480" s="40" t="s">
        <v>141</v>
      </c>
      <c r="C480" s="40" t="str">
        <f t="shared" si="40"/>
        <v>KARINE</v>
      </c>
      <c r="D480" s="40">
        <f t="shared" si="41"/>
        <v>7</v>
      </c>
      <c r="E480" s="40">
        <f t="shared" si="42"/>
        <v>12</v>
      </c>
      <c r="F480" s="40" t="str">
        <f t="shared" si="43"/>
        <v>BEDON</v>
      </c>
      <c r="G480" s="40" t="str">
        <f>VLOOKUP(F480,'Effectif contrat'!A:B,2,FALSE)</f>
        <v>B05 - FONCTIONS SUPPORT</v>
      </c>
      <c r="H480" s="32" t="s">
        <v>19</v>
      </c>
      <c r="I480" s="32" t="s">
        <v>24</v>
      </c>
      <c r="J480" s="32" t="s">
        <v>55</v>
      </c>
      <c r="K480" s="39">
        <v>7.36</v>
      </c>
      <c r="L480" s="32">
        <v>3</v>
      </c>
      <c r="M480" s="39">
        <v>22.08</v>
      </c>
      <c r="N480" s="6"/>
      <c r="O480" t="str">
        <f>VLOOKUP(I480,Article_famille!A:B,2,FALSE)</f>
        <v>Mains</v>
      </c>
      <c r="P480" t="str">
        <f>VLOOKUP(A480,'Copier commandes wix'!I:N,4,FALSE)</f>
        <v>‎09‎/‎03‎/‎2016</v>
      </c>
      <c r="Q480">
        <f>VLOOKUP(G480,'effectif par contrat'!A:B,2,FALSE)</f>
        <v>10</v>
      </c>
    </row>
    <row r="481" spans="1:17" x14ac:dyDescent="0.35">
      <c r="A481" s="59" t="s">
        <v>2117</v>
      </c>
      <c r="B481" s="40" t="s">
        <v>141</v>
      </c>
      <c r="C481" s="40" t="str">
        <f t="shared" si="40"/>
        <v>KARINE</v>
      </c>
      <c r="D481" s="40">
        <f t="shared" si="41"/>
        <v>7</v>
      </c>
      <c r="E481" s="40">
        <f t="shared" si="42"/>
        <v>12</v>
      </c>
      <c r="F481" s="40" t="str">
        <f t="shared" si="43"/>
        <v>BEDON</v>
      </c>
      <c r="G481" s="40" t="str">
        <f>VLOOKUP(F481,'Effectif contrat'!A:B,2,FALSE)</f>
        <v>B05 - FONCTIONS SUPPORT</v>
      </c>
      <c r="H481" s="31" t="s">
        <v>19</v>
      </c>
      <c r="I481" s="31" t="s">
        <v>24</v>
      </c>
      <c r="J481" s="31" t="s">
        <v>56</v>
      </c>
      <c r="K481" s="38">
        <v>7.36</v>
      </c>
      <c r="L481" s="31">
        <v>5</v>
      </c>
      <c r="M481" s="38">
        <v>36.799999999999997</v>
      </c>
      <c r="N481" s="5"/>
      <c r="O481" t="str">
        <f>VLOOKUP(I481,Article_famille!A:B,2,FALSE)</f>
        <v>Mains</v>
      </c>
      <c r="P481" t="str">
        <f>VLOOKUP(A481,'Copier commandes wix'!I:N,4,FALSE)</f>
        <v>‎09‎/‎03‎/‎2016</v>
      </c>
      <c r="Q481">
        <f>VLOOKUP(G481,'effectif par contrat'!A:B,2,FALSE)</f>
        <v>10</v>
      </c>
    </row>
    <row r="482" spans="1:17" x14ac:dyDescent="0.35">
      <c r="A482" s="59" t="s">
        <v>2117</v>
      </c>
      <c r="B482" s="40" t="s">
        <v>141</v>
      </c>
      <c r="C482" s="40" t="str">
        <f t="shared" si="40"/>
        <v>KARINE</v>
      </c>
      <c r="D482" s="40">
        <f t="shared" si="41"/>
        <v>7</v>
      </c>
      <c r="E482" s="40">
        <f t="shared" si="42"/>
        <v>12</v>
      </c>
      <c r="F482" s="40" t="str">
        <f t="shared" si="43"/>
        <v>BEDON</v>
      </c>
      <c r="G482" s="40" t="str">
        <f>VLOOKUP(F482,'Effectif contrat'!A:B,2,FALSE)</f>
        <v>B05 - FONCTIONS SUPPORT</v>
      </c>
      <c r="H482" s="32" t="s">
        <v>19</v>
      </c>
      <c r="I482" s="32" t="s">
        <v>86</v>
      </c>
      <c r="J482" s="32"/>
      <c r="K482" s="39">
        <v>16.88</v>
      </c>
      <c r="L482" s="32">
        <v>1</v>
      </c>
      <c r="M482" s="39">
        <v>16.88</v>
      </c>
      <c r="N482" s="6"/>
      <c r="O482" t="str">
        <f>VLOOKUP(I482,Article_famille!A:B,2,FALSE)</f>
        <v>Auditif</v>
      </c>
      <c r="P482" t="str">
        <f>VLOOKUP(A482,'Copier commandes wix'!I:N,4,FALSE)</f>
        <v>‎09‎/‎03‎/‎2016</v>
      </c>
      <c r="Q482">
        <f>VLOOKUP(G482,'effectif par contrat'!A:B,2,FALSE)</f>
        <v>10</v>
      </c>
    </row>
    <row r="483" spans="1:17" x14ac:dyDescent="0.35">
      <c r="A483" s="59" t="s">
        <v>2117</v>
      </c>
      <c r="B483" s="40" t="s">
        <v>141</v>
      </c>
      <c r="C483" s="40" t="str">
        <f t="shared" si="40"/>
        <v>KARINE</v>
      </c>
      <c r="D483" s="40">
        <f t="shared" si="41"/>
        <v>7</v>
      </c>
      <c r="E483" s="40">
        <f t="shared" si="42"/>
        <v>12</v>
      </c>
      <c r="F483" s="40" t="str">
        <f t="shared" si="43"/>
        <v>BEDON</v>
      </c>
      <c r="G483" s="40" t="str">
        <f>VLOOKUP(F483,'Effectif contrat'!A:B,2,FALSE)</f>
        <v>B05 - FONCTIONS SUPPORT</v>
      </c>
      <c r="H483" s="31" t="s">
        <v>19</v>
      </c>
      <c r="I483" s="31" t="s">
        <v>122</v>
      </c>
      <c r="J483" s="31"/>
      <c r="K483" s="38">
        <v>13.5</v>
      </c>
      <c r="L483" s="31">
        <v>3</v>
      </c>
      <c r="M483" s="38">
        <v>40.5</v>
      </c>
      <c r="N483" s="5"/>
      <c r="O483" t="str">
        <f>VLOOKUP(I483,Article_famille!A:B,2,FALSE)</f>
        <v>Auditif</v>
      </c>
      <c r="P483" t="str">
        <f>VLOOKUP(A483,'Copier commandes wix'!I:N,4,FALSE)</f>
        <v>‎09‎/‎03‎/‎2016</v>
      </c>
      <c r="Q483">
        <f>VLOOKUP(G483,'effectif par contrat'!A:B,2,FALSE)</f>
        <v>10</v>
      </c>
    </row>
    <row r="484" spans="1:17" x14ac:dyDescent="0.35">
      <c r="A484" s="59" t="s">
        <v>2117</v>
      </c>
      <c r="B484" s="40" t="s">
        <v>141</v>
      </c>
      <c r="C484" s="40" t="str">
        <f t="shared" si="40"/>
        <v>KARINE</v>
      </c>
      <c r="D484" s="40">
        <f t="shared" si="41"/>
        <v>7</v>
      </c>
      <c r="E484" s="40">
        <f t="shared" si="42"/>
        <v>12</v>
      </c>
      <c r="F484" s="40" t="str">
        <f t="shared" si="43"/>
        <v>BEDON</v>
      </c>
      <c r="G484" s="40" t="str">
        <f>VLOOKUP(F484,'Effectif contrat'!A:B,2,FALSE)</f>
        <v>B05 - FONCTIONS SUPPORT</v>
      </c>
      <c r="H484" s="32" t="s">
        <v>19</v>
      </c>
      <c r="I484" s="32" t="s">
        <v>443</v>
      </c>
      <c r="J484" s="32"/>
      <c r="K484" s="39">
        <v>4.01</v>
      </c>
      <c r="L484" s="32">
        <v>50</v>
      </c>
      <c r="M484" s="39">
        <v>200.5</v>
      </c>
      <c r="N484" s="6"/>
      <c r="O484" t="str">
        <f>VLOOKUP(I484,Article_famille!A:B,2,FALSE)</f>
        <v>Respiratoire</v>
      </c>
      <c r="P484" t="str">
        <f>VLOOKUP(A484,'Copier commandes wix'!I:N,4,FALSE)</f>
        <v>‎09‎/‎03‎/‎2016</v>
      </c>
      <c r="Q484">
        <f>VLOOKUP(G484,'effectif par contrat'!A:B,2,FALSE)</f>
        <v>10</v>
      </c>
    </row>
    <row r="485" spans="1:17" x14ac:dyDescent="0.35">
      <c r="A485" s="59" t="s">
        <v>2117</v>
      </c>
      <c r="B485" s="40" t="s">
        <v>141</v>
      </c>
      <c r="C485" s="40" t="str">
        <f t="shared" si="40"/>
        <v>KARINE</v>
      </c>
      <c r="D485" s="40">
        <f t="shared" si="41"/>
        <v>7</v>
      </c>
      <c r="E485" s="40">
        <f t="shared" si="42"/>
        <v>12</v>
      </c>
      <c r="F485" s="40" t="str">
        <f t="shared" si="43"/>
        <v>BEDON</v>
      </c>
      <c r="G485" s="40" t="str">
        <f>VLOOKUP(F485,'Effectif contrat'!A:B,2,FALSE)</f>
        <v>B05 - FONCTIONS SUPPORT</v>
      </c>
      <c r="H485" s="31" t="s">
        <v>19</v>
      </c>
      <c r="I485" s="31" t="s">
        <v>57</v>
      </c>
      <c r="J485" s="31"/>
      <c r="K485" s="38">
        <v>2.42</v>
      </c>
      <c r="L485" s="31">
        <v>50</v>
      </c>
      <c r="M485" s="38">
        <v>121</v>
      </c>
      <c r="N485" s="5"/>
      <c r="O485" t="str">
        <f>VLOOKUP(I485,Article_famille!A:B,2,FALSE)</f>
        <v>Respiratoire</v>
      </c>
      <c r="P485" t="str">
        <f>VLOOKUP(A485,'Copier commandes wix'!I:N,4,FALSE)</f>
        <v>‎09‎/‎03‎/‎2016</v>
      </c>
      <c r="Q485">
        <f>VLOOKUP(G485,'effectif par contrat'!A:B,2,FALSE)</f>
        <v>10</v>
      </c>
    </row>
    <row r="486" spans="1:17" x14ac:dyDescent="0.35">
      <c r="A486" s="59" t="s">
        <v>2117</v>
      </c>
      <c r="B486" s="40" t="s">
        <v>141</v>
      </c>
      <c r="C486" s="40" t="str">
        <f t="shared" si="40"/>
        <v>KARINE</v>
      </c>
      <c r="D486" s="40">
        <f t="shared" si="41"/>
        <v>7</v>
      </c>
      <c r="E486" s="40">
        <f t="shared" si="42"/>
        <v>12</v>
      </c>
      <c r="F486" s="40" t="str">
        <f t="shared" si="43"/>
        <v>BEDON</v>
      </c>
      <c r="G486" s="40" t="str">
        <f>VLOOKUP(F486,'Effectif contrat'!A:B,2,FALSE)</f>
        <v>B05 - FONCTIONS SUPPORT</v>
      </c>
      <c r="H486" s="32" t="s">
        <v>19</v>
      </c>
      <c r="I486" s="32" t="s">
        <v>180</v>
      </c>
      <c r="J486" s="32"/>
      <c r="K486" s="39">
        <v>17.88</v>
      </c>
      <c r="L486" s="32">
        <v>5</v>
      </c>
      <c r="M486" s="39">
        <v>89.4</v>
      </c>
      <c r="N486" s="6"/>
      <c r="O486" t="str">
        <f>VLOOKUP(I486,Article_famille!A:B,2,FALSE)</f>
        <v>Tête</v>
      </c>
      <c r="P486" t="str">
        <f>VLOOKUP(A486,'Copier commandes wix'!I:N,4,FALSE)</f>
        <v>‎09‎/‎03‎/‎2016</v>
      </c>
      <c r="Q486">
        <f>VLOOKUP(G486,'effectif par contrat'!A:B,2,FALSE)</f>
        <v>10</v>
      </c>
    </row>
    <row r="487" spans="1:17" x14ac:dyDescent="0.35">
      <c r="A487" s="59" t="s">
        <v>2118</v>
      </c>
      <c r="B487" s="40" t="s">
        <v>141</v>
      </c>
      <c r="C487" s="40" t="str">
        <f t="shared" si="40"/>
        <v>KARINE</v>
      </c>
      <c r="D487" s="40">
        <f t="shared" si="41"/>
        <v>7</v>
      </c>
      <c r="E487" s="40">
        <f t="shared" si="42"/>
        <v>12</v>
      </c>
      <c r="F487" s="40" t="str">
        <f t="shared" si="43"/>
        <v>BEDON</v>
      </c>
      <c r="G487" s="40" t="str">
        <f>VLOOKUP(F487,'Effectif contrat'!A:B,2,FALSE)</f>
        <v>B05 - FONCTIONS SUPPORT</v>
      </c>
      <c r="H487" s="31" t="s">
        <v>19</v>
      </c>
      <c r="I487" s="31" t="s">
        <v>467</v>
      </c>
      <c r="J487" s="31"/>
      <c r="K487" s="38">
        <v>7.5</v>
      </c>
      <c r="L487" s="31">
        <v>40</v>
      </c>
      <c r="M487" s="38">
        <v>300</v>
      </c>
      <c r="N487" s="5"/>
      <c r="O487" t="str">
        <f>VLOOKUP(I487,Article_famille!A:B,2,FALSE)</f>
        <v>Yeux</v>
      </c>
      <c r="P487" t="str">
        <f>VLOOKUP(A487,'Copier commandes wix'!I:N,4,FALSE)</f>
        <v>‎09‎/‎03‎/‎2016</v>
      </c>
      <c r="Q487">
        <f>VLOOKUP(G487,'effectif par contrat'!A:B,2,FALSE)</f>
        <v>10</v>
      </c>
    </row>
    <row r="488" spans="1:17" x14ac:dyDescent="0.35">
      <c r="A488" s="59" t="s">
        <v>2118</v>
      </c>
      <c r="B488" s="40" t="s">
        <v>141</v>
      </c>
      <c r="C488" s="40" t="str">
        <f t="shared" si="40"/>
        <v>KARINE</v>
      </c>
      <c r="D488" s="40">
        <f t="shared" si="41"/>
        <v>7</v>
      </c>
      <c r="E488" s="40">
        <f t="shared" si="42"/>
        <v>12</v>
      </c>
      <c r="F488" s="40" t="str">
        <f t="shared" si="43"/>
        <v>BEDON</v>
      </c>
      <c r="G488" s="40" t="str">
        <f>VLOOKUP(F488,'Effectif contrat'!A:B,2,FALSE)</f>
        <v>B05 - FONCTIONS SUPPORT</v>
      </c>
      <c r="H488" s="32" t="s">
        <v>19</v>
      </c>
      <c r="I488" s="32" t="s">
        <v>468</v>
      </c>
      <c r="J488" s="32"/>
      <c r="K488" s="39">
        <v>5.63</v>
      </c>
      <c r="L488" s="32">
        <v>40</v>
      </c>
      <c r="M488" s="39">
        <v>225.2</v>
      </c>
      <c r="N488" s="6"/>
      <c r="O488" t="str">
        <f>VLOOKUP(I488,Article_famille!A:B,2,FALSE)</f>
        <v>Yeux</v>
      </c>
      <c r="P488" t="str">
        <f>VLOOKUP(A488,'Copier commandes wix'!I:N,4,FALSE)</f>
        <v>‎09‎/‎03‎/‎2016</v>
      </c>
      <c r="Q488">
        <f>VLOOKUP(G488,'effectif par contrat'!A:B,2,FALSE)</f>
        <v>10</v>
      </c>
    </row>
    <row r="489" spans="1:17" x14ac:dyDescent="0.35">
      <c r="A489" s="59" t="s">
        <v>2119</v>
      </c>
      <c r="B489" s="40" t="s">
        <v>141</v>
      </c>
      <c r="C489" s="40" t="str">
        <f t="shared" si="40"/>
        <v>KARINE</v>
      </c>
      <c r="D489" s="40">
        <f t="shared" si="41"/>
        <v>7</v>
      </c>
      <c r="E489" s="40">
        <f t="shared" si="42"/>
        <v>12</v>
      </c>
      <c r="F489" s="40" t="str">
        <f t="shared" si="43"/>
        <v>BEDON</v>
      </c>
      <c r="G489" s="40" t="str">
        <f>VLOOKUP(F489,'Effectif contrat'!A:B,2,FALSE)</f>
        <v>B05 - FONCTIONS SUPPORT</v>
      </c>
      <c r="H489" s="31" t="s">
        <v>25</v>
      </c>
      <c r="I489" s="31" t="s">
        <v>90</v>
      </c>
      <c r="J489" s="31">
        <v>40</v>
      </c>
      <c r="K489" s="38">
        <v>37</v>
      </c>
      <c r="L489" s="31">
        <v>1</v>
      </c>
      <c r="M489" s="38">
        <v>37</v>
      </c>
      <c r="N489" s="5"/>
      <c r="O489" t="str">
        <f>VLOOKUP(I489,Article_famille!A:B,2,FALSE)</f>
        <v>Pieds</v>
      </c>
      <c r="P489" t="str">
        <f>VLOOKUP(A489,'Copier commandes wix'!I:N,4,FALSE)</f>
        <v>‎09‎/‎03‎/‎2016</v>
      </c>
      <c r="Q489">
        <f>VLOOKUP(G489,'effectif par contrat'!A:B,2,FALSE)</f>
        <v>10</v>
      </c>
    </row>
    <row r="490" spans="1:17" x14ac:dyDescent="0.35">
      <c r="A490" s="59" t="s">
        <v>2119</v>
      </c>
      <c r="B490" s="40" t="s">
        <v>141</v>
      </c>
      <c r="C490" s="40" t="str">
        <f t="shared" si="40"/>
        <v>KARINE</v>
      </c>
      <c r="D490" s="40">
        <f t="shared" si="41"/>
        <v>7</v>
      </c>
      <c r="E490" s="40">
        <f t="shared" si="42"/>
        <v>12</v>
      </c>
      <c r="F490" s="40" t="str">
        <f t="shared" si="43"/>
        <v>BEDON</v>
      </c>
      <c r="G490" s="40" t="str">
        <f>VLOOKUP(F490,'Effectif contrat'!A:B,2,FALSE)</f>
        <v>B05 - FONCTIONS SUPPORT</v>
      </c>
      <c r="H490" s="32" t="s">
        <v>25</v>
      </c>
      <c r="I490" s="32" t="s">
        <v>90</v>
      </c>
      <c r="J490" s="32">
        <v>43</v>
      </c>
      <c r="K490" s="39">
        <v>37</v>
      </c>
      <c r="L490" s="32">
        <v>1</v>
      </c>
      <c r="M490" s="39">
        <v>37</v>
      </c>
      <c r="N490" s="6"/>
      <c r="O490" t="str">
        <f>VLOOKUP(I490,Article_famille!A:B,2,FALSE)</f>
        <v>Pieds</v>
      </c>
      <c r="P490" t="str">
        <f>VLOOKUP(A490,'Copier commandes wix'!I:N,4,FALSE)</f>
        <v>‎09‎/‎03‎/‎2016</v>
      </c>
      <c r="Q490">
        <f>VLOOKUP(G490,'effectif par contrat'!A:B,2,FALSE)</f>
        <v>10</v>
      </c>
    </row>
    <row r="491" spans="1:17" x14ac:dyDescent="0.35">
      <c r="A491" s="59" t="s">
        <v>2119</v>
      </c>
      <c r="B491" s="40" t="s">
        <v>141</v>
      </c>
      <c r="C491" s="40" t="str">
        <f t="shared" si="40"/>
        <v>KARINE</v>
      </c>
      <c r="D491" s="40">
        <f t="shared" si="41"/>
        <v>7</v>
      </c>
      <c r="E491" s="40">
        <f t="shared" si="42"/>
        <v>12</v>
      </c>
      <c r="F491" s="40" t="str">
        <f t="shared" si="43"/>
        <v>BEDON</v>
      </c>
      <c r="G491" s="40" t="str">
        <f>VLOOKUP(F491,'Effectif contrat'!A:B,2,FALSE)</f>
        <v>B05 - FONCTIONS SUPPORT</v>
      </c>
      <c r="H491" s="31" t="s">
        <v>25</v>
      </c>
      <c r="I491" s="31" t="s">
        <v>90</v>
      </c>
      <c r="J491" s="31">
        <v>45</v>
      </c>
      <c r="K491" s="38">
        <v>37</v>
      </c>
      <c r="L491" s="31">
        <v>1</v>
      </c>
      <c r="M491" s="38">
        <v>37</v>
      </c>
      <c r="N491" s="5"/>
      <c r="O491" t="str">
        <f>VLOOKUP(I491,Article_famille!A:B,2,FALSE)</f>
        <v>Pieds</v>
      </c>
      <c r="P491" t="str">
        <f>VLOOKUP(A491,'Copier commandes wix'!I:N,4,FALSE)</f>
        <v>‎09‎/‎03‎/‎2016</v>
      </c>
      <c r="Q491">
        <f>VLOOKUP(G491,'effectif par contrat'!A:B,2,FALSE)</f>
        <v>10</v>
      </c>
    </row>
    <row r="492" spans="1:17" x14ac:dyDescent="0.35">
      <c r="A492" s="59" t="s">
        <v>2119</v>
      </c>
      <c r="B492" s="40" t="s">
        <v>141</v>
      </c>
      <c r="C492" s="40" t="str">
        <f t="shared" si="40"/>
        <v>KARINE</v>
      </c>
      <c r="D492" s="40">
        <f t="shared" si="41"/>
        <v>7</v>
      </c>
      <c r="E492" s="40">
        <f t="shared" si="42"/>
        <v>12</v>
      </c>
      <c r="F492" s="40" t="str">
        <f t="shared" si="43"/>
        <v>BEDON</v>
      </c>
      <c r="G492" s="40" t="str">
        <f>VLOOKUP(F492,'Effectif contrat'!A:B,2,FALSE)</f>
        <v>B05 - FONCTIONS SUPPORT</v>
      </c>
      <c r="H492" s="32" t="s">
        <v>25</v>
      </c>
      <c r="I492" s="32" t="s">
        <v>26</v>
      </c>
      <c r="J492" s="32">
        <v>40</v>
      </c>
      <c r="K492" s="39">
        <v>38</v>
      </c>
      <c r="L492" s="32">
        <v>1</v>
      </c>
      <c r="M492" s="39">
        <v>38</v>
      </c>
      <c r="N492" s="6"/>
      <c r="O492" t="str">
        <f>VLOOKUP(I492,Article_famille!A:B,2,FALSE)</f>
        <v>Pieds</v>
      </c>
      <c r="P492" t="str">
        <f>VLOOKUP(A492,'Copier commandes wix'!I:N,4,FALSE)</f>
        <v>‎09‎/‎03‎/‎2016</v>
      </c>
      <c r="Q492">
        <f>VLOOKUP(G492,'effectif par contrat'!A:B,2,FALSE)</f>
        <v>10</v>
      </c>
    </row>
    <row r="493" spans="1:17" x14ac:dyDescent="0.35">
      <c r="A493" s="59" t="s">
        <v>2119</v>
      </c>
      <c r="B493" s="40" t="s">
        <v>141</v>
      </c>
      <c r="C493" s="40" t="str">
        <f t="shared" si="40"/>
        <v>KARINE</v>
      </c>
      <c r="D493" s="40">
        <f t="shared" si="41"/>
        <v>7</v>
      </c>
      <c r="E493" s="40">
        <f t="shared" si="42"/>
        <v>12</v>
      </c>
      <c r="F493" s="40" t="str">
        <f t="shared" si="43"/>
        <v>BEDON</v>
      </c>
      <c r="G493" s="40" t="str">
        <f>VLOOKUP(F493,'Effectif contrat'!A:B,2,FALSE)</f>
        <v>B05 - FONCTIONS SUPPORT</v>
      </c>
      <c r="H493" s="31" t="s">
        <v>25</v>
      </c>
      <c r="I493" s="31" t="s">
        <v>26</v>
      </c>
      <c r="J493" s="31">
        <v>41</v>
      </c>
      <c r="K493" s="38">
        <v>38</v>
      </c>
      <c r="L493" s="31">
        <v>1</v>
      </c>
      <c r="M493" s="38">
        <v>38</v>
      </c>
      <c r="N493" s="5"/>
      <c r="O493" t="str">
        <f>VLOOKUP(I493,Article_famille!A:B,2,FALSE)</f>
        <v>Pieds</v>
      </c>
      <c r="P493" t="str">
        <f>VLOOKUP(A493,'Copier commandes wix'!I:N,4,FALSE)</f>
        <v>‎09‎/‎03‎/‎2016</v>
      </c>
      <c r="Q493">
        <f>VLOOKUP(G493,'effectif par contrat'!A:B,2,FALSE)</f>
        <v>10</v>
      </c>
    </row>
    <row r="494" spans="1:17" x14ac:dyDescent="0.35">
      <c r="A494" s="59" t="s">
        <v>2119</v>
      </c>
      <c r="B494" s="40" t="s">
        <v>141</v>
      </c>
      <c r="C494" s="40" t="str">
        <f t="shared" si="40"/>
        <v>KARINE</v>
      </c>
      <c r="D494" s="40">
        <f t="shared" si="41"/>
        <v>7</v>
      </c>
      <c r="E494" s="40">
        <f t="shared" si="42"/>
        <v>12</v>
      </c>
      <c r="F494" s="40" t="str">
        <f t="shared" si="43"/>
        <v>BEDON</v>
      </c>
      <c r="G494" s="40" t="str">
        <f>VLOOKUP(F494,'Effectif contrat'!A:B,2,FALSE)</f>
        <v>B05 - FONCTIONS SUPPORT</v>
      </c>
      <c r="H494" s="32" t="s">
        <v>25</v>
      </c>
      <c r="I494" s="32" t="s">
        <v>26</v>
      </c>
      <c r="J494" s="32">
        <v>43</v>
      </c>
      <c r="K494" s="39">
        <v>38</v>
      </c>
      <c r="L494" s="32">
        <v>1</v>
      </c>
      <c r="M494" s="39">
        <v>38</v>
      </c>
      <c r="N494" s="6"/>
      <c r="O494" t="str">
        <f>VLOOKUP(I494,Article_famille!A:B,2,FALSE)</f>
        <v>Pieds</v>
      </c>
      <c r="P494" t="str">
        <f>VLOOKUP(A494,'Copier commandes wix'!I:N,4,FALSE)</f>
        <v>‎09‎/‎03‎/‎2016</v>
      </c>
      <c r="Q494">
        <f>VLOOKUP(G494,'effectif par contrat'!A:B,2,FALSE)</f>
        <v>10</v>
      </c>
    </row>
    <row r="495" spans="1:17" x14ac:dyDescent="0.35">
      <c r="A495" s="59" t="s">
        <v>2119</v>
      </c>
      <c r="B495" s="40" t="s">
        <v>141</v>
      </c>
      <c r="C495" s="40" t="str">
        <f t="shared" si="40"/>
        <v>KARINE</v>
      </c>
      <c r="D495" s="40">
        <f t="shared" si="41"/>
        <v>7</v>
      </c>
      <c r="E495" s="40">
        <f t="shared" si="42"/>
        <v>12</v>
      </c>
      <c r="F495" s="40" t="str">
        <f t="shared" si="43"/>
        <v>BEDON</v>
      </c>
      <c r="G495" s="40" t="str">
        <f>VLOOKUP(F495,'Effectif contrat'!A:B,2,FALSE)</f>
        <v>B05 - FONCTIONS SUPPORT</v>
      </c>
      <c r="H495" s="31" t="s">
        <v>25</v>
      </c>
      <c r="I495" s="31" t="s">
        <v>35</v>
      </c>
      <c r="J495" s="31">
        <v>42</v>
      </c>
      <c r="K495" s="38">
        <v>29.89</v>
      </c>
      <c r="L495" s="31">
        <v>3</v>
      </c>
      <c r="M495" s="38">
        <v>89.67</v>
      </c>
      <c r="N495" s="5"/>
      <c r="O495" t="str">
        <f>VLOOKUP(I495,Article_famille!A:B,2,FALSE)</f>
        <v>Pieds</v>
      </c>
      <c r="P495" t="str">
        <f>VLOOKUP(A495,'Copier commandes wix'!I:N,4,FALSE)</f>
        <v>‎09‎/‎03‎/‎2016</v>
      </c>
      <c r="Q495">
        <f>VLOOKUP(G495,'effectif par contrat'!A:B,2,FALSE)</f>
        <v>10</v>
      </c>
    </row>
    <row r="496" spans="1:17" x14ac:dyDescent="0.35">
      <c r="A496" s="59" t="s">
        <v>2119</v>
      </c>
      <c r="B496" s="40" t="s">
        <v>141</v>
      </c>
      <c r="C496" s="40" t="str">
        <f t="shared" si="40"/>
        <v>KARINE</v>
      </c>
      <c r="D496" s="40">
        <f t="shared" si="41"/>
        <v>7</v>
      </c>
      <c r="E496" s="40">
        <f t="shared" si="42"/>
        <v>12</v>
      </c>
      <c r="F496" s="40" t="str">
        <f t="shared" si="43"/>
        <v>BEDON</v>
      </c>
      <c r="G496" s="40" t="str">
        <f>VLOOKUP(F496,'Effectif contrat'!A:B,2,FALSE)</f>
        <v>B05 - FONCTIONS SUPPORT</v>
      </c>
      <c r="H496" s="32" t="s">
        <v>25</v>
      </c>
      <c r="I496" s="32" t="s">
        <v>35</v>
      </c>
      <c r="J496" s="32">
        <v>44</v>
      </c>
      <c r="K496" s="39">
        <v>29.89</v>
      </c>
      <c r="L496" s="32">
        <v>2</v>
      </c>
      <c r="M496" s="39">
        <v>59.78</v>
      </c>
      <c r="N496" s="6"/>
      <c r="O496" t="str">
        <f>VLOOKUP(I496,Article_famille!A:B,2,FALSE)</f>
        <v>Pieds</v>
      </c>
      <c r="P496" t="str">
        <f>VLOOKUP(A496,'Copier commandes wix'!I:N,4,FALSE)</f>
        <v>‎09‎/‎03‎/‎2016</v>
      </c>
      <c r="Q496">
        <f>VLOOKUP(G496,'effectif par contrat'!A:B,2,FALSE)</f>
        <v>10</v>
      </c>
    </row>
    <row r="497" spans="1:17" x14ac:dyDescent="0.35">
      <c r="A497" s="59" t="s">
        <v>2120</v>
      </c>
      <c r="B497" s="40" t="s">
        <v>451</v>
      </c>
      <c r="C497" s="40" t="str">
        <f t="shared" si="40"/>
        <v>stephane</v>
      </c>
      <c r="D497" s="40">
        <f t="shared" si="41"/>
        <v>9</v>
      </c>
      <c r="E497" s="40">
        <f t="shared" si="42"/>
        <v>16</v>
      </c>
      <c r="F497" s="40" t="str">
        <f t="shared" si="43"/>
        <v>mirouze</v>
      </c>
      <c r="G497" s="40" t="str">
        <f>VLOOKUP(F497,'Effectif contrat'!A:B,2,FALSE)</f>
        <v>ATELIER B05</v>
      </c>
      <c r="H497" s="31" t="s">
        <v>19</v>
      </c>
      <c r="I497" s="31" t="s">
        <v>20</v>
      </c>
      <c r="J497" s="31">
        <v>9</v>
      </c>
      <c r="K497" s="38">
        <v>3.71</v>
      </c>
      <c r="L497" s="31">
        <v>1</v>
      </c>
      <c r="M497" s="38">
        <v>3.71</v>
      </c>
      <c r="N497" s="5"/>
      <c r="O497" t="str">
        <f>VLOOKUP(I497,Article_famille!A:B,2,FALSE)</f>
        <v>Mains</v>
      </c>
      <c r="P497" t="str">
        <f>VLOOKUP(A497,'Copier commandes wix'!I:N,4,FALSE)</f>
        <v>‎10‎/‎03‎/‎2016</v>
      </c>
      <c r="Q497">
        <f>VLOOKUP(G497,'effectif par contrat'!A:B,2,FALSE)</f>
        <v>5</v>
      </c>
    </row>
    <row r="498" spans="1:17" x14ac:dyDescent="0.35">
      <c r="A498" s="59" t="s">
        <v>2120</v>
      </c>
      <c r="B498" s="40" t="s">
        <v>451</v>
      </c>
      <c r="C498" s="40" t="str">
        <f t="shared" si="40"/>
        <v>stephane</v>
      </c>
      <c r="D498" s="40">
        <f t="shared" si="41"/>
        <v>9</v>
      </c>
      <c r="E498" s="40">
        <f t="shared" si="42"/>
        <v>16</v>
      </c>
      <c r="F498" s="40" t="str">
        <f t="shared" si="43"/>
        <v>mirouze</v>
      </c>
      <c r="G498" s="40" t="str">
        <f>VLOOKUP(F498,'Effectif contrat'!A:B,2,FALSE)</f>
        <v>ATELIER B05</v>
      </c>
      <c r="H498" s="32" t="s">
        <v>19</v>
      </c>
      <c r="I498" s="32" t="s">
        <v>20</v>
      </c>
      <c r="J498" s="32">
        <v>10</v>
      </c>
      <c r="K498" s="39">
        <v>3.71</v>
      </c>
      <c r="L498" s="32">
        <v>1</v>
      </c>
      <c r="M498" s="39">
        <v>3.71</v>
      </c>
      <c r="N498" s="6"/>
      <c r="O498" t="str">
        <f>VLOOKUP(I498,Article_famille!A:B,2,FALSE)</f>
        <v>Mains</v>
      </c>
      <c r="P498" t="str">
        <f>VLOOKUP(A498,'Copier commandes wix'!I:N,4,FALSE)</f>
        <v>‎10‎/‎03‎/‎2016</v>
      </c>
      <c r="Q498">
        <f>VLOOKUP(G498,'effectif par contrat'!A:B,2,FALSE)</f>
        <v>5</v>
      </c>
    </row>
    <row r="499" spans="1:17" x14ac:dyDescent="0.35">
      <c r="A499" s="59" t="s">
        <v>2120</v>
      </c>
      <c r="B499" s="40" t="s">
        <v>451</v>
      </c>
      <c r="C499" s="40" t="str">
        <f t="shared" si="40"/>
        <v>stephane</v>
      </c>
      <c r="D499" s="40">
        <f t="shared" si="41"/>
        <v>9</v>
      </c>
      <c r="E499" s="40">
        <f t="shared" si="42"/>
        <v>16</v>
      </c>
      <c r="F499" s="40" t="str">
        <f t="shared" si="43"/>
        <v>mirouze</v>
      </c>
      <c r="G499" s="40" t="str">
        <f>VLOOKUP(F499,'Effectif contrat'!A:B,2,FALSE)</f>
        <v>ATELIER B05</v>
      </c>
      <c r="H499" s="31" t="s">
        <v>19</v>
      </c>
      <c r="I499" s="31" t="s">
        <v>27</v>
      </c>
      <c r="J499" s="31"/>
      <c r="K499" s="38">
        <v>18.350000000000001</v>
      </c>
      <c r="L499" s="31">
        <v>1</v>
      </c>
      <c r="M499" s="38">
        <v>18.350000000000001</v>
      </c>
      <c r="N499" s="5"/>
      <c r="O499" t="str">
        <f>VLOOKUP(I499,Article_famille!A:B,2,FALSE)</f>
        <v>Respiratoire</v>
      </c>
      <c r="P499" t="str">
        <f>VLOOKUP(A499,'Copier commandes wix'!I:N,4,FALSE)</f>
        <v>‎10‎/‎03‎/‎2016</v>
      </c>
      <c r="Q499">
        <f>VLOOKUP(G499,'effectif par contrat'!A:B,2,FALSE)</f>
        <v>5</v>
      </c>
    </row>
    <row r="500" spans="1:17" x14ac:dyDescent="0.35">
      <c r="A500" s="59" t="s">
        <v>2121</v>
      </c>
      <c r="B500" s="40" t="s">
        <v>469</v>
      </c>
      <c r="C500" s="40" t="str">
        <f t="shared" ref="C500:C532" si="44">IFERROR(MID(B500,1,FIND(" ",B500,1)-1),"")</f>
        <v>benoit</v>
      </c>
      <c r="D500" s="40">
        <f t="shared" ref="D500:D532" si="45">LEN(C500)+1</f>
        <v>7</v>
      </c>
      <c r="E500" s="40">
        <f t="shared" ref="E500:E532" si="46">LEN(B500)</f>
        <v>14</v>
      </c>
      <c r="F500" s="40" t="str">
        <f t="shared" ref="F500:F532" si="47">RIGHT(B500,E500-D500)</f>
        <v>VAILLON</v>
      </c>
      <c r="G500" s="40" t="str">
        <f>VLOOKUP(F500,'Effectif contrat'!A:B,2,FALSE)</f>
        <v xml:space="preserve">AIRBUS - MAINTENANCE OES </v>
      </c>
      <c r="H500" s="31" t="s">
        <v>19</v>
      </c>
      <c r="I500" s="31" t="s">
        <v>37</v>
      </c>
      <c r="J500" s="31">
        <v>46</v>
      </c>
      <c r="K500" s="38">
        <v>35.200000000000003</v>
      </c>
      <c r="L500" s="31">
        <v>1</v>
      </c>
      <c r="M500" s="38">
        <v>35.200000000000003</v>
      </c>
      <c r="N500" s="5"/>
      <c r="O500" t="str">
        <f>VLOOKUP(I500,Article_famille!A:B,2,FALSE)</f>
        <v>Pieds</v>
      </c>
      <c r="P500" t="str">
        <f>VLOOKUP(A500,'Copier commandes wix'!I:N,4,FALSE)</f>
        <v>‎15‎/‎03‎/‎2016</v>
      </c>
      <c r="Q500">
        <f>VLOOKUP(G500,'effectif par contrat'!A:B,2,FALSE)</f>
        <v>34</v>
      </c>
    </row>
    <row r="501" spans="1:17" x14ac:dyDescent="0.35">
      <c r="A501" s="59" t="s">
        <v>2122</v>
      </c>
      <c r="B501" s="40" t="s">
        <v>214</v>
      </c>
      <c r="C501" s="40" t="str">
        <f t="shared" si="44"/>
        <v>vincent</v>
      </c>
      <c r="D501" s="40">
        <f t="shared" si="45"/>
        <v>8</v>
      </c>
      <c r="E501" s="40">
        <f t="shared" si="46"/>
        <v>16</v>
      </c>
      <c r="F501" s="40" t="str">
        <f t="shared" si="47"/>
        <v>davantes</v>
      </c>
      <c r="G501" s="40" t="str">
        <f>VLOOKUP(F501,'Effectif contrat'!A:B,2,FALSE)</f>
        <v>AIRBUS - TRAVAUX MOSE</v>
      </c>
      <c r="H501" s="31" t="s">
        <v>19</v>
      </c>
      <c r="I501" s="31" t="s">
        <v>22</v>
      </c>
      <c r="J501" s="31">
        <v>44</v>
      </c>
      <c r="K501" s="38">
        <v>39.68</v>
      </c>
      <c r="L501" s="31">
        <v>1</v>
      </c>
      <c r="M501" s="38">
        <v>39.68</v>
      </c>
      <c r="N501" s="5"/>
      <c r="O501" t="str">
        <f>VLOOKUP(I501,Article_famille!A:B,2,FALSE)</f>
        <v>Pieds</v>
      </c>
      <c r="P501" t="str">
        <f>VLOOKUP(A501,'Copier commandes wix'!I:N,4,FALSE)</f>
        <v>‎15‎/‎03‎/‎2016</v>
      </c>
      <c r="Q501">
        <f>VLOOKUP(G501,'effectif par contrat'!A:B,2,FALSE)</f>
        <v>5</v>
      </c>
    </row>
    <row r="502" spans="1:17" x14ac:dyDescent="0.35">
      <c r="A502" s="59" t="s">
        <v>2122</v>
      </c>
      <c r="B502" s="40" t="s">
        <v>214</v>
      </c>
      <c r="C502" s="40" t="str">
        <f t="shared" si="44"/>
        <v>vincent</v>
      </c>
      <c r="D502" s="40">
        <f t="shared" si="45"/>
        <v>8</v>
      </c>
      <c r="E502" s="40">
        <f t="shared" si="46"/>
        <v>16</v>
      </c>
      <c r="F502" s="40" t="str">
        <f t="shared" si="47"/>
        <v>davantes</v>
      </c>
      <c r="G502" s="40" t="str">
        <f>VLOOKUP(F502,'Effectif contrat'!A:B,2,FALSE)</f>
        <v>AIRBUS - TRAVAUX MOSE</v>
      </c>
      <c r="H502" s="32" t="s">
        <v>19</v>
      </c>
      <c r="I502" s="32" t="s">
        <v>62</v>
      </c>
      <c r="J502" s="32" t="s">
        <v>63</v>
      </c>
      <c r="K502" s="39">
        <v>4.26</v>
      </c>
      <c r="L502" s="32">
        <v>1</v>
      </c>
      <c r="M502" s="39">
        <v>4.26</v>
      </c>
      <c r="N502" s="6"/>
      <c r="O502" t="str">
        <f>VLOOKUP(I502,Article_famille!A:B,2,FALSE)</f>
        <v>Pieds</v>
      </c>
      <c r="P502" t="str">
        <f>VLOOKUP(A502,'Copier commandes wix'!I:N,4,FALSE)</f>
        <v>‎15‎/‎03‎/‎2016</v>
      </c>
      <c r="Q502">
        <f>VLOOKUP(G502,'effectif par contrat'!A:B,2,FALSE)</f>
        <v>5</v>
      </c>
    </row>
    <row r="503" spans="1:17" x14ac:dyDescent="0.35">
      <c r="A503" s="59" t="s">
        <v>2122</v>
      </c>
      <c r="B503" s="40" t="s">
        <v>214</v>
      </c>
      <c r="C503" s="40" t="str">
        <f t="shared" si="44"/>
        <v>vincent</v>
      </c>
      <c r="D503" s="40">
        <f t="shared" si="45"/>
        <v>8</v>
      </c>
      <c r="E503" s="40">
        <f t="shared" si="46"/>
        <v>16</v>
      </c>
      <c r="F503" s="40" t="str">
        <f t="shared" si="47"/>
        <v>davantes</v>
      </c>
      <c r="G503" s="40" t="str">
        <f>VLOOKUP(F503,'Effectif contrat'!A:B,2,FALSE)</f>
        <v>AIRBUS - TRAVAUX MOSE</v>
      </c>
      <c r="H503" s="31" t="s">
        <v>19</v>
      </c>
      <c r="I503" s="31" t="s">
        <v>20</v>
      </c>
      <c r="J503" s="31">
        <v>10</v>
      </c>
      <c r="K503" s="38">
        <v>3.71</v>
      </c>
      <c r="L503" s="31">
        <v>200</v>
      </c>
      <c r="M503" s="38">
        <v>742</v>
      </c>
      <c r="N503" s="5"/>
      <c r="O503" t="str">
        <f>VLOOKUP(I503,Article_famille!A:B,2,FALSE)</f>
        <v>Mains</v>
      </c>
      <c r="P503" t="str">
        <f>VLOOKUP(A503,'Copier commandes wix'!I:N,4,FALSE)</f>
        <v>‎15‎/‎03‎/‎2016</v>
      </c>
      <c r="Q503">
        <f>VLOOKUP(G503,'effectif par contrat'!A:B,2,FALSE)</f>
        <v>5</v>
      </c>
    </row>
    <row r="504" spans="1:17" x14ac:dyDescent="0.35">
      <c r="A504" s="59" t="s">
        <v>2122</v>
      </c>
      <c r="B504" s="40" t="s">
        <v>214</v>
      </c>
      <c r="C504" s="40" t="str">
        <f t="shared" si="44"/>
        <v>vincent</v>
      </c>
      <c r="D504" s="40">
        <f t="shared" si="45"/>
        <v>8</v>
      </c>
      <c r="E504" s="40">
        <f t="shared" si="46"/>
        <v>16</v>
      </c>
      <c r="F504" s="40" t="str">
        <f t="shared" si="47"/>
        <v>davantes</v>
      </c>
      <c r="G504" s="40" t="str">
        <f>VLOOKUP(F504,'Effectif contrat'!A:B,2,FALSE)</f>
        <v>AIRBUS - TRAVAUX MOSE</v>
      </c>
      <c r="H504" s="32" t="s">
        <v>19</v>
      </c>
      <c r="I504" s="32" t="s">
        <v>83</v>
      </c>
      <c r="J504" s="32" t="s">
        <v>85</v>
      </c>
      <c r="K504" s="39">
        <v>1.0900000000000001</v>
      </c>
      <c r="L504" s="32">
        <v>20</v>
      </c>
      <c r="M504" s="39">
        <v>21.8</v>
      </c>
      <c r="N504" s="6"/>
      <c r="O504" t="str">
        <f>VLOOKUP(I504,Article_famille!A:B,2,FALSE)</f>
        <v>Mains</v>
      </c>
      <c r="P504" t="str">
        <f>VLOOKUP(A504,'Copier commandes wix'!I:N,4,FALSE)</f>
        <v>‎15‎/‎03‎/‎2016</v>
      </c>
      <c r="Q504">
        <f>VLOOKUP(G504,'effectif par contrat'!A:B,2,FALSE)</f>
        <v>5</v>
      </c>
    </row>
    <row r="505" spans="1:17" x14ac:dyDescent="0.35">
      <c r="A505" s="59" t="s">
        <v>2122</v>
      </c>
      <c r="B505" s="40" t="s">
        <v>214</v>
      </c>
      <c r="C505" s="40" t="str">
        <f t="shared" si="44"/>
        <v>vincent</v>
      </c>
      <c r="D505" s="40">
        <f t="shared" si="45"/>
        <v>8</v>
      </c>
      <c r="E505" s="40">
        <f t="shared" si="46"/>
        <v>16</v>
      </c>
      <c r="F505" s="40" t="str">
        <f t="shared" si="47"/>
        <v>davantes</v>
      </c>
      <c r="G505" s="40" t="str">
        <f>VLOOKUP(F505,'Effectif contrat'!A:B,2,FALSE)</f>
        <v>AIRBUS - TRAVAUX MOSE</v>
      </c>
      <c r="H505" s="31" t="s">
        <v>19</v>
      </c>
      <c r="I505" s="31" t="s">
        <v>83</v>
      </c>
      <c r="J505" s="31" t="s">
        <v>193</v>
      </c>
      <c r="K505" s="38">
        <v>1.0900000000000001</v>
      </c>
      <c r="L505" s="31">
        <v>20</v>
      </c>
      <c r="M505" s="38">
        <v>21.8</v>
      </c>
      <c r="N505" s="5"/>
      <c r="O505" t="str">
        <f>VLOOKUP(I505,Article_famille!A:B,2,FALSE)</f>
        <v>Mains</v>
      </c>
      <c r="P505" t="str">
        <f>VLOOKUP(A505,'Copier commandes wix'!I:N,4,FALSE)</f>
        <v>‎15‎/‎03‎/‎2016</v>
      </c>
      <c r="Q505">
        <f>VLOOKUP(G505,'effectif par contrat'!A:B,2,FALSE)</f>
        <v>5</v>
      </c>
    </row>
    <row r="506" spans="1:17" x14ac:dyDescent="0.35">
      <c r="A506" s="59" t="s">
        <v>2122</v>
      </c>
      <c r="B506" s="40" t="s">
        <v>214</v>
      </c>
      <c r="C506" s="40" t="str">
        <f t="shared" si="44"/>
        <v>vincent</v>
      </c>
      <c r="D506" s="40">
        <f t="shared" si="45"/>
        <v>8</v>
      </c>
      <c r="E506" s="40">
        <f t="shared" si="46"/>
        <v>16</v>
      </c>
      <c r="F506" s="40" t="str">
        <f t="shared" si="47"/>
        <v>davantes</v>
      </c>
      <c r="G506" s="40" t="str">
        <f>VLOOKUP(F506,'Effectif contrat'!A:B,2,FALSE)</f>
        <v>AIRBUS - TRAVAUX MOSE</v>
      </c>
      <c r="H506" s="32" t="s">
        <v>19</v>
      </c>
      <c r="I506" s="32" t="s">
        <v>83</v>
      </c>
      <c r="J506" s="32" t="s">
        <v>84</v>
      </c>
      <c r="K506" s="39">
        <v>1.0900000000000001</v>
      </c>
      <c r="L506" s="32">
        <v>15</v>
      </c>
      <c r="M506" s="39">
        <v>16.350000000000001</v>
      </c>
      <c r="N506" s="6"/>
      <c r="O506" t="str">
        <f>VLOOKUP(I506,Article_famille!A:B,2,FALSE)</f>
        <v>Mains</v>
      </c>
      <c r="P506" t="str">
        <f>VLOOKUP(A506,'Copier commandes wix'!I:N,4,FALSE)</f>
        <v>‎15‎/‎03‎/‎2016</v>
      </c>
      <c r="Q506">
        <f>VLOOKUP(G506,'effectif par contrat'!A:B,2,FALSE)</f>
        <v>5</v>
      </c>
    </row>
    <row r="507" spans="1:17" x14ac:dyDescent="0.35">
      <c r="A507" s="59" t="s">
        <v>2123</v>
      </c>
      <c r="B507" s="40" t="s">
        <v>214</v>
      </c>
      <c r="C507" s="40" t="str">
        <f t="shared" si="44"/>
        <v>vincent</v>
      </c>
      <c r="D507" s="40">
        <f t="shared" si="45"/>
        <v>8</v>
      </c>
      <c r="E507" s="40">
        <f t="shared" si="46"/>
        <v>16</v>
      </c>
      <c r="F507" s="40" t="str">
        <f t="shared" si="47"/>
        <v>davantes</v>
      </c>
      <c r="G507" s="40" t="str">
        <f>VLOOKUP(F507,'Effectif contrat'!A:B,2,FALSE)</f>
        <v>AIRBUS - TRAVAUX MOSE</v>
      </c>
      <c r="H507" s="31" t="s">
        <v>25</v>
      </c>
      <c r="I507" s="31" t="s">
        <v>129</v>
      </c>
      <c r="J507" s="31" t="s">
        <v>13</v>
      </c>
      <c r="K507" s="38">
        <v>36.81</v>
      </c>
      <c r="L507" s="31">
        <v>1</v>
      </c>
      <c r="M507" s="38">
        <v>36.81</v>
      </c>
      <c r="N507" s="5"/>
      <c r="O507" t="str">
        <f>VLOOKUP(I507,Article_famille!A:B,2,FALSE)</f>
        <v>Travail en hauteur</v>
      </c>
      <c r="P507" t="str">
        <f>VLOOKUP(A507,'Copier commandes wix'!I:N,4,FALSE)</f>
        <v>‎11‎/‎03‎/‎2016</v>
      </c>
      <c r="Q507">
        <f>VLOOKUP(G507,'effectif par contrat'!A:B,2,FALSE)</f>
        <v>5</v>
      </c>
    </row>
    <row r="508" spans="1:17" x14ac:dyDescent="0.35">
      <c r="A508" s="59" t="s">
        <v>2124</v>
      </c>
      <c r="B508" s="40" t="s">
        <v>65</v>
      </c>
      <c r="C508" s="40" t="str">
        <f t="shared" si="44"/>
        <v>Romain</v>
      </c>
      <c r="D508" s="40">
        <f t="shared" si="45"/>
        <v>7</v>
      </c>
      <c r="E508" s="40">
        <f t="shared" si="46"/>
        <v>14</v>
      </c>
      <c r="F508" s="40" t="str">
        <f t="shared" si="47"/>
        <v>Vergnes</v>
      </c>
      <c r="G508" s="40" t="str">
        <f>VLOOKUP(F508,'Effectif contrat'!A:B,2,FALSE)</f>
        <v>AIRBUS - MAINTENANCE MOSE</v>
      </c>
      <c r="H508" s="31" t="s">
        <v>19</v>
      </c>
      <c r="I508" s="31" t="s">
        <v>455</v>
      </c>
      <c r="J508" s="31">
        <v>45</v>
      </c>
      <c r="K508" s="38">
        <v>45.67</v>
      </c>
      <c r="L508" s="31">
        <v>1</v>
      </c>
      <c r="M508" s="38">
        <v>45.67</v>
      </c>
      <c r="N508" s="5"/>
      <c r="O508" t="str">
        <f>VLOOKUP(I508,Article_famille!A:B,2,FALSE)</f>
        <v>Pieds</v>
      </c>
      <c r="P508" t="str">
        <f>VLOOKUP(A508,'Copier commandes wix'!I:N,4,FALSE)</f>
        <v>‎15‎/‎03‎/‎2016</v>
      </c>
      <c r="Q508">
        <f>VLOOKUP(G508,'effectif par contrat'!A:B,2,FALSE)</f>
        <v>37</v>
      </c>
    </row>
    <row r="509" spans="1:17" x14ac:dyDescent="0.35">
      <c r="A509" s="59" t="s">
        <v>2125</v>
      </c>
      <c r="B509" s="40" t="s">
        <v>28</v>
      </c>
      <c r="C509" s="40" t="str">
        <f t="shared" si="44"/>
        <v>aurelien</v>
      </c>
      <c r="D509" s="40">
        <f t="shared" si="45"/>
        <v>9</v>
      </c>
      <c r="E509" s="40">
        <f t="shared" si="46"/>
        <v>15</v>
      </c>
      <c r="F509" s="40" t="str">
        <f t="shared" si="47"/>
        <v>aygoui</v>
      </c>
      <c r="G509" s="40" t="str">
        <f>VLOOKUP(F509,'Effectif contrat'!A:B,2,FALSE)</f>
        <v>ARIANEGROUP - MAINTENANCE</v>
      </c>
      <c r="H509" s="31" t="s">
        <v>25</v>
      </c>
      <c r="I509" s="31" t="s">
        <v>90</v>
      </c>
      <c r="J509" s="31">
        <v>41</v>
      </c>
      <c r="K509" s="38">
        <v>37</v>
      </c>
      <c r="L509" s="31">
        <v>1</v>
      </c>
      <c r="M509" s="38">
        <v>37</v>
      </c>
      <c r="N509" s="5"/>
      <c r="O509" t="str">
        <f>VLOOKUP(I509,Article_famille!A:B,2,FALSE)</f>
        <v>Pieds</v>
      </c>
      <c r="P509" t="str">
        <f>VLOOKUP(A509,'Copier commandes wix'!I:N,4,FALSE)</f>
        <v>‎16‎/‎03‎/‎2016</v>
      </c>
      <c r="Q509">
        <f>VLOOKUP(G509,'effectif par contrat'!A:B,2,FALSE)</f>
        <v>9</v>
      </c>
    </row>
    <row r="510" spans="1:17" x14ac:dyDescent="0.35">
      <c r="A510" s="59" t="s">
        <v>2125</v>
      </c>
      <c r="B510" s="40" t="s">
        <v>28</v>
      </c>
      <c r="C510" s="40" t="str">
        <f t="shared" si="44"/>
        <v>aurelien</v>
      </c>
      <c r="D510" s="40">
        <f t="shared" si="45"/>
        <v>9</v>
      </c>
      <c r="E510" s="40">
        <f t="shared" si="46"/>
        <v>15</v>
      </c>
      <c r="F510" s="40" t="str">
        <f t="shared" si="47"/>
        <v>aygoui</v>
      </c>
      <c r="G510" s="40" t="str">
        <f>VLOOKUP(F510,'Effectif contrat'!A:B,2,FALSE)</f>
        <v>ARIANEGROUP - MAINTENANCE</v>
      </c>
      <c r="H510" s="32" t="s">
        <v>112</v>
      </c>
      <c r="I510" s="32" t="s">
        <v>115</v>
      </c>
      <c r="J510" s="32" t="s">
        <v>209</v>
      </c>
      <c r="K510" s="39">
        <v>0</v>
      </c>
      <c r="L510" s="32">
        <v>1</v>
      </c>
      <c r="M510" s="39">
        <v>0</v>
      </c>
      <c r="N510" s="6"/>
      <c r="O510" t="str">
        <f>VLOOKUP(I510,Article_famille!A:B,2,FALSE)</f>
        <v>VPI</v>
      </c>
      <c r="P510" t="str">
        <f>VLOOKUP(A510,'Copier commandes wix'!I:N,4,FALSE)</f>
        <v>‎16‎/‎03‎/‎2016</v>
      </c>
      <c r="Q510">
        <f>VLOOKUP(G510,'effectif par contrat'!A:B,2,FALSE)</f>
        <v>9</v>
      </c>
    </row>
    <row r="511" spans="1:17" x14ac:dyDescent="0.35">
      <c r="A511" s="59" t="s">
        <v>2126</v>
      </c>
      <c r="B511" s="40" t="s">
        <v>470</v>
      </c>
      <c r="C511" s="40" t="str">
        <f t="shared" si="44"/>
        <v>AUELIEN</v>
      </c>
      <c r="D511" s="40">
        <f t="shared" si="45"/>
        <v>8</v>
      </c>
      <c r="E511" s="40">
        <f t="shared" si="46"/>
        <v>14</v>
      </c>
      <c r="F511" s="40" t="str">
        <f t="shared" si="47"/>
        <v>AYGOUI</v>
      </c>
      <c r="G511" s="40" t="str">
        <f>VLOOKUP(F511,'Effectif contrat'!A:B,2,FALSE)</f>
        <v>ARIANEGROUP - MAINTENANCE</v>
      </c>
      <c r="H511" s="31" t="s">
        <v>25</v>
      </c>
      <c r="I511" s="31" t="s">
        <v>90</v>
      </c>
      <c r="J511" s="31">
        <v>42</v>
      </c>
      <c r="K511" s="38">
        <v>37</v>
      </c>
      <c r="L511" s="31">
        <v>1</v>
      </c>
      <c r="M511" s="38">
        <v>37</v>
      </c>
      <c r="N511" s="5"/>
      <c r="O511" t="str">
        <f>VLOOKUP(I511,Article_famille!A:B,2,FALSE)</f>
        <v>Pieds</v>
      </c>
      <c r="P511" t="str">
        <f>VLOOKUP(A511,'Copier commandes wix'!I:N,4,FALSE)</f>
        <v>‎18‎/‎03‎/‎2016</v>
      </c>
      <c r="Q511">
        <f>VLOOKUP(G511,'effectif par contrat'!A:B,2,FALSE)</f>
        <v>9</v>
      </c>
    </row>
    <row r="512" spans="1:17" x14ac:dyDescent="0.35">
      <c r="A512" s="59" t="s">
        <v>2126</v>
      </c>
      <c r="B512" s="40" t="s">
        <v>470</v>
      </c>
      <c r="C512" s="40" t="str">
        <f t="shared" si="44"/>
        <v>AUELIEN</v>
      </c>
      <c r="D512" s="40">
        <f t="shared" si="45"/>
        <v>8</v>
      </c>
      <c r="E512" s="40">
        <f t="shared" si="46"/>
        <v>14</v>
      </c>
      <c r="F512" s="40" t="str">
        <f t="shared" si="47"/>
        <v>AYGOUI</v>
      </c>
      <c r="G512" s="40" t="str">
        <f>VLOOKUP(F512,'Effectif contrat'!A:B,2,FALSE)</f>
        <v>ARIANEGROUP - MAINTENANCE</v>
      </c>
      <c r="H512" s="32" t="s">
        <v>112</v>
      </c>
      <c r="I512" s="32" t="s">
        <v>203</v>
      </c>
      <c r="J512" s="32" t="s">
        <v>209</v>
      </c>
      <c r="K512" s="39">
        <v>0</v>
      </c>
      <c r="L512" s="32">
        <v>1</v>
      </c>
      <c r="M512" s="39">
        <v>0</v>
      </c>
      <c r="N512" s="6"/>
      <c r="O512" t="str">
        <f>VLOOKUP(I512,Article_famille!A:B,2,FALSE)</f>
        <v>VPI</v>
      </c>
      <c r="P512" t="str">
        <f>VLOOKUP(A512,'Copier commandes wix'!I:N,4,FALSE)</f>
        <v>‎18‎/‎03‎/‎2016</v>
      </c>
      <c r="Q512">
        <f>VLOOKUP(G512,'effectif par contrat'!A:B,2,FALSE)</f>
        <v>9</v>
      </c>
    </row>
    <row r="513" spans="1:17" x14ac:dyDescent="0.35">
      <c r="A513" s="59" t="s">
        <v>2127</v>
      </c>
      <c r="B513" s="40" t="s">
        <v>451</v>
      </c>
      <c r="C513" s="40" t="str">
        <f t="shared" si="44"/>
        <v>stephane</v>
      </c>
      <c r="D513" s="40">
        <f t="shared" si="45"/>
        <v>9</v>
      </c>
      <c r="E513" s="40">
        <f t="shared" si="46"/>
        <v>16</v>
      </c>
      <c r="F513" s="40" t="str">
        <f t="shared" si="47"/>
        <v>mirouze</v>
      </c>
      <c r="G513" s="40" t="str">
        <f>VLOOKUP(F513,'Effectif contrat'!A:B,2,FALSE)</f>
        <v>ATELIER B05</v>
      </c>
      <c r="H513" s="31" t="s">
        <v>19</v>
      </c>
      <c r="I513" s="31" t="s">
        <v>20</v>
      </c>
      <c r="J513" s="31">
        <v>9</v>
      </c>
      <c r="K513" s="38">
        <v>3.71</v>
      </c>
      <c r="L513" s="31">
        <v>1</v>
      </c>
      <c r="M513" s="38">
        <v>3.71</v>
      </c>
      <c r="N513" s="5"/>
      <c r="O513" t="str">
        <f>VLOOKUP(I513,Article_famille!A:B,2,FALSE)</f>
        <v>Mains</v>
      </c>
      <c r="P513" t="str">
        <f>VLOOKUP(A513,'Copier commandes wix'!I:N,4,FALSE)</f>
        <v>‎21‎/‎03‎/‎2016</v>
      </c>
      <c r="Q513">
        <f>VLOOKUP(G513,'effectif par contrat'!A:B,2,FALSE)</f>
        <v>5</v>
      </c>
    </row>
    <row r="514" spans="1:17" x14ac:dyDescent="0.35">
      <c r="A514" s="59" t="s">
        <v>2128</v>
      </c>
      <c r="B514" s="40" t="s">
        <v>451</v>
      </c>
      <c r="C514" s="40" t="str">
        <f t="shared" si="44"/>
        <v>stephane</v>
      </c>
      <c r="D514" s="40">
        <f t="shared" si="45"/>
        <v>9</v>
      </c>
      <c r="E514" s="40">
        <f t="shared" si="46"/>
        <v>16</v>
      </c>
      <c r="F514" s="40" t="str">
        <f t="shared" si="47"/>
        <v>mirouze</v>
      </c>
      <c r="G514" s="40" t="str">
        <f>VLOOKUP(F514,'Effectif contrat'!A:B,2,FALSE)</f>
        <v>ATELIER B05</v>
      </c>
      <c r="H514" s="31" t="s">
        <v>19</v>
      </c>
      <c r="I514" s="31" t="s">
        <v>86</v>
      </c>
      <c r="J514" s="31"/>
      <c r="K514" s="38">
        <v>16.88</v>
      </c>
      <c r="L514" s="31">
        <v>1</v>
      </c>
      <c r="M514" s="38">
        <v>16.88</v>
      </c>
      <c r="N514" s="5"/>
      <c r="O514" t="str">
        <f>VLOOKUP(I514,Article_famille!A:B,2,FALSE)</f>
        <v>Auditif</v>
      </c>
      <c r="P514" t="str">
        <f>VLOOKUP(A514,'Copier commandes wix'!I:N,4,FALSE)</f>
        <v>‎24‎/‎03‎/‎2016</v>
      </c>
      <c r="Q514">
        <f>VLOOKUP(G514,'effectif par contrat'!A:B,2,FALSE)</f>
        <v>5</v>
      </c>
    </row>
    <row r="515" spans="1:17" x14ac:dyDescent="0.35">
      <c r="A515" s="59" t="s">
        <v>2129</v>
      </c>
      <c r="B515" s="40" t="s">
        <v>451</v>
      </c>
      <c r="C515" s="40" t="str">
        <f t="shared" si="44"/>
        <v>stephane</v>
      </c>
      <c r="D515" s="40">
        <f t="shared" si="45"/>
        <v>9</v>
      </c>
      <c r="E515" s="40">
        <f t="shared" si="46"/>
        <v>16</v>
      </c>
      <c r="F515" s="40" t="str">
        <f t="shared" si="47"/>
        <v>mirouze</v>
      </c>
      <c r="G515" s="40" t="str">
        <f>VLOOKUP(F515,'Effectif contrat'!A:B,2,FALSE)</f>
        <v>ATELIER B05</v>
      </c>
      <c r="H515" s="31" t="s">
        <v>25</v>
      </c>
      <c r="I515" s="31" t="s">
        <v>26</v>
      </c>
      <c r="J515" s="31">
        <v>44</v>
      </c>
      <c r="K515" s="38">
        <v>38</v>
      </c>
      <c r="L515" s="31">
        <v>1</v>
      </c>
      <c r="M515" s="38">
        <v>38</v>
      </c>
      <c r="N515" s="5"/>
      <c r="O515" t="str">
        <f>VLOOKUP(I515,Article_famille!A:B,2,FALSE)</f>
        <v>Pieds</v>
      </c>
      <c r="P515" t="str">
        <f>VLOOKUP(A515,'Copier commandes wix'!I:N,4,FALSE)</f>
        <v>‎05‎/‎04‎/‎2016</v>
      </c>
      <c r="Q515">
        <f>VLOOKUP(G515,'effectif par contrat'!A:B,2,FALSE)</f>
        <v>5</v>
      </c>
    </row>
    <row r="516" spans="1:17" x14ac:dyDescent="0.35">
      <c r="A516" s="59" t="s">
        <v>2130</v>
      </c>
      <c r="B516" s="40" t="s">
        <v>471</v>
      </c>
      <c r="C516" s="40" t="str">
        <f t="shared" si="44"/>
        <v>alexandre</v>
      </c>
      <c r="D516" s="40">
        <f t="shared" si="45"/>
        <v>10</v>
      </c>
      <c r="E516" s="40">
        <f t="shared" si="46"/>
        <v>15</v>
      </c>
      <c r="F516" s="40" t="str">
        <f t="shared" si="47"/>
        <v>CALVO</v>
      </c>
      <c r="G516" s="40" t="str">
        <f>VLOOKUP(F516,'Effectif contrat'!A:B,2,FALSE)</f>
        <v>PIONEER - MAINTENANCE</v>
      </c>
      <c r="H516" s="31" t="s">
        <v>25</v>
      </c>
      <c r="I516" s="31" t="s">
        <v>69</v>
      </c>
      <c r="J516" s="31">
        <v>43</v>
      </c>
      <c r="K516" s="38">
        <v>31.36</v>
      </c>
      <c r="L516" s="31">
        <v>1</v>
      </c>
      <c r="M516" s="38">
        <v>31.36</v>
      </c>
      <c r="N516" s="5"/>
      <c r="O516" t="str">
        <f>VLOOKUP(I516,Article_famille!A:B,2,FALSE)</f>
        <v>Pieds</v>
      </c>
      <c r="P516" t="str">
        <f>VLOOKUP(A516,'Copier commandes wix'!I:N,4,FALSE)</f>
        <v>‎05‎/‎04‎/‎2016</v>
      </c>
      <c r="Q516">
        <f>VLOOKUP(G516,'effectif par contrat'!A:B,2,FALSE)</f>
        <v>2</v>
      </c>
    </row>
    <row r="517" spans="1:17" x14ac:dyDescent="0.35">
      <c r="A517" s="59" t="s">
        <v>2131</v>
      </c>
      <c r="B517" s="40" t="s">
        <v>91</v>
      </c>
      <c r="C517" s="40" t="str">
        <f t="shared" si="44"/>
        <v>pascal</v>
      </c>
      <c r="D517" s="40">
        <f t="shared" si="45"/>
        <v>7</v>
      </c>
      <c r="E517" s="40">
        <f t="shared" si="46"/>
        <v>13</v>
      </c>
      <c r="F517" s="40" t="str">
        <f t="shared" si="47"/>
        <v>garcia</v>
      </c>
      <c r="G517" s="40" t="str">
        <f>VLOOKUP(F517,'Effectif contrat'!A:B,2,FALSE)</f>
        <v>PIONEER - MAINTENANCE</v>
      </c>
      <c r="H517" s="31" t="s">
        <v>25</v>
      </c>
      <c r="I517" s="31" t="s">
        <v>69</v>
      </c>
      <c r="J517" s="31">
        <v>42</v>
      </c>
      <c r="K517" s="38">
        <v>31.36</v>
      </c>
      <c r="L517" s="31">
        <v>1</v>
      </c>
      <c r="M517" s="38">
        <v>31.36</v>
      </c>
      <c r="N517" s="5"/>
      <c r="O517" t="str">
        <f>VLOOKUP(I517,Article_famille!A:B,2,FALSE)</f>
        <v>Pieds</v>
      </c>
      <c r="P517" t="str">
        <f>VLOOKUP(A517,'Copier commandes wix'!I:N,4,FALSE)</f>
        <v>‎05‎/‎04‎/‎2016</v>
      </c>
      <c r="Q517">
        <f>VLOOKUP(G517,'effectif par contrat'!A:B,2,FALSE)</f>
        <v>2</v>
      </c>
    </row>
    <row r="518" spans="1:17" x14ac:dyDescent="0.35">
      <c r="A518" s="59" t="s">
        <v>2132</v>
      </c>
      <c r="B518" s="40" t="s">
        <v>65</v>
      </c>
      <c r="C518" s="40" t="str">
        <f t="shared" si="44"/>
        <v>Romain</v>
      </c>
      <c r="D518" s="40">
        <f t="shared" si="45"/>
        <v>7</v>
      </c>
      <c r="E518" s="40">
        <f t="shared" si="46"/>
        <v>14</v>
      </c>
      <c r="F518" s="40" t="str">
        <f t="shared" si="47"/>
        <v>Vergnes</v>
      </c>
      <c r="G518" s="40" t="str">
        <f>VLOOKUP(F518,'Effectif contrat'!A:B,2,FALSE)</f>
        <v>AIRBUS - MAINTENANCE MOSE</v>
      </c>
      <c r="H518" s="31" t="s">
        <v>19</v>
      </c>
      <c r="I518" s="31" t="s">
        <v>122</v>
      </c>
      <c r="J518" s="31"/>
      <c r="K518" s="38">
        <v>13.5</v>
      </c>
      <c r="L518" s="31">
        <v>1</v>
      </c>
      <c r="M518" s="38">
        <v>13.5</v>
      </c>
      <c r="N518" s="5"/>
      <c r="O518" t="str">
        <f>VLOOKUP(I518,Article_famille!A:B,2,FALSE)</f>
        <v>Auditif</v>
      </c>
      <c r="P518" t="str">
        <f>VLOOKUP(A518,'Copier commandes wix'!I:N,4,FALSE)</f>
        <v>‎06‎/‎04‎/‎2016</v>
      </c>
      <c r="Q518">
        <f>VLOOKUP(G518,'effectif par contrat'!A:B,2,FALSE)</f>
        <v>37</v>
      </c>
    </row>
    <row r="519" spans="1:17" x14ac:dyDescent="0.35">
      <c r="A519" s="59" t="s">
        <v>2133</v>
      </c>
      <c r="B519" s="40" t="s">
        <v>109</v>
      </c>
      <c r="C519" s="40" t="str">
        <f t="shared" si="44"/>
        <v>jean-luc</v>
      </c>
      <c r="D519" s="40">
        <f t="shared" si="45"/>
        <v>9</v>
      </c>
      <c r="E519" s="40">
        <f t="shared" si="46"/>
        <v>16</v>
      </c>
      <c r="F519" s="40" t="str">
        <f t="shared" si="47"/>
        <v>granier</v>
      </c>
      <c r="G519" s="40" t="str">
        <f>VLOOKUP(F519,'Effectif contrat'!A:B,2,FALSE)</f>
        <v>SAM - MAINTENANCE</v>
      </c>
      <c r="H519" s="31" t="s">
        <v>25</v>
      </c>
      <c r="I519" s="31" t="s">
        <v>29</v>
      </c>
      <c r="J519" s="31"/>
      <c r="K519" s="38">
        <v>12.6</v>
      </c>
      <c r="L519" s="31">
        <v>2</v>
      </c>
      <c r="M519" s="38">
        <v>25.2</v>
      </c>
      <c r="N519" s="5"/>
      <c r="O519" t="str">
        <f>VLOOKUP(I519,Article_famille!A:B,2,FALSE)</f>
        <v>Tête</v>
      </c>
      <c r="P519" t="str">
        <f>VLOOKUP(A519,'Copier commandes wix'!I:N,4,FALSE)</f>
        <v>‎07‎/‎04‎/‎2016</v>
      </c>
      <c r="Q519">
        <f>VLOOKUP(G519,'effectif par contrat'!A:B,2,FALSE)</f>
        <v>2</v>
      </c>
    </row>
    <row r="520" spans="1:17" x14ac:dyDescent="0.35">
      <c r="A520" s="59" t="s">
        <v>2134</v>
      </c>
      <c r="B520" s="40" t="s">
        <v>141</v>
      </c>
      <c r="C520" s="40" t="str">
        <f t="shared" si="44"/>
        <v>KARINE</v>
      </c>
      <c r="D520" s="40">
        <f t="shared" si="45"/>
        <v>7</v>
      </c>
      <c r="E520" s="40">
        <f t="shared" si="46"/>
        <v>12</v>
      </c>
      <c r="F520" s="40" t="str">
        <f t="shared" si="47"/>
        <v>BEDON</v>
      </c>
      <c r="G520" s="40" t="str">
        <f>VLOOKUP(F520,'Effectif contrat'!A:B,2,FALSE)</f>
        <v>B05 - FONCTIONS SUPPORT</v>
      </c>
      <c r="H520" s="31" t="s">
        <v>19</v>
      </c>
      <c r="I520" s="31" t="s">
        <v>37</v>
      </c>
      <c r="J520" s="31">
        <v>41</v>
      </c>
      <c r="K520" s="38">
        <v>35.200000000000003</v>
      </c>
      <c r="L520" s="31">
        <v>1</v>
      </c>
      <c r="M520" s="38">
        <v>35.200000000000003</v>
      </c>
      <c r="N520" s="5"/>
      <c r="O520" t="str">
        <f>VLOOKUP(I520,Article_famille!A:B,2,FALSE)</f>
        <v>Pieds</v>
      </c>
      <c r="P520" t="str">
        <f>VLOOKUP(A520,'Copier commandes wix'!I:N,4,FALSE)</f>
        <v>‎11‎/‎04‎/‎2016</v>
      </c>
      <c r="Q520">
        <f>VLOOKUP(G520,'effectif par contrat'!A:B,2,FALSE)</f>
        <v>10</v>
      </c>
    </row>
    <row r="521" spans="1:17" x14ac:dyDescent="0.35">
      <c r="A521" s="59" t="s">
        <v>2134</v>
      </c>
      <c r="B521" s="40" t="s">
        <v>141</v>
      </c>
      <c r="C521" s="40" t="str">
        <f t="shared" si="44"/>
        <v>KARINE</v>
      </c>
      <c r="D521" s="40">
        <f t="shared" si="45"/>
        <v>7</v>
      </c>
      <c r="E521" s="40">
        <f t="shared" si="46"/>
        <v>12</v>
      </c>
      <c r="F521" s="40" t="str">
        <f t="shared" si="47"/>
        <v>BEDON</v>
      </c>
      <c r="G521" s="40" t="str">
        <f>VLOOKUP(F521,'Effectif contrat'!A:B,2,FALSE)</f>
        <v>B05 - FONCTIONS SUPPORT</v>
      </c>
      <c r="H521" s="32" t="s">
        <v>19</v>
      </c>
      <c r="I521" s="32" t="s">
        <v>37</v>
      </c>
      <c r="J521" s="32">
        <v>43</v>
      </c>
      <c r="K521" s="39">
        <v>35.200000000000003</v>
      </c>
      <c r="L521" s="32">
        <v>2</v>
      </c>
      <c r="M521" s="39">
        <v>70.400000000000006</v>
      </c>
      <c r="N521" s="6"/>
      <c r="O521" t="str">
        <f>VLOOKUP(I521,Article_famille!A:B,2,FALSE)</f>
        <v>Pieds</v>
      </c>
      <c r="P521" t="str">
        <f>VLOOKUP(A521,'Copier commandes wix'!I:N,4,FALSE)</f>
        <v>‎11‎/‎04‎/‎2016</v>
      </c>
      <c r="Q521">
        <f>VLOOKUP(G521,'effectif par contrat'!A:B,2,FALSE)</f>
        <v>10</v>
      </c>
    </row>
    <row r="522" spans="1:17" x14ac:dyDescent="0.35">
      <c r="A522" s="59" t="s">
        <v>2134</v>
      </c>
      <c r="B522" s="40" t="s">
        <v>141</v>
      </c>
      <c r="C522" s="40" t="str">
        <f t="shared" si="44"/>
        <v>KARINE</v>
      </c>
      <c r="D522" s="40">
        <f t="shared" si="45"/>
        <v>7</v>
      </c>
      <c r="E522" s="40">
        <f t="shared" si="46"/>
        <v>12</v>
      </c>
      <c r="F522" s="40" t="str">
        <f t="shared" si="47"/>
        <v>BEDON</v>
      </c>
      <c r="G522" s="40" t="str">
        <f>VLOOKUP(F522,'Effectif contrat'!A:B,2,FALSE)</f>
        <v>B05 - FONCTIONS SUPPORT</v>
      </c>
      <c r="H522" s="31" t="s">
        <v>19</v>
      </c>
      <c r="I522" s="31" t="s">
        <v>50</v>
      </c>
      <c r="J522" s="31" t="s">
        <v>13</v>
      </c>
      <c r="K522" s="38">
        <v>3.17</v>
      </c>
      <c r="L522" s="31">
        <v>20</v>
      </c>
      <c r="M522" s="38">
        <v>63.4</v>
      </c>
      <c r="N522" s="5"/>
      <c r="O522" t="str">
        <f>VLOOKUP(I522,Article_famille!A:B,2,FALSE)</f>
        <v>Corps</v>
      </c>
      <c r="P522" t="str">
        <f>VLOOKUP(A522,'Copier commandes wix'!I:N,4,FALSE)</f>
        <v>‎11‎/‎04‎/‎2016</v>
      </c>
      <c r="Q522">
        <f>VLOOKUP(G522,'effectif par contrat'!A:B,2,FALSE)</f>
        <v>10</v>
      </c>
    </row>
    <row r="523" spans="1:17" x14ac:dyDescent="0.35">
      <c r="A523" s="59" t="s">
        <v>2134</v>
      </c>
      <c r="B523" s="40" t="s">
        <v>141</v>
      </c>
      <c r="C523" s="40" t="str">
        <f t="shared" si="44"/>
        <v>KARINE</v>
      </c>
      <c r="D523" s="40">
        <f t="shared" si="45"/>
        <v>7</v>
      </c>
      <c r="E523" s="40">
        <f t="shared" si="46"/>
        <v>12</v>
      </c>
      <c r="F523" s="40" t="str">
        <f t="shared" si="47"/>
        <v>BEDON</v>
      </c>
      <c r="G523" s="40" t="str">
        <f>VLOOKUP(F523,'Effectif contrat'!A:B,2,FALSE)</f>
        <v>B05 - FONCTIONS SUPPORT</v>
      </c>
      <c r="H523" s="32" t="s">
        <v>19</v>
      </c>
      <c r="I523" s="32" t="s">
        <v>86</v>
      </c>
      <c r="J523" s="32"/>
      <c r="K523" s="39">
        <v>16.88</v>
      </c>
      <c r="L523" s="32">
        <v>1</v>
      </c>
      <c r="M523" s="39">
        <v>16.88</v>
      </c>
      <c r="N523" s="6"/>
      <c r="O523" t="str">
        <f>VLOOKUP(I523,Article_famille!A:B,2,FALSE)</f>
        <v>Auditif</v>
      </c>
      <c r="P523" t="str">
        <f>VLOOKUP(A523,'Copier commandes wix'!I:N,4,FALSE)</f>
        <v>‎11‎/‎04‎/‎2016</v>
      </c>
      <c r="Q523">
        <f>VLOOKUP(G523,'effectif par contrat'!A:B,2,FALSE)</f>
        <v>10</v>
      </c>
    </row>
    <row r="524" spans="1:17" x14ac:dyDescent="0.35">
      <c r="A524" s="59" t="s">
        <v>2134</v>
      </c>
      <c r="B524" s="40" t="s">
        <v>141</v>
      </c>
      <c r="C524" s="40" t="str">
        <f t="shared" si="44"/>
        <v>KARINE</v>
      </c>
      <c r="D524" s="40">
        <f t="shared" si="45"/>
        <v>7</v>
      </c>
      <c r="E524" s="40">
        <f t="shared" si="46"/>
        <v>12</v>
      </c>
      <c r="F524" s="40" t="str">
        <f t="shared" si="47"/>
        <v>BEDON</v>
      </c>
      <c r="G524" s="40" t="str">
        <f>VLOOKUP(F524,'Effectif contrat'!A:B,2,FALSE)</f>
        <v>B05 - FONCTIONS SUPPORT</v>
      </c>
      <c r="H524" s="31" t="s">
        <v>19</v>
      </c>
      <c r="I524" s="31" t="s">
        <v>472</v>
      </c>
      <c r="J524" s="31"/>
      <c r="K524" s="38">
        <v>3.97</v>
      </c>
      <c r="L524" s="31">
        <v>12</v>
      </c>
      <c r="M524" s="38">
        <v>47.64</v>
      </c>
      <c r="N524" s="5"/>
      <c r="O524" t="str">
        <f>VLOOKUP(I524,Article_famille!A:B,2,FALSE)</f>
        <v>Mains</v>
      </c>
      <c r="P524" t="str">
        <f>VLOOKUP(A524,'Copier commandes wix'!I:N,4,FALSE)</f>
        <v>‎11‎/‎04‎/‎2016</v>
      </c>
      <c r="Q524">
        <f>VLOOKUP(G524,'effectif par contrat'!A:B,2,FALSE)</f>
        <v>10</v>
      </c>
    </row>
    <row r="525" spans="1:17" x14ac:dyDescent="0.35">
      <c r="A525" s="59" t="s">
        <v>2134</v>
      </c>
      <c r="B525" s="40" t="s">
        <v>141</v>
      </c>
      <c r="C525" s="40" t="str">
        <f t="shared" si="44"/>
        <v>KARINE</v>
      </c>
      <c r="D525" s="40">
        <f t="shared" si="45"/>
        <v>7</v>
      </c>
      <c r="E525" s="40">
        <f t="shared" si="46"/>
        <v>12</v>
      </c>
      <c r="F525" s="40" t="str">
        <f t="shared" si="47"/>
        <v>BEDON</v>
      </c>
      <c r="G525" s="40" t="str">
        <f>VLOOKUP(F525,'Effectif contrat'!A:B,2,FALSE)</f>
        <v>B05 - FONCTIONS SUPPORT</v>
      </c>
      <c r="H525" s="32" t="s">
        <v>19</v>
      </c>
      <c r="I525" s="32" t="s">
        <v>175</v>
      </c>
      <c r="J525" s="32">
        <v>10</v>
      </c>
      <c r="K525" s="39">
        <v>13.32</v>
      </c>
      <c r="L525" s="32">
        <v>10</v>
      </c>
      <c r="M525" s="39">
        <v>133.19999999999999</v>
      </c>
      <c r="N525" s="6"/>
      <c r="O525" t="str">
        <f>VLOOKUP(I525,Article_famille!A:B,2,FALSE)</f>
        <v>Mains</v>
      </c>
      <c r="P525" t="str">
        <f>VLOOKUP(A525,'Copier commandes wix'!I:N,4,FALSE)</f>
        <v>‎11‎/‎04‎/‎2016</v>
      </c>
      <c r="Q525">
        <f>VLOOKUP(G525,'effectif par contrat'!A:B,2,FALSE)</f>
        <v>10</v>
      </c>
    </row>
    <row r="526" spans="1:17" x14ac:dyDescent="0.35">
      <c r="A526" s="59" t="s">
        <v>2135</v>
      </c>
      <c r="B526" s="40" t="s">
        <v>473</v>
      </c>
      <c r="C526" s="40" t="str">
        <f t="shared" si="44"/>
        <v>Philippe</v>
      </c>
      <c r="D526" s="40">
        <f t="shared" si="45"/>
        <v>9</v>
      </c>
      <c r="E526" s="40">
        <f t="shared" si="46"/>
        <v>17</v>
      </c>
      <c r="F526" s="40" t="str">
        <f t="shared" si="47"/>
        <v>Rousseau</v>
      </c>
      <c r="G526" s="40" t="str">
        <f>VLOOKUP(F526,'Effectif contrat'!A:B,2,FALSE)</f>
        <v>METHODES</v>
      </c>
      <c r="H526" s="31" t="s">
        <v>19</v>
      </c>
      <c r="I526" s="31" t="s">
        <v>37</v>
      </c>
      <c r="J526" s="31">
        <v>43</v>
      </c>
      <c r="K526" s="38">
        <v>35.200000000000003</v>
      </c>
      <c r="L526" s="31">
        <v>1</v>
      </c>
      <c r="M526" s="38">
        <v>35.200000000000003</v>
      </c>
      <c r="N526" s="5"/>
      <c r="O526" t="str">
        <f>VLOOKUP(I526,Article_famille!A:B,2,FALSE)</f>
        <v>Pieds</v>
      </c>
      <c r="P526" t="str">
        <f>VLOOKUP(A526,'Copier commandes wix'!I:N,4,FALSE)</f>
        <v>‎11‎/‎04‎/‎2016</v>
      </c>
      <c r="Q526">
        <f>VLOOKUP(G526,'effectif par contrat'!A:B,2,FALSE)</f>
        <v>9</v>
      </c>
    </row>
    <row r="527" spans="1:17" x14ac:dyDescent="0.35">
      <c r="A527" s="59" t="s">
        <v>2135</v>
      </c>
      <c r="B527" s="40" t="s">
        <v>473</v>
      </c>
      <c r="C527" s="40" t="str">
        <f t="shared" si="44"/>
        <v>Philippe</v>
      </c>
      <c r="D527" s="40">
        <f t="shared" si="45"/>
        <v>9</v>
      </c>
      <c r="E527" s="40">
        <f t="shared" si="46"/>
        <v>17</v>
      </c>
      <c r="F527" s="40" t="str">
        <f t="shared" si="47"/>
        <v>Rousseau</v>
      </c>
      <c r="G527" s="40" t="str">
        <f>VLOOKUP(F527,'Effectif contrat'!A:B,2,FALSE)</f>
        <v>METHODES</v>
      </c>
      <c r="H527" s="32" t="s">
        <v>112</v>
      </c>
      <c r="I527" s="32" t="s">
        <v>208</v>
      </c>
      <c r="J527" s="32" t="s">
        <v>15</v>
      </c>
      <c r="K527" s="39">
        <v>0</v>
      </c>
      <c r="L527" s="32">
        <v>1</v>
      </c>
      <c r="M527" s="39">
        <v>0</v>
      </c>
      <c r="N527" s="6"/>
      <c r="O527" t="str">
        <f>VLOOKUP(I527,Article_famille!A:B,2,FALSE)</f>
        <v>VPI</v>
      </c>
      <c r="P527" t="str">
        <f>VLOOKUP(A527,'Copier commandes wix'!I:N,4,FALSE)</f>
        <v>‎11‎/‎04‎/‎2016</v>
      </c>
      <c r="Q527">
        <f>VLOOKUP(G527,'effectif par contrat'!A:B,2,FALSE)</f>
        <v>9</v>
      </c>
    </row>
    <row r="528" spans="1:17" x14ac:dyDescent="0.35">
      <c r="A528" s="59" t="s">
        <v>2135</v>
      </c>
      <c r="B528" s="40" t="s">
        <v>473</v>
      </c>
      <c r="C528" s="40" t="str">
        <f t="shared" si="44"/>
        <v>Philippe</v>
      </c>
      <c r="D528" s="40">
        <f t="shared" si="45"/>
        <v>9</v>
      </c>
      <c r="E528" s="40">
        <f t="shared" si="46"/>
        <v>17</v>
      </c>
      <c r="F528" s="40" t="str">
        <f t="shared" si="47"/>
        <v>Rousseau</v>
      </c>
      <c r="G528" s="40" t="str">
        <f>VLOOKUP(F528,'Effectif contrat'!A:B,2,FALSE)</f>
        <v>METHODES</v>
      </c>
      <c r="H528" s="31" t="s">
        <v>112</v>
      </c>
      <c r="I528" s="31" t="s">
        <v>207</v>
      </c>
      <c r="J528" s="31">
        <v>42</v>
      </c>
      <c r="K528" s="38">
        <v>0</v>
      </c>
      <c r="L528" s="31">
        <v>1</v>
      </c>
      <c r="M528" s="38">
        <v>0</v>
      </c>
      <c r="N528" s="5"/>
      <c r="O528" t="str">
        <f>VLOOKUP(I528,Article_famille!A:B,2,FALSE)</f>
        <v>VPI</v>
      </c>
      <c r="P528" t="str">
        <f>VLOOKUP(A528,'Copier commandes wix'!I:N,4,FALSE)</f>
        <v>‎11‎/‎04‎/‎2016</v>
      </c>
      <c r="Q528">
        <f>VLOOKUP(G528,'effectif par contrat'!A:B,2,FALSE)</f>
        <v>9</v>
      </c>
    </row>
    <row r="529" spans="1:17" x14ac:dyDescent="0.35">
      <c r="A529" s="59" t="s">
        <v>2135</v>
      </c>
      <c r="B529" s="40" t="s">
        <v>473</v>
      </c>
      <c r="C529" s="40" t="str">
        <f t="shared" si="44"/>
        <v>Philippe</v>
      </c>
      <c r="D529" s="40">
        <f t="shared" si="45"/>
        <v>9</v>
      </c>
      <c r="E529" s="40">
        <f t="shared" si="46"/>
        <v>17</v>
      </c>
      <c r="F529" s="40" t="str">
        <f t="shared" si="47"/>
        <v>Rousseau</v>
      </c>
      <c r="G529" s="40" t="str">
        <f>VLOOKUP(F529,'Effectif contrat'!A:B,2,FALSE)</f>
        <v>METHODES</v>
      </c>
      <c r="H529" s="32" t="s">
        <v>112</v>
      </c>
      <c r="I529" s="32" t="s">
        <v>113</v>
      </c>
      <c r="J529" s="32" t="s">
        <v>15</v>
      </c>
      <c r="K529" s="39">
        <v>0</v>
      </c>
      <c r="L529" s="32">
        <v>3</v>
      </c>
      <c r="M529" s="39">
        <v>0</v>
      </c>
      <c r="N529" s="6"/>
      <c r="O529" t="str">
        <f>VLOOKUP(I529,Article_famille!A:B,2,FALSE)</f>
        <v>VPI</v>
      </c>
      <c r="P529" t="str">
        <f>VLOOKUP(A529,'Copier commandes wix'!I:N,4,FALSE)</f>
        <v>‎11‎/‎04‎/‎2016</v>
      </c>
      <c r="Q529">
        <f>VLOOKUP(G529,'effectif par contrat'!A:B,2,FALSE)</f>
        <v>9</v>
      </c>
    </row>
    <row r="530" spans="1:17" x14ac:dyDescent="0.35">
      <c r="A530" s="59" t="s">
        <v>2136</v>
      </c>
      <c r="B530" s="40" t="s">
        <v>456</v>
      </c>
      <c r="C530" s="40" t="str">
        <f t="shared" si="44"/>
        <v>thomas</v>
      </c>
      <c r="D530" s="40">
        <f t="shared" si="45"/>
        <v>7</v>
      </c>
      <c r="E530" s="40">
        <f t="shared" si="46"/>
        <v>13</v>
      </c>
      <c r="F530" s="40" t="str">
        <f t="shared" si="47"/>
        <v>dupuis</v>
      </c>
      <c r="G530" s="40" t="str">
        <f>VLOOKUP(F530,'Effectif contrat'!A:B,2,FALSE)</f>
        <v>CLIENTS DIVERS - TRAVAUX</v>
      </c>
      <c r="H530" s="31" t="s">
        <v>19</v>
      </c>
      <c r="I530" s="31" t="s">
        <v>24</v>
      </c>
      <c r="J530" s="31" t="s">
        <v>54</v>
      </c>
      <c r="K530" s="38">
        <v>7.36</v>
      </c>
      <c r="L530" s="31">
        <v>2</v>
      </c>
      <c r="M530" s="38">
        <v>14.72</v>
      </c>
      <c r="N530" s="5"/>
      <c r="O530" t="str">
        <f>VLOOKUP(I530,Article_famille!A:B,2,FALSE)</f>
        <v>Mains</v>
      </c>
      <c r="P530" t="str">
        <f>VLOOKUP(A530,'Copier commandes wix'!I:N,4,FALSE)</f>
        <v>‎11‎/‎04‎/‎2016</v>
      </c>
      <c r="Q530">
        <f>VLOOKUP(G530,'effectif par contrat'!A:B,2,FALSE)</f>
        <v>4</v>
      </c>
    </row>
    <row r="531" spans="1:17" x14ac:dyDescent="0.35">
      <c r="A531" s="59" t="s">
        <v>2136</v>
      </c>
      <c r="B531" s="40" t="s">
        <v>456</v>
      </c>
      <c r="C531" s="40" t="str">
        <f t="shared" si="44"/>
        <v>thomas</v>
      </c>
      <c r="D531" s="40">
        <f t="shared" si="45"/>
        <v>7</v>
      </c>
      <c r="E531" s="40">
        <f t="shared" si="46"/>
        <v>13</v>
      </c>
      <c r="F531" s="40" t="str">
        <f t="shared" si="47"/>
        <v>dupuis</v>
      </c>
      <c r="G531" s="40" t="str">
        <f>VLOOKUP(F531,'Effectif contrat'!A:B,2,FALSE)</f>
        <v>CLIENTS DIVERS - TRAVAUX</v>
      </c>
      <c r="H531" s="32" t="s">
        <v>19</v>
      </c>
      <c r="I531" s="32" t="s">
        <v>24</v>
      </c>
      <c r="J531" s="32" t="s">
        <v>55</v>
      </c>
      <c r="K531" s="39">
        <v>7.36</v>
      </c>
      <c r="L531" s="32">
        <v>2</v>
      </c>
      <c r="M531" s="39">
        <v>14.72</v>
      </c>
      <c r="N531" s="6"/>
      <c r="O531" t="str">
        <f>VLOOKUP(I531,Article_famille!A:B,2,FALSE)</f>
        <v>Mains</v>
      </c>
      <c r="P531" t="str">
        <f>VLOOKUP(A531,'Copier commandes wix'!I:N,4,FALSE)</f>
        <v>‎11‎/‎04‎/‎2016</v>
      </c>
      <c r="Q531">
        <f>VLOOKUP(G531,'effectif par contrat'!A:B,2,FALSE)</f>
        <v>4</v>
      </c>
    </row>
    <row r="532" spans="1:17" x14ac:dyDescent="0.35">
      <c r="A532" s="59" t="s">
        <v>2136</v>
      </c>
      <c r="B532" s="40" t="s">
        <v>456</v>
      </c>
      <c r="C532" s="40" t="str">
        <f t="shared" si="44"/>
        <v>thomas</v>
      </c>
      <c r="D532" s="40">
        <f t="shared" si="45"/>
        <v>7</v>
      </c>
      <c r="E532" s="40">
        <f t="shared" si="46"/>
        <v>13</v>
      </c>
      <c r="F532" s="40" t="str">
        <f t="shared" si="47"/>
        <v>dupuis</v>
      </c>
      <c r="G532" s="40" t="str">
        <f>VLOOKUP(F532,'Effectif contrat'!A:B,2,FALSE)</f>
        <v>CLIENTS DIVERS - TRAVAUX</v>
      </c>
      <c r="H532" s="31" t="s">
        <v>19</v>
      </c>
      <c r="I532" s="31" t="s">
        <v>24</v>
      </c>
      <c r="J532" s="31" t="s">
        <v>56</v>
      </c>
      <c r="K532" s="38">
        <v>7.36</v>
      </c>
      <c r="L532" s="31">
        <v>2</v>
      </c>
      <c r="M532" s="38">
        <v>14.72</v>
      </c>
      <c r="N532" s="5"/>
      <c r="O532" t="str">
        <f>VLOOKUP(I532,Article_famille!A:B,2,FALSE)</f>
        <v>Mains</v>
      </c>
      <c r="P532" t="str">
        <f>VLOOKUP(A532,'Copier commandes wix'!I:N,4,FALSE)</f>
        <v>‎11‎/‎04‎/‎2016</v>
      </c>
      <c r="Q532">
        <f>VLOOKUP(G532,'effectif par contrat'!A:B,2,FALSE)</f>
        <v>4</v>
      </c>
    </row>
    <row r="533" spans="1:17" x14ac:dyDescent="0.35">
      <c r="A533" s="59" t="s">
        <v>2137</v>
      </c>
      <c r="B533" s="40" t="s">
        <v>214</v>
      </c>
      <c r="C533" s="40" t="str">
        <f t="shared" ref="C533:C551" si="48">IFERROR(MID(B533,1,FIND(" ",B533,1)-1),"")</f>
        <v>vincent</v>
      </c>
      <c r="D533" s="40">
        <f t="shared" ref="D533:D551" si="49">LEN(C533)+1</f>
        <v>8</v>
      </c>
      <c r="E533" s="40">
        <f t="shared" ref="E533:E551" si="50">LEN(B533)</f>
        <v>16</v>
      </c>
      <c r="F533" s="40" t="str">
        <f t="shared" ref="F533:F551" si="51">RIGHT(B533,E533-D533)</f>
        <v>davantes</v>
      </c>
      <c r="G533" s="40" t="str">
        <f>VLOOKUP(F533,'Effectif contrat'!A:B,2,FALSE)</f>
        <v>AIRBUS - TRAVAUX MOSE</v>
      </c>
      <c r="H533" s="32" t="s">
        <v>19</v>
      </c>
      <c r="I533" s="32" t="s">
        <v>62</v>
      </c>
      <c r="J533" s="32" t="s">
        <v>63</v>
      </c>
      <c r="K533" s="39">
        <v>4.26</v>
      </c>
      <c r="L533" s="32">
        <v>1</v>
      </c>
      <c r="M533" s="39">
        <v>4.26</v>
      </c>
      <c r="N533" s="6"/>
      <c r="O533" t="str">
        <f>VLOOKUP(I533,Article_famille!A:B,2,FALSE)</f>
        <v>Pieds</v>
      </c>
      <c r="P533" t="str">
        <f>VLOOKUP(A533,'Copier commandes wix'!I:N,4,FALSE)</f>
        <v>‎12‎/‎04‎/‎2016</v>
      </c>
      <c r="Q533">
        <f>VLOOKUP(G533,'effectif par contrat'!A:B,2,FALSE)</f>
        <v>5</v>
      </c>
    </row>
    <row r="534" spans="1:17" x14ac:dyDescent="0.35">
      <c r="A534" s="59" t="s">
        <v>2137</v>
      </c>
      <c r="B534" s="40" t="s">
        <v>214</v>
      </c>
      <c r="C534" s="40" t="str">
        <f t="shared" si="48"/>
        <v>vincent</v>
      </c>
      <c r="D534" s="40">
        <f t="shared" si="49"/>
        <v>8</v>
      </c>
      <c r="E534" s="40">
        <f t="shared" si="50"/>
        <v>16</v>
      </c>
      <c r="F534" s="40" t="str">
        <f t="shared" si="51"/>
        <v>davantes</v>
      </c>
      <c r="G534" s="40" t="str">
        <f>VLOOKUP(F534,'Effectif contrat'!A:B,2,FALSE)</f>
        <v>AIRBUS - TRAVAUX MOSE</v>
      </c>
      <c r="H534" s="31" t="s">
        <v>19</v>
      </c>
      <c r="I534" s="31" t="s">
        <v>62</v>
      </c>
      <c r="J534" s="31" t="s">
        <v>439</v>
      </c>
      <c r="K534" s="38">
        <v>4.26</v>
      </c>
      <c r="L534" s="31">
        <v>1</v>
      </c>
      <c r="M534" s="38">
        <v>4.26</v>
      </c>
      <c r="N534" s="5"/>
      <c r="O534" t="str">
        <f>VLOOKUP(I534,Article_famille!A:B,2,FALSE)</f>
        <v>Pieds</v>
      </c>
      <c r="P534" t="str">
        <f>VLOOKUP(A534,'Copier commandes wix'!I:N,4,FALSE)</f>
        <v>‎12‎/‎04‎/‎2016</v>
      </c>
      <c r="Q534">
        <f>VLOOKUP(G534,'effectif par contrat'!A:B,2,FALSE)</f>
        <v>5</v>
      </c>
    </row>
    <row r="535" spans="1:17" x14ac:dyDescent="0.35">
      <c r="A535" s="59" t="s">
        <v>2138</v>
      </c>
      <c r="B535" s="40" t="s">
        <v>32</v>
      </c>
      <c r="C535" s="40" t="str">
        <f t="shared" si="48"/>
        <v>Vincent</v>
      </c>
      <c r="D535" s="40">
        <f t="shared" si="49"/>
        <v>8</v>
      </c>
      <c r="E535" s="40">
        <f t="shared" si="50"/>
        <v>14</v>
      </c>
      <c r="F535" s="40" t="str">
        <f t="shared" si="51"/>
        <v>PASCAL</v>
      </c>
      <c r="G535" s="40" t="str">
        <f>VLOOKUP(F535,'Effectif contrat'!A:B,2,FALSE)</f>
        <v>AIRBUS - MAINTENANCE FAL</v>
      </c>
      <c r="H535" s="31" t="s">
        <v>19</v>
      </c>
      <c r="I535" s="31" t="s">
        <v>27</v>
      </c>
      <c r="J535" s="31"/>
      <c r="K535" s="38">
        <v>18.350000000000001</v>
      </c>
      <c r="L535" s="31">
        <v>10</v>
      </c>
      <c r="M535" s="38">
        <v>183.5</v>
      </c>
      <c r="N535" s="5"/>
      <c r="O535" t="str">
        <f>VLOOKUP(I535,Article_famille!A:B,2,FALSE)</f>
        <v>Respiratoire</v>
      </c>
      <c r="P535" t="str">
        <f>VLOOKUP(A535,'Copier commandes wix'!I:N,4,FALSE)</f>
        <v>‎13‎/‎04‎/‎2016</v>
      </c>
      <c r="Q535">
        <f>VLOOKUP(G535,'effectif par contrat'!A:B,2,FALSE)</f>
        <v>38</v>
      </c>
    </row>
    <row r="536" spans="1:17" x14ac:dyDescent="0.35">
      <c r="A536" s="59" t="s">
        <v>2138</v>
      </c>
      <c r="B536" s="40" t="s">
        <v>32</v>
      </c>
      <c r="C536" s="40" t="str">
        <f t="shared" si="48"/>
        <v>Vincent</v>
      </c>
      <c r="D536" s="40">
        <f t="shared" si="49"/>
        <v>8</v>
      </c>
      <c r="E536" s="40">
        <f t="shared" si="50"/>
        <v>14</v>
      </c>
      <c r="F536" s="40" t="str">
        <f t="shared" si="51"/>
        <v>PASCAL</v>
      </c>
      <c r="G536" s="40" t="str">
        <f>VLOOKUP(F536,'Effectif contrat'!A:B,2,FALSE)</f>
        <v>AIRBUS - MAINTENANCE FAL</v>
      </c>
      <c r="H536" s="32" t="s">
        <v>19</v>
      </c>
      <c r="I536" s="32" t="s">
        <v>464</v>
      </c>
      <c r="J536" s="32"/>
      <c r="K536" s="39">
        <v>22.3</v>
      </c>
      <c r="L536" s="32">
        <v>5</v>
      </c>
      <c r="M536" s="39">
        <v>111.5</v>
      </c>
      <c r="N536" s="6"/>
      <c r="O536" t="str">
        <f>VLOOKUP(I536,Article_famille!A:B,2,FALSE)</f>
        <v>Respiratoire</v>
      </c>
      <c r="P536" t="str">
        <f>VLOOKUP(A536,'Copier commandes wix'!I:N,4,FALSE)</f>
        <v>‎13‎/‎04‎/‎2016</v>
      </c>
      <c r="Q536">
        <f>VLOOKUP(G536,'effectif par contrat'!A:B,2,FALSE)</f>
        <v>38</v>
      </c>
    </row>
    <row r="537" spans="1:17" x14ac:dyDescent="0.35">
      <c r="A537" s="59" t="s">
        <v>2139</v>
      </c>
      <c r="B537" s="40" t="s">
        <v>117</v>
      </c>
      <c r="C537" s="40" t="str">
        <f t="shared" si="48"/>
        <v>alexis</v>
      </c>
      <c r="D537" s="40">
        <f t="shared" si="49"/>
        <v>7</v>
      </c>
      <c r="E537" s="40">
        <f t="shared" si="50"/>
        <v>15</v>
      </c>
      <c r="F537" s="40" t="str">
        <f t="shared" si="51"/>
        <v>tamowski</v>
      </c>
      <c r="G537" s="40" t="str">
        <f>VLOOKUP(F537,'Effectif contrat'!A:B,2,FALSE)</f>
        <v>AIRBUS - MAINTENANCE MOSE</v>
      </c>
      <c r="H537" s="31" t="s">
        <v>19</v>
      </c>
      <c r="I537" s="31" t="s">
        <v>22</v>
      </c>
      <c r="J537" s="31">
        <v>43</v>
      </c>
      <c r="K537" s="38">
        <v>39.68</v>
      </c>
      <c r="L537" s="31">
        <v>1</v>
      </c>
      <c r="M537" s="38">
        <v>39.68</v>
      </c>
      <c r="N537" s="5"/>
      <c r="O537" t="str">
        <f>VLOOKUP(I537,Article_famille!A:B,2,FALSE)</f>
        <v>Pieds</v>
      </c>
      <c r="P537" t="str">
        <f>VLOOKUP(A537,'Copier commandes wix'!I:N,4,FALSE)</f>
        <v>‎21‎/‎04‎/‎2016</v>
      </c>
      <c r="Q537">
        <f>VLOOKUP(G537,'effectif par contrat'!A:B,2,FALSE)</f>
        <v>37</v>
      </c>
    </row>
    <row r="538" spans="1:17" x14ac:dyDescent="0.35">
      <c r="A538" s="59" t="s">
        <v>2139</v>
      </c>
      <c r="B538" s="40" t="s">
        <v>117</v>
      </c>
      <c r="C538" s="40" t="str">
        <f t="shared" si="48"/>
        <v>alexis</v>
      </c>
      <c r="D538" s="40">
        <f t="shared" si="49"/>
        <v>7</v>
      </c>
      <c r="E538" s="40">
        <f t="shared" si="50"/>
        <v>15</v>
      </c>
      <c r="F538" s="40" t="str">
        <f t="shared" si="51"/>
        <v>tamowski</v>
      </c>
      <c r="G538" s="40" t="str">
        <f>VLOOKUP(F538,'Effectif contrat'!A:B,2,FALSE)</f>
        <v>AIRBUS - MAINTENANCE MOSE</v>
      </c>
      <c r="H538" s="32" t="s">
        <v>19</v>
      </c>
      <c r="I538" s="32" t="s">
        <v>20</v>
      </c>
      <c r="J538" s="32">
        <v>7</v>
      </c>
      <c r="K538" s="39">
        <v>3.71</v>
      </c>
      <c r="L538" s="32">
        <v>12</v>
      </c>
      <c r="M538" s="39">
        <v>44.52</v>
      </c>
      <c r="N538" s="6"/>
      <c r="O538" t="str">
        <f>VLOOKUP(I538,Article_famille!A:B,2,FALSE)</f>
        <v>Mains</v>
      </c>
      <c r="P538" t="str">
        <f>VLOOKUP(A538,'Copier commandes wix'!I:N,4,FALSE)</f>
        <v>‎21‎/‎04‎/‎2016</v>
      </c>
      <c r="Q538">
        <f>VLOOKUP(G538,'effectif par contrat'!A:B,2,FALSE)</f>
        <v>37</v>
      </c>
    </row>
    <row r="539" spans="1:17" x14ac:dyDescent="0.35">
      <c r="A539" s="59" t="s">
        <v>2139</v>
      </c>
      <c r="B539" s="40" t="s">
        <v>117</v>
      </c>
      <c r="C539" s="40" t="str">
        <f t="shared" si="48"/>
        <v>alexis</v>
      </c>
      <c r="D539" s="40">
        <f t="shared" si="49"/>
        <v>7</v>
      </c>
      <c r="E539" s="40">
        <f t="shared" si="50"/>
        <v>15</v>
      </c>
      <c r="F539" s="40" t="str">
        <f t="shared" si="51"/>
        <v>tamowski</v>
      </c>
      <c r="G539" s="40" t="str">
        <f>VLOOKUP(F539,'Effectif contrat'!A:B,2,FALSE)</f>
        <v>AIRBUS - MAINTENANCE MOSE</v>
      </c>
      <c r="H539" s="31" t="s">
        <v>19</v>
      </c>
      <c r="I539" s="31" t="s">
        <v>20</v>
      </c>
      <c r="J539" s="31">
        <v>9</v>
      </c>
      <c r="K539" s="38">
        <v>3.71</v>
      </c>
      <c r="L539" s="31">
        <v>120</v>
      </c>
      <c r="M539" s="38">
        <v>445.2</v>
      </c>
      <c r="N539" s="5"/>
      <c r="O539" t="str">
        <f>VLOOKUP(I539,Article_famille!A:B,2,FALSE)</f>
        <v>Mains</v>
      </c>
      <c r="P539" t="str">
        <f>VLOOKUP(A539,'Copier commandes wix'!I:N,4,FALSE)</f>
        <v>‎21‎/‎04‎/‎2016</v>
      </c>
      <c r="Q539">
        <f>VLOOKUP(G539,'effectif par contrat'!A:B,2,FALSE)</f>
        <v>37</v>
      </c>
    </row>
    <row r="540" spans="1:17" x14ac:dyDescent="0.35">
      <c r="A540" s="59" t="s">
        <v>2139</v>
      </c>
      <c r="B540" s="40" t="s">
        <v>117</v>
      </c>
      <c r="C540" s="40" t="str">
        <f t="shared" si="48"/>
        <v>alexis</v>
      </c>
      <c r="D540" s="40">
        <f t="shared" si="49"/>
        <v>7</v>
      </c>
      <c r="E540" s="40">
        <f t="shared" si="50"/>
        <v>15</v>
      </c>
      <c r="F540" s="40" t="str">
        <f t="shared" si="51"/>
        <v>tamowski</v>
      </c>
      <c r="G540" s="40" t="str">
        <f>VLOOKUP(F540,'Effectif contrat'!A:B,2,FALSE)</f>
        <v>AIRBUS - MAINTENANCE MOSE</v>
      </c>
      <c r="H540" s="32" t="s">
        <v>19</v>
      </c>
      <c r="I540" s="32" t="s">
        <v>20</v>
      </c>
      <c r="J540" s="32">
        <v>10</v>
      </c>
      <c r="K540" s="39">
        <v>3.71</v>
      </c>
      <c r="L540" s="32">
        <v>120</v>
      </c>
      <c r="M540" s="39">
        <v>445.2</v>
      </c>
      <c r="N540" s="6"/>
      <c r="O540" t="str">
        <f>VLOOKUP(I540,Article_famille!A:B,2,FALSE)</f>
        <v>Mains</v>
      </c>
      <c r="P540" t="str">
        <f>VLOOKUP(A540,'Copier commandes wix'!I:N,4,FALSE)</f>
        <v>‎21‎/‎04‎/‎2016</v>
      </c>
      <c r="Q540">
        <f>VLOOKUP(G540,'effectif par contrat'!A:B,2,FALSE)</f>
        <v>37</v>
      </c>
    </row>
    <row r="541" spans="1:17" x14ac:dyDescent="0.35">
      <c r="A541" s="59" t="s">
        <v>2139</v>
      </c>
      <c r="B541" s="40" t="s">
        <v>117</v>
      </c>
      <c r="C541" s="40" t="str">
        <f t="shared" si="48"/>
        <v>alexis</v>
      </c>
      <c r="D541" s="40">
        <f t="shared" si="49"/>
        <v>7</v>
      </c>
      <c r="E541" s="40">
        <f t="shared" si="50"/>
        <v>15</v>
      </c>
      <c r="F541" s="40" t="str">
        <f t="shared" si="51"/>
        <v>tamowski</v>
      </c>
      <c r="G541" s="40" t="str">
        <f>VLOOKUP(F541,'Effectif contrat'!A:B,2,FALSE)</f>
        <v>AIRBUS - MAINTENANCE MOSE</v>
      </c>
      <c r="H541" s="32" t="s">
        <v>19</v>
      </c>
      <c r="I541" s="32" t="s">
        <v>57</v>
      </c>
      <c r="J541" s="32"/>
      <c r="K541" s="39">
        <v>2.42</v>
      </c>
      <c r="L541" s="32">
        <v>40</v>
      </c>
      <c r="M541" s="39">
        <v>96.8</v>
      </c>
      <c r="N541" s="6"/>
      <c r="O541" t="str">
        <f>VLOOKUP(I541,Article_famille!A:B,2,FALSE)</f>
        <v>Respiratoire</v>
      </c>
      <c r="P541" t="str">
        <f>VLOOKUP(A541,'Copier commandes wix'!I:N,4,FALSE)</f>
        <v>‎21‎/‎04‎/‎2016</v>
      </c>
      <c r="Q541">
        <f>VLOOKUP(G541,'effectif par contrat'!A:B,2,FALSE)</f>
        <v>37</v>
      </c>
    </row>
    <row r="542" spans="1:17" x14ac:dyDescent="0.35">
      <c r="A542" s="59" t="s">
        <v>2140</v>
      </c>
      <c r="B542" s="40" t="s">
        <v>475</v>
      </c>
      <c r="C542" s="40" t="str">
        <f t="shared" si="48"/>
        <v>marc</v>
      </c>
      <c r="D542" s="40">
        <f t="shared" si="49"/>
        <v>5</v>
      </c>
      <c r="E542" s="40">
        <f t="shared" si="50"/>
        <v>12</v>
      </c>
      <c r="F542" s="40" t="str">
        <f t="shared" si="51"/>
        <v>RETRAYT</v>
      </c>
      <c r="G542" s="40" t="str">
        <f>VLOOKUP(F542,'Effectif contrat'!A:B,2,FALSE)</f>
        <v>ARIANEGROUP - MAINTENANCE</v>
      </c>
      <c r="H542" s="31" t="s">
        <v>25</v>
      </c>
      <c r="I542" s="31" t="s">
        <v>35</v>
      </c>
      <c r="J542" s="31">
        <v>43</v>
      </c>
      <c r="K542" s="38">
        <v>29.89</v>
      </c>
      <c r="L542" s="31">
        <v>1</v>
      </c>
      <c r="M542" s="38">
        <v>29.89</v>
      </c>
      <c r="N542" s="5"/>
      <c r="O542" t="str">
        <f>VLOOKUP(I542,Article_famille!A:B,2,FALSE)</f>
        <v>Pieds</v>
      </c>
      <c r="P542" t="str">
        <f>VLOOKUP(A542,'Copier commandes wix'!I:N,4,FALSE)</f>
        <v>‎25‎/‎04‎/‎2016</v>
      </c>
      <c r="Q542">
        <f>VLOOKUP(G542,'effectif par contrat'!A:B,2,FALSE)</f>
        <v>9</v>
      </c>
    </row>
    <row r="543" spans="1:17" x14ac:dyDescent="0.35">
      <c r="A543" s="59" t="s">
        <v>2140</v>
      </c>
      <c r="B543" s="40" t="s">
        <v>475</v>
      </c>
      <c r="C543" s="40" t="str">
        <f t="shared" si="48"/>
        <v>marc</v>
      </c>
      <c r="D543" s="40">
        <f t="shared" si="49"/>
        <v>5</v>
      </c>
      <c r="E543" s="40">
        <f t="shared" si="50"/>
        <v>12</v>
      </c>
      <c r="F543" s="40" t="str">
        <f t="shared" si="51"/>
        <v>RETRAYT</v>
      </c>
      <c r="G543" s="40" t="str">
        <f>VLOOKUP(F543,'Effectif contrat'!A:B,2,FALSE)</f>
        <v>ARIANEGROUP - MAINTENANCE</v>
      </c>
      <c r="H543" s="32" t="s">
        <v>19</v>
      </c>
      <c r="I543" s="32" t="s">
        <v>62</v>
      </c>
      <c r="J543" s="32" t="s">
        <v>439</v>
      </c>
      <c r="K543" s="39">
        <v>4.26</v>
      </c>
      <c r="L543" s="32">
        <v>1</v>
      </c>
      <c r="M543" s="39">
        <v>4.26</v>
      </c>
      <c r="N543" s="6"/>
      <c r="O543" t="str">
        <f>VLOOKUP(I543,Article_famille!A:B,2,FALSE)</f>
        <v>Pieds</v>
      </c>
      <c r="P543" t="str">
        <f>VLOOKUP(A543,'Copier commandes wix'!I:N,4,FALSE)</f>
        <v>‎25‎/‎04‎/‎2016</v>
      </c>
      <c r="Q543">
        <f>VLOOKUP(G543,'effectif par contrat'!A:B,2,FALSE)</f>
        <v>9</v>
      </c>
    </row>
    <row r="544" spans="1:17" x14ac:dyDescent="0.35">
      <c r="A544" s="59" t="s">
        <v>2141</v>
      </c>
      <c r="B544" s="40" t="s">
        <v>12</v>
      </c>
      <c r="C544" s="40" t="str">
        <f t="shared" si="48"/>
        <v>alexis</v>
      </c>
      <c r="D544" s="40">
        <f t="shared" si="49"/>
        <v>7</v>
      </c>
      <c r="E544" s="40">
        <f t="shared" si="50"/>
        <v>16</v>
      </c>
      <c r="F544" s="40" t="str">
        <f t="shared" si="51"/>
        <v>codevelle</v>
      </c>
      <c r="G544" s="40" t="str">
        <f>VLOOKUP(F544,'Effectif contrat'!A:B,2,FALSE)</f>
        <v xml:space="preserve">LIEBHERR - MAINTENANCE </v>
      </c>
      <c r="H544" s="31" t="s">
        <v>19</v>
      </c>
      <c r="I544" s="31" t="s">
        <v>68</v>
      </c>
      <c r="J544" s="31">
        <v>9</v>
      </c>
      <c r="K544" s="38">
        <v>3.91</v>
      </c>
      <c r="L544" s="31">
        <v>10</v>
      </c>
      <c r="M544" s="38">
        <v>39.1</v>
      </c>
      <c r="N544" s="5"/>
      <c r="O544" t="str">
        <f>VLOOKUP(I544,Article_famille!A:B,2,FALSE)</f>
        <v>Mains</v>
      </c>
      <c r="P544" t="str">
        <f>VLOOKUP(A544,'Copier commandes wix'!I:N,4,FALSE)</f>
        <v>‎02‎/‎05‎/‎2016</v>
      </c>
      <c r="Q544">
        <f>VLOOKUP(G544,'effectif par contrat'!A:B,2,FALSE)</f>
        <v>5</v>
      </c>
    </row>
    <row r="545" spans="1:17" x14ac:dyDescent="0.35">
      <c r="A545" s="59" t="s">
        <v>2141</v>
      </c>
      <c r="B545" s="40" t="s">
        <v>12</v>
      </c>
      <c r="C545" s="40" t="str">
        <f t="shared" si="48"/>
        <v>alexis</v>
      </c>
      <c r="D545" s="40">
        <f t="shared" si="49"/>
        <v>7</v>
      </c>
      <c r="E545" s="40">
        <f t="shared" si="50"/>
        <v>16</v>
      </c>
      <c r="F545" s="40" t="str">
        <f t="shared" si="51"/>
        <v>codevelle</v>
      </c>
      <c r="G545" s="40" t="str">
        <f>VLOOKUP(F545,'Effectif contrat'!A:B,2,FALSE)</f>
        <v xml:space="preserve">LIEBHERR - MAINTENANCE </v>
      </c>
      <c r="H545" s="32" t="s">
        <v>19</v>
      </c>
      <c r="I545" s="32" t="s">
        <v>68</v>
      </c>
      <c r="J545" s="32">
        <v>10</v>
      </c>
      <c r="K545" s="39">
        <v>3.91</v>
      </c>
      <c r="L545" s="32">
        <v>10</v>
      </c>
      <c r="M545" s="39">
        <v>39.1</v>
      </c>
      <c r="N545" s="6"/>
      <c r="O545" t="str">
        <f>VLOOKUP(I545,Article_famille!A:B,2,FALSE)</f>
        <v>Mains</v>
      </c>
      <c r="P545" t="str">
        <f>VLOOKUP(A545,'Copier commandes wix'!I:N,4,FALSE)</f>
        <v>‎02‎/‎05‎/‎2016</v>
      </c>
      <c r="Q545">
        <f>VLOOKUP(G545,'effectif par contrat'!A:B,2,FALSE)</f>
        <v>5</v>
      </c>
    </row>
    <row r="546" spans="1:17" x14ac:dyDescent="0.35">
      <c r="A546" s="59" t="s">
        <v>2142</v>
      </c>
      <c r="B546" s="40" t="s">
        <v>214</v>
      </c>
      <c r="C546" s="40" t="str">
        <f t="shared" si="48"/>
        <v>vincent</v>
      </c>
      <c r="D546" s="40">
        <f t="shared" si="49"/>
        <v>8</v>
      </c>
      <c r="E546" s="40">
        <f t="shared" si="50"/>
        <v>16</v>
      </c>
      <c r="F546" s="40" t="str">
        <f t="shared" si="51"/>
        <v>davantes</v>
      </c>
      <c r="G546" s="40" t="str">
        <f>VLOOKUP(F546,'Effectif contrat'!A:B,2,FALSE)</f>
        <v>AIRBUS - TRAVAUX MOSE</v>
      </c>
      <c r="H546" s="31" t="s">
        <v>19</v>
      </c>
      <c r="I546" s="31" t="s">
        <v>476</v>
      </c>
      <c r="J546" s="31"/>
      <c r="K546" s="38">
        <v>35.22</v>
      </c>
      <c r="L546" s="31">
        <v>1</v>
      </c>
      <c r="M546" s="38">
        <v>35.22</v>
      </c>
      <c r="N546" s="5"/>
      <c r="O546" t="str">
        <f>VLOOKUP(I546,Article_famille!A:B,2,FALSE)</f>
        <v>Tête</v>
      </c>
      <c r="P546" t="str">
        <f>VLOOKUP(A546,'Copier commandes wix'!I:N,4,FALSE)</f>
        <v>‎04‎/‎05‎/‎2016</v>
      </c>
      <c r="Q546">
        <f>VLOOKUP(G546,'effectif par contrat'!A:B,2,FALSE)</f>
        <v>5</v>
      </c>
    </row>
    <row r="547" spans="1:17" x14ac:dyDescent="0.35">
      <c r="A547" s="59" t="s">
        <v>2143</v>
      </c>
      <c r="B547" s="40" t="s">
        <v>478</v>
      </c>
      <c r="C547" s="40" t="str">
        <f t="shared" si="48"/>
        <v>Karl</v>
      </c>
      <c r="D547" s="40">
        <f t="shared" si="49"/>
        <v>5</v>
      </c>
      <c r="E547" s="40">
        <f t="shared" si="50"/>
        <v>12</v>
      </c>
      <c r="F547" s="40" t="str">
        <f t="shared" si="51"/>
        <v>HUMBERT</v>
      </c>
      <c r="G547" s="40" t="str">
        <f>VLOOKUP(F547,'Effectif contrat'!A:B,2,FALSE)</f>
        <v>THALES - MAINTENANCE</v>
      </c>
      <c r="H547" s="31" t="s">
        <v>19</v>
      </c>
      <c r="I547" s="31" t="s">
        <v>443</v>
      </c>
      <c r="J547" s="31"/>
      <c r="K547" s="38">
        <v>4.01</v>
      </c>
      <c r="L547" s="31">
        <v>3</v>
      </c>
      <c r="M547" s="38">
        <v>12.03</v>
      </c>
      <c r="N547" s="5"/>
      <c r="O547" t="str">
        <f>VLOOKUP(I547,Article_famille!A:B,2,FALSE)</f>
        <v>Respiratoire</v>
      </c>
      <c r="P547" t="str">
        <f>VLOOKUP(A547,'Copier commandes wix'!I:N,4,FALSE)</f>
        <v>‎10‎/‎05‎/‎2016</v>
      </c>
      <c r="Q547">
        <f>VLOOKUP(G547,'effectif par contrat'!A:B,2,FALSE)</f>
        <v>3</v>
      </c>
    </row>
    <row r="548" spans="1:17" x14ac:dyDescent="0.35">
      <c r="A548" s="59" t="s">
        <v>2143</v>
      </c>
      <c r="B548" s="40" t="s">
        <v>478</v>
      </c>
      <c r="C548" s="40" t="str">
        <f t="shared" si="48"/>
        <v>Karl</v>
      </c>
      <c r="D548" s="40">
        <f t="shared" si="49"/>
        <v>5</v>
      </c>
      <c r="E548" s="40">
        <f t="shared" si="50"/>
        <v>12</v>
      </c>
      <c r="F548" s="40" t="str">
        <f t="shared" si="51"/>
        <v>HUMBERT</v>
      </c>
      <c r="G548" s="40" t="str">
        <f>VLOOKUP(F548,'Effectif contrat'!A:B,2,FALSE)</f>
        <v>THALES - MAINTENANCE</v>
      </c>
      <c r="H548" s="32" t="s">
        <v>19</v>
      </c>
      <c r="I548" s="32" t="s">
        <v>468</v>
      </c>
      <c r="J548" s="32"/>
      <c r="K548" s="39">
        <v>5.63</v>
      </c>
      <c r="L548" s="32">
        <v>1</v>
      </c>
      <c r="M548" s="39">
        <v>5.63</v>
      </c>
      <c r="N548" s="6"/>
      <c r="O548" t="str">
        <f>VLOOKUP(I548,Article_famille!A:B,2,FALSE)</f>
        <v>Yeux</v>
      </c>
      <c r="P548" t="str">
        <f>VLOOKUP(A548,'Copier commandes wix'!I:N,4,FALSE)</f>
        <v>‎10‎/‎05‎/‎2016</v>
      </c>
      <c r="Q548">
        <f>VLOOKUP(G548,'effectif par contrat'!A:B,2,FALSE)</f>
        <v>3</v>
      </c>
    </row>
    <row r="549" spans="1:17" x14ac:dyDescent="0.35">
      <c r="A549" s="59" t="s">
        <v>2144</v>
      </c>
      <c r="B549" s="40" t="s">
        <v>532</v>
      </c>
      <c r="C549" s="40" t="str">
        <f t="shared" si="48"/>
        <v>jean-luc</v>
      </c>
      <c r="D549" s="40">
        <f t="shared" si="49"/>
        <v>9</v>
      </c>
      <c r="E549" s="40">
        <f t="shared" si="50"/>
        <v>13</v>
      </c>
      <c r="F549" s="40" t="str">
        <f t="shared" si="51"/>
        <v>cebe</v>
      </c>
      <c r="G549" s="40" t="str">
        <f>VLOOKUP(F549,'Effectif contrat'!A:B,2,FALSE)</f>
        <v>CHANTIERS ELEC - REIXACH</v>
      </c>
      <c r="H549" s="31" t="s">
        <v>19</v>
      </c>
      <c r="I549" s="31" t="s">
        <v>180</v>
      </c>
      <c r="J549" s="31"/>
      <c r="K549" s="38">
        <v>17.88</v>
      </c>
      <c r="L549" s="31">
        <v>2</v>
      </c>
      <c r="M549" s="38">
        <v>35.76</v>
      </c>
      <c r="N549" s="5"/>
      <c r="O549" t="str">
        <f>VLOOKUP(I549,Article_famille!A:B,2,FALSE)</f>
        <v>Tête</v>
      </c>
      <c r="P549" t="str">
        <f>VLOOKUP(A549,'Copier commandes wix'!I:N,4,FALSE)</f>
        <v>‎12‎/‎05‎/‎2016</v>
      </c>
      <c r="Q549">
        <f>VLOOKUP(G549,'effectif par contrat'!A:B,2,FALSE)</f>
        <v>6</v>
      </c>
    </row>
    <row r="550" spans="1:17" x14ac:dyDescent="0.35">
      <c r="A550" s="59" t="s">
        <v>2145</v>
      </c>
      <c r="B550" s="40" t="s">
        <v>448</v>
      </c>
      <c r="C550" s="40" t="str">
        <f t="shared" si="48"/>
        <v>Jean-Luc</v>
      </c>
      <c r="D550" s="40">
        <f t="shared" si="49"/>
        <v>9</v>
      </c>
      <c r="E550" s="40">
        <f t="shared" si="50"/>
        <v>13</v>
      </c>
      <c r="F550" s="40" t="str">
        <f t="shared" si="51"/>
        <v>CEBE</v>
      </c>
      <c r="G550" s="40" t="str">
        <f>VLOOKUP(F550,'Effectif contrat'!A:B,2,FALSE)</f>
        <v>CHANTIERS ELEC - REIXACH</v>
      </c>
      <c r="H550" s="31" t="s">
        <v>19</v>
      </c>
      <c r="I550" s="31" t="s">
        <v>20</v>
      </c>
      <c r="J550" s="31">
        <v>10</v>
      </c>
      <c r="K550" s="38">
        <v>3.71</v>
      </c>
      <c r="L550" s="31">
        <v>20</v>
      </c>
      <c r="M550" s="38">
        <v>74.2</v>
      </c>
      <c r="N550" s="5"/>
      <c r="O550" t="str">
        <f>VLOOKUP(I550,Article_famille!A:B,2,FALSE)</f>
        <v>Mains</v>
      </c>
      <c r="P550" t="str">
        <f>VLOOKUP(A550,'Copier commandes wix'!I:N,4,FALSE)</f>
        <v>‎17‎/‎05‎/‎2016</v>
      </c>
      <c r="Q550">
        <f>VLOOKUP(G550,'effectif par contrat'!A:B,2,FALSE)</f>
        <v>6</v>
      </c>
    </row>
    <row r="551" spans="1:17" x14ac:dyDescent="0.35">
      <c r="A551" s="59" t="s">
        <v>2145</v>
      </c>
      <c r="B551" s="40" t="s">
        <v>448</v>
      </c>
      <c r="C551" s="40" t="str">
        <f t="shared" si="48"/>
        <v>Jean-Luc</v>
      </c>
      <c r="D551" s="40">
        <f t="shared" si="49"/>
        <v>9</v>
      </c>
      <c r="E551" s="40">
        <f t="shared" si="50"/>
        <v>13</v>
      </c>
      <c r="F551" s="40" t="str">
        <f t="shared" si="51"/>
        <v>CEBE</v>
      </c>
      <c r="G551" s="40" t="str">
        <f>VLOOKUP(F551,'Effectif contrat'!A:B,2,FALSE)</f>
        <v>CHANTIERS ELEC - REIXACH</v>
      </c>
      <c r="H551" s="32" t="s">
        <v>19</v>
      </c>
      <c r="I551" s="32" t="s">
        <v>20</v>
      </c>
      <c r="J551" s="32">
        <v>11</v>
      </c>
      <c r="K551" s="39">
        <v>3.71</v>
      </c>
      <c r="L551" s="32">
        <v>10</v>
      </c>
      <c r="M551" s="39">
        <v>37.1</v>
      </c>
      <c r="N551" s="6"/>
      <c r="O551" t="str">
        <f>VLOOKUP(I551,Article_famille!A:B,2,FALSE)</f>
        <v>Mains</v>
      </c>
      <c r="P551" t="str">
        <f>VLOOKUP(A551,'Copier commandes wix'!I:N,4,FALSE)</f>
        <v>‎17‎/‎05‎/‎2016</v>
      </c>
      <c r="Q551">
        <f>VLOOKUP(G551,'effectif par contrat'!A:B,2,FALSE)</f>
        <v>6</v>
      </c>
    </row>
    <row r="552" spans="1:17" x14ac:dyDescent="0.35">
      <c r="A552" s="59" t="s">
        <v>2145</v>
      </c>
      <c r="B552" s="40" t="s">
        <v>448</v>
      </c>
      <c r="C552" s="40" t="str">
        <f t="shared" ref="C552:C610" si="52">IFERROR(MID(B552,1,FIND(" ",B552,1)-1),"")</f>
        <v>Jean-Luc</v>
      </c>
      <c r="D552" s="40">
        <f t="shared" ref="D552:D610" si="53">LEN(C552)+1</f>
        <v>9</v>
      </c>
      <c r="E552" s="40">
        <f t="shared" ref="E552:E610" si="54">LEN(B552)</f>
        <v>13</v>
      </c>
      <c r="F552" s="40" t="str">
        <f t="shared" ref="F552:F610" si="55">RIGHT(B552,E552-D552)</f>
        <v>CEBE</v>
      </c>
      <c r="G552" s="40" t="str">
        <f>VLOOKUP(F552,'Effectif contrat'!A:B,2,FALSE)</f>
        <v>CHANTIERS ELEC - REIXACH</v>
      </c>
      <c r="H552" s="31" t="s">
        <v>19</v>
      </c>
      <c r="I552" s="31" t="s">
        <v>20</v>
      </c>
      <c r="J552" s="31">
        <v>9</v>
      </c>
      <c r="K552" s="38">
        <v>3.71</v>
      </c>
      <c r="L552" s="31">
        <v>20</v>
      </c>
      <c r="M552" s="38">
        <v>74.2</v>
      </c>
      <c r="N552" s="5"/>
      <c r="O552" t="str">
        <f>VLOOKUP(I552,Article_famille!A:B,2,FALSE)</f>
        <v>Mains</v>
      </c>
      <c r="P552" t="str">
        <f>VLOOKUP(A552,'Copier commandes wix'!I:N,4,FALSE)</f>
        <v>‎17‎/‎05‎/‎2016</v>
      </c>
      <c r="Q552">
        <f>VLOOKUP(G552,'effectif par contrat'!A:B,2,FALSE)</f>
        <v>6</v>
      </c>
    </row>
    <row r="553" spans="1:17" x14ac:dyDescent="0.35">
      <c r="A553" s="59" t="s">
        <v>2146</v>
      </c>
      <c r="B553" s="40" t="s">
        <v>451</v>
      </c>
      <c r="C553" s="40" t="str">
        <f t="shared" si="52"/>
        <v>stephane</v>
      </c>
      <c r="D553" s="40">
        <f t="shared" si="53"/>
        <v>9</v>
      </c>
      <c r="E553" s="40">
        <f t="shared" si="54"/>
        <v>16</v>
      </c>
      <c r="F553" s="40" t="str">
        <f t="shared" si="55"/>
        <v>mirouze</v>
      </c>
      <c r="G553" s="40" t="str">
        <f>VLOOKUP(F553,'Effectif contrat'!A:B,2,FALSE)</f>
        <v>ATELIER B05</v>
      </c>
      <c r="H553" s="31" t="s">
        <v>112</v>
      </c>
      <c r="I553" s="31" t="s">
        <v>211</v>
      </c>
      <c r="J553" s="31" t="s">
        <v>212</v>
      </c>
      <c r="K553" s="38">
        <v>0</v>
      </c>
      <c r="L553" s="31">
        <v>1</v>
      </c>
      <c r="M553" s="38">
        <v>0</v>
      </c>
      <c r="N553" s="5"/>
      <c r="O553" t="str">
        <f>VLOOKUP(I553,Article_famille!A:B,2,FALSE)</f>
        <v>VPI</v>
      </c>
      <c r="P553" t="str">
        <f>VLOOKUP(A553,'Copier commandes wix'!I:N,4,FALSE)</f>
        <v>‎17‎/‎05‎/‎2016</v>
      </c>
      <c r="Q553">
        <f>VLOOKUP(G553,'effectif par contrat'!A:B,2,FALSE)</f>
        <v>5</v>
      </c>
    </row>
    <row r="554" spans="1:17" x14ac:dyDescent="0.35">
      <c r="A554" s="59" t="s">
        <v>2146</v>
      </c>
      <c r="B554" s="40" t="s">
        <v>451</v>
      </c>
      <c r="C554" s="40" t="str">
        <f t="shared" si="52"/>
        <v>stephane</v>
      </c>
      <c r="D554" s="40">
        <f t="shared" si="53"/>
        <v>9</v>
      </c>
      <c r="E554" s="40">
        <f t="shared" si="54"/>
        <v>16</v>
      </c>
      <c r="F554" s="40" t="str">
        <f t="shared" si="55"/>
        <v>mirouze</v>
      </c>
      <c r="G554" s="40" t="str">
        <f>VLOOKUP(F554,'Effectif contrat'!A:B,2,FALSE)</f>
        <v>ATELIER B05</v>
      </c>
      <c r="H554" s="32" t="s">
        <v>19</v>
      </c>
      <c r="I554" s="32" t="s">
        <v>175</v>
      </c>
      <c r="J554" s="32">
        <v>9</v>
      </c>
      <c r="K554" s="39">
        <v>13.32</v>
      </c>
      <c r="L554" s="32">
        <v>1</v>
      </c>
      <c r="M554" s="39">
        <v>13.32</v>
      </c>
      <c r="N554" s="6"/>
      <c r="O554" t="str">
        <f>VLOOKUP(I554,Article_famille!A:B,2,FALSE)</f>
        <v>Mains</v>
      </c>
      <c r="P554" t="str">
        <f>VLOOKUP(A554,'Copier commandes wix'!I:N,4,FALSE)</f>
        <v>‎17‎/‎05‎/‎2016</v>
      </c>
      <c r="Q554">
        <f>VLOOKUP(G554,'effectif par contrat'!A:B,2,FALSE)</f>
        <v>5</v>
      </c>
    </row>
    <row r="555" spans="1:17" x14ac:dyDescent="0.35">
      <c r="A555" s="59" t="s">
        <v>2147</v>
      </c>
      <c r="B555" s="40" t="s">
        <v>12</v>
      </c>
      <c r="C555" s="40" t="str">
        <f t="shared" si="52"/>
        <v>alexis</v>
      </c>
      <c r="D555" s="40">
        <f t="shared" si="53"/>
        <v>7</v>
      </c>
      <c r="E555" s="40">
        <f t="shared" si="54"/>
        <v>16</v>
      </c>
      <c r="F555" s="40" t="str">
        <f t="shared" si="55"/>
        <v>codevelle</v>
      </c>
      <c r="G555" s="40" t="str">
        <f>VLOOKUP(F555,'Effectif contrat'!A:B,2,FALSE)</f>
        <v xml:space="preserve">LIEBHERR - MAINTENANCE </v>
      </c>
      <c r="H555" s="31" t="s">
        <v>25</v>
      </c>
      <c r="I555" s="31" t="s">
        <v>35</v>
      </c>
      <c r="J555" s="31">
        <v>44</v>
      </c>
      <c r="K555" s="38">
        <v>29.89</v>
      </c>
      <c r="L555" s="31">
        <v>1</v>
      </c>
      <c r="M555" s="38">
        <v>29.89</v>
      </c>
      <c r="N555" s="5"/>
      <c r="O555" t="str">
        <f>VLOOKUP(I555,Article_famille!A:B,2,FALSE)</f>
        <v>Pieds</v>
      </c>
      <c r="P555" t="str">
        <f>VLOOKUP(A555,'Copier commandes wix'!I:N,4,FALSE)</f>
        <v>‎19‎/‎05‎/‎2016</v>
      </c>
      <c r="Q555">
        <f>VLOOKUP(G555,'effectif par contrat'!A:B,2,FALSE)</f>
        <v>5</v>
      </c>
    </row>
    <row r="556" spans="1:17" x14ac:dyDescent="0.35">
      <c r="A556" s="59" t="s">
        <v>2147</v>
      </c>
      <c r="B556" s="40" t="s">
        <v>12</v>
      </c>
      <c r="C556" s="40" t="str">
        <f t="shared" si="52"/>
        <v>alexis</v>
      </c>
      <c r="D556" s="40">
        <f t="shared" si="53"/>
        <v>7</v>
      </c>
      <c r="E556" s="40">
        <f t="shared" si="54"/>
        <v>16</v>
      </c>
      <c r="F556" s="40" t="str">
        <f t="shared" si="55"/>
        <v>codevelle</v>
      </c>
      <c r="G556" s="40" t="str">
        <f>VLOOKUP(F556,'Effectif contrat'!A:B,2,FALSE)</f>
        <v xml:space="preserve">LIEBHERR - MAINTENANCE </v>
      </c>
      <c r="H556" s="32" t="s">
        <v>19</v>
      </c>
      <c r="I556" s="32" t="s">
        <v>83</v>
      </c>
      <c r="J556" s="32" t="s">
        <v>193</v>
      </c>
      <c r="K556" s="39">
        <v>1.0900000000000001</v>
      </c>
      <c r="L556" s="32">
        <v>10</v>
      </c>
      <c r="M556" s="39">
        <v>10.9</v>
      </c>
      <c r="N556" s="6"/>
      <c r="O556" t="str">
        <f>VLOOKUP(I556,Article_famille!A:B,2,FALSE)</f>
        <v>Mains</v>
      </c>
      <c r="P556" t="str">
        <f>VLOOKUP(A556,'Copier commandes wix'!I:N,4,FALSE)</f>
        <v>‎19‎/‎05‎/‎2016</v>
      </c>
      <c r="Q556">
        <f>VLOOKUP(G556,'effectif par contrat'!A:B,2,FALSE)</f>
        <v>5</v>
      </c>
    </row>
    <row r="557" spans="1:17" x14ac:dyDescent="0.35">
      <c r="A557" s="59" t="s">
        <v>2147</v>
      </c>
      <c r="B557" s="40" t="s">
        <v>12</v>
      </c>
      <c r="C557" s="40" t="str">
        <f t="shared" si="52"/>
        <v>alexis</v>
      </c>
      <c r="D557" s="40">
        <f t="shared" si="53"/>
        <v>7</v>
      </c>
      <c r="E557" s="40">
        <f t="shared" si="54"/>
        <v>16</v>
      </c>
      <c r="F557" s="40" t="str">
        <f t="shared" si="55"/>
        <v>codevelle</v>
      </c>
      <c r="G557" s="40" t="str">
        <f>VLOOKUP(F557,'Effectif contrat'!A:B,2,FALSE)</f>
        <v xml:space="preserve">LIEBHERR - MAINTENANCE </v>
      </c>
      <c r="H557" s="31" t="s">
        <v>19</v>
      </c>
      <c r="I557" s="31" t="s">
        <v>181</v>
      </c>
      <c r="J557" s="31"/>
      <c r="K557" s="38">
        <v>12.17</v>
      </c>
      <c r="L557" s="31">
        <v>2</v>
      </c>
      <c r="M557" s="38">
        <v>24.34</v>
      </c>
      <c r="N557" s="5"/>
      <c r="O557" t="str">
        <f>VLOOKUP(I557,Article_famille!A:B,2,FALSE)</f>
        <v>Tête</v>
      </c>
      <c r="P557" t="str">
        <f>VLOOKUP(A557,'Copier commandes wix'!I:N,4,FALSE)</f>
        <v>‎19‎/‎05‎/‎2016</v>
      </c>
      <c r="Q557">
        <f>VLOOKUP(G557,'effectif par contrat'!A:B,2,FALSE)</f>
        <v>5</v>
      </c>
    </row>
    <row r="558" spans="1:17" x14ac:dyDescent="0.35">
      <c r="A558" s="59" t="s">
        <v>2148</v>
      </c>
      <c r="B558" s="40" t="s">
        <v>451</v>
      </c>
      <c r="C558" s="40" t="str">
        <f t="shared" si="52"/>
        <v>stephane</v>
      </c>
      <c r="D558" s="40">
        <f t="shared" si="53"/>
        <v>9</v>
      </c>
      <c r="E558" s="40">
        <f t="shared" si="54"/>
        <v>16</v>
      </c>
      <c r="F558" s="40" t="str">
        <f t="shared" si="55"/>
        <v>mirouze</v>
      </c>
      <c r="G558" s="40" t="str">
        <f>VLOOKUP(F558,'Effectif contrat'!A:B,2,FALSE)</f>
        <v>ATELIER B05</v>
      </c>
      <c r="H558" s="31" t="s">
        <v>112</v>
      </c>
      <c r="I558" s="31" t="s">
        <v>211</v>
      </c>
      <c r="J558" s="31" t="s">
        <v>114</v>
      </c>
      <c r="K558" s="38">
        <v>0</v>
      </c>
      <c r="L558" s="31">
        <v>1</v>
      </c>
      <c r="M558" s="38">
        <v>0</v>
      </c>
      <c r="N558" s="5"/>
      <c r="O558" t="str">
        <f>VLOOKUP(I558,Article_famille!A:B,2,FALSE)</f>
        <v>VPI</v>
      </c>
      <c r="P558" t="str">
        <f>VLOOKUP(A558,'Copier commandes wix'!I:N,4,FALSE)</f>
        <v>‎19‎/‎05‎/‎2016</v>
      </c>
      <c r="Q558">
        <f>VLOOKUP(G558,'effectif par contrat'!A:B,2,FALSE)</f>
        <v>5</v>
      </c>
    </row>
    <row r="559" spans="1:17" x14ac:dyDescent="0.35">
      <c r="A559" s="59" t="s">
        <v>2148</v>
      </c>
      <c r="B559" s="40" t="s">
        <v>451</v>
      </c>
      <c r="C559" s="40" t="str">
        <f t="shared" si="52"/>
        <v>stephane</v>
      </c>
      <c r="D559" s="40">
        <f t="shared" si="53"/>
        <v>9</v>
      </c>
      <c r="E559" s="40">
        <f t="shared" si="54"/>
        <v>16</v>
      </c>
      <c r="F559" s="40" t="str">
        <f t="shared" si="55"/>
        <v>mirouze</v>
      </c>
      <c r="G559" s="40" t="str">
        <f>VLOOKUP(F559,'Effectif contrat'!A:B,2,FALSE)</f>
        <v>ATELIER B05</v>
      </c>
      <c r="H559" s="32" t="s">
        <v>112</v>
      </c>
      <c r="I559" s="32" t="s">
        <v>211</v>
      </c>
      <c r="J559" s="32" t="s">
        <v>13</v>
      </c>
      <c r="K559" s="39">
        <v>0</v>
      </c>
      <c r="L559" s="32">
        <v>1</v>
      </c>
      <c r="M559" s="39">
        <v>0</v>
      </c>
      <c r="N559" s="6"/>
      <c r="O559" t="str">
        <f>VLOOKUP(I559,Article_famille!A:B,2,FALSE)</f>
        <v>VPI</v>
      </c>
      <c r="P559" t="str">
        <f>VLOOKUP(A559,'Copier commandes wix'!I:N,4,FALSE)</f>
        <v>‎19‎/‎05‎/‎2016</v>
      </c>
      <c r="Q559">
        <f>VLOOKUP(G559,'effectif par contrat'!A:B,2,FALSE)</f>
        <v>5</v>
      </c>
    </row>
    <row r="560" spans="1:17" x14ac:dyDescent="0.35">
      <c r="A560" s="59" t="s">
        <v>2148</v>
      </c>
      <c r="B560" s="40" t="s">
        <v>451</v>
      </c>
      <c r="C560" s="40" t="str">
        <f t="shared" si="52"/>
        <v>stephane</v>
      </c>
      <c r="D560" s="40">
        <f t="shared" si="53"/>
        <v>9</v>
      </c>
      <c r="E560" s="40">
        <f t="shared" si="54"/>
        <v>16</v>
      </c>
      <c r="F560" s="40" t="str">
        <f t="shared" si="55"/>
        <v>mirouze</v>
      </c>
      <c r="G560" s="40" t="str">
        <f>VLOOKUP(F560,'Effectif contrat'!A:B,2,FALSE)</f>
        <v>ATELIER B05</v>
      </c>
      <c r="H560" s="31" t="s">
        <v>112</v>
      </c>
      <c r="I560" s="31" t="s">
        <v>211</v>
      </c>
      <c r="J560" s="31" t="s">
        <v>209</v>
      </c>
      <c r="K560" s="38">
        <v>0</v>
      </c>
      <c r="L560" s="31">
        <v>1</v>
      </c>
      <c r="M560" s="38">
        <v>0</v>
      </c>
      <c r="N560" s="5"/>
      <c r="O560" t="str">
        <f>VLOOKUP(I560,Article_famille!A:B,2,FALSE)</f>
        <v>VPI</v>
      </c>
      <c r="P560" t="str">
        <f>VLOOKUP(A560,'Copier commandes wix'!I:N,4,FALSE)</f>
        <v>‎19‎/‎05‎/‎2016</v>
      </c>
      <c r="Q560">
        <f>VLOOKUP(G560,'effectif par contrat'!A:B,2,FALSE)</f>
        <v>5</v>
      </c>
    </row>
    <row r="561" spans="1:17" x14ac:dyDescent="0.35">
      <c r="A561" s="59" t="s">
        <v>2148</v>
      </c>
      <c r="B561" s="40" t="s">
        <v>451</v>
      </c>
      <c r="C561" s="40" t="str">
        <f t="shared" si="52"/>
        <v>stephane</v>
      </c>
      <c r="D561" s="40">
        <f t="shared" si="53"/>
        <v>9</v>
      </c>
      <c r="E561" s="40">
        <f t="shared" si="54"/>
        <v>16</v>
      </c>
      <c r="F561" s="40" t="str">
        <f t="shared" si="55"/>
        <v>mirouze</v>
      </c>
      <c r="G561" s="40" t="str">
        <f>VLOOKUP(F561,'Effectif contrat'!A:B,2,FALSE)</f>
        <v>ATELIER B05</v>
      </c>
      <c r="H561" s="32" t="s">
        <v>112</v>
      </c>
      <c r="I561" s="32" t="s">
        <v>208</v>
      </c>
      <c r="J561" s="32" t="s">
        <v>13</v>
      </c>
      <c r="K561" s="39">
        <v>0</v>
      </c>
      <c r="L561" s="32">
        <v>1</v>
      </c>
      <c r="M561" s="39">
        <v>0</v>
      </c>
      <c r="N561" s="6"/>
      <c r="O561" t="str">
        <f>VLOOKUP(I561,Article_famille!A:B,2,FALSE)</f>
        <v>VPI</v>
      </c>
      <c r="P561" t="str">
        <f>VLOOKUP(A561,'Copier commandes wix'!I:N,4,FALSE)</f>
        <v>‎19‎/‎05‎/‎2016</v>
      </c>
      <c r="Q561">
        <f>VLOOKUP(G561,'effectif par contrat'!A:B,2,FALSE)</f>
        <v>5</v>
      </c>
    </row>
    <row r="562" spans="1:17" x14ac:dyDescent="0.35">
      <c r="A562" s="59" t="s">
        <v>2148</v>
      </c>
      <c r="B562" s="40" t="s">
        <v>451</v>
      </c>
      <c r="C562" s="40" t="str">
        <f t="shared" si="52"/>
        <v>stephane</v>
      </c>
      <c r="D562" s="40">
        <f t="shared" si="53"/>
        <v>9</v>
      </c>
      <c r="E562" s="40">
        <f t="shared" si="54"/>
        <v>16</v>
      </c>
      <c r="F562" s="40" t="str">
        <f t="shared" si="55"/>
        <v>mirouze</v>
      </c>
      <c r="G562" s="40" t="str">
        <f>VLOOKUP(F562,'Effectif contrat'!A:B,2,FALSE)</f>
        <v>ATELIER B05</v>
      </c>
      <c r="H562" s="31" t="s">
        <v>112</v>
      </c>
      <c r="I562" s="31" t="s">
        <v>208</v>
      </c>
      <c r="J562" s="31" t="s">
        <v>209</v>
      </c>
      <c r="K562" s="38">
        <v>0</v>
      </c>
      <c r="L562" s="31">
        <v>1</v>
      </c>
      <c r="M562" s="38">
        <v>0</v>
      </c>
      <c r="N562" s="5"/>
      <c r="O562" t="str">
        <f>VLOOKUP(I562,Article_famille!A:B,2,FALSE)</f>
        <v>VPI</v>
      </c>
      <c r="P562" t="str">
        <f>VLOOKUP(A562,'Copier commandes wix'!I:N,4,FALSE)</f>
        <v>‎19‎/‎05‎/‎2016</v>
      </c>
      <c r="Q562">
        <f>VLOOKUP(G562,'effectif par contrat'!A:B,2,FALSE)</f>
        <v>5</v>
      </c>
    </row>
    <row r="563" spans="1:17" x14ac:dyDescent="0.35">
      <c r="A563" s="59" t="s">
        <v>2148</v>
      </c>
      <c r="B563" s="40" t="s">
        <v>451</v>
      </c>
      <c r="C563" s="40" t="str">
        <f t="shared" si="52"/>
        <v>stephane</v>
      </c>
      <c r="D563" s="40">
        <f t="shared" si="53"/>
        <v>9</v>
      </c>
      <c r="E563" s="40">
        <f t="shared" si="54"/>
        <v>16</v>
      </c>
      <c r="F563" s="40" t="str">
        <f t="shared" si="55"/>
        <v>mirouze</v>
      </c>
      <c r="G563" s="40" t="str">
        <f>VLOOKUP(F563,'Effectif contrat'!A:B,2,FALSE)</f>
        <v>ATELIER B05</v>
      </c>
      <c r="H563" s="32" t="s">
        <v>112</v>
      </c>
      <c r="I563" s="32" t="s">
        <v>207</v>
      </c>
      <c r="J563" s="32">
        <v>46</v>
      </c>
      <c r="K563" s="39">
        <v>0</v>
      </c>
      <c r="L563" s="32">
        <v>1</v>
      </c>
      <c r="M563" s="39">
        <v>0</v>
      </c>
      <c r="N563" s="6"/>
      <c r="O563" t="str">
        <f>VLOOKUP(I563,Article_famille!A:B,2,FALSE)</f>
        <v>VPI</v>
      </c>
      <c r="P563" t="str">
        <f>VLOOKUP(A563,'Copier commandes wix'!I:N,4,FALSE)</f>
        <v>‎19‎/‎05‎/‎2016</v>
      </c>
      <c r="Q563">
        <f>VLOOKUP(G563,'effectif par contrat'!A:B,2,FALSE)</f>
        <v>5</v>
      </c>
    </row>
    <row r="564" spans="1:17" x14ac:dyDescent="0.35">
      <c r="A564" s="59" t="s">
        <v>2148</v>
      </c>
      <c r="B564" s="40" t="s">
        <v>451</v>
      </c>
      <c r="C564" s="40" t="str">
        <f t="shared" si="52"/>
        <v>stephane</v>
      </c>
      <c r="D564" s="40">
        <f t="shared" si="53"/>
        <v>9</v>
      </c>
      <c r="E564" s="40">
        <f t="shared" si="54"/>
        <v>16</v>
      </c>
      <c r="F564" s="40" t="str">
        <f t="shared" si="55"/>
        <v>mirouze</v>
      </c>
      <c r="G564" s="40" t="str">
        <f>VLOOKUP(F564,'Effectif contrat'!A:B,2,FALSE)</f>
        <v>ATELIER B05</v>
      </c>
      <c r="H564" s="31" t="s">
        <v>112</v>
      </c>
      <c r="I564" s="31" t="s">
        <v>207</v>
      </c>
      <c r="J564" s="31">
        <v>36</v>
      </c>
      <c r="K564" s="38">
        <v>0</v>
      </c>
      <c r="L564" s="31">
        <v>1</v>
      </c>
      <c r="M564" s="38">
        <v>0</v>
      </c>
      <c r="N564" s="5"/>
      <c r="O564" t="str">
        <f>VLOOKUP(I564,Article_famille!A:B,2,FALSE)</f>
        <v>VPI</v>
      </c>
      <c r="P564" t="str">
        <f>VLOOKUP(A564,'Copier commandes wix'!I:N,4,FALSE)</f>
        <v>‎19‎/‎05‎/‎2016</v>
      </c>
      <c r="Q564">
        <f>VLOOKUP(G564,'effectif par contrat'!A:B,2,FALSE)</f>
        <v>5</v>
      </c>
    </row>
    <row r="565" spans="1:17" x14ac:dyDescent="0.35">
      <c r="A565" s="59" t="s">
        <v>2149</v>
      </c>
      <c r="B565" s="40" t="s">
        <v>32</v>
      </c>
      <c r="C565" s="40" t="str">
        <f t="shared" si="52"/>
        <v>Vincent</v>
      </c>
      <c r="D565" s="40">
        <f t="shared" si="53"/>
        <v>8</v>
      </c>
      <c r="E565" s="40">
        <f t="shared" si="54"/>
        <v>14</v>
      </c>
      <c r="F565" s="40" t="str">
        <f t="shared" si="55"/>
        <v>PASCAL</v>
      </c>
      <c r="G565" s="40" t="str">
        <f>VLOOKUP(F565,'Effectif contrat'!A:B,2,FALSE)</f>
        <v>AIRBUS - MAINTENANCE FAL</v>
      </c>
      <c r="H565" s="31" t="s">
        <v>112</v>
      </c>
      <c r="I565" s="31" t="s">
        <v>207</v>
      </c>
      <c r="J565" s="31">
        <v>46</v>
      </c>
      <c r="K565" s="38">
        <v>0</v>
      </c>
      <c r="L565" s="31">
        <v>3</v>
      </c>
      <c r="M565" s="38">
        <v>0</v>
      </c>
      <c r="N565" s="5"/>
      <c r="O565" t="str">
        <f>VLOOKUP(I565,Article_famille!A:B,2,FALSE)</f>
        <v>VPI</v>
      </c>
      <c r="P565" t="str">
        <f>VLOOKUP(A565,'Copier commandes wix'!I:N,4,FALSE)</f>
        <v>‎23‎/‎05‎/‎2016</v>
      </c>
      <c r="Q565">
        <f>VLOOKUP(G565,'effectif par contrat'!A:B,2,FALSE)</f>
        <v>38</v>
      </c>
    </row>
    <row r="566" spans="1:17" x14ac:dyDescent="0.35">
      <c r="A566" s="59" t="s">
        <v>2149</v>
      </c>
      <c r="B566" s="40" t="s">
        <v>32</v>
      </c>
      <c r="C566" s="40" t="str">
        <f t="shared" si="52"/>
        <v>Vincent</v>
      </c>
      <c r="D566" s="40">
        <f t="shared" si="53"/>
        <v>8</v>
      </c>
      <c r="E566" s="40">
        <f t="shared" si="54"/>
        <v>14</v>
      </c>
      <c r="F566" s="40" t="str">
        <f t="shared" si="55"/>
        <v>PASCAL</v>
      </c>
      <c r="G566" s="40" t="str">
        <f>VLOOKUP(F566,'Effectif contrat'!A:B,2,FALSE)</f>
        <v>AIRBUS - MAINTENANCE FAL</v>
      </c>
      <c r="H566" s="32" t="s">
        <v>112</v>
      </c>
      <c r="I566" s="32" t="s">
        <v>208</v>
      </c>
      <c r="J566" s="32" t="s">
        <v>114</v>
      </c>
      <c r="K566" s="39">
        <v>0</v>
      </c>
      <c r="L566" s="32">
        <v>2</v>
      </c>
      <c r="M566" s="39">
        <v>0</v>
      </c>
      <c r="N566" s="6"/>
      <c r="O566" t="str">
        <f>VLOOKUP(I566,Article_famille!A:B,2,FALSE)</f>
        <v>VPI</v>
      </c>
      <c r="P566" t="str">
        <f>VLOOKUP(A566,'Copier commandes wix'!I:N,4,FALSE)</f>
        <v>‎23‎/‎05‎/‎2016</v>
      </c>
      <c r="Q566">
        <f>VLOOKUP(G566,'effectif par contrat'!A:B,2,FALSE)</f>
        <v>38</v>
      </c>
    </row>
    <row r="567" spans="1:17" x14ac:dyDescent="0.35">
      <c r="A567" s="59" t="s">
        <v>2149</v>
      </c>
      <c r="B567" s="40" t="s">
        <v>32</v>
      </c>
      <c r="C567" s="40" t="str">
        <f t="shared" si="52"/>
        <v>Vincent</v>
      </c>
      <c r="D567" s="40">
        <f t="shared" si="53"/>
        <v>8</v>
      </c>
      <c r="E567" s="40">
        <f t="shared" si="54"/>
        <v>14</v>
      </c>
      <c r="F567" s="40" t="str">
        <f t="shared" si="55"/>
        <v>PASCAL</v>
      </c>
      <c r="G567" s="40" t="str">
        <f>VLOOKUP(F567,'Effectif contrat'!A:B,2,FALSE)</f>
        <v>AIRBUS - MAINTENANCE FAL</v>
      </c>
      <c r="H567" s="31" t="s">
        <v>112</v>
      </c>
      <c r="I567" s="31" t="s">
        <v>113</v>
      </c>
      <c r="J567" s="31" t="s">
        <v>114</v>
      </c>
      <c r="K567" s="38">
        <v>0</v>
      </c>
      <c r="L567" s="31">
        <v>2</v>
      </c>
      <c r="M567" s="38">
        <v>0</v>
      </c>
      <c r="N567" s="5"/>
      <c r="O567" t="str">
        <f>VLOOKUP(I567,Article_famille!A:B,2,FALSE)</f>
        <v>VPI</v>
      </c>
      <c r="P567" t="str">
        <f>VLOOKUP(A567,'Copier commandes wix'!I:N,4,FALSE)</f>
        <v>‎23‎/‎05‎/‎2016</v>
      </c>
      <c r="Q567">
        <f>VLOOKUP(G567,'effectif par contrat'!A:B,2,FALSE)</f>
        <v>38</v>
      </c>
    </row>
    <row r="568" spans="1:17" x14ac:dyDescent="0.35">
      <c r="A568" s="59" t="s">
        <v>2150</v>
      </c>
      <c r="B568" s="40" t="s">
        <v>32</v>
      </c>
      <c r="C568" s="40" t="str">
        <f t="shared" si="52"/>
        <v>Vincent</v>
      </c>
      <c r="D568" s="40">
        <f t="shared" si="53"/>
        <v>8</v>
      </c>
      <c r="E568" s="40">
        <f t="shared" si="54"/>
        <v>14</v>
      </c>
      <c r="F568" s="40" t="str">
        <f t="shared" si="55"/>
        <v>PASCAL</v>
      </c>
      <c r="G568" s="40" t="str">
        <f>VLOOKUP(F568,'Effectif contrat'!A:B,2,FALSE)</f>
        <v>AIRBUS - MAINTENANCE FAL</v>
      </c>
      <c r="H568" s="31" t="s">
        <v>19</v>
      </c>
      <c r="I568" s="31" t="s">
        <v>122</v>
      </c>
      <c r="J568" s="31"/>
      <c r="K568" s="38">
        <v>13.5</v>
      </c>
      <c r="L568" s="31">
        <v>4</v>
      </c>
      <c r="M568" s="38">
        <v>54</v>
      </c>
      <c r="N568" s="5"/>
      <c r="O568" t="str">
        <f>VLOOKUP(I568,Article_famille!A:B,2,FALSE)</f>
        <v>Auditif</v>
      </c>
      <c r="P568" t="str">
        <f>VLOOKUP(A568,'Copier commandes wix'!I:N,4,FALSE)</f>
        <v>‎23‎/‎05‎/‎2016</v>
      </c>
      <c r="Q568">
        <f>VLOOKUP(G568,'effectif par contrat'!A:B,2,FALSE)</f>
        <v>38</v>
      </c>
    </row>
    <row r="569" spans="1:17" x14ac:dyDescent="0.35">
      <c r="A569" s="59" t="s">
        <v>2150</v>
      </c>
      <c r="B569" s="40" t="s">
        <v>32</v>
      </c>
      <c r="C569" s="40" t="str">
        <f t="shared" si="52"/>
        <v>Vincent</v>
      </c>
      <c r="D569" s="40">
        <f t="shared" si="53"/>
        <v>8</v>
      </c>
      <c r="E569" s="40">
        <f t="shared" si="54"/>
        <v>14</v>
      </c>
      <c r="F569" s="40" t="str">
        <f t="shared" si="55"/>
        <v>PASCAL</v>
      </c>
      <c r="G569" s="40" t="str">
        <f>VLOOKUP(F569,'Effectif contrat'!A:B,2,FALSE)</f>
        <v>AIRBUS - MAINTENANCE FAL</v>
      </c>
      <c r="H569" s="32" t="s">
        <v>25</v>
      </c>
      <c r="I569" s="32" t="s">
        <v>29</v>
      </c>
      <c r="J569" s="32"/>
      <c r="K569" s="39">
        <v>12.6</v>
      </c>
      <c r="L569" s="32">
        <v>5</v>
      </c>
      <c r="M569" s="39">
        <v>63</v>
      </c>
      <c r="N569" s="6"/>
      <c r="O569" t="str">
        <f>VLOOKUP(I569,Article_famille!A:B,2,FALSE)</f>
        <v>Tête</v>
      </c>
      <c r="P569" t="str">
        <f>VLOOKUP(A569,'Copier commandes wix'!I:N,4,FALSE)</f>
        <v>‎23‎/‎05‎/‎2016</v>
      </c>
      <c r="Q569">
        <f>VLOOKUP(G569,'effectif par contrat'!A:B,2,FALSE)</f>
        <v>38</v>
      </c>
    </row>
    <row r="570" spans="1:17" x14ac:dyDescent="0.35">
      <c r="A570" s="59" t="s">
        <v>2151</v>
      </c>
      <c r="B570" s="40" t="s">
        <v>132</v>
      </c>
      <c r="C570" s="40" t="str">
        <f t="shared" si="52"/>
        <v>William</v>
      </c>
      <c r="D570" s="40">
        <f t="shared" si="53"/>
        <v>8</v>
      </c>
      <c r="E570" s="40">
        <f t="shared" si="54"/>
        <v>17</v>
      </c>
      <c r="F570" s="40" t="str">
        <f t="shared" si="55"/>
        <v>Roumagnac</v>
      </c>
      <c r="G570" s="40" t="str">
        <f>VLOOKUP(F570,'Effectif contrat'!A:B,2,FALSE)</f>
        <v>CHEF D'ENTREPRISE</v>
      </c>
      <c r="H570" s="31" t="s">
        <v>112</v>
      </c>
      <c r="I570" s="31" t="s">
        <v>207</v>
      </c>
      <c r="J570" s="31">
        <v>36</v>
      </c>
      <c r="K570" s="38">
        <v>0</v>
      </c>
      <c r="L570" s="31">
        <v>1</v>
      </c>
      <c r="M570" s="38">
        <v>0</v>
      </c>
      <c r="N570" s="5"/>
      <c r="O570" t="str">
        <f>VLOOKUP(I570,Article_famille!A:B,2,FALSE)</f>
        <v>VPI</v>
      </c>
      <c r="P570" t="str">
        <f>VLOOKUP(A570,'Copier commandes wix'!I:N,4,FALSE)</f>
        <v>‎23‎/‎05‎/‎2016</v>
      </c>
      <c r="Q570">
        <f>VLOOKUP(G570,'effectif par contrat'!A:B,2,FALSE)</f>
        <v>1</v>
      </c>
    </row>
    <row r="571" spans="1:17" x14ac:dyDescent="0.35">
      <c r="A571" s="59" t="s">
        <v>2151</v>
      </c>
      <c r="B571" s="40" t="s">
        <v>132</v>
      </c>
      <c r="C571" s="40" t="str">
        <f t="shared" si="52"/>
        <v>William</v>
      </c>
      <c r="D571" s="40">
        <f t="shared" si="53"/>
        <v>8</v>
      </c>
      <c r="E571" s="40">
        <f t="shared" si="54"/>
        <v>17</v>
      </c>
      <c r="F571" s="40" t="str">
        <f t="shared" si="55"/>
        <v>Roumagnac</v>
      </c>
      <c r="G571" s="40" t="str">
        <f>VLOOKUP(F571,'Effectif contrat'!A:B,2,FALSE)</f>
        <v>CHEF D'ENTREPRISE</v>
      </c>
      <c r="H571" s="32" t="s">
        <v>112</v>
      </c>
      <c r="I571" s="32" t="s">
        <v>113</v>
      </c>
      <c r="J571" s="32" t="s">
        <v>209</v>
      </c>
      <c r="K571" s="39">
        <v>0</v>
      </c>
      <c r="L571" s="32">
        <v>2</v>
      </c>
      <c r="M571" s="39">
        <v>0</v>
      </c>
      <c r="N571" s="6"/>
      <c r="O571" t="str">
        <f>VLOOKUP(I571,Article_famille!A:B,2,FALSE)</f>
        <v>VPI</v>
      </c>
      <c r="P571" t="str">
        <f>VLOOKUP(A571,'Copier commandes wix'!I:N,4,FALSE)</f>
        <v>‎23‎/‎05‎/‎2016</v>
      </c>
      <c r="Q571">
        <f>VLOOKUP(G571,'effectif par contrat'!A:B,2,FALSE)</f>
        <v>1</v>
      </c>
    </row>
    <row r="572" spans="1:17" x14ac:dyDescent="0.35">
      <c r="A572" s="59" t="s">
        <v>2151</v>
      </c>
      <c r="B572" s="40" t="s">
        <v>132</v>
      </c>
      <c r="C572" s="40" t="str">
        <f t="shared" si="52"/>
        <v>William</v>
      </c>
      <c r="D572" s="40">
        <f t="shared" si="53"/>
        <v>8</v>
      </c>
      <c r="E572" s="40">
        <f t="shared" si="54"/>
        <v>17</v>
      </c>
      <c r="F572" s="40" t="str">
        <f t="shared" si="55"/>
        <v>Roumagnac</v>
      </c>
      <c r="G572" s="40" t="str">
        <f>VLOOKUP(F572,'Effectif contrat'!A:B,2,FALSE)</f>
        <v>CHEF D'ENTREPRISE</v>
      </c>
      <c r="H572" s="31" t="s">
        <v>112</v>
      </c>
      <c r="I572" s="31" t="s">
        <v>208</v>
      </c>
      <c r="J572" s="31" t="s">
        <v>217</v>
      </c>
      <c r="K572" s="38">
        <v>0</v>
      </c>
      <c r="L572" s="31">
        <v>1</v>
      </c>
      <c r="M572" s="38">
        <v>0</v>
      </c>
      <c r="N572" s="5"/>
      <c r="O572" t="str">
        <f>VLOOKUP(I572,Article_famille!A:B,2,FALSE)</f>
        <v>VPI</v>
      </c>
      <c r="P572" t="str">
        <f>VLOOKUP(A572,'Copier commandes wix'!I:N,4,FALSE)</f>
        <v>‎23‎/‎05‎/‎2016</v>
      </c>
      <c r="Q572">
        <f>VLOOKUP(G572,'effectif par contrat'!A:B,2,FALSE)</f>
        <v>1</v>
      </c>
    </row>
    <row r="573" spans="1:17" x14ac:dyDescent="0.35">
      <c r="A573" s="59" t="s">
        <v>2152</v>
      </c>
      <c r="B573" s="40" t="s">
        <v>117</v>
      </c>
      <c r="C573" s="40" t="str">
        <f t="shared" si="52"/>
        <v>alexis</v>
      </c>
      <c r="D573" s="40">
        <f t="shared" si="53"/>
        <v>7</v>
      </c>
      <c r="E573" s="40">
        <f t="shared" si="54"/>
        <v>15</v>
      </c>
      <c r="F573" s="40" t="str">
        <f t="shared" si="55"/>
        <v>tamowski</v>
      </c>
      <c r="G573" s="40" t="str">
        <f>VLOOKUP(F573,'Effectif contrat'!A:B,2,FALSE)</f>
        <v>AIRBUS - MAINTENANCE MOSE</v>
      </c>
      <c r="H573" s="31" t="s">
        <v>19</v>
      </c>
      <c r="I573" s="31" t="s">
        <v>20</v>
      </c>
      <c r="J573" s="31">
        <v>8</v>
      </c>
      <c r="K573" s="38">
        <v>3.71</v>
      </c>
      <c r="L573" s="31">
        <v>100</v>
      </c>
      <c r="M573" s="38">
        <v>371</v>
      </c>
      <c r="N573" s="5"/>
      <c r="O573" t="str">
        <f>VLOOKUP(I573,Article_famille!A:B,2,FALSE)</f>
        <v>Mains</v>
      </c>
      <c r="P573" t="str">
        <f>VLOOKUP(A573,'Copier commandes wix'!I:N,4,FALSE)</f>
        <v>‎25‎/‎05‎/‎2016</v>
      </c>
      <c r="Q573">
        <f>VLOOKUP(G573,'effectif par contrat'!A:B,2,FALSE)</f>
        <v>37</v>
      </c>
    </row>
    <row r="574" spans="1:17" x14ac:dyDescent="0.35">
      <c r="A574" s="59" t="s">
        <v>2152</v>
      </c>
      <c r="B574" s="40" t="s">
        <v>117</v>
      </c>
      <c r="C574" s="40" t="str">
        <f t="shared" si="52"/>
        <v>alexis</v>
      </c>
      <c r="D574" s="40">
        <f t="shared" si="53"/>
        <v>7</v>
      </c>
      <c r="E574" s="40">
        <f t="shared" si="54"/>
        <v>15</v>
      </c>
      <c r="F574" s="40" t="str">
        <f t="shared" si="55"/>
        <v>tamowski</v>
      </c>
      <c r="G574" s="40" t="str">
        <f>VLOOKUP(F574,'Effectif contrat'!A:B,2,FALSE)</f>
        <v>AIRBUS - MAINTENANCE MOSE</v>
      </c>
      <c r="H574" s="32" t="s">
        <v>19</v>
      </c>
      <c r="I574" s="32" t="s">
        <v>20</v>
      </c>
      <c r="J574" s="32">
        <v>9</v>
      </c>
      <c r="K574" s="39">
        <v>3.71</v>
      </c>
      <c r="L574" s="32">
        <v>150</v>
      </c>
      <c r="M574" s="39">
        <v>556.5</v>
      </c>
      <c r="N574" s="6"/>
      <c r="O574" t="str">
        <f>VLOOKUP(I574,Article_famille!A:B,2,FALSE)</f>
        <v>Mains</v>
      </c>
      <c r="P574" t="str">
        <f>VLOOKUP(A574,'Copier commandes wix'!I:N,4,FALSE)</f>
        <v>‎25‎/‎05‎/‎2016</v>
      </c>
      <c r="Q574">
        <f>VLOOKUP(G574,'effectif par contrat'!A:B,2,FALSE)</f>
        <v>37</v>
      </c>
    </row>
    <row r="575" spans="1:17" x14ac:dyDescent="0.35">
      <c r="A575" s="59" t="s">
        <v>2152</v>
      </c>
      <c r="B575" s="40" t="s">
        <v>117</v>
      </c>
      <c r="C575" s="40" t="str">
        <f t="shared" si="52"/>
        <v>alexis</v>
      </c>
      <c r="D575" s="40">
        <f t="shared" si="53"/>
        <v>7</v>
      </c>
      <c r="E575" s="40">
        <f t="shared" si="54"/>
        <v>15</v>
      </c>
      <c r="F575" s="40" t="str">
        <f t="shared" si="55"/>
        <v>tamowski</v>
      </c>
      <c r="G575" s="40" t="str">
        <f>VLOOKUP(F575,'Effectif contrat'!A:B,2,FALSE)</f>
        <v>AIRBUS - MAINTENANCE MOSE</v>
      </c>
      <c r="H575" s="31" t="s">
        <v>19</v>
      </c>
      <c r="I575" s="31" t="s">
        <v>20</v>
      </c>
      <c r="J575" s="31">
        <v>10</v>
      </c>
      <c r="K575" s="38">
        <v>3.71</v>
      </c>
      <c r="L575" s="31">
        <v>100</v>
      </c>
      <c r="M575" s="38">
        <v>371</v>
      </c>
      <c r="N575" s="5"/>
      <c r="O575" t="str">
        <f>VLOOKUP(I575,Article_famille!A:B,2,FALSE)</f>
        <v>Mains</v>
      </c>
      <c r="P575" t="str">
        <f>VLOOKUP(A575,'Copier commandes wix'!I:N,4,FALSE)</f>
        <v>‎25‎/‎05‎/‎2016</v>
      </c>
      <c r="Q575">
        <f>VLOOKUP(G575,'effectif par contrat'!A:B,2,FALSE)</f>
        <v>37</v>
      </c>
    </row>
    <row r="576" spans="1:17" x14ac:dyDescent="0.35">
      <c r="A576" s="59" t="s">
        <v>2152</v>
      </c>
      <c r="B576" s="40" t="s">
        <v>117</v>
      </c>
      <c r="C576" s="40" t="str">
        <f t="shared" si="52"/>
        <v>alexis</v>
      </c>
      <c r="D576" s="40">
        <f t="shared" si="53"/>
        <v>7</v>
      </c>
      <c r="E576" s="40">
        <f t="shared" si="54"/>
        <v>15</v>
      </c>
      <c r="F576" s="40" t="str">
        <f t="shared" si="55"/>
        <v>tamowski</v>
      </c>
      <c r="G576" s="40" t="str">
        <f>VLOOKUP(F576,'Effectif contrat'!A:B,2,FALSE)</f>
        <v>AIRBUS - MAINTENANCE MOSE</v>
      </c>
      <c r="H576" s="32" t="s">
        <v>25</v>
      </c>
      <c r="I576" s="32" t="s">
        <v>90</v>
      </c>
      <c r="J576" s="32">
        <v>43</v>
      </c>
      <c r="K576" s="39">
        <v>37</v>
      </c>
      <c r="L576" s="32">
        <v>1</v>
      </c>
      <c r="M576" s="39">
        <v>37</v>
      </c>
      <c r="N576" s="6"/>
      <c r="O576" t="str">
        <f>VLOOKUP(I576,Article_famille!A:B,2,FALSE)</f>
        <v>Pieds</v>
      </c>
      <c r="P576" t="str">
        <f>VLOOKUP(A576,'Copier commandes wix'!I:N,4,FALSE)</f>
        <v>‎25‎/‎05‎/‎2016</v>
      </c>
      <c r="Q576">
        <f>VLOOKUP(G576,'effectif par contrat'!A:B,2,FALSE)</f>
        <v>37</v>
      </c>
    </row>
    <row r="577" spans="1:17" x14ac:dyDescent="0.35">
      <c r="A577" s="59" t="s">
        <v>2152</v>
      </c>
      <c r="B577" s="40" t="s">
        <v>117</v>
      </c>
      <c r="C577" s="40" t="str">
        <f t="shared" si="52"/>
        <v>alexis</v>
      </c>
      <c r="D577" s="40">
        <f t="shared" si="53"/>
        <v>7</v>
      </c>
      <c r="E577" s="40">
        <f t="shared" si="54"/>
        <v>15</v>
      </c>
      <c r="F577" s="40" t="str">
        <f t="shared" si="55"/>
        <v>tamowski</v>
      </c>
      <c r="G577" s="40" t="str">
        <f>VLOOKUP(F577,'Effectif contrat'!A:B,2,FALSE)</f>
        <v>AIRBUS - MAINTENANCE MOSE</v>
      </c>
      <c r="H577" s="31" t="s">
        <v>19</v>
      </c>
      <c r="I577" s="31" t="s">
        <v>22</v>
      </c>
      <c r="J577" s="31">
        <v>42</v>
      </c>
      <c r="K577" s="38">
        <v>39.68</v>
      </c>
      <c r="L577" s="31">
        <v>3</v>
      </c>
      <c r="M577" s="38">
        <v>119.04</v>
      </c>
      <c r="N577" s="5"/>
      <c r="O577" t="str">
        <f>VLOOKUP(I577,Article_famille!A:B,2,FALSE)</f>
        <v>Pieds</v>
      </c>
      <c r="P577" t="str">
        <f>VLOOKUP(A577,'Copier commandes wix'!I:N,4,FALSE)</f>
        <v>‎25‎/‎05‎/‎2016</v>
      </c>
      <c r="Q577">
        <f>VLOOKUP(G577,'effectif par contrat'!A:B,2,FALSE)</f>
        <v>37</v>
      </c>
    </row>
    <row r="578" spans="1:17" x14ac:dyDescent="0.35">
      <c r="A578" s="59" t="s">
        <v>2152</v>
      </c>
      <c r="B578" s="40" t="s">
        <v>117</v>
      </c>
      <c r="C578" s="40" t="str">
        <f t="shared" si="52"/>
        <v>alexis</v>
      </c>
      <c r="D578" s="40">
        <f t="shared" si="53"/>
        <v>7</v>
      </c>
      <c r="E578" s="40">
        <f t="shared" si="54"/>
        <v>15</v>
      </c>
      <c r="F578" s="40" t="str">
        <f t="shared" si="55"/>
        <v>tamowski</v>
      </c>
      <c r="G578" s="40" t="str">
        <f>VLOOKUP(F578,'Effectif contrat'!A:B,2,FALSE)</f>
        <v>AIRBUS - MAINTENANCE MOSE</v>
      </c>
      <c r="H578" s="32" t="s">
        <v>19</v>
      </c>
      <c r="I578" s="32" t="s">
        <v>22</v>
      </c>
      <c r="J578" s="32">
        <v>43</v>
      </c>
      <c r="K578" s="39">
        <v>39.68</v>
      </c>
      <c r="L578" s="32">
        <v>1</v>
      </c>
      <c r="M578" s="39">
        <v>39.68</v>
      </c>
      <c r="N578" s="6"/>
      <c r="O578" t="str">
        <f>VLOOKUP(I578,Article_famille!A:B,2,FALSE)</f>
        <v>Pieds</v>
      </c>
      <c r="P578" t="str">
        <f>VLOOKUP(A578,'Copier commandes wix'!I:N,4,FALSE)</f>
        <v>‎25‎/‎05‎/‎2016</v>
      </c>
      <c r="Q578">
        <f>VLOOKUP(G578,'effectif par contrat'!A:B,2,FALSE)</f>
        <v>37</v>
      </c>
    </row>
    <row r="579" spans="1:17" x14ac:dyDescent="0.35">
      <c r="A579" s="59" t="s">
        <v>2152</v>
      </c>
      <c r="B579" s="40" t="s">
        <v>117</v>
      </c>
      <c r="C579" s="40" t="str">
        <f t="shared" si="52"/>
        <v>alexis</v>
      </c>
      <c r="D579" s="40">
        <f t="shared" si="53"/>
        <v>7</v>
      </c>
      <c r="E579" s="40">
        <f t="shared" si="54"/>
        <v>15</v>
      </c>
      <c r="F579" s="40" t="str">
        <f t="shared" si="55"/>
        <v>tamowski</v>
      </c>
      <c r="G579" s="40" t="str">
        <f>VLOOKUP(F579,'Effectif contrat'!A:B,2,FALSE)</f>
        <v>AIRBUS - MAINTENANCE MOSE</v>
      </c>
      <c r="H579" s="31" t="s">
        <v>19</v>
      </c>
      <c r="I579" s="31" t="s">
        <v>62</v>
      </c>
      <c r="J579" s="31" t="s">
        <v>63</v>
      </c>
      <c r="K579" s="38">
        <v>4.26</v>
      </c>
      <c r="L579" s="31">
        <v>5</v>
      </c>
      <c r="M579" s="38">
        <v>21.3</v>
      </c>
      <c r="N579" s="5"/>
      <c r="O579" t="str">
        <f>VLOOKUP(I579,Article_famille!A:B,2,FALSE)</f>
        <v>Pieds</v>
      </c>
      <c r="P579" t="str">
        <f>VLOOKUP(A579,'Copier commandes wix'!I:N,4,FALSE)</f>
        <v>‎25‎/‎05‎/‎2016</v>
      </c>
      <c r="Q579">
        <f>VLOOKUP(G579,'effectif par contrat'!A:B,2,FALSE)</f>
        <v>37</v>
      </c>
    </row>
    <row r="580" spans="1:17" x14ac:dyDescent="0.35">
      <c r="A580" s="59" t="s">
        <v>2153</v>
      </c>
      <c r="B580" s="40" t="s">
        <v>141</v>
      </c>
      <c r="C580" s="40" t="str">
        <f t="shared" si="52"/>
        <v>KARINE</v>
      </c>
      <c r="D580" s="40">
        <f t="shared" si="53"/>
        <v>7</v>
      </c>
      <c r="E580" s="40">
        <f t="shared" si="54"/>
        <v>12</v>
      </c>
      <c r="F580" s="40" t="str">
        <f t="shared" si="55"/>
        <v>BEDON</v>
      </c>
      <c r="G580" s="40" t="str">
        <f>VLOOKUP(F580,'Effectif contrat'!A:B,2,FALSE)</f>
        <v>B05 - FONCTIONS SUPPORT</v>
      </c>
      <c r="H580" s="31" t="s">
        <v>19</v>
      </c>
      <c r="I580" s="31" t="s">
        <v>122</v>
      </c>
      <c r="J580" s="31"/>
      <c r="K580" s="38">
        <v>13.5</v>
      </c>
      <c r="L580" s="31">
        <v>5</v>
      </c>
      <c r="M580" s="38">
        <v>67.5</v>
      </c>
      <c r="N580" s="5"/>
      <c r="O580" t="str">
        <f>VLOOKUP(I580,Article_famille!A:B,2,FALSE)</f>
        <v>Auditif</v>
      </c>
      <c r="P580" t="str">
        <f>VLOOKUP(A580,'Copier commandes wix'!I:N,4,FALSE)</f>
        <v>‎25‎/‎05‎/‎2016</v>
      </c>
      <c r="Q580">
        <f>VLOOKUP(G580,'effectif par contrat'!A:B,2,FALSE)</f>
        <v>10</v>
      </c>
    </row>
    <row r="581" spans="1:17" x14ac:dyDescent="0.35">
      <c r="A581" s="59" t="s">
        <v>2153</v>
      </c>
      <c r="B581" s="40" t="s">
        <v>141</v>
      </c>
      <c r="C581" s="40" t="str">
        <f t="shared" si="52"/>
        <v>KARINE</v>
      </c>
      <c r="D581" s="40">
        <f t="shared" si="53"/>
        <v>7</v>
      </c>
      <c r="E581" s="40">
        <f t="shared" si="54"/>
        <v>12</v>
      </c>
      <c r="F581" s="40" t="str">
        <f t="shared" si="55"/>
        <v>BEDON</v>
      </c>
      <c r="G581" s="40" t="str">
        <f>VLOOKUP(F581,'Effectif contrat'!A:B,2,FALSE)</f>
        <v>B05 - FONCTIONS SUPPORT</v>
      </c>
      <c r="H581" s="32" t="s">
        <v>19</v>
      </c>
      <c r="I581" s="32" t="s">
        <v>180</v>
      </c>
      <c r="J581" s="32"/>
      <c r="K581" s="39">
        <v>17.88</v>
      </c>
      <c r="L581" s="32">
        <v>8</v>
      </c>
      <c r="M581" s="39">
        <v>143.04</v>
      </c>
      <c r="N581" s="6"/>
      <c r="O581" t="str">
        <f>VLOOKUP(I581,Article_famille!A:B,2,FALSE)</f>
        <v>Tête</v>
      </c>
      <c r="P581" t="str">
        <f>VLOOKUP(A581,'Copier commandes wix'!I:N,4,FALSE)</f>
        <v>‎25‎/‎05‎/‎2016</v>
      </c>
      <c r="Q581">
        <f>VLOOKUP(G581,'effectif par contrat'!A:B,2,FALSE)</f>
        <v>10</v>
      </c>
    </row>
    <row r="582" spans="1:17" x14ac:dyDescent="0.35">
      <c r="A582" s="59" t="s">
        <v>2153</v>
      </c>
      <c r="B582" s="40" t="s">
        <v>141</v>
      </c>
      <c r="C582" s="40" t="str">
        <f t="shared" si="52"/>
        <v>KARINE</v>
      </c>
      <c r="D582" s="40">
        <f t="shared" si="53"/>
        <v>7</v>
      </c>
      <c r="E582" s="40">
        <f t="shared" si="54"/>
        <v>12</v>
      </c>
      <c r="F582" s="40" t="str">
        <f t="shared" si="55"/>
        <v>BEDON</v>
      </c>
      <c r="G582" s="40" t="str">
        <f>VLOOKUP(F582,'Effectif contrat'!A:B,2,FALSE)</f>
        <v>B05 - FONCTIONS SUPPORT</v>
      </c>
      <c r="H582" s="31" t="s">
        <v>19</v>
      </c>
      <c r="I582" s="31" t="s">
        <v>102</v>
      </c>
      <c r="J582" s="31"/>
      <c r="K582" s="38">
        <v>54.17</v>
      </c>
      <c r="L582" s="31">
        <v>4</v>
      </c>
      <c r="M582" s="38">
        <v>216.68</v>
      </c>
      <c r="N582" s="5"/>
      <c r="O582" t="str">
        <f>VLOOKUP(I582,Article_famille!A:B,2,FALSE)</f>
        <v>Tête</v>
      </c>
      <c r="P582" t="str">
        <f>VLOOKUP(A582,'Copier commandes wix'!I:N,4,FALSE)</f>
        <v>‎25‎/‎05‎/‎2016</v>
      </c>
      <c r="Q582">
        <f>VLOOKUP(G582,'effectif par contrat'!A:B,2,FALSE)</f>
        <v>10</v>
      </c>
    </row>
    <row r="583" spans="1:17" x14ac:dyDescent="0.35">
      <c r="A583" s="59" t="s">
        <v>2153</v>
      </c>
      <c r="B583" s="40" t="s">
        <v>141</v>
      </c>
      <c r="C583" s="40" t="str">
        <f t="shared" si="52"/>
        <v>KARINE</v>
      </c>
      <c r="D583" s="40">
        <f t="shared" si="53"/>
        <v>7</v>
      </c>
      <c r="E583" s="40">
        <f t="shared" si="54"/>
        <v>12</v>
      </c>
      <c r="F583" s="40" t="str">
        <f t="shared" si="55"/>
        <v>BEDON</v>
      </c>
      <c r="G583" s="40" t="str">
        <f>VLOOKUP(F583,'Effectif contrat'!A:B,2,FALSE)</f>
        <v>B05 - FONCTIONS SUPPORT</v>
      </c>
      <c r="H583" s="32" t="s">
        <v>19</v>
      </c>
      <c r="I583" s="32" t="s">
        <v>468</v>
      </c>
      <c r="J583" s="32"/>
      <c r="K583" s="39">
        <v>5.63</v>
      </c>
      <c r="L583" s="32">
        <v>10</v>
      </c>
      <c r="M583" s="39">
        <v>56.3</v>
      </c>
      <c r="N583" s="6"/>
      <c r="O583" t="str">
        <f>VLOOKUP(I583,Article_famille!A:B,2,FALSE)</f>
        <v>Yeux</v>
      </c>
      <c r="P583" t="str">
        <f>VLOOKUP(A583,'Copier commandes wix'!I:N,4,FALSE)</f>
        <v>‎25‎/‎05‎/‎2016</v>
      </c>
      <c r="Q583">
        <f>VLOOKUP(G583,'effectif par contrat'!A:B,2,FALSE)</f>
        <v>10</v>
      </c>
    </row>
    <row r="584" spans="1:17" x14ac:dyDescent="0.35">
      <c r="A584" s="59" t="s">
        <v>2153</v>
      </c>
      <c r="B584" s="40" t="s">
        <v>141</v>
      </c>
      <c r="C584" s="40" t="str">
        <f t="shared" si="52"/>
        <v>KARINE</v>
      </c>
      <c r="D584" s="40">
        <f t="shared" si="53"/>
        <v>7</v>
      </c>
      <c r="E584" s="40">
        <f t="shared" si="54"/>
        <v>12</v>
      </c>
      <c r="F584" s="40" t="str">
        <f t="shared" si="55"/>
        <v>BEDON</v>
      </c>
      <c r="G584" s="40" t="str">
        <f>VLOOKUP(F584,'Effectif contrat'!A:B,2,FALSE)</f>
        <v>B05 - FONCTIONS SUPPORT</v>
      </c>
      <c r="H584" s="31" t="s">
        <v>19</v>
      </c>
      <c r="I584" s="31" t="s">
        <v>479</v>
      </c>
      <c r="J584" s="31"/>
      <c r="K584" s="38">
        <v>4.5</v>
      </c>
      <c r="L584" s="31">
        <v>20</v>
      </c>
      <c r="M584" s="38">
        <v>90</v>
      </c>
      <c r="N584" s="5"/>
      <c r="O584" t="str">
        <f>VLOOKUP(I584,Article_famille!A:B,2,FALSE)</f>
        <v>Yeux</v>
      </c>
      <c r="P584" t="str">
        <f>VLOOKUP(A584,'Copier commandes wix'!I:N,4,FALSE)</f>
        <v>‎25‎/‎05‎/‎2016</v>
      </c>
      <c r="Q584">
        <f>VLOOKUP(G584,'effectif par contrat'!A:B,2,FALSE)</f>
        <v>10</v>
      </c>
    </row>
    <row r="585" spans="1:17" x14ac:dyDescent="0.35">
      <c r="A585" s="59" t="s">
        <v>2153</v>
      </c>
      <c r="B585" s="40" t="s">
        <v>141</v>
      </c>
      <c r="C585" s="40" t="str">
        <f t="shared" si="52"/>
        <v>KARINE</v>
      </c>
      <c r="D585" s="40">
        <f t="shared" si="53"/>
        <v>7</v>
      </c>
      <c r="E585" s="40">
        <f t="shared" si="54"/>
        <v>12</v>
      </c>
      <c r="F585" s="40" t="str">
        <f t="shared" si="55"/>
        <v>BEDON</v>
      </c>
      <c r="G585" s="40" t="str">
        <f>VLOOKUP(F585,'Effectif contrat'!A:B,2,FALSE)</f>
        <v>B05 - FONCTIONS SUPPORT</v>
      </c>
      <c r="H585" s="32" t="s">
        <v>19</v>
      </c>
      <c r="I585" s="32" t="s">
        <v>83</v>
      </c>
      <c r="J585" s="32" t="s">
        <v>85</v>
      </c>
      <c r="K585" s="39">
        <v>1.0900000000000001</v>
      </c>
      <c r="L585" s="32">
        <v>10</v>
      </c>
      <c r="M585" s="39">
        <v>10.9</v>
      </c>
      <c r="N585" s="6"/>
      <c r="O585" t="str">
        <f>VLOOKUP(I585,Article_famille!A:B,2,FALSE)</f>
        <v>Mains</v>
      </c>
      <c r="P585" t="str">
        <f>VLOOKUP(A585,'Copier commandes wix'!I:N,4,FALSE)</f>
        <v>‎25‎/‎05‎/‎2016</v>
      </c>
      <c r="Q585">
        <f>VLOOKUP(G585,'effectif par contrat'!A:B,2,FALSE)</f>
        <v>10</v>
      </c>
    </row>
    <row r="586" spans="1:17" x14ac:dyDescent="0.35">
      <c r="A586" s="59" t="s">
        <v>2153</v>
      </c>
      <c r="B586" s="40" t="s">
        <v>141</v>
      </c>
      <c r="C586" s="40" t="str">
        <f t="shared" si="52"/>
        <v>KARINE</v>
      </c>
      <c r="D586" s="40">
        <f t="shared" si="53"/>
        <v>7</v>
      </c>
      <c r="E586" s="40">
        <f t="shared" si="54"/>
        <v>12</v>
      </c>
      <c r="F586" s="40" t="str">
        <f t="shared" si="55"/>
        <v>BEDON</v>
      </c>
      <c r="G586" s="40" t="str">
        <f>VLOOKUP(F586,'Effectif contrat'!A:B,2,FALSE)</f>
        <v>B05 - FONCTIONS SUPPORT</v>
      </c>
      <c r="H586" s="31" t="s">
        <v>19</v>
      </c>
      <c r="I586" s="31" t="s">
        <v>83</v>
      </c>
      <c r="J586" s="31" t="s">
        <v>193</v>
      </c>
      <c r="K586" s="38">
        <v>1.0900000000000001</v>
      </c>
      <c r="L586" s="31">
        <v>10</v>
      </c>
      <c r="M586" s="38">
        <v>10.9</v>
      </c>
      <c r="N586" s="5"/>
      <c r="O586" t="str">
        <f>VLOOKUP(I586,Article_famille!A:B,2,FALSE)</f>
        <v>Mains</v>
      </c>
      <c r="P586" t="str">
        <f>VLOOKUP(A586,'Copier commandes wix'!I:N,4,FALSE)</f>
        <v>‎25‎/‎05‎/‎2016</v>
      </c>
      <c r="Q586">
        <f>VLOOKUP(G586,'effectif par contrat'!A:B,2,FALSE)</f>
        <v>10</v>
      </c>
    </row>
    <row r="587" spans="1:17" x14ac:dyDescent="0.35">
      <c r="A587" s="59" t="s">
        <v>2153</v>
      </c>
      <c r="B587" s="40" t="s">
        <v>141</v>
      </c>
      <c r="C587" s="40" t="str">
        <f t="shared" si="52"/>
        <v>KARINE</v>
      </c>
      <c r="D587" s="40">
        <f t="shared" si="53"/>
        <v>7</v>
      </c>
      <c r="E587" s="40">
        <f t="shared" si="54"/>
        <v>12</v>
      </c>
      <c r="F587" s="40" t="str">
        <f t="shared" si="55"/>
        <v>BEDON</v>
      </c>
      <c r="G587" s="40" t="str">
        <f>VLOOKUP(F587,'Effectif contrat'!A:B,2,FALSE)</f>
        <v>B05 - FONCTIONS SUPPORT</v>
      </c>
      <c r="H587" s="32" t="s">
        <v>19</v>
      </c>
      <c r="I587" s="32" t="s">
        <v>20</v>
      </c>
      <c r="J587" s="32">
        <v>9</v>
      </c>
      <c r="K587" s="39">
        <v>3.71</v>
      </c>
      <c r="L587" s="32">
        <v>60</v>
      </c>
      <c r="M587" s="39">
        <v>222.6</v>
      </c>
      <c r="N587" s="6"/>
      <c r="O587" t="str">
        <f>VLOOKUP(I587,Article_famille!A:B,2,FALSE)</f>
        <v>Mains</v>
      </c>
      <c r="P587" t="str">
        <f>VLOOKUP(A587,'Copier commandes wix'!I:N,4,FALSE)</f>
        <v>‎25‎/‎05‎/‎2016</v>
      </c>
      <c r="Q587">
        <f>VLOOKUP(G587,'effectif par contrat'!A:B,2,FALSE)</f>
        <v>10</v>
      </c>
    </row>
    <row r="588" spans="1:17" x14ac:dyDescent="0.35">
      <c r="A588" s="59" t="s">
        <v>2153</v>
      </c>
      <c r="B588" s="40" t="s">
        <v>141</v>
      </c>
      <c r="C588" s="40" t="str">
        <f t="shared" si="52"/>
        <v>KARINE</v>
      </c>
      <c r="D588" s="40">
        <f t="shared" si="53"/>
        <v>7</v>
      </c>
      <c r="E588" s="40">
        <f t="shared" si="54"/>
        <v>12</v>
      </c>
      <c r="F588" s="40" t="str">
        <f t="shared" si="55"/>
        <v>BEDON</v>
      </c>
      <c r="G588" s="40" t="str">
        <f>VLOOKUP(F588,'Effectif contrat'!A:B,2,FALSE)</f>
        <v>B05 - FONCTIONS SUPPORT</v>
      </c>
      <c r="H588" s="31" t="s">
        <v>19</v>
      </c>
      <c r="I588" s="31" t="s">
        <v>20</v>
      </c>
      <c r="J588" s="31">
        <v>10</v>
      </c>
      <c r="K588" s="38">
        <v>3.71</v>
      </c>
      <c r="L588" s="31">
        <v>72</v>
      </c>
      <c r="M588" s="38">
        <v>267.12</v>
      </c>
      <c r="N588" s="5"/>
      <c r="O588" t="str">
        <f>VLOOKUP(I588,Article_famille!A:B,2,FALSE)</f>
        <v>Mains</v>
      </c>
      <c r="P588" t="str">
        <f>VLOOKUP(A588,'Copier commandes wix'!I:N,4,FALSE)</f>
        <v>‎25‎/‎05‎/‎2016</v>
      </c>
      <c r="Q588">
        <f>VLOOKUP(G588,'effectif par contrat'!A:B,2,FALSE)</f>
        <v>10</v>
      </c>
    </row>
    <row r="589" spans="1:17" x14ac:dyDescent="0.35">
      <c r="A589" s="59" t="s">
        <v>2153</v>
      </c>
      <c r="B589" s="40" t="s">
        <v>141</v>
      </c>
      <c r="C589" s="40" t="str">
        <f t="shared" si="52"/>
        <v>KARINE</v>
      </c>
      <c r="D589" s="40">
        <f t="shared" si="53"/>
        <v>7</v>
      </c>
      <c r="E589" s="40">
        <f t="shared" si="54"/>
        <v>12</v>
      </c>
      <c r="F589" s="40" t="str">
        <f t="shared" si="55"/>
        <v>BEDON</v>
      </c>
      <c r="G589" s="40" t="str">
        <f>VLOOKUP(F589,'Effectif contrat'!A:B,2,FALSE)</f>
        <v>B05 - FONCTIONS SUPPORT</v>
      </c>
      <c r="H589" s="32" t="s">
        <v>19</v>
      </c>
      <c r="I589" s="32" t="s">
        <v>20</v>
      </c>
      <c r="J589" s="32">
        <v>11</v>
      </c>
      <c r="K589" s="39">
        <v>3.71</v>
      </c>
      <c r="L589" s="32">
        <v>48</v>
      </c>
      <c r="M589" s="39">
        <v>178.08</v>
      </c>
      <c r="N589" s="6"/>
      <c r="O589" t="str">
        <f>VLOOKUP(I589,Article_famille!A:B,2,FALSE)</f>
        <v>Mains</v>
      </c>
      <c r="P589" t="str">
        <f>VLOOKUP(A589,'Copier commandes wix'!I:N,4,FALSE)</f>
        <v>‎25‎/‎05‎/‎2016</v>
      </c>
      <c r="Q589">
        <f>VLOOKUP(G589,'effectif par contrat'!A:B,2,FALSE)</f>
        <v>10</v>
      </c>
    </row>
    <row r="590" spans="1:17" x14ac:dyDescent="0.35">
      <c r="A590" s="59" t="s">
        <v>2153</v>
      </c>
      <c r="B590" s="40" t="s">
        <v>141</v>
      </c>
      <c r="C590" s="40" t="str">
        <f t="shared" si="52"/>
        <v>KARINE</v>
      </c>
      <c r="D590" s="40">
        <f t="shared" si="53"/>
        <v>7</v>
      </c>
      <c r="E590" s="40">
        <f t="shared" si="54"/>
        <v>12</v>
      </c>
      <c r="F590" s="40" t="str">
        <f t="shared" si="55"/>
        <v>BEDON</v>
      </c>
      <c r="G590" s="40" t="str">
        <f>VLOOKUP(F590,'Effectif contrat'!A:B,2,FALSE)</f>
        <v>B05 - FONCTIONS SUPPORT</v>
      </c>
      <c r="H590" s="31" t="s">
        <v>19</v>
      </c>
      <c r="I590" s="31" t="s">
        <v>24</v>
      </c>
      <c r="J590" s="31" t="s">
        <v>55</v>
      </c>
      <c r="K590" s="38">
        <v>7.36</v>
      </c>
      <c r="L590" s="31">
        <v>2</v>
      </c>
      <c r="M590" s="38">
        <v>14.72</v>
      </c>
      <c r="N590" s="5"/>
      <c r="O590" t="str">
        <f>VLOOKUP(I590,Article_famille!A:B,2,FALSE)</f>
        <v>Mains</v>
      </c>
      <c r="P590" t="str">
        <f>VLOOKUP(A590,'Copier commandes wix'!I:N,4,FALSE)</f>
        <v>‎25‎/‎05‎/‎2016</v>
      </c>
      <c r="Q590">
        <f>VLOOKUP(G590,'effectif par contrat'!A:B,2,FALSE)</f>
        <v>10</v>
      </c>
    </row>
    <row r="591" spans="1:17" x14ac:dyDescent="0.35">
      <c r="A591" s="59" t="s">
        <v>2153</v>
      </c>
      <c r="B591" s="40" t="s">
        <v>141</v>
      </c>
      <c r="C591" s="40" t="str">
        <f t="shared" si="52"/>
        <v>KARINE</v>
      </c>
      <c r="D591" s="40">
        <f t="shared" si="53"/>
        <v>7</v>
      </c>
      <c r="E591" s="40">
        <f t="shared" si="54"/>
        <v>12</v>
      </c>
      <c r="F591" s="40" t="str">
        <f t="shared" si="55"/>
        <v>BEDON</v>
      </c>
      <c r="G591" s="40" t="str">
        <f>VLOOKUP(F591,'Effectif contrat'!A:B,2,FALSE)</f>
        <v>B05 - FONCTIONS SUPPORT</v>
      </c>
      <c r="H591" s="32" t="s">
        <v>19</v>
      </c>
      <c r="I591" s="32" t="s">
        <v>24</v>
      </c>
      <c r="J591" s="32" t="s">
        <v>56</v>
      </c>
      <c r="K591" s="39">
        <v>7.36</v>
      </c>
      <c r="L591" s="32">
        <v>2</v>
      </c>
      <c r="M591" s="39">
        <v>14.72</v>
      </c>
      <c r="N591" s="6"/>
      <c r="O591" t="str">
        <f>VLOOKUP(I591,Article_famille!A:B,2,FALSE)</f>
        <v>Mains</v>
      </c>
      <c r="P591" t="str">
        <f>VLOOKUP(A591,'Copier commandes wix'!I:N,4,FALSE)</f>
        <v>‎25‎/‎05‎/‎2016</v>
      </c>
      <c r="Q591">
        <f>VLOOKUP(G591,'effectif par contrat'!A:B,2,FALSE)</f>
        <v>10</v>
      </c>
    </row>
    <row r="592" spans="1:17" x14ac:dyDescent="0.35">
      <c r="A592" s="59" t="s">
        <v>2153</v>
      </c>
      <c r="B592" s="40" t="s">
        <v>141</v>
      </c>
      <c r="C592" s="40" t="str">
        <f t="shared" si="52"/>
        <v>KARINE</v>
      </c>
      <c r="D592" s="40">
        <f t="shared" si="53"/>
        <v>7</v>
      </c>
      <c r="E592" s="40">
        <f t="shared" si="54"/>
        <v>12</v>
      </c>
      <c r="F592" s="40" t="str">
        <f t="shared" si="55"/>
        <v>BEDON</v>
      </c>
      <c r="G592" s="40" t="str">
        <f>VLOOKUP(F592,'Effectif contrat'!A:B,2,FALSE)</f>
        <v>B05 - FONCTIONS SUPPORT</v>
      </c>
      <c r="H592" s="31" t="s">
        <v>19</v>
      </c>
      <c r="I592" s="31" t="s">
        <v>27</v>
      </c>
      <c r="J592" s="31"/>
      <c r="K592" s="38">
        <v>18.350000000000001</v>
      </c>
      <c r="L592" s="31">
        <v>20</v>
      </c>
      <c r="M592" s="38">
        <v>367</v>
      </c>
      <c r="N592" s="5"/>
      <c r="O592" t="str">
        <f>VLOOKUP(I592,Article_famille!A:B,2,FALSE)</f>
        <v>Respiratoire</v>
      </c>
      <c r="P592" t="str">
        <f>VLOOKUP(A592,'Copier commandes wix'!I:N,4,FALSE)</f>
        <v>‎25‎/‎05‎/‎2016</v>
      </c>
      <c r="Q592">
        <f>VLOOKUP(G592,'effectif par contrat'!A:B,2,FALSE)</f>
        <v>10</v>
      </c>
    </row>
    <row r="593" spans="1:17" x14ac:dyDescent="0.35">
      <c r="A593" s="59" t="s">
        <v>2153</v>
      </c>
      <c r="B593" s="40" t="s">
        <v>141</v>
      </c>
      <c r="C593" s="40" t="str">
        <f t="shared" si="52"/>
        <v>KARINE</v>
      </c>
      <c r="D593" s="40">
        <f t="shared" si="53"/>
        <v>7</v>
      </c>
      <c r="E593" s="40">
        <f t="shared" si="54"/>
        <v>12</v>
      </c>
      <c r="F593" s="40" t="str">
        <f t="shared" si="55"/>
        <v>BEDON</v>
      </c>
      <c r="G593" s="40" t="str">
        <f>VLOOKUP(F593,'Effectif contrat'!A:B,2,FALSE)</f>
        <v>B05 - FONCTIONS SUPPORT</v>
      </c>
      <c r="H593" s="32" t="s">
        <v>19</v>
      </c>
      <c r="I593" s="32" t="s">
        <v>229</v>
      </c>
      <c r="J593" s="32">
        <v>45</v>
      </c>
      <c r="K593" s="39">
        <v>39.01</v>
      </c>
      <c r="L593" s="32">
        <v>1</v>
      </c>
      <c r="M593" s="39">
        <v>39.01</v>
      </c>
      <c r="N593" s="6"/>
      <c r="O593" t="str">
        <f>VLOOKUP(I593,Article_famille!A:B,2,FALSE)</f>
        <v>Pieds</v>
      </c>
      <c r="P593" t="str">
        <f>VLOOKUP(A593,'Copier commandes wix'!I:N,4,FALSE)</f>
        <v>‎25‎/‎05‎/‎2016</v>
      </c>
      <c r="Q593">
        <f>VLOOKUP(G593,'effectif par contrat'!A:B,2,FALSE)</f>
        <v>10</v>
      </c>
    </row>
    <row r="594" spans="1:17" x14ac:dyDescent="0.35">
      <c r="A594" s="59" t="s">
        <v>2153</v>
      </c>
      <c r="B594" s="40" t="s">
        <v>141</v>
      </c>
      <c r="C594" s="40" t="str">
        <f t="shared" si="52"/>
        <v>KARINE</v>
      </c>
      <c r="D594" s="40">
        <f t="shared" si="53"/>
        <v>7</v>
      </c>
      <c r="E594" s="40">
        <f t="shared" si="54"/>
        <v>12</v>
      </c>
      <c r="F594" s="40" t="str">
        <f t="shared" si="55"/>
        <v>BEDON</v>
      </c>
      <c r="G594" s="40" t="str">
        <f>VLOOKUP(F594,'Effectif contrat'!A:B,2,FALSE)</f>
        <v>B05 - FONCTIONS SUPPORT</v>
      </c>
      <c r="H594" s="31" t="s">
        <v>19</v>
      </c>
      <c r="I594" s="31" t="s">
        <v>22</v>
      </c>
      <c r="J594" s="31">
        <v>40</v>
      </c>
      <c r="K594" s="38">
        <v>39.68</v>
      </c>
      <c r="L594" s="31">
        <v>3</v>
      </c>
      <c r="M594" s="38">
        <v>119.04</v>
      </c>
      <c r="N594" s="5"/>
      <c r="O594" t="str">
        <f>VLOOKUP(I594,Article_famille!A:B,2,FALSE)</f>
        <v>Pieds</v>
      </c>
      <c r="P594" t="str">
        <f>VLOOKUP(A594,'Copier commandes wix'!I:N,4,FALSE)</f>
        <v>‎25‎/‎05‎/‎2016</v>
      </c>
      <c r="Q594">
        <f>VLOOKUP(G594,'effectif par contrat'!A:B,2,FALSE)</f>
        <v>10</v>
      </c>
    </row>
    <row r="595" spans="1:17" x14ac:dyDescent="0.35">
      <c r="A595" s="59" t="s">
        <v>2153</v>
      </c>
      <c r="B595" s="40" t="s">
        <v>141</v>
      </c>
      <c r="C595" s="40" t="str">
        <f t="shared" si="52"/>
        <v>KARINE</v>
      </c>
      <c r="D595" s="40">
        <f t="shared" si="53"/>
        <v>7</v>
      </c>
      <c r="E595" s="40">
        <f t="shared" si="54"/>
        <v>12</v>
      </c>
      <c r="F595" s="40" t="str">
        <f t="shared" si="55"/>
        <v>BEDON</v>
      </c>
      <c r="G595" s="40" t="str">
        <f>VLOOKUP(F595,'Effectif contrat'!A:B,2,FALSE)</f>
        <v>B05 - FONCTIONS SUPPORT</v>
      </c>
      <c r="H595" s="32" t="s">
        <v>19</v>
      </c>
      <c r="I595" s="32" t="s">
        <v>22</v>
      </c>
      <c r="J595" s="32">
        <v>41</v>
      </c>
      <c r="K595" s="39">
        <v>39.68</v>
      </c>
      <c r="L595" s="32">
        <v>1</v>
      </c>
      <c r="M595" s="39">
        <v>39.68</v>
      </c>
      <c r="N595" s="6"/>
      <c r="O595" t="str">
        <f>VLOOKUP(I595,Article_famille!A:B,2,FALSE)</f>
        <v>Pieds</v>
      </c>
      <c r="P595" t="str">
        <f>VLOOKUP(A595,'Copier commandes wix'!I:N,4,FALSE)</f>
        <v>‎25‎/‎05‎/‎2016</v>
      </c>
      <c r="Q595">
        <f>VLOOKUP(G595,'effectif par contrat'!A:B,2,FALSE)</f>
        <v>10</v>
      </c>
    </row>
    <row r="596" spans="1:17" x14ac:dyDescent="0.35">
      <c r="A596" s="59" t="s">
        <v>2153</v>
      </c>
      <c r="B596" s="40" t="s">
        <v>141</v>
      </c>
      <c r="C596" s="40" t="str">
        <f t="shared" si="52"/>
        <v>KARINE</v>
      </c>
      <c r="D596" s="40">
        <f t="shared" si="53"/>
        <v>7</v>
      </c>
      <c r="E596" s="40">
        <f t="shared" si="54"/>
        <v>12</v>
      </c>
      <c r="F596" s="40" t="str">
        <f t="shared" si="55"/>
        <v>BEDON</v>
      </c>
      <c r="G596" s="40" t="str">
        <f>VLOOKUP(F596,'Effectif contrat'!A:B,2,FALSE)</f>
        <v>B05 - FONCTIONS SUPPORT</v>
      </c>
      <c r="H596" s="31" t="s">
        <v>19</v>
      </c>
      <c r="I596" s="31" t="s">
        <v>22</v>
      </c>
      <c r="J596" s="31">
        <v>42</v>
      </c>
      <c r="K596" s="38">
        <v>39.68</v>
      </c>
      <c r="L596" s="31">
        <v>3</v>
      </c>
      <c r="M596" s="38">
        <v>119.04</v>
      </c>
      <c r="N596" s="5"/>
      <c r="O596" t="str">
        <f>VLOOKUP(I596,Article_famille!A:B,2,FALSE)</f>
        <v>Pieds</v>
      </c>
      <c r="P596" t="str">
        <f>VLOOKUP(A596,'Copier commandes wix'!I:N,4,FALSE)</f>
        <v>‎25‎/‎05‎/‎2016</v>
      </c>
      <c r="Q596">
        <f>VLOOKUP(G596,'effectif par contrat'!A:B,2,FALSE)</f>
        <v>10</v>
      </c>
    </row>
    <row r="597" spans="1:17" x14ac:dyDescent="0.35">
      <c r="A597" s="59" t="s">
        <v>2153</v>
      </c>
      <c r="B597" s="40" t="s">
        <v>141</v>
      </c>
      <c r="C597" s="40" t="str">
        <f t="shared" si="52"/>
        <v>KARINE</v>
      </c>
      <c r="D597" s="40">
        <f t="shared" si="53"/>
        <v>7</v>
      </c>
      <c r="E597" s="40">
        <f t="shared" si="54"/>
        <v>12</v>
      </c>
      <c r="F597" s="40" t="str">
        <f t="shared" si="55"/>
        <v>BEDON</v>
      </c>
      <c r="G597" s="40" t="str">
        <f>VLOOKUP(F597,'Effectif contrat'!A:B,2,FALSE)</f>
        <v>B05 - FONCTIONS SUPPORT</v>
      </c>
      <c r="H597" s="32" t="s">
        <v>19</v>
      </c>
      <c r="I597" s="32" t="s">
        <v>22</v>
      </c>
      <c r="J597" s="32">
        <v>43</v>
      </c>
      <c r="K597" s="39">
        <v>39.68</v>
      </c>
      <c r="L597" s="32">
        <v>3</v>
      </c>
      <c r="M597" s="39">
        <v>119.04</v>
      </c>
      <c r="N597" s="6"/>
      <c r="O597" t="str">
        <f>VLOOKUP(I597,Article_famille!A:B,2,FALSE)</f>
        <v>Pieds</v>
      </c>
      <c r="P597" t="str">
        <f>VLOOKUP(A597,'Copier commandes wix'!I:N,4,FALSE)</f>
        <v>‎25‎/‎05‎/‎2016</v>
      </c>
      <c r="Q597">
        <f>VLOOKUP(G597,'effectif par contrat'!A:B,2,FALSE)</f>
        <v>10</v>
      </c>
    </row>
    <row r="598" spans="1:17" x14ac:dyDescent="0.35">
      <c r="A598" s="59" t="s">
        <v>2153</v>
      </c>
      <c r="B598" s="40" t="s">
        <v>141</v>
      </c>
      <c r="C598" s="40" t="str">
        <f t="shared" si="52"/>
        <v>KARINE</v>
      </c>
      <c r="D598" s="40">
        <f t="shared" si="53"/>
        <v>7</v>
      </c>
      <c r="E598" s="40">
        <f t="shared" si="54"/>
        <v>12</v>
      </c>
      <c r="F598" s="40" t="str">
        <f t="shared" si="55"/>
        <v>BEDON</v>
      </c>
      <c r="G598" s="40" t="str">
        <f>VLOOKUP(F598,'Effectif contrat'!A:B,2,FALSE)</f>
        <v>B05 - FONCTIONS SUPPORT</v>
      </c>
      <c r="H598" s="31" t="s">
        <v>19</v>
      </c>
      <c r="I598" s="31" t="s">
        <v>37</v>
      </c>
      <c r="J598" s="31">
        <v>40</v>
      </c>
      <c r="K598" s="38">
        <v>35.200000000000003</v>
      </c>
      <c r="L598" s="31">
        <v>3</v>
      </c>
      <c r="M598" s="38">
        <v>105.6</v>
      </c>
      <c r="N598" s="5"/>
      <c r="O598" t="str">
        <f>VLOOKUP(I598,Article_famille!A:B,2,FALSE)</f>
        <v>Pieds</v>
      </c>
      <c r="P598" t="str">
        <f>VLOOKUP(A598,'Copier commandes wix'!I:N,4,FALSE)</f>
        <v>‎25‎/‎05‎/‎2016</v>
      </c>
      <c r="Q598">
        <f>VLOOKUP(G598,'effectif par contrat'!A:B,2,FALSE)</f>
        <v>10</v>
      </c>
    </row>
    <row r="599" spans="1:17" x14ac:dyDescent="0.35">
      <c r="A599" s="59" t="s">
        <v>2153</v>
      </c>
      <c r="B599" s="40" t="s">
        <v>141</v>
      </c>
      <c r="C599" s="40" t="str">
        <f t="shared" si="52"/>
        <v>KARINE</v>
      </c>
      <c r="D599" s="40">
        <f t="shared" si="53"/>
        <v>7</v>
      </c>
      <c r="E599" s="40">
        <f t="shared" si="54"/>
        <v>12</v>
      </c>
      <c r="F599" s="40" t="str">
        <f t="shared" si="55"/>
        <v>BEDON</v>
      </c>
      <c r="G599" s="40" t="str">
        <f>VLOOKUP(F599,'Effectif contrat'!A:B,2,FALSE)</f>
        <v>B05 - FONCTIONS SUPPORT</v>
      </c>
      <c r="H599" s="32" t="s">
        <v>19</v>
      </c>
      <c r="I599" s="32" t="s">
        <v>37</v>
      </c>
      <c r="J599" s="32">
        <v>42</v>
      </c>
      <c r="K599" s="39">
        <v>35.200000000000003</v>
      </c>
      <c r="L599" s="32">
        <v>2</v>
      </c>
      <c r="M599" s="39">
        <v>70.400000000000006</v>
      </c>
      <c r="N599" s="6"/>
      <c r="O599" t="str">
        <f>VLOOKUP(I599,Article_famille!A:B,2,FALSE)</f>
        <v>Pieds</v>
      </c>
      <c r="P599" t="str">
        <f>VLOOKUP(A599,'Copier commandes wix'!I:N,4,FALSE)</f>
        <v>‎25‎/‎05‎/‎2016</v>
      </c>
      <c r="Q599">
        <f>VLOOKUP(G599,'effectif par contrat'!A:B,2,FALSE)</f>
        <v>10</v>
      </c>
    </row>
    <row r="600" spans="1:17" x14ac:dyDescent="0.35">
      <c r="A600" s="59" t="s">
        <v>2153</v>
      </c>
      <c r="B600" s="40" t="s">
        <v>141</v>
      </c>
      <c r="C600" s="40" t="str">
        <f t="shared" si="52"/>
        <v>KARINE</v>
      </c>
      <c r="D600" s="40">
        <f t="shared" si="53"/>
        <v>7</v>
      </c>
      <c r="E600" s="40">
        <f t="shared" si="54"/>
        <v>12</v>
      </c>
      <c r="F600" s="40" t="str">
        <f t="shared" si="55"/>
        <v>BEDON</v>
      </c>
      <c r="G600" s="40" t="str">
        <f>VLOOKUP(F600,'Effectif contrat'!A:B,2,FALSE)</f>
        <v>B05 - FONCTIONS SUPPORT</v>
      </c>
      <c r="H600" s="31" t="s">
        <v>19</v>
      </c>
      <c r="I600" s="31" t="s">
        <v>37</v>
      </c>
      <c r="J600" s="31">
        <v>43</v>
      </c>
      <c r="K600" s="38">
        <v>35.200000000000003</v>
      </c>
      <c r="L600" s="31">
        <v>1</v>
      </c>
      <c r="M600" s="38">
        <v>35.200000000000003</v>
      </c>
      <c r="N600" s="5"/>
      <c r="O600" t="str">
        <f>VLOOKUP(I600,Article_famille!A:B,2,FALSE)</f>
        <v>Pieds</v>
      </c>
      <c r="P600" t="str">
        <f>VLOOKUP(A600,'Copier commandes wix'!I:N,4,FALSE)</f>
        <v>‎25‎/‎05‎/‎2016</v>
      </c>
      <c r="Q600">
        <f>VLOOKUP(G600,'effectif par contrat'!A:B,2,FALSE)</f>
        <v>10</v>
      </c>
    </row>
    <row r="601" spans="1:17" x14ac:dyDescent="0.35">
      <c r="A601" s="59" t="s">
        <v>2153</v>
      </c>
      <c r="B601" s="40" t="s">
        <v>141</v>
      </c>
      <c r="C601" s="40" t="str">
        <f t="shared" si="52"/>
        <v>KARINE</v>
      </c>
      <c r="D601" s="40">
        <f t="shared" si="53"/>
        <v>7</v>
      </c>
      <c r="E601" s="40">
        <f t="shared" si="54"/>
        <v>12</v>
      </c>
      <c r="F601" s="40" t="str">
        <f t="shared" si="55"/>
        <v>BEDON</v>
      </c>
      <c r="G601" s="40" t="str">
        <f>VLOOKUP(F601,'Effectif contrat'!A:B,2,FALSE)</f>
        <v>B05 - FONCTIONS SUPPORT</v>
      </c>
      <c r="H601" s="32" t="s">
        <v>19</v>
      </c>
      <c r="I601" s="32" t="s">
        <v>62</v>
      </c>
      <c r="J601" s="32" t="s">
        <v>480</v>
      </c>
      <c r="K601" s="39">
        <v>4.26</v>
      </c>
      <c r="L601" s="32">
        <v>20</v>
      </c>
      <c r="M601" s="39">
        <v>85.2</v>
      </c>
      <c r="N601" s="6"/>
      <c r="O601" t="str">
        <f>VLOOKUP(I601,Article_famille!A:B,2,FALSE)</f>
        <v>Pieds</v>
      </c>
      <c r="P601" t="str">
        <f>VLOOKUP(A601,'Copier commandes wix'!I:N,4,FALSE)</f>
        <v>‎25‎/‎05‎/‎2016</v>
      </c>
      <c r="Q601">
        <f>VLOOKUP(G601,'effectif par contrat'!A:B,2,FALSE)</f>
        <v>10</v>
      </c>
    </row>
    <row r="602" spans="1:17" x14ac:dyDescent="0.35">
      <c r="A602" s="59" t="s">
        <v>2154</v>
      </c>
      <c r="B602" s="40" t="s">
        <v>141</v>
      </c>
      <c r="C602" s="40" t="str">
        <f t="shared" si="52"/>
        <v>KARINE</v>
      </c>
      <c r="D602" s="40">
        <f t="shared" si="53"/>
        <v>7</v>
      </c>
      <c r="E602" s="40">
        <f t="shared" si="54"/>
        <v>12</v>
      </c>
      <c r="F602" s="40" t="str">
        <f t="shared" si="55"/>
        <v>BEDON</v>
      </c>
      <c r="G602" s="40" t="str">
        <f>VLOOKUP(F602,'Effectif contrat'!A:B,2,FALSE)</f>
        <v>B05 - FONCTIONS SUPPORT</v>
      </c>
      <c r="H602" s="31" t="s">
        <v>25</v>
      </c>
      <c r="I602" s="31" t="s">
        <v>90</v>
      </c>
      <c r="J602" s="31">
        <v>40</v>
      </c>
      <c r="K602" s="38">
        <v>37</v>
      </c>
      <c r="L602" s="31">
        <v>1</v>
      </c>
      <c r="M602" s="38">
        <v>37</v>
      </c>
      <c r="N602" s="5"/>
      <c r="O602" t="str">
        <f>VLOOKUP(I602,Article_famille!A:B,2,FALSE)</f>
        <v>Pieds</v>
      </c>
      <c r="P602" t="str">
        <f>VLOOKUP(A602,'Copier commandes wix'!I:N,4,FALSE)</f>
        <v>‎25‎/‎05‎/‎2016</v>
      </c>
      <c r="Q602">
        <f>VLOOKUP(G602,'effectif par contrat'!A:B,2,FALSE)</f>
        <v>10</v>
      </c>
    </row>
    <row r="603" spans="1:17" x14ac:dyDescent="0.35">
      <c r="A603" s="59" t="s">
        <v>2154</v>
      </c>
      <c r="B603" s="40" t="s">
        <v>141</v>
      </c>
      <c r="C603" s="40" t="str">
        <f t="shared" si="52"/>
        <v>KARINE</v>
      </c>
      <c r="D603" s="40">
        <f t="shared" si="53"/>
        <v>7</v>
      </c>
      <c r="E603" s="40">
        <f t="shared" si="54"/>
        <v>12</v>
      </c>
      <c r="F603" s="40" t="str">
        <f t="shared" si="55"/>
        <v>BEDON</v>
      </c>
      <c r="G603" s="40" t="str">
        <f>VLOOKUP(F603,'Effectif contrat'!A:B,2,FALSE)</f>
        <v>B05 - FONCTIONS SUPPORT</v>
      </c>
      <c r="H603" s="32" t="s">
        <v>25</v>
      </c>
      <c r="I603" s="32" t="s">
        <v>90</v>
      </c>
      <c r="J603" s="32">
        <v>43</v>
      </c>
      <c r="K603" s="39">
        <v>37</v>
      </c>
      <c r="L603" s="32">
        <v>1</v>
      </c>
      <c r="M603" s="39">
        <v>37</v>
      </c>
      <c r="N603" s="6"/>
      <c r="O603" t="str">
        <f>VLOOKUP(I603,Article_famille!A:B,2,FALSE)</f>
        <v>Pieds</v>
      </c>
      <c r="P603" t="str">
        <f>VLOOKUP(A603,'Copier commandes wix'!I:N,4,FALSE)</f>
        <v>‎25‎/‎05‎/‎2016</v>
      </c>
      <c r="Q603">
        <f>VLOOKUP(G603,'effectif par contrat'!A:B,2,FALSE)</f>
        <v>10</v>
      </c>
    </row>
    <row r="604" spans="1:17" x14ac:dyDescent="0.35">
      <c r="A604" s="59" t="s">
        <v>2154</v>
      </c>
      <c r="B604" s="40" t="s">
        <v>141</v>
      </c>
      <c r="C604" s="40" t="str">
        <f t="shared" si="52"/>
        <v>KARINE</v>
      </c>
      <c r="D604" s="40">
        <f t="shared" si="53"/>
        <v>7</v>
      </c>
      <c r="E604" s="40">
        <f t="shared" si="54"/>
        <v>12</v>
      </c>
      <c r="F604" s="40" t="str">
        <f t="shared" si="55"/>
        <v>BEDON</v>
      </c>
      <c r="G604" s="40" t="str">
        <f>VLOOKUP(F604,'Effectif contrat'!A:B,2,FALSE)</f>
        <v>B05 - FONCTIONS SUPPORT</v>
      </c>
      <c r="H604" s="31" t="s">
        <v>25</v>
      </c>
      <c r="I604" s="31" t="s">
        <v>90</v>
      </c>
      <c r="J604" s="31">
        <v>45</v>
      </c>
      <c r="K604" s="38">
        <v>37</v>
      </c>
      <c r="L604" s="31">
        <v>1</v>
      </c>
      <c r="M604" s="38">
        <v>37</v>
      </c>
      <c r="N604" s="5"/>
      <c r="O604" t="str">
        <f>VLOOKUP(I604,Article_famille!A:B,2,FALSE)</f>
        <v>Pieds</v>
      </c>
      <c r="P604" t="str">
        <f>VLOOKUP(A604,'Copier commandes wix'!I:N,4,FALSE)</f>
        <v>‎25‎/‎05‎/‎2016</v>
      </c>
      <c r="Q604">
        <f>VLOOKUP(G604,'effectif par contrat'!A:B,2,FALSE)</f>
        <v>10</v>
      </c>
    </row>
    <row r="605" spans="1:17" x14ac:dyDescent="0.35">
      <c r="A605" s="59" t="s">
        <v>2154</v>
      </c>
      <c r="B605" s="40" t="s">
        <v>141</v>
      </c>
      <c r="C605" s="40" t="str">
        <f t="shared" si="52"/>
        <v>KARINE</v>
      </c>
      <c r="D605" s="40">
        <f t="shared" si="53"/>
        <v>7</v>
      </c>
      <c r="E605" s="40">
        <f t="shared" si="54"/>
        <v>12</v>
      </c>
      <c r="F605" s="40" t="str">
        <f t="shared" si="55"/>
        <v>BEDON</v>
      </c>
      <c r="G605" s="40" t="str">
        <f>VLOOKUP(F605,'Effectif contrat'!A:B,2,FALSE)</f>
        <v>B05 - FONCTIONS SUPPORT</v>
      </c>
      <c r="H605" s="32" t="s">
        <v>25</v>
      </c>
      <c r="I605" s="32" t="s">
        <v>35</v>
      </c>
      <c r="J605" s="32">
        <v>40</v>
      </c>
      <c r="K605" s="39">
        <v>29.89</v>
      </c>
      <c r="L605" s="32">
        <v>1</v>
      </c>
      <c r="M605" s="39">
        <v>29.89</v>
      </c>
      <c r="N605" s="6"/>
      <c r="O605" t="str">
        <f>VLOOKUP(I605,Article_famille!A:B,2,FALSE)</f>
        <v>Pieds</v>
      </c>
      <c r="P605" t="str">
        <f>VLOOKUP(A605,'Copier commandes wix'!I:N,4,FALSE)</f>
        <v>‎25‎/‎05‎/‎2016</v>
      </c>
      <c r="Q605">
        <f>VLOOKUP(G605,'effectif par contrat'!A:B,2,FALSE)</f>
        <v>10</v>
      </c>
    </row>
    <row r="606" spans="1:17" x14ac:dyDescent="0.35">
      <c r="A606" s="59" t="s">
        <v>2154</v>
      </c>
      <c r="B606" s="40" t="s">
        <v>141</v>
      </c>
      <c r="C606" s="40" t="str">
        <f t="shared" si="52"/>
        <v>KARINE</v>
      </c>
      <c r="D606" s="40">
        <f t="shared" si="53"/>
        <v>7</v>
      </c>
      <c r="E606" s="40">
        <f t="shared" si="54"/>
        <v>12</v>
      </c>
      <c r="F606" s="40" t="str">
        <f t="shared" si="55"/>
        <v>BEDON</v>
      </c>
      <c r="G606" s="40" t="str">
        <f>VLOOKUP(F606,'Effectif contrat'!A:B,2,FALSE)</f>
        <v>B05 - FONCTIONS SUPPORT</v>
      </c>
      <c r="H606" s="31" t="s">
        <v>25</v>
      </c>
      <c r="I606" s="31" t="s">
        <v>35</v>
      </c>
      <c r="J606" s="31">
        <v>41</v>
      </c>
      <c r="K606" s="38">
        <v>29.89</v>
      </c>
      <c r="L606" s="31">
        <v>1</v>
      </c>
      <c r="M606" s="38">
        <v>29.89</v>
      </c>
      <c r="N606" s="5"/>
      <c r="O606" t="str">
        <f>VLOOKUP(I606,Article_famille!A:B,2,FALSE)</f>
        <v>Pieds</v>
      </c>
      <c r="P606" t="str">
        <f>VLOOKUP(A606,'Copier commandes wix'!I:N,4,FALSE)</f>
        <v>‎25‎/‎05‎/‎2016</v>
      </c>
      <c r="Q606">
        <f>VLOOKUP(G606,'effectif par contrat'!A:B,2,FALSE)</f>
        <v>10</v>
      </c>
    </row>
    <row r="607" spans="1:17" x14ac:dyDescent="0.35">
      <c r="A607" s="59" t="s">
        <v>2154</v>
      </c>
      <c r="B607" s="40" t="s">
        <v>141</v>
      </c>
      <c r="C607" s="40" t="str">
        <f t="shared" si="52"/>
        <v>KARINE</v>
      </c>
      <c r="D607" s="40">
        <f t="shared" si="53"/>
        <v>7</v>
      </c>
      <c r="E607" s="40">
        <f t="shared" si="54"/>
        <v>12</v>
      </c>
      <c r="F607" s="40" t="str">
        <f t="shared" si="55"/>
        <v>BEDON</v>
      </c>
      <c r="G607" s="40" t="str">
        <f>VLOOKUP(F607,'Effectif contrat'!A:B,2,FALSE)</f>
        <v>B05 - FONCTIONS SUPPORT</v>
      </c>
      <c r="H607" s="32" t="s">
        <v>25</v>
      </c>
      <c r="I607" s="32" t="s">
        <v>35</v>
      </c>
      <c r="J607" s="32">
        <v>43</v>
      </c>
      <c r="K607" s="39">
        <v>29.89</v>
      </c>
      <c r="L607" s="32">
        <v>3</v>
      </c>
      <c r="M607" s="39">
        <v>89.67</v>
      </c>
      <c r="N607" s="6"/>
      <c r="O607" t="str">
        <f>VLOOKUP(I607,Article_famille!A:B,2,FALSE)</f>
        <v>Pieds</v>
      </c>
      <c r="P607" t="str">
        <f>VLOOKUP(A607,'Copier commandes wix'!I:N,4,FALSE)</f>
        <v>‎25‎/‎05‎/‎2016</v>
      </c>
      <c r="Q607">
        <f>VLOOKUP(G607,'effectif par contrat'!A:B,2,FALSE)</f>
        <v>10</v>
      </c>
    </row>
    <row r="608" spans="1:17" x14ac:dyDescent="0.35">
      <c r="A608" s="59" t="s">
        <v>2154</v>
      </c>
      <c r="B608" s="40" t="s">
        <v>141</v>
      </c>
      <c r="C608" s="40" t="str">
        <f t="shared" si="52"/>
        <v>KARINE</v>
      </c>
      <c r="D608" s="40">
        <f t="shared" si="53"/>
        <v>7</v>
      </c>
      <c r="E608" s="40">
        <f t="shared" si="54"/>
        <v>12</v>
      </c>
      <c r="F608" s="40" t="str">
        <f t="shared" si="55"/>
        <v>BEDON</v>
      </c>
      <c r="G608" s="40" t="str">
        <f>VLOOKUP(F608,'Effectif contrat'!A:B,2,FALSE)</f>
        <v>B05 - FONCTIONS SUPPORT</v>
      </c>
      <c r="H608" s="31" t="s">
        <v>25</v>
      </c>
      <c r="I608" s="31" t="s">
        <v>35</v>
      </c>
      <c r="J608" s="31">
        <v>44</v>
      </c>
      <c r="K608" s="38">
        <v>29.89</v>
      </c>
      <c r="L608" s="31">
        <v>1</v>
      </c>
      <c r="M608" s="38">
        <v>29.89</v>
      </c>
      <c r="N608" s="5"/>
      <c r="O608" t="str">
        <f>VLOOKUP(I608,Article_famille!A:B,2,FALSE)</f>
        <v>Pieds</v>
      </c>
      <c r="P608" t="str">
        <f>VLOOKUP(A608,'Copier commandes wix'!I:N,4,FALSE)</f>
        <v>‎25‎/‎05‎/‎2016</v>
      </c>
      <c r="Q608">
        <f>VLOOKUP(G608,'effectif par contrat'!A:B,2,FALSE)</f>
        <v>10</v>
      </c>
    </row>
    <row r="609" spans="1:17" x14ac:dyDescent="0.35">
      <c r="A609" s="59" t="s">
        <v>2154</v>
      </c>
      <c r="B609" s="40" t="s">
        <v>141</v>
      </c>
      <c r="C609" s="40" t="str">
        <f t="shared" si="52"/>
        <v>KARINE</v>
      </c>
      <c r="D609" s="40">
        <f t="shared" si="53"/>
        <v>7</v>
      </c>
      <c r="E609" s="40">
        <f t="shared" si="54"/>
        <v>12</v>
      </c>
      <c r="F609" s="40" t="str">
        <f t="shared" si="55"/>
        <v>BEDON</v>
      </c>
      <c r="G609" s="40" t="str">
        <f>VLOOKUP(F609,'Effectif contrat'!A:B,2,FALSE)</f>
        <v>B05 - FONCTIONS SUPPORT</v>
      </c>
      <c r="H609" s="32" t="s">
        <v>25</v>
      </c>
      <c r="I609" s="32" t="s">
        <v>26</v>
      </c>
      <c r="J609" s="32">
        <v>40</v>
      </c>
      <c r="K609" s="39">
        <v>38</v>
      </c>
      <c r="L609" s="32">
        <v>2</v>
      </c>
      <c r="M609" s="39">
        <v>76</v>
      </c>
      <c r="N609" s="6"/>
      <c r="O609" t="str">
        <f>VLOOKUP(I609,Article_famille!A:B,2,FALSE)</f>
        <v>Pieds</v>
      </c>
      <c r="P609" t="str">
        <f>VLOOKUP(A609,'Copier commandes wix'!I:N,4,FALSE)</f>
        <v>‎25‎/‎05‎/‎2016</v>
      </c>
      <c r="Q609">
        <f>VLOOKUP(G609,'effectif par contrat'!A:B,2,FALSE)</f>
        <v>10</v>
      </c>
    </row>
    <row r="610" spans="1:17" x14ac:dyDescent="0.35">
      <c r="A610" s="59" t="s">
        <v>2154</v>
      </c>
      <c r="B610" s="40" t="s">
        <v>141</v>
      </c>
      <c r="C610" s="40" t="str">
        <f t="shared" si="52"/>
        <v>KARINE</v>
      </c>
      <c r="D610" s="40">
        <f t="shared" si="53"/>
        <v>7</v>
      </c>
      <c r="E610" s="40">
        <f t="shared" si="54"/>
        <v>12</v>
      </c>
      <c r="F610" s="40" t="str">
        <f t="shared" si="55"/>
        <v>BEDON</v>
      </c>
      <c r="G610" s="40" t="str">
        <f>VLOOKUP(F610,'Effectif contrat'!A:B,2,FALSE)</f>
        <v>B05 - FONCTIONS SUPPORT</v>
      </c>
      <c r="H610" s="31" t="s">
        <v>25</v>
      </c>
      <c r="I610" s="31" t="s">
        <v>26</v>
      </c>
      <c r="J610" s="31">
        <v>44</v>
      </c>
      <c r="K610" s="38">
        <v>38</v>
      </c>
      <c r="L610" s="31">
        <v>2</v>
      </c>
      <c r="M610" s="38">
        <v>76</v>
      </c>
      <c r="N610" s="5"/>
      <c r="O610" t="str">
        <f>VLOOKUP(I610,Article_famille!A:B,2,FALSE)</f>
        <v>Pieds</v>
      </c>
      <c r="P610" t="str">
        <f>VLOOKUP(A610,'Copier commandes wix'!I:N,4,FALSE)</f>
        <v>‎25‎/‎05‎/‎2016</v>
      </c>
      <c r="Q610">
        <f>VLOOKUP(G610,'effectif par contrat'!A:B,2,FALSE)</f>
        <v>10</v>
      </c>
    </row>
    <row r="611" spans="1:17" x14ac:dyDescent="0.35">
      <c r="A611" s="59" t="s">
        <v>2155</v>
      </c>
      <c r="B611" s="40" t="s">
        <v>91</v>
      </c>
      <c r="C611" s="40" t="str">
        <f t="shared" ref="C611:C658" si="56">IFERROR(MID(B611,1,FIND(" ",B611,1)-1),"")</f>
        <v>pascal</v>
      </c>
      <c r="D611" s="40">
        <f t="shared" ref="D611:D658" si="57">LEN(C611)+1</f>
        <v>7</v>
      </c>
      <c r="E611" s="40">
        <f t="shared" ref="E611:E658" si="58">LEN(B611)</f>
        <v>13</v>
      </c>
      <c r="F611" s="40" t="str">
        <f t="shared" ref="F611:F658" si="59">RIGHT(B611,E611-D611)</f>
        <v>garcia</v>
      </c>
      <c r="G611" s="40" t="str">
        <f>VLOOKUP(F611,'Effectif contrat'!A:B,2,FALSE)</f>
        <v>PIONEER - MAINTENANCE</v>
      </c>
      <c r="H611" s="31" t="s">
        <v>19</v>
      </c>
      <c r="I611" s="31" t="s">
        <v>20</v>
      </c>
      <c r="J611" s="31">
        <v>9</v>
      </c>
      <c r="K611" s="38">
        <v>3.71</v>
      </c>
      <c r="L611" s="31">
        <v>12</v>
      </c>
      <c r="M611" s="38">
        <v>44.52</v>
      </c>
      <c r="N611" s="5"/>
      <c r="O611" t="str">
        <f>VLOOKUP(I611,Article_famille!A:B,2,FALSE)</f>
        <v>Mains</v>
      </c>
      <c r="P611" t="str">
        <f>VLOOKUP(A611,'Copier commandes wix'!I:N,4,FALSE)</f>
        <v>‎27‎/‎05‎/‎2016</v>
      </c>
      <c r="Q611">
        <f>VLOOKUP(G611,'effectif par contrat'!A:B,2,FALSE)</f>
        <v>2</v>
      </c>
    </row>
    <row r="612" spans="1:17" x14ac:dyDescent="0.35">
      <c r="A612" s="59" t="s">
        <v>2156</v>
      </c>
      <c r="B612" s="40" t="s">
        <v>91</v>
      </c>
      <c r="C612" s="40" t="str">
        <f t="shared" si="56"/>
        <v>pascal</v>
      </c>
      <c r="D612" s="40">
        <f t="shared" si="57"/>
        <v>7</v>
      </c>
      <c r="E612" s="40">
        <f t="shared" si="58"/>
        <v>13</v>
      </c>
      <c r="F612" s="40" t="str">
        <f t="shared" si="59"/>
        <v>garcia</v>
      </c>
      <c r="G612" s="40" t="str">
        <f>VLOOKUP(F612,'Effectif contrat'!A:B,2,FALSE)</f>
        <v>PIONEER - MAINTENANCE</v>
      </c>
      <c r="H612" s="31" t="s">
        <v>19</v>
      </c>
      <c r="I612" s="31" t="s">
        <v>468</v>
      </c>
      <c r="J612" s="31"/>
      <c r="K612" s="38">
        <v>5.63</v>
      </c>
      <c r="L612" s="31">
        <v>10</v>
      </c>
      <c r="M612" s="38">
        <v>56.3</v>
      </c>
      <c r="N612" s="5"/>
      <c r="O612" t="str">
        <f>VLOOKUP(I612,Article_famille!A:B,2,FALSE)</f>
        <v>Yeux</v>
      </c>
      <c r="P612" t="str">
        <f>VLOOKUP(A612,'Copier commandes wix'!I:N,4,FALSE)</f>
        <v>‎27‎/‎05‎/‎2016</v>
      </c>
      <c r="Q612">
        <f>VLOOKUP(G612,'effectif par contrat'!A:B,2,FALSE)</f>
        <v>2</v>
      </c>
    </row>
    <row r="613" spans="1:17" x14ac:dyDescent="0.35">
      <c r="A613" s="59" t="s">
        <v>2157</v>
      </c>
      <c r="B613" s="40" t="s">
        <v>67</v>
      </c>
      <c r="C613" s="40" t="str">
        <f t="shared" si="56"/>
        <v>mathias</v>
      </c>
      <c r="D613" s="40">
        <f t="shared" si="57"/>
        <v>8</v>
      </c>
      <c r="E613" s="40">
        <f t="shared" si="58"/>
        <v>14</v>
      </c>
      <c r="F613" s="40" t="str">
        <f t="shared" si="59"/>
        <v>HEREAU</v>
      </c>
      <c r="G613" s="40" t="str">
        <f>VLOOKUP(F613,'Effectif contrat'!A:B,2,FALSE)</f>
        <v>CHANTIERS ELEC - REIXACH</v>
      </c>
      <c r="H613" s="31" t="s">
        <v>19</v>
      </c>
      <c r="I613" s="31" t="s">
        <v>122</v>
      </c>
      <c r="J613" s="31"/>
      <c r="K613" s="38">
        <v>13.5</v>
      </c>
      <c r="L613" s="31">
        <v>1</v>
      </c>
      <c r="M613" s="38">
        <v>13.5</v>
      </c>
      <c r="N613" s="5"/>
      <c r="O613" t="str">
        <f>VLOOKUP(I613,Article_famille!A:B,2,FALSE)</f>
        <v>Auditif</v>
      </c>
      <c r="P613" t="str">
        <f>VLOOKUP(A613,'Copier commandes wix'!I:N,4,FALSE)</f>
        <v>‎31‎/‎05‎/‎2016</v>
      </c>
      <c r="Q613">
        <f>VLOOKUP(G613,'effectif par contrat'!A:B,2,FALSE)</f>
        <v>6</v>
      </c>
    </row>
    <row r="614" spans="1:17" x14ac:dyDescent="0.35">
      <c r="A614" s="59" t="s">
        <v>2158</v>
      </c>
      <c r="B614" s="40" t="s">
        <v>456</v>
      </c>
      <c r="C614" s="40" t="str">
        <f t="shared" si="56"/>
        <v>thomas</v>
      </c>
      <c r="D614" s="40">
        <f t="shared" si="57"/>
        <v>7</v>
      </c>
      <c r="E614" s="40">
        <f t="shared" si="58"/>
        <v>13</v>
      </c>
      <c r="F614" s="40" t="str">
        <f t="shared" si="59"/>
        <v>dupuis</v>
      </c>
      <c r="G614" s="40" t="str">
        <f>VLOOKUP(F614,'Effectif contrat'!A:B,2,FALSE)</f>
        <v>CLIENTS DIVERS - TRAVAUX</v>
      </c>
      <c r="H614" s="31" t="s">
        <v>19</v>
      </c>
      <c r="I614" s="31" t="s">
        <v>24</v>
      </c>
      <c r="J614" s="31" t="s">
        <v>56</v>
      </c>
      <c r="K614" s="38">
        <v>7.36</v>
      </c>
      <c r="L614" s="31">
        <v>3</v>
      </c>
      <c r="M614" s="38">
        <v>22.08</v>
      </c>
      <c r="N614" s="5"/>
      <c r="O614" t="str">
        <f>VLOOKUP(I614,Article_famille!A:B,2,FALSE)</f>
        <v>Mains</v>
      </c>
      <c r="P614" t="str">
        <f>VLOOKUP(A614,'Copier commandes wix'!I:N,4,FALSE)</f>
        <v>‎01‎/‎06‎/‎2016</v>
      </c>
      <c r="Q614">
        <f>VLOOKUP(G614,'effectif par contrat'!A:B,2,FALSE)</f>
        <v>4</v>
      </c>
    </row>
    <row r="615" spans="1:17" x14ac:dyDescent="0.35">
      <c r="A615" s="59" t="s">
        <v>2159</v>
      </c>
      <c r="B615" s="40" t="s">
        <v>481</v>
      </c>
      <c r="C615" s="40" t="str">
        <f t="shared" si="56"/>
        <v>Marc</v>
      </c>
      <c r="D615" s="40">
        <f t="shared" si="57"/>
        <v>5</v>
      </c>
      <c r="E615" s="40">
        <f t="shared" si="58"/>
        <v>11</v>
      </c>
      <c r="F615" s="40" t="str">
        <f t="shared" si="59"/>
        <v>Detraz</v>
      </c>
      <c r="G615" s="40" t="str">
        <f>VLOOKUP(F615,'Effectif contrat'!A:B,2,FALSE)</f>
        <v xml:space="preserve">AIRBUS - MAINTENANCE OES </v>
      </c>
      <c r="H615" s="31" t="s">
        <v>19</v>
      </c>
      <c r="I615" s="31" t="s">
        <v>163</v>
      </c>
      <c r="J615" s="31" t="s">
        <v>164</v>
      </c>
      <c r="K615" s="38">
        <v>2.2999999999999998</v>
      </c>
      <c r="L615" s="31">
        <v>2</v>
      </c>
      <c r="M615" s="38">
        <v>4.5999999999999996</v>
      </c>
      <c r="N615" s="5"/>
      <c r="O615" t="str">
        <f>VLOOKUP(I615,Article_famille!A:B,2,FALSE)</f>
        <v>Corps</v>
      </c>
      <c r="P615" t="str">
        <f>VLOOKUP(A615,'Copier commandes wix'!I:N,4,FALSE)</f>
        <v>‎02‎/‎06‎/‎2016</v>
      </c>
      <c r="Q615">
        <f>VLOOKUP(G615,'effectif par contrat'!A:B,2,FALSE)</f>
        <v>34</v>
      </c>
    </row>
    <row r="616" spans="1:17" x14ac:dyDescent="0.35">
      <c r="A616" s="59" t="s">
        <v>2159</v>
      </c>
      <c r="B616" s="40" t="s">
        <v>481</v>
      </c>
      <c r="C616" s="40" t="str">
        <f t="shared" si="56"/>
        <v>Marc</v>
      </c>
      <c r="D616" s="40">
        <f t="shared" si="57"/>
        <v>5</v>
      </c>
      <c r="E616" s="40">
        <f t="shared" si="58"/>
        <v>11</v>
      </c>
      <c r="F616" s="40" t="str">
        <f t="shared" si="59"/>
        <v>Detraz</v>
      </c>
      <c r="G616" s="40" t="str">
        <f>VLOOKUP(F616,'Effectif contrat'!A:B,2,FALSE)</f>
        <v xml:space="preserve">AIRBUS - MAINTENANCE OES </v>
      </c>
      <c r="H616" s="32" t="s">
        <v>25</v>
      </c>
      <c r="I616" s="32" t="s">
        <v>35</v>
      </c>
      <c r="J616" s="32">
        <v>45</v>
      </c>
      <c r="K616" s="39">
        <v>29.89</v>
      </c>
      <c r="L616" s="32">
        <v>1</v>
      </c>
      <c r="M616" s="39">
        <v>29.89</v>
      </c>
      <c r="N616" s="6"/>
      <c r="O616" t="str">
        <f>VLOOKUP(I616,Article_famille!A:B,2,FALSE)</f>
        <v>Pieds</v>
      </c>
      <c r="P616" t="str">
        <f>VLOOKUP(A616,'Copier commandes wix'!I:N,4,FALSE)</f>
        <v>‎02‎/‎06‎/‎2016</v>
      </c>
      <c r="Q616">
        <f>VLOOKUP(G616,'effectif par contrat'!A:B,2,FALSE)</f>
        <v>34</v>
      </c>
    </row>
    <row r="617" spans="1:17" x14ac:dyDescent="0.35">
      <c r="A617" s="59" t="s">
        <v>2159</v>
      </c>
      <c r="B617" s="40" t="s">
        <v>481</v>
      </c>
      <c r="C617" s="40" t="str">
        <f t="shared" si="56"/>
        <v>Marc</v>
      </c>
      <c r="D617" s="40">
        <f t="shared" si="57"/>
        <v>5</v>
      </c>
      <c r="E617" s="40">
        <f t="shared" si="58"/>
        <v>11</v>
      </c>
      <c r="F617" s="40" t="str">
        <f t="shared" si="59"/>
        <v>Detraz</v>
      </c>
      <c r="G617" s="40" t="str">
        <f>VLOOKUP(F617,'Effectif contrat'!A:B,2,FALSE)</f>
        <v xml:space="preserve">AIRBUS - MAINTENANCE OES </v>
      </c>
      <c r="H617" s="31" t="s">
        <v>25</v>
      </c>
      <c r="I617" s="31" t="s">
        <v>35</v>
      </c>
      <c r="J617" s="31">
        <v>43</v>
      </c>
      <c r="K617" s="38">
        <v>29.89</v>
      </c>
      <c r="L617" s="31">
        <v>1</v>
      </c>
      <c r="M617" s="38">
        <v>29.89</v>
      </c>
      <c r="N617" s="5"/>
      <c r="O617" t="str">
        <f>VLOOKUP(I617,Article_famille!A:B,2,FALSE)</f>
        <v>Pieds</v>
      </c>
      <c r="P617" t="str">
        <f>VLOOKUP(A617,'Copier commandes wix'!I:N,4,FALSE)</f>
        <v>‎02‎/‎06‎/‎2016</v>
      </c>
      <c r="Q617">
        <f>VLOOKUP(G617,'effectif par contrat'!A:B,2,FALSE)</f>
        <v>34</v>
      </c>
    </row>
    <row r="618" spans="1:17" x14ac:dyDescent="0.35">
      <c r="A618" s="59" t="s">
        <v>2160</v>
      </c>
      <c r="B618" s="40" t="s">
        <v>482</v>
      </c>
      <c r="C618" s="40" t="str">
        <f t="shared" si="56"/>
        <v>Christian</v>
      </c>
      <c r="D618" s="40">
        <f t="shared" si="57"/>
        <v>10</v>
      </c>
      <c r="E618" s="40">
        <f t="shared" si="58"/>
        <v>19</v>
      </c>
      <c r="F618" s="40" t="str">
        <f t="shared" si="59"/>
        <v>Boulanger</v>
      </c>
      <c r="G618" s="40" t="str">
        <f>VLOOKUP(F618,'Effectif contrat'!A:B,2,FALSE)</f>
        <v>CLIENTS DIVERS - TRAVAUX</v>
      </c>
      <c r="H618" s="31" t="s">
        <v>19</v>
      </c>
      <c r="I618" s="31" t="s">
        <v>102</v>
      </c>
      <c r="J618" s="31"/>
      <c r="K618" s="38">
        <v>54.17</v>
      </c>
      <c r="L618" s="31">
        <v>1</v>
      </c>
      <c r="M618" s="38">
        <v>54.17</v>
      </c>
      <c r="N618" s="5"/>
      <c r="O618" t="str">
        <f>VLOOKUP(I618,Article_famille!A:B,2,FALSE)</f>
        <v>Tête</v>
      </c>
      <c r="P618" t="str">
        <f>VLOOKUP(A618,'Copier commandes wix'!I:N,4,FALSE)</f>
        <v>‎06‎/‎06‎/‎2016</v>
      </c>
      <c r="Q618">
        <f>VLOOKUP(G618,'effectif par contrat'!A:B,2,FALSE)</f>
        <v>4</v>
      </c>
    </row>
    <row r="619" spans="1:17" x14ac:dyDescent="0.35">
      <c r="A619" s="59" t="s">
        <v>2160</v>
      </c>
      <c r="B619" s="40" t="s">
        <v>482</v>
      </c>
      <c r="C619" s="40" t="str">
        <f t="shared" si="56"/>
        <v>Christian</v>
      </c>
      <c r="D619" s="40">
        <f t="shared" si="57"/>
        <v>10</v>
      </c>
      <c r="E619" s="40">
        <f t="shared" si="58"/>
        <v>19</v>
      </c>
      <c r="F619" s="40" t="str">
        <f t="shared" si="59"/>
        <v>Boulanger</v>
      </c>
      <c r="G619" s="40" t="str">
        <f>VLOOKUP(F619,'Effectif contrat'!A:B,2,FALSE)</f>
        <v>CLIENTS DIVERS - TRAVAUX</v>
      </c>
      <c r="H619" s="32" t="s">
        <v>19</v>
      </c>
      <c r="I619" s="32" t="s">
        <v>37</v>
      </c>
      <c r="J619" s="32">
        <v>43</v>
      </c>
      <c r="K619" s="39">
        <v>35.200000000000003</v>
      </c>
      <c r="L619" s="32">
        <v>1</v>
      </c>
      <c r="M619" s="39">
        <v>35.200000000000003</v>
      </c>
      <c r="N619" s="6"/>
      <c r="O619" t="str">
        <f>VLOOKUP(I619,Article_famille!A:B,2,FALSE)</f>
        <v>Pieds</v>
      </c>
      <c r="P619" t="str">
        <f>VLOOKUP(A619,'Copier commandes wix'!I:N,4,FALSE)</f>
        <v>‎06‎/‎06‎/‎2016</v>
      </c>
      <c r="Q619">
        <f>VLOOKUP(G619,'effectif par contrat'!A:B,2,FALSE)</f>
        <v>4</v>
      </c>
    </row>
    <row r="620" spans="1:17" x14ac:dyDescent="0.35">
      <c r="A620" s="59" t="s">
        <v>2161</v>
      </c>
      <c r="B620" s="40" t="s">
        <v>483</v>
      </c>
      <c r="C620" s="40" t="str">
        <f t="shared" si="56"/>
        <v>STEPHANE</v>
      </c>
      <c r="D620" s="40">
        <f t="shared" si="57"/>
        <v>9</v>
      </c>
      <c r="E620" s="40">
        <f t="shared" si="58"/>
        <v>15</v>
      </c>
      <c r="F620" s="40" t="str">
        <f t="shared" si="59"/>
        <v>RODIER</v>
      </c>
      <c r="G620" s="40" t="str">
        <f>VLOOKUP(F620,'Effectif contrat'!A:B,2,FALSE)</f>
        <v>CLIENTS DIVERS - TRAVAUX &amp; MAINTENANCE</v>
      </c>
      <c r="H620" s="31" t="s">
        <v>19</v>
      </c>
      <c r="I620" s="31" t="s">
        <v>68</v>
      </c>
      <c r="J620" s="31">
        <v>10</v>
      </c>
      <c r="K620" s="38">
        <v>3.91</v>
      </c>
      <c r="L620" s="31">
        <v>10</v>
      </c>
      <c r="M620" s="38">
        <v>39.1</v>
      </c>
      <c r="N620" s="5"/>
      <c r="O620" t="str">
        <f>VLOOKUP(I620,Article_famille!A:B,2,FALSE)</f>
        <v>Mains</v>
      </c>
      <c r="P620" t="str">
        <f>VLOOKUP(A620,'Copier commandes wix'!I:N,4,FALSE)</f>
        <v>‎06‎/‎06‎/‎2016</v>
      </c>
      <c r="Q620">
        <f>VLOOKUP(G620,'effectif par contrat'!A:B,2,FALSE)</f>
        <v>8</v>
      </c>
    </row>
    <row r="621" spans="1:17" x14ac:dyDescent="0.35">
      <c r="A621" s="59" t="s">
        <v>2161</v>
      </c>
      <c r="B621" s="40" t="s">
        <v>483</v>
      </c>
      <c r="C621" s="40" t="str">
        <f t="shared" si="56"/>
        <v>STEPHANE</v>
      </c>
      <c r="D621" s="40">
        <f t="shared" si="57"/>
        <v>9</v>
      </c>
      <c r="E621" s="40">
        <f t="shared" si="58"/>
        <v>15</v>
      </c>
      <c r="F621" s="40" t="str">
        <f t="shared" si="59"/>
        <v>RODIER</v>
      </c>
      <c r="G621" s="40" t="str">
        <f>VLOOKUP(F621,'Effectif contrat'!A:B,2,FALSE)</f>
        <v>CLIENTS DIVERS - TRAVAUX &amp; MAINTENANCE</v>
      </c>
      <c r="H621" s="32" t="s">
        <v>19</v>
      </c>
      <c r="I621" s="32" t="s">
        <v>20</v>
      </c>
      <c r="J621" s="32">
        <v>9</v>
      </c>
      <c r="K621" s="39">
        <v>3.71</v>
      </c>
      <c r="L621" s="32">
        <v>10</v>
      </c>
      <c r="M621" s="39">
        <v>37.1</v>
      </c>
      <c r="N621" s="6"/>
      <c r="O621" t="str">
        <f>VLOOKUP(I621,Article_famille!A:B,2,FALSE)</f>
        <v>Mains</v>
      </c>
      <c r="P621" t="str">
        <f>VLOOKUP(A621,'Copier commandes wix'!I:N,4,FALSE)</f>
        <v>‎06‎/‎06‎/‎2016</v>
      </c>
      <c r="Q621">
        <f>VLOOKUP(G621,'effectif par contrat'!A:B,2,FALSE)</f>
        <v>8</v>
      </c>
    </row>
    <row r="622" spans="1:17" x14ac:dyDescent="0.35">
      <c r="A622" s="59" t="s">
        <v>2161</v>
      </c>
      <c r="B622" s="40" t="s">
        <v>483</v>
      </c>
      <c r="C622" s="40" t="str">
        <f t="shared" si="56"/>
        <v>STEPHANE</v>
      </c>
      <c r="D622" s="40">
        <f t="shared" si="57"/>
        <v>9</v>
      </c>
      <c r="E622" s="40">
        <f t="shared" si="58"/>
        <v>15</v>
      </c>
      <c r="F622" s="40" t="str">
        <f t="shared" si="59"/>
        <v>RODIER</v>
      </c>
      <c r="G622" s="40" t="str">
        <f>VLOOKUP(F622,'Effectif contrat'!A:B,2,FALSE)</f>
        <v>CLIENTS DIVERS - TRAVAUX &amp; MAINTENANCE</v>
      </c>
      <c r="H622" s="31" t="s">
        <v>19</v>
      </c>
      <c r="I622" s="31" t="s">
        <v>106</v>
      </c>
      <c r="J622" s="31"/>
      <c r="K622" s="38">
        <v>5.2</v>
      </c>
      <c r="L622" s="31">
        <v>10</v>
      </c>
      <c r="M622" s="38">
        <v>52</v>
      </c>
      <c r="N622" s="5"/>
      <c r="O622" t="str">
        <f>VLOOKUP(I622,Article_famille!A:B,2,FALSE)</f>
        <v>Mains</v>
      </c>
      <c r="P622" t="str">
        <f>VLOOKUP(A622,'Copier commandes wix'!I:N,4,FALSE)</f>
        <v>‎06‎/‎06‎/‎2016</v>
      </c>
      <c r="Q622">
        <f>VLOOKUP(G622,'effectif par contrat'!A:B,2,FALSE)</f>
        <v>8</v>
      </c>
    </row>
    <row r="623" spans="1:17" x14ac:dyDescent="0.35">
      <c r="A623" s="59" t="s">
        <v>2161</v>
      </c>
      <c r="B623" s="40" t="s">
        <v>483</v>
      </c>
      <c r="C623" s="40" t="str">
        <f t="shared" si="56"/>
        <v>STEPHANE</v>
      </c>
      <c r="D623" s="40">
        <f t="shared" si="57"/>
        <v>9</v>
      </c>
      <c r="E623" s="40">
        <f t="shared" si="58"/>
        <v>15</v>
      </c>
      <c r="F623" s="40" t="str">
        <f t="shared" si="59"/>
        <v>RODIER</v>
      </c>
      <c r="G623" s="40" t="str">
        <f>VLOOKUP(F623,'Effectif contrat'!A:B,2,FALSE)</f>
        <v>CLIENTS DIVERS - TRAVAUX &amp; MAINTENANCE</v>
      </c>
      <c r="H623" s="32" t="s">
        <v>25</v>
      </c>
      <c r="I623" s="32" t="s">
        <v>29</v>
      </c>
      <c r="J623" s="32"/>
      <c r="K623" s="39">
        <v>12.6</v>
      </c>
      <c r="L623" s="32">
        <v>4</v>
      </c>
      <c r="M623" s="39">
        <v>50.4</v>
      </c>
      <c r="N623" s="6"/>
      <c r="O623" t="str">
        <f>VLOOKUP(I623,Article_famille!A:B,2,FALSE)</f>
        <v>Tête</v>
      </c>
      <c r="P623" t="str">
        <f>VLOOKUP(A623,'Copier commandes wix'!I:N,4,FALSE)</f>
        <v>‎06‎/‎06‎/‎2016</v>
      </c>
      <c r="Q623">
        <f>VLOOKUP(G623,'effectif par contrat'!A:B,2,FALSE)</f>
        <v>8</v>
      </c>
    </row>
    <row r="624" spans="1:17" x14ac:dyDescent="0.35">
      <c r="A624" s="59" t="s">
        <v>2161</v>
      </c>
      <c r="B624" s="40" t="s">
        <v>483</v>
      </c>
      <c r="C624" s="40" t="str">
        <f t="shared" si="56"/>
        <v>STEPHANE</v>
      </c>
      <c r="D624" s="40">
        <f t="shared" si="57"/>
        <v>9</v>
      </c>
      <c r="E624" s="40">
        <f t="shared" si="58"/>
        <v>15</v>
      </c>
      <c r="F624" s="40" t="str">
        <f t="shared" si="59"/>
        <v>RODIER</v>
      </c>
      <c r="G624" s="40" t="str">
        <f>VLOOKUP(F624,'Effectif contrat'!A:B,2,FALSE)</f>
        <v>CLIENTS DIVERS - TRAVAUX &amp; MAINTENANCE</v>
      </c>
      <c r="H624" s="31" t="s">
        <v>19</v>
      </c>
      <c r="I624" s="31" t="s">
        <v>43</v>
      </c>
      <c r="J624" s="31"/>
      <c r="K624" s="38">
        <v>159.30000000000001</v>
      </c>
      <c r="L624" s="31">
        <v>1</v>
      </c>
      <c r="M624" s="38">
        <v>159.30000000000001</v>
      </c>
      <c r="N624" s="5"/>
      <c r="O624" t="str">
        <f>VLOOKUP(I624,Article_famille!A:B,2,FALSE)</f>
        <v>Tête</v>
      </c>
      <c r="P624" t="str">
        <f>VLOOKUP(A624,'Copier commandes wix'!I:N,4,FALSE)</f>
        <v>‎06‎/‎06‎/‎2016</v>
      </c>
      <c r="Q624">
        <f>VLOOKUP(G624,'effectif par contrat'!A:B,2,FALSE)</f>
        <v>8</v>
      </c>
    </row>
    <row r="625" spans="1:17" x14ac:dyDescent="0.35">
      <c r="A625" s="59" t="s">
        <v>2161</v>
      </c>
      <c r="B625" s="40" t="s">
        <v>483</v>
      </c>
      <c r="C625" s="40" t="str">
        <f t="shared" si="56"/>
        <v>STEPHANE</v>
      </c>
      <c r="D625" s="40">
        <f t="shared" si="57"/>
        <v>9</v>
      </c>
      <c r="E625" s="40">
        <f t="shared" si="58"/>
        <v>15</v>
      </c>
      <c r="F625" s="40" t="str">
        <f t="shared" si="59"/>
        <v>RODIER</v>
      </c>
      <c r="G625" s="40" t="str">
        <f>VLOOKUP(F625,'Effectif contrat'!A:B,2,FALSE)</f>
        <v>CLIENTS DIVERS - TRAVAUX &amp; MAINTENANCE</v>
      </c>
      <c r="H625" s="32" t="s">
        <v>19</v>
      </c>
      <c r="I625" s="32" t="s">
        <v>102</v>
      </c>
      <c r="J625" s="32"/>
      <c r="K625" s="39">
        <v>54.17</v>
      </c>
      <c r="L625" s="32">
        <v>4</v>
      </c>
      <c r="M625" s="39">
        <v>216.68</v>
      </c>
      <c r="N625" s="6"/>
      <c r="O625" t="str">
        <f>VLOOKUP(I625,Article_famille!A:B,2,FALSE)</f>
        <v>Tête</v>
      </c>
      <c r="P625" t="str">
        <f>VLOOKUP(A625,'Copier commandes wix'!I:N,4,FALSE)</f>
        <v>‎06‎/‎06‎/‎2016</v>
      </c>
      <c r="Q625">
        <f>VLOOKUP(G625,'effectif par contrat'!A:B,2,FALSE)</f>
        <v>8</v>
      </c>
    </row>
    <row r="626" spans="1:17" x14ac:dyDescent="0.35">
      <c r="A626" s="59" t="s">
        <v>2161</v>
      </c>
      <c r="B626" s="40" t="s">
        <v>483</v>
      </c>
      <c r="C626" s="40" t="str">
        <f t="shared" si="56"/>
        <v>STEPHANE</v>
      </c>
      <c r="D626" s="40">
        <f t="shared" si="57"/>
        <v>9</v>
      </c>
      <c r="E626" s="40">
        <f t="shared" si="58"/>
        <v>15</v>
      </c>
      <c r="F626" s="40" t="str">
        <f t="shared" si="59"/>
        <v>RODIER</v>
      </c>
      <c r="G626" s="40" t="str">
        <f>VLOOKUP(F626,'Effectif contrat'!A:B,2,FALSE)</f>
        <v>CLIENTS DIVERS - TRAVAUX &amp; MAINTENANCE</v>
      </c>
      <c r="H626" s="31" t="s">
        <v>19</v>
      </c>
      <c r="I626" s="31" t="s">
        <v>458</v>
      </c>
      <c r="J626" s="31"/>
      <c r="K626" s="38">
        <v>31.91</v>
      </c>
      <c r="L626" s="31">
        <v>4</v>
      </c>
      <c r="M626" s="38">
        <v>127.64</v>
      </c>
      <c r="N626" s="5"/>
      <c r="O626" t="str">
        <f>VLOOKUP(I626,Article_famille!A:B,2,FALSE)</f>
        <v>Tête</v>
      </c>
      <c r="P626" t="str">
        <f>VLOOKUP(A626,'Copier commandes wix'!I:N,4,FALSE)</f>
        <v>‎06‎/‎06‎/‎2016</v>
      </c>
      <c r="Q626">
        <f>VLOOKUP(G626,'effectif par contrat'!A:B,2,FALSE)</f>
        <v>8</v>
      </c>
    </row>
    <row r="627" spans="1:17" x14ac:dyDescent="0.35">
      <c r="A627" s="59" t="s">
        <v>2161</v>
      </c>
      <c r="B627" s="40" t="s">
        <v>483</v>
      </c>
      <c r="C627" s="40" t="str">
        <f t="shared" si="56"/>
        <v>STEPHANE</v>
      </c>
      <c r="D627" s="40">
        <f t="shared" si="57"/>
        <v>9</v>
      </c>
      <c r="E627" s="40">
        <f t="shared" si="58"/>
        <v>15</v>
      </c>
      <c r="F627" s="40" t="str">
        <f t="shared" si="59"/>
        <v>RODIER</v>
      </c>
      <c r="G627" s="40" t="str">
        <f>VLOOKUP(F627,'Effectif contrat'!A:B,2,FALSE)</f>
        <v>CLIENTS DIVERS - TRAVAUX &amp; MAINTENANCE</v>
      </c>
      <c r="H627" s="31" t="s">
        <v>19</v>
      </c>
      <c r="I627" s="31" t="s">
        <v>68</v>
      </c>
      <c r="J627" s="31">
        <v>10</v>
      </c>
      <c r="K627" s="38">
        <v>3.91</v>
      </c>
      <c r="L627" s="31">
        <v>10</v>
      </c>
      <c r="M627" s="38">
        <v>39.1</v>
      </c>
      <c r="N627" s="5"/>
      <c r="O627" t="str">
        <f>VLOOKUP(I627,Article_famille!A:B,2,FALSE)</f>
        <v>Mains</v>
      </c>
      <c r="P627" t="str">
        <f>VLOOKUP(A627,'Copier commandes wix'!I:N,4,FALSE)</f>
        <v>‎06‎/‎06‎/‎2016</v>
      </c>
      <c r="Q627">
        <f>VLOOKUP(G627,'effectif par contrat'!A:B,2,FALSE)</f>
        <v>8</v>
      </c>
    </row>
    <row r="628" spans="1:17" x14ac:dyDescent="0.35">
      <c r="A628" s="59" t="s">
        <v>2161</v>
      </c>
      <c r="B628" s="40" t="s">
        <v>483</v>
      </c>
      <c r="C628" s="40" t="str">
        <f t="shared" si="56"/>
        <v>STEPHANE</v>
      </c>
      <c r="D628" s="40">
        <f t="shared" si="57"/>
        <v>9</v>
      </c>
      <c r="E628" s="40">
        <f t="shared" si="58"/>
        <v>15</v>
      </c>
      <c r="F628" s="40" t="str">
        <f t="shared" si="59"/>
        <v>RODIER</v>
      </c>
      <c r="G628" s="40" t="str">
        <f>VLOOKUP(F628,'Effectif contrat'!A:B,2,FALSE)</f>
        <v>CLIENTS DIVERS - TRAVAUX &amp; MAINTENANCE</v>
      </c>
      <c r="H628" s="32" t="s">
        <v>19</v>
      </c>
      <c r="I628" s="32" t="s">
        <v>20</v>
      </c>
      <c r="J628" s="32">
        <v>9</v>
      </c>
      <c r="K628" s="39">
        <v>3.71</v>
      </c>
      <c r="L628" s="32">
        <v>10</v>
      </c>
      <c r="M628" s="39">
        <v>37.1</v>
      </c>
      <c r="N628" s="6"/>
      <c r="O628" t="str">
        <f>VLOOKUP(I628,Article_famille!A:B,2,FALSE)</f>
        <v>Mains</v>
      </c>
      <c r="P628" t="str">
        <f>VLOOKUP(A628,'Copier commandes wix'!I:N,4,FALSE)</f>
        <v>‎06‎/‎06‎/‎2016</v>
      </c>
      <c r="Q628">
        <f>VLOOKUP(G628,'effectif par contrat'!A:B,2,FALSE)</f>
        <v>8</v>
      </c>
    </row>
    <row r="629" spans="1:17" x14ac:dyDescent="0.35">
      <c r="A629" s="59" t="s">
        <v>2161</v>
      </c>
      <c r="B629" s="40" t="s">
        <v>483</v>
      </c>
      <c r="C629" s="40" t="str">
        <f t="shared" si="56"/>
        <v>STEPHANE</v>
      </c>
      <c r="D629" s="40">
        <f t="shared" si="57"/>
        <v>9</v>
      </c>
      <c r="E629" s="40">
        <f t="shared" si="58"/>
        <v>15</v>
      </c>
      <c r="F629" s="40" t="str">
        <f t="shared" si="59"/>
        <v>RODIER</v>
      </c>
      <c r="G629" s="40" t="str">
        <f>VLOOKUP(F629,'Effectif contrat'!A:B,2,FALSE)</f>
        <v>CLIENTS DIVERS - TRAVAUX &amp; MAINTENANCE</v>
      </c>
      <c r="H629" s="31" t="s">
        <v>19</v>
      </c>
      <c r="I629" s="31" t="s">
        <v>106</v>
      </c>
      <c r="J629" s="31"/>
      <c r="K629" s="38">
        <v>5.2</v>
      </c>
      <c r="L629" s="31">
        <v>10</v>
      </c>
      <c r="M629" s="38">
        <v>52</v>
      </c>
      <c r="N629" s="5"/>
      <c r="O629" t="str">
        <f>VLOOKUP(I629,Article_famille!A:B,2,FALSE)</f>
        <v>Mains</v>
      </c>
      <c r="P629" t="str">
        <f>VLOOKUP(A629,'Copier commandes wix'!I:N,4,FALSE)</f>
        <v>‎06‎/‎06‎/‎2016</v>
      </c>
      <c r="Q629">
        <f>VLOOKUP(G629,'effectif par contrat'!A:B,2,FALSE)</f>
        <v>8</v>
      </c>
    </row>
    <row r="630" spans="1:17" x14ac:dyDescent="0.35">
      <c r="A630" s="59" t="s">
        <v>2161</v>
      </c>
      <c r="B630" s="40" t="s">
        <v>483</v>
      </c>
      <c r="C630" s="40" t="str">
        <f t="shared" si="56"/>
        <v>STEPHANE</v>
      </c>
      <c r="D630" s="40">
        <f t="shared" si="57"/>
        <v>9</v>
      </c>
      <c r="E630" s="40">
        <f t="shared" si="58"/>
        <v>15</v>
      </c>
      <c r="F630" s="40" t="str">
        <f t="shared" si="59"/>
        <v>RODIER</v>
      </c>
      <c r="G630" s="40" t="str">
        <f>VLOOKUP(F630,'Effectif contrat'!A:B,2,FALSE)</f>
        <v>CLIENTS DIVERS - TRAVAUX &amp; MAINTENANCE</v>
      </c>
      <c r="H630" s="32" t="s">
        <v>25</v>
      </c>
      <c r="I630" s="32" t="s">
        <v>29</v>
      </c>
      <c r="J630" s="32"/>
      <c r="K630" s="39">
        <v>12.6</v>
      </c>
      <c r="L630" s="32">
        <v>4</v>
      </c>
      <c r="M630" s="39">
        <v>50.4</v>
      </c>
      <c r="N630" s="6"/>
      <c r="O630" t="str">
        <f>VLOOKUP(I630,Article_famille!A:B,2,FALSE)</f>
        <v>Tête</v>
      </c>
      <c r="P630" t="str">
        <f>VLOOKUP(A630,'Copier commandes wix'!I:N,4,FALSE)</f>
        <v>‎06‎/‎06‎/‎2016</v>
      </c>
      <c r="Q630">
        <f>VLOOKUP(G630,'effectif par contrat'!A:B,2,FALSE)</f>
        <v>8</v>
      </c>
    </row>
    <row r="631" spans="1:17" x14ac:dyDescent="0.35">
      <c r="A631" s="59" t="s">
        <v>2161</v>
      </c>
      <c r="B631" s="40" t="s">
        <v>483</v>
      </c>
      <c r="C631" s="40" t="str">
        <f t="shared" si="56"/>
        <v>STEPHANE</v>
      </c>
      <c r="D631" s="40">
        <f t="shared" si="57"/>
        <v>9</v>
      </c>
      <c r="E631" s="40">
        <f t="shared" si="58"/>
        <v>15</v>
      </c>
      <c r="F631" s="40" t="str">
        <f t="shared" si="59"/>
        <v>RODIER</v>
      </c>
      <c r="G631" s="40" t="str">
        <f>VLOOKUP(F631,'Effectif contrat'!A:B,2,FALSE)</f>
        <v>CLIENTS DIVERS - TRAVAUX &amp; MAINTENANCE</v>
      </c>
      <c r="H631" s="31" t="s">
        <v>19</v>
      </c>
      <c r="I631" s="31" t="s">
        <v>43</v>
      </c>
      <c r="J631" s="31"/>
      <c r="K631" s="38">
        <v>159.30000000000001</v>
      </c>
      <c r="L631" s="31">
        <v>1</v>
      </c>
      <c r="M631" s="38">
        <v>159.30000000000001</v>
      </c>
      <c r="N631" s="5"/>
      <c r="O631" t="str">
        <f>VLOOKUP(I631,Article_famille!A:B,2,FALSE)</f>
        <v>Tête</v>
      </c>
      <c r="P631" t="str">
        <f>VLOOKUP(A631,'Copier commandes wix'!I:N,4,FALSE)</f>
        <v>‎06‎/‎06‎/‎2016</v>
      </c>
      <c r="Q631">
        <f>VLOOKUP(G631,'effectif par contrat'!A:B,2,FALSE)</f>
        <v>8</v>
      </c>
    </row>
    <row r="632" spans="1:17" x14ac:dyDescent="0.35">
      <c r="A632" s="59" t="s">
        <v>2161</v>
      </c>
      <c r="B632" s="40" t="s">
        <v>483</v>
      </c>
      <c r="C632" s="40" t="str">
        <f t="shared" si="56"/>
        <v>STEPHANE</v>
      </c>
      <c r="D632" s="40">
        <f t="shared" si="57"/>
        <v>9</v>
      </c>
      <c r="E632" s="40">
        <f t="shared" si="58"/>
        <v>15</v>
      </c>
      <c r="F632" s="40" t="str">
        <f t="shared" si="59"/>
        <v>RODIER</v>
      </c>
      <c r="G632" s="40" t="str">
        <f>VLOOKUP(F632,'Effectif contrat'!A:B,2,FALSE)</f>
        <v>CLIENTS DIVERS - TRAVAUX &amp; MAINTENANCE</v>
      </c>
      <c r="H632" s="32" t="s">
        <v>19</v>
      </c>
      <c r="I632" s="32" t="s">
        <v>102</v>
      </c>
      <c r="J632" s="32"/>
      <c r="K632" s="39">
        <v>54.17</v>
      </c>
      <c r="L632" s="32">
        <v>4</v>
      </c>
      <c r="M632" s="39">
        <v>216.68</v>
      </c>
      <c r="N632" s="6"/>
      <c r="O632" t="str">
        <f>VLOOKUP(I632,Article_famille!A:B,2,FALSE)</f>
        <v>Tête</v>
      </c>
      <c r="P632" t="str">
        <f>VLOOKUP(A632,'Copier commandes wix'!I:N,4,FALSE)</f>
        <v>‎06‎/‎06‎/‎2016</v>
      </c>
      <c r="Q632">
        <f>VLOOKUP(G632,'effectif par contrat'!A:B,2,FALSE)</f>
        <v>8</v>
      </c>
    </row>
    <row r="633" spans="1:17" x14ac:dyDescent="0.35">
      <c r="A633" s="59" t="s">
        <v>2161</v>
      </c>
      <c r="B633" s="40" t="s">
        <v>483</v>
      </c>
      <c r="C633" s="40" t="str">
        <f t="shared" si="56"/>
        <v>STEPHANE</v>
      </c>
      <c r="D633" s="40">
        <f t="shared" si="57"/>
        <v>9</v>
      </c>
      <c r="E633" s="40">
        <f t="shared" si="58"/>
        <v>15</v>
      </c>
      <c r="F633" s="40" t="str">
        <f t="shared" si="59"/>
        <v>RODIER</v>
      </c>
      <c r="G633" s="40" t="str">
        <f>VLOOKUP(F633,'Effectif contrat'!A:B,2,FALSE)</f>
        <v>CLIENTS DIVERS - TRAVAUX &amp; MAINTENANCE</v>
      </c>
      <c r="H633" s="31" t="s">
        <v>19</v>
      </c>
      <c r="I633" s="31" t="s">
        <v>458</v>
      </c>
      <c r="J633" s="31"/>
      <c r="K633" s="38">
        <v>31.91</v>
      </c>
      <c r="L633" s="31">
        <v>4</v>
      </c>
      <c r="M633" s="38">
        <v>127.64</v>
      </c>
      <c r="N633" s="5"/>
      <c r="O633" t="str">
        <f>VLOOKUP(I633,Article_famille!A:B,2,FALSE)</f>
        <v>Tête</v>
      </c>
      <c r="P633" t="str">
        <f>VLOOKUP(A633,'Copier commandes wix'!I:N,4,FALSE)</f>
        <v>‎06‎/‎06‎/‎2016</v>
      </c>
      <c r="Q633">
        <f>VLOOKUP(G633,'effectif par contrat'!A:B,2,FALSE)</f>
        <v>8</v>
      </c>
    </row>
    <row r="634" spans="1:17" x14ac:dyDescent="0.35">
      <c r="A634" s="59" t="s">
        <v>2162</v>
      </c>
      <c r="B634" s="40" t="s">
        <v>214</v>
      </c>
      <c r="C634" s="40" t="str">
        <f t="shared" si="56"/>
        <v>vincent</v>
      </c>
      <c r="D634" s="40">
        <f t="shared" si="57"/>
        <v>8</v>
      </c>
      <c r="E634" s="40">
        <f t="shared" si="58"/>
        <v>16</v>
      </c>
      <c r="F634" s="40" t="str">
        <f t="shared" si="59"/>
        <v>davantes</v>
      </c>
      <c r="G634" s="40" t="str">
        <f>VLOOKUP(F634,'Effectif contrat'!A:B,2,FALSE)</f>
        <v>AIRBUS - TRAVAUX MOSE</v>
      </c>
      <c r="H634" s="31" t="s">
        <v>19</v>
      </c>
      <c r="I634" s="31" t="s">
        <v>197</v>
      </c>
      <c r="J634" s="31">
        <v>44</v>
      </c>
      <c r="K634" s="38">
        <v>43.52</v>
      </c>
      <c r="L634" s="31">
        <v>1</v>
      </c>
      <c r="M634" s="38">
        <v>43.52</v>
      </c>
      <c r="N634" s="5"/>
      <c r="O634" t="str">
        <f>VLOOKUP(I634,Article_famille!A:B,2,FALSE)</f>
        <v>Pieds</v>
      </c>
      <c r="P634" t="str">
        <f>VLOOKUP(A634,'Copier commandes wix'!I:N,4,FALSE)</f>
        <v>‎13‎/‎06‎/‎2016</v>
      </c>
      <c r="Q634">
        <f>VLOOKUP(G634,'effectif par contrat'!A:B,2,FALSE)</f>
        <v>5</v>
      </c>
    </row>
    <row r="635" spans="1:17" x14ac:dyDescent="0.35">
      <c r="A635" s="59" t="s">
        <v>2162</v>
      </c>
      <c r="B635" s="40" t="s">
        <v>214</v>
      </c>
      <c r="C635" s="40" t="str">
        <f t="shared" si="56"/>
        <v>vincent</v>
      </c>
      <c r="D635" s="40">
        <f t="shared" si="57"/>
        <v>8</v>
      </c>
      <c r="E635" s="40">
        <f t="shared" si="58"/>
        <v>16</v>
      </c>
      <c r="F635" s="40" t="str">
        <f t="shared" si="59"/>
        <v>davantes</v>
      </c>
      <c r="G635" s="40" t="str">
        <f>VLOOKUP(F635,'Effectif contrat'!A:B,2,FALSE)</f>
        <v>AIRBUS - TRAVAUX MOSE</v>
      </c>
      <c r="H635" s="32" t="s">
        <v>19</v>
      </c>
      <c r="I635" s="32" t="s">
        <v>62</v>
      </c>
      <c r="J635" s="32" t="s">
        <v>480</v>
      </c>
      <c r="K635" s="39">
        <v>4.26</v>
      </c>
      <c r="L635" s="32">
        <v>1</v>
      </c>
      <c r="M635" s="39">
        <v>4.26</v>
      </c>
      <c r="N635" s="6"/>
      <c r="O635" t="str">
        <f>VLOOKUP(I635,Article_famille!A:B,2,FALSE)</f>
        <v>Pieds</v>
      </c>
      <c r="P635" t="str">
        <f>VLOOKUP(A635,'Copier commandes wix'!I:N,4,FALSE)</f>
        <v>‎13‎/‎06‎/‎2016</v>
      </c>
      <c r="Q635">
        <f>VLOOKUP(G635,'effectif par contrat'!A:B,2,FALSE)</f>
        <v>5</v>
      </c>
    </row>
    <row r="636" spans="1:17" x14ac:dyDescent="0.35">
      <c r="A636" s="59" t="s">
        <v>2163</v>
      </c>
      <c r="B636" s="40" t="s">
        <v>91</v>
      </c>
      <c r="C636" s="40" t="str">
        <f t="shared" si="56"/>
        <v>pascal</v>
      </c>
      <c r="D636" s="40">
        <f t="shared" si="57"/>
        <v>7</v>
      </c>
      <c r="E636" s="40">
        <f t="shared" si="58"/>
        <v>13</v>
      </c>
      <c r="F636" s="40" t="str">
        <f t="shared" si="59"/>
        <v>garcia</v>
      </c>
      <c r="G636" s="40" t="str">
        <f>VLOOKUP(F636,'Effectif contrat'!A:B,2,FALSE)</f>
        <v>PIONEER - MAINTENANCE</v>
      </c>
      <c r="H636" s="31" t="s">
        <v>112</v>
      </c>
      <c r="I636" s="31" t="s">
        <v>208</v>
      </c>
      <c r="J636" s="31" t="s">
        <v>13</v>
      </c>
      <c r="K636" s="38">
        <v>0</v>
      </c>
      <c r="L636" s="31">
        <v>2</v>
      </c>
      <c r="M636" s="38">
        <v>0</v>
      </c>
      <c r="N636" s="5"/>
      <c r="O636" t="str">
        <f>VLOOKUP(I636,Article_famille!A:B,2,FALSE)</f>
        <v>VPI</v>
      </c>
      <c r="P636" t="str">
        <f>VLOOKUP(A636,'Copier commandes wix'!I:N,4,FALSE)</f>
        <v>‎15‎/‎06‎/‎2016</v>
      </c>
      <c r="Q636">
        <f>VLOOKUP(G636,'effectif par contrat'!A:B,2,FALSE)</f>
        <v>2</v>
      </c>
    </row>
    <row r="637" spans="1:17" x14ac:dyDescent="0.35">
      <c r="A637" s="59" t="s">
        <v>2163</v>
      </c>
      <c r="B637" s="40" t="s">
        <v>91</v>
      </c>
      <c r="C637" s="40" t="str">
        <f t="shared" si="56"/>
        <v>pascal</v>
      </c>
      <c r="D637" s="40">
        <f t="shared" si="57"/>
        <v>7</v>
      </c>
      <c r="E637" s="40">
        <f t="shared" si="58"/>
        <v>13</v>
      </c>
      <c r="F637" s="40" t="str">
        <f t="shared" si="59"/>
        <v>garcia</v>
      </c>
      <c r="G637" s="40" t="str">
        <f>VLOOKUP(F637,'Effectif contrat'!A:B,2,FALSE)</f>
        <v>PIONEER - MAINTENANCE</v>
      </c>
      <c r="H637" s="32" t="s">
        <v>112</v>
      </c>
      <c r="I637" s="32" t="s">
        <v>207</v>
      </c>
      <c r="J637" s="32">
        <v>44</v>
      </c>
      <c r="K637" s="39">
        <v>0</v>
      </c>
      <c r="L637" s="32">
        <v>2</v>
      </c>
      <c r="M637" s="39">
        <v>0</v>
      </c>
      <c r="N637" s="6"/>
      <c r="O637" t="str">
        <f>VLOOKUP(I637,Article_famille!A:B,2,FALSE)</f>
        <v>VPI</v>
      </c>
      <c r="P637" t="str">
        <f>VLOOKUP(A637,'Copier commandes wix'!I:N,4,FALSE)</f>
        <v>‎15‎/‎06‎/‎2016</v>
      </c>
      <c r="Q637">
        <f>VLOOKUP(G637,'effectif par contrat'!A:B,2,FALSE)</f>
        <v>2</v>
      </c>
    </row>
    <row r="638" spans="1:17" x14ac:dyDescent="0.35">
      <c r="A638" s="59" t="s">
        <v>2163</v>
      </c>
      <c r="B638" s="40" t="s">
        <v>91</v>
      </c>
      <c r="C638" s="40" t="str">
        <f t="shared" si="56"/>
        <v>pascal</v>
      </c>
      <c r="D638" s="40">
        <f t="shared" si="57"/>
        <v>7</v>
      </c>
      <c r="E638" s="40">
        <f t="shared" si="58"/>
        <v>13</v>
      </c>
      <c r="F638" s="40" t="str">
        <f t="shared" si="59"/>
        <v>garcia</v>
      </c>
      <c r="G638" s="40" t="str">
        <f>VLOOKUP(F638,'Effectif contrat'!A:B,2,FALSE)</f>
        <v>PIONEER - MAINTENANCE</v>
      </c>
      <c r="H638" s="31" t="s">
        <v>112</v>
      </c>
      <c r="I638" s="31" t="s">
        <v>113</v>
      </c>
      <c r="J638" s="31" t="s">
        <v>13</v>
      </c>
      <c r="K638" s="38">
        <v>0</v>
      </c>
      <c r="L638" s="31">
        <v>10</v>
      </c>
      <c r="M638" s="38">
        <v>0</v>
      </c>
      <c r="N638" s="5"/>
      <c r="O638" t="str">
        <f>VLOOKUP(I638,Article_famille!A:B,2,FALSE)</f>
        <v>VPI</v>
      </c>
      <c r="P638" t="str">
        <f>VLOOKUP(A638,'Copier commandes wix'!I:N,4,FALSE)</f>
        <v>‎15‎/‎06‎/‎2016</v>
      </c>
      <c r="Q638">
        <f>VLOOKUP(G638,'effectif par contrat'!A:B,2,FALSE)</f>
        <v>2</v>
      </c>
    </row>
    <row r="639" spans="1:17" x14ac:dyDescent="0.35">
      <c r="A639" s="59" t="s">
        <v>2164</v>
      </c>
      <c r="B639" s="40" t="s">
        <v>474</v>
      </c>
      <c r="C639" s="40" t="str">
        <f t="shared" si="56"/>
        <v>CEDRIC</v>
      </c>
      <c r="D639" s="40">
        <f t="shared" si="57"/>
        <v>7</v>
      </c>
      <c r="E639" s="40">
        <f t="shared" si="58"/>
        <v>14</v>
      </c>
      <c r="F639" s="40" t="str">
        <f t="shared" si="59"/>
        <v>REIXACH</v>
      </c>
      <c r="G639" s="40" t="str">
        <f>VLOOKUP(F639,'Effectif contrat'!A:B,2,FALSE)</f>
        <v>CLIENTS DIVERS - TRAVAUX &amp; MAINTENANCE</v>
      </c>
      <c r="H639" s="31" t="s">
        <v>19</v>
      </c>
      <c r="I639" s="31" t="s">
        <v>180</v>
      </c>
      <c r="J639" s="31"/>
      <c r="K639" s="38">
        <v>18.87</v>
      </c>
      <c r="L639" s="31">
        <v>1</v>
      </c>
      <c r="M639" s="38">
        <v>18.87</v>
      </c>
      <c r="N639" s="5"/>
      <c r="O639" t="str">
        <f>VLOOKUP(I639,Article_famille!A:B,2,FALSE)</f>
        <v>Tête</v>
      </c>
      <c r="P639" t="str">
        <f>VLOOKUP(A639,'Copier commandes wix'!I:N,4,FALSE)</f>
        <v>‎16‎/‎06‎/‎2016</v>
      </c>
      <c r="Q639">
        <f>VLOOKUP(G639,'effectif par contrat'!A:B,2,FALSE)</f>
        <v>8</v>
      </c>
    </row>
    <row r="640" spans="1:17" x14ac:dyDescent="0.35">
      <c r="A640" s="59" t="s">
        <v>2164</v>
      </c>
      <c r="B640" s="40" t="s">
        <v>474</v>
      </c>
      <c r="C640" s="40" t="str">
        <f t="shared" si="56"/>
        <v>CEDRIC</v>
      </c>
      <c r="D640" s="40">
        <f t="shared" si="57"/>
        <v>7</v>
      </c>
      <c r="E640" s="40">
        <f t="shared" si="58"/>
        <v>14</v>
      </c>
      <c r="F640" s="40" t="str">
        <f t="shared" si="59"/>
        <v>REIXACH</v>
      </c>
      <c r="G640" s="40" t="str">
        <f>VLOOKUP(F640,'Effectif contrat'!A:B,2,FALSE)</f>
        <v>CLIENTS DIVERS - TRAVAUX &amp; MAINTENANCE</v>
      </c>
      <c r="H640" s="32" t="s">
        <v>19</v>
      </c>
      <c r="I640" s="32" t="s">
        <v>45</v>
      </c>
      <c r="J640" s="32" t="s">
        <v>46</v>
      </c>
      <c r="K640" s="39">
        <v>3.86</v>
      </c>
      <c r="L640" s="32">
        <v>1</v>
      </c>
      <c r="M640" s="39">
        <v>3.86</v>
      </c>
      <c r="N640" s="6"/>
      <c r="O640" t="str">
        <f>VLOOKUP(I640,Article_famille!A:B,2,FALSE)</f>
        <v>Tête</v>
      </c>
      <c r="P640" t="str">
        <f>VLOOKUP(A640,'Copier commandes wix'!I:N,4,FALSE)</f>
        <v>‎16‎/‎06‎/‎2016</v>
      </c>
      <c r="Q640">
        <f>VLOOKUP(G640,'effectif par contrat'!A:B,2,FALSE)</f>
        <v>8</v>
      </c>
    </row>
    <row r="641" spans="1:17" x14ac:dyDescent="0.35">
      <c r="A641" s="59" t="s">
        <v>2164</v>
      </c>
      <c r="B641" s="40" t="s">
        <v>474</v>
      </c>
      <c r="C641" s="40" t="str">
        <f t="shared" si="56"/>
        <v>CEDRIC</v>
      </c>
      <c r="D641" s="40">
        <f t="shared" si="57"/>
        <v>7</v>
      </c>
      <c r="E641" s="40">
        <f t="shared" si="58"/>
        <v>14</v>
      </c>
      <c r="F641" s="40" t="str">
        <f t="shared" si="59"/>
        <v>REIXACH</v>
      </c>
      <c r="G641" s="40" t="str">
        <f>VLOOKUP(F641,'Effectif contrat'!A:B,2,FALSE)</f>
        <v>CLIENTS DIVERS - TRAVAUX &amp; MAINTENANCE</v>
      </c>
      <c r="H641" s="31" t="s">
        <v>19</v>
      </c>
      <c r="I641" s="31" t="s">
        <v>20</v>
      </c>
      <c r="J641" s="31">
        <v>9</v>
      </c>
      <c r="K641" s="38">
        <v>3.71</v>
      </c>
      <c r="L641" s="31">
        <v>12</v>
      </c>
      <c r="M641" s="38">
        <v>44.52</v>
      </c>
      <c r="N641" s="5"/>
      <c r="O641" t="str">
        <f>VLOOKUP(I641,Article_famille!A:B,2,FALSE)</f>
        <v>Mains</v>
      </c>
      <c r="P641" t="str">
        <f>VLOOKUP(A641,'Copier commandes wix'!I:N,4,FALSE)</f>
        <v>‎16‎/‎06‎/‎2016</v>
      </c>
      <c r="Q641">
        <f>VLOOKUP(G641,'effectif par contrat'!A:B,2,FALSE)</f>
        <v>8</v>
      </c>
    </row>
    <row r="642" spans="1:17" x14ac:dyDescent="0.35">
      <c r="A642" s="59" t="s">
        <v>2165</v>
      </c>
      <c r="B642" s="40" t="s">
        <v>32</v>
      </c>
      <c r="C642" s="40" t="str">
        <f t="shared" si="56"/>
        <v>Vincent</v>
      </c>
      <c r="D642" s="40">
        <f t="shared" si="57"/>
        <v>8</v>
      </c>
      <c r="E642" s="40">
        <f t="shared" si="58"/>
        <v>14</v>
      </c>
      <c r="F642" s="40" t="str">
        <f t="shared" si="59"/>
        <v>PASCAL</v>
      </c>
      <c r="G642" s="40" t="str">
        <f>VLOOKUP(F642,'Effectif contrat'!A:B,2,FALSE)</f>
        <v>AIRBUS - MAINTENANCE FAL</v>
      </c>
      <c r="H642" s="31" t="s">
        <v>19</v>
      </c>
      <c r="I642" s="31" t="s">
        <v>484</v>
      </c>
      <c r="J642" s="31">
        <v>9</v>
      </c>
      <c r="K642" s="38">
        <v>4.9000000000000004</v>
      </c>
      <c r="L642" s="31">
        <v>36</v>
      </c>
      <c r="M642" s="38">
        <v>176.4</v>
      </c>
      <c r="N642" s="5"/>
      <c r="O642" t="str">
        <f>VLOOKUP(I642,Article_famille!A:B,2,FALSE)</f>
        <v>Mains</v>
      </c>
      <c r="P642" t="str">
        <f>VLOOKUP(A642,'Copier commandes wix'!I:N,4,FALSE)</f>
        <v>‎24‎/‎06‎/‎2016</v>
      </c>
      <c r="Q642">
        <f>VLOOKUP(G642,'effectif par contrat'!A:B,2,FALSE)</f>
        <v>38</v>
      </c>
    </row>
    <row r="643" spans="1:17" x14ac:dyDescent="0.35">
      <c r="A643" s="59" t="s">
        <v>2165</v>
      </c>
      <c r="B643" s="40" t="s">
        <v>32</v>
      </c>
      <c r="C643" s="40" t="str">
        <f t="shared" si="56"/>
        <v>Vincent</v>
      </c>
      <c r="D643" s="40">
        <f t="shared" si="57"/>
        <v>8</v>
      </c>
      <c r="E643" s="40">
        <f t="shared" si="58"/>
        <v>14</v>
      </c>
      <c r="F643" s="40" t="str">
        <f t="shared" si="59"/>
        <v>PASCAL</v>
      </c>
      <c r="G643" s="40" t="str">
        <f>VLOOKUP(F643,'Effectif contrat'!A:B,2,FALSE)</f>
        <v>AIRBUS - MAINTENANCE FAL</v>
      </c>
      <c r="H643" s="32" t="s">
        <v>19</v>
      </c>
      <c r="I643" s="32" t="s">
        <v>27</v>
      </c>
      <c r="J643" s="32"/>
      <c r="K643" s="39">
        <v>18.350000000000001</v>
      </c>
      <c r="L643" s="32">
        <v>12</v>
      </c>
      <c r="M643" s="39">
        <v>220.2</v>
      </c>
      <c r="N643" s="6"/>
      <c r="O643" t="str">
        <f>VLOOKUP(I643,Article_famille!A:B,2,FALSE)</f>
        <v>Respiratoire</v>
      </c>
      <c r="P643" t="str">
        <f>VLOOKUP(A643,'Copier commandes wix'!I:N,4,FALSE)</f>
        <v>‎24‎/‎06‎/‎2016</v>
      </c>
      <c r="Q643">
        <f>VLOOKUP(G643,'effectif par contrat'!A:B,2,FALSE)</f>
        <v>38</v>
      </c>
    </row>
    <row r="644" spans="1:17" x14ac:dyDescent="0.35">
      <c r="A644" s="59" t="s">
        <v>2166</v>
      </c>
      <c r="B644" s="40" t="s">
        <v>451</v>
      </c>
      <c r="C644" s="40" t="str">
        <f t="shared" si="56"/>
        <v>stephane</v>
      </c>
      <c r="D644" s="40">
        <f t="shared" si="57"/>
        <v>9</v>
      </c>
      <c r="E644" s="40">
        <f t="shared" si="58"/>
        <v>16</v>
      </c>
      <c r="F644" s="40" t="str">
        <f t="shared" si="59"/>
        <v>mirouze</v>
      </c>
      <c r="G644" s="40" t="str">
        <f>VLOOKUP(F644,'Effectif contrat'!A:B,2,FALSE)</f>
        <v>ATELIER B05</v>
      </c>
      <c r="H644" s="31" t="s">
        <v>19</v>
      </c>
      <c r="I644" s="31" t="s">
        <v>24</v>
      </c>
      <c r="J644" s="31" t="s">
        <v>56</v>
      </c>
      <c r="K644" s="38">
        <v>7.36</v>
      </c>
      <c r="L644" s="31">
        <v>1</v>
      </c>
      <c r="M644" s="38">
        <v>7.36</v>
      </c>
      <c r="N644" s="5"/>
      <c r="O644" t="str">
        <f>VLOOKUP(I644,Article_famille!A:B,2,FALSE)</f>
        <v>Mains</v>
      </c>
      <c r="P644" t="str">
        <f>VLOOKUP(A644,'Copier commandes wix'!I:N,4,FALSE)</f>
        <v>‎24‎/‎06‎/‎2016</v>
      </c>
      <c r="Q644">
        <f>VLOOKUP(G644,'effectif par contrat'!A:B,2,FALSE)</f>
        <v>5</v>
      </c>
    </row>
    <row r="645" spans="1:17" x14ac:dyDescent="0.35">
      <c r="A645" s="59" t="s">
        <v>2167</v>
      </c>
      <c r="B645" s="40" t="s">
        <v>448</v>
      </c>
      <c r="C645" s="40" t="str">
        <f t="shared" si="56"/>
        <v>Jean-Luc</v>
      </c>
      <c r="D645" s="40">
        <f t="shared" si="57"/>
        <v>9</v>
      </c>
      <c r="E645" s="40">
        <f t="shared" si="58"/>
        <v>13</v>
      </c>
      <c r="F645" s="40" t="str">
        <f t="shared" si="59"/>
        <v>CEBE</v>
      </c>
      <c r="G645" s="40" t="str">
        <f>VLOOKUP(F645,'Effectif contrat'!A:B,2,FALSE)</f>
        <v>CHANTIERS ELEC - REIXACH</v>
      </c>
      <c r="H645" s="31" t="s">
        <v>19</v>
      </c>
      <c r="I645" s="31" t="s">
        <v>163</v>
      </c>
      <c r="J645" s="31" t="s">
        <v>485</v>
      </c>
      <c r="K645" s="38">
        <v>2.2999999999999998</v>
      </c>
      <c r="L645" s="31">
        <v>10</v>
      </c>
      <c r="M645" s="38">
        <v>23</v>
      </c>
      <c r="N645" s="5"/>
      <c r="O645" t="str">
        <f>VLOOKUP(I645,Article_famille!A:B,2,FALSE)</f>
        <v>Corps</v>
      </c>
      <c r="P645" t="str">
        <f>VLOOKUP(A645,'Copier commandes wix'!I:N,4,FALSE)</f>
        <v>‎24‎/‎06‎/‎2016</v>
      </c>
      <c r="Q645">
        <f>VLOOKUP(G645,'effectif par contrat'!A:B,2,FALSE)</f>
        <v>6</v>
      </c>
    </row>
    <row r="646" spans="1:17" x14ac:dyDescent="0.35">
      <c r="A646" s="59" t="s">
        <v>2168</v>
      </c>
      <c r="B646" s="40" t="s">
        <v>18</v>
      </c>
      <c r="C646" s="40" t="str">
        <f t="shared" si="56"/>
        <v>Romain</v>
      </c>
      <c r="D646" s="40">
        <f t="shared" si="57"/>
        <v>7</v>
      </c>
      <c r="E646" s="40">
        <f t="shared" si="58"/>
        <v>14</v>
      </c>
      <c r="F646" s="40" t="str">
        <f t="shared" si="59"/>
        <v>VERGNES</v>
      </c>
      <c r="G646" s="40" t="str">
        <f>VLOOKUP(F646,'Effectif contrat'!A:B,2,FALSE)</f>
        <v>AIRBUS - MAINTENANCE MOSE</v>
      </c>
      <c r="H646" s="31" t="s">
        <v>25</v>
      </c>
      <c r="I646" s="31" t="s">
        <v>90</v>
      </c>
      <c r="J646" s="31">
        <v>41</v>
      </c>
      <c r="K646" s="38">
        <v>37</v>
      </c>
      <c r="L646" s="31">
        <v>1</v>
      </c>
      <c r="M646" s="38">
        <v>37</v>
      </c>
      <c r="N646" s="5"/>
      <c r="O646" t="str">
        <f>VLOOKUP(I646,Article_famille!A:B,2,FALSE)</f>
        <v>Pieds</v>
      </c>
      <c r="P646" t="str">
        <f>VLOOKUP(A646,'Copier commandes wix'!I:N,4,FALSE)</f>
        <v>‎27‎/‎06‎/‎2016</v>
      </c>
      <c r="Q646">
        <f>VLOOKUP(G646,'effectif par contrat'!A:B,2,FALSE)</f>
        <v>37</v>
      </c>
    </row>
    <row r="647" spans="1:17" x14ac:dyDescent="0.35">
      <c r="A647" s="59" t="s">
        <v>2169</v>
      </c>
      <c r="B647" s="40" t="s">
        <v>91</v>
      </c>
      <c r="C647" s="40" t="str">
        <f t="shared" si="56"/>
        <v>pascal</v>
      </c>
      <c r="D647" s="40">
        <f t="shared" si="57"/>
        <v>7</v>
      </c>
      <c r="E647" s="40">
        <f t="shared" si="58"/>
        <v>13</v>
      </c>
      <c r="F647" s="40" t="str">
        <f t="shared" si="59"/>
        <v>garcia</v>
      </c>
      <c r="G647" s="40" t="str">
        <f>VLOOKUP(F647,'Effectif contrat'!A:B,2,FALSE)</f>
        <v>PIONEER - MAINTENANCE</v>
      </c>
      <c r="H647" s="31" t="s">
        <v>19</v>
      </c>
      <c r="I647" s="31" t="s">
        <v>165</v>
      </c>
      <c r="J647" s="31"/>
      <c r="K647" s="38">
        <v>5.17</v>
      </c>
      <c r="L647" s="31">
        <v>1</v>
      </c>
      <c r="M647" s="38">
        <v>5.17</v>
      </c>
      <c r="N647" s="5"/>
      <c r="O647" t="str">
        <f>VLOOKUP(I647,Article_famille!A:B,2,FALSE)</f>
        <v>Corps</v>
      </c>
      <c r="P647" t="str">
        <f>VLOOKUP(A647,'Copier commandes wix'!I:N,4,FALSE)</f>
        <v>‎27‎/‎06‎/‎2016</v>
      </c>
      <c r="Q647">
        <f>VLOOKUP(G647,'effectif par contrat'!A:B,2,FALSE)</f>
        <v>2</v>
      </c>
    </row>
    <row r="648" spans="1:17" x14ac:dyDescent="0.35">
      <c r="A648" s="59" t="s">
        <v>2169</v>
      </c>
      <c r="B648" s="40" t="s">
        <v>91</v>
      </c>
      <c r="C648" s="40" t="str">
        <f t="shared" si="56"/>
        <v>pascal</v>
      </c>
      <c r="D648" s="40">
        <f t="shared" si="57"/>
        <v>7</v>
      </c>
      <c r="E648" s="40">
        <f t="shared" si="58"/>
        <v>13</v>
      </c>
      <c r="F648" s="40" t="str">
        <f t="shared" si="59"/>
        <v>garcia</v>
      </c>
      <c r="G648" s="40" t="str">
        <f>VLOOKUP(F648,'Effectif contrat'!A:B,2,FALSE)</f>
        <v>PIONEER - MAINTENANCE</v>
      </c>
      <c r="H648" s="32" t="s">
        <v>19</v>
      </c>
      <c r="I648" s="32" t="s">
        <v>175</v>
      </c>
      <c r="J648" s="32">
        <v>9</v>
      </c>
      <c r="K648" s="39">
        <v>13.32</v>
      </c>
      <c r="L648" s="32">
        <v>1</v>
      </c>
      <c r="M648" s="39">
        <v>13.32</v>
      </c>
      <c r="N648" s="6"/>
      <c r="O648" t="str">
        <f>VLOOKUP(I648,Article_famille!A:B,2,FALSE)</f>
        <v>Mains</v>
      </c>
      <c r="P648" t="str">
        <f>VLOOKUP(A648,'Copier commandes wix'!I:N,4,FALSE)</f>
        <v>‎27‎/‎06‎/‎2016</v>
      </c>
      <c r="Q648">
        <f>VLOOKUP(G648,'effectif par contrat'!A:B,2,FALSE)</f>
        <v>2</v>
      </c>
    </row>
    <row r="649" spans="1:17" x14ac:dyDescent="0.35">
      <c r="A649" s="59" t="s">
        <v>2170</v>
      </c>
      <c r="B649" s="40" t="s">
        <v>12</v>
      </c>
      <c r="C649" s="40" t="str">
        <f t="shared" si="56"/>
        <v>alexis</v>
      </c>
      <c r="D649" s="40">
        <f t="shared" si="57"/>
        <v>7</v>
      </c>
      <c r="E649" s="40">
        <f t="shared" si="58"/>
        <v>16</v>
      </c>
      <c r="F649" s="40" t="str">
        <f t="shared" si="59"/>
        <v>codevelle</v>
      </c>
      <c r="G649" s="40" t="str">
        <f>VLOOKUP(F649,'Effectif contrat'!A:B,2,FALSE)</f>
        <v xml:space="preserve">LIEBHERR - MAINTENANCE </v>
      </c>
      <c r="H649" s="31" t="s">
        <v>112</v>
      </c>
      <c r="I649" s="31" t="s">
        <v>113</v>
      </c>
      <c r="J649" s="31" t="s">
        <v>15</v>
      </c>
      <c r="K649" s="38">
        <v>0</v>
      </c>
      <c r="L649" s="31">
        <v>5</v>
      </c>
      <c r="M649" s="38">
        <v>0</v>
      </c>
      <c r="N649" s="5"/>
      <c r="O649" t="str">
        <f>VLOOKUP(I649,Article_famille!A:B,2,FALSE)</f>
        <v>VPI</v>
      </c>
      <c r="P649" t="str">
        <f>VLOOKUP(A649,'Copier commandes wix'!I:N,4,FALSE)</f>
        <v>‎27‎/‎06‎/‎2016</v>
      </c>
      <c r="Q649">
        <f>VLOOKUP(G649,'effectif par contrat'!A:B,2,FALSE)</f>
        <v>5</v>
      </c>
    </row>
    <row r="650" spans="1:17" x14ac:dyDescent="0.35">
      <c r="A650" s="59" t="s">
        <v>2170</v>
      </c>
      <c r="B650" s="40" t="s">
        <v>12</v>
      </c>
      <c r="C650" s="40" t="str">
        <f t="shared" si="56"/>
        <v>alexis</v>
      </c>
      <c r="D650" s="40">
        <f t="shared" si="57"/>
        <v>7</v>
      </c>
      <c r="E650" s="40">
        <f t="shared" si="58"/>
        <v>16</v>
      </c>
      <c r="F650" s="40" t="str">
        <f t="shared" si="59"/>
        <v>codevelle</v>
      </c>
      <c r="G650" s="40" t="str">
        <f>VLOOKUP(F650,'Effectif contrat'!A:B,2,FALSE)</f>
        <v xml:space="preserve">LIEBHERR - MAINTENANCE </v>
      </c>
      <c r="H650" s="32" t="s">
        <v>112</v>
      </c>
      <c r="I650" s="32" t="s">
        <v>207</v>
      </c>
      <c r="J650" s="32">
        <v>42</v>
      </c>
      <c r="K650" s="39">
        <v>0</v>
      </c>
      <c r="L650" s="32">
        <v>2</v>
      </c>
      <c r="M650" s="39">
        <v>0</v>
      </c>
      <c r="N650" s="6"/>
      <c r="O650" t="str">
        <f>VLOOKUP(I650,Article_famille!A:B,2,FALSE)</f>
        <v>VPI</v>
      </c>
      <c r="P650" t="str">
        <f>VLOOKUP(A650,'Copier commandes wix'!I:N,4,FALSE)</f>
        <v>‎27‎/‎06‎/‎2016</v>
      </c>
      <c r="Q650">
        <f>VLOOKUP(G650,'effectif par contrat'!A:B,2,FALSE)</f>
        <v>5</v>
      </c>
    </row>
    <row r="651" spans="1:17" x14ac:dyDescent="0.35">
      <c r="A651" s="59" t="s">
        <v>2170</v>
      </c>
      <c r="B651" s="40" t="s">
        <v>12</v>
      </c>
      <c r="C651" s="40" t="str">
        <f t="shared" si="56"/>
        <v>alexis</v>
      </c>
      <c r="D651" s="40">
        <f t="shared" si="57"/>
        <v>7</v>
      </c>
      <c r="E651" s="40">
        <f t="shared" si="58"/>
        <v>16</v>
      </c>
      <c r="F651" s="40" t="str">
        <f t="shared" si="59"/>
        <v>codevelle</v>
      </c>
      <c r="G651" s="40" t="str">
        <f>VLOOKUP(F651,'Effectif contrat'!A:B,2,FALSE)</f>
        <v xml:space="preserve">LIEBHERR - MAINTENANCE </v>
      </c>
      <c r="H651" s="31" t="s">
        <v>112</v>
      </c>
      <c r="I651" s="31" t="s">
        <v>208</v>
      </c>
      <c r="J651" s="31" t="s">
        <v>15</v>
      </c>
      <c r="K651" s="38">
        <v>0</v>
      </c>
      <c r="L651" s="31">
        <v>1</v>
      </c>
      <c r="M651" s="38">
        <v>0</v>
      </c>
      <c r="N651" s="5"/>
      <c r="O651" t="str">
        <f>VLOOKUP(I651,Article_famille!A:B,2,FALSE)</f>
        <v>VPI</v>
      </c>
      <c r="P651" t="str">
        <f>VLOOKUP(A651,'Copier commandes wix'!I:N,4,FALSE)</f>
        <v>‎27‎/‎06‎/‎2016</v>
      </c>
      <c r="Q651">
        <f>VLOOKUP(G651,'effectif par contrat'!A:B,2,FALSE)</f>
        <v>5</v>
      </c>
    </row>
    <row r="652" spans="1:17" x14ac:dyDescent="0.35">
      <c r="A652" s="59" t="s">
        <v>2171</v>
      </c>
      <c r="B652" s="40" t="s">
        <v>486</v>
      </c>
      <c r="C652" s="40" t="str">
        <f t="shared" si="56"/>
        <v>MAthieu</v>
      </c>
      <c r="D652" s="40">
        <f t="shared" si="57"/>
        <v>8</v>
      </c>
      <c r="E652" s="40">
        <f t="shared" si="58"/>
        <v>17</v>
      </c>
      <c r="F652" s="40" t="str">
        <f t="shared" si="59"/>
        <v>Cantonnet</v>
      </c>
      <c r="G652" s="40" t="str">
        <f>VLOOKUP(F652,'Effectif contrat'!A:B,2,FALSE)</f>
        <v>AIRBUS - MAINTENANCE FAL</v>
      </c>
      <c r="H652" s="31" t="s">
        <v>19</v>
      </c>
      <c r="I652" s="31" t="s">
        <v>22</v>
      </c>
      <c r="J652" s="31">
        <v>43</v>
      </c>
      <c r="K652" s="38">
        <v>39.68</v>
      </c>
      <c r="L652" s="31">
        <v>1</v>
      </c>
      <c r="M652" s="38">
        <v>39.68</v>
      </c>
      <c r="N652" s="5"/>
      <c r="O652" t="str">
        <f>VLOOKUP(I652,Article_famille!A:B,2,FALSE)</f>
        <v>Pieds</v>
      </c>
      <c r="P652" t="str">
        <f>VLOOKUP(A652,'Copier commandes wix'!I:N,4,FALSE)</f>
        <v>‎28‎/‎06‎/‎2016</v>
      </c>
      <c r="Q652">
        <f>VLOOKUP(G652,'effectif par contrat'!A:B,2,FALSE)</f>
        <v>38</v>
      </c>
    </row>
    <row r="653" spans="1:17" x14ac:dyDescent="0.35">
      <c r="A653" s="59" t="s">
        <v>2172</v>
      </c>
      <c r="B653" s="40" t="s">
        <v>487</v>
      </c>
      <c r="C653" s="40" t="str">
        <f t="shared" si="56"/>
        <v>Thibault</v>
      </c>
      <c r="D653" s="40">
        <f t="shared" si="57"/>
        <v>9</v>
      </c>
      <c r="E653" s="40">
        <f t="shared" si="58"/>
        <v>15</v>
      </c>
      <c r="F653" s="40" t="str">
        <f t="shared" si="59"/>
        <v>GARCIA</v>
      </c>
      <c r="G653" s="40" t="str">
        <f>VLOOKUP(F653,'Effectif contrat'!A:B,2,FALSE)</f>
        <v>PIONEER - MAINTENANCE</v>
      </c>
      <c r="H653" s="31" t="s">
        <v>112</v>
      </c>
      <c r="I653" s="31" t="s">
        <v>113</v>
      </c>
      <c r="J653" s="31" t="s">
        <v>13</v>
      </c>
      <c r="K653" s="38">
        <v>0</v>
      </c>
      <c r="L653" s="31">
        <v>3</v>
      </c>
      <c r="M653" s="38">
        <v>0</v>
      </c>
      <c r="N653" s="5"/>
      <c r="O653" t="str">
        <f>VLOOKUP(I653,Article_famille!A:B,2,FALSE)</f>
        <v>VPI</v>
      </c>
      <c r="P653" t="str">
        <f>VLOOKUP(A653,'Copier commandes wix'!I:N,4,FALSE)</f>
        <v>‎28‎/‎06‎/‎2016</v>
      </c>
      <c r="Q653">
        <f>VLOOKUP(G653,'effectif par contrat'!A:B,2,FALSE)</f>
        <v>2</v>
      </c>
    </row>
    <row r="654" spans="1:17" x14ac:dyDescent="0.35">
      <c r="A654" s="59" t="s">
        <v>2172</v>
      </c>
      <c r="B654" s="40" t="s">
        <v>487</v>
      </c>
      <c r="C654" s="40" t="str">
        <f t="shared" si="56"/>
        <v>Thibault</v>
      </c>
      <c r="D654" s="40">
        <f t="shared" si="57"/>
        <v>9</v>
      </c>
      <c r="E654" s="40">
        <f t="shared" si="58"/>
        <v>15</v>
      </c>
      <c r="F654" s="40" t="str">
        <f t="shared" si="59"/>
        <v>GARCIA</v>
      </c>
      <c r="G654" s="40" t="str">
        <f>VLOOKUP(F654,'Effectif contrat'!A:B,2,FALSE)</f>
        <v>PIONEER - MAINTENANCE</v>
      </c>
      <c r="H654" s="32" t="s">
        <v>112</v>
      </c>
      <c r="I654" s="32" t="s">
        <v>208</v>
      </c>
      <c r="J654" s="32" t="s">
        <v>13</v>
      </c>
      <c r="K654" s="39">
        <v>0</v>
      </c>
      <c r="L654" s="32">
        <v>1</v>
      </c>
      <c r="M654" s="39">
        <v>0</v>
      </c>
      <c r="N654" s="6"/>
      <c r="O654" t="str">
        <f>VLOOKUP(I654,Article_famille!A:B,2,FALSE)</f>
        <v>VPI</v>
      </c>
      <c r="P654" t="str">
        <f>VLOOKUP(A654,'Copier commandes wix'!I:N,4,FALSE)</f>
        <v>‎28‎/‎06‎/‎2016</v>
      </c>
      <c r="Q654">
        <f>VLOOKUP(G654,'effectif par contrat'!A:B,2,FALSE)</f>
        <v>2</v>
      </c>
    </row>
    <row r="655" spans="1:17" x14ac:dyDescent="0.35">
      <c r="A655" s="59" t="s">
        <v>2172</v>
      </c>
      <c r="B655" s="40" t="s">
        <v>487</v>
      </c>
      <c r="C655" s="40" t="str">
        <f t="shared" si="56"/>
        <v>Thibault</v>
      </c>
      <c r="D655" s="40">
        <f t="shared" si="57"/>
        <v>9</v>
      </c>
      <c r="E655" s="40">
        <f t="shared" si="58"/>
        <v>15</v>
      </c>
      <c r="F655" s="40" t="str">
        <f t="shared" si="59"/>
        <v>GARCIA</v>
      </c>
      <c r="G655" s="40" t="str">
        <f>VLOOKUP(F655,'Effectif contrat'!A:B,2,FALSE)</f>
        <v>PIONEER - MAINTENANCE</v>
      </c>
      <c r="H655" s="31" t="s">
        <v>112</v>
      </c>
      <c r="I655" s="31" t="s">
        <v>207</v>
      </c>
      <c r="J655" s="31">
        <v>52</v>
      </c>
      <c r="K655" s="38">
        <v>0</v>
      </c>
      <c r="L655" s="31">
        <v>1</v>
      </c>
      <c r="M655" s="38">
        <v>0</v>
      </c>
      <c r="N655" s="5"/>
      <c r="O655" t="str">
        <f>VLOOKUP(I655,Article_famille!A:B,2,FALSE)</f>
        <v>VPI</v>
      </c>
      <c r="P655" t="str">
        <f>VLOOKUP(A655,'Copier commandes wix'!I:N,4,FALSE)</f>
        <v>‎28‎/‎06‎/‎2016</v>
      </c>
      <c r="Q655">
        <f>VLOOKUP(G655,'effectif par contrat'!A:B,2,FALSE)</f>
        <v>2</v>
      </c>
    </row>
    <row r="656" spans="1:17" x14ac:dyDescent="0.35">
      <c r="A656" s="59" t="s">
        <v>2173</v>
      </c>
      <c r="B656" s="40" t="s">
        <v>431</v>
      </c>
      <c r="C656" s="40" t="str">
        <f t="shared" si="56"/>
        <v>jean-luc</v>
      </c>
      <c r="D656" s="40">
        <f t="shared" si="57"/>
        <v>9</v>
      </c>
      <c r="E656" s="40">
        <f t="shared" si="58"/>
        <v>16</v>
      </c>
      <c r="F656" s="40" t="str">
        <f t="shared" si="59"/>
        <v>Granier</v>
      </c>
      <c r="G656" s="40" t="str">
        <f>VLOOKUP(F656,'Effectif contrat'!A:B,2,FALSE)</f>
        <v>SAM - MAINTENANCE</v>
      </c>
      <c r="H656" s="31" t="s">
        <v>19</v>
      </c>
      <c r="I656" s="31" t="s">
        <v>22</v>
      </c>
      <c r="J656" s="31">
        <v>42</v>
      </c>
      <c r="K656" s="38">
        <v>39.68</v>
      </c>
      <c r="L656" s="31">
        <v>1</v>
      </c>
      <c r="M656" s="38">
        <v>39.68</v>
      </c>
      <c r="N656" s="5"/>
      <c r="O656" t="str">
        <f>VLOOKUP(I656,Article_famille!A:B,2,FALSE)</f>
        <v>Pieds</v>
      </c>
      <c r="P656" t="str">
        <f>VLOOKUP(A656,'Copier commandes wix'!I:N,4,FALSE)</f>
        <v>‎28‎/‎06‎/‎2016</v>
      </c>
      <c r="Q656">
        <f>VLOOKUP(G656,'effectif par contrat'!A:B,2,FALSE)</f>
        <v>2</v>
      </c>
    </row>
    <row r="657" spans="1:17" x14ac:dyDescent="0.35">
      <c r="A657" s="59" t="s">
        <v>2174</v>
      </c>
      <c r="B657" s="40" t="s">
        <v>488</v>
      </c>
      <c r="C657" s="40" t="str">
        <f t="shared" si="56"/>
        <v>romain</v>
      </c>
      <c r="D657" s="40">
        <f t="shared" si="57"/>
        <v>7</v>
      </c>
      <c r="E657" s="40">
        <f t="shared" si="58"/>
        <v>14</v>
      </c>
      <c r="F657" s="40" t="str">
        <f t="shared" si="59"/>
        <v>vergnes</v>
      </c>
      <c r="G657" s="40" t="str">
        <f>VLOOKUP(F657,'Effectif contrat'!A:B,2,FALSE)</f>
        <v>AIRBUS - MAINTENANCE MOSE</v>
      </c>
      <c r="H657" s="31" t="s">
        <v>19</v>
      </c>
      <c r="I657" s="31" t="s">
        <v>197</v>
      </c>
      <c r="J657" s="31">
        <v>44</v>
      </c>
      <c r="K657" s="38">
        <v>43.52</v>
      </c>
      <c r="L657" s="31">
        <v>1</v>
      </c>
      <c r="M657" s="38">
        <v>43.52</v>
      </c>
      <c r="N657" s="5"/>
      <c r="O657" t="str">
        <f>VLOOKUP(I657,Article_famille!A:B,2,FALSE)</f>
        <v>Pieds</v>
      </c>
      <c r="P657" t="str">
        <f>VLOOKUP(A657,'Copier commandes wix'!I:N,4,FALSE)</f>
        <v>‎29‎/‎06‎/‎2016</v>
      </c>
      <c r="Q657">
        <f>VLOOKUP(G657,'effectif par contrat'!A:B,2,FALSE)</f>
        <v>37</v>
      </c>
    </row>
    <row r="658" spans="1:17" x14ac:dyDescent="0.35">
      <c r="A658" s="59" t="s">
        <v>2174</v>
      </c>
      <c r="B658" s="40" t="s">
        <v>488</v>
      </c>
      <c r="C658" s="40" t="str">
        <f t="shared" si="56"/>
        <v>romain</v>
      </c>
      <c r="D658" s="40">
        <f t="shared" si="57"/>
        <v>7</v>
      </c>
      <c r="E658" s="40">
        <f t="shared" si="58"/>
        <v>14</v>
      </c>
      <c r="F658" s="40" t="str">
        <f t="shared" si="59"/>
        <v>vergnes</v>
      </c>
      <c r="G658" s="40" t="str">
        <f>VLOOKUP(F658,'Effectif contrat'!A:B,2,FALSE)</f>
        <v>AIRBUS - MAINTENANCE MOSE</v>
      </c>
      <c r="H658" s="32" t="s">
        <v>19</v>
      </c>
      <c r="I658" s="32" t="s">
        <v>62</v>
      </c>
      <c r="J658" s="32" t="s">
        <v>480</v>
      </c>
      <c r="K658" s="39">
        <v>4.26</v>
      </c>
      <c r="L658" s="32">
        <v>2</v>
      </c>
      <c r="M658" s="39">
        <v>8.52</v>
      </c>
      <c r="N658" s="6"/>
      <c r="O658" t="str">
        <f>VLOOKUP(I658,Article_famille!A:B,2,FALSE)</f>
        <v>Pieds</v>
      </c>
      <c r="P658" t="str">
        <f>VLOOKUP(A658,'Copier commandes wix'!I:N,4,FALSE)</f>
        <v>‎29‎/‎06‎/‎2016</v>
      </c>
      <c r="Q658">
        <f>VLOOKUP(G658,'effectif par contrat'!A:B,2,FALSE)</f>
        <v>37</v>
      </c>
    </row>
    <row r="659" spans="1:17" x14ac:dyDescent="0.35">
      <c r="A659" s="59" t="s">
        <v>2174</v>
      </c>
      <c r="B659" s="40" t="s">
        <v>488</v>
      </c>
      <c r="C659" s="40" t="str">
        <f t="shared" ref="C659:C707" si="60">IFERROR(MID(B659,1,FIND(" ",B659,1)-1),"")</f>
        <v>romain</v>
      </c>
      <c r="D659" s="40">
        <f t="shared" ref="D659:D707" si="61">LEN(C659)+1</f>
        <v>7</v>
      </c>
      <c r="E659" s="40">
        <f t="shared" ref="E659:E707" si="62">LEN(B659)</f>
        <v>14</v>
      </c>
      <c r="F659" s="40" t="str">
        <f t="shared" ref="F659:F707" si="63">RIGHT(B659,E659-D659)</f>
        <v>vergnes</v>
      </c>
      <c r="G659" s="40" t="str">
        <f>VLOOKUP(F659,'Effectif contrat'!A:B,2,FALSE)</f>
        <v>AIRBUS - MAINTENANCE MOSE</v>
      </c>
      <c r="H659" s="31" t="s">
        <v>19</v>
      </c>
      <c r="I659" s="31" t="s">
        <v>122</v>
      </c>
      <c r="J659" s="31"/>
      <c r="K659" s="38">
        <v>13.5</v>
      </c>
      <c r="L659" s="31">
        <v>1</v>
      </c>
      <c r="M659" s="38">
        <v>13.5</v>
      </c>
      <c r="N659" s="5"/>
      <c r="O659" t="str">
        <f>VLOOKUP(I659,Article_famille!A:B,2,FALSE)</f>
        <v>Auditif</v>
      </c>
      <c r="P659" t="str">
        <f>VLOOKUP(A659,'Copier commandes wix'!I:N,4,FALSE)</f>
        <v>‎29‎/‎06‎/‎2016</v>
      </c>
      <c r="Q659">
        <f>VLOOKUP(G659,'effectif par contrat'!A:B,2,FALSE)</f>
        <v>37</v>
      </c>
    </row>
    <row r="660" spans="1:17" x14ac:dyDescent="0.35">
      <c r="A660" s="59" t="s">
        <v>2175</v>
      </c>
      <c r="B660" s="40" t="s">
        <v>489</v>
      </c>
      <c r="C660" s="40" t="str">
        <f t="shared" si="60"/>
        <v>Ali</v>
      </c>
      <c r="D660" s="40">
        <f t="shared" si="61"/>
        <v>4</v>
      </c>
      <c r="E660" s="40">
        <f t="shared" si="62"/>
        <v>11</v>
      </c>
      <c r="F660" s="40" t="str">
        <f t="shared" si="63"/>
        <v>ENNAFII</v>
      </c>
      <c r="G660" s="40" t="str">
        <f>VLOOKUP(F660,'Effectif contrat'!A:B,2,FALSE)</f>
        <v>SAFRAN NACELLES - MAINTENANCE</v>
      </c>
      <c r="H660" s="31" t="s">
        <v>19</v>
      </c>
      <c r="I660" s="31" t="s">
        <v>455</v>
      </c>
      <c r="J660" s="31">
        <v>42</v>
      </c>
      <c r="K660" s="38">
        <v>45.67</v>
      </c>
      <c r="L660" s="31">
        <v>1</v>
      </c>
      <c r="M660" s="38">
        <v>45.67</v>
      </c>
      <c r="N660" s="5"/>
      <c r="O660" t="str">
        <f>VLOOKUP(I660,Article_famille!A:B,2,FALSE)</f>
        <v>Pieds</v>
      </c>
      <c r="P660" t="str">
        <f>VLOOKUP(A660,'Copier commandes wix'!I:N,4,FALSE)</f>
        <v>‎29‎/‎06‎/‎2016</v>
      </c>
      <c r="Q660">
        <f>VLOOKUP(G660,'effectif par contrat'!A:B,2,FALSE)</f>
        <v>12</v>
      </c>
    </row>
    <row r="661" spans="1:17" x14ac:dyDescent="0.35">
      <c r="A661" s="59" t="s">
        <v>2176</v>
      </c>
      <c r="B661" s="40" t="s">
        <v>435</v>
      </c>
      <c r="C661" s="40" t="str">
        <f t="shared" si="60"/>
        <v>mathias</v>
      </c>
      <c r="D661" s="40">
        <f t="shared" si="61"/>
        <v>8</v>
      </c>
      <c r="E661" s="40">
        <f t="shared" si="62"/>
        <v>14</v>
      </c>
      <c r="F661" s="40" t="str">
        <f t="shared" si="63"/>
        <v>hereau</v>
      </c>
      <c r="G661" s="40" t="str">
        <f>VLOOKUP(F661,'Effectif contrat'!A:B,2,FALSE)</f>
        <v>CHANTIERS ELEC - REIXACH</v>
      </c>
      <c r="H661" s="31" t="s">
        <v>19</v>
      </c>
      <c r="I661" s="31" t="s">
        <v>163</v>
      </c>
      <c r="J661" s="31" t="s">
        <v>222</v>
      </c>
      <c r="K661" s="38">
        <v>2.2999999999999998</v>
      </c>
      <c r="L661" s="31">
        <v>1</v>
      </c>
      <c r="M661" s="38">
        <v>2.2999999999999998</v>
      </c>
      <c r="N661" s="5"/>
      <c r="O661" t="str">
        <f>VLOOKUP(I661,Article_famille!A:B,2,FALSE)</f>
        <v>Corps</v>
      </c>
      <c r="P661" t="str">
        <f>VLOOKUP(A661,'Copier commandes wix'!I:N,4,FALSE)</f>
        <v>‎30‎/‎06‎/‎2016</v>
      </c>
      <c r="Q661">
        <f>VLOOKUP(G661,'effectif par contrat'!A:B,2,FALSE)</f>
        <v>6</v>
      </c>
    </row>
    <row r="662" spans="1:17" x14ac:dyDescent="0.35">
      <c r="A662" s="59" t="s">
        <v>2177</v>
      </c>
      <c r="B662" s="40" t="s">
        <v>491</v>
      </c>
      <c r="C662" s="40" t="str">
        <f t="shared" si="60"/>
        <v>Nicolas</v>
      </c>
      <c r="D662" s="40">
        <f t="shared" si="61"/>
        <v>8</v>
      </c>
      <c r="E662" s="40">
        <f t="shared" si="62"/>
        <v>13</v>
      </c>
      <c r="F662" s="40" t="str">
        <f t="shared" si="63"/>
        <v>GRABY</v>
      </c>
      <c r="G662" s="40" t="str">
        <f>VLOOKUP(F662,'Effectif contrat'!A:B,2,FALSE)</f>
        <v>ATR - MAINTENANCE</v>
      </c>
      <c r="H662" s="31" t="s">
        <v>112</v>
      </c>
      <c r="I662" s="31" t="s">
        <v>207</v>
      </c>
      <c r="J662" s="31" t="s">
        <v>492</v>
      </c>
      <c r="K662" s="38">
        <v>0</v>
      </c>
      <c r="L662" s="31">
        <v>2</v>
      </c>
      <c r="M662" s="38">
        <v>0</v>
      </c>
      <c r="N662" s="5"/>
      <c r="O662" t="str">
        <f>VLOOKUP(I662,Article_famille!A:B,2,FALSE)</f>
        <v>VPI</v>
      </c>
      <c r="P662" t="str">
        <f>VLOOKUP(A662,'Copier commandes wix'!I:N,4,FALSE)</f>
        <v>‎05‎/‎07‎/‎2016</v>
      </c>
      <c r="Q662">
        <f>VLOOKUP(G662,'effectif par contrat'!A:B,2,FALSE)</f>
        <v>7</v>
      </c>
    </row>
    <row r="663" spans="1:17" x14ac:dyDescent="0.35">
      <c r="A663" s="59" t="s">
        <v>2177</v>
      </c>
      <c r="B663" s="40" t="s">
        <v>491</v>
      </c>
      <c r="C663" s="40" t="str">
        <f t="shared" si="60"/>
        <v>Nicolas</v>
      </c>
      <c r="D663" s="40">
        <f t="shared" si="61"/>
        <v>8</v>
      </c>
      <c r="E663" s="40">
        <f t="shared" si="62"/>
        <v>13</v>
      </c>
      <c r="F663" s="40" t="str">
        <f t="shared" si="63"/>
        <v>GRABY</v>
      </c>
      <c r="G663" s="40" t="str">
        <f>VLOOKUP(F663,'Effectif contrat'!A:B,2,FALSE)</f>
        <v>ATR - MAINTENANCE</v>
      </c>
      <c r="H663" s="32" t="s">
        <v>112</v>
      </c>
      <c r="I663" s="32" t="s">
        <v>207</v>
      </c>
      <c r="J663" s="32" t="s">
        <v>493</v>
      </c>
      <c r="K663" s="39">
        <v>0</v>
      </c>
      <c r="L663" s="32">
        <v>2</v>
      </c>
      <c r="M663" s="39">
        <v>0</v>
      </c>
      <c r="N663" s="6"/>
      <c r="O663" t="str">
        <f>VLOOKUP(I663,Article_famille!A:B,2,FALSE)</f>
        <v>VPI</v>
      </c>
      <c r="P663" t="str">
        <f>VLOOKUP(A663,'Copier commandes wix'!I:N,4,FALSE)</f>
        <v>‎05‎/‎07‎/‎2016</v>
      </c>
      <c r="Q663">
        <f>VLOOKUP(G663,'effectif par contrat'!A:B,2,FALSE)</f>
        <v>7</v>
      </c>
    </row>
    <row r="664" spans="1:17" x14ac:dyDescent="0.35">
      <c r="A664" s="59" t="s">
        <v>2177</v>
      </c>
      <c r="B664" s="40" t="s">
        <v>491</v>
      </c>
      <c r="C664" s="40" t="str">
        <f t="shared" si="60"/>
        <v>Nicolas</v>
      </c>
      <c r="D664" s="40">
        <f t="shared" si="61"/>
        <v>8</v>
      </c>
      <c r="E664" s="40">
        <f t="shared" si="62"/>
        <v>13</v>
      </c>
      <c r="F664" s="40" t="str">
        <f t="shared" si="63"/>
        <v>GRABY</v>
      </c>
      <c r="G664" s="40" t="str">
        <f>VLOOKUP(F664,'Effectif contrat'!A:B,2,FALSE)</f>
        <v>ATR - MAINTENANCE</v>
      </c>
      <c r="H664" s="31" t="s">
        <v>19</v>
      </c>
      <c r="I664" s="31" t="s">
        <v>37</v>
      </c>
      <c r="J664" s="31">
        <v>42</v>
      </c>
      <c r="K664" s="38">
        <v>35.200000000000003</v>
      </c>
      <c r="L664" s="31">
        <v>1</v>
      </c>
      <c r="M664" s="38">
        <v>35.200000000000003</v>
      </c>
      <c r="N664" s="5"/>
      <c r="O664" t="str">
        <f>VLOOKUP(I664,Article_famille!A:B,2,FALSE)</f>
        <v>Pieds</v>
      </c>
      <c r="P664" t="str">
        <f>VLOOKUP(A664,'Copier commandes wix'!I:N,4,FALSE)</f>
        <v>‎05‎/‎07‎/‎2016</v>
      </c>
      <c r="Q664">
        <f>VLOOKUP(G664,'effectif par contrat'!A:B,2,FALSE)</f>
        <v>7</v>
      </c>
    </row>
    <row r="665" spans="1:17" x14ac:dyDescent="0.35">
      <c r="A665" s="59" t="s">
        <v>2177</v>
      </c>
      <c r="B665" s="40" t="s">
        <v>491</v>
      </c>
      <c r="C665" s="40" t="str">
        <f t="shared" si="60"/>
        <v>Nicolas</v>
      </c>
      <c r="D665" s="40">
        <f t="shared" si="61"/>
        <v>8</v>
      </c>
      <c r="E665" s="40">
        <f t="shared" si="62"/>
        <v>13</v>
      </c>
      <c r="F665" s="40" t="str">
        <f t="shared" si="63"/>
        <v>GRABY</v>
      </c>
      <c r="G665" s="40" t="str">
        <f>VLOOKUP(F665,'Effectif contrat'!A:B,2,FALSE)</f>
        <v>ATR - MAINTENANCE</v>
      </c>
      <c r="H665" s="32" t="s">
        <v>19</v>
      </c>
      <c r="I665" s="32" t="s">
        <v>37</v>
      </c>
      <c r="J665" s="32">
        <v>43</v>
      </c>
      <c r="K665" s="39">
        <v>35.200000000000003</v>
      </c>
      <c r="L665" s="32">
        <v>1</v>
      </c>
      <c r="M665" s="39">
        <v>35.200000000000003</v>
      </c>
      <c r="N665" s="6"/>
      <c r="O665" t="str">
        <f>VLOOKUP(I665,Article_famille!A:B,2,FALSE)</f>
        <v>Pieds</v>
      </c>
      <c r="P665" t="str">
        <f>VLOOKUP(A665,'Copier commandes wix'!I:N,4,FALSE)</f>
        <v>‎05‎/‎07‎/‎2016</v>
      </c>
      <c r="Q665">
        <f>VLOOKUP(G665,'effectif par contrat'!A:B,2,FALSE)</f>
        <v>7</v>
      </c>
    </row>
    <row r="666" spans="1:17" x14ac:dyDescent="0.35">
      <c r="A666" s="59" t="s">
        <v>2178</v>
      </c>
      <c r="B666" s="40" t="s">
        <v>141</v>
      </c>
      <c r="C666" s="40" t="str">
        <f t="shared" si="60"/>
        <v>KARINE</v>
      </c>
      <c r="D666" s="40">
        <f t="shared" si="61"/>
        <v>7</v>
      </c>
      <c r="E666" s="40">
        <f t="shared" si="62"/>
        <v>12</v>
      </c>
      <c r="F666" s="40" t="str">
        <f t="shared" si="63"/>
        <v>BEDON</v>
      </c>
      <c r="G666" s="40" t="str">
        <f>VLOOKUP(F666,'Effectif contrat'!A:B,2,FALSE)</f>
        <v>B05 - FONCTIONS SUPPORT</v>
      </c>
      <c r="H666" s="31" t="s">
        <v>19</v>
      </c>
      <c r="I666" s="31" t="s">
        <v>494</v>
      </c>
      <c r="J666" s="31"/>
      <c r="K666" s="38">
        <v>25.18</v>
      </c>
      <c r="L666" s="31">
        <v>10</v>
      </c>
      <c r="M666" s="38">
        <v>251.8</v>
      </c>
      <c r="N666" s="5"/>
      <c r="O666" t="str">
        <f>VLOOKUP(I666,Article_famille!A:B,2,FALSE)</f>
        <v>Corps</v>
      </c>
      <c r="P666" t="str">
        <f>VLOOKUP(A666,'Copier commandes wix'!I:N,4,FALSE)</f>
        <v>‎07‎/‎07‎/‎2016</v>
      </c>
      <c r="Q666">
        <f>VLOOKUP(G666,'effectif par contrat'!A:B,2,FALSE)</f>
        <v>10</v>
      </c>
    </row>
    <row r="667" spans="1:17" x14ac:dyDescent="0.35">
      <c r="A667" s="59" t="s">
        <v>2178</v>
      </c>
      <c r="B667" s="40" t="s">
        <v>141</v>
      </c>
      <c r="C667" s="40" t="str">
        <f t="shared" si="60"/>
        <v>KARINE</v>
      </c>
      <c r="D667" s="40">
        <f t="shared" si="61"/>
        <v>7</v>
      </c>
      <c r="E667" s="40">
        <f t="shared" si="62"/>
        <v>12</v>
      </c>
      <c r="F667" s="40" t="str">
        <f t="shared" si="63"/>
        <v>BEDON</v>
      </c>
      <c r="G667" s="40" t="str">
        <f>VLOOKUP(F667,'Effectif contrat'!A:B,2,FALSE)</f>
        <v>B05 - FONCTIONS SUPPORT</v>
      </c>
      <c r="H667" s="32" t="s">
        <v>19</v>
      </c>
      <c r="I667" s="32" t="s">
        <v>165</v>
      </c>
      <c r="J667" s="32"/>
      <c r="K667" s="39">
        <v>5.17</v>
      </c>
      <c r="L667" s="32">
        <v>5</v>
      </c>
      <c r="M667" s="39">
        <v>25.85</v>
      </c>
      <c r="N667" s="6"/>
      <c r="O667" t="str">
        <f>VLOOKUP(I667,Article_famille!A:B,2,FALSE)</f>
        <v>Corps</v>
      </c>
      <c r="P667" t="str">
        <f>VLOOKUP(A667,'Copier commandes wix'!I:N,4,FALSE)</f>
        <v>‎07‎/‎07‎/‎2016</v>
      </c>
      <c r="Q667">
        <f>VLOOKUP(G667,'effectif par contrat'!A:B,2,FALSE)</f>
        <v>10</v>
      </c>
    </row>
    <row r="668" spans="1:17" x14ac:dyDescent="0.35">
      <c r="A668" s="59" t="s">
        <v>2178</v>
      </c>
      <c r="B668" s="40" t="s">
        <v>141</v>
      </c>
      <c r="C668" s="40" t="str">
        <f t="shared" si="60"/>
        <v>KARINE</v>
      </c>
      <c r="D668" s="40">
        <f t="shared" si="61"/>
        <v>7</v>
      </c>
      <c r="E668" s="40">
        <f t="shared" si="62"/>
        <v>12</v>
      </c>
      <c r="F668" s="40" t="str">
        <f t="shared" si="63"/>
        <v>BEDON</v>
      </c>
      <c r="G668" s="40" t="str">
        <f>VLOOKUP(F668,'Effectif contrat'!A:B,2,FALSE)</f>
        <v>B05 - FONCTIONS SUPPORT</v>
      </c>
      <c r="H668" s="31" t="s">
        <v>19</v>
      </c>
      <c r="I668" s="31" t="s">
        <v>175</v>
      </c>
      <c r="J668" s="31">
        <v>10</v>
      </c>
      <c r="K668" s="38">
        <v>13.32</v>
      </c>
      <c r="L668" s="31">
        <v>10</v>
      </c>
      <c r="M668" s="38">
        <v>133.19999999999999</v>
      </c>
      <c r="N668" s="5"/>
      <c r="O668" t="str">
        <f>VLOOKUP(I668,Article_famille!A:B,2,FALSE)</f>
        <v>Mains</v>
      </c>
      <c r="P668" t="str">
        <f>VLOOKUP(A668,'Copier commandes wix'!I:N,4,FALSE)</f>
        <v>‎07‎/‎07‎/‎2016</v>
      </c>
      <c r="Q668">
        <f>VLOOKUP(G668,'effectif par contrat'!A:B,2,FALSE)</f>
        <v>10</v>
      </c>
    </row>
    <row r="669" spans="1:17" x14ac:dyDescent="0.35">
      <c r="A669" s="59" t="s">
        <v>2178</v>
      </c>
      <c r="B669" s="40" t="s">
        <v>141</v>
      </c>
      <c r="C669" s="40" t="str">
        <f t="shared" si="60"/>
        <v>KARINE</v>
      </c>
      <c r="D669" s="40">
        <f t="shared" si="61"/>
        <v>7</v>
      </c>
      <c r="E669" s="40">
        <f t="shared" si="62"/>
        <v>12</v>
      </c>
      <c r="F669" s="40" t="str">
        <f t="shared" si="63"/>
        <v>BEDON</v>
      </c>
      <c r="G669" s="40" t="str">
        <f>VLOOKUP(F669,'Effectif contrat'!A:B,2,FALSE)</f>
        <v>B05 - FONCTIONS SUPPORT</v>
      </c>
      <c r="H669" s="32" t="s">
        <v>19</v>
      </c>
      <c r="I669" s="32" t="s">
        <v>20</v>
      </c>
      <c r="J669" s="32">
        <v>9</v>
      </c>
      <c r="K669" s="39">
        <v>3.71</v>
      </c>
      <c r="L669" s="32">
        <v>120</v>
      </c>
      <c r="M669" s="39">
        <v>445.2</v>
      </c>
      <c r="N669" s="6"/>
      <c r="O669" t="str">
        <f>VLOOKUP(I669,Article_famille!A:B,2,FALSE)</f>
        <v>Mains</v>
      </c>
      <c r="P669" t="str">
        <f>VLOOKUP(A669,'Copier commandes wix'!I:N,4,FALSE)</f>
        <v>‎07‎/‎07‎/‎2016</v>
      </c>
      <c r="Q669">
        <f>VLOOKUP(G669,'effectif par contrat'!A:B,2,FALSE)</f>
        <v>10</v>
      </c>
    </row>
    <row r="670" spans="1:17" x14ac:dyDescent="0.35">
      <c r="A670" s="59" t="s">
        <v>2178</v>
      </c>
      <c r="B670" s="40" t="s">
        <v>141</v>
      </c>
      <c r="C670" s="40" t="str">
        <f t="shared" si="60"/>
        <v>KARINE</v>
      </c>
      <c r="D670" s="40">
        <f t="shared" si="61"/>
        <v>7</v>
      </c>
      <c r="E670" s="40">
        <f t="shared" si="62"/>
        <v>12</v>
      </c>
      <c r="F670" s="40" t="str">
        <f t="shared" si="63"/>
        <v>BEDON</v>
      </c>
      <c r="G670" s="40" t="str">
        <f>VLOOKUP(F670,'Effectif contrat'!A:B,2,FALSE)</f>
        <v>B05 - FONCTIONS SUPPORT</v>
      </c>
      <c r="H670" s="31" t="s">
        <v>19</v>
      </c>
      <c r="I670" s="31" t="s">
        <v>20</v>
      </c>
      <c r="J670" s="31">
        <v>10</v>
      </c>
      <c r="K670" s="38">
        <v>3.71</v>
      </c>
      <c r="L670" s="31">
        <v>72</v>
      </c>
      <c r="M670" s="38">
        <v>267.12</v>
      </c>
      <c r="N670" s="5"/>
      <c r="O670" t="str">
        <f>VLOOKUP(I670,Article_famille!A:B,2,FALSE)</f>
        <v>Mains</v>
      </c>
      <c r="P670" t="str">
        <f>VLOOKUP(A670,'Copier commandes wix'!I:N,4,FALSE)</f>
        <v>‎07‎/‎07‎/‎2016</v>
      </c>
      <c r="Q670">
        <f>VLOOKUP(G670,'effectif par contrat'!A:B,2,FALSE)</f>
        <v>10</v>
      </c>
    </row>
    <row r="671" spans="1:17" x14ac:dyDescent="0.35">
      <c r="A671" s="59" t="s">
        <v>2178</v>
      </c>
      <c r="B671" s="40" t="s">
        <v>141</v>
      </c>
      <c r="C671" s="40" t="str">
        <f t="shared" si="60"/>
        <v>KARINE</v>
      </c>
      <c r="D671" s="40">
        <f t="shared" si="61"/>
        <v>7</v>
      </c>
      <c r="E671" s="40">
        <f t="shared" si="62"/>
        <v>12</v>
      </c>
      <c r="F671" s="40" t="str">
        <f t="shared" si="63"/>
        <v>BEDON</v>
      </c>
      <c r="G671" s="40" t="str">
        <f>VLOOKUP(F671,'Effectif contrat'!A:B,2,FALSE)</f>
        <v>B05 - FONCTIONS SUPPORT</v>
      </c>
      <c r="H671" s="32" t="s">
        <v>19</v>
      </c>
      <c r="I671" s="32" t="s">
        <v>495</v>
      </c>
      <c r="J671" s="32">
        <v>10</v>
      </c>
      <c r="K671" s="39">
        <v>3.91</v>
      </c>
      <c r="L671" s="32">
        <v>30</v>
      </c>
      <c r="M671" s="39">
        <v>117.3</v>
      </c>
      <c r="N671" s="6"/>
      <c r="O671" t="str">
        <f>VLOOKUP(I671,Article_famille!A:B,2,FALSE)</f>
        <v>Mains</v>
      </c>
      <c r="P671" t="str">
        <f>VLOOKUP(A671,'Copier commandes wix'!I:N,4,FALSE)</f>
        <v>‎07‎/‎07‎/‎2016</v>
      </c>
      <c r="Q671">
        <f>VLOOKUP(G671,'effectif par contrat'!A:B,2,FALSE)</f>
        <v>10</v>
      </c>
    </row>
    <row r="672" spans="1:17" x14ac:dyDescent="0.35">
      <c r="A672" s="59" t="s">
        <v>2178</v>
      </c>
      <c r="B672" s="40" t="s">
        <v>141</v>
      </c>
      <c r="C672" s="40" t="str">
        <f t="shared" si="60"/>
        <v>KARINE</v>
      </c>
      <c r="D672" s="40">
        <f t="shared" si="61"/>
        <v>7</v>
      </c>
      <c r="E672" s="40">
        <f t="shared" si="62"/>
        <v>12</v>
      </c>
      <c r="F672" s="40" t="str">
        <f t="shared" si="63"/>
        <v>BEDON</v>
      </c>
      <c r="G672" s="40" t="str">
        <f>VLOOKUP(F672,'Effectif contrat'!A:B,2,FALSE)</f>
        <v>B05 - FONCTIONS SUPPORT</v>
      </c>
      <c r="H672" s="31" t="s">
        <v>19</v>
      </c>
      <c r="I672" s="31" t="s">
        <v>102</v>
      </c>
      <c r="J672" s="31"/>
      <c r="K672" s="38">
        <v>54.17</v>
      </c>
      <c r="L672" s="31">
        <v>2</v>
      </c>
      <c r="M672" s="38">
        <v>108.34</v>
      </c>
      <c r="N672" s="5"/>
      <c r="O672" t="str">
        <f>VLOOKUP(I672,Article_famille!A:B,2,FALSE)</f>
        <v>Tête</v>
      </c>
      <c r="P672" t="str">
        <f>VLOOKUP(A672,'Copier commandes wix'!I:N,4,FALSE)</f>
        <v>‎07‎/‎07‎/‎2016</v>
      </c>
      <c r="Q672">
        <f>VLOOKUP(G672,'effectif par contrat'!A:B,2,FALSE)</f>
        <v>10</v>
      </c>
    </row>
    <row r="673" spans="1:17" x14ac:dyDescent="0.35">
      <c r="A673" s="59" t="s">
        <v>2178</v>
      </c>
      <c r="B673" s="40" t="s">
        <v>141</v>
      </c>
      <c r="C673" s="40" t="str">
        <f t="shared" si="60"/>
        <v>KARINE</v>
      </c>
      <c r="D673" s="40">
        <f t="shared" si="61"/>
        <v>7</v>
      </c>
      <c r="E673" s="40">
        <f t="shared" si="62"/>
        <v>12</v>
      </c>
      <c r="F673" s="40" t="str">
        <f t="shared" si="63"/>
        <v>BEDON</v>
      </c>
      <c r="G673" s="40" t="str">
        <f>VLOOKUP(F673,'Effectif contrat'!A:B,2,FALSE)</f>
        <v>B05 - FONCTIONS SUPPORT</v>
      </c>
      <c r="H673" s="32" t="s">
        <v>19</v>
      </c>
      <c r="I673" s="32" t="s">
        <v>496</v>
      </c>
      <c r="J673" s="32"/>
      <c r="K673" s="39">
        <v>28.1</v>
      </c>
      <c r="L673" s="32">
        <v>5</v>
      </c>
      <c r="M673" s="39">
        <v>140.5</v>
      </c>
      <c r="N673" s="6"/>
      <c r="O673" t="str">
        <f>VLOOKUP(I673,Article_famille!A:B,2,FALSE)</f>
        <v>Tête</v>
      </c>
      <c r="P673" t="str">
        <f>VLOOKUP(A673,'Copier commandes wix'!I:N,4,FALSE)</f>
        <v>‎07‎/‎07‎/‎2016</v>
      </c>
      <c r="Q673">
        <f>VLOOKUP(G673,'effectif par contrat'!A:B,2,FALSE)</f>
        <v>10</v>
      </c>
    </row>
    <row r="674" spans="1:17" x14ac:dyDescent="0.35">
      <c r="A674" s="59" t="s">
        <v>2178</v>
      </c>
      <c r="B674" s="40" t="s">
        <v>141</v>
      </c>
      <c r="C674" s="40" t="str">
        <f t="shared" si="60"/>
        <v>KARINE</v>
      </c>
      <c r="D674" s="40">
        <f t="shared" si="61"/>
        <v>7</v>
      </c>
      <c r="E674" s="40">
        <f t="shared" si="62"/>
        <v>12</v>
      </c>
      <c r="F674" s="40" t="str">
        <f t="shared" si="63"/>
        <v>BEDON</v>
      </c>
      <c r="G674" s="40" t="str">
        <f>VLOOKUP(F674,'Effectif contrat'!A:B,2,FALSE)</f>
        <v>B05 - FONCTIONS SUPPORT</v>
      </c>
      <c r="H674" s="31" t="s">
        <v>19</v>
      </c>
      <c r="I674" s="31" t="s">
        <v>24</v>
      </c>
      <c r="J674" s="31" t="s">
        <v>56</v>
      </c>
      <c r="K674" s="38">
        <v>7.36</v>
      </c>
      <c r="L674" s="31">
        <v>5</v>
      </c>
      <c r="M674" s="38">
        <v>36.799999999999997</v>
      </c>
      <c r="N674" s="5"/>
      <c r="O674" t="str">
        <f>VLOOKUP(I674,Article_famille!A:B,2,FALSE)</f>
        <v>Mains</v>
      </c>
      <c r="P674" t="str">
        <f>VLOOKUP(A674,'Copier commandes wix'!I:N,4,FALSE)</f>
        <v>‎07‎/‎07‎/‎2016</v>
      </c>
      <c r="Q674">
        <f>VLOOKUP(G674,'effectif par contrat'!A:B,2,FALSE)</f>
        <v>10</v>
      </c>
    </row>
    <row r="675" spans="1:17" x14ac:dyDescent="0.35">
      <c r="A675" s="59" t="s">
        <v>2178</v>
      </c>
      <c r="B675" s="40" t="s">
        <v>141</v>
      </c>
      <c r="C675" s="40" t="str">
        <f t="shared" si="60"/>
        <v>KARINE</v>
      </c>
      <c r="D675" s="40">
        <f t="shared" si="61"/>
        <v>7</v>
      </c>
      <c r="E675" s="40">
        <f t="shared" si="62"/>
        <v>12</v>
      </c>
      <c r="F675" s="40" t="str">
        <f t="shared" si="63"/>
        <v>BEDON</v>
      </c>
      <c r="G675" s="40" t="str">
        <f>VLOOKUP(F675,'Effectif contrat'!A:B,2,FALSE)</f>
        <v>B05 - FONCTIONS SUPPORT</v>
      </c>
      <c r="H675" s="32" t="s">
        <v>19</v>
      </c>
      <c r="I675" s="32" t="s">
        <v>468</v>
      </c>
      <c r="J675" s="32"/>
      <c r="K675" s="39">
        <v>5.63</v>
      </c>
      <c r="L675" s="32">
        <v>30</v>
      </c>
      <c r="M675" s="39">
        <v>168.9</v>
      </c>
      <c r="N675" s="6"/>
      <c r="O675" t="str">
        <f>VLOOKUP(I675,Article_famille!A:B,2,FALSE)</f>
        <v>Yeux</v>
      </c>
      <c r="P675" t="str">
        <f>VLOOKUP(A675,'Copier commandes wix'!I:N,4,FALSE)</f>
        <v>‎07‎/‎07‎/‎2016</v>
      </c>
      <c r="Q675">
        <f>VLOOKUP(G675,'effectif par contrat'!A:B,2,FALSE)</f>
        <v>10</v>
      </c>
    </row>
    <row r="676" spans="1:17" x14ac:dyDescent="0.35">
      <c r="A676" s="59" t="s">
        <v>2178</v>
      </c>
      <c r="B676" s="40" t="s">
        <v>141</v>
      </c>
      <c r="C676" s="40" t="str">
        <f t="shared" si="60"/>
        <v>KARINE</v>
      </c>
      <c r="D676" s="40">
        <f t="shared" si="61"/>
        <v>7</v>
      </c>
      <c r="E676" s="40">
        <f t="shared" si="62"/>
        <v>12</v>
      </c>
      <c r="F676" s="40" t="str">
        <f t="shared" si="63"/>
        <v>BEDON</v>
      </c>
      <c r="G676" s="40" t="str">
        <f>VLOOKUP(F676,'Effectif contrat'!A:B,2,FALSE)</f>
        <v>B05 - FONCTIONS SUPPORT</v>
      </c>
      <c r="H676" s="31" t="s">
        <v>19</v>
      </c>
      <c r="I676" s="31" t="s">
        <v>27</v>
      </c>
      <c r="J676" s="31"/>
      <c r="K676" s="38">
        <v>18.350000000000001</v>
      </c>
      <c r="L676" s="31">
        <v>10</v>
      </c>
      <c r="M676" s="38">
        <v>183.5</v>
      </c>
      <c r="N676" s="5"/>
      <c r="O676" t="str">
        <f>VLOOKUP(I676,Article_famille!A:B,2,FALSE)</f>
        <v>Respiratoire</v>
      </c>
      <c r="P676" t="str">
        <f>VLOOKUP(A676,'Copier commandes wix'!I:N,4,FALSE)</f>
        <v>‎07‎/‎07‎/‎2016</v>
      </c>
      <c r="Q676">
        <f>VLOOKUP(G676,'effectif par contrat'!A:B,2,FALSE)</f>
        <v>10</v>
      </c>
    </row>
    <row r="677" spans="1:17" x14ac:dyDescent="0.35">
      <c r="A677" s="59" t="s">
        <v>2178</v>
      </c>
      <c r="B677" s="40" t="s">
        <v>141</v>
      </c>
      <c r="C677" s="40" t="str">
        <f t="shared" si="60"/>
        <v>KARINE</v>
      </c>
      <c r="D677" s="40">
        <f t="shared" si="61"/>
        <v>7</v>
      </c>
      <c r="E677" s="40">
        <f t="shared" si="62"/>
        <v>12</v>
      </c>
      <c r="F677" s="40" t="str">
        <f t="shared" si="63"/>
        <v>BEDON</v>
      </c>
      <c r="G677" s="40" t="str">
        <f>VLOOKUP(F677,'Effectif contrat'!A:B,2,FALSE)</f>
        <v>B05 - FONCTIONS SUPPORT</v>
      </c>
      <c r="H677" s="32" t="s">
        <v>19</v>
      </c>
      <c r="I677" s="32" t="s">
        <v>163</v>
      </c>
      <c r="J677" s="32" t="s">
        <v>164</v>
      </c>
      <c r="K677" s="39">
        <v>2.2999999999999998</v>
      </c>
      <c r="L677" s="32">
        <v>5</v>
      </c>
      <c r="M677" s="39">
        <v>11.5</v>
      </c>
      <c r="N677" s="6"/>
      <c r="O677" t="str">
        <f>VLOOKUP(I677,Article_famille!A:B,2,FALSE)</f>
        <v>Corps</v>
      </c>
      <c r="P677" t="str">
        <f>VLOOKUP(A677,'Copier commandes wix'!I:N,4,FALSE)</f>
        <v>‎07‎/‎07‎/‎2016</v>
      </c>
      <c r="Q677">
        <f>VLOOKUP(G677,'effectif par contrat'!A:B,2,FALSE)</f>
        <v>10</v>
      </c>
    </row>
    <row r="678" spans="1:17" x14ac:dyDescent="0.35">
      <c r="A678" s="59" t="s">
        <v>2178</v>
      </c>
      <c r="B678" s="40" t="s">
        <v>141</v>
      </c>
      <c r="C678" s="40" t="str">
        <f t="shared" si="60"/>
        <v>KARINE</v>
      </c>
      <c r="D678" s="40">
        <f t="shared" si="61"/>
        <v>7</v>
      </c>
      <c r="E678" s="40">
        <f t="shared" si="62"/>
        <v>12</v>
      </c>
      <c r="F678" s="40" t="str">
        <f t="shared" si="63"/>
        <v>BEDON</v>
      </c>
      <c r="G678" s="40" t="str">
        <f>VLOOKUP(F678,'Effectif contrat'!A:B,2,FALSE)</f>
        <v>B05 - FONCTIONS SUPPORT</v>
      </c>
      <c r="H678" s="31" t="s">
        <v>19</v>
      </c>
      <c r="I678" s="31" t="s">
        <v>163</v>
      </c>
      <c r="J678" s="31" t="s">
        <v>222</v>
      </c>
      <c r="K678" s="38">
        <v>2.2999999999999998</v>
      </c>
      <c r="L678" s="31">
        <v>5</v>
      </c>
      <c r="M678" s="38">
        <v>11.5</v>
      </c>
      <c r="N678" s="5"/>
      <c r="O678" t="str">
        <f>VLOOKUP(I678,Article_famille!A:B,2,FALSE)</f>
        <v>Corps</v>
      </c>
      <c r="P678" t="str">
        <f>VLOOKUP(A678,'Copier commandes wix'!I:N,4,FALSE)</f>
        <v>‎07‎/‎07‎/‎2016</v>
      </c>
      <c r="Q678">
        <f>VLOOKUP(G678,'effectif par contrat'!A:B,2,FALSE)</f>
        <v>10</v>
      </c>
    </row>
    <row r="679" spans="1:17" x14ac:dyDescent="0.35">
      <c r="A679" s="59" t="s">
        <v>2178</v>
      </c>
      <c r="B679" s="40" t="s">
        <v>141</v>
      </c>
      <c r="C679" s="40" t="str">
        <f t="shared" si="60"/>
        <v>KARINE</v>
      </c>
      <c r="D679" s="40">
        <f t="shared" si="61"/>
        <v>7</v>
      </c>
      <c r="E679" s="40">
        <f t="shared" si="62"/>
        <v>12</v>
      </c>
      <c r="F679" s="40" t="str">
        <f t="shared" si="63"/>
        <v>BEDON</v>
      </c>
      <c r="G679" s="40" t="str">
        <f>VLOOKUP(F679,'Effectif contrat'!A:B,2,FALSE)</f>
        <v>B05 - FONCTIONS SUPPORT</v>
      </c>
      <c r="H679" s="32" t="s">
        <v>19</v>
      </c>
      <c r="I679" s="32" t="s">
        <v>22</v>
      </c>
      <c r="J679" s="32">
        <v>40</v>
      </c>
      <c r="K679" s="39">
        <v>39.68</v>
      </c>
      <c r="L679" s="32">
        <v>1</v>
      </c>
      <c r="M679" s="39">
        <v>39.68</v>
      </c>
      <c r="N679" s="6"/>
      <c r="O679" t="str">
        <f>VLOOKUP(I679,Article_famille!A:B,2,FALSE)</f>
        <v>Pieds</v>
      </c>
      <c r="P679" t="str">
        <f>VLOOKUP(A679,'Copier commandes wix'!I:N,4,FALSE)</f>
        <v>‎07‎/‎07‎/‎2016</v>
      </c>
      <c r="Q679">
        <f>VLOOKUP(G679,'effectif par contrat'!A:B,2,FALSE)</f>
        <v>10</v>
      </c>
    </row>
    <row r="680" spans="1:17" x14ac:dyDescent="0.35">
      <c r="A680" s="59" t="s">
        <v>2178</v>
      </c>
      <c r="B680" s="40" t="s">
        <v>141</v>
      </c>
      <c r="C680" s="40" t="str">
        <f t="shared" si="60"/>
        <v>KARINE</v>
      </c>
      <c r="D680" s="40">
        <f t="shared" si="61"/>
        <v>7</v>
      </c>
      <c r="E680" s="40">
        <f t="shared" si="62"/>
        <v>12</v>
      </c>
      <c r="F680" s="40" t="str">
        <f t="shared" si="63"/>
        <v>BEDON</v>
      </c>
      <c r="G680" s="40" t="str">
        <f>VLOOKUP(F680,'Effectif contrat'!A:B,2,FALSE)</f>
        <v>B05 - FONCTIONS SUPPORT</v>
      </c>
      <c r="H680" s="31" t="s">
        <v>19</v>
      </c>
      <c r="I680" s="31" t="s">
        <v>22</v>
      </c>
      <c r="J680" s="31">
        <v>42</v>
      </c>
      <c r="K680" s="38">
        <v>39.68</v>
      </c>
      <c r="L680" s="31">
        <v>2</v>
      </c>
      <c r="M680" s="38">
        <v>79.36</v>
      </c>
      <c r="N680" s="5"/>
      <c r="O680" t="str">
        <f>VLOOKUP(I680,Article_famille!A:B,2,FALSE)</f>
        <v>Pieds</v>
      </c>
      <c r="P680" t="str">
        <f>VLOOKUP(A680,'Copier commandes wix'!I:N,4,FALSE)</f>
        <v>‎07‎/‎07‎/‎2016</v>
      </c>
      <c r="Q680">
        <f>VLOOKUP(G680,'effectif par contrat'!A:B,2,FALSE)</f>
        <v>10</v>
      </c>
    </row>
    <row r="681" spans="1:17" x14ac:dyDescent="0.35">
      <c r="A681" s="59" t="s">
        <v>2178</v>
      </c>
      <c r="B681" s="40" t="s">
        <v>141</v>
      </c>
      <c r="C681" s="40" t="str">
        <f t="shared" si="60"/>
        <v>KARINE</v>
      </c>
      <c r="D681" s="40">
        <f t="shared" si="61"/>
        <v>7</v>
      </c>
      <c r="E681" s="40">
        <f t="shared" si="62"/>
        <v>12</v>
      </c>
      <c r="F681" s="40" t="str">
        <f t="shared" si="63"/>
        <v>BEDON</v>
      </c>
      <c r="G681" s="40" t="str">
        <f>VLOOKUP(F681,'Effectif contrat'!A:B,2,FALSE)</f>
        <v>B05 - FONCTIONS SUPPORT</v>
      </c>
      <c r="H681" s="32" t="s">
        <v>19</v>
      </c>
      <c r="I681" s="32" t="s">
        <v>22</v>
      </c>
      <c r="J681" s="32">
        <v>43</v>
      </c>
      <c r="K681" s="39">
        <v>39.68</v>
      </c>
      <c r="L681" s="32">
        <v>1</v>
      </c>
      <c r="M681" s="39">
        <v>39.68</v>
      </c>
      <c r="N681" s="6"/>
      <c r="O681" t="str">
        <f>VLOOKUP(I681,Article_famille!A:B,2,FALSE)</f>
        <v>Pieds</v>
      </c>
      <c r="P681" t="str">
        <f>VLOOKUP(A681,'Copier commandes wix'!I:N,4,FALSE)</f>
        <v>‎07‎/‎07‎/‎2016</v>
      </c>
      <c r="Q681">
        <f>VLOOKUP(G681,'effectif par contrat'!A:B,2,FALSE)</f>
        <v>10</v>
      </c>
    </row>
    <row r="682" spans="1:17" x14ac:dyDescent="0.35">
      <c r="A682" s="59" t="s">
        <v>2178</v>
      </c>
      <c r="B682" s="40" t="s">
        <v>141</v>
      </c>
      <c r="C682" s="40" t="str">
        <f t="shared" si="60"/>
        <v>KARINE</v>
      </c>
      <c r="D682" s="40">
        <f t="shared" si="61"/>
        <v>7</v>
      </c>
      <c r="E682" s="40">
        <f t="shared" si="62"/>
        <v>12</v>
      </c>
      <c r="F682" s="40" t="str">
        <f t="shared" si="63"/>
        <v>BEDON</v>
      </c>
      <c r="G682" s="40" t="str">
        <f>VLOOKUP(F682,'Effectif contrat'!A:B,2,FALSE)</f>
        <v>B05 - FONCTIONS SUPPORT</v>
      </c>
      <c r="H682" s="31" t="s">
        <v>19</v>
      </c>
      <c r="I682" s="31" t="s">
        <v>37</v>
      </c>
      <c r="J682" s="31">
        <v>42</v>
      </c>
      <c r="K682" s="38">
        <v>35.200000000000003</v>
      </c>
      <c r="L682" s="31">
        <v>3</v>
      </c>
      <c r="M682" s="38">
        <v>105.6</v>
      </c>
      <c r="N682" s="5"/>
      <c r="O682" t="str">
        <f>VLOOKUP(I682,Article_famille!A:B,2,FALSE)</f>
        <v>Pieds</v>
      </c>
      <c r="P682" t="str">
        <f>VLOOKUP(A682,'Copier commandes wix'!I:N,4,FALSE)</f>
        <v>‎07‎/‎07‎/‎2016</v>
      </c>
      <c r="Q682">
        <f>VLOOKUP(G682,'effectif par contrat'!A:B,2,FALSE)</f>
        <v>10</v>
      </c>
    </row>
    <row r="683" spans="1:17" x14ac:dyDescent="0.35">
      <c r="A683" s="59" t="s">
        <v>2178</v>
      </c>
      <c r="B683" s="40" t="s">
        <v>141</v>
      </c>
      <c r="C683" s="40" t="str">
        <f t="shared" si="60"/>
        <v>KARINE</v>
      </c>
      <c r="D683" s="40">
        <f t="shared" si="61"/>
        <v>7</v>
      </c>
      <c r="E683" s="40">
        <f t="shared" si="62"/>
        <v>12</v>
      </c>
      <c r="F683" s="40" t="str">
        <f t="shared" si="63"/>
        <v>BEDON</v>
      </c>
      <c r="G683" s="40" t="str">
        <f>VLOOKUP(F683,'Effectif contrat'!A:B,2,FALSE)</f>
        <v>B05 - FONCTIONS SUPPORT</v>
      </c>
      <c r="H683" s="32" t="s">
        <v>19</v>
      </c>
      <c r="I683" s="32" t="s">
        <v>37</v>
      </c>
      <c r="J683" s="32">
        <v>43</v>
      </c>
      <c r="K683" s="39">
        <v>35.200000000000003</v>
      </c>
      <c r="L683" s="32">
        <v>3</v>
      </c>
      <c r="M683" s="39">
        <v>105.6</v>
      </c>
      <c r="N683" s="6"/>
      <c r="O683" t="str">
        <f>VLOOKUP(I683,Article_famille!A:B,2,FALSE)</f>
        <v>Pieds</v>
      </c>
      <c r="P683" t="str">
        <f>VLOOKUP(A683,'Copier commandes wix'!I:N,4,FALSE)</f>
        <v>‎07‎/‎07‎/‎2016</v>
      </c>
      <c r="Q683">
        <f>VLOOKUP(G683,'effectif par contrat'!A:B,2,FALSE)</f>
        <v>10</v>
      </c>
    </row>
    <row r="684" spans="1:17" x14ac:dyDescent="0.35">
      <c r="A684" s="59" t="s">
        <v>2178</v>
      </c>
      <c r="B684" s="40" t="s">
        <v>141</v>
      </c>
      <c r="C684" s="40" t="str">
        <f t="shared" si="60"/>
        <v>KARINE</v>
      </c>
      <c r="D684" s="40">
        <f t="shared" si="61"/>
        <v>7</v>
      </c>
      <c r="E684" s="40">
        <f t="shared" si="62"/>
        <v>12</v>
      </c>
      <c r="F684" s="40" t="str">
        <f t="shared" si="63"/>
        <v>BEDON</v>
      </c>
      <c r="G684" s="40" t="str">
        <f>VLOOKUP(F684,'Effectif contrat'!A:B,2,FALSE)</f>
        <v>B05 - FONCTIONS SUPPORT</v>
      </c>
      <c r="H684" s="31" t="s">
        <v>19</v>
      </c>
      <c r="I684" s="31" t="s">
        <v>37</v>
      </c>
      <c r="J684" s="31">
        <v>44</v>
      </c>
      <c r="K684" s="38">
        <v>35.200000000000003</v>
      </c>
      <c r="L684" s="31">
        <v>2</v>
      </c>
      <c r="M684" s="38">
        <v>70.400000000000006</v>
      </c>
      <c r="N684" s="5"/>
      <c r="O684" t="str">
        <f>VLOOKUP(I684,Article_famille!A:B,2,FALSE)</f>
        <v>Pieds</v>
      </c>
      <c r="P684" t="str">
        <f>VLOOKUP(A684,'Copier commandes wix'!I:N,4,FALSE)</f>
        <v>‎07‎/‎07‎/‎2016</v>
      </c>
      <c r="Q684">
        <f>VLOOKUP(G684,'effectif par contrat'!A:B,2,FALSE)</f>
        <v>10</v>
      </c>
    </row>
    <row r="685" spans="1:17" x14ac:dyDescent="0.35">
      <c r="A685" s="59" t="s">
        <v>2179</v>
      </c>
      <c r="B685" s="40" t="s">
        <v>141</v>
      </c>
      <c r="C685" s="40" t="str">
        <f t="shared" si="60"/>
        <v>KARINE</v>
      </c>
      <c r="D685" s="40">
        <f t="shared" si="61"/>
        <v>7</v>
      </c>
      <c r="E685" s="40">
        <f t="shared" si="62"/>
        <v>12</v>
      </c>
      <c r="F685" s="40" t="str">
        <f t="shared" si="63"/>
        <v>BEDON</v>
      </c>
      <c r="G685" s="40" t="str">
        <f>VLOOKUP(F685,'Effectif contrat'!A:B,2,FALSE)</f>
        <v>B05 - FONCTIONS SUPPORT</v>
      </c>
      <c r="H685" s="31" t="s">
        <v>25</v>
      </c>
      <c r="I685" s="31" t="s">
        <v>90</v>
      </c>
      <c r="J685" s="31">
        <v>41</v>
      </c>
      <c r="K685" s="38">
        <v>37</v>
      </c>
      <c r="L685" s="31">
        <v>1</v>
      </c>
      <c r="M685" s="38">
        <v>37</v>
      </c>
      <c r="N685" s="5"/>
      <c r="O685" t="str">
        <f>VLOOKUP(I685,Article_famille!A:B,2,FALSE)</f>
        <v>Pieds</v>
      </c>
      <c r="P685" t="str">
        <f>VLOOKUP(A685,'Copier commandes wix'!I:N,4,FALSE)</f>
        <v>‎07‎/‎07‎/‎2016</v>
      </c>
      <c r="Q685">
        <f>VLOOKUP(G685,'effectif par contrat'!A:B,2,FALSE)</f>
        <v>10</v>
      </c>
    </row>
    <row r="686" spans="1:17" x14ac:dyDescent="0.35">
      <c r="A686" s="59" t="s">
        <v>2179</v>
      </c>
      <c r="B686" s="40" t="s">
        <v>141</v>
      </c>
      <c r="C686" s="40" t="str">
        <f t="shared" si="60"/>
        <v>KARINE</v>
      </c>
      <c r="D686" s="40">
        <f t="shared" si="61"/>
        <v>7</v>
      </c>
      <c r="E686" s="40">
        <f t="shared" si="62"/>
        <v>12</v>
      </c>
      <c r="F686" s="40" t="str">
        <f t="shared" si="63"/>
        <v>BEDON</v>
      </c>
      <c r="G686" s="40" t="str">
        <f>VLOOKUP(F686,'Effectif contrat'!A:B,2,FALSE)</f>
        <v>B05 - FONCTIONS SUPPORT</v>
      </c>
      <c r="H686" s="32" t="s">
        <v>25</v>
      </c>
      <c r="I686" s="32" t="s">
        <v>90</v>
      </c>
      <c r="J686" s="32">
        <v>42</v>
      </c>
      <c r="K686" s="39">
        <v>37</v>
      </c>
      <c r="L686" s="32">
        <v>1</v>
      </c>
      <c r="M686" s="39">
        <v>37</v>
      </c>
      <c r="N686" s="6"/>
      <c r="O686" t="str">
        <f>VLOOKUP(I686,Article_famille!A:B,2,FALSE)</f>
        <v>Pieds</v>
      </c>
      <c r="P686" t="str">
        <f>VLOOKUP(A686,'Copier commandes wix'!I:N,4,FALSE)</f>
        <v>‎07‎/‎07‎/‎2016</v>
      </c>
      <c r="Q686">
        <f>VLOOKUP(G686,'effectif par contrat'!A:B,2,FALSE)</f>
        <v>10</v>
      </c>
    </row>
    <row r="687" spans="1:17" x14ac:dyDescent="0.35">
      <c r="A687" s="59" t="s">
        <v>2179</v>
      </c>
      <c r="B687" s="40" t="s">
        <v>141</v>
      </c>
      <c r="C687" s="40" t="str">
        <f t="shared" si="60"/>
        <v>KARINE</v>
      </c>
      <c r="D687" s="40">
        <f t="shared" si="61"/>
        <v>7</v>
      </c>
      <c r="E687" s="40">
        <f t="shared" si="62"/>
        <v>12</v>
      </c>
      <c r="F687" s="40" t="str">
        <f t="shared" si="63"/>
        <v>BEDON</v>
      </c>
      <c r="G687" s="40" t="str">
        <f>VLOOKUP(F687,'Effectif contrat'!A:B,2,FALSE)</f>
        <v>B05 - FONCTIONS SUPPORT</v>
      </c>
      <c r="H687" s="31" t="s">
        <v>25</v>
      </c>
      <c r="I687" s="31" t="s">
        <v>90</v>
      </c>
      <c r="J687" s="31">
        <v>46</v>
      </c>
      <c r="K687" s="38">
        <v>37</v>
      </c>
      <c r="L687" s="31">
        <v>1</v>
      </c>
      <c r="M687" s="38">
        <v>37</v>
      </c>
      <c r="N687" s="5"/>
      <c r="O687" t="str">
        <f>VLOOKUP(I687,Article_famille!A:B,2,FALSE)</f>
        <v>Pieds</v>
      </c>
      <c r="P687" t="str">
        <f>VLOOKUP(A687,'Copier commandes wix'!I:N,4,FALSE)</f>
        <v>‎07‎/‎07‎/‎2016</v>
      </c>
      <c r="Q687">
        <f>VLOOKUP(G687,'effectif par contrat'!A:B,2,FALSE)</f>
        <v>10</v>
      </c>
    </row>
    <row r="688" spans="1:17" x14ac:dyDescent="0.35">
      <c r="A688" s="59" t="s">
        <v>2180</v>
      </c>
      <c r="B688" s="40" t="s">
        <v>497</v>
      </c>
      <c r="C688" s="40" t="str">
        <f t="shared" si="60"/>
        <v>ALEXANDRE</v>
      </c>
      <c r="D688" s="40">
        <f t="shared" si="61"/>
        <v>10</v>
      </c>
      <c r="E688" s="40">
        <f t="shared" si="62"/>
        <v>20</v>
      </c>
      <c r="F688" s="40" t="str">
        <f t="shared" si="63"/>
        <v>MOUREMBLES</v>
      </c>
      <c r="G688" s="40" t="str">
        <f>VLOOKUP(F688,'Effectif contrat'!A:B,2,FALSE)</f>
        <v>CLIENTS DIVERS - TRAVAUX &amp; MAINTENANCE</v>
      </c>
      <c r="H688" s="31" t="s">
        <v>19</v>
      </c>
      <c r="I688" s="31" t="s">
        <v>20</v>
      </c>
      <c r="J688" s="31">
        <v>10</v>
      </c>
      <c r="K688" s="38">
        <v>3.71</v>
      </c>
      <c r="L688" s="31">
        <v>30</v>
      </c>
      <c r="M688" s="38">
        <v>111.3</v>
      </c>
      <c r="N688" s="5"/>
      <c r="O688" t="str">
        <f>VLOOKUP(I688,Article_famille!A:B,2,FALSE)</f>
        <v>Mains</v>
      </c>
      <c r="P688" t="str">
        <f>VLOOKUP(A688,'Copier commandes wix'!I:N,4,FALSE)</f>
        <v>‎08‎/‎07‎/‎2016</v>
      </c>
      <c r="Q688">
        <f>VLOOKUP(G688,'effectif par contrat'!A:B,2,FALSE)</f>
        <v>8</v>
      </c>
    </row>
    <row r="689" spans="1:17" x14ac:dyDescent="0.35">
      <c r="A689" s="59" t="s">
        <v>2180</v>
      </c>
      <c r="B689" s="40" t="s">
        <v>497</v>
      </c>
      <c r="C689" s="40" t="str">
        <f t="shared" si="60"/>
        <v>ALEXANDRE</v>
      </c>
      <c r="D689" s="40">
        <f t="shared" si="61"/>
        <v>10</v>
      </c>
      <c r="E689" s="40">
        <f t="shared" si="62"/>
        <v>20</v>
      </c>
      <c r="F689" s="40" t="str">
        <f t="shared" si="63"/>
        <v>MOUREMBLES</v>
      </c>
      <c r="G689" s="40" t="str">
        <f>VLOOKUP(F689,'Effectif contrat'!A:B,2,FALSE)</f>
        <v>CLIENTS DIVERS - TRAVAUX &amp; MAINTENANCE</v>
      </c>
      <c r="H689" s="32" t="s">
        <v>19</v>
      </c>
      <c r="I689" s="32" t="s">
        <v>20</v>
      </c>
      <c r="J689" s="32">
        <v>11</v>
      </c>
      <c r="K689" s="39">
        <v>3.71</v>
      </c>
      <c r="L689" s="32">
        <v>30</v>
      </c>
      <c r="M689" s="39">
        <v>111.3</v>
      </c>
      <c r="N689" s="6"/>
      <c r="O689" t="str">
        <f>VLOOKUP(I689,Article_famille!A:B,2,FALSE)</f>
        <v>Mains</v>
      </c>
      <c r="P689" t="str">
        <f>VLOOKUP(A689,'Copier commandes wix'!I:N,4,FALSE)</f>
        <v>‎08‎/‎07‎/‎2016</v>
      </c>
      <c r="Q689">
        <f>VLOOKUP(G689,'effectif par contrat'!A:B,2,FALSE)</f>
        <v>8</v>
      </c>
    </row>
    <row r="690" spans="1:17" x14ac:dyDescent="0.35">
      <c r="A690" s="59" t="s">
        <v>2180</v>
      </c>
      <c r="B690" s="40" t="s">
        <v>497</v>
      </c>
      <c r="C690" s="40" t="str">
        <f t="shared" si="60"/>
        <v>ALEXANDRE</v>
      </c>
      <c r="D690" s="40">
        <f t="shared" si="61"/>
        <v>10</v>
      </c>
      <c r="E690" s="40">
        <f t="shared" si="62"/>
        <v>20</v>
      </c>
      <c r="F690" s="40" t="str">
        <f t="shared" si="63"/>
        <v>MOUREMBLES</v>
      </c>
      <c r="G690" s="40" t="str">
        <f>VLOOKUP(F690,'Effectif contrat'!A:B,2,FALSE)</f>
        <v>CLIENTS DIVERS - TRAVAUX &amp; MAINTENANCE</v>
      </c>
      <c r="H690" s="31" t="s">
        <v>19</v>
      </c>
      <c r="I690" s="31" t="s">
        <v>45</v>
      </c>
      <c r="J690" s="31" t="s">
        <v>46</v>
      </c>
      <c r="K690" s="38">
        <v>3.86</v>
      </c>
      <c r="L690" s="31">
        <v>5</v>
      </c>
      <c r="M690" s="38">
        <v>19.3</v>
      </c>
      <c r="N690" s="5"/>
      <c r="O690" t="str">
        <f>VLOOKUP(I690,Article_famille!A:B,2,FALSE)</f>
        <v>Tête</v>
      </c>
      <c r="P690" t="str">
        <f>VLOOKUP(A690,'Copier commandes wix'!I:N,4,FALSE)</f>
        <v>‎08‎/‎07‎/‎2016</v>
      </c>
      <c r="Q690">
        <f>VLOOKUP(G690,'effectif par contrat'!A:B,2,FALSE)</f>
        <v>8</v>
      </c>
    </row>
    <row r="691" spans="1:17" x14ac:dyDescent="0.35">
      <c r="A691" s="59" t="s">
        <v>2180</v>
      </c>
      <c r="B691" s="40" t="s">
        <v>497</v>
      </c>
      <c r="C691" s="40" t="str">
        <f t="shared" si="60"/>
        <v>ALEXANDRE</v>
      </c>
      <c r="D691" s="40">
        <f t="shared" si="61"/>
        <v>10</v>
      </c>
      <c r="E691" s="40">
        <f t="shared" si="62"/>
        <v>20</v>
      </c>
      <c r="F691" s="40" t="str">
        <f t="shared" si="63"/>
        <v>MOUREMBLES</v>
      </c>
      <c r="G691" s="40" t="str">
        <f>VLOOKUP(F691,'Effectif contrat'!A:B,2,FALSE)</f>
        <v>CLIENTS DIVERS - TRAVAUX &amp; MAINTENANCE</v>
      </c>
      <c r="H691" s="32" t="s">
        <v>19</v>
      </c>
      <c r="I691" s="32" t="s">
        <v>66</v>
      </c>
      <c r="J691" s="32"/>
      <c r="K691" s="39">
        <v>7.51</v>
      </c>
      <c r="L691" s="32">
        <v>5</v>
      </c>
      <c r="M691" s="39">
        <v>37.549999999999997</v>
      </c>
      <c r="N691" s="6"/>
      <c r="O691" t="str">
        <f>VLOOKUP(I691,Article_famille!A:B,2,FALSE)</f>
        <v>Yeux</v>
      </c>
      <c r="P691" t="str">
        <f>VLOOKUP(A691,'Copier commandes wix'!I:N,4,FALSE)</f>
        <v>‎08‎/‎07‎/‎2016</v>
      </c>
      <c r="Q691">
        <f>VLOOKUP(G691,'effectif par contrat'!A:B,2,FALSE)</f>
        <v>8</v>
      </c>
    </row>
    <row r="692" spans="1:17" x14ac:dyDescent="0.35">
      <c r="A692" s="59" t="s">
        <v>2180</v>
      </c>
      <c r="B692" s="40" t="s">
        <v>497</v>
      </c>
      <c r="C692" s="40" t="str">
        <f t="shared" si="60"/>
        <v>ALEXANDRE</v>
      </c>
      <c r="D692" s="40">
        <f t="shared" si="61"/>
        <v>10</v>
      </c>
      <c r="E692" s="40">
        <f t="shared" si="62"/>
        <v>20</v>
      </c>
      <c r="F692" s="40" t="str">
        <f t="shared" si="63"/>
        <v>MOUREMBLES</v>
      </c>
      <c r="G692" s="40" t="str">
        <f>VLOOKUP(F692,'Effectif contrat'!A:B,2,FALSE)</f>
        <v>CLIENTS DIVERS - TRAVAUX &amp; MAINTENANCE</v>
      </c>
      <c r="H692" s="31" t="s">
        <v>19</v>
      </c>
      <c r="I692" s="31" t="s">
        <v>498</v>
      </c>
      <c r="J692" s="31" t="s">
        <v>15</v>
      </c>
      <c r="K692" s="38">
        <v>3.17</v>
      </c>
      <c r="L692" s="31">
        <v>10</v>
      </c>
      <c r="M692" s="38">
        <v>31.7</v>
      </c>
      <c r="N692" s="5"/>
      <c r="O692" t="str">
        <f>VLOOKUP(I692,Article_famille!A:B,2,FALSE)</f>
        <v>Corps</v>
      </c>
      <c r="P692" t="str">
        <f>VLOOKUP(A692,'Copier commandes wix'!I:N,4,FALSE)</f>
        <v>‎08‎/‎07‎/‎2016</v>
      </c>
      <c r="Q692">
        <f>VLOOKUP(G692,'effectif par contrat'!A:B,2,FALSE)</f>
        <v>8</v>
      </c>
    </row>
    <row r="693" spans="1:17" x14ac:dyDescent="0.35">
      <c r="A693" s="59" t="s">
        <v>2180</v>
      </c>
      <c r="B693" s="40" t="s">
        <v>497</v>
      </c>
      <c r="C693" s="40" t="str">
        <f t="shared" si="60"/>
        <v>ALEXANDRE</v>
      </c>
      <c r="D693" s="40">
        <f t="shared" si="61"/>
        <v>10</v>
      </c>
      <c r="E693" s="40">
        <f t="shared" si="62"/>
        <v>20</v>
      </c>
      <c r="F693" s="40" t="str">
        <f t="shared" si="63"/>
        <v>MOUREMBLES</v>
      </c>
      <c r="G693" s="40" t="str">
        <f>VLOOKUP(F693,'Effectif contrat'!A:B,2,FALSE)</f>
        <v>CLIENTS DIVERS - TRAVAUX &amp; MAINTENANCE</v>
      </c>
      <c r="H693" s="32" t="s">
        <v>19</v>
      </c>
      <c r="I693" s="32" t="s">
        <v>468</v>
      </c>
      <c r="J693" s="32"/>
      <c r="K693" s="39">
        <v>5.63</v>
      </c>
      <c r="L693" s="32">
        <v>10</v>
      </c>
      <c r="M693" s="39">
        <v>56.3</v>
      </c>
      <c r="N693" s="6"/>
      <c r="O693" t="str">
        <f>VLOOKUP(I693,Article_famille!A:B,2,FALSE)</f>
        <v>Yeux</v>
      </c>
      <c r="P693" t="str">
        <f>VLOOKUP(A693,'Copier commandes wix'!I:N,4,FALSE)</f>
        <v>‎08‎/‎07‎/‎2016</v>
      </c>
      <c r="Q693">
        <f>VLOOKUP(G693,'effectif par contrat'!A:B,2,FALSE)</f>
        <v>8</v>
      </c>
    </row>
    <row r="694" spans="1:17" x14ac:dyDescent="0.35">
      <c r="A694" s="59" t="s">
        <v>2181</v>
      </c>
      <c r="B694" s="40" t="s">
        <v>117</v>
      </c>
      <c r="C694" s="40" t="str">
        <f t="shared" si="60"/>
        <v>alexis</v>
      </c>
      <c r="D694" s="40">
        <f t="shared" si="61"/>
        <v>7</v>
      </c>
      <c r="E694" s="40">
        <f t="shared" si="62"/>
        <v>15</v>
      </c>
      <c r="F694" s="40" t="str">
        <f t="shared" si="63"/>
        <v>tamowski</v>
      </c>
      <c r="G694" s="40" t="str">
        <f>VLOOKUP(F694,'Effectif contrat'!A:B,2,FALSE)</f>
        <v>AIRBUS - MAINTENANCE MOSE</v>
      </c>
      <c r="H694" s="31" t="s">
        <v>19</v>
      </c>
      <c r="I694" s="31" t="s">
        <v>22</v>
      </c>
      <c r="J694" s="31">
        <v>44</v>
      </c>
      <c r="K694" s="38">
        <v>39.68</v>
      </c>
      <c r="L694" s="31">
        <v>1</v>
      </c>
      <c r="M694" s="38">
        <v>39.68</v>
      </c>
      <c r="N694" s="5"/>
      <c r="O694" t="str">
        <f>VLOOKUP(I694,Article_famille!A:B,2,FALSE)</f>
        <v>Pieds</v>
      </c>
      <c r="P694" t="str">
        <f>VLOOKUP(A694,'Copier commandes wix'!I:N,4,FALSE)</f>
        <v>‎11‎/‎07‎/‎2016</v>
      </c>
      <c r="Q694">
        <f>VLOOKUP(G694,'effectif par contrat'!A:B,2,FALSE)</f>
        <v>37</v>
      </c>
    </row>
    <row r="695" spans="1:17" x14ac:dyDescent="0.35">
      <c r="A695" s="59" t="s">
        <v>2182</v>
      </c>
      <c r="B695" s="40" t="s">
        <v>454</v>
      </c>
      <c r="C695" s="40" t="str">
        <f t="shared" si="60"/>
        <v>Mathieu</v>
      </c>
      <c r="D695" s="40">
        <f t="shared" si="61"/>
        <v>8</v>
      </c>
      <c r="E695" s="40">
        <f t="shared" si="62"/>
        <v>17</v>
      </c>
      <c r="F695" s="40" t="str">
        <f t="shared" si="63"/>
        <v>Cantonnet</v>
      </c>
      <c r="G695" s="40" t="str">
        <f>VLOOKUP(F695,'Effectif contrat'!A:B,2,FALSE)</f>
        <v>AIRBUS - MAINTENANCE FAL</v>
      </c>
      <c r="H695" s="31" t="s">
        <v>19</v>
      </c>
      <c r="I695" s="31" t="s">
        <v>181</v>
      </c>
      <c r="J695" s="31"/>
      <c r="K695" s="38">
        <v>12.17</v>
      </c>
      <c r="L695" s="31">
        <v>1</v>
      </c>
      <c r="M695" s="38">
        <v>12.17</v>
      </c>
      <c r="N695" s="5"/>
      <c r="O695" t="str">
        <f>VLOOKUP(I695,Article_famille!A:B,2,FALSE)</f>
        <v>Tête</v>
      </c>
      <c r="P695" t="str">
        <f>VLOOKUP(A695,'Copier commandes wix'!I:N,4,FALSE)</f>
        <v>‎11‎/‎07‎/‎2016</v>
      </c>
      <c r="Q695">
        <f>VLOOKUP(G695,'effectif par contrat'!A:B,2,FALSE)</f>
        <v>38</v>
      </c>
    </row>
    <row r="696" spans="1:17" x14ac:dyDescent="0.35">
      <c r="A696" s="59" t="s">
        <v>2182</v>
      </c>
      <c r="B696" s="40" t="s">
        <v>454</v>
      </c>
      <c r="C696" s="40" t="str">
        <f t="shared" si="60"/>
        <v>Mathieu</v>
      </c>
      <c r="D696" s="40">
        <f t="shared" si="61"/>
        <v>8</v>
      </c>
      <c r="E696" s="40">
        <f t="shared" si="62"/>
        <v>17</v>
      </c>
      <c r="F696" s="40" t="str">
        <f t="shared" si="63"/>
        <v>Cantonnet</v>
      </c>
      <c r="G696" s="40" t="str">
        <f>VLOOKUP(F696,'Effectif contrat'!A:B,2,FALSE)</f>
        <v>AIRBUS - MAINTENANCE FAL</v>
      </c>
      <c r="H696" s="32" t="s">
        <v>19</v>
      </c>
      <c r="I696" s="32" t="s">
        <v>464</v>
      </c>
      <c r="J696" s="32"/>
      <c r="K696" s="39">
        <v>22.3</v>
      </c>
      <c r="L696" s="32">
        <v>1</v>
      </c>
      <c r="M696" s="39">
        <v>22.3</v>
      </c>
      <c r="N696" s="6"/>
      <c r="O696" t="str">
        <f>VLOOKUP(I696,Article_famille!A:B,2,FALSE)</f>
        <v>Respiratoire</v>
      </c>
      <c r="P696" t="str">
        <f>VLOOKUP(A696,'Copier commandes wix'!I:N,4,FALSE)</f>
        <v>‎11‎/‎07‎/‎2016</v>
      </c>
      <c r="Q696">
        <f>VLOOKUP(G696,'effectif par contrat'!A:B,2,FALSE)</f>
        <v>38</v>
      </c>
    </row>
    <row r="697" spans="1:17" x14ac:dyDescent="0.35">
      <c r="A697" s="59" t="s">
        <v>2182</v>
      </c>
      <c r="B697" s="40" t="s">
        <v>454</v>
      </c>
      <c r="C697" s="40" t="str">
        <f t="shared" si="60"/>
        <v>Mathieu</v>
      </c>
      <c r="D697" s="40">
        <f t="shared" si="61"/>
        <v>8</v>
      </c>
      <c r="E697" s="40">
        <f t="shared" si="62"/>
        <v>17</v>
      </c>
      <c r="F697" s="40" t="str">
        <f t="shared" si="63"/>
        <v>Cantonnet</v>
      </c>
      <c r="G697" s="40" t="str">
        <f>VLOOKUP(F697,'Effectif contrat'!A:B,2,FALSE)</f>
        <v>AIRBUS - MAINTENANCE FAL</v>
      </c>
      <c r="H697" s="31" t="s">
        <v>19</v>
      </c>
      <c r="I697" s="31" t="s">
        <v>45</v>
      </c>
      <c r="J697" s="31" t="s">
        <v>46</v>
      </c>
      <c r="K697" s="38">
        <v>3.86</v>
      </c>
      <c r="L697" s="31">
        <v>1</v>
      </c>
      <c r="M697" s="38">
        <v>3.86</v>
      </c>
      <c r="N697" s="5"/>
      <c r="O697" t="str">
        <f>VLOOKUP(I697,Article_famille!A:B,2,FALSE)</f>
        <v>Tête</v>
      </c>
      <c r="P697" t="str">
        <f>VLOOKUP(A697,'Copier commandes wix'!I:N,4,FALSE)</f>
        <v>‎11‎/‎07‎/‎2016</v>
      </c>
      <c r="Q697">
        <f>VLOOKUP(G697,'effectif par contrat'!A:B,2,FALSE)</f>
        <v>38</v>
      </c>
    </row>
    <row r="698" spans="1:17" x14ac:dyDescent="0.35">
      <c r="A698" s="59" t="s">
        <v>2183</v>
      </c>
      <c r="B698" s="40" t="s">
        <v>497</v>
      </c>
      <c r="C698" s="40" t="str">
        <f t="shared" si="60"/>
        <v>ALEXANDRE</v>
      </c>
      <c r="D698" s="40">
        <f t="shared" si="61"/>
        <v>10</v>
      </c>
      <c r="E698" s="40">
        <f t="shared" si="62"/>
        <v>20</v>
      </c>
      <c r="F698" s="40" t="str">
        <f t="shared" si="63"/>
        <v>MOUREMBLES</v>
      </c>
      <c r="G698" s="40" t="str">
        <f>VLOOKUP(F698,'Effectif contrat'!A:B,2,FALSE)</f>
        <v>CLIENTS DIVERS - TRAVAUX &amp; MAINTENANCE</v>
      </c>
      <c r="H698" s="31" t="s">
        <v>19</v>
      </c>
      <c r="I698" s="31" t="s">
        <v>479</v>
      </c>
      <c r="J698" s="31"/>
      <c r="K698" s="38">
        <v>4.5</v>
      </c>
      <c r="L698" s="31">
        <v>10</v>
      </c>
      <c r="M698" s="38">
        <v>45</v>
      </c>
      <c r="N698" s="5"/>
      <c r="O698" t="str">
        <f>VLOOKUP(I698,Article_famille!A:B,2,FALSE)</f>
        <v>Yeux</v>
      </c>
      <c r="P698" t="str">
        <f>VLOOKUP(A698,'Copier commandes wix'!I:N,4,FALSE)</f>
        <v>‎11‎/‎07‎/‎2016</v>
      </c>
      <c r="Q698">
        <f>VLOOKUP(G698,'effectif par contrat'!A:B,2,FALSE)</f>
        <v>8</v>
      </c>
    </row>
    <row r="699" spans="1:17" x14ac:dyDescent="0.35">
      <c r="A699" s="59" t="s">
        <v>2183</v>
      </c>
      <c r="B699" s="40" t="s">
        <v>497</v>
      </c>
      <c r="C699" s="40" t="str">
        <f t="shared" si="60"/>
        <v>ALEXANDRE</v>
      </c>
      <c r="D699" s="40">
        <f t="shared" si="61"/>
        <v>10</v>
      </c>
      <c r="E699" s="40">
        <f t="shared" si="62"/>
        <v>20</v>
      </c>
      <c r="F699" s="40" t="str">
        <f t="shared" si="63"/>
        <v>MOUREMBLES</v>
      </c>
      <c r="G699" s="40" t="str">
        <f>VLOOKUP(F699,'Effectif contrat'!A:B,2,FALSE)</f>
        <v>CLIENTS DIVERS - TRAVAUX &amp; MAINTENANCE</v>
      </c>
      <c r="H699" s="32" t="s">
        <v>19</v>
      </c>
      <c r="I699" s="32" t="s">
        <v>495</v>
      </c>
      <c r="J699" s="32">
        <v>10</v>
      </c>
      <c r="K699" s="39">
        <v>3.91</v>
      </c>
      <c r="L699" s="32">
        <v>5</v>
      </c>
      <c r="M699" s="39">
        <v>19.55</v>
      </c>
      <c r="N699" s="6"/>
      <c r="O699" t="str">
        <f>VLOOKUP(I699,Article_famille!A:B,2,FALSE)</f>
        <v>Mains</v>
      </c>
      <c r="P699" t="str">
        <f>VLOOKUP(A699,'Copier commandes wix'!I:N,4,FALSE)</f>
        <v>‎11‎/‎07‎/‎2016</v>
      </c>
      <c r="Q699">
        <f>VLOOKUP(G699,'effectif par contrat'!A:B,2,FALSE)</f>
        <v>8</v>
      </c>
    </row>
    <row r="700" spans="1:17" x14ac:dyDescent="0.35">
      <c r="A700" s="59" t="s">
        <v>2183</v>
      </c>
      <c r="B700" s="40" t="s">
        <v>497</v>
      </c>
      <c r="C700" s="40" t="str">
        <f t="shared" si="60"/>
        <v>ALEXANDRE</v>
      </c>
      <c r="D700" s="40">
        <f t="shared" si="61"/>
        <v>10</v>
      </c>
      <c r="E700" s="40">
        <f t="shared" si="62"/>
        <v>20</v>
      </c>
      <c r="F700" s="40" t="str">
        <f t="shared" si="63"/>
        <v>MOUREMBLES</v>
      </c>
      <c r="G700" s="40" t="str">
        <f>VLOOKUP(F700,'Effectif contrat'!A:B,2,FALSE)</f>
        <v>CLIENTS DIVERS - TRAVAUX &amp; MAINTENANCE</v>
      </c>
      <c r="H700" s="31" t="s">
        <v>19</v>
      </c>
      <c r="I700" s="31" t="s">
        <v>20</v>
      </c>
      <c r="J700" s="31">
        <v>9</v>
      </c>
      <c r="K700" s="38">
        <v>3.71</v>
      </c>
      <c r="L700" s="31">
        <v>10</v>
      </c>
      <c r="M700" s="38">
        <v>37.1</v>
      </c>
      <c r="N700" s="5"/>
      <c r="O700" t="str">
        <f>VLOOKUP(I700,Article_famille!A:B,2,FALSE)</f>
        <v>Mains</v>
      </c>
      <c r="P700" t="str">
        <f>VLOOKUP(A700,'Copier commandes wix'!I:N,4,FALSE)</f>
        <v>‎11‎/‎07‎/‎2016</v>
      </c>
      <c r="Q700">
        <f>VLOOKUP(G700,'effectif par contrat'!A:B,2,FALSE)</f>
        <v>8</v>
      </c>
    </row>
    <row r="701" spans="1:17" x14ac:dyDescent="0.35">
      <c r="A701" s="59" t="s">
        <v>2183</v>
      </c>
      <c r="B701" s="40" t="s">
        <v>497</v>
      </c>
      <c r="C701" s="40" t="str">
        <f t="shared" si="60"/>
        <v>ALEXANDRE</v>
      </c>
      <c r="D701" s="40">
        <f t="shared" si="61"/>
        <v>10</v>
      </c>
      <c r="E701" s="40">
        <f t="shared" si="62"/>
        <v>20</v>
      </c>
      <c r="F701" s="40" t="str">
        <f t="shared" si="63"/>
        <v>MOUREMBLES</v>
      </c>
      <c r="G701" s="40" t="str">
        <f>VLOOKUP(F701,'Effectif contrat'!A:B,2,FALSE)</f>
        <v>CLIENTS DIVERS - TRAVAUX &amp; MAINTENANCE</v>
      </c>
      <c r="H701" s="32" t="s">
        <v>19</v>
      </c>
      <c r="I701" s="32" t="s">
        <v>20</v>
      </c>
      <c r="J701" s="32">
        <v>10</v>
      </c>
      <c r="K701" s="39">
        <v>3.71</v>
      </c>
      <c r="L701" s="32">
        <v>10</v>
      </c>
      <c r="M701" s="39">
        <v>37.1</v>
      </c>
      <c r="N701" s="6"/>
      <c r="O701" t="str">
        <f>VLOOKUP(I701,Article_famille!A:B,2,FALSE)</f>
        <v>Mains</v>
      </c>
      <c r="P701" t="str">
        <f>VLOOKUP(A701,'Copier commandes wix'!I:N,4,FALSE)</f>
        <v>‎11‎/‎07‎/‎2016</v>
      </c>
      <c r="Q701">
        <f>VLOOKUP(G701,'effectif par contrat'!A:B,2,FALSE)</f>
        <v>8</v>
      </c>
    </row>
    <row r="702" spans="1:17" x14ac:dyDescent="0.35">
      <c r="A702" s="59" t="s">
        <v>2184</v>
      </c>
      <c r="B702" s="40" t="s">
        <v>117</v>
      </c>
      <c r="C702" s="40" t="str">
        <f t="shared" si="60"/>
        <v>alexis</v>
      </c>
      <c r="D702" s="40">
        <f t="shared" si="61"/>
        <v>7</v>
      </c>
      <c r="E702" s="40">
        <f t="shared" si="62"/>
        <v>15</v>
      </c>
      <c r="F702" s="40" t="str">
        <f t="shared" si="63"/>
        <v>tamowski</v>
      </c>
      <c r="G702" s="40" t="str">
        <f>VLOOKUP(F702,'Effectif contrat'!A:B,2,FALSE)</f>
        <v>AIRBUS - MAINTENANCE MOSE</v>
      </c>
      <c r="H702" s="31" t="s">
        <v>19</v>
      </c>
      <c r="I702" s="31" t="s">
        <v>24</v>
      </c>
      <c r="J702" s="31" t="s">
        <v>55</v>
      </c>
      <c r="K702" s="38">
        <v>7.36</v>
      </c>
      <c r="L702" s="31">
        <v>10</v>
      </c>
      <c r="M702" s="38">
        <v>73.599999999999994</v>
      </c>
      <c r="N702" s="5"/>
      <c r="O702" t="str">
        <f>VLOOKUP(I702,Article_famille!A:B,2,FALSE)</f>
        <v>Mains</v>
      </c>
      <c r="P702" t="str">
        <f>VLOOKUP(A702,'Copier commandes wix'!I:N,4,FALSE)</f>
        <v>‎12‎/‎07‎/‎2016</v>
      </c>
      <c r="Q702">
        <f>VLOOKUP(G702,'effectif par contrat'!A:B,2,FALSE)</f>
        <v>37</v>
      </c>
    </row>
    <row r="703" spans="1:17" x14ac:dyDescent="0.35">
      <c r="A703" s="59" t="s">
        <v>2184</v>
      </c>
      <c r="B703" s="40" t="s">
        <v>117</v>
      </c>
      <c r="C703" s="40" t="str">
        <f t="shared" si="60"/>
        <v>alexis</v>
      </c>
      <c r="D703" s="40">
        <f t="shared" si="61"/>
        <v>7</v>
      </c>
      <c r="E703" s="40">
        <f t="shared" si="62"/>
        <v>15</v>
      </c>
      <c r="F703" s="40" t="str">
        <f t="shared" si="63"/>
        <v>tamowski</v>
      </c>
      <c r="G703" s="40" t="str">
        <f>VLOOKUP(F703,'Effectif contrat'!A:B,2,FALSE)</f>
        <v>AIRBUS - MAINTENANCE MOSE</v>
      </c>
      <c r="H703" s="32" t="s">
        <v>19</v>
      </c>
      <c r="I703" s="32" t="s">
        <v>83</v>
      </c>
      <c r="J703" s="32" t="s">
        <v>84</v>
      </c>
      <c r="K703" s="39">
        <v>1.0900000000000001</v>
      </c>
      <c r="L703" s="32">
        <v>10</v>
      </c>
      <c r="M703" s="39">
        <v>10.9</v>
      </c>
      <c r="N703" s="6"/>
      <c r="O703" t="str">
        <f>VLOOKUP(I703,Article_famille!A:B,2,FALSE)</f>
        <v>Mains</v>
      </c>
      <c r="P703" t="str">
        <f>VLOOKUP(A703,'Copier commandes wix'!I:N,4,FALSE)</f>
        <v>‎12‎/‎07‎/‎2016</v>
      </c>
      <c r="Q703">
        <f>VLOOKUP(G703,'effectif par contrat'!A:B,2,FALSE)</f>
        <v>37</v>
      </c>
    </row>
    <row r="704" spans="1:17" x14ac:dyDescent="0.35">
      <c r="A704" s="59" t="s">
        <v>2184</v>
      </c>
      <c r="B704" s="40" t="s">
        <v>117</v>
      </c>
      <c r="C704" s="40" t="str">
        <f t="shared" si="60"/>
        <v>alexis</v>
      </c>
      <c r="D704" s="40">
        <f t="shared" si="61"/>
        <v>7</v>
      </c>
      <c r="E704" s="40">
        <f t="shared" si="62"/>
        <v>15</v>
      </c>
      <c r="F704" s="40" t="str">
        <f t="shared" si="63"/>
        <v>tamowski</v>
      </c>
      <c r="G704" s="40" t="str">
        <f>VLOOKUP(F704,'Effectif contrat'!A:B,2,FALSE)</f>
        <v>AIRBUS - MAINTENANCE MOSE</v>
      </c>
      <c r="H704" s="31" t="s">
        <v>19</v>
      </c>
      <c r="I704" s="31" t="s">
        <v>83</v>
      </c>
      <c r="J704" s="31" t="s">
        <v>85</v>
      </c>
      <c r="K704" s="38">
        <v>1.0900000000000001</v>
      </c>
      <c r="L704" s="31">
        <v>10</v>
      </c>
      <c r="M704" s="38">
        <v>10.9</v>
      </c>
      <c r="N704" s="5"/>
      <c r="O704" t="str">
        <f>VLOOKUP(I704,Article_famille!A:B,2,FALSE)</f>
        <v>Mains</v>
      </c>
      <c r="P704" t="str">
        <f>VLOOKUP(A704,'Copier commandes wix'!I:N,4,FALSE)</f>
        <v>‎12‎/‎07‎/‎2016</v>
      </c>
      <c r="Q704">
        <f>VLOOKUP(G704,'effectif par contrat'!A:B,2,FALSE)</f>
        <v>37</v>
      </c>
    </row>
    <row r="705" spans="1:17" x14ac:dyDescent="0.35">
      <c r="A705" s="59" t="s">
        <v>2184</v>
      </c>
      <c r="B705" s="40" t="s">
        <v>117</v>
      </c>
      <c r="C705" s="40" t="str">
        <f t="shared" si="60"/>
        <v>alexis</v>
      </c>
      <c r="D705" s="40">
        <f t="shared" si="61"/>
        <v>7</v>
      </c>
      <c r="E705" s="40">
        <f t="shared" si="62"/>
        <v>15</v>
      </c>
      <c r="F705" s="40" t="str">
        <f t="shared" si="63"/>
        <v>tamowski</v>
      </c>
      <c r="G705" s="40" t="str">
        <f>VLOOKUP(F705,'Effectif contrat'!A:B,2,FALSE)</f>
        <v>AIRBUS - MAINTENANCE MOSE</v>
      </c>
      <c r="H705" s="32" t="s">
        <v>19</v>
      </c>
      <c r="I705" s="32" t="s">
        <v>83</v>
      </c>
      <c r="J705" s="32" t="s">
        <v>193</v>
      </c>
      <c r="K705" s="39">
        <v>1.0900000000000001</v>
      </c>
      <c r="L705" s="32">
        <v>10</v>
      </c>
      <c r="M705" s="39">
        <v>10.9</v>
      </c>
      <c r="N705" s="6"/>
      <c r="O705" t="str">
        <f>VLOOKUP(I705,Article_famille!A:B,2,FALSE)</f>
        <v>Mains</v>
      </c>
      <c r="P705" t="str">
        <f>VLOOKUP(A705,'Copier commandes wix'!I:N,4,FALSE)</f>
        <v>‎12‎/‎07‎/‎2016</v>
      </c>
      <c r="Q705">
        <f>VLOOKUP(G705,'effectif par contrat'!A:B,2,FALSE)</f>
        <v>37</v>
      </c>
    </row>
    <row r="706" spans="1:17" x14ac:dyDescent="0.35">
      <c r="A706" s="59" t="s">
        <v>2184</v>
      </c>
      <c r="B706" s="40" t="s">
        <v>117</v>
      </c>
      <c r="C706" s="40" t="str">
        <f t="shared" si="60"/>
        <v>alexis</v>
      </c>
      <c r="D706" s="40">
        <f t="shared" si="61"/>
        <v>7</v>
      </c>
      <c r="E706" s="40">
        <f t="shared" si="62"/>
        <v>15</v>
      </c>
      <c r="F706" s="40" t="str">
        <f t="shared" si="63"/>
        <v>tamowski</v>
      </c>
      <c r="G706" s="40" t="str">
        <f>VLOOKUP(F706,'Effectif contrat'!A:B,2,FALSE)</f>
        <v>AIRBUS - MAINTENANCE MOSE</v>
      </c>
      <c r="H706" s="31" t="s">
        <v>19</v>
      </c>
      <c r="I706" s="31" t="s">
        <v>495</v>
      </c>
      <c r="J706" s="31">
        <v>10</v>
      </c>
      <c r="K706" s="38">
        <v>3.91</v>
      </c>
      <c r="L706" s="31">
        <v>60</v>
      </c>
      <c r="M706" s="38">
        <v>234.6</v>
      </c>
      <c r="N706" s="5"/>
      <c r="O706" t="str">
        <f>VLOOKUP(I706,Article_famille!A:B,2,FALSE)</f>
        <v>Mains</v>
      </c>
      <c r="P706" t="str">
        <f>VLOOKUP(A706,'Copier commandes wix'!I:N,4,FALSE)</f>
        <v>‎12‎/‎07‎/‎2016</v>
      </c>
      <c r="Q706">
        <f>VLOOKUP(G706,'effectif par contrat'!A:B,2,FALSE)</f>
        <v>37</v>
      </c>
    </row>
    <row r="707" spans="1:17" x14ac:dyDescent="0.35">
      <c r="A707" s="59" t="s">
        <v>2184</v>
      </c>
      <c r="B707" s="40" t="s">
        <v>117</v>
      </c>
      <c r="C707" s="40" t="str">
        <f t="shared" si="60"/>
        <v>alexis</v>
      </c>
      <c r="D707" s="40">
        <f t="shared" si="61"/>
        <v>7</v>
      </c>
      <c r="E707" s="40">
        <f t="shared" si="62"/>
        <v>15</v>
      </c>
      <c r="F707" s="40" t="str">
        <f t="shared" si="63"/>
        <v>tamowski</v>
      </c>
      <c r="G707" s="40" t="str">
        <f>VLOOKUP(F707,'Effectif contrat'!A:B,2,FALSE)</f>
        <v>AIRBUS - MAINTENANCE MOSE</v>
      </c>
      <c r="H707" s="32" t="s">
        <v>19</v>
      </c>
      <c r="I707" s="32" t="s">
        <v>20</v>
      </c>
      <c r="J707" s="32">
        <v>8</v>
      </c>
      <c r="K707" s="39">
        <v>3.71</v>
      </c>
      <c r="L707" s="32">
        <v>120</v>
      </c>
      <c r="M707" s="39">
        <v>445.2</v>
      </c>
      <c r="N707" s="6"/>
      <c r="O707" t="str">
        <f>VLOOKUP(I707,Article_famille!A:B,2,FALSE)</f>
        <v>Mains</v>
      </c>
      <c r="P707" t="str">
        <f>VLOOKUP(A707,'Copier commandes wix'!I:N,4,FALSE)</f>
        <v>‎12‎/‎07‎/‎2016</v>
      </c>
      <c r="Q707">
        <f>VLOOKUP(G707,'effectif par contrat'!A:B,2,FALSE)</f>
        <v>37</v>
      </c>
    </row>
    <row r="708" spans="1:17" x14ac:dyDescent="0.35">
      <c r="A708" s="59" t="s">
        <v>2184</v>
      </c>
      <c r="B708" s="40" t="s">
        <v>117</v>
      </c>
      <c r="C708" s="40" t="str">
        <f t="shared" ref="C708:C759" si="64">IFERROR(MID(B708,1,FIND(" ",B708,1)-1),"")</f>
        <v>alexis</v>
      </c>
      <c r="D708" s="40">
        <f t="shared" ref="D708:D759" si="65">LEN(C708)+1</f>
        <v>7</v>
      </c>
      <c r="E708" s="40">
        <f t="shared" ref="E708:E759" si="66">LEN(B708)</f>
        <v>15</v>
      </c>
      <c r="F708" s="40" t="str">
        <f t="shared" ref="F708:F759" si="67">RIGHT(B708,E708-D708)</f>
        <v>tamowski</v>
      </c>
      <c r="G708" s="40" t="str">
        <f>VLOOKUP(F708,'Effectif contrat'!A:B,2,FALSE)</f>
        <v>AIRBUS - MAINTENANCE MOSE</v>
      </c>
      <c r="H708" s="31" t="s">
        <v>19</v>
      </c>
      <c r="I708" s="31" t="s">
        <v>20</v>
      </c>
      <c r="J708" s="31">
        <v>9</v>
      </c>
      <c r="K708" s="38">
        <v>3.71</v>
      </c>
      <c r="L708" s="31">
        <v>210</v>
      </c>
      <c r="M708" s="38">
        <v>779.1</v>
      </c>
      <c r="N708" s="5"/>
      <c r="O708" t="str">
        <f>VLOOKUP(I708,Article_famille!A:B,2,FALSE)</f>
        <v>Mains</v>
      </c>
      <c r="P708" t="str">
        <f>VLOOKUP(A708,'Copier commandes wix'!I:N,4,FALSE)</f>
        <v>‎12‎/‎07‎/‎2016</v>
      </c>
      <c r="Q708">
        <f>VLOOKUP(G708,'effectif par contrat'!A:B,2,FALSE)</f>
        <v>37</v>
      </c>
    </row>
    <row r="709" spans="1:17" x14ac:dyDescent="0.35">
      <c r="A709" s="59" t="s">
        <v>2184</v>
      </c>
      <c r="B709" s="40" t="s">
        <v>117</v>
      </c>
      <c r="C709" s="40" t="str">
        <f t="shared" si="64"/>
        <v>alexis</v>
      </c>
      <c r="D709" s="40">
        <f t="shared" si="65"/>
        <v>7</v>
      </c>
      <c r="E709" s="40">
        <f t="shared" si="66"/>
        <v>15</v>
      </c>
      <c r="F709" s="40" t="str">
        <f t="shared" si="67"/>
        <v>tamowski</v>
      </c>
      <c r="G709" s="40" t="str">
        <f>VLOOKUP(F709,'Effectif contrat'!A:B,2,FALSE)</f>
        <v>AIRBUS - MAINTENANCE MOSE</v>
      </c>
      <c r="H709" s="32" t="s">
        <v>19</v>
      </c>
      <c r="I709" s="32" t="s">
        <v>20</v>
      </c>
      <c r="J709" s="32">
        <v>10</v>
      </c>
      <c r="K709" s="39">
        <v>3.71</v>
      </c>
      <c r="L709" s="32">
        <v>210</v>
      </c>
      <c r="M709" s="39">
        <v>779.1</v>
      </c>
      <c r="N709" s="6"/>
      <c r="O709" t="str">
        <f>VLOOKUP(I709,Article_famille!A:B,2,FALSE)</f>
        <v>Mains</v>
      </c>
      <c r="P709" t="str">
        <f>VLOOKUP(A709,'Copier commandes wix'!I:N,4,FALSE)</f>
        <v>‎12‎/‎07‎/‎2016</v>
      </c>
      <c r="Q709">
        <f>VLOOKUP(G709,'effectif par contrat'!A:B,2,FALSE)</f>
        <v>37</v>
      </c>
    </row>
    <row r="710" spans="1:17" x14ac:dyDescent="0.35">
      <c r="A710" s="59" t="s">
        <v>2184</v>
      </c>
      <c r="B710" s="40" t="s">
        <v>117</v>
      </c>
      <c r="C710" s="40" t="str">
        <f t="shared" si="64"/>
        <v>alexis</v>
      </c>
      <c r="D710" s="40">
        <f t="shared" si="65"/>
        <v>7</v>
      </c>
      <c r="E710" s="40">
        <f t="shared" si="66"/>
        <v>15</v>
      </c>
      <c r="F710" s="40" t="str">
        <f t="shared" si="67"/>
        <v>tamowski</v>
      </c>
      <c r="G710" s="40" t="str">
        <f>VLOOKUP(F710,'Effectif contrat'!A:B,2,FALSE)</f>
        <v>AIRBUS - MAINTENANCE MOSE</v>
      </c>
      <c r="H710" s="31" t="s">
        <v>19</v>
      </c>
      <c r="I710" s="31" t="s">
        <v>57</v>
      </c>
      <c r="J710" s="31"/>
      <c r="K710" s="38">
        <v>2.42</v>
      </c>
      <c r="L710" s="31">
        <v>20</v>
      </c>
      <c r="M710" s="38">
        <v>48.4</v>
      </c>
      <c r="N710" s="5"/>
      <c r="O710" t="str">
        <f>VLOOKUP(I710,Article_famille!A:B,2,FALSE)</f>
        <v>Respiratoire</v>
      </c>
      <c r="P710" t="str">
        <f>VLOOKUP(A710,'Copier commandes wix'!I:N,4,FALSE)</f>
        <v>‎12‎/‎07‎/‎2016</v>
      </c>
      <c r="Q710">
        <f>VLOOKUP(G710,'effectif par contrat'!A:B,2,FALSE)</f>
        <v>37</v>
      </c>
    </row>
    <row r="711" spans="1:17" x14ac:dyDescent="0.35">
      <c r="A711" s="59" t="s">
        <v>2184</v>
      </c>
      <c r="B711" s="40" t="s">
        <v>117</v>
      </c>
      <c r="C711" s="40" t="str">
        <f t="shared" si="64"/>
        <v>alexis</v>
      </c>
      <c r="D711" s="40">
        <f t="shared" si="65"/>
        <v>7</v>
      </c>
      <c r="E711" s="40">
        <f t="shared" si="66"/>
        <v>15</v>
      </c>
      <c r="F711" s="40" t="str">
        <f t="shared" si="67"/>
        <v>tamowski</v>
      </c>
      <c r="G711" s="40" t="str">
        <f>VLOOKUP(F711,'Effectif contrat'!A:B,2,FALSE)</f>
        <v>AIRBUS - MAINTENANCE MOSE</v>
      </c>
      <c r="H711" s="32" t="s">
        <v>19</v>
      </c>
      <c r="I711" s="32" t="s">
        <v>443</v>
      </c>
      <c r="J711" s="32"/>
      <c r="K711" s="39">
        <v>4.01</v>
      </c>
      <c r="L711" s="32">
        <v>20</v>
      </c>
      <c r="M711" s="39">
        <v>80.2</v>
      </c>
      <c r="N711" s="6"/>
      <c r="O711" t="str">
        <f>VLOOKUP(I711,Article_famille!A:B,2,FALSE)</f>
        <v>Respiratoire</v>
      </c>
      <c r="P711" t="str">
        <f>VLOOKUP(A711,'Copier commandes wix'!I:N,4,FALSE)</f>
        <v>‎12‎/‎07‎/‎2016</v>
      </c>
      <c r="Q711">
        <f>VLOOKUP(G711,'effectif par contrat'!A:B,2,FALSE)</f>
        <v>37</v>
      </c>
    </row>
    <row r="712" spans="1:17" x14ac:dyDescent="0.35">
      <c r="A712" s="59" t="s">
        <v>2027</v>
      </c>
      <c r="B712" s="40" t="s">
        <v>500</v>
      </c>
      <c r="C712" s="40" t="str">
        <f t="shared" si="64"/>
        <v>Romain</v>
      </c>
      <c r="D712" s="40">
        <f t="shared" si="65"/>
        <v>7</v>
      </c>
      <c r="E712" s="40">
        <f t="shared" si="66"/>
        <v>13</v>
      </c>
      <c r="F712" s="40" t="str">
        <f t="shared" si="67"/>
        <v>Vidoni</v>
      </c>
      <c r="G712" s="40" t="str">
        <f>VLOOKUP(F712,'Effectif contrat'!A:B,2,FALSE)</f>
        <v>AIRBUS - MAINTENANCE MOSE</v>
      </c>
      <c r="H712" s="31" t="s">
        <v>19</v>
      </c>
      <c r="I712" s="31" t="s">
        <v>163</v>
      </c>
      <c r="J712" s="31" t="s">
        <v>164</v>
      </c>
      <c r="K712" s="38">
        <v>2.2999999999999998</v>
      </c>
      <c r="L712" s="31">
        <v>3</v>
      </c>
      <c r="M712" s="38">
        <v>6.9</v>
      </c>
      <c r="N712" s="5"/>
      <c r="O712" t="str">
        <f>VLOOKUP(I712,Article_famille!A:B,2,FALSE)</f>
        <v>Corps</v>
      </c>
      <c r="P712" t="str">
        <f>VLOOKUP(A712,'Copier commandes wix'!I:N,4,FALSE)</f>
        <v>‎12‎/‎07‎/‎2016</v>
      </c>
      <c r="Q712">
        <f>VLOOKUP(G712,'effectif par contrat'!A:B,2,FALSE)</f>
        <v>37</v>
      </c>
    </row>
    <row r="713" spans="1:17" x14ac:dyDescent="0.35">
      <c r="A713" s="59" t="s">
        <v>2028</v>
      </c>
      <c r="B713" s="40" t="s">
        <v>500</v>
      </c>
      <c r="C713" s="40" t="str">
        <f t="shared" si="64"/>
        <v>Romain</v>
      </c>
      <c r="D713" s="40">
        <f t="shared" si="65"/>
        <v>7</v>
      </c>
      <c r="E713" s="40">
        <f t="shared" si="66"/>
        <v>13</v>
      </c>
      <c r="F713" s="40" t="str">
        <f t="shared" si="67"/>
        <v>Vidoni</v>
      </c>
      <c r="G713" s="40" t="str">
        <f>VLOOKUP(F713,'Effectif contrat'!A:B,2,FALSE)</f>
        <v>AIRBUS - MAINTENANCE MOSE</v>
      </c>
      <c r="H713" s="32" t="s">
        <v>19</v>
      </c>
      <c r="I713" s="32" t="s">
        <v>163</v>
      </c>
      <c r="J713" s="32" t="s">
        <v>222</v>
      </c>
      <c r="K713" s="39">
        <v>2.2999999999999998</v>
      </c>
      <c r="L713" s="32">
        <v>4</v>
      </c>
      <c r="M713" s="39">
        <v>9.1999999999999993</v>
      </c>
      <c r="N713" s="6"/>
      <c r="O713" t="str">
        <f>VLOOKUP(I713,Article_famille!A:B,2,FALSE)</f>
        <v>Corps</v>
      </c>
      <c r="P713" t="str">
        <f>VLOOKUP(A713,'Copier commandes wix'!I:N,4,FALSE)</f>
        <v>‎12‎/‎07‎/‎2016</v>
      </c>
      <c r="Q713">
        <f>VLOOKUP(G713,'effectif par contrat'!A:B,2,FALSE)</f>
        <v>37</v>
      </c>
    </row>
    <row r="714" spans="1:17" x14ac:dyDescent="0.35">
      <c r="A714" s="59" t="s">
        <v>2185</v>
      </c>
      <c r="B714" s="40" t="s">
        <v>141</v>
      </c>
      <c r="C714" s="40" t="str">
        <f t="shared" si="64"/>
        <v>KARINE</v>
      </c>
      <c r="D714" s="40">
        <f t="shared" si="65"/>
        <v>7</v>
      </c>
      <c r="E714" s="40">
        <f t="shared" si="66"/>
        <v>12</v>
      </c>
      <c r="F714" s="40" t="str">
        <f t="shared" si="67"/>
        <v>BEDON</v>
      </c>
      <c r="G714" s="40" t="str">
        <f>VLOOKUP(F714,'Effectif contrat'!A:B,2,FALSE)</f>
        <v>B05 - FONCTIONS SUPPORT</v>
      </c>
      <c r="H714" s="31" t="s">
        <v>19</v>
      </c>
      <c r="I714" s="31" t="s">
        <v>479</v>
      </c>
      <c r="J714" s="31"/>
      <c r="K714" s="38">
        <v>4.5</v>
      </c>
      <c r="L714" s="31">
        <v>20</v>
      </c>
      <c r="M714" s="38">
        <v>90</v>
      </c>
      <c r="N714" s="5"/>
      <c r="O714" t="str">
        <f>VLOOKUP(I714,Article_famille!A:B,2,FALSE)</f>
        <v>Yeux</v>
      </c>
      <c r="P714" t="str">
        <f>VLOOKUP(A714,'Copier commandes wix'!I:N,4,FALSE)</f>
        <v>‎13‎/‎07‎/‎2016</v>
      </c>
      <c r="Q714">
        <f>VLOOKUP(G714,'effectif par contrat'!A:B,2,FALSE)</f>
        <v>10</v>
      </c>
    </row>
    <row r="715" spans="1:17" x14ac:dyDescent="0.35">
      <c r="A715" s="59" t="s">
        <v>2185</v>
      </c>
      <c r="B715" s="40" t="s">
        <v>141</v>
      </c>
      <c r="C715" s="40" t="str">
        <f t="shared" si="64"/>
        <v>KARINE</v>
      </c>
      <c r="D715" s="40">
        <f t="shared" si="65"/>
        <v>7</v>
      </c>
      <c r="E715" s="40">
        <f t="shared" si="66"/>
        <v>12</v>
      </c>
      <c r="F715" s="40" t="str">
        <f t="shared" si="67"/>
        <v>BEDON</v>
      </c>
      <c r="G715" s="40" t="str">
        <f>VLOOKUP(F715,'Effectif contrat'!A:B,2,FALSE)</f>
        <v>B05 - FONCTIONS SUPPORT</v>
      </c>
      <c r="H715" s="32" t="s">
        <v>19</v>
      </c>
      <c r="I715" s="32" t="s">
        <v>45</v>
      </c>
      <c r="J715" s="32" t="s">
        <v>46</v>
      </c>
      <c r="K715" s="39">
        <v>3.86</v>
      </c>
      <c r="L715" s="32">
        <v>20</v>
      </c>
      <c r="M715" s="39">
        <v>77.2</v>
      </c>
      <c r="N715" s="6"/>
      <c r="O715" t="str">
        <f>VLOOKUP(I715,Article_famille!A:B,2,FALSE)</f>
        <v>Tête</v>
      </c>
      <c r="P715" t="str">
        <f>VLOOKUP(A715,'Copier commandes wix'!I:N,4,FALSE)</f>
        <v>‎13‎/‎07‎/‎2016</v>
      </c>
      <c r="Q715">
        <f>VLOOKUP(G715,'effectif par contrat'!A:B,2,FALSE)</f>
        <v>10</v>
      </c>
    </row>
    <row r="716" spans="1:17" x14ac:dyDescent="0.35">
      <c r="A716" s="59" t="s">
        <v>2185</v>
      </c>
      <c r="B716" s="40" t="s">
        <v>141</v>
      </c>
      <c r="C716" s="40" t="str">
        <f t="shared" si="64"/>
        <v>KARINE</v>
      </c>
      <c r="D716" s="40">
        <f t="shared" si="65"/>
        <v>7</v>
      </c>
      <c r="E716" s="40">
        <f t="shared" si="66"/>
        <v>12</v>
      </c>
      <c r="F716" s="40" t="str">
        <f t="shared" si="67"/>
        <v>BEDON</v>
      </c>
      <c r="G716" s="40" t="str">
        <f>VLOOKUP(F716,'Effectif contrat'!A:B,2,FALSE)</f>
        <v>B05 - FONCTIONS SUPPORT</v>
      </c>
      <c r="H716" s="31" t="s">
        <v>19</v>
      </c>
      <c r="I716" s="31" t="s">
        <v>66</v>
      </c>
      <c r="J716" s="31"/>
      <c r="K716" s="38">
        <v>7.51</v>
      </c>
      <c r="L716" s="31">
        <v>15</v>
      </c>
      <c r="M716" s="38">
        <v>112.65</v>
      </c>
      <c r="N716" s="5"/>
      <c r="O716" t="str">
        <f>VLOOKUP(I716,Article_famille!A:B,2,FALSE)</f>
        <v>Yeux</v>
      </c>
      <c r="P716" t="str">
        <f>VLOOKUP(A716,'Copier commandes wix'!I:N,4,FALSE)</f>
        <v>‎13‎/‎07‎/‎2016</v>
      </c>
      <c r="Q716">
        <f>VLOOKUP(G716,'effectif par contrat'!A:B,2,FALSE)</f>
        <v>10</v>
      </c>
    </row>
    <row r="717" spans="1:17" x14ac:dyDescent="0.35">
      <c r="A717" s="59" t="s">
        <v>2185</v>
      </c>
      <c r="B717" s="40" t="s">
        <v>141</v>
      </c>
      <c r="C717" s="40" t="str">
        <f t="shared" si="64"/>
        <v>KARINE</v>
      </c>
      <c r="D717" s="40">
        <f t="shared" si="65"/>
        <v>7</v>
      </c>
      <c r="E717" s="40">
        <f t="shared" si="66"/>
        <v>12</v>
      </c>
      <c r="F717" s="40" t="str">
        <f t="shared" si="67"/>
        <v>BEDON</v>
      </c>
      <c r="G717" s="40" t="str">
        <f>VLOOKUP(F717,'Effectif contrat'!A:B,2,FALSE)</f>
        <v>B05 - FONCTIONS SUPPORT</v>
      </c>
      <c r="H717" s="32" t="s">
        <v>19</v>
      </c>
      <c r="I717" s="32" t="s">
        <v>163</v>
      </c>
      <c r="J717" s="32" t="s">
        <v>222</v>
      </c>
      <c r="K717" s="39">
        <v>2.2999999999999998</v>
      </c>
      <c r="L717" s="32">
        <v>3</v>
      </c>
      <c r="M717" s="39">
        <v>6.9</v>
      </c>
      <c r="N717" s="6"/>
      <c r="O717" t="str">
        <f>VLOOKUP(I717,Article_famille!A:B,2,FALSE)</f>
        <v>Corps</v>
      </c>
      <c r="P717" t="str">
        <f>VLOOKUP(A717,'Copier commandes wix'!I:N,4,FALSE)</f>
        <v>‎13‎/‎07‎/‎2016</v>
      </c>
      <c r="Q717">
        <f>VLOOKUP(G717,'effectif par contrat'!A:B,2,FALSE)</f>
        <v>10</v>
      </c>
    </row>
    <row r="718" spans="1:17" x14ac:dyDescent="0.35">
      <c r="A718" s="59" t="s">
        <v>2185</v>
      </c>
      <c r="B718" s="40" t="s">
        <v>141</v>
      </c>
      <c r="C718" s="40" t="str">
        <f t="shared" si="64"/>
        <v>KARINE</v>
      </c>
      <c r="D718" s="40">
        <f t="shared" si="65"/>
        <v>7</v>
      </c>
      <c r="E718" s="40">
        <f t="shared" si="66"/>
        <v>12</v>
      </c>
      <c r="F718" s="40" t="str">
        <f t="shared" si="67"/>
        <v>BEDON</v>
      </c>
      <c r="G718" s="40" t="str">
        <f>VLOOKUP(F718,'Effectif contrat'!A:B,2,FALSE)</f>
        <v>B05 - FONCTIONS SUPPORT</v>
      </c>
      <c r="H718" s="31" t="s">
        <v>19</v>
      </c>
      <c r="I718" s="31" t="s">
        <v>20</v>
      </c>
      <c r="J718" s="31">
        <v>10</v>
      </c>
      <c r="K718" s="38">
        <v>3.71</v>
      </c>
      <c r="L718" s="31">
        <v>36</v>
      </c>
      <c r="M718" s="38">
        <v>133.56</v>
      </c>
      <c r="N718" s="5"/>
      <c r="O718" t="str">
        <f>VLOOKUP(I718,Article_famille!A:B,2,FALSE)</f>
        <v>Mains</v>
      </c>
      <c r="P718" t="str">
        <f>VLOOKUP(A718,'Copier commandes wix'!I:N,4,FALSE)</f>
        <v>‎13‎/‎07‎/‎2016</v>
      </c>
      <c r="Q718">
        <f>VLOOKUP(G718,'effectif par contrat'!A:B,2,FALSE)</f>
        <v>10</v>
      </c>
    </row>
    <row r="719" spans="1:17" x14ac:dyDescent="0.35">
      <c r="A719" s="59" t="s">
        <v>2185</v>
      </c>
      <c r="B719" s="40" t="s">
        <v>141</v>
      </c>
      <c r="C719" s="40" t="str">
        <f t="shared" si="64"/>
        <v>KARINE</v>
      </c>
      <c r="D719" s="40">
        <f t="shared" si="65"/>
        <v>7</v>
      </c>
      <c r="E719" s="40">
        <f t="shared" si="66"/>
        <v>12</v>
      </c>
      <c r="F719" s="40" t="str">
        <f t="shared" si="67"/>
        <v>BEDON</v>
      </c>
      <c r="G719" s="40" t="str">
        <f>VLOOKUP(F719,'Effectif contrat'!A:B,2,FALSE)</f>
        <v>B05 - FONCTIONS SUPPORT</v>
      </c>
      <c r="H719" s="32" t="s">
        <v>19</v>
      </c>
      <c r="I719" s="32" t="s">
        <v>37</v>
      </c>
      <c r="J719" s="32">
        <v>44</v>
      </c>
      <c r="K719" s="39">
        <v>35.200000000000003</v>
      </c>
      <c r="L719" s="32">
        <v>2</v>
      </c>
      <c r="M719" s="39">
        <v>70.400000000000006</v>
      </c>
      <c r="N719" s="6"/>
      <c r="O719" t="str">
        <f>VLOOKUP(I719,Article_famille!A:B,2,FALSE)</f>
        <v>Pieds</v>
      </c>
      <c r="P719" t="str">
        <f>VLOOKUP(A719,'Copier commandes wix'!I:N,4,FALSE)</f>
        <v>‎13‎/‎07‎/‎2016</v>
      </c>
      <c r="Q719">
        <f>VLOOKUP(G719,'effectif par contrat'!A:B,2,FALSE)</f>
        <v>10</v>
      </c>
    </row>
    <row r="720" spans="1:17" x14ac:dyDescent="0.35">
      <c r="A720" s="59" t="s">
        <v>2186</v>
      </c>
      <c r="B720" s="40" t="s">
        <v>501</v>
      </c>
      <c r="C720" s="40" t="str">
        <f t="shared" si="64"/>
        <v>Mathias</v>
      </c>
      <c r="D720" s="40">
        <f t="shared" si="65"/>
        <v>8</v>
      </c>
      <c r="E720" s="40">
        <f t="shared" si="66"/>
        <v>14</v>
      </c>
      <c r="F720" s="40" t="str">
        <f t="shared" si="67"/>
        <v>Hereau</v>
      </c>
      <c r="G720" s="40" t="str">
        <f>VLOOKUP(F720,'Effectif contrat'!A:B,2,FALSE)</f>
        <v>CHANTIERS ELEC - REIXACH</v>
      </c>
      <c r="H720" s="31" t="s">
        <v>19</v>
      </c>
      <c r="I720" s="31" t="s">
        <v>443</v>
      </c>
      <c r="J720" s="31"/>
      <c r="K720" s="38">
        <v>4.01</v>
      </c>
      <c r="L720" s="31">
        <v>10</v>
      </c>
      <c r="M720" s="38">
        <v>40.1</v>
      </c>
      <c r="N720" s="5"/>
      <c r="O720" t="str">
        <f>VLOOKUP(I720,Article_famille!A:B,2,FALSE)</f>
        <v>Respiratoire</v>
      </c>
      <c r="P720" t="str">
        <f>VLOOKUP(A720,'Copier commandes wix'!I:N,4,FALSE)</f>
        <v>‎20‎/‎07‎/‎2016</v>
      </c>
      <c r="Q720">
        <f>VLOOKUP(G720,'effectif par contrat'!A:B,2,FALSE)</f>
        <v>6</v>
      </c>
    </row>
    <row r="721" spans="1:17" x14ac:dyDescent="0.35">
      <c r="A721" s="59" t="s">
        <v>2187</v>
      </c>
      <c r="B721" s="40" t="s">
        <v>451</v>
      </c>
      <c r="C721" s="40" t="str">
        <f t="shared" si="64"/>
        <v>stephane</v>
      </c>
      <c r="D721" s="40">
        <f t="shared" si="65"/>
        <v>9</v>
      </c>
      <c r="E721" s="40">
        <f t="shared" si="66"/>
        <v>16</v>
      </c>
      <c r="F721" s="40" t="str">
        <f t="shared" si="67"/>
        <v>mirouze</v>
      </c>
      <c r="G721" s="40" t="str">
        <f>VLOOKUP(F721,'Effectif contrat'!A:B,2,FALSE)</f>
        <v>ATELIER B05</v>
      </c>
      <c r="H721" s="31" t="s">
        <v>19</v>
      </c>
      <c r="I721" s="31" t="s">
        <v>20</v>
      </c>
      <c r="J721" s="31">
        <v>10</v>
      </c>
      <c r="K721" s="38">
        <v>3.71</v>
      </c>
      <c r="L721" s="31">
        <v>10</v>
      </c>
      <c r="M721" s="38">
        <v>37.1</v>
      </c>
      <c r="N721" s="5"/>
      <c r="O721" t="str">
        <f>VLOOKUP(I721,Article_famille!A:B,2,FALSE)</f>
        <v>Mains</v>
      </c>
      <c r="P721" t="str">
        <f>VLOOKUP(A721,'Copier commandes wix'!I:N,4,FALSE)</f>
        <v>‎20‎/‎07‎/‎2016</v>
      </c>
      <c r="Q721">
        <f>VLOOKUP(G721,'effectif par contrat'!A:B,2,FALSE)</f>
        <v>5</v>
      </c>
    </row>
    <row r="722" spans="1:17" x14ac:dyDescent="0.35">
      <c r="A722" s="59" t="s">
        <v>2188</v>
      </c>
      <c r="B722" s="40" t="s">
        <v>486</v>
      </c>
      <c r="C722" s="40" t="str">
        <f t="shared" si="64"/>
        <v>MAthieu</v>
      </c>
      <c r="D722" s="40">
        <f t="shared" si="65"/>
        <v>8</v>
      </c>
      <c r="E722" s="40">
        <f t="shared" si="66"/>
        <v>17</v>
      </c>
      <c r="F722" s="40" t="str">
        <f t="shared" si="67"/>
        <v>Cantonnet</v>
      </c>
      <c r="G722" s="40" t="str">
        <f>VLOOKUP(F722,'Effectif contrat'!A:B,2,FALSE)</f>
        <v>AIRBUS - MAINTENANCE FAL</v>
      </c>
      <c r="H722" s="31" t="s">
        <v>112</v>
      </c>
      <c r="I722" s="31" t="s">
        <v>113</v>
      </c>
      <c r="J722" s="31" t="s">
        <v>209</v>
      </c>
      <c r="K722" s="38">
        <v>0</v>
      </c>
      <c r="L722" s="31">
        <v>3</v>
      </c>
      <c r="M722" s="38">
        <v>0</v>
      </c>
      <c r="N722" s="5"/>
      <c r="O722" t="str">
        <f>VLOOKUP(I722,Article_famille!A:B,2,FALSE)</f>
        <v>VPI</v>
      </c>
      <c r="P722" t="str">
        <f>VLOOKUP(A722,'Copier commandes wix'!I:N,4,FALSE)</f>
        <v>‎20‎/‎07‎/‎2016</v>
      </c>
      <c r="Q722">
        <f>VLOOKUP(G722,'effectif par contrat'!A:B,2,FALSE)</f>
        <v>38</v>
      </c>
    </row>
    <row r="723" spans="1:17" x14ac:dyDescent="0.35">
      <c r="A723" s="59" t="s">
        <v>2188</v>
      </c>
      <c r="B723" s="40" t="s">
        <v>141</v>
      </c>
      <c r="C723" s="40" t="str">
        <f t="shared" si="64"/>
        <v>KARINE</v>
      </c>
      <c r="D723" s="40">
        <f t="shared" si="65"/>
        <v>7</v>
      </c>
      <c r="E723" s="40">
        <f t="shared" si="66"/>
        <v>12</v>
      </c>
      <c r="F723" s="40" t="str">
        <f t="shared" si="67"/>
        <v>BEDON</v>
      </c>
      <c r="G723" s="40" t="str">
        <f>VLOOKUP(F723,'Effectif contrat'!A:B,2,FALSE)</f>
        <v>B05 - FONCTIONS SUPPORT</v>
      </c>
      <c r="H723" s="32" t="s">
        <v>19</v>
      </c>
      <c r="I723" s="32" t="s">
        <v>443</v>
      </c>
      <c r="J723" s="32"/>
      <c r="K723" s="39">
        <v>4.01</v>
      </c>
      <c r="L723" s="32">
        <v>20</v>
      </c>
      <c r="M723" s="39">
        <v>80.2</v>
      </c>
      <c r="N723" s="6"/>
      <c r="O723" t="str">
        <f>VLOOKUP(I723,Article_famille!A:B,2,FALSE)</f>
        <v>Respiratoire</v>
      </c>
      <c r="P723" t="str">
        <f>VLOOKUP(A723,'Copier commandes wix'!I:N,4,FALSE)</f>
        <v>‎20‎/‎07‎/‎2016</v>
      </c>
      <c r="Q723">
        <f>VLOOKUP(G723,'effectif par contrat'!A:B,2,FALSE)</f>
        <v>10</v>
      </c>
    </row>
    <row r="724" spans="1:17" x14ac:dyDescent="0.35">
      <c r="A724" s="59" t="s">
        <v>2188</v>
      </c>
      <c r="B724" s="40" t="s">
        <v>141</v>
      </c>
      <c r="C724" s="40" t="str">
        <f t="shared" si="64"/>
        <v>KARINE</v>
      </c>
      <c r="D724" s="40">
        <f t="shared" si="65"/>
        <v>7</v>
      </c>
      <c r="E724" s="40">
        <f t="shared" si="66"/>
        <v>12</v>
      </c>
      <c r="F724" s="40" t="str">
        <f t="shared" si="67"/>
        <v>BEDON</v>
      </c>
      <c r="G724" s="40" t="str">
        <f>VLOOKUP(F724,'Effectif contrat'!A:B,2,FALSE)</f>
        <v>B05 - FONCTIONS SUPPORT</v>
      </c>
      <c r="H724" s="31" t="s">
        <v>19</v>
      </c>
      <c r="I724" s="31" t="s">
        <v>163</v>
      </c>
      <c r="J724" s="31" t="s">
        <v>222</v>
      </c>
      <c r="K724" s="38">
        <v>2.2999999999999998</v>
      </c>
      <c r="L724" s="31">
        <v>10</v>
      </c>
      <c r="M724" s="38">
        <v>23</v>
      </c>
      <c r="N724" s="5"/>
      <c r="O724" t="str">
        <f>VLOOKUP(I724,Article_famille!A:B,2,FALSE)</f>
        <v>Corps</v>
      </c>
      <c r="P724" t="str">
        <f>VLOOKUP(A724,'Copier commandes wix'!I:N,4,FALSE)</f>
        <v>‎20‎/‎07‎/‎2016</v>
      </c>
      <c r="Q724">
        <f>VLOOKUP(G724,'effectif par contrat'!A:B,2,FALSE)</f>
        <v>10</v>
      </c>
    </row>
    <row r="725" spans="1:17" x14ac:dyDescent="0.35">
      <c r="A725" s="59" t="s">
        <v>2188</v>
      </c>
      <c r="B725" s="40" t="s">
        <v>141</v>
      </c>
      <c r="C725" s="40" t="str">
        <f t="shared" si="64"/>
        <v>KARINE</v>
      </c>
      <c r="D725" s="40">
        <f t="shared" si="65"/>
        <v>7</v>
      </c>
      <c r="E725" s="40">
        <f t="shared" si="66"/>
        <v>12</v>
      </c>
      <c r="F725" s="40" t="str">
        <f t="shared" si="67"/>
        <v>BEDON</v>
      </c>
      <c r="G725" s="40" t="str">
        <f>VLOOKUP(F725,'Effectif contrat'!A:B,2,FALSE)</f>
        <v>B05 - FONCTIONS SUPPORT</v>
      </c>
      <c r="H725" s="31" t="s">
        <v>19</v>
      </c>
      <c r="I725" s="31" t="s">
        <v>443</v>
      </c>
      <c r="J725" s="31"/>
      <c r="K725" s="38">
        <v>4.01</v>
      </c>
      <c r="L725" s="31">
        <v>20</v>
      </c>
      <c r="M725" s="38">
        <v>80.2</v>
      </c>
      <c r="N725" s="5"/>
      <c r="O725" t="str">
        <f>VLOOKUP(I725,Article_famille!A:B,2,FALSE)</f>
        <v>Respiratoire</v>
      </c>
      <c r="P725" t="str">
        <f>VLOOKUP(A725,'Copier commandes wix'!I:N,4,FALSE)</f>
        <v>‎20‎/‎07‎/‎2016</v>
      </c>
      <c r="Q725">
        <f>VLOOKUP(G725,'effectif par contrat'!A:B,2,FALSE)</f>
        <v>10</v>
      </c>
    </row>
    <row r="726" spans="1:17" x14ac:dyDescent="0.35">
      <c r="A726" s="59" t="s">
        <v>2188</v>
      </c>
      <c r="B726" s="40" t="s">
        <v>141</v>
      </c>
      <c r="C726" s="40" t="str">
        <f t="shared" si="64"/>
        <v>KARINE</v>
      </c>
      <c r="D726" s="40">
        <f t="shared" si="65"/>
        <v>7</v>
      </c>
      <c r="E726" s="40">
        <f t="shared" si="66"/>
        <v>12</v>
      </c>
      <c r="F726" s="40" t="str">
        <f t="shared" si="67"/>
        <v>BEDON</v>
      </c>
      <c r="G726" s="40" t="str">
        <f>VLOOKUP(F726,'Effectif contrat'!A:B,2,FALSE)</f>
        <v>B05 - FONCTIONS SUPPORT</v>
      </c>
      <c r="H726" s="32" t="s">
        <v>19</v>
      </c>
      <c r="I726" s="32" t="s">
        <v>163</v>
      </c>
      <c r="J726" s="32" t="s">
        <v>222</v>
      </c>
      <c r="K726" s="39">
        <v>2.2999999999999998</v>
      </c>
      <c r="L726" s="32">
        <v>10</v>
      </c>
      <c r="M726" s="39">
        <v>23</v>
      </c>
      <c r="N726" s="6"/>
      <c r="O726" t="str">
        <f>VLOOKUP(I726,Article_famille!A:B,2,FALSE)</f>
        <v>Corps</v>
      </c>
      <c r="P726" t="str">
        <f>VLOOKUP(A726,'Copier commandes wix'!I:N,4,FALSE)</f>
        <v>‎20‎/‎07‎/‎2016</v>
      </c>
      <c r="Q726">
        <f>VLOOKUP(G726,'effectif par contrat'!A:B,2,FALSE)</f>
        <v>10</v>
      </c>
    </row>
    <row r="727" spans="1:17" x14ac:dyDescent="0.35">
      <c r="A727" s="59" t="s">
        <v>2188</v>
      </c>
      <c r="B727" s="40" t="s">
        <v>141</v>
      </c>
      <c r="C727" s="40" t="str">
        <f t="shared" si="64"/>
        <v>KARINE</v>
      </c>
      <c r="D727" s="40">
        <f t="shared" si="65"/>
        <v>7</v>
      </c>
      <c r="E727" s="40">
        <f t="shared" si="66"/>
        <v>12</v>
      </c>
      <c r="F727" s="40" t="str">
        <f t="shared" si="67"/>
        <v>BEDON</v>
      </c>
      <c r="G727" s="40" t="str">
        <f>VLOOKUP(F727,'Effectif contrat'!A:B,2,FALSE)</f>
        <v>B05 - FONCTIONS SUPPORT</v>
      </c>
      <c r="H727" s="31" t="s">
        <v>112</v>
      </c>
      <c r="I727" s="31" t="s">
        <v>113</v>
      </c>
      <c r="J727" s="31" t="s">
        <v>217</v>
      </c>
      <c r="K727" s="38">
        <v>0</v>
      </c>
      <c r="L727" s="31">
        <v>3</v>
      </c>
      <c r="M727" s="38">
        <v>0</v>
      </c>
      <c r="N727" s="5"/>
      <c r="O727" t="str">
        <f>VLOOKUP(I727,Article_famille!A:B,2,FALSE)</f>
        <v>VPI</v>
      </c>
      <c r="P727" t="str">
        <f>VLOOKUP(A727,'Copier commandes wix'!I:N,4,FALSE)</f>
        <v>‎20‎/‎07‎/‎2016</v>
      </c>
      <c r="Q727">
        <f>VLOOKUP(G727,'effectif par contrat'!A:B,2,FALSE)</f>
        <v>10</v>
      </c>
    </row>
    <row r="728" spans="1:17" x14ac:dyDescent="0.35">
      <c r="A728" s="59" t="s">
        <v>2188</v>
      </c>
      <c r="B728" s="40" t="s">
        <v>141</v>
      </c>
      <c r="C728" s="40" t="str">
        <f t="shared" si="64"/>
        <v>KARINE</v>
      </c>
      <c r="D728" s="40">
        <f t="shared" si="65"/>
        <v>7</v>
      </c>
      <c r="E728" s="40">
        <f t="shared" si="66"/>
        <v>12</v>
      </c>
      <c r="F728" s="40" t="str">
        <f t="shared" si="67"/>
        <v>BEDON</v>
      </c>
      <c r="G728" s="40" t="str">
        <f>VLOOKUP(F728,'Effectif contrat'!A:B,2,FALSE)</f>
        <v>B05 - FONCTIONS SUPPORT</v>
      </c>
      <c r="H728" s="32" t="s">
        <v>112</v>
      </c>
      <c r="I728" s="32" t="s">
        <v>207</v>
      </c>
      <c r="J728" s="32" t="s">
        <v>502</v>
      </c>
      <c r="K728" s="39">
        <v>0</v>
      </c>
      <c r="L728" s="32">
        <v>2</v>
      </c>
      <c r="M728" s="39">
        <v>0</v>
      </c>
      <c r="N728" s="6"/>
      <c r="O728" t="str">
        <f>VLOOKUP(I728,Article_famille!A:B,2,FALSE)</f>
        <v>VPI</v>
      </c>
      <c r="P728" t="str">
        <f>VLOOKUP(A728,'Copier commandes wix'!I:N,4,FALSE)</f>
        <v>‎20‎/‎07‎/‎2016</v>
      </c>
      <c r="Q728">
        <f>VLOOKUP(G728,'effectif par contrat'!A:B,2,FALSE)</f>
        <v>10</v>
      </c>
    </row>
    <row r="729" spans="1:17" x14ac:dyDescent="0.35">
      <c r="A729" s="59" t="s">
        <v>2188</v>
      </c>
      <c r="B729" s="40" t="s">
        <v>141</v>
      </c>
      <c r="C729" s="40" t="str">
        <f t="shared" si="64"/>
        <v>KARINE</v>
      </c>
      <c r="D729" s="40">
        <f t="shared" si="65"/>
        <v>7</v>
      </c>
      <c r="E729" s="40">
        <f t="shared" si="66"/>
        <v>12</v>
      </c>
      <c r="F729" s="40" t="str">
        <f t="shared" si="67"/>
        <v>BEDON</v>
      </c>
      <c r="G729" s="40" t="str">
        <f>VLOOKUP(F729,'Effectif contrat'!A:B,2,FALSE)</f>
        <v>B05 - FONCTIONS SUPPORT</v>
      </c>
      <c r="H729" s="31" t="s">
        <v>112</v>
      </c>
      <c r="I729" s="31" t="s">
        <v>207</v>
      </c>
      <c r="J729" s="31" t="s">
        <v>503</v>
      </c>
      <c r="K729" s="38">
        <v>0</v>
      </c>
      <c r="L729" s="31">
        <v>2</v>
      </c>
      <c r="M729" s="38">
        <v>0</v>
      </c>
      <c r="N729" s="5"/>
      <c r="O729" t="str">
        <f>VLOOKUP(I729,Article_famille!A:B,2,FALSE)</f>
        <v>VPI</v>
      </c>
      <c r="P729" t="str">
        <f>VLOOKUP(A729,'Copier commandes wix'!I:N,4,FALSE)</f>
        <v>‎20‎/‎07‎/‎2016</v>
      </c>
      <c r="Q729">
        <f>VLOOKUP(G729,'effectif par contrat'!A:B,2,FALSE)</f>
        <v>10</v>
      </c>
    </row>
    <row r="730" spans="1:17" x14ac:dyDescent="0.35">
      <c r="A730" s="59" t="s">
        <v>2188</v>
      </c>
      <c r="B730" s="40" t="s">
        <v>141</v>
      </c>
      <c r="C730" s="40" t="str">
        <f t="shared" si="64"/>
        <v>KARINE</v>
      </c>
      <c r="D730" s="40">
        <f t="shared" si="65"/>
        <v>7</v>
      </c>
      <c r="E730" s="40">
        <f t="shared" si="66"/>
        <v>12</v>
      </c>
      <c r="F730" s="40" t="str">
        <f t="shared" si="67"/>
        <v>BEDON</v>
      </c>
      <c r="G730" s="40" t="str">
        <f>VLOOKUP(F730,'Effectif contrat'!A:B,2,FALSE)</f>
        <v>B05 - FONCTIONS SUPPORT</v>
      </c>
      <c r="H730" s="32" t="s">
        <v>112</v>
      </c>
      <c r="I730" s="32" t="s">
        <v>113</v>
      </c>
      <c r="J730" s="32" t="s">
        <v>13</v>
      </c>
      <c r="K730" s="39">
        <v>0</v>
      </c>
      <c r="L730" s="32">
        <v>3</v>
      </c>
      <c r="M730" s="39">
        <v>0</v>
      </c>
      <c r="N730" s="6"/>
      <c r="O730" t="str">
        <f>VLOOKUP(I730,Article_famille!A:B,2,FALSE)</f>
        <v>VPI</v>
      </c>
      <c r="P730" t="str">
        <f>VLOOKUP(A730,'Copier commandes wix'!I:N,4,FALSE)</f>
        <v>‎20‎/‎07‎/‎2016</v>
      </c>
      <c r="Q730">
        <f>VLOOKUP(G730,'effectif par contrat'!A:B,2,FALSE)</f>
        <v>10</v>
      </c>
    </row>
    <row r="731" spans="1:17" x14ac:dyDescent="0.35">
      <c r="A731" s="59" t="s">
        <v>2188</v>
      </c>
      <c r="B731" s="40" t="s">
        <v>141</v>
      </c>
      <c r="C731" s="40" t="str">
        <f t="shared" si="64"/>
        <v>KARINE</v>
      </c>
      <c r="D731" s="40">
        <f t="shared" si="65"/>
        <v>7</v>
      </c>
      <c r="E731" s="40">
        <f t="shared" si="66"/>
        <v>12</v>
      </c>
      <c r="F731" s="40" t="str">
        <f t="shared" si="67"/>
        <v>BEDON</v>
      </c>
      <c r="G731" s="40" t="str">
        <f>VLOOKUP(F731,'Effectif contrat'!A:B,2,FALSE)</f>
        <v>B05 - FONCTIONS SUPPORT</v>
      </c>
      <c r="H731" s="31" t="s">
        <v>19</v>
      </c>
      <c r="I731" s="31" t="s">
        <v>443</v>
      </c>
      <c r="J731" s="31"/>
      <c r="K731" s="38">
        <v>4.01</v>
      </c>
      <c r="L731" s="31">
        <v>20</v>
      </c>
      <c r="M731" s="38">
        <v>80.2</v>
      </c>
      <c r="N731" s="5"/>
      <c r="O731" t="str">
        <f>VLOOKUP(I731,Article_famille!A:B,2,FALSE)</f>
        <v>Respiratoire</v>
      </c>
      <c r="P731" t="str">
        <f>VLOOKUP(A731,'Copier commandes wix'!I:N,4,FALSE)</f>
        <v>‎20‎/‎07‎/‎2016</v>
      </c>
      <c r="Q731">
        <f>VLOOKUP(G731,'effectif par contrat'!A:B,2,FALSE)</f>
        <v>10</v>
      </c>
    </row>
    <row r="732" spans="1:17" x14ac:dyDescent="0.35">
      <c r="A732" s="59" t="s">
        <v>2188</v>
      </c>
      <c r="B732" s="40" t="s">
        <v>141</v>
      </c>
      <c r="C732" s="40" t="str">
        <f t="shared" si="64"/>
        <v>KARINE</v>
      </c>
      <c r="D732" s="40">
        <f t="shared" si="65"/>
        <v>7</v>
      </c>
      <c r="E732" s="40">
        <f t="shared" si="66"/>
        <v>12</v>
      </c>
      <c r="F732" s="40" t="str">
        <f t="shared" si="67"/>
        <v>BEDON</v>
      </c>
      <c r="G732" s="40" t="str">
        <f>VLOOKUP(F732,'Effectif contrat'!A:B,2,FALSE)</f>
        <v>B05 - FONCTIONS SUPPORT</v>
      </c>
      <c r="H732" s="32" t="s">
        <v>19</v>
      </c>
      <c r="I732" s="32" t="s">
        <v>163</v>
      </c>
      <c r="J732" s="32" t="s">
        <v>222</v>
      </c>
      <c r="K732" s="39">
        <v>2.2999999999999998</v>
      </c>
      <c r="L732" s="32">
        <v>10</v>
      </c>
      <c r="M732" s="39">
        <v>23</v>
      </c>
      <c r="N732" s="6"/>
      <c r="O732" t="str">
        <f>VLOOKUP(I732,Article_famille!A:B,2,FALSE)</f>
        <v>Corps</v>
      </c>
      <c r="P732" t="str">
        <f>VLOOKUP(A732,'Copier commandes wix'!I:N,4,FALSE)</f>
        <v>‎20‎/‎07‎/‎2016</v>
      </c>
      <c r="Q732">
        <f>VLOOKUP(G732,'effectif par contrat'!A:B,2,FALSE)</f>
        <v>10</v>
      </c>
    </row>
    <row r="733" spans="1:17" x14ac:dyDescent="0.35">
      <c r="A733" s="59" t="s">
        <v>2188</v>
      </c>
      <c r="B733" s="40" t="s">
        <v>141</v>
      </c>
      <c r="C733" s="40" t="str">
        <f t="shared" si="64"/>
        <v>KARINE</v>
      </c>
      <c r="D733" s="40">
        <f t="shared" si="65"/>
        <v>7</v>
      </c>
      <c r="E733" s="40">
        <f t="shared" si="66"/>
        <v>12</v>
      </c>
      <c r="F733" s="40" t="str">
        <f t="shared" si="67"/>
        <v>BEDON</v>
      </c>
      <c r="G733" s="40" t="str">
        <f>VLOOKUP(F733,'Effectif contrat'!A:B,2,FALSE)</f>
        <v>B05 - FONCTIONS SUPPORT</v>
      </c>
      <c r="H733" s="31" t="s">
        <v>19</v>
      </c>
      <c r="I733" s="31" t="s">
        <v>443</v>
      </c>
      <c r="J733" s="31"/>
      <c r="K733" s="38">
        <v>4.01</v>
      </c>
      <c r="L733" s="31">
        <v>20</v>
      </c>
      <c r="M733" s="38">
        <v>80.2</v>
      </c>
      <c r="N733" s="5"/>
      <c r="O733" t="str">
        <f>VLOOKUP(I733,Article_famille!A:B,2,FALSE)</f>
        <v>Respiratoire</v>
      </c>
      <c r="P733" t="str">
        <f>VLOOKUP(A733,'Copier commandes wix'!I:N,4,FALSE)</f>
        <v>‎20‎/‎07‎/‎2016</v>
      </c>
      <c r="Q733">
        <f>VLOOKUP(G733,'effectif par contrat'!A:B,2,FALSE)</f>
        <v>10</v>
      </c>
    </row>
    <row r="734" spans="1:17" x14ac:dyDescent="0.35">
      <c r="A734" s="59" t="s">
        <v>2188</v>
      </c>
      <c r="B734" s="40" t="s">
        <v>141</v>
      </c>
      <c r="C734" s="40" t="str">
        <f t="shared" si="64"/>
        <v>KARINE</v>
      </c>
      <c r="D734" s="40">
        <f t="shared" si="65"/>
        <v>7</v>
      </c>
      <c r="E734" s="40">
        <f t="shared" si="66"/>
        <v>12</v>
      </c>
      <c r="F734" s="40" t="str">
        <f t="shared" si="67"/>
        <v>BEDON</v>
      </c>
      <c r="G734" s="40" t="str">
        <f>VLOOKUP(F734,'Effectif contrat'!A:B,2,FALSE)</f>
        <v>B05 - FONCTIONS SUPPORT</v>
      </c>
      <c r="H734" s="32" t="s">
        <v>19</v>
      </c>
      <c r="I734" s="32" t="s">
        <v>163</v>
      </c>
      <c r="J734" s="32" t="s">
        <v>222</v>
      </c>
      <c r="K734" s="39">
        <v>2.2999999999999998</v>
      </c>
      <c r="L734" s="32">
        <v>10</v>
      </c>
      <c r="M734" s="39">
        <v>23</v>
      </c>
      <c r="N734" s="6"/>
      <c r="O734" t="str">
        <f>VLOOKUP(I734,Article_famille!A:B,2,FALSE)</f>
        <v>Corps</v>
      </c>
      <c r="P734" t="str">
        <f>VLOOKUP(A734,'Copier commandes wix'!I:N,4,FALSE)</f>
        <v>‎20‎/‎07‎/‎2016</v>
      </c>
      <c r="Q734">
        <f>VLOOKUP(G734,'effectif par contrat'!A:B,2,FALSE)</f>
        <v>10</v>
      </c>
    </row>
    <row r="735" spans="1:17" x14ac:dyDescent="0.35">
      <c r="A735" s="59" t="s">
        <v>2188</v>
      </c>
      <c r="B735" s="40" t="s">
        <v>141</v>
      </c>
      <c r="C735" s="40" t="str">
        <f t="shared" si="64"/>
        <v>KARINE</v>
      </c>
      <c r="D735" s="40">
        <f t="shared" si="65"/>
        <v>7</v>
      </c>
      <c r="E735" s="40">
        <f t="shared" si="66"/>
        <v>12</v>
      </c>
      <c r="F735" s="40" t="str">
        <f t="shared" si="67"/>
        <v>BEDON</v>
      </c>
      <c r="G735" s="40" t="str">
        <f>VLOOKUP(F735,'Effectif contrat'!A:B,2,FALSE)</f>
        <v>B05 - FONCTIONS SUPPORT</v>
      </c>
      <c r="H735" s="31" t="s">
        <v>19</v>
      </c>
      <c r="I735" s="31" t="s">
        <v>443</v>
      </c>
      <c r="J735" s="31"/>
      <c r="K735" s="38">
        <v>4.01</v>
      </c>
      <c r="L735" s="31">
        <v>20</v>
      </c>
      <c r="M735" s="38">
        <v>80.2</v>
      </c>
      <c r="N735" s="5"/>
      <c r="O735" t="str">
        <f>VLOOKUP(I735,Article_famille!A:B,2,FALSE)</f>
        <v>Respiratoire</v>
      </c>
      <c r="P735" t="str">
        <f>VLOOKUP(A735,'Copier commandes wix'!I:N,4,FALSE)</f>
        <v>‎20‎/‎07‎/‎2016</v>
      </c>
      <c r="Q735">
        <f>VLOOKUP(G735,'effectif par contrat'!A:B,2,FALSE)</f>
        <v>10</v>
      </c>
    </row>
    <row r="736" spans="1:17" x14ac:dyDescent="0.35">
      <c r="A736" s="59" t="s">
        <v>2188</v>
      </c>
      <c r="B736" s="40" t="s">
        <v>141</v>
      </c>
      <c r="C736" s="40" t="str">
        <f t="shared" si="64"/>
        <v>KARINE</v>
      </c>
      <c r="D736" s="40">
        <f t="shared" si="65"/>
        <v>7</v>
      </c>
      <c r="E736" s="40">
        <f t="shared" si="66"/>
        <v>12</v>
      </c>
      <c r="F736" s="40" t="str">
        <f t="shared" si="67"/>
        <v>BEDON</v>
      </c>
      <c r="G736" s="40" t="str">
        <f>VLOOKUP(F736,'Effectif contrat'!A:B,2,FALSE)</f>
        <v>B05 - FONCTIONS SUPPORT</v>
      </c>
      <c r="H736" s="32" t="s">
        <v>19</v>
      </c>
      <c r="I736" s="32" t="s">
        <v>163</v>
      </c>
      <c r="J736" s="32" t="s">
        <v>222</v>
      </c>
      <c r="K736" s="39">
        <v>2.2999999999999998</v>
      </c>
      <c r="L736" s="32">
        <v>10</v>
      </c>
      <c r="M736" s="39">
        <v>23</v>
      </c>
      <c r="N736" s="6"/>
      <c r="O736" t="str">
        <f>VLOOKUP(I736,Article_famille!A:B,2,FALSE)</f>
        <v>Corps</v>
      </c>
      <c r="P736" t="str">
        <f>VLOOKUP(A736,'Copier commandes wix'!I:N,4,FALSE)</f>
        <v>‎20‎/‎07‎/‎2016</v>
      </c>
      <c r="Q736">
        <f>VLOOKUP(G736,'effectif par contrat'!A:B,2,FALSE)</f>
        <v>10</v>
      </c>
    </row>
    <row r="737" spans="1:17" x14ac:dyDescent="0.35">
      <c r="A737" s="59" t="s">
        <v>2188</v>
      </c>
      <c r="B737" s="40" t="s">
        <v>141</v>
      </c>
      <c r="C737" s="40" t="str">
        <f t="shared" si="64"/>
        <v>KARINE</v>
      </c>
      <c r="D737" s="40">
        <f t="shared" si="65"/>
        <v>7</v>
      </c>
      <c r="E737" s="40">
        <f t="shared" si="66"/>
        <v>12</v>
      </c>
      <c r="F737" s="40" t="str">
        <f t="shared" si="67"/>
        <v>BEDON</v>
      </c>
      <c r="G737" s="40" t="str">
        <f>VLOOKUP(F737,'Effectif contrat'!A:B,2,FALSE)</f>
        <v>B05 - FONCTIONS SUPPORT</v>
      </c>
      <c r="H737" s="31" t="s">
        <v>19</v>
      </c>
      <c r="I737" s="31" t="s">
        <v>180</v>
      </c>
      <c r="J737" s="31"/>
      <c r="K737" s="38">
        <v>18.87</v>
      </c>
      <c r="L737" s="31">
        <v>4</v>
      </c>
      <c r="M737" s="38">
        <v>75.48</v>
      </c>
      <c r="N737" s="5"/>
      <c r="O737" t="str">
        <f>VLOOKUP(I737,Article_famille!A:B,2,FALSE)</f>
        <v>Tête</v>
      </c>
      <c r="P737" t="str">
        <f>VLOOKUP(A737,'Copier commandes wix'!I:N,4,FALSE)</f>
        <v>‎20‎/‎07‎/‎2016</v>
      </c>
      <c r="Q737">
        <f>VLOOKUP(G737,'effectif par contrat'!A:B,2,FALSE)</f>
        <v>10</v>
      </c>
    </row>
    <row r="738" spans="1:17" x14ac:dyDescent="0.35">
      <c r="A738" s="59" t="s">
        <v>2188</v>
      </c>
      <c r="B738" s="40" t="s">
        <v>141</v>
      </c>
      <c r="C738" s="40" t="str">
        <f t="shared" si="64"/>
        <v>KARINE</v>
      </c>
      <c r="D738" s="40">
        <f t="shared" si="65"/>
        <v>7</v>
      </c>
      <c r="E738" s="40">
        <f t="shared" si="66"/>
        <v>12</v>
      </c>
      <c r="F738" s="40" t="str">
        <f t="shared" si="67"/>
        <v>BEDON</v>
      </c>
      <c r="G738" s="40" t="str">
        <f>VLOOKUP(F738,'Effectif contrat'!A:B,2,FALSE)</f>
        <v>B05 - FONCTIONS SUPPORT</v>
      </c>
      <c r="H738" s="31" t="s">
        <v>19</v>
      </c>
      <c r="I738" s="31" t="s">
        <v>180</v>
      </c>
      <c r="J738" s="31"/>
      <c r="K738" s="38">
        <v>18.87</v>
      </c>
      <c r="L738" s="31">
        <v>4</v>
      </c>
      <c r="M738" s="38">
        <v>75.48</v>
      </c>
      <c r="N738" s="5"/>
      <c r="O738" t="str">
        <f>VLOOKUP(I738,Article_famille!A:B,2,FALSE)</f>
        <v>Tête</v>
      </c>
      <c r="P738" t="str">
        <f>VLOOKUP(A738,'Copier commandes wix'!I:N,4,FALSE)</f>
        <v>‎20‎/‎07‎/‎2016</v>
      </c>
      <c r="Q738">
        <f>VLOOKUP(G738,'effectif par contrat'!A:B,2,FALSE)</f>
        <v>10</v>
      </c>
    </row>
    <row r="739" spans="1:17" x14ac:dyDescent="0.35">
      <c r="A739" s="59" t="s">
        <v>2188</v>
      </c>
      <c r="B739" s="40" t="s">
        <v>141</v>
      </c>
      <c r="C739" s="40" t="str">
        <f t="shared" si="64"/>
        <v>KARINE</v>
      </c>
      <c r="D739" s="40">
        <f t="shared" si="65"/>
        <v>7</v>
      </c>
      <c r="E739" s="40">
        <f t="shared" si="66"/>
        <v>12</v>
      </c>
      <c r="F739" s="40" t="str">
        <f t="shared" si="67"/>
        <v>BEDON</v>
      </c>
      <c r="G739" s="40" t="str">
        <f>VLOOKUP(F739,'Effectif contrat'!A:B,2,FALSE)</f>
        <v>B05 - FONCTIONS SUPPORT</v>
      </c>
      <c r="H739" s="31" t="s">
        <v>19</v>
      </c>
      <c r="I739" s="31" t="s">
        <v>443</v>
      </c>
      <c r="J739" s="31"/>
      <c r="K739" s="38">
        <v>4.01</v>
      </c>
      <c r="L739" s="31">
        <v>20</v>
      </c>
      <c r="M739" s="38">
        <v>80.2</v>
      </c>
      <c r="N739" s="5"/>
      <c r="O739" t="str">
        <f>VLOOKUP(I739,Article_famille!A:B,2,FALSE)</f>
        <v>Respiratoire</v>
      </c>
      <c r="P739" t="str">
        <f>VLOOKUP(A739,'Copier commandes wix'!I:N,4,FALSE)</f>
        <v>‎20‎/‎07‎/‎2016</v>
      </c>
      <c r="Q739">
        <f>VLOOKUP(G739,'effectif par contrat'!A:B,2,FALSE)</f>
        <v>10</v>
      </c>
    </row>
    <row r="740" spans="1:17" x14ac:dyDescent="0.35">
      <c r="A740" s="59" t="s">
        <v>2188</v>
      </c>
      <c r="B740" s="40" t="s">
        <v>141</v>
      </c>
      <c r="C740" s="40" t="str">
        <f t="shared" si="64"/>
        <v>KARINE</v>
      </c>
      <c r="D740" s="40">
        <f t="shared" si="65"/>
        <v>7</v>
      </c>
      <c r="E740" s="40">
        <f t="shared" si="66"/>
        <v>12</v>
      </c>
      <c r="F740" s="40" t="str">
        <f t="shared" si="67"/>
        <v>BEDON</v>
      </c>
      <c r="G740" s="40" t="str">
        <f>VLOOKUP(F740,'Effectif contrat'!A:B,2,FALSE)</f>
        <v>B05 - FONCTIONS SUPPORT</v>
      </c>
      <c r="H740" s="32" t="s">
        <v>19</v>
      </c>
      <c r="I740" s="32" t="s">
        <v>163</v>
      </c>
      <c r="J740" s="32" t="s">
        <v>222</v>
      </c>
      <c r="K740" s="39">
        <v>2.2999999999999998</v>
      </c>
      <c r="L740" s="32">
        <v>10</v>
      </c>
      <c r="M740" s="39">
        <v>23</v>
      </c>
      <c r="N740" s="6"/>
      <c r="O740" t="str">
        <f>VLOOKUP(I740,Article_famille!A:B,2,FALSE)</f>
        <v>Corps</v>
      </c>
      <c r="P740" t="str">
        <f>VLOOKUP(A740,'Copier commandes wix'!I:N,4,FALSE)</f>
        <v>‎20‎/‎07‎/‎2016</v>
      </c>
      <c r="Q740">
        <f>VLOOKUP(G740,'effectif par contrat'!A:B,2,FALSE)</f>
        <v>10</v>
      </c>
    </row>
    <row r="741" spans="1:17" x14ac:dyDescent="0.35">
      <c r="A741" s="59" t="s">
        <v>2188</v>
      </c>
      <c r="B741" s="40" t="s">
        <v>141</v>
      </c>
      <c r="C741" s="40" t="str">
        <f t="shared" si="64"/>
        <v>KARINE</v>
      </c>
      <c r="D741" s="40">
        <f t="shared" si="65"/>
        <v>7</v>
      </c>
      <c r="E741" s="40">
        <f t="shared" si="66"/>
        <v>12</v>
      </c>
      <c r="F741" s="40" t="str">
        <f t="shared" si="67"/>
        <v>BEDON</v>
      </c>
      <c r="G741" s="40" t="str">
        <f>VLOOKUP(F741,'Effectif contrat'!A:B,2,FALSE)</f>
        <v>B05 - FONCTIONS SUPPORT</v>
      </c>
      <c r="H741" s="31" t="s">
        <v>19</v>
      </c>
      <c r="I741" s="31" t="s">
        <v>499</v>
      </c>
      <c r="J741" s="31"/>
      <c r="K741" s="38">
        <v>12.9</v>
      </c>
      <c r="L741" s="31">
        <v>1</v>
      </c>
      <c r="M741" s="38">
        <v>12.9</v>
      </c>
      <c r="N741" s="5"/>
      <c r="O741" t="str">
        <f>VLOOKUP(I741,Article_famille!A:B,2,FALSE)</f>
        <v>Tête</v>
      </c>
      <c r="P741" t="str">
        <f>VLOOKUP(A741,'Copier commandes wix'!I:N,4,FALSE)</f>
        <v>‎20‎/‎07‎/‎2016</v>
      </c>
      <c r="Q741">
        <f>VLOOKUP(G741,'effectif par contrat'!A:B,2,FALSE)</f>
        <v>10</v>
      </c>
    </row>
    <row r="742" spans="1:17" x14ac:dyDescent="0.35">
      <c r="A742" s="59" t="s">
        <v>2188</v>
      </c>
      <c r="B742" s="40" t="s">
        <v>141</v>
      </c>
      <c r="C742" s="40" t="str">
        <f t="shared" si="64"/>
        <v>KARINE</v>
      </c>
      <c r="D742" s="40">
        <f t="shared" si="65"/>
        <v>7</v>
      </c>
      <c r="E742" s="40">
        <f t="shared" si="66"/>
        <v>12</v>
      </c>
      <c r="F742" s="40" t="str">
        <f t="shared" si="67"/>
        <v>BEDON</v>
      </c>
      <c r="G742" s="40" t="str">
        <f>VLOOKUP(F742,'Effectif contrat'!A:B,2,FALSE)</f>
        <v>B05 - FONCTIONS SUPPORT</v>
      </c>
      <c r="H742" s="31" t="s">
        <v>19</v>
      </c>
      <c r="I742" s="31" t="s">
        <v>499</v>
      </c>
      <c r="J742" s="31"/>
      <c r="K742" s="38">
        <v>12.9</v>
      </c>
      <c r="L742" s="31">
        <v>1</v>
      </c>
      <c r="M742" s="38">
        <v>12.9</v>
      </c>
      <c r="N742" s="5"/>
      <c r="O742" t="str">
        <f>VLOOKUP(I742,Article_famille!A:B,2,FALSE)</f>
        <v>Tête</v>
      </c>
      <c r="P742" t="str">
        <f>VLOOKUP(A742,'Copier commandes wix'!I:N,4,FALSE)</f>
        <v>‎20‎/‎07‎/‎2016</v>
      </c>
      <c r="Q742">
        <f>VLOOKUP(G742,'effectif par contrat'!A:B,2,FALSE)</f>
        <v>10</v>
      </c>
    </row>
    <row r="743" spans="1:17" x14ac:dyDescent="0.35">
      <c r="A743" s="59" t="s">
        <v>2188</v>
      </c>
      <c r="B743" s="40" t="s">
        <v>141</v>
      </c>
      <c r="C743" s="40" t="str">
        <f t="shared" si="64"/>
        <v>KARINE</v>
      </c>
      <c r="D743" s="40">
        <f t="shared" si="65"/>
        <v>7</v>
      </c>
      <c r="E743" s="40">
        <f t="shared" si="66"/>
        <v>12</v>
      </c>
      <c r="F743" s="40" t="str">
        <f t="shared" si="67"/>
        <v>BEDON</v>
      </c>
      <c r="G743" s="40" t="str">
        <f>VLOOKUP(F743,'Effectif contrat'!A:B,2,FALSE)</f>
        <v>B05 - FONCTIONS SUPPORT</v>
      </c>
      <c r="H743" s="31" t="s">
        <v>19</v>
      </c>
      <c r="I743" s="31" t="s">
        <v>499</v>
      </c>
      <c r="J743" s="31"/>
      <c r="K743" s="38">
        <v>12.9</v>
      </c>
      <c r="L743" s="31">
        <v>1</v>
      </c>
      <c r="M743" s="38">
        <v>12.9</v>
      </c>
      <c r="N743" s="5"/>
      <c r="O743" t="str">
        <f>VLOOKUP(I743,Article_famille!A:B,2,FALSE)</f>
        <v>Tête</v>
      </c>
      <c r="P743" t="str">
        <f>VLOOKUP(A743,'Copier commandes wix'!I:N,4,FALSE)</f>
        <v>‎20‎/‎07‎/‎2016</v>
      </c>
      <c r="Q743">
        <f>VLOOKUP(G743,'effectif par contrat'!A:B,2,FALSE)</f>
        <v>10</v>
      </c>
    </row>
    <row r="744" spans="1:17" x14ac:dyDescent="0.35">
      <c r="A744" s="59" t="s">
        <v>2188</v>
      </c>
      <c r="B744" s="40" t="s">
        <v>141</v>
      </c>
      <c r="C744" s="40" t="str">
        <f t="shared" si="64"/>
        <v>KARINE</v>
      </c>
      <c r="D744" s="40">
        <f t="shared" si="65"/>
        <v>7</v>
      </c>
      <c r="E744" s="40">
        <f t="shared" si="66"/>
        <v>12</v>
      </c>
      <c r="F744" s="40" t="str">
        <f t="shared" si="67"/>
        <v>BEDON</v>
      </c>
      <c r="G744" s="40" t="str">
        <f>VLOOKUP(F744,'Effectif contrat'!A:B,2,FALSE)</f>
        <v>B05 - FONCTIONS SUPPORT</v>
      </c>
      <c r="H744" s="31" t="s">
        <v>19</v>
      </c>
      <c r="I744" s="31" t="s">
        <v>484</v>
      </c>
      <c r="J744" s="31">
        <v>9</v>
      </c>
      <c r="K744" s="38">
        <v>4.9000000000000004</v>
      </c>
      <c r="L744" s="31">
        <v>10</v>
      </c>
      <c r="M744" s="38">
        <v>49</v>
      </c>
      <c r="N744" s="5"/>
      <c r="O744" t="str">
        <f>VLOOKUP(I744,Article_famille!A:B,2,FALSE)</f>
        <v>Mains</v>
      </c>
      <c r="P744" t="str">
        <f>VLOOKUP(A744,'Copier commandes wix'!I:N,4,FALSE)</f>
        <v>‎20‎/‎07‎/‎2016</v>
      </c>
      <c r="Q744">
        <f>VLOOKUP(G744,'effectif par contrat'!A:B,2,FALSE)</f>
        <v>10</v>
      </c>
    </row>
    <row r="745" spans="1:17" x14ac:dyDescent="0.35">
      <c r="A745" s="59" t="s">
        <v>2188</v>
      </c>
      <c r="B745" s="40" t="s">
        <v>141</v>
      </c>
      <c r="C745" s="40" t="str">
        <f t="shared" si="64"/>
        <v>KARINE</v>
      </c>
      <c r="D745" s="40">
        <f t="shared" si="65"/>
        <v>7</v>
      </c>
      <c r="E745" s="40">
        <f t="shared" si="66"/>
        <v>12</v>
      </c>
      <c r="F745" s="40" t="str">
        <f t="shared" si="67"/>
        <v>BEDON</v>
      </c>
      <c r="G745" s="40" t="str">
        <f>VLOOKUP(F745,'Effectif contrat'!A:B,2,FALSE)</f>
        <v>B05 - FONCTIONS SUPPORT</v>
      </c>
      <c r="H745" s="32" t="s">
        <v>19</v>
      </c>
      <c r="I745" s="32" t="s">
        <v>484</v>
      </c>
      <c r="J745" s="32">
        <v>10</v>
      </c>
      <c r="K745" s="39">
        <v>4.9000000000000004</v>
      </c>
      <c r="L745" s="32">
        <v>10</v>
      </c>
      <c r="M745" s="39">
        <v>49</v>
      </c>
      <c r="N745" s="6"/>
      <c r="O745" t="str">
        <f>VLOOKUP(I745,Article_famille!A:B,2,FALSE)</f>
        <v>Mains</v>
      </c>
      <c r="P745" t="str">
        <f>VLOOKUP(A745,'Copier commandes wix'!I:N,4,FALSE)</f>
        <v>‎20‎/‎07‎/‎2016</v>
      </c>
      <c r="Q745">
        <f>VLOOKUP(G745,'effectif par contrat'!A:B,2,FALSE)</f>
        <v>10</v>
      </c>
    </row>
    <row r="746" spans="1:17" x14ac:dyDescent="0.35">
      <c r="A746" s="59" t="s">
        <v>2188</v>
      </c>
      <c r="B746" s="40" t="s">
        <v>141</v>
      </c>
      <c r="C746" s="40" t="str">
        <f t="shared" si="64"/>
        <v>KARINE</v>
      </c>
      <c r="D746" s="40">
        <f t="shared" si="65"/>
        <v>7</v>
      </c>
      <c r="E746" s="40">
        <f t="shared" si="66"/>
        <v>12</v>
      </c>
      <c r="F746" s="40" t="str">
        <f t="shared" si="67"/>
        <v>BEDON</v>
      </c>
      <c r="G746" s="40" t="str">
        <f>VLOOKUP(F746,'Effectif contrat'!A:B,2,FALSE)</f>
        <v>B05 - FONCTIONS SUPPORT</v>
      </c>
      <c r="H746" s="31" t="s">
        <v>19</v>
      </c>
      <c r="I746" s="31" t="s">
        <v>24</v>
      </c>
      <c r="J746" s="31" t="s">
        <v>54</v>
      </c>
      <c r="K746" s="38">
        <v>7.36</v>
      </c>
      <c r="L746" s="31">
        <v>10</v>
      </c>
      <c r="M746" s="38">
        <v>73.599999999999994</v>
      </c>
      <c r="N746" s="5"/>
      <c r="O746" t="str">
        <f>VLOOKUP(I746,Article_famille!A:B,2,FALSE)</f>
        <v>Mains</v>
      </c>
      <c r="P746" t="str">
        <f>VLOOKUP(A746,'Copier commandes wix'!I:N,4,FALSE)</f>
        <v>‎20‎/‎07‎/‎2016</v>
      </c>
      <c r="Q746">
        <f>VLOOKUP(G746,'effectif par contrat'!A:B,2,FALSE)</f>
        <v>10</v>
      </c>
    </row>
    <row r="747" spans="1:17" x14ac:dyDescent="0.35">
      <c r="A747" s="59" t="s">
        <v>2188</v>
      </c>
      <c r="B747" s="40" t="s">
        <v>141</v>
      </c>
      <c r="C747" s="40" t="str">
        <f t="shared" si="64"/>
        <v>KARINE</v>
      </c>
      <c r="D747" s="40">
        <f t="shared" si="65"/>
        <v>7</v>
      </c>
      <c r="E747" s="40">
        <f t="shared" si="66"/>
        <v>12</v>
      </c>
      <c r="F747" s="40" t="str">
        <f t="shared" si="67"/>
        <v>BEDON</v>
      </c>
      <c r="G747" s="40" t="str">
        <f>VLOOKUP(F747,'Effectif contrat'!A:B,2,FALSE)</f>
        <v>B05 - FONCTIONS SUPPORT</v>
      </c>
      <c r="H747" s="32" t="s">
        <v>19</v>
      </c>
      <c r="I747" s="32" t="s">
        <v>24</v>
      </c>
      <c r="J747" s="32" t="s">
        <v>55</v>
      </c>
      <c r="K747" s="39">
        <v>7.36</v>
      </c>
      <c r="L747" s="32">
        <v>10</v>
      </c>
      <c r="M747" s="39">
        <v>73.599999999999994</v>
      </c>
      <c r="N747" s="6"/>
      <c r="O747" t="str">
        <f>VLOOKUP(I747,Article_famille!A:B,2,FALSE)</f>
        <v>Mains</v>
      </c>
      <c r="P747" t="str">
        <f>VLOOKUP(A747,'Copier commandes wix'!I:N,4,FALSE)</f>
        <v>‎20‎/‎07‎/‎2016</v>
      </c>
      <c r="Q747">
        <f>VLOOKUP(G747,'effectif par contrat'!A:B,2,FALSE)</f>
        <v>10</v>
      </c>
    </row>
    <row r="748" spans="1:17" x14ac:dyDescent="0.35">
      <c r="A748" s="59" t="s">
        <v>2188</v>
      </c>
      <c r="B748" s="40" t="s">
        <v>141</v>
      </c>
      <c r="C748" s="40" t="str">
        <f t="shared" si="64"/>
        <v>KARINE</v>
      </c>
      <c r="D748" s="40">
        <f t="shared" si="65"/>
        <v>7</v>
      </c>
      <c r="E748" s="40">
        <f t="shared" si="66"/>
        <v>12</v>
      </c>
      <c r="F748" s="40" t="str">
        <f t="shared" si="67"/>
        <v>BEDON</v>
      </c>
      <c r="G748" s="40" t="str">
        <f>VLOOKUP(F748,'Effectif contrat'!A:B,2,FALSE)</f>
        <v>B05 - FONCTIONS SUPPORT</v>
      </c>
      <c r="H748" s="31" t="s">
        <v>19</v>
      </c>
      <c r="I748" s="31" t="s">
        <v>24</v>
      </c>
      <c r="J748" s="31" t="s">
        <v>56</v>
      </c>
      <c r="K748" s="38">
        <v>7.36</v>
      </c>
      <c r="L748" s="31">
        <v>10</v>
      </c>
      <c r="M748" s="38">
        <v>73.599999999999994</v>
      </c>
      <c r="N748" s="5"/>
      <c r="O748" t="str">
        <f>VLOOKUP(I748,Article_famille!A:B,2,FALSE)</f>
        <v>Mains</v>
      </c>
      <c r="P748" t="str">
        <f>VLOOKUP(A748,'Copier commandes wix'!I:N,4,FALSE)</f>
        <v>‎20‎/‎07‎/‎2016</v>
      </c>
      <c r="Q748">
        <f>VLOOKUP(G748,'effectif par contrat'!A:B,2,FALSE)</f>
        <v>10</v>
      </c>
    </row>
    <row r="749" spans="1:17" x14ac:dyDescent="0.35">
      <c r="A749" s="59" t="s">
        <v>2188</v>
      </c>
      <c r="B749" s="40" t="s">
        <v>141</v>
      </c>
      <c r="C749" s="40" t="str">
        <f t="shared" si="64"/>
        <v>KARINE</v>
      </c>
      <c r="D749" s="40">
        <f t="shared" si="65"/>
        <v>7</v>
      </c>
      <c r="E749" s="40">
        <f t="shared" si="66"/>
        <v>12</v>
      </c>
      <c r="F749" s="40" t="str">
        <f t="shared" si="67"/>
        <v>BEDON</v>
      </c>
      <c r="G749" s="40" t="str">
        <f>VLOOKUP(F749,'Effectif contrat'!A:B,2,FALSE)</f>
        <v>B05 - FONCTIONS SUPPORT</v>
      </c>
      <c r="H749" s="32" t="s">
        <v>19</v>
      </c>
      <c r="I749" s="32" t="s">
        <v>86</v>
      </c>
      <c r="J749" s="32"/>
      <c r="K749" s="39">
        <v>16.88</v>
      </c>
      <c r="L749" s="32">
        <v>2</v>
      </c>
      <c r="M749" s="39">
        <v>33.76</v>
      </c>
      <c r="N749" s="6"/>
      <c r="O749" t="str">
        <f>VLOOKUP(I749,Article_famille!A:B,2,FALSE)</f>
        <v>Auditif</v>
      </c>
      <c r="P749" t="str">
        <f>VLOOKUP(A749,'Copier commandes wix'!I:N,4,FALSE)</f>
        <v>‎20‎/‎07‎/‎2016</v>
      </c>
      <c r="Q749">
        <f>VLOOKUP(G749,'effectif par contrat'!A:B,2,FALSE)</f>
        <v>10</v>
      </c>
    </row>
    <row r="750" spans="1:17" x14ac:dyDescent="0.35">
      <c r="A750" s="59" t="s">
        <v>2188</v>
      </c>
      <c r="B750" s="40" t="s">
        <v>141</v>
      </c>
      <c r="C750" s="40" t="str">
        <f t="shared" si="64"/>
        <v>KARINE</v>
      </c>
      <c r="D750" s="40">
        <f t="shared" si="65"/>
        <v>7</v>
      </c>
      <c r="E750" s="40">
        <f t="shared" si="66"/>
        <v>12</v>
      </c>
      <c r="F750" s="40" t="str">
        <f t="shared" si="67"/>
        <v>BEDON</v>
      </c>
      <c r="G750" s="40" t="str">
        <f>VLOOKUP(F750,'Effectif contrat'!A:B,2,FALSE)</f>
        <v>B05 - FONCTIONS SUPPORT</v>
      </c>
      <c r="H750" s="31" t="s">
        <v>19</v>
      </c>
      <c r="I750" s="31" t="s">
        <v>57</v>
      </c>
      <c r="J750" s="31"/>
      <c r="K750" s="38">
        <v>2.42</v>
      </c>
      <c r="L750" s="31">
        <v>5</v>
      </c>
      <c r="M750" s="38">
        <v>12.1</v>
      </c>
      <c r="N750" s="5"/>
      <c r="O750" t="str">
        <f>VLOOKUP(I750,Article_famille!A:B,2,FALSE)</f>
        <v>Respiratoire</v>
      </c>
      <c r="P750" t="str">
        <f>VLOOKUP(A750,'Copier commandes wix'!I:N,4,FALSE)</f>
        <v>‎20‎/‎07‎/‎2016</v>
      </c>
      <c r="Q750">
        <f>VLOOKUP(G750,'effectif par contrat'!A:B,2,FALSE)</f>
        <v>10</v>
      </c>
    </row>
    <row r="751" spans="1:17" x14ac:dyDescent="0.35">
      <c r="A751" s="59" t="s">
        <v>2188</v>
      </c>
      <c r="B751" s="40" t="s">
        <v>141</v>
      </c>
      <c r="C751" s="40" t="str">
        <f t="shared" si="64"/>
        <v>KARINE</v>
      </c>
      <c r="D751" s="40">
        <f t="shared" si="65"/>
        <v>7</v>
      </c>
      <c r="E751" s="40">
        <f t="shared" si="66"/>
        <v>12</v>
      </c>
      <c r="F751" s="40" t="str">
        <f t="shared" si="67"/>
        <v>BEDON</v>
      </c>
      <c r="G751" s="40" t="str">
        <f>VLOOKUP(F751,'Effectif contrat'!A:B,2,FALSE)</f>
        <v>B05 - FONCTIONS SUPPORT</v>
      </c>
      <c r="H751" s="32" t="s">
        <v>25</v>
      </c>
      <c r="I751" s="32" t="s">
        <v>90</v>
      </c>
      <c r="J751" s="32">
        <v>43</v>
      </c>
      <c r="K751" s="39">
        <v>37</v>
      </c>
      <c r="L751" s="32">
        <v>1</v>
      </c>
      <c r="M751" s="39">
        <v>37</v>
      </c>
      <c r="N751" s="6"/>
      <c r="O751" t="str">
        <f>VLOOKUP(I751,Article_famille!A:B,2,FALSE)</f>
        <v>Pieds</v>
      </c>
      <c r="P751" t="str">
        <f>VLOOKUP(A751,'Copier commandes wix'!I:N,4,FALSE)</f>
        <v>‎20‎/‎07‎/‎2016</v>
      </c>
      <c r="Q751">
        <f>VLOOKUP(G751,'effectif par contrat'!A:B,2,FALSE)</f>
        <v>10</v>
      </c>
    </row>
    <row r="752" spans="1:17" x14ac:dyDescent="0.35">
      <c r="A752" s="59" t="s">
        <v>2188</v>
      </c>
      <c r="B752" s="40" t="s">
        <v>141</v>
      </c>
      <c r="C752" s="40" t="str">
        <f t="shared" si="64"/>
        <v>KARINE</v>
      </c>
      <c r="D752" s="40">
        <f t="shared" si="65"/>
        <v>7</v>
      </c>
      <c r="E752" s="40">
        <f t="shared" si="66"/>
        <v>12</v>
      </c>
      <c r="F752" s="40" t="str">
        <f t="shared" si="67"/>
        <v>BEDON</v>
      </c>
      <c r="G752" s="40" t="str">
        <f>VLOOKUP(F752,'Effectif contrat'!A:B,2,FALSE)</f>
        <v>B05 - FONCTIONS SUPPORT</v>
      </c>
      <c r="H752" s="31" t="s">
        <v>19</v>
      </c>
      <c r="I752" s="31" t="s">
        <v>484</v>
      </c>
      <c r="J752" s="31">
        <v>9</v>
      </c>
      <c r="K752" s="38">
        <v>4.9000000000000004</v>
      </c>
      <c r="L752" s="31">
        <v>10</v>
      </c>
      <c r="M752" s="38">
        <v>49</v>
      </c>
      <c r="N752" s="5"/>
      <c r="O752" t="str">
        <f>VLOOKUP(I752,Article_famille!A:B,2,FALSE)</f>
        <v>Mains</v>
      </c>
      <c r="P752" t="str">
        <f>VLOOKUP(A752,'Copier commandes wix'!I:N,4,FALSE)</f>
        <v>‎20‎/‎07‎/‎2016</v>
      </c>
      <c r="Q752">
        <f>VLOOKUP(G752,'effectif par contrat'!A:B,2,FALSE)</f>
        <v>10</v>
      </c>
    </row>
    <row r="753" spans="1:17" x14ac:dyDescent="0.35">
      <c r="A753" s="59" t="s">
        <v>2188</v>
      </c>
      <c r="B753" s="40" t="s">
        <v>141</v>
      </c>
      <c r="C753" s="40" t="str">
        <f t="shared" si="64"/>
        <v>KARINE</v>
      </c>
      <c r="D753" s="40">
        <f t="shared" si="65"/>
        <v>7</v>
      </c>
      <c r="E753" s="40">
        <f t="shared" si="66"/>
        <v>12</v>
      </c>
      <c r="F753" s="40" t="str">
        <f t="shared" si="67"/>
        <v>BEDON</v>
      </c>
      <c r="G753" s="40" t="str">
        <f>VLOOKUP(F753,'Effectif contrat'!A:B,2,FALSE)</f>
        <v>B05 - FONCTIONS SUPPORT</v>
      </c>
      <c r="H753" s="32" t="s">
        <v>19</v>
      </c>
      <c r="I753" s="32" t="s">
        <v>484</v>
      </c>
      <c r="J753" s="32">
        <v>10</v>
      </c>
      <c r="K753" s="39">
        <v>4.9000000000000004</v>
      </c>
      <c r="L753" s="32">
        <v>10</v>
      </c>
      <c r="M753" s="39">
        <v>49</v>
      </c>
      <c r="N753" s="6"/>
      <c r="O753" t="str">
        <f>VLOOKUP(I753,Article_famille!A:B,2,FALSE)</f>
        <v>Mains</v>
      </c>
      <c r="P753" t="str">
        <f>VLOOKUP(A753,'Copier commandes wix'!I:N,4,FALSE)</f>
        <v>‎20‎/‎07‎/‎2016</v>
      </c>
      <c r="Q753">
        <f>VLOOKUP(G753,'effectif par contrat'!A:B,2,FALSE)</f>
        <v>10</v>
      </c>
    </row>
    <row r="754" spans="1:17" x14ac:dyDescent="0.35">
      <c r="A754" s="59" t="s">
        <v>2188</v>
      </c>
      <c r="B754" s="40" t="s">
        <v>141</v>
      </c>
      <c r="C754" s="40" t="str">
        <f t="shared" si="64"/>
        <v>KARINE</v>
      </c>
      <c r="D754" s="40">
        <f t="shared" si="65"/>
        <v>7</v>
      </c>
      <c r="E754" s="40">
        <f t="shared" si="66"/>
        <v>12</v>
      </c>
      <c r="F754" s="40" t="str">
        <f t="shared" si="67"/>
        <v>BEDON</v>
      </c>
      <c r="G754" s="40" t="str">
        <f>VLOOKUP(F754,'Effectif contrat'!A:B,2,FALSE)</f>
        <v>B05 - FONCTIONS SUPPORT</v>
      </c>
      <c r="H754" s="31" t="s">
        <v>19</v>
      </c>
      <c r="I754" s="31" t="s">
        <v>24</v>
      </c>
      <c r="J754" s="31" t="s">
        <v>54</v>
      </c>
      <c r="K754" s="38">
        <v>7.36</v>
      </c>
      <c r="L754" s="31">
        <v>10</v>
      </c>
      <c r="M754" s="38">
        <v>73.599999999999994</v>
      </c>
      <c r="N754" s="5"/>
      <c r="O754" t="str">
        <f>VLOOKUP(I754,Article_famille!A:B,2,FALSE)</f>
        <v>Mains</v>
      </c>
      <c r="P754" t="str">
        <f>VLOOKUP(A754,'Copier commandes wix'!I:N,4,FALSE)</f>
        <v>‎20‎/‎07‎/‎2016</v>
      </c>
      <c r="Q754">
        <f>VLOOKUP(G754,'effectif par contrat'!A:B,2,FALSE)</f>
        <v>10</v>
      </c>
    </row>
    <row r="755" spans="1:17" x14ac:dyDescent="0.35">
      <c r="A755" s="59" t="s">
        <v>2188</v>
      </c>
      <c r="B755" s="40" t="s">
        <v>141</v>
      </c>
      <c r="C755" s="40" t="str">
        <f t="shared" si="64"/>
        <v>KARINE</v>
      </c>
      <c r="D755" s="40">
        <f t="shared" si="65"/>
        <v>7</v>
      </c>
      <c r="E755" s="40">
        <f t="shared" si="66"/>
        <v>12</v>
      </c>
      <c r="F755" s="40" t="str">
        <f t="shared" si="67"/>
        <v>BEDON</v>
      </c>
      <c r="G755" s="40" t="str">
        <f>VLOOKUP(F755,'Effectif contrat'!A:B,2,FALSE)</f>
        <v>B05 - FONCTIONS SUPPORT</v>
      </c>
      <c r="H755" s="32" t="s">
        <v>19</v>
      </c>
      <c r="I755" s="32" t="s">
        <v>24</v>
      </c>
      <c r="J755" s="32" t="s">
        <v>55</v>
      </c>
      <c r="K755" s="39">
        <v>7.36</v>
      </c>
      <c r="L755" s="32">
        <v>10</v>
      </c>
      <c r="M755" s="39">
        <v>73.599999999999994</v>
      </c>
      <c r="N755" s="6"/>
      <c r="O755" t="str">
        <f>VLOOKUP(I755,Article_famille!A:B,2,FALSE)</f>
        <v>Mains</v>
      </c>
      <c r="P755" t="str">
        <f>VLOOKUP(A755,'Copier commandes wix'!I:N,4,FALSE)</f>
        <v>‎20‎/‎07‎/‎2016</v>
      </c>
      <c r="Q755">
        <f>VLOOKUP(G755,'effectif par contrat'!A:B,2,FALSE)</f>
        <v>10</v>
      </c>
    </row>
    <row r="756" spans="1:17" x14ac:dyDescent="0.35">
      <c r="A756" s="59" t="s">
        <v>2188</v>
      </c>
      <c r="B756" s="40" t="s">
        <v>141</v>
      </c>
      <c r="C756" s="40" t="str">
        <f t="shared" si="64"/>
        <v>KARINE</v>
      </c>
      <c r="D756" s="40">
        <f t="shared" si="65"/>
        <v>7</v>
      </c>
      <c r="E756" s="40">
        <f t="shared" si="66"/>
        <v>12</v>
      </c>
      <c r="F756" s="40" t="str">
        <f t="shared" si="67"/>
        <v>BEDON</v>
      </c>
      <c r="G756" s="40" t="str">
        <f>VLOOKUP(F756,'Effectif contrat'!A:B,2,FALSE)</f>
        <v>B05 - FONCTIONS SUPPORT</v>
      </c>
      <c r="H756" s="31" t="s">
        <v>19</v>
      </c>
      <c r="I756" s="31" t="s">
        <v>24</v>
      </c>
      <c r="J756" s="31" t="s">
        <v>56</v>
      </c>
      <c r="K756" s="38">
        <v>7.36</v>
      </c>
      <c r="L756" s="31">
        <v>10</v>
      </c>
      <c r="M756" s="38">
        <v>73.599999999999994</v>
      </c>
      <c r="N756" s="5"/>
      <c r="O756" t="str">
        <f>VLOOKUP(I756,Article_famille!A:B,2,FALSE)</f>
        <v>Mains</v>
      </c>
      <c r="P756" t="str">
        <f>VLOOKUP(A756,'Copier commandes wix'!I:N,4,FALSE)</f>
        <v>‎20‎/‎07‎/‎2016</v>
      </c>
      <c r="Q756">
        <f>VLOOKUP(G756,'effectif par contrat'!A:B,2,FALSE)</f>
        <v>10</v>
      </c>
    </row>
    <row r="757" spans="1:17" x14ac:dyDescent="0.35">
      <c r="A757" s="59" t="s">
        <v>2188</v>
      </c>
      <c r="B757" s="40" t="s">
        <v>141</v>
      </c>
      <c r="C757" s="40" t="str">
        <f t="shared" si="64"/>
        <v>KARINE</v>
      </c>
      <c r="D757" s="40">
        <f t="shared" si="65"/>
        <v>7</v>
      </c>
      <c r="E757" s="40">
        <f t="shared" si="66"/>
        <v>12</v>
      </c>
      <c r="F757" s="40" t="str">
        <f t="shared" si="67"/>
        <v>BEDON</v>
      </c>
      <c r="G757" s="40" t="str">
        <f>VLOOKUP(F757,'Effectif contrat'!A:B,2,FALSE)</f>
        <v>B05 - FONCTIONS SUPPORT</v>
      </c>
      <c r="H757" s="32" t="s">
        <v>19</v>
      </c>
      <c r="I757" s="32" t="s">
        <v>86</v>
      </c>
      <c r="J757" s="32"/>
      <c r="K757" s="39">
        <v>16.88</v>
      </c>
      <c r="L757" s="32">
        <v>2</v>
      </c>
      <c r="M757" s="39">
        <v>33.76</v>
      </c>
      <c r="N757" s="6"/>
      <c r="O757" t="str">
        <f>VLOOKUP(I757,Article_famille!A:B,2,FALSE)</f>
        <v>Auditif</v>
      </c>
      <c r="P757" t="str">
        <f>VLOOKUP(A757,'Copier commandes wix'!I:N,4,FALSE)</f>
        <v>‎20‎/‎07‎/‎2016</v>
      </c>
      <c r="Q757">
        <f>VLOOKUP(G757,'effectif par contrat'!A:B,2,FALSE)</f>
        <v>10</v>
      </c>
    </row>
    <row r="758" spans="1:17" x14ac:dyDescent="0.35">
      <c r="A758" s="59" t="s">
        <v>2188</v>
      </c>
      <c r="B758" s="40" t="s">
        <v>141</v>
      </c>
      <c r="C758" s="40" t="str">
        <f t="shared" si="64"/>
        <v>KARINE</v>
      </c>
      <c r="D758" s="40">
        <f t="shared" si="65"/>
        <v>7</v>
      </c>
      <c r="E758" s="40">
        <f t="shared" si="66"/>
        <v>12</v>
      </c>
      <c r="F758" s="40" t="str">
        <f t="shared" si="67"/>
        <v>BEDON</v>
      </c>
      <c r="G758" s="40" t="str">
        <f>VLOOKUP(F758,'Effectif contrat'!A:B,2,FALSE)</f>
        <v>B05 - FONCTIONS SUPPORT</v>
      </c>
      <c r="H758" s="31" t="s">
        <v>19</v>
      </c>
      <c r="I758" s="31" t="s">
        <v>57</v>
      </c>
      <c r="J758" s="31"/>
      <c r="K758" s="38">
        <v>2.42</v>
      </c>
      <c r="L758" s="31">
        <v>5</v>
      </c>
      <c r="M758" s="38">
        <v>12.1</v>
      </c>
      <c r="N758" s="5"/>
      <c r="O758" t="str">
        <f>VLOOKUP(I758,Article_famille!A:B,2,FALSE)</f>
        <v>Respiratoire</v>
      </c>
      <c r="P758" t="str">
        <f>VLOOKUP(A758,'Copier commandes wix'!I:N,4,FALSE)</f>
        <v>‎20‎/‎07‎/‎2016</v>
      </c>
      <c r="Q758">
        <f>VLOOKUP(G758,'effectif par contrat'!A:B,2,FALSE)</f>
        <v>10</v>
      </c>
    </row>
    <row r="759" spans="1:17" x14ac:dyDescent="0.35">
      <c r="A759" s="59" t="s">
        <v>2188</v>
      </c>
      <c r="B759" s="40" t="s">
        <v>141</v>
      </c>
      <c r="C759" s="40" t="str">
        <f t="shared" si="64"/>
        <v>KARINE</v>
      </c>
      <c r="D759" s="40">
        <f t="shared" si="65"/>
        <v>7</v>
      </c>
      <c r="E759" s="40">
        <f t="shared" si="66"/>
        <v>12</v>
      </c>
      <c r="F759" s="40" t="str">
        <f t="shared" si="67"/>
        <v>BEDON</v>
      </c>
      <c r="G759" s="40" t="str">
        <f>VLOOKUP(F759,'Effectif contrat'!A:B,2,FALSE)</f>
        <v>B05 - FONCTIONS SUPPORT</v>
      </c>
      <c r="H759" s="32" t="s">
        <v>25</v>
      </c>
      <c r="I759" s="32" t="s">
        <v>90</v>
      </c>
      <c r="J759" s="32">
        <v>43</v>
      </c>
      <c r="K759" s="39">
        <v>37</v>
      </c>
      <c r="L759" s="32">
        <v>1</v>
      </c>
      <c r="M759" s="39">
        <v>37</v>
      </c>
      <c r="N759" s="6"/>
      <c r="O759" t="str">
        <f>VLOOKUP(I759,Article_famille!A:B,2,FALSE)</f>
        <v>Pieds</v>
      </c>
      <c r="P759" t="str">
        <f>VLOOKUP(A759,'Copier commandes wix'!I:N,4,FALSE)</f>
        <v>‎20‎/‎07‎/‎2016</v>
      </c>
      <c r="Q759">
        <f>VLOOKUP(G759,'effectif par contrat'!A:B,2,FALSE)</f>
        <v>10</v>
      </c>
    </row>
    <row r="760" spans="1:17" x14ac:dyDescent="0.35">
      <c r="A760" s="59" t="s">
        <v>2188</v>
      </c>
      <c r="B760" s="40" t="s">
        <v>141</v>
      </c>
      <c r="C760" s="40" t="str">
        <f t="shared" ref="C760:C779" si="68">IFERROR(MID(B760,1,FIND(" ",B760,1)-1),"")</f>
        <v>KARINE</v>
      </c>
      <c r="D760" s="40">
        <f t="shared" ref="D760:D779" si="69">LEN(C760)+1</f>
        <v>7</v>
      </c>
      <c r="E760" s="40">
        <f t="shared" ref="E760:E779" si="70">LEN(B760)</f>
        <v>12</v>
      </c>
      <c r="F760" s="40" t="str">
        <f t="shared" ref="F760:F779" si="71">RIGHT(B760,E760-D760)</f>
        <v>BEDON</v>
      </c>
      <c r="G760" s="40" t="str">
        <f>VLOOKUP(F760,'Effectif contrat'!A:B,2,FALSE)</f>
        <v>B05 - FONCTIONS SUPPORT</v>
      </c>
      <c r="H760" s="31" t="s">
        <v>19</v>
      </c>
      <c r="I760" s="31" t="s">
        <v>163</v>
      </c>
      <c r="J760" s="31" t="s">
        <v>164</v>
      </c>
      <c r="K760" s="38">
        <v>2.2999999999999998</v>
      </c>
      <c r="L760" s="31">
        <v>1</v>
      </c>
      <c r="M760" s="38">
        <v>2.2999999999999998</v>
      </c>
      <c r="N760" s="5"/>
      <c r="O760" t="str">
        <f>VLOOKUP(I760,Article_famille!A:B,2,FALSE)</f>
        <v>Corps</v>
      </c>
      <c r="P760" t="str">
        <f>VLOOKUP(A760,'Copier commandes wix'!I:N,4,FALSE)</f>
        <v>‎20‎/‎07‎/‎2016</v>
      </c>
      <c r="Q760">
        <f>VLOOKUP(G760,'effectif par contrat'!A:B,2,FALSE)</f>
        <v>10</v>
      </c>
    </row>
    <row r="761" spans="1:17" x14ac:dyDescent="0.35">
      <c r="A761" s="59" t="s">
        <v>2188</v>
      </c>
      <c r="B761" s="40" t="s">
        <v>141</v>
      </c>
      <c r="C761" s="40" t="str">
        <f t="shared" si="68"/>
        <v>KARINE</v>
      </c>
      <c r="D761" s="40">
        <f t="shared" si="69"/>
        <v>7</v>
      </c>
      <c r="E761" s="40">
        <f t="shared" si="70"/>
        <v>12</v>
      </c>
      <c r="F761" s="40" t="str">
        <f t="shared" si="71"/>
        <v>BEDON</v>
      </c>
      <c r="G761" s="40" t="str">
        <f>VLOOKUP(F761,'Effectif contrat'!A:B,2,FALSE)</f>
        <v>B05 - FONCTIONS SUPPORT</v>
      </c>
      <c r="H761" s="31" t="s">
        <v>112</v>
      </c>
      <c r="I761" s="31" t="s">
        <v>113</v>
      </c>
      <c r="J761" s="31" t="s">
        <v>212</v>
      </c>
      <c r="K761" s="38">
        <v>0</v>
      </c>
      <c r="L761" s="31">
        <v>3</v>
      </c>
      <c r="M761" s="38">
        <v>0</v>
      </c>
      <c r="N761" s="5"/>
      <c r="O761" t="str">
        <f>VLOOKUP(I761,Article_famille!A:B,2,FALSE)</f>
        <v>VPI</v>
      </c>
      <c r="P761" t="str">
        <f>VLOOKUP(A761,'Copier commandes wix'!I:N,4,FALSE)</f>
        <v>‎20‎/‎07‎/‎2016</v>
      </c>
      <c r="Q761">
        <f>VLOOKUP(G761,'effectif par contrat'!A:B,2,FALSE)</f>
        <v>10</v>
      </c>
    </row>
    <row r="762" spans="1:17" x14ac:dyDescent="0.35">
      <c r="A762" s="59" t="s">
        <v>2188</v>
      </c>
      <c r="B762" s="40" t="s">
        <v>141</v>
      </c>
      <c r="C762" s="40" t="str">
        <f t="shared" si="68"/>
        <v>KARINE</v>
      </c>
      <c r="D762" s="40">
        <f t="shared" si="69"/>
        <v>7</v>
      </c>
      <c r="E762" s="40">
        <f t="shared" si="70"/>
        <v>12</v>
      </c>
      <c r="F762" s="40" t="str">
        <f t="shared" si="71"/>
        <v>BEDON</v>
      </c>
      <c r="G762" s="40" t="str">
        <f>VLOOKUP(F762,'Effectif contrat'!A:B,2,FALSE)</f>
        <v>B05 - FONCTIONS SUPPORT</v>
      </c>
      <c r="H762" s="31" t="s">
        <v>19</v>
      </c>
      <c r="I762" s="31" t="s">
        <v>86</v>
      </c>
      <c r="J762" s="31"/>
      <c r="K762" s="38">
        <v>16.88</v>
      </c>
      <c r="L762" s="31">
        <v>1</v>
      </c>
      <c r="M762" s="38">
        <v>16.88</v>
      </c>
      <c r="N762" s="5"/>
      <c r="O762" t="str">
        <f>VLOOKUP(I762,Article_famille!A:B,2,FALSE)</f>
        <v>Auditif</v>
      </c>
      <c r="P762" t="str">
        <f>VLOOKUP(A762,'Copier commandes wix'!I:N,4,FALSE)</f>
        <v>‎20‎/‎07‎/‎2016</v>
      </c>
      <c r="Q762">
        <f>VLOOKUP(G762,'effectif par contrat'!A:B,2,FALSE)</f>
        <v>10</v>
      </c>
    </row>
    <row r="763" spans="1:17" x14ac:dyDescent="0.35">
      <c r="A763" s="59" t="s">
        <v>2188</v>
      </c>
      <c r="B763" s="40" t="s">
        <v>141</v>
      </c>
      <c r="C763" s="40" t="str">
        <f t="shared" si="68"/>
        <v>KARINE</v>
      </c>
      <c r="D763" s="40">
        <f t="shared" si="69"/>
        <v>7</v>
      </c>
      <c r="E763" s="40">
        <f t="shared" si="70"/>
        <v>12</v>
      </c>
      <c r="F763" s="40" t="str">
        <f t="shared" si="71"/>
        <v>BEDON</v>
      </c>
      <c r="G763" s="40" t="str">
        <f>VLOOKUP(F763,'Effectif contrat'!A:B,2,FALSE)</f>
        <v>B05 - FONCTIONS SUPPORT</v>
      </c>
      <c r="H763" s="31" t="s">
        <v>19</v>
      </c>
      <c r="I763" s="31" t="s">
        <v>170</v>
      </c>
      <c r="J763" s="31" t="s">
        <v>193</v>
      </c>
      <c r="K763" s="38">
        <v>2.5</v>
      </c>
      <c r="L763" s="31">
        <v>2</v>
      </c>
      <c r="M763" s="38">
        <v>5</v>
      </c>
      <c r="N763" s="5"/>
      <c r="O763" t="str">
        <f>VLOOKUP(I763,Article_famille!A:B,2,FALSE)</f>
        <v>Mains</v>
      </c>
      <c r="P763" t="str">
        <f>VLOOKUP(A763,'Copier commandes wix'!I:N,4,FALSE)</f>
        <v>‎20‎/‎07‎/‎2016</v>
      </c>
      <c r="Q763">
        <f>VLOOKUP(G763,'effectif par contrat'!A:B,2,FALSE)</f>
        <v>10</v>
      </c>
    </row>
    <row r="764" spans="1:17" x14ac:dyDescent="0.35">
      <c r="A764" s="59" t="s">
        <v>2188</v>
      </c>
      <c r="B764" s="40" t="s">
        <v>141</v>
      </c>
      <c r="C764" s="40" t="str">
        <f t="shared" si="68"/>
        <v>KARINE</v>
      </c>
      <c r="D764" s="40">
        <f t="shared" si="69"/>
        <v>7</v>
      </c>
      <c r="E764" s="40">
        <f t="shared" si="70"/>
        <v>12</v>
      </c>
      <c r="F764" s="40" t="str">
        <f t="shared" si="71"/>
        <v>BEDON</v>
      </c>
      <c r="G764" s="40" t="str">
        <f>VLOOKUP(F764,'Effectif contrat'!A:B,2,FALSE)</f>
        <v>B05 - FONCTIONS SUPPORT</v>
      </c>
      <c r="H764" s="31" t="s">
        <v>19</v>
      </c>
      <c r="I764" s="31" t="s">
        <v>494</v>
      </c>
      <c r="J764" s="31"/>
      <c r="K764" s="38">
        <v>25.18</v>
      </c>
      <c r="L764" s="31">
        <v>1</v>
      </c>
      <c r="M764" s="38">
        <v>25.18</v>
      </c>
      <c r="N764" s="5"/>
      <c r="O764" t="str">
        <f>VLOOKUP(I764,Article_famille!A:B,2,FALSE)</f>
        <v>Corps</v>
      </c>
      <c r="P764" t="str">
        <f>VLOOKUP(A764,'Copier commandes wix'!I:N,4,FALSE)</f>
        <v>‎20‎/‎07‎/‎2016</v>
      </c>
      <c r="Q764">
        <f>VLOOKUP(G764,'effectif par contrat'!A:B,2,FALSE)</f>
        <v>10</v>
      </c>
    </row>
    <row r="765" spans="1:17" x14ac:dyDescent="0.35">
      <c r="A765" s="59" t="s">
        <v>2188</v>
      </c>
      <c r="B765" s="40" t="s">
        <v>141</v>
      </c>
      <c r="C765" s="40" t="str">
        <f t="shared" si="68"/>
        <v>KARINE</v>
      </c>
      <c r="D765" s="40">
        <f t="shared" si="69"/>
        <v>7</v>
      </c>
      <c r="E765" s="40">
        <f t="shared" si="70"/>
        <v>12</v>
      </c>
      <c r="F765" s="40" t="str">
        <f t="shared" si="71"/>
        <v>BEDON</v>
      </c>
      <c r="G765" s="40" t="str">
        <f>VLOOKUP(F765,'Effectif contrat'!A:B,2,FALSE)</f>
        <v>B05 - FONCTIONS SUPPORT</v>
      </c>
      <c r="H765" s="31" t="s">
        <v>19</v>
      </c>
      <c r="I765" s="31" t="s">
        <v>494</v>
      </c>
      <c r="J765" s="31"/>
      <c r="K765" s="38">
        <v>25.18</v>
      </c>
      <c r="L765" s="31">
        <v>1</v>
      </c>
      <c r="M765" s="38">
        <v>25.18</v>
      </c>
      <c r="N765" s="5"/>
      <c r="O765" t="str">
        <f>VLOOKUP(I765,Article_famille!A:B,2,FALSE)</f>
        <v>Corps</v>
      </c>
      <c r="P765" t="str">
        <f>VLOOKUP(A765,'Copier commandes wix'!I:N,4,FALSE)</f>
        <v>‎20‎/‎07‎/‎2016</v>
      </c>
      <c r="Q765">
        <f>VLOOKUP(G765,'effectif par contrat'!A:B,2,FALSE)</f>
        <v>10</v>
      </c>
    </row>
    <row r="766" spans="1:17" x14ac:dyDescent="0.35">
      <c r="A766" s="59" t="s">
        <v>2188</v>
      </c>
      <c r="B766" s="40" t="s">
        <v>141</v>
      </c>
      <c r="C766" s="40" t="str">
        <f t="shared" si="68"/>
        <v>KARINE</v>
      </c>
      <c r="D766" s="40">
        <f t="shared" si="69"/>
        <v>7</v>
      </c>
      <c r="E766" s="40">
        <f t="shared" si="70"/>
        <v>12</v>
      </c>
      <c r="F766" s="40" t="str">
        <f t="shared" si="71"/>
        <v>BEDON</v>
      </c>
      <c r="G766" s="40" t="str">
        <f>VLOOKUP(F766,'Effectif contrat'!A:B,2,FALSE)</f>
        <v>B05 - FONCTIONS SUPPORT</v>
      </c>
      <c r="H766" s="31" t="s">
        <v>19</v>
      </c>
      <c r="I766" s="31" t="s">
        <v>57</v>
      </c>
      <c r="J766" s="31"/>
      <c r="K766" s="38">
        <v>2.42</v>
      </c>
      <c r="L766" s="31">
        <v>10</v>
      </c>
      <c r="M766" s="38">
        <v>24.2</v>
      </c>
      <c r="N766" s="5"/>
      <c r="O766" t="str">
        <f>VLOOKUP(I766,Article_famille!A:B,2,FALSE)</f>
        <v>Respiratoire</v>
      </c>
      <c r="P766" t="str">
        <f>VLOOKUP(A766,'Copier commandes wix'!I:N,4,FALSE)</f>
        <v>‎20‎/‎07‎/‎2016</v>
      </c>
      <c r="Q766">
        <f>VLOOKUP(G766,'effectif par contrat'!A:B,2,FALSE)</f>
        <v>10</v>
      </c>
    </row>
    <row r="767" spans="1:17" x14ac:dyDescent="0.35">
      <c r="A767" s="59" t="s">
        <v>2188</v>
      </c>
      <c r="B767" s="40" t="s">
        <v>141</v>
      </c>
      <c r="C767" s="40" t="str">
        <f t="shared" si="68"/>
        <v>KARINE</v>
      </c>
      <c r="D767" s="40">
        <f t="shared" si="69"/>
        <v>7</v>
      </c>
      <c r="E767" s="40">
        <f t="shared" si="70"/>
        <v>12</v>
      </c>
      <c r="F767" s="40" t="str">
        <f t="shared" si="71"/>
        <v>BEDON</v>
      </c>
      <c r="G767" s="40" t="str">
        <f>VLOOKUP(F767,'Effectif contrat'!A:B,2,FALSE)</f>
        <v>B05 - FONCTIONS SUPPORT</v>
      </c>
      <c r="H767" s="31" t="s">
        <v>19</v>
      </c>
      <c r="I767" s="31" t="s">
        <v>57</v>
      </c>
      <c r="J767" s="31"/>
      <c r="K767" s="38">
        <v>2.42</v>
      </c>
      <c r="L767" s="31">
        <v>10</v>
      </c>
      <c r="M767" s="38">
        <v>24.2</v>
      </c>
      <c r="N767" s="5"/>
      <c r="O767" t="str">
        <f>VLOOKUP(I767,Article_famille!A:B,2,FALSE)</f>
        <v>Respiratoire</v>
      </c>
      <c r="P767" t="str">
        <f>VLOOKUP(A767,'Copier commandes wix'!I:N,4,FALSE)</f>
        <v>‎20‎/‎07‎/‎2016</v>
      </c>
      <c r="Q767">
        <f>VLOOKUP(G767,'effectif par contrat'!A:B,2,FALSE)</f>
        <v>10</v>
      </c>
    </row>
    <row r="768" spans="1:17" x14ac:dyDescent="0.35">
      <c r="A768" s="59" t="s">
        <v>1999</v>
      </c>
      <c r="B768" s="40" t="s">
        <v>435</v>
      </c>
      <c r="C768" s="40" t="str">
        <f t="shared" si="68"/>
        <v>mathias</v>
      </c>
      <c r="D768" s="40">
        <f t="shared" si="69"/>
        <v>8</v>
      </c>
      <c r="E768" s="40">
        <f t="shared" si="70"/>
        <v>14</v>
      </c>
      <c r="F768" s="40" t="str">
        <f t="shared" si="71"/>
        <v>hereau</v>
      </c>
      <c r="G768" s="40" t="str">
        <f>VLOOKUP(F768,'Effectif contrat'!A:B,2,FALSE)</f>
        <v>CHANTIERS ELEC - REIXACH</v>
      </c>
      <c r="H768" s="31" t="s">
        <v>19</v>
      </c>
      <c r="I768" s="31" t="s">
        <v>57</v>
      </c>
      <c r="J768" s="31"/>
      <c r="K768" s="38">
        <v>2.42</v>
      </c>
      <c r="L768" s="31">
        <v>10</v>
      </c>
      <c r="M768" s="38">
        <v>24.2</v>
      </c>
      <c r="N768" s="5"/>
      <c r="O768" t="str">
        <f>VLOOKUP(I768,Article_famille!A:B,2,FALSE)</f>
        <v>Respiratoire</v>
      </c>
      <c r="P768" t="str">
        <f>VLOOKUP(A768,'Copier commandes wix'!I:N,4,FALSE)</f>
        <v>‎09‎/‎08‎/‎2016</v>
      </c>
      <c r="Q768">
        <f>VLOOKUP(G768,'effectif par contrat'!A:B,2,FALSE)</f>
        <v>6</v>
      </c>
    </row>
    <row r="769" spans="1:17" x14ac:dyDescent="0.35">
      <c r="A769" s="59" t="s">
        <v>1999</v>
      </c>
      <c r="B769" s="40" t="s">
        <v>435</v>
      </c>
      <c r="C769" s="40" t="str">
        <f t="shared" si="68"/>
        <v>mathias</v>
      </c>
      <c r="D769" s="40">
        <f t="shared" si="69"/>
        <v>8</v>
      </c>
      <c r="E769" s="40">
        <f t="shared" si="70"/>
        <v>14</v>
      </c>
      <c r="F769" s="40" t="str">
        <f t="shared" si="71"/>
        <v>hereau</v>
      </c>
      <c r="G769" s="40" t="str">
        <f>VLOOKUP(F769,'Effectif contrat'!A:B,2,FALSE)</f>
        <v>CHANTIERS ELEC - REIXACH</v>
      </c>
      <c r="H769" s="31" t="s">
        <v>19</v>
      </c>
      <c r="I769" s="31" t="s">
        <v>57</v>
      </c>
      <c r="J769" s="31"/>
      <c r="K769" s="38">
        <v>2.42</v>
      </c>
      <c r="L769" s="31">
        <v>10</v>
      </c>
      <c r="M769" s="38">
        <v>24.2</v>
      </c>
      <c r="N769" s="5"/>
      <c r="O769" t="str">
        <f>VLOOKUP(I769,Article_famille!A:B,2,FALSE)</f>
        <v>Respiratoire</v>
      </c>
      <c r="P769" t="str">
        <f>VLOOKUP(A769,'Copier commandes wix'!I:N,4,FALSE)</f>
        <v>‎09‎/‎08‎/‎2016</v>
      </c>
      <c r="Q769">
        <f>VLOOKUP(G769,'effectif par contrat'!A:B,2,FALSE)</f>
        <v>6</v>
      </c>
    </row>
    <row r="770" spans="1:17" x14ac:dyDescent="0.35">
      <c r="A770" s="59" t="s">
        <v>2000</v>
      </c>
      <c r="B770" s="40" t="s">
        <v>12</v>
      </c>
      <c r="C770" s="40" t="str">
        <f t="shared" si="68"/>
        <v>alexis</v>
      </c>
      <c r="D770" s="40">
        <f t="shared" si="69"/>
        <v>7</v>
      </c>
      <c r="E770" s="40">
        <f t="shared" si="70"/>
        <v>16</v>
      </c>
      <c r="F770" s="40" t="str">
        <f t="shared" si="71"/>
        <v>codevelle</v>
      </c>
      <c r="G770" s="40" t="str">
        <f>VLOOKUP(F770,'Effectif contrat'!A:B,2,FALSE)</f>
        <v xml:space="preserve">LIEBHERR - MAINTENANCE </v>
      </c>
      <c r="H770" s="31" t="s">
        <v>25</v>
      </c>
      <c r="I770" s="31" t="s">
        <v>129</v>
      </c>
      <c r="J770" s="31" t="s">
        <v>184</v>
      </c>
      <c r="K770" s="38">
        <v>36.81</v>
      </c>
      <c r="L770" s="31">
        <v>1</v>
      </c>
      <c r="M770" s="38">
        <v>36.81</v>
      </c>
      <c r="N770" s="5"/>
      <c r="O770" t="str">
        <f>VLOOKUP(I770,Article_famille!A:B,2,FALSE)</f>
        <v>Travail en hauteur</v>
      </c>
      <c r="P770" t="str">
        <f>VLOOKUP(A770,'Copier commandes wix'!I:N,4,FALSE)</f>
        <v>‎25‎/‎07‎/‎2016</v>
      </c>
      <c r="Q770">
        <f>VLOOKUP(G770,'effectif par contrat'!A:B,2,FALSE)</f>
        <v>5</v>
      </c>
    </row>
    <row r="771" spans="1:17" x14ac:dyDescent="0.35">
      <c r="A771" s="59" t="s">
        <v>1999</v>
      </c>
      <c r="B771" s="40" t="s">
        <v>435</v>
      </c>
      <c r="C771" s="40" t="str">
        <f t="shared" si="68"/>
        <v>mathias</v>
      </c>
      <c r="D771" s="40">
        <f t="shared" si="69"/>
        <v>8</v>
      </c>
      <c r="E771" s="40">
        <f t="shared" si="70"/>
        <v>14</v>
      </c>
      <c r="F771" s="40" t="str">
        <f t="shared" si="71"/>
        <v>hereau</v>
      </c>
      <c r="G771" s="40" t="str">
        <f>VLOOKUP(F771,'Effectif contrat'!A:B,2,FALSE)</f>
        <v>CHANTIERS ELEC - REIXACH</v>
      </c>
      <c r="H771" s="31" t="s">
        <v>19</v>
      </c>
      <c r="I771" s="31" t="s">
        <v>443</v>
      </c>
      <c r="J771" s="31"/>
      <c r="K771" s="38">
        <v>4.01</v>
      </c>
      <c r="L771" s="31">
        <v>10</v>
      </c>
      <c r="M771" s="38">
        <v>40.1</v>
      </c>
      <c r="N771" s="5"/>
      <c r="O771" t="str">
        <f>VLOOKUP(I771,Article_famille!A:B,2,FALSE)</f>
        <v>Respiratoire</v>
      </c>
      <c r="P771" t="str">
        <f>VLOOKUP(A771,'Copier commandes wix'!I:N,4,FALSE)</f>
        <v>‎09‎/‎08‎/‎2016</v>
      </c>
      <c r="Q771">
        <f>VLOOKUP(G771,'effectif par contrat'!A:B,2,FALSE)</f>
        <v>6</v>
      </c>
    </row>
    <row r="772" spans="1:17" x14ac:dyDescent="0.35">
      <c r="A772" s="59" t="s">
        <v>1999</v>
      </c>
      <c r="B772" s="40" t="s">
        <v>538</v>
      </c>
      <c r="C772" s="40" t="str">
        <f t="shared" si="68"/>
        <v>JEAN-CHRISTOPHE</v>
      </c>
      <c r="D772" s="40">
        <f t="shared" si="69"/>
        <v>16</v>
      </c>
      <c r="E772" s="40">
        <f t="shared" si="70"/>
        <v>24</v>
      </c>
      <c r="F772" s="40" t="str">
        <f t="shared" si="71"/>
        <v>CARVALHO</v>
      </c>
      <c r="G772" s="40" t="str">
        <f>VLOOKUP(F772,'Effectif contrat'!A:B,2,FALSE)</f>
        <v>MERIAL - MAINTENANCE</v>
      </c>
      <c r="H772" s="31" t="s">
        <v>19</v>
      </c>
      <c r="I772" s="31" t="s">
        <v>22</v>
      </c>
      <c r="J772" s="31">
        <v>43</v>
      </c>
      <c r="K772" s="38">
        <v>39.68</v>
      </c>
      <c r="L772" s="31">
        <v>1</v>
      </c>
      <c r="M772" s="38">
        <v>39.68</v>
      </c>
      <c r="N772" s="5"/>
      <c r="O772" t="str">
        <f>VLOOKUP(I772,Article_famille!A:B,2,FALSE)</f>
        <v>Pieds</v>
      </c>
      <c r="P772" t="str">
        <f>VLOOKUP(A772,'Copier commandes wix'!I:N,4,FALSE)</f>
        <v>‎09‎/‎08‎/‎2016</v>
      </c>
      <c r="Q772">
        <f>VLOOKUP(G772,'effectif par contrat'!A:B,2,FALSE)</f>
        <v>6</v>
      </c>
    </row>
    <row r="773" spans="1:17" x14ac:dyDescent="0.35">
      <c r="A773" s="59" t="s">
        <v>1999</v>
      </c>
      <c r="B773" s="40" t="s">
        <v>91</v>
      </c>
      <c r="C773" s="40" t="str">
        <f t="shared" si="68"/>
        <v>pascal</v>
      </c>
      <c r="D773" s="40">
        <f t="shared" si="69"/>
        <v>7</v>
      </c>
      <c r="E773" s="40">
        <f t="shared" si="70"/>
        <v>13</v>
      </c>
      <c r="F773" s="40" t="str">
        <f t="shared" si="71"/>
        <v>garcia</v>
      </c>
      <c r="G773" s="40" t="str">
        <f>VLOOKUP(F773,'Effectif contrat'!A:B,2,FALSE)</f>
        <v>PIONEER - MAINTENANCE</v>
      </c>
      <c r="H773" s="31" t="s">
        <v>19</v>
      </c>
      <c r="I773" s="31" t="s">
        <v>20</v>
      </c>
      <c r="J773" s="31">
        <v>9</v>
      </c>
      <c r="K773" s="38">
        <v>3.71</v>
      </c>
      <c r="L773" s="31">
        <v>12</v>
      </c>
      <c r="M773" s="38">
        <v>44.52</v>
      </c>
      <c r="N773" s="5"/>
      <c r="O773" t="str">
        <f>VLOOKUP(I773,Article_famille!A:B,2,FALSE)</f>
        <v>Mains</v>
      </c>
      <c r="P773" t="str">
        <f>VLOOKUP(A773,'Copier commandes wix'!I:N,4,FALSE)</f>
        <v>‎09‎/‎08‎/‎2016</v>
      </c>
      <c r="Q773">
        <f>VLOOKUP(G773,'effectif par contrat'!A:B,2,FALSE)</f>
        <v>2</v>
      </c>
    </row>
    <row r="774" spans="1:17" x14ac:dyDescent="0.35">
      <c r="A774" s="59" t="s">
        <v>2001</v>
      </c>
      <c r="B774" s="40" t="s">
        <v>12</v>
      </c>
      <c r="C774" s="40" t="str">
        <f t="shared" si="68"/>
        <v>alexis</v>
      </c>
      <c r="D774" s="40">
        <f t="shared" si="69"/>
        <v>7</v>
      </c>
      <c r="E774" s="40">
        <f t="shared" si="70"/>
        <v>16</v>
      </c>
      <c r="F774" s="40" t="str">
        <f t="shared" si="71"/>
        <v>codevelle</v>
      </c>
      <c r="G774" s="40" t="str">
        <f>VLOOKUP(F774,'Effectif contrat'!A:B,2,FALSE)</f>
        <v xml:space="preserve">LIEBHERR - MAINTENANCE </v>
      </c>
      <c r="H774" s="31" t="s">
        <v>112</v>
      </c>
      <c r="I774" s="31" t="s">
        <v>113</v>
      </c>
      <c r="J774" s="31" t="s">
        <v>212</v>
      </c>
      <c r="K774" s="38">
        <v>0</v>
      </c>
      <c r="L774" s="31">
        <v>4</v>
      </c>
      <c r="M774" s="38">
        <v>0</v>
      </c>
      <c r="N774" s="5"/>
      <c r="O774" t="str">
        <f>VLOOKUP(I774,Article_famille!A:B,2,FALSE)</f>
        <v>VPI</v>
      </c>
      <c r="P774" t="str">
        <f>VLOOKUP(A774,'Copier commandes wix'!I:N,4,FALSE)</f>
        <v>‎16‎/‎08‎/‎2016</v>
      </c>
      <c r="Q774">
        <f>VLOOKUP(G774,'effectif par contrat'!A:B,2,FALSE)</f>
        <v>5</v>
      </c>
    </row>
    <row r="775" spans="1:17" x14ac:dyDescent="0.35">
      <c r="A775" s="59" t="s">
        <v>2001</v>
      </c>
      <c r="B775" s="40" t="s">
        <v>504</v>
      </c>
      <c r="C775" s="40" t="str">
        <f t="shared" si="68"/>
        <v>PIERRE</v>
      </c>
      <c r="D775" s="40">
        <f t="shared" si="69"/>
        <v>7</v>
      </c>
      <c r="E775" s="40">
        <f t="shared" si="70"/>
        <v>13</v>
      </c>
      <c r="F775" s="40" t="str">
        <f t="shared" si="71"/>
        <v>MANRIC</v>
      </c>
      <c r="G775" s="40" t="str">
        <f>VLOOKUP(F775,'Effectif contrat'!A:B,2,FALSE)</f>
        <v>MECA VANNES</v>
      </c>
      <c r="H775" s="31" t="s">
        <v>19</v>
      </c>
      <c r="I775" s="31" t="s">
        <v>197</v>
      </c>
      <c r="J775" s="31">
        <v>43</v>
      </c>
      <c r="K775" s="38">
        <v>43.52</v>
      </c>
      <c r="L775" s="31">
        <v>1</v>
      </c>
      <c r="M775" s="38">
        <v>43.52</v>
      </c>
      <c r="N775" s="5"/>
      <c r="O775" t="str">
        <f>VLOOKUP(I775,Article_famille!A:B,2,FALSE)</f>
        <v>Pieds</v>
      </c>
      <c r="P775" t="str">
        <f>VLOOKUP(A775,'Copier commandes wix'!I:N,4,FALSE)</f>
        <v>‎16‎/‎08‎/‎2016</v>
      </c>
      <c r="Q775">
        <f>VLOOKUP(G775,'effectif par contrat'!A:B,2,FALSE)</f>
        <v>1</v>
      </c>
    </row>
    <row r="776" spans="1:17" x14ac:dyDescent="0.35">
      <c r="A776" s="59" t="s">
        <v>2001</v>
      </c>
      <c r="B776" s="40" t="s">
        <v>505</v>
      </c>
      <c r="C776" s="40" t="str">
        <f t="shared" si="68"/>
        <v>JEROME</v>
      </c>
      <c r="D776" s="40">
        <f t="shared" si="69"/>
        <v>7</v>
      </c>
      <c r="E776" s="40">
        <f t="shared" si="70"/>
        <v>16</v>
      </c>
      <c r="F776" s="40" t="str">
        <f t="shared" si="71"/>
        <v>BACHELERY</v>
      </c>
      <c r="G776" s="40" t="str">
        <f>VLOOKUP(F776,'Effectif contrat'!A:B,2,FALSE)</f>
        <v>CHANTIERS ELEC - REIXACH</v>
      </c>
      <c r="H776" s="31" t="s">
        <v>112</v>
      </c>
      <c r="I776" s="31" t="s">
        <v>113</v>
      </c>
      <c r="J776" s="31" t="s">
        <v>15</v>
      </c>
      <c r="K776" s="38">
        <v>0</v>
      </c>
      <c r="L776" s="31">
        <v>3</v>
      </c>
      <c r="M776" s="38">
        <v>0</v>
      </c>
      <c r="N776" s="5"/>
      <c r="O776" t="str">
        <f>VLOOKUP(I776,Article_famille!A:B,2,FALSE)</f>
        <v>VPI</v>
      </c>
      <c r="P776" t="str">
        <f>VLOOKUP(A776,'Copier commandes wix'!I:N,4,FALSE)</f>
        <v>‎16‎/‎08‎/‎2016</v>
      </c>
      <c r="Q776">
        <f>VLOOKUP(G776,'effectif par contrat'!A:B,2,FALSE)</f>
        <v>6</v>
      </c>
    </row>
    <row r="777" spans="1:17" x14ac:dyDescent="0.35">
      <c r="A777" s="59" t="s">
        <v>2002</v>
      </c>
      <c r="B777" s="40" t="s">
        <v>507</v>
      </c>
      <c r="C777" s="40" t="str">
        <f t="shared" si="68"/>
        <v>Xavier</v>
      </c>
      <c r="D777" s="40">
        <f t="shared" si="69"/>
        <v>7</v>
      </c>
      <c r="E777" s="40">
        <f t="shared" si="70"/>
        <v>14</v>
      </c>
      <c r="F777" s="40" t="str">
        <f t="shared" si="71"/>
        <v>ORRIERE</v>
      </c>
      <c r="G777" s="40" t="str">
        <f>VLOOKUP(F777,'Effectif contrat'!A:B,2,FALSE)</f>
        <v>B05 - FONCTIONS SUPPORT</v>
      </c>
      <c r="H777" s="31" t="s">
        <v>19</v>
      </c>
      <c r="I777" s="31" t="s">
        <v>468</v>
      </c>
      <c r="J777" s="31"/>
      <c r="K777" s="38">
        <v>5.63</v>
      </c>
      <c r="L777" s="31">
        <v>1</v>
      </c>
      <c r="M777" s="38">
        <v>5.63</v>
      </c>
      <c r="N777" s="5"/>
      <c r="O777" t="str">
        <f>VLOOKUP(I777,Article_famille!A:B,2,FALSE)</f>
        <v>Yeux</v>
      </c>
      <c r="P777" t="str">
        <f>VLOOKUP(A777,'Copier commandes wix'!I:N,4,FALSE)</f>
        <v>‎19‎/‎08‎/‎2016</v>
      </c>
      <c r="Q777">
        <f>VLOOKUP(G777,'effectif par contrat'!A:B,2,FALSE)</f>
        <v>10</v>
      </c>
    </row>
    <row r="778" spans="1:17" x14ac:dyDescent="0.35">
      <c r="A778" s="59" t="s">
        <v>2002</v>
      </c>
      <c r="B778" s="40" t="s">
        <v>507</v>
      </c>
      <c r="C778" s="40" t="str">
        <f t="shared" si="68"/>
        <v>Xavier</v>
      </c>
      <c r="D778" s="40">
        <f t="shared" si="69"/>
        <v>7</v>
      </c>
      <c r="E778" s="40">
        <f t="shared" si="70"/>
        <v>14</v>
      </c>
      <c r="F778" s="40" t="str">
        <f t="shared" si="71"/>
        <v>ORRIERE</v>
      </c>
      <c r="G778" s="40" t="str">
        <f>VLOOKUP(F778,'Effectif contrat'!A:B,2,FALSE)</f>
        <v>B05 - FONCTIONS SUPPORT</v>
      </c>
      <c r="H778" s="32" t="s">
        <v>19</v>
      </c>
      <c r="I778" s="32" t="s">
        <v>499</v>
      </c>
      <c r="J778" s="32"/>
      <c r="K778" s="39">
        <v>12.9</v>
      </c>
      <c r="L778" s="32">
        <v>1</v>
      </c>
      <c r="M778" s="39">
        <v>12.9</v>
      </c>
      <c r="N778" s="6"/>
      <c r="O778" t="str">
        <f>VLOOKUP(I778,Article_famille!A:B,2,FALSE)</f>
        <v>Tête</v>
      </c>
      <c r="P778" t="str">
        <f>VLOOKUP(A778,'Copier commandes wix'!I:N,4,FALSE)</f>
        <v>‎19‎/‎08‎/‎2016</v>
      </c>
      <c r="Q778">
        <f>VLOOKUP(G778,'effectif par contrat'!A:B,2,FALSE)</f>
        <v>10</v>
      </c>
    </row>
    <row r="779" spans="1:17" x14ac:dyDescent="0.35">
      <c r="A779" s="59" t="s">
        <v>2002</v>
      </c>
      <c r="B779" s="40" t="s">
        <v>109</v>
      </c>
      <c r="C779" s="40" t="str">
        <f t="shared" si="68"/>
        <v>jean-luc</v>
      </c>
      <c r="D779" s="40">
        <f t="shared" si="69"/>
        <v>9</v>
      </c>
      <c r="E779" s="40">
        <f t="shared" si="70"/>
        <v>16</v>
      </c>
      <c r="F779" s="40" t="str">
        <f t="shared" si="71"/>
        <v>granier</v>
      </c>
      <c r="G779" s="40" t="str">
        <f>VLOOKUP(F779,'Effectif contrat'!A:B,2,FALSE)</f>
        <v>SAM - MAINTENANCE</v>
      </c>
      <c r="H779" s="31" t="s">
        <v>19</v>
      </c>
      <c r="I779" s="31" t="s">
        <v>496</v>
      </c>
      <c r="J779" s="31"/>
      <c r="K779" s="38">
        <v>28.1</v>
      </c>
      <c r="L779" s="31">
        <v>2</v>
      </c>
      <c r="M779" s="38">
        <v>56.2</v>
      </c>
      <c r="N779" s="5"/>
      <c r="O779" t="str">
        <f>VLOOKUP(I779,Article_famille!A:B,2,FALSE)</f>
        <v>Tête</v>
      </c>
      <c r="P779" t="str">
        <f>VLOOKUP(A779,'Copier commandes wix'!I:N,4,FALSE)</f>
        <v>‎19‎/‎08‎/‎2016</v>
      </c>
      <c r="Q779">
        <f>VLOOKUP(G779,'effectif par contrat'!A:B,2,FALSE)</f>
        <v>2</v>
      </c>
    </row>
    <row r="780" spans="1:17" x14ac:dyDescent="0.35">
      <c r="A780" s="59" t="s">
        <v>2003</v>
      </c>
      <c r="B780" s="40" t="s">
        <v>32</v>
      </c>
      <c r="C780" s="40" t="str">
        <f t="shared" ref="C780:C804" si="72">IFERROR(MID(B780,1,FIND(" ",B780,1)-1),"")</f>
        <v>Vincent</v>
      </c>
      <c r="D780" s="40">
        <f t="shared" ref="D780:D804" si="73">LEN(C780)+1</f>
        <v>8</v>
      </c>
      <c r="E780" s="40">
        <f t="shared" ref="E780:E804" si="74">LEN(B780)</f>
        <v>14</v>
      </c>
      <c r="F780" s="40" t="str">
        <f t="shared" ref="F780:F804" si="75">RIGHT(B780,E780-D780)</f>
        <v>PASCAL</v>
      </c>
      <c r="G780" s="40" t="str">
        <f>VLOOKUP(F780,'Effectif contrat'!A:B,2,FALSE)</f>
        <v>AIRBUS - MAINTENANCE FAL</v>
      </c>
      <c r="H780" s="31" t="s">
        <v>19</v>
      </c>
      <c r="I780" s="31" t="s">
        <v>499</v>
      </c>
      <c r="J780" s="31"/>
      <c r="K780" s="38">
        <v>12.9</v>
      </c>
      <c r="L780" s="31">
        <v>7</v>
      </c>
      <c r="M780" s="38">
        <v>90.3</v>
      </c>
      <c r="N780" s="5"/>
      <c r="O780" t="str">
        <f>VLOOKUP(I780,Article_famille!A:B,2,FALSE)</f>
        <v>Tête</v>
      </c>
      <c r="P780" t="str">
        <f>VLOOKUP(A780,'Copier commandes wix'!I:N,4,FALSE)</f>
        <v>‎26‎/‎08‎/‎2016</v>
      </c>
      <c r="Q780">
        <f>VLOOKUP(G780,'effectif par contrat'!A:B,2,FALSE)</f>
        <v>38</v>
      </c>
    </row>
    <row r="781" spans="1:17" x14ac:dyDescent="0.35">
      <c r="A781" s="59" t="s">
        <v>2003</v>
      </c>
      <c r="B781" s="40" t="s">
        <v>433</v>
      </c>
      <c r="C781" s="40" t="str">
        <f t="shared" si="72"/>
        <v>mathias</v>
      </c>
      <c r="D781" s="40">
        <f t="shared" si="73"/>
        <v>8</v>
      </c>
      <c r="E781" s="40">
        <f t="shared" si="74"/>
        <v>14</v>
      </c>
      <c r="F781" s="40" t="str">
        <f t="shared" si="75"/>
        <v>Hereau</v>
      </c>
      <c r="G781" s="40" t="str">
        <f>VLOOKUP(F781,'Effectif contrat'!A:B,2,FALSE)</f>
        <v>CHANTIERS ELEC - REIXACH</v>
      </c>
      <c r="H781" s="31" t="s">
        <v>112</v>
      </c>
      <c r="I781" s="31" t="s">
        <v>113</v>
      </c>
      <c r="J781" s="31" t="s">
        <v>13</v>
      </c>
      <c r="K781" s="38">
        <v>0</v>
      </c>
      <c r="L781" s="31">
        <v>1</v>
      </c>
      <c r="M781" s="38">
        <v>0</v>
      </c>
      <c r="N781" s="5"/>
      <c r="O781" t="str">
        <f>VLOOKUP(I781,Article_famille!A:B,2,FALSE)</f>
        <v>VPI</v>
      </c>
      <c r="P781" t="str">
        <f>VLOOKUP(A781,'Copier commandes wix'!I:N,4,FALSE)</f>
        <v>‎26‎/‎08‎/‎2016</v>
      </c>
      <c r="Q781">
        <f>VLOOKUP(G781,'effectif par contrat'!A:B,2,FALSE)</f>
        <v>6</v>
      </c>
    </row>
    <row r="782" spans="1:17" x14ac:dyDescent="0.35">
      <c r="A782" s="59" t="s">
        <v>2003</v>
      </c>
      <c r="B782" s="40" t="s">
        <v>435</v>
      </c>
      <c r="C782" s="40" t="str">
        <f t="shared" si="72"/>
        <v>mathias</v>
      </c>
      <c r="D782" s="40">
        <f t="shared" si="73"/>
        <v>8</v>
      </c>
      <c r="E782" s="40">
        <f t="shared" si="74"/>
        <v>14</v>
      </c>
      <c r="F782" s="40" t="str">
        <f t="shared" si="75"/>
        <v>hereau</v>
      </c>
      <c r="G782" s="40" t="str">
        <f>VLOOKUP(F782,'Effectif contrat'!A:B,2,FALSE)</f>
        <v>CHANTIERS ELEC - REIXACH</v>
      </c>
      <c r="H782" s="31" t="s">
        <v>19</v>
      </c>
      <c r="I782" s="31" t="s">
        <v>163</v>
      </c>
      <c r="J782" s="31" t="s">
        <v>222</v>
      </c>
      <c r="K782" s="38">
        <v>2.2999999999999998</v>
      </c>
      <c r="L782" s="31">
        <v>1</v>
      </c>
      <c r="M782" s="38">
        <v>2.2999999999999998</v>
      </c>
      <c r="N782" s="5"/>
      <c r="O782" t="str">
        <f>VLOOKUP(I782,Article_famille!A:B,2,FALSE)</f>
        <v>Corps</v>
      </c>
      <c r="P782" t="str">
        <f>VLOOKUP(A782,'Copier commandes wix'!I:N,4,FALSE)</f>
        <v>‎26‎/‎08‎/‎2016</v>
      </c>
      <c r="Q782">
        <f>VLOOKUP(G782,'effectif par contrat'!A:B,2,FALSE)</f>
        <v>6</v>
      </c>
    </row>
    <row r="783" spans="1:17" x14ac:dyDescent="0.35">
      <c r="A783" s="59" t="s">
        <v>2004</v>
      </c>
      <c r="B783" s="40" t="s">
        <v>141</v>
      </c>
      <c r="C783" s="40" t="str">
        <f t="shared" si="72"/>
        <v>KARINE</v>
      </c>
      <c r="D783" s="40">
        <f t="shared" si="73"/>
        <v>7</v>
      </c>
      <c r="E783" s="40">
        <f t="shared" si="74"/>
        <v>12</v>
      </c>
      <c r="F783" s="40" t="str">
        <f t="shared" si="75"/>
        <v>BEDON</v>
      </c>
      <c r="G783" s="40" t="str">
        <f>VLOOKUP(F783,'Effectif contrat'!A:B,2,FALSE)</f>
        <v>B05 - FONCTIONS SUPPORT</v>
      </c>
      <c r="H783" s="31" t="s">
        <v>510</v>
      </c>
      <c r="I783" s="31" t="s">
        <v>512</v>
      </c>
      <c r="J783" s="31"/>
      <c r="K783" s="38">
        <v>0</v>
      </c>
      <c r="L783" s="31">
        <v>2</v>
      </c>
      <c r="M783" s="38">
        <v>0</v>
      </c>
      <c r="N783" s="5"/>
      <c r="O783" t="str">
        <f>VLOOKUP(I783,Article_famille!A:B,2,FALSE)</f>
        <v>Pharmacie</v>
      </c>
      <c r="P783" t="str">
        <f>VLOOKUP(A783,'Copier commandes wix'!I:N,4,FALSE)</f>
        <v>‎06‎/‎09‎/‎2016</v>
      </c>
      <c r="Q783">
        <f>VLOOKUP(G783,'effectif par contrat'!A:B,2,FALSE)</f>
        <v>10</v>
      </c>
    </row>
    <row r="784" spans="1:17" x14ac:dyDescent="0.35">
      <c r="A784" s="59" t="s">
        <v>2004</v>
      </c>
      <c r="B784" s="40" t="s">
        <v>141</v>
      </c>
      <c r="C784" s="40" t="str">
        <f t="shared" si="72"/>
        <v>KARINE</v>
      </c>
      <c r="D784" s="40">
        <f t="shared" si="73"/>
        <v>7</v>
      </c>
      <c r="E784" s="40">
        <f t="shared" si="74"/>
        <v>12</v>
      </c>
      <c r="F784" s="40" t="str">
        <f t="shared" si="75"/>
        <v>BEDON</v>
      </c>
      <c r="G784" s="40" t="str">
        <f>VLOOKUP(F784,'Effectif contrat'!A:B,2,FALSE)</f>
        <v>B05 - FONCTIONS SUPPORT</v>
      </c>
      <c r="H784" s="32" t="s">
        <v>510</v>
      </c>
      <c r="I784" s="32" t="s">
        <v>511</v>
      </c>
      <c r="J784" s="32"/>
      <c r="K784" s="39">
        <v>0</v>
      </c>
      <c r="L784" s="32">
        <v>5</v>
      </c>
      <c r="M784" s="39">
        <v>0</v>
      </c>
      <c r="N784" s="6"/>
      <c r="O784" t="str">
        <f>VLOOKUP(I784,Article_famille!A:B,2,FALSE)</f>
        <v>Pharmacie</v>
      </c>
      <c r="P784" t="str">
        <f>VLOOKUP(A784,'Copier commandes wix'!I:N,4,FALSE)</f>
        <v>‎06‎/‎09‎/‎2016</v>
      </c>
      <c r="Q784">
        <f>VLOOKUP(G784,'effectif par contrat'!A:B,2,FALSE)</f>
        <v>10</v>
      </c>
    </row>
    <row r="785" spans="1:17" x14ac:dyDescent="0.35">
      <c r="A785" s="59" t="s">
        <v>2004</v>
      </c>
      <c r="B785" s="40" t="s">
        <v>141</v>
      </c>
      <c r="C785" s="40" t="str">
        <f t="shared" si="72"/>
        <v>KARINE</v>
      </c>
      <c r="D785" s="40">
        <f t="shared" si="73"/>
        <v>7</v>
      </c>
      <c r="E785" s="40">
        <f t="shared" si="74"/>
        <v>12</v>
      </c>
      <c r="F785" s="40" t="str">
        <f t="shared" si="75"/>
        <v>BEDON</v>
      </c>
      <c r="G785" s="40" t="str">
        <f>VLOOKUP(F785,'Effectif contrat'!A:B,2,FALSE)</f>
        <v>B05 - FONCTIONS SUPPORT</v>
      </c>
      <c r="H785" s="31" t="s">
        <v>510</v>
      </c>
      <c r="I785" s="31" t="s">
        <v>512</v>
      </c>
      <c r="J785" s="31"/>
      <c r="K785" s="38">
        <v>0</v>
      </c>
      <c r="L785" s="31">
        <v>2</v>
      </c>
      <c r="M785" s="38">
        <v>0</v>
      </c>
      <c r="N785" s="5"/>
      <c r="O785" t="str">
        <f>VLOOKUP(I785,Article_famille!A:B,2,FALSE)</f>
        <v>Pharmacie</v>
      </c>
      <c r="P785" t="str">
        <f>VLOOKUP(A785,'Copier commandes wix'!I:N,4,FALSE)</f>
        <v>‎06‎/‎09‎/‎2016</v>
      </c>
      <c r="Q785">
        <f>VLOOKUP(G785,'effectif par contrat'!A:B,2,FALSE)</f>
        <v>10</v>
      </c>
    </row>
    <row r="786" spans="1:17" x14ac:dyDescent="0.35">
      <c r="A786" s="59" t="s">
        <v>2004</v>
      </c>
      <c r="B786" s="40" t="s">
        <v>141</v>
      </c>
      <c r="C786" s="40" t="str">
        <f t="shared" si="72"/>
        <v>KARINE</v>
      </c>
      <c r="D786" s="40">
        <f t="shared" si="73"/>
        <v>7</v>
      </c>
      <c r="E786" s="40">
        <f t="shared" si="74"/>
        <v>12</v>
      </c>
      <c r="F786" s="40" t="str">
        <f t="shared" si="75"/>
        <v>BEDON</v>
      </c>
      <c r="G786" s="40" t="str">
        <f>VLOOKUP(F786,'Effectif contrat'!A:B,2,FALSE)</f>
        <v>B05 - FONCTIONS SUPPORT</v>
      </c>
      <c r="H786" s="32" t="s">
        <v>510</v>
      </c>
      <c r="I786" s="32" t="s">
        <v>511</v>
      </c>
      <c r="J786" s="32"/>
      <c r="K786" s="39">
        <v>0</v>
      </c>
      <c r="L786" s="32">
        <v>5</v>
      </c>
      <c r="M786" s="39">
        <v>0</v>
      </c>
      <c r="N786" s="6"/>
      <c r="O786" t="str">
        <f>VLOOKUP(I786,Article_famille!A:B,2,FALSE)</f>
        <v>Pharmacie</v>
      </c>
      <c r="P786" t="str">
        <f>VLOOKUP(A786,'Copier commandes wix'!I:N,4,FALSE)</f>
        <v>‎06‎/‎09‎/‎2016</v>
      </c>
      <c r="Q786">
        <f>VLOOKUP(G786,'effectif par contrat'!A:B,2,FALSE)</f>
        <v>10</v>
      </c>
    </row>
    <row r="787" spans="1:17" x14ac:dyDescent="0.35">
      <c r="A787" s="59" t="s">
        <v>2004</v>
      </c>
      <c r="B787" s="40" t="s">
        <v>540</v>
      </c>
      <c r="C787" s="40" t="str">
        <f t="shared" si="72"/>
        <v>J-LUC</v>
      </c>
      <c r="D787" s="40">
        <f t="shared" si="73"/>
        <v>6</v>
      </c>
      <c r="E787" s="40">
        <f t="shared" si="74"/>
        <v>13</v>
      </c>
      <c r="F787" s="40" t="str">
        <f t="shared" si="75"/>
        <v>GRANIER</v>
      </c>
      <c r="G787" s="40" t="str">
        <f>VLOOKUP(F787,'Effectif contrat'!A:B,2,FALSE)</f>
        <v>SAM - MAINTENANCE</v>
      </c>
      <c r="H787" s="31" t="s">
        <v>25</v>
      </c>
      <c r="I787" s="31" t="s">
        <v>26</v>
      </c>
      <c r="J787" s="31">
        <v>42</v>
      </c>
      <c r="K787" s="38">
        <v>38</v>
      </c>
      <c r="L787" s="31">
        <v>1</v>
      </c>
      <c r="M787" s="38">
        <v>38</v>
      </c>
      <c r="N787" s="5"/>
      <c r="O787" t="str">
        <f>VLOOKUP(I787,Article_famille!A:B,2,FALSE)</f>
        <v>Pieds</v>
      </c>
      <c r="P787" t="str">
        <f>VLOOKUP(A787,'Copier commandes wix'!I:N,4,FALSE)</f>
        <v>‎06‎/‎09‎/‎2016</v>
      </c>
      <c r="Q787">
        <f>VLOOKUP(G787,'effectif par contrat'!A:B,2,FALSE)</f>
        <v>2</v>
      </c>
    </row>
    <row r="788" spans="1:17" x14ac:dyDescent="0.35">
      <c r="A788" s="59" t="s">
        <v>2004</v>
      </c>
      <c r="B788" s="40" t="s">
        <v>540</v>
      </c>
      <c r="C788" s="40" t="str">
        <f t="shared" si="72"/>
        <v>J-LUC</v>
      </c>
      <c r="D788" s="40">
        <f t="shared" si="73"/>
        <v>6</v>
      </c>
      <c r="E788" s="40">
        <f t="shared" si="74"/>
        <v>13</v>
      </c>
      <c r="F788" s="40" t="str">
        <f t="shared" si="75"/>
        <v>GRANIER</v>
      </c>
      <c r="G788" s="40" t="str">
        <f>VLOOKUP(F788,'Effectif contrat'!A:B,2,FALSE)</f>
        <v>SAM - MAINTENANCE</v>
      </c>
      <c r="H788" s="32" t="s">
        <v>19</v>
      </c>
      <c r="I788" s="32" t="s">
        <v>62</v>
      </c>
      <c r="J788" s="32" t="s">
        <v>480</v>
      </c>
      <c r="K788" s="39">
        <v>4.26</v>
      </c>
      <c r="L788" s="32">
        <v>1</v>
      </c>
      <c r="M788" s="39">
        <v>4.26</v>
      </c>
      <c r="N788" s="6"/>
      <c r="O788" t="str">
        <f>VLOOKUP(I788,Article_famille!A:B,2,FALSE)</f>
        <v>Pieds</v>
      </c>
      <c r="P788" t="str">
        <f>VLOOKUP(A788,'Copier commandes wix'!I:N,4,FALSE)</f>
        <v>‎06‎/‎09‎/‎2016</v>
      </c>
      <c r="Q788">
        <f>VLOOKUP(G788,'effectif par contrat'!A:B,2,FALSE)</f>
        <v>2</v>
      </c>
    </row>
    <row r="789" spans="1:17" x14ac:dyDescent="0.35">
      <c r="A789" s="59" t="s">
        <v>2004</v>
      </c>
      <c r="B789" s="40" t="s">
        <v>540</v>
      </c>
      <c r="C789" s="40" t="str">
        <f t="shared" si="72"/>
        <v>J-LUC</v>
      </c>
      <c r="D789" s="40">
        <f t="shared" si="73"/>
        <v>6</v>
      </c>
      <c r="E789" s="40">
        <f t="shared" si="74"/>
        <v>13</v>
      </c>
      <c r="F789" s="40" t="str">
        <f t="shared" si="75"/>
        <v>GRANIER</v>
      </c>
      <c r="G789" s="40" t="str">
        <f>VLOOKUP(F789,'Effectif contrat'!A:B,2,FALSE)</f>
        <v>SAM - MAINTENANCE</v>
      </c>
      <c r="H789" s="31" t="s">
        <v>19</v>
      </c>
      <c r="I789" s="31" t="s">
        <v>22</v>
      </c>
      <c r="J789" s="31">
        <v>45</v>
      </c>
      <c r="K789" s="38">
        <v>39.68</v>
      </c>
      <c r="L789" s="31">
        <v>1</v>
      </c>
      <c r="M789" s="38">
        <v>39.68</v>
      </c>
      <c r="N789" s="5"/>
      <c r="O789" t="str">
        <f>VLOOKUP(I789,Article_famille!A:B,2,FALSE)</f>
        <v>Pieds</v>
      </c>
      <c r="P789" t="str">
        <f>VLOOKUP(A789,'Copier commandes wix'!I:N,4,FALSE)</f>
        <v>‎06‎/‎09‎/‎2016</v>
      </c>
      <c r="Q789">
        <f>VLOOKUP(G789,'effectif par contrat'!A:B,2,FALSE)</f>
        <v>2</v>
      </c>
    </row>
    <row r="790" spans="1:17" x14ac:dyDescent="0.35">
      <c r="A790" s="59" t="s">
        <v>2004</v>
      </c>
      <c r="B790" s="40" t="s">
        <v>18</v>
      </c>
      <c r="C790" s="40" t="str">
        <f t="shared" si="72"/>
        <v>Romain</v>
      </c>
      <c r="D790" s="40">
        <f t="shared" si="73"/>
        <v>7</v>
      </c>
      <c r="E790" s="40">
        <f t="shared" si="74"/>
        <v>14</v>
      </c>
      <c r="F790" s="40" t="str">
        <f t="shared" si="75"/>
        <v>VERGNES</v>
      </c>
      <c r="G790" s="40" t="str">
        <f>VLOOKUP(F790,'Effectif contrat'!A:B,2,FALSE)</f>
        <v>AIRBUS - MAINTENANCE MOSE</v>
      </c>
      <c r="H790" s="31" t="s">
        <v>19</v>
      </c>
      <c r="I790" s="31" t="s">
        <v>22</v>
      </c>
      <c r="J790" s="31">
        <v>44</v>
      </c>
      <c r="K790" s="38">
        <v>39.68</v>
      </c>
      <c r="L790" s="31">
        <v>1</v>
      </c>
      <c r="M790" s="38">
        <v>39.68</v>
      </c>
      <c r="N790" s="5"/>
      <c r="O790" t="str">
        <f>VLOOKUP(I790,Article_famille!A:B,2,FALSE)</f>
        <v>Pieds</v>
      </c>
      <c r="P790" t="str">
        <f>VLOOKUP(A790,'Copier commandes wix'!I:N,4,FALSE)</f>
        <v>‎06‎/‎09‎/‎2016</v>
      </c>
      <c r="Q790">
        <f>VLOOKUP(G790,'effectif par contrat'!A:B,2,FALSE)</f>
        <v>37</v>
      </c>
    </row>
    <row r="791" spans="1:17" x14ac:dyDescent="0.35">
      <c r="A791" s="59" t="s">
        <v>2004</v>
      </c>
      <c r="B791" s="40" t="s">
        <v>18</v>
      </c>
      <c r="C791" s="40" t="str">
        <f t="shared" si="72"/>
        <v>Romain</v>
      </c>
      <c r="D791" s="40">
        <f t="shared" si="73"/>
        <v>7</v>
      </c>
      <c r="E791" s="40">
        <f t="shared" si="74"/>
        <v>14</v>
      </c>
      <c r="F791" s="40" t="str">
        <f t="shared" si="75"/>
        <v>VERGNES</v>
      </c>
      <c r="G791" s="40" t="str">
        <f>VLOOKUP(F791,'Effectif contrat'!A:B,2,FALSE)</f>
        <v>AIRBUS - MAINTENANCE MOSE</v>
      </c>
      <c r="H791" s="32" t="s">
        <v>19</v>
      </c>
      <c r="I791" s="32" t="s">
        <v>62</v>
      </c>
      <c r="J791" s="32" t="s">
        <v>480</v>
      </c>
      <c r="K791" s="39">
        <v>4.26</v>
      </c>
      <c r="L791" s="32">
        <v>1</v>
      </c>
      <c r="M791" s="39">
        <v>4.26</v>
      </c>
      <c r="N791" s="6"/>
      <c r="O791" t="str">
        <f>VLOOKUP(I791,Article_famille!A:B,2,FALSE)</f>
        <v>Pieds</v>
      </c>
      <c r="P791" t="str">
        <f>VLOOKUP(A791,'Copier commandes wix'!I:N,4,FALSE)</f>
        <v>‎06‎/‎09‎/‎2016</v>
      </c>
      <c r="Q791">
        <f>VLOOKUP(G791,'effectif par contrat'!A:B,2,FALSE)</f>
        <v>37</v>
      </c>
    </row>
    <row r="792" spans="1:17" x14ac:dyDescent="0.35">
      <c r="A792" s="59" t="s">
        <v>2004</v>
      </c>
      <c r="B792" s="40" t="s">
        <v>463</v>
      </c>
      <c r="C792" s="40" t="str">
        <f t="shared" si="72"/>
        <v>romain</v>
      </c>
      <c r="D792" s="40">
        <f t="shared" si="73"/>
        <v>7</v>
      </c>
      <c r="E792" s="40">
        <f t="shared" si="74"/>
        <v>14</v>
      </c>
      <c r="F792" s="40" t="str">
        <f t="shared" si="75"/>
        <v>Vergnes</v>
      </c>
      <c r="G792" s="40" t="str">
        <f>VLOOKUP(F792,'Effectif contrat'!A:B,2,FALSE)</f>
        <v>AIRBUS - MAINTENANCE MOSE</v>
      </c>
      <c r="H792" s="31" t="s">
        <v>510</v>
      </c>
      <c r="I792" s="31" t="s">
        <v>513</v>
      </c>
      <c r="J792" s="31"/>
      <c r="K792" s="38">
        <v>0</v>
      </c>
      <c r="L792" s="31">
        <v>1</v>
      </c>
      <c r="M792" s="38">
        <v>0</v>
      </c>
      <c r="N792" s="5"/>
      <c r="O792" t="str">
        <f>VLOOKUP(I792,Article_famille!A:B,2,FALSE)</f>
        <v>Pharmacie</v>
      </c>
      <c r="P792" t="str">
        <f>VLOOKUP(A792,'Copier commandes wix'!I:N,4,FALSE)</f>
        <v>‎06‎/‎09‎/‎2016</v>
      </c>
      <c r="Q792">
        <f>VLOOKUP(G792,'effectif par contrat'!A:B,2,FALSE)</f>
        <v>37</v>
      </c>
    </row>
    <row r="793" spans="1:17" x14ac:dyDescent="0.35">
      <c r="A793" s="59" t="s">
        <v>2004</v>
      </c>
      <c r="B793" s="40" t="s">
        <v>463</v>
      </c>
      <c r="C793" s="40" t="str">
        <f t="shared" si="72"/>
        <v>romain</v>
      </c>
      <c r="D793" s="40">
        <f t="shared" si="73"/>
        <v>7</v>
      </c>
      <c r="E793" s="40">
        <f t="shared" si="74"/>
        <v>14</v>
      </c>
      <c r="F793" s="40" t="str">
        <f t="shared" si="75"/>
        <v>Vergnes</v>
      </c>
      <c r="G793" s="40" t="str">
        <f>VLOOKUP(F793,'Effectif contrat'!A:B,2,FALSE)</f>
        <v>AIRBUS - MAINTENANCE MOSE</v>
      </c>
      <c r="H793" s="32" t="s">
        <v>510</v>
      </c>
      <c r="I793" s="32" t="s">
        <v>514</v>
      </c>
      <c r="J793" s="32"/>
      <c r="K793" s="39">
        <v>0</v>
      </c>
      <c r="L793" s="32">
        <v>1</v>
      </c>
      <c r="M793" s="39">
        <v>0</v>
      </c>
      <c r="N793" s="6"/>
      <c r="O793" t="str">
        <f>VLOOKUP(I793,Article_famille!A:B,2,FALSE)</f>
        <v>Pharmacie</v>
      </c>
      <c r="P793" t="str">
        <f>VLOOKUP(A793,'Copier commandes wix'!I:N,4,FALSE)</f>
        <v>‎06‎/‎09‎/‎2016</v>
      </c>
      <c r="Q793">
        <f>VLOOKUP(G793,'effectif par contrat'!A:B,2,FALSE)</f>
        <v>37</v>
      </c>
    </row>
    <row r="794" spans="1:17" x14ac:dyDescent="0.35">
      <c r="A794" s="59" t="s">
        <v>2004</v>
      </c>
      <c r="B794" s="40" t="s">
        <v>463</v>
      </c>
      <c r="C794" s="40" t="str">
        <f t="shared" si="72"/>
        <v>romain</v>
      </c>
      <c r="D794" s="40">
        <f t="shared" si="73"/>
        <v>7</v>
      </c>
      <c r="E794" s="40">
        <f t="shared" si="74"/>
        <v>14</v>
      </c>
      <c r="F794" s="40" t="str">
        <f t="shared" si="75"/>
        <v>Vergnes</v>
      </c>
      <c r="G794" s="40" t="str">
        <f>VLOOKUP(F794,'Effectif contrat'!A:B,2,FALSE)</f>
        <v>AIRBUS - MAINTENANCE MOSE</v>
      </c>
      <c r="H794" s="31" t="s">
        <v>510</v>
      </c>
      <c r="I794" s="31" t="s">
        <v>515</v>
      </c>
      <c r="J794" s="31"/>
      <c r="K794" s="38">
        <v>0</v>
      </c>
      <c r="L794" s="31">
        <v>1</v>
      </c>
      <c r="M794" s="38">
        <v>0</v>
      </c>
      <c r="N794" s="5"/>
      <c r="O794" t="str">
        <f>VLOOKUP(I794,Article_famille!A:B,2,FALSE)</f>
        <v>Pharmacie</v>
      </c>
      <c r="P794" t="str">
        <f>VLOOKUP(A794,'Copier commandes wix'!I:N,4,FALSE)</f>
        <v>‎06‎/‎09‎/‎2016</v>
      </c>
      <c r="Q794">
        <f>VLOOKUP(G794,'effectif par contrat'!A:B,2,FALSE)</f>
        <v>37</v>
      </c>
    </row>
    <row r="795" spans="1:17" x14ac:dyDescent="0.35">
      <c r="A795" s="59" t="s">
        <v>2004</v>
      </c>
      <c r="B795" s="40" t="s">
        <v>463</v>
      </c>
      <c r="C795" s="40" t="str">
        <f t="shared" si="72"/>
        <v>romain</v>
      </c>
      <c r="D795" s="40">
        <f t="shared" si="73"/>
        <v>7</v>
      </c>
      <c r="E795" s="40">
        <f t="shared" si="74"/>
        <v>14</v>
      </c>
      <c r="F795" s="40" t="str">
        <f t="shared" si="75"/>
        <v>Vergnes</v>
      </c>
      <c r="G795" s="40" t="str">
        <f>VLOOKUP(F795,'Effectif contrat'!A:B,2,FALSE)</f>
        <v>AIRBUS - MAINTENANCE MOSE</v>
      </c>
      <c r="H795" s="32" t="s">
        <v>510</v>
      </c>
      <c r="I795" s="32" t="s">
        <v>516</v>
      </c>
      <c r="J795" s="32"/>
      <c r="K795" s="39">
        <v>0</v>
      </c>
      <c r="L795" s="32">
        <v>1</v>
      </c>
      <c r="M795" s="39">
        <v>0</v>
      </c>
      <c r="N795" s="6"/>
      <c r="O795" t="str">
        <f>VLOOKUP(I795,Article_famille!A:B,2,FALSE)</f>
        <v>Pharmacie</v>
      </c>
      <c r="P795" t="str">
        <f>VLOOKUP(A795,'Copier commandes wix'!I:N,4,FALSE)</f>
        <v>‎06‎/‎09‎/‎2016</v>
      </c>
      <c r="Q795">
        <f>VLOOKUP(G795,'effectif par contrat'!A:B,2,FALSE)</f>
        <v>37</v>
      </c>
    </row>
    <row r="796" spans="1:17" x14ac:dyDescent="0.35">
      <c r="A796" s="59" t="s">
        <v>2004</v>
      </c>
      <c r="B796" s="40" t="s">
        <v>463</v>
      </c>
      <c r="C796" s="40" t="str">
        <f t="shared" si="72"/>
        <v>romain</v>
      </c>
      <c r="D796" s="40">
        <f t="shared" si="73"/>
        <v>7</v>
      </c>
      <c r="E796" s="40">
        <f t="shared" si="74"/>
        <v>14</v>
      </c>
      <c r="F796" s="40" t="str">
        <f t="shared" si="75"/>
        <v>Vergnes</v>
      </c>
      <c r="G796" s="40" t="str">
        <f>VLOOKUP(F796,'Effectif contrat'!A:B,2,FALSE)</f>
        <v>AIRBUS - MAINTENANCE MOSE</v>
      </c>
      <c r="H796" s="31" t="s">
        <v>510</v>
      </c>
      <c r="I796" s="31" t="s">
        <v>517</v>
      </c>
      <c r="J796" s="31"/>
      <c r="K796" s="38">
        <v>0</v>
      </c>
      <c r="L796" s="31">
        <v>1</v>
      </c>
      <c r="M796" s="38">
        <v>0</v>
      </c>
      <c r="N796" s="5"/>
      <c r="O796" t="str">
        <f>VLOOKUP(I796,Article_famille!A:B,2,FALSE)</f>
        <v>Pharmacie</v>
      </c>
      <c r="P796" t="str">
        <f>VLOOKUP(A796,'Copier commandes wix'!I:N,4,FALSE)</f>
        <v>‎06‎/‎09‎/‎2016</v>
      </c>
      <c r="Q796">
        <f>VLOOKUP(G796,'effectif par contrat'!A:B,2,FALSE)</f>
        <v>37</v>
      </c>
    </row>
    <row r="797" spans="1:17" x14ac:dyDescent="0.35">
      <c r="A797" s="59" t="s">
        <v>2004</v>
      </c>
      <c r="B797" s="40" t="s">
        <v>463</v>
      </c>
      <c r="C797" s="40" t="str">
        <f t="shared" si="72"/>
        <v>romain</v>
      </c>
      <c r="D797" s="40">
        <f t="shared" si="73"/>
        <v>7</v>
      </c>
      <c r="E797" s="40">
        <f t="shared" si="74"/>
        <v>14</v>
      </c>
      <c r="F797" s="40" t="str">
        <f t="shared" si="75"/>
        <v>Vergnes</v>
      </c>
      <c r="G797" s="40" t="str">
        <f>VLOOKUP(F797,'Effectif contrat'!A:B,2,FALSE)</f>
        <v>AIRBUS - MAINTENANCE MOSE</v>
      </c>
      <c r="H797" s="32" t="s">
        <v>510</v>
      </c>
      <c r="I797" s="32" t="s">
        <v>511</v>
      </c>
      <c r="J797" s="32"/>
      <c r="K797" s="39">
        <v>0</v>
      </c>
      <c r="L797" s="32">
        <v>1</v>
      </c>
      <c r="M797" s="39">
        <v>0</v>
      </c>
      <c r="N797" s="6"/>
      <c r="O797" t="str">
        <f>VLOOKUP(I797,Article_famille!A:B,2,FALSE)</f>
        <v>Pharmacie</v>
      </c>
      <c r="P797" t="str">
        <f>VLOOKUP(A797,'Copier commandes wix'!I:N,4,FALSE)</f>
        <v>‎06‎/‎09‎/‎2016</v>
      </c>
      <c r="Q797">
        <f>VLOOKUP(G797,'effectif par contrat'!A:B,2,FALSE)</f>
        <v>37</v>
      </c>
    </row>
    <row r="798" spans="1:17" x14ac:dyDescent="0.35">
      <c r="A798" s="59" t="s">
        <v>2004</v>
      </c>
      <c r="B798" s="40" t="s">
        <v>463</v>
      </c>
      <c r="C798" s="40" t="str">
        <f t="shared" si="72"/>
        <v>romain</v>
      </c>
      <c r="D798" s="40">
        <f t="shared" si="73"/>
        <v>7</v>
      </c>
      <c r="E798" s="40">
        <f t="shared" si="74"/>
        <v>14</v>
      </c>
      <c r="F798" s="40" t="str">
        <f t="shared" si="75"/>
        <v>Vergnes</v>
      </c>
      <c r="G798" s="40" t="str">
        <f>VLOOKUP(F798,'Effectif contrat'!A:B,2,FALSE)</f>
        <v>AIRBUS - MAINTENANCE MOSE</v>
      </c>
      <c r="H798" s="31" t="s">
        <v>510</v>
      </c>
      <c r="I798" s="31" t="s">
        <v>518</v>
      </c>
      <c r="J798" s="31"/>
      <c r="K798" s="38">
        <v>0</v>
      </c>
      <c r="L798" s="31">
        <v>1</v>
      </c>
      <c r="M798" s="38">
        <v>0</v>
      </c>
      <c r="N798" s="5"/>
      <c r="O798" t="str">
        <f>VLOOKUP(I798,Article_famille!A:B,2,FALSE)</f>
        <v>Pharmacie</v>
      </c>
      <c r="P798" t="str">
        <f>VLOOKUP(A798,'Copier commandes wix'!I:N,4,FALSE)</f>
        <v>‎06‎/‎09‎/‎2016</v>
      </c>
      <c r="Q798">
        <f>VLOOKUP(G798,'effectif par contrat'!A:B,2,FALSE)</f>
        <v>37</v>
      </c>
    </row>
    <row r="799" spans="1:17" x14ac:dyDescent="0.35">
      <c r="A799" s="59" t="s">
        <v>2005</v>
      </c>
      <c r="B799" s="40" t="s">
        <v>519</v>
      </c>
      <c r="C799" s="40" t="str">
        <f t="shared" si="72"/>
        <v>fabien</v>
      </c>
      <c r="D799" s="40">
        <f t="shared" si="73"/>
        <v>7</v>
      </c>
      <c r="E799" s="40">
        <f t="shared" si="74"/>
        <v>14</v>
      </c>
      <c r="F799" s="40" t="str">
        <f t="shared" si="75"/>
        <v>gayraud</v>
      </c>
      <c r="G799" s="40" t="str">
        <f>VLOOKUP(F799,'Effectif contrat'!A:B,2,FALSE)</f>
        <v>AIRBUS - DT OES</v>
      </c>
      <c r="H799" s="31" t="s">
        <v>19</v>
      </c>
      <c r="I799" s="31" t="s">
        <v>57</v>
      </c>
      <c r="J799" s="31"/>
      <c r="K799" s="38">
        <v>2.42</v>
      </c>
      <c r="L799" s="31">
        <v>10</v>
      </c>
      <c r="M799" s="38">
        <v>24.2</v>
      </c>
      <c r="N799" s="5"/>
      <c r="O799" t="str">
        <f>VLOOKUP(I799,Article_famille!A:B,2,FALSE)</f>
        <v>Respiratoire</v>
      </c>
      <c r="P799" t="str">
        <f>VLOOKUP(A799,'Copier commandes wix'!I:N,4,FALSE)</f>
        <v>‎13‎/‎09‎/‎2016</v>
      </c>
      <c r="Q799">
        <f>VLOOKUP(G799,'effectif par contrat'!A:B,2,FALSE)</f>
        <v>1</v>
      </c>
    </row>
    <row r="800" spans="1:17" x14ac:dyDescent="0.35">
      <c r="A800" s="59" t="s">
        <v>2005</v>
      </c>
      <c r="B800" s="40" t="s">
        <v>132</v>
      </c>
      <c r="C800" s="40" t="str">
        <f t="shared" si="72"/>
        <v>William</v>
      </c>
      <c r="D800" s="40">
        <f t="shared" si="73"/>
        <v>8</v>
      </c>
      <c r="E800" s="40">
        <f t="shared" si="74"/>
        <v>17</v>
      </c>
      <c r="F800" s="40" t="str">
        <f t="shared" si="75"/>
        <v>Roumagnac</v>
      </c>
      <c r="G800" s="40" t="str">
        <f>VLOOKUP(F800,'Effectif contrat'!A:B,2,FALSE)</f>
        <v>CHEF D'ENTREPRISE</v>
      </c>
      <c r="H800" s="31" t="s">
        <v>19</v>
      </c>
      <c r="I800" s="31" t="s">
        <v>122</v>
      </c>
      <c r="J800" s="31"/>
      <c r="K800" s="38">
        <v>13.5</v>
      </c>
      <c r="L800" s="31">
        <v>15</v>
      </c>
      <c r="M800" s="38">
        <v>202.5</v>
      </c>
      <c r="N800" s="5"/>
      <c r="O800" t="str">
        <f>VLOOKUP(I800,Article_famille!A:B,2,FALSE)</f>
        <v>Auditif</v>
      </c>
      <c r="P800" t="str">
        <f>VLOOKUP(A800,'Copier commandes wix'!I:N,4,FALSE)</f>
        <v>‎13‎/‎09‎/‎2016</v>
      </c>
      <c r="Q800">
        <f>VLOOKUP(G800,'effectif par contrat'!A:B,2,FALSE)</f>
        <v>1</v>
      </c>
    </row>
    <row r="801" spans="1:17" x14ac:dyDescent="0.35">
      <c r="A801" s="59" t="s">
        <v>2005</v>
      </c>
      <c r="B801" s="40" t="s">
        <v>117</v>
      </c>
      <c r="C801" s="40" t="str">
        <f t="shared" si="72"/>
        <v>alexis</v>
      </c>
      <c r="D801" s="40">
        <f t="shared" si="73"/>
        <v>7</v>
      </c>
      <c r="E801" s="40">
        <f t="shared" si="74"/>
        <v>15</v>
      </c>
      <c r="F801" s="40" t="str">
        <f t="shared" si="75"/>
        <v>tamowski</v>
      </c>
      <c r="G801" s="40" t="str">
        <f>VLOOKUP(F801,'Effectif contrat'!A:B,2,FALSE)</f>
        <v>AIRBUS - MAINTENANCE MOSE</v>
      </c>
      <c r="H801" s="31" t="s">
        <v>19</v>
      </c>
      <c r="I801" s="31" t="s">
        <v>66</v>
      </c>
      <c r="J801" s="31"/>
      <c r="K801" s="38">
        <v>7.51</v>
      </c>
      <c r="L801" s="31">
        <v>30</v>
      </c>
      <c r="M801" s="38">
        <v>225.3</v>
      </c>
      <c r="N801" s="5"/>
      <c r="O801" t="str">
        <f>VLOOKUP(I801,Article_famille!A:B,2,FALSE)</f>
        <v>Yeux</v>
      </c>
      <c r="P801" t="str">
        <f>VLOOKUP(A801,'Copier commandes wix'!I:N,4,FALSE)</f>
        <v>‎13‎/‎09‎/‎2016</v>
      </c>
      <c r="Q801">
        <f>VLOOKUP(G801,'effectif par contrat'!A:B,2,FALSE)</f>
        <v>37</v>
      </c>
    </row>
    <row r="802" spans="1:17" x14ac:dyDescent="0.35">
      <c r="A802" s="59" t="s">
        <v>2005</v>
      </c>
      <c r="B802" s="40" t="s">
        <v>117</v>
      </c>
      <c r="C802" s="40" t="str">
        <f t="shared" si="72"/>
        <v>alexis</v>
      </c>
      <c r="D802" s="40">
        <f t="shared" si="73"/>
        <v>7</v>
      </c>
      <c r="E802" s="40">
        <f t="shared" si="74"/>
        <v>15</v>
      </c>
      <c r="F802" s="40" t="str">
        <f t="shared" si="75"/>
        <v>tamowski</v>
      </c>
      <c r="G802" s="40" t="str">
        <f>VLOOKUP(F802,'Effectif contrat'!A:B,2,FALSE)</f>
        <v>AIRBUS - MAINTENANCE MOSE</v>
      </c>
      <c r="H802" s="32" t="s">
        <v>19</v>
      </c>
      <c r="I802" s="32" t="s">
        <v>467</v>
      </c>
      <c r="J802" s="32"/>
      <c r="K802" s="39">
        <v>7.5</v>
      </c>
      <c r="L802" s="32">
        <v>2</v>
      </c>
      <c r="M802" s="39">
        <v>15</v>
      </c>
      <c r="N802" s="6"/>
      <c r="O802" t="str">
        <f>VLOOKUP(I802,Article_famille!A:B,2,FALSE)</f>
        <v>Yeux</v>
      </c>
      <c r="P802" t="str">
        <f>VLOOKUP(A802,'Copier commandes wix'!I:N,4,FALSE)</f>
        <v>‎13‎/‎09‎/‎2016</v>
      </c>
      <c r="Q802">
        <f>VLOOKUP(G802,'effectif par contrat'!A:B,2,FALSE)</f>
        <v>37</v>
      </c>
    </row>
    <row r="803" spans="1:17" x14ac:dyDescent="0.35">
      <c r="A803" s="59" t="s">
        <v>2005</v>
      </c>
      <c r="B803" s="40" t="s">
        <v>117</v>
      </c>
      <c r="C803" s="40" t="str">
        <f t="shared" si="72"/>
        <v>alexis</v>
      </c>
      <c r="D803" s="40">
        <f t="shared" si="73"/>
        <v>7</v>
      </c>
      <c r="E803" s="40">
        <f t="shared" si="74"/>
        <v>15</v>
      </c>
      <c r="F803" s="40" t="str">
        <f t="shared" si="75"/>
        <v>tamowski</v>
      </c>
      <c r="G803" s="40" t="str">
        <f>VLOOKUP(F803,'Effectif contrat'!A:B,2,FALSE)</f>
        <v>AIRBUS - MAINTENANCE MOSE</v>
      </c>
      <c r="H803" s="31" t="s">
        <v>19</v>
      </c>
      <c r="I803" s="31" t="s">
        <v>22</v>
      </c>
      <c r="J803" s="31">
        <v>42</v>
      </c>
      <c r="K803" s="38">
        <v>39.68</v>
      </c>
      <c r="L803" s="31">
        <v>1</v>
      </c>
      <c r="M803" s="38">
        <v>39.68</v>
      </c>
      <c r="N803" s="5"/>
      <c r="O803" t="str">
        <f>VLOOKUP(I803,Article_famille!A:B,2,FALSE)</f>
        <v>Pieds</v>
      </c>
      <c r="P803" t="str">
        <f>VLOOKUP(A803,'Copier commandes wix'!I:N,4,FALSE)</f>
        <v>‎13‎/‎09‎/‎2016</v>
      </c>
      <c r="Q803">
        <f>VLOOKUP(G803,'effectif par contrat'!A:B,2,FALSE)</f>
        <v>37</v>
      </c>
    </row>
    <row r="804" spans="1:17" x14ac:dyDescent="0.35">
      <c r="A804" s="59" t="s">
        <v>2005</v>
      </c>
      <c r="B804" s="40" t="s">
        <v>117</v>
      </c>
      <c r="C804" s="40" t="str">
        <f t="shared" si="72"/>
        <v>alexis</v>
      </c>
      <c r="D804" s="40">
        <f t="shared" si="73"/>
        <v>7</v>
      </c>
      <c r="E804" s="40">
        <f t="shared" si="74"/>
        <v>15</v>
      </c>
      <c r="F804" s="40" t="str">
        <f t="shared" si="75"/>
        <v>tamowski</v>
      </c>
      <c r="G804" s="40" t="str">
        <f>VLOOKUP(F804,'Effectif contrat'!A:B,2,FALSE)</f>
        <v>AIRBUS - MAINTENANCE MOSE</v>
      </c>
      <c r="H804" s="32" t="s">
        <v>19</v>
      </c>
      <c r="I804" s="32" t="s">
        <v>62</v>
      </c>
      <c r="J804" s="32" t="s">
        <v>480</v>
      </c>
      <c r="K804" s="39">
        <v>4.26</v>
      </c>
      <c r="L804" s="32">
        <v>1</v>
      </c>
      <c r="M804" s="39">
        <v>4.26</v>
      </c>
      <c r="N804" s="6"/>
      <c r="O804" t="str">
        <f>VLOOKUP(I804,Article_famille!A:B,2,FALSE)</f>
        <v>Pieds</v>
      </c>
      <c r="P804" t="str">
        <f>VLOOKUP(A804,'Copier commandes wix'!I:N,4,FALSE)</f>
        <v>‎13‎/‎09‎/‎2016</v>
      </c>
      <c r="Q804">
        <f>VLOOKUP(G804,'effectif par contrat'!A:B,2,FALSE)</f>
        <v>37</v>
      </c>
    </row>
    <row r="805" spans="1:17" x14ac:dyDescent="0.35">
      <c r="A805" s="59" t="s">
        <v>2005</v>
      </c>
      <c r="B805" s="40" t="s">
        <v>32</v>
      </c>
      <c r="C805" s="40" t="str">
        <f t="shared" ref="C805:C847" si="76">IFERROR(MID(B805,1,FIND(" ",B805,1)-1),"")</f>
        <v>Vincent</v>
      </c>
      <c r="D805" s="40">
        <f t="shared" ref="D805:D847" si="77">LEN(C805)+1</f>
        <v>8</v>
      </c>
      <c r="E805" s="40">
        <f t="shared" ref="E805:E847" si="78">LEN(B805)</f>
        <v>14</v>
      </c>
      <c r="F805" s="40" t="str">
        <f t="shared" ref="F805:F847" si="79">RIGHT(B805,E805-D805)</f>
        <v>PASCAL</v>
      </c>
      <c r="G805" s="40" t="str">
        <f>VLOOKUP(F805,'Effectif contrat'!A:B,2,FALSE)</f>
        <v>AIRBUS - MAINTENANCE FAL</v>
      </c>
      <c r="H805" s="31" t="s">
        <v>19</v>
      </c>
      <c r="I805" s="31" t="s">
        <v>455</v>
      </c>
      <c r="J805" s="31">
        <v>45</v>
      </c>
      <c r="K805" s="38">
        <v>45.67</v>
      </c>
      <c r="L805" s="31">
        <v>1</v>
      </c>
      <c r="M805" s="38">
        <v>45.67</v>
      </c>
      <c r="N805" s="5"/>
      <c r="O805" t="str">
        <f>VLOOKUP(I805,Article_famille!A:B,2,FALSE)</f>
        <v>Pieds</v>
      </c>
      <c r="P805" t="str">
        <f>VLOOKUP(A805,'Copier commandes wix'!I:N,4,FALSE)</f>
        <v>‎13‎/‎09‎/‎2016</v>
      </c>
      <c r="Q805">
        <f>VLOOKUP(G805,'effectif par contrat'!A:B,2,FALSE)</f>
        <v>38</v>
      </c>
    </row>
    <row r="806" spans="1:17" x14ac:dyDescent="0.35">
      <c r="A806" s="59" t="s">
        <v>2005</v>
      </c>
      <c r="B806" s="40" t="s">
        <v>457</v>
      </c>
      <c r="C806" s="40" t="str">
        <f t="shared" si="76"/>
        <v>Benjamin</v>
      </c>
      <c r="D806" s="40">
        <f t="shared" si="77"/>
        <v>9</v>
      </c>
      <c r="E806" s="40">
        <f t="shared" si="78"/>
        <v>18</v>
      </c>
      <c r="F806" s="40" t="str">
        <f t="shared" si="79"/>
        <v>Cabrignac</v>
      </c>
      <c r="G806" s="40" t="str">
        <f>VLOOKUP(F806,'Effectif contrat'!A:B,2,FALSE)</f>
        <v>CLIENTS DIVERS - TRAVAUX &amp; MAINTENANCE</v>
      </c>
      <c r="H806" s="31" t="s">
        <v>19</v>
      </c>
      <c r="I806" s="31" t="s">
        <v>22</v>
      </c>
      <c r="J806" s="31">
        <v>43</v>
      </c>
      <c r="K806" s="38">
        <v>39.68</v>
      </c>
      <c r="L806" s="31">
        <v>1</v>
      </c>
      <c r="M806" s="38">
        <v>39.68</v>
      </c>
      <c r="N806" s="5"/>
      <c r="O806" t="str">
        <f>VLOOKUP(I806,Article_famille!A:B,2,FALSE)</f>
        <v>Pieds</v>
      </c>
      <c r="P806" t="str">
        <f>VLOOKUP(A806,'Copier commandes wix'!I:N,4,FALSE)</f>
        <v>‎13‎/‎09‎/‎2016</v>
      </c>
      <c r="Q806">
        <f>VLOOKUP(G806,'effectif par contrat'!A:B,2,FALSE)</f>
        <v>8</v>
      </c>
    </row>
    <row r="807" spans="1:17" x14ac:dyDescent="0.35">
      <c r="A807" s="59" t="s">
        <v>2005</v>
      </c>
      <c r="B807" s="40" t="s">
        <v>457</v>
      </c>
      <c r="C807" s="40" t="str">
        <f t="shared" si="76"/>
        <v>Benjamin</v>
      </c>
      <c r="D807" s="40">
        <f t="shared" si="77"/>
        <v>9</v>
      </c>
      <c r="E807" s="40">
        <f t="shared" si="78"/>
        <v>18</v>
      </c>
      <c r="F807" s="40" t="str">
        <f t="shared" si="79"/>
        <v>Cabrignac</v>
      </c>
      <c r="G807" s="40" t="str">
        <f>VLOOKUP(F807,'Effectif contrat'!A:B,2,FALSE)</f>
        <v>CLIENTS DIVERS - TRAVAUX &amp; MAINTENANCE</v>
      </c>
      <c r="H807" s="32" t="s">
        <v>19</v>
      </c>
      <c r="I807" s="32" t="s">
        <v>468</v>
      </c>
      <c r="J807" s="32"/>
      <c r="K807" s="39">
        <v>5.63</v>
      </c>
      <c r="L807" s="32">
        <v>10</v>
      </c>
      <c r="M807" s="39">
        <v>56.3</v>
      </c>
      <c r="N807" s="6"/>
      <c r="O807" t="str">
        <f>VLOOKUP(I807,Article_famille!A:B,2,FALSE)</f>
        <v>Yeux</v>
      </c>
      <c r="P807" t="str">
        <f>VLOOKUP(A807,'Copier commandes wix'!I:N,4,FALSE)</f>
        <v>‎13‎/‎09‎/‎2016</v>
      </c>
      <c r="Q807">
        <f>VLOOKUP(G807,'effectif par contrat'!A:B,2,FALSE)</f>
        <v>8</v>
      </c>
    </row>
    <row r="808" spans="1:17" x14ac:dyDescent="0.35">
      <c r="A808" s="59" t="s">
        <v>2005</v>
      </c>
      <c r="B808" s="40" t="s">
        <v>457</v>
      </c>
      <c r="C808" s="40" t="str">
        <f t="shared" si="76"/>
        <v>Benjamin</v>
      </c>
      <c r="D808" s="40">
        <f t="shared" si="77"/>
        <v>9</v>
      </c>
      <c r="E808" s="40">
        <f t="shared" si="78"/>
        <v>18</v>
      </c>
      <c r="F808" s="40" t="str">
        <f t="shared" si="79"/>
        <v>Cabrignac</v>
      </c>
      <c r="G808" s="40" t="str">
        <f>VLOOKUP(F808,'Effectif contrat'!A:B,2,FALSE)</f>
        <v>CLIENTS DIVERS - TRAVAUX &amp; MAINTENANCE</v>
      </c>
      <c r="H808" s="31" t="s">
        <v>19</v>
      </c>
      <c r="I808" s="31" t="s">
        <v>20</v>
      </c>
      <c r="J808" s="31">
        <v>9</v>
      </c>
      <c r="K808" s="38">
        <v>3.71</v>
      </c>
      <c r="L808" s="31">
        <v>8</v>
      </c>
      <c r="M808" s="38">
        <v>29.68</v>
      </c>
      <c r="N808" s="5"/>
      <c r="O808" t="str">
        <f>VLOOKUP(I808,Article_famille!A:B,2,FALSE)</f>
        <v>Mains</v>
      </c>
      <c r="P808" t="str">
        <f>VLOOKUP(A808,'Copier commandes wix'!I:N,4,FALSE)</f>
        <v>‎13‎/‎09‎/‎2016</v>
      </c>
      <c r="Q808">
        <f>VLOOKUP(G808,'effectif par contrat'!A:B,2,FALSE)</f>
        <v>8</v>
      </c>
    </row>
    <row r="809" spans="1:17" x14ac:dyDescent="0.35">
      <c r="A809" s="59" t="s">
        <v>2005</v>
      </c>
      <c r="B809" s="40" t="s">
        <v>454</v>
      </c>
      <c r="C809" s="40" t="str">
        <f t="shared" si="76"/>
        <v>Mathieu</v>
      </c>
      <c r="D809" s="40">
        <f t="shared" si="77"/>
        <v>8</v>
      </c>
      <c r="E809" s="40">
        <f t="shared" si="78"/>
        <v>17</v>
      </c>
      <c r="F809" s="40" t="str">
        <f t="shared" si="79"/>
        <v>Cantonnet</v>
      </c>
      <c r="G809" s="40" t="str">
        <f>VLOOKUP(F809,'Effectif contrat'!A:B,2,FALSE)</f>
        <v>AIRBUS - MAINTENANCE FAL</v>
      </c>
      <c r="H809" s="31" t="s">
        <v>19</v>
      </c>
      <c r="I809" s="31" t="s">
        <v>22</v>
      </c>
      <c r="J809" s="31">
        <v>44</v>
      </c>
      <c r="K809" s="38">
        <v>39.68</v>
      </c>
      <c r="L809" s="31">
        <v>1</v>
      </c>
      <c r="M809" s="38">
        <v>39.68</v>
      </c>
      <c r="N809" s="5"/>
      <c r="O809" t="str">
        <f>VLOOKUP(I809,Article_famille!A:B,2,FALSE)</f>
        <v>Pieds</v>
      </c>
      <c r="P809" t="str">
        <f>VLOOKUP(A809,'Copier commandes wix'!I:N,4,FALSE)</f>
        <v>‎13‎/‎09‎/‎2016</v>
      </c>
      <c r="Q809">
        <f>VLOOKUP(G809,'effectif par contrat'!A:B,2,FALSE)</f>
        <v>38</v>
      </c>
    </row>
    <row r="810" spans="1:17" x14ac:dyDescent="0.35">
      <c r="A810" s="59" t="s">
        <v>2006</v>
      </c>
      <c r="B810" s="40" t="s">
        <v>532</v>
      </c>
      <c r="C810" s="40" t="str">
        <f t="shared" si="76"/>
        <v>jean-luc</v>
      </c>
      <c r="D810" s="40">
        <f t="shared" si="77"/>
        <v>9</v>
      </c>
      <c r="E810" s="40">
        <f t="shared" si="78"/>
        <v>13</v>
      </c>
      <c r="F810" s="40" t="str">
        <f t="shared" si="79"/>
        <v>cebe</v>
      </c>
      <c r="G810" s="40" t="str">
        <f>VLOOKUP(F810,'Effectif contrat'!A:B,2,FALSE)</f>
        <v>CHANTIERS ELEC - REIXACH</v>
      </c>
      <c r="H810" s="31" t="s">
        <v>112</v>
      </c>
      <c r="I810" s="31" t="s">
        <v>113</v>
      </c>
      <c r="J810" s="31" t="s">
        <v>209</v>
      </c>
      <c r="K810" s="38">
        <v>0</v>
      </c>
      <c r="L810" s="31">
        <v>3</v>
      </c>
      <c r="M810" s="38">
        <v>0</v>
      </c>
      <c r="N810" s="5"/>
      <c r="O810" t="str">
        <f>VLOOKUP(I810,Article_famille!A:B,2,FALSE)</f>
        <v>VPI</v>
      </c>
      <c r="P810" t="str">
        <f>VLOOKUP(A810,'Copier commandes wix'!I:N,4,FALSE)</f>
        <v>‎26‎/‎09‎/‎2016</v>
      </c>
      <c r="Q810">
        <f>VLOOKUP(G810,'effectif par contrat'!A:B,2,FALSE)</f>
        <v>6</v>
      </c>
    </row>
    <row r="811" spans="1:17" x14ac:dyDescent="0.35">
      <c r="A811" s="59" t="s">
        <v>2006</v>
      </c>
      <c r="B811" s="40" t="s">
        <v>520</v>
      </c>
      <c r="C811" s="40" t="str">
        <f t="shared" si="76"/>
        <v>Nicolas</v>
      </c>
      <c r="D811" s="40">
        <f t="shared" si="77"/>
        <v>8</v>
      </c>
      <c r="E811" s="40">
        <f t="shared" si="78"/>
        <v>13</v>
      </c>
      <c r="F811" s="40" t="str">
        <f t="shared" si="79"/>
        <v>Graby</v>
      </c>
      <c r="G811" s="40" t="str">
        <f>VLOOKUP(F811,'Effectif contrat'!A:B,2,FALSE)</f>
        <v>ATR - MAINTENANCE</v>
      </c>
      <c r="H811" s="31" t="s">
        <v>25</v>
      </c>
      <c r="I811" s="31" t="s">
        <v>69</v>
      </c>
      <c r="J811" s="31">
        <v>45</v>
      </c>
      <c r="K811" s="38">
        <v>31.36</v>
      </c>
      <c r="L811" s="31">
        <v>1</v>
      </c>
      <c r="M811" s="38">
        <v>31.36</v>
      </c>
      <c r="N811" s="5"/>
      <c r="O811" t="str">
        <f>VLOOKUP(I811,Article_famille!A:B,2,FALSE)</f>
        <v>Pieds</v>
      </c>
      <c r="P811" t="str">
        <f>VLOOKUP(A811,'Copier commandes wix'!I:N,4,FALSE)</f>
        <v>‎26‎/‎09‎/‎2016</v>
      </c>
      <c r="Q811">
        <f>VLOOKUP(G811,'effectif par contrat'!A:B,2,FALSE)</f>
        <v>7</v>
      </c>
    </row>
    <row r="812" spans="1:17" x14ac:dyDescent="0.35">
      <c r="A812" s="59" t="s">
        <v>2006</v>
      </c>
      <c r="B812" s="40" t="s">
        <v>520</v>
      </c>
      <c r="C812" s="40" t="str">
        <f t="shared" si="76"/>
        <v>Nicolas</v>
      </c>
      <c r="D812" s="40">
        <f t="shared" si="77"/>
        <v>8</v>
      </c>
      <c r="E812" s="40">
        <f t="shared" si="78"/>
        <v>13</v>
      </c>
      <c r="F812" s="40" t="str">
        <f t="shared" si="79"/>
        <v>Graby</v>
      </c>
      <c r="G812" s="40" t="str">
        <f>VLOOKUP(F812,'Effectif contrat'!A:B,2,FALSE)</f>
        <v>ATR - MAINTENANCE</v>
      </c>
      <c r="H812" s="32" t="s">
        <v>112</v>
      </c>
      <c r="I812" s="32" t="s">
        <v>113</v>
      </c>
      <c r="J812" s="32" t="s">
        <v>114</v>
      </c>
      <c r="K812" s="39">
        <v>0</v>
      </c>
      <c r="L812" s="32">
        <v>5</v>
      </c>
      <c r="M812" s="39">
        <v>0</v>
      </c>
      <c r="N812" s="6"/>
      <c r="O812" t="str">
        <f>VLOOKUP(I812,Article_famille!A:B,2,FALSE)</f>
        <v>VPI</v>
      </c>
      <c r="P812" t="str">
        <f>VLOOKUP(A812,'Copier commandes wix'!I:N,4,FALSE)</f>
        <v>‎26‎/‎09‎/‎2016</v>
      </c>
      <c r="Q812">
        <f>VLOOKUP(G812,'effectif par contrat'!A:B,2,FALSE)</f>
        <v>7</v>
      </c>
    </row>
    <row r="813" spans="1:17" x14ac:dyDescent="0.35">
      <c r="A813" s="59" t="s">
        <v>2006</v>
      </c>
      <c r="B813" s="40" t="s">
        <v>520</v>
      </c>
      <c r="C813" s="40" t="str">
        <f t="shared" si="76"/>
        <v>Nicolas</v>
      </c>
      <c r="D813" s="40">
        <f t="shared" si="77"/>
        <v>8</v>
      </c>
      <c r="E813" s="40">
        <f t="shared" si="78"/>
        <v>13</v>
      </c>
      <c r="F813" s="40" t="str">
        <f t="shared" si="79"/>
        <v>Graby</v>
      </c>
      <c r="G813" s="40" t="str">
        <f>VLOOKUP(F813,'Effectif contrat'!A:B,2,FALSE)</f>
        <v>ATR - MAINTENANCE</v>
      </c>
      <c r="H813" s="31" t="s">
        <v>112</v>
      </c>
      <c r="I813" s="31" t="s">
        <v>207</v>
      </c>
      <c r="J813" s="31" t="s">
        <v>521</v>
      </c>
      <c r="K813" s="38">
        <v>0</v>
      </c>
      <c r="L813" s="31">
        <v>3</v>
      </c>
      <c r="M813" s="38">
        <v>0</v>
      </c>
      <c r="N813" s="5"/>
      <c r="O813" t="str">
        <f>VLOOKUP(I813,Article_famille!A:B,2,FALSE)</f>
        <v>VPI</v>
      </c>
      <c r="P813" t="str">
        <f>VLOOKUP(A813,'Copier commandes wix'!I:N,4,FALSE)</f>
        <v>‎26‎/‎09‎/‎2016</v>
      </c>
      <c r="Q813">
        <f>VLOOKUP(G813,'effectif par contrat'!A:B,2,FALSE)</f>
        <v>7</v>
      </c>
    </row>
    <row r="814" spans="1:17" x14ac:dyDescent="0.35">
      <c r="A814" s="59" t="s">
        <v>2006</v>
      </c>
      <c r="B814" s="40" t="s">
        <v>520</v>
      </c>
      <c r="C814" s="40" t="str">
        <f t="shared" si="76"/>
        <v>Nicolas</v>
      </c>
      <c r="D814" s="40">
        <f t="shared" si="77"/>
        <v>8</v>
      </c>
      <c r="E814" s="40">
        <f t="shared" si="78"/>
        <v>13</v>
      </c>
      <c r="F814" s="40" t="str">
        <f t="shared" si="79"/>
        <v>Graby</v>
      </c>
      <c r="G814" s="40" t="str">
        <f>VLOOKUP(F814,'Effectif contrat'!A:B,2,FALSE)</f>
        <v>ATR - MAINTENANCE</v>
      </c>
      <c r="H814" s="32" t="s">
        <v>112</v>
      </c>
      <c r="I814" s="32" t="s">
        <v>208</v>
      </c>
      <c r="J814" s="32" t="s">
        <v>114</v>
      </c>
      <c r="K814" s="39">
        <v>0</v>
      </c>
      <c r="L814" s="32">
        <v>1</v>
      </c>
      <c r="M814" s="39">
        <v>0</v>
      </c>
      <c r="N814" s="6"/>
      <c r="O814" t="str">
        <f>VLOOKUP(I814,Article_famille!A:B,2,FALSE)</f>
        <v>VPI</v>
      </c>
      <c r="P814" t="str">
        <f>VLOOKUP(A814,'Copier commandes wix'!I:N,4,FALSE)</f>
        <v>‎26‎/‎09‎/‎2016</v>
      </c>
      <c r="Q814">
        <f>VLOOKUP(G814,'effectif par contrat'!A:B,2,FALSE)</f>
        <v>7</v>
      </c>
    </row>
    <row r="815" spans="1:17" x14ac:dyDescent="0.35">
      <c r="A815" s="59" t="s">
        <v>2006</v>
      </c>
      <c r="B815" s="40" t="s">
        <v>520</v>
      </c>
      <c r="C815" s="40" t="str">
        <f t="shared" si="76"/>
        <v>Nicolas</v>
      </c>
      <c r="D815" s="40">
        <f t="shared" si="77"/>
        <v>8</v>
      </c>
      <c r="E815" s="40">
        <f t="shared" si="78"/>
        <v>13</v>
      </c>
      <c r="F815" s="40" t="str">
        <f t="shared" si="79"/>
        <v>Graby</v>
      </c>
      <c r="G815" s="40" t="str">
        <f>VLOOKUP(F815,'Effectif contrat'!A:B,2,FALSE)</f>
        <v>ATR - MAINTENANCE</v>
      </c>
      <c r="H815" s="31" t="s">
        <v>112</v>
      </c>
      <c r="I815" s="31" t="s">
        <v>203</v>
      </c>
      <c r="J815" s="31" t="s">
        <v>114</v>
      </c>
      <c r="K815" s="38">
        <v>0</v>
      </c>
      <c r="L815" s="31">
        <v>1</v>
      </c>
      <c r="M815" s="38">
        <v>0</v>
      </c>
      <c r="N815" s="5"/>
      <c r="O815" t="str">
        <f>VLOOKUP(I815,Article_famille!A:B,2,FALSE)</f>
        <v>VPI</v>
      </c>
      <c r="P815" t="str">
        <f>VLOOKUP(A815,'Copier commandes wix'!I:N,4,FALSE)</f>
        <v>‎26‎/‎09‎/‎2016</v>
      </c>
      <c r="Q815">
        <f>VLOOKUP(G815,'effectif par contrat'!A:B,2,FALSE)</f>
        <v>7</v>
      </c>
    </row>
    <row r="816" spans="1:17" x14ac:dyDescent="0.35">
      <c r="A816" s="59" t="s">
        <v>2006</v>
      </c>
      <c r="B816" s="40" t="s">
        <v>541</v>
      </c>
      <c r="C816" s="40" t="str">
        <f t="shared" si="76"/>
        <v>jean-Luc</v>
      </c>
      <c r="D816" s="40">
        <f t="shared" si="77"/>
        <v>9</v>
      </c>
      <c r="E816" s="40">
        <f t="shared" si="78"/>
        <v>13</v>
      </c>
      <c r="F816" s="40" t="str">
        <f t="shared" si="79"/>
        <v>CEBE</v>
      </c>
      <c r="G816" s="40" t="str">
        <f>VLOOKUP(F816,'Effectif contrat'!A:B,2,FALSE)</f>
        <v>CHANTIERS ELEC - REIXACH</v>
      </c>
      <c r="H816" s="31" t="s">
        <v>19</v>
      </c>
      <c r="I816" s="31" t="s">
        <v>455</v>
      </c>
      <c r="J816" s="31">
        <v>44</v>
      </c>
      <c r="K816" s="38">
        <v>45.67</v>
      </c>
      <c r="L816" s="31">
        <v>1</v>
      </c>
      <c r="M816" s="38">
        <v>45.67</v>
      </c>
      <c r="N816" s="5"/>
      <c r="O816" t="str">
        <f>VLOOKUP(I816,Article_famille!A:B,2,FALSE)</f>
        <v>Pieds</v>
      </c>
      <c r="P816" t="str">
        <f>VLOOKUP(A816,'Copier commandes wix'!I:N,4,FALSE)</f>
        <v>‎26‎/‎09‎/‎2016</v>
      </c>
      <c r="Q816">
        <f>VLOOKUP(G816,'effectif par contrat'!A:B,2,FALSE)</f>
        <v>6</v>
      </c>
    </row>
    <row r="817" spans="1:17" x14ac:dyDescent="0.35">
      <c r="A817" s="59" t="s">
        <v>2006</v>
      </c>
      <c r="B817" s="40" t="s">
        <v>541</v>
      </c>
      <c r="C817" s="40" t="str">
        <f t="shared" si="76"/>
        <v>jean-Luc</v>
      </c>
      <c r="D817" s="40">
        <f t="shared" si="77"/>
        <v>9</v>
      </c>
      <c r="E817" s="40">
        <f t="shared" si="78"/>
        <v>13</v>
      </c>
      <c r="F817" s="40" t="str">
        <f t="shared" si="79"/>
        <v>CEBE</v>
      </c>
      <c r="G817" s="40" t="str">
        <f>VLOOKUP(F817,'Effectif contrat'!A:B,2,FALSE)</f>
        <v>CHANTIERS ELEC - REIXACH</v>
      </c>
      <c r="H817" s="32" t="s">
        <v>19</v>
      </c>
      <c r="I817" s="32" t="s">
        <v>22</v>
      </c>
      <c r="J817" s="32">
        <v>42</v>
      </c>
      <c r="K817" s="39">
        <v>39.68</v>
      </c>
      <c r="L817" s="32">
        <v>1</v>
      </c>
      <c r="M817" s="39">
        <v>39.68</v>
      </c>
      <c r="N817" s="6"/>
      <c r="O817" t="str">
        <f>VLOOKUP(I817,Article_famille!A:B,2,FALSE)</f>
        <v>Pieds</v>
      </c>
      <c r="P817" t="str">
        <f>VLOOKUP(A817,'Copier commandes wix'!I:N,4,FALSE)</f>
        <v>‎26‎/‎09‎/‎2016</v>
      </c>
      <c r="Q817">
        <f>VLOOKUP(G817,'effectif par contrat'!A:B,2,FALSE)</f>
        <v>6</v>
      </c>
    </row>
    <row r="818" spans="1:17" x14ac:dyDescent="0.35">
      <c r="A818" s="59" t="s">
        <v>2006</v>
      </c>
      <c r="B818" s="40" t="s">
        <v>478</v>
      </c>
      <c r="C818" s="40" t="str">
        <f t="shared" si="76"/>
        <v>Karl</v>
      </c>
      <c r="D818" s="40">
        <f t="shared" si="77"/>
        <v>5</v>
      </c>
      <c r="E818" s="40">
        <f t="shared" si="78"/>
        <v>12</v>
      </c>
      <c r="F818" s="40" t="str">
        <f t="shared" si="79"/>
        <v>HUMBERT</v>
      </c>
      <c r="G818" s="40" t="str">
        <f>VLOOKUP(F818,'Effectif contrat'!A:B,2,FALSE)</f>
        <v>THALES - MAINTENANCE</v>
      </c>
      <c r="H818" s="31" t="s">
        <v>19</v>
      </c>
      <c r="I818" s="31" t="s">
        <v>27</v>
      </c>
      <c r="J818" s="31"/>
      <c r="K818" s="38">
        <v>18.350000000000001</v>
      </c>
      <c r="L818" s="31">
        <v>1</v>
      </c>
      <c r="M818" s="38">
        <v>18.350000000000001</v>
      </c>
      <c r="N818" s="5"/>
      <c r="O818" t="str">
        <f>VLOOKUP(I818,Article_famille!A:B,2,FALSE)</f>
        <v>Respiratoire</v>
      </c>
      <c r="P818" t="str">
        <f>VLOOKUP(A818,'Copier commandes wix'!I:N,4,FALSE)</f>
        <v>‎26‎/‎09‎/‎2016</v>
      </c>
      <c r="Q818">
        <f>VLOOKUP(G818,'effectif par contrat'!A:B,2,FALSE)</f>
        <v>3</v>
      </c>
    </row>
    <row r="819" spans="1:17" x14ac:dyDescent="0.35">
      <c r="A819" s="59" t="s">
        <v>2006</v>
      </c>
      <c r="B819" s="40" t="s">
        <v>478</v>
      </c>
      <c r="C819" s="40" t="str">
        <f t="shared" si="76"/>
        <v>Karl</v>
      </c>
      <c r="D819" s="40">
        <f t="shared" si="77"/>
        <v>5</v>
      </c>
      <c r="E819" s="40">
        <f t="shared" si="78"/>
        <v>12</v>
      </c>
      <c r="F819" s="40" t="str">
        <f t="shared" si="79"/>
        <v>HUMBERT</v>
      </c>
      <c r="G819" s="40" t="str">
        <f>VLOOKUP(F819,'Effectif contrat'!A:B,2,FALSE)</f>
        <v>THALES - MAINTENANCE</v>
      </c>
      <c r="H819" s="32" t="s">
        <v>19</v>
      </c>
      <c r="I819" s="32" t="s">
        <v>170</v>
      </c>
      <c r="J819" s="32" t="s">
        <v>85</v>
      </c>
      <c r="K819" s="39">
        <v>2.5</v>
      </c>
      <c r="L819" s="32">
        <v>1</v>
      </c>
      <c r="M819" s="39">
        <v>2.5</v>
      </c>
      <c r="N819" s="6"/>
      <c r="O819" t="str">
        <f>VLOOKUP(I819,Article_famille!A:B,2,FALSE)</f>
        <v>Mains</v>
      </c>
      <c r="P819" t="str">
        <f>VLOOKUP(A819,'Copier commandes wix'!I:N,4,FALSE)</f>
        <v>‎26‎/‎09‎/‎2016</v>
      </c>
      <c r="Q819">
        <f>VLOOKUP(G819,'effectif par contrat'!A:B,2,FALSE)</f>
        <v>3</v>
      </c>
    </row>
    <row r="820" spans="1:17" x14ac:dyDescent="0.35">
      <c r="A820" s="59" t="s">
        <v>2006</v>
      </c>
      <c r="B820" s="40" t="s">
        <v>478</v>
      </c>
      <c r="C820" s="40" t="str">
        <f t="shared" si="76"/>
        <v>Karl</v>
      </c>
      <c r="D820" s="40">
        <f t="shared" si="77"/>
        <v>5</v>
      </c>
      <c r="E820" s="40">
        <f t="shared" si="78"/>
        <v>12</v>
      </c>
      <c r="F820" s="40" t="str">
        <f t="shared" si="79"/>
        <v>HUMBERT</v>
      </c>
      <c r="G820" s="40" t="str">
        <f>VLOOKUP(F820,'Effectif contrat'!A:B,2,FALSE)</f>
        <v>THALES - MAINTENANCE</v>
      </c>
      <c r="H820" s="31" t="s">
        <v>19</v>
      </c>
      <c r="I820" s="31" t="s">
        <v>20</v>
      </c>
      <c r="J820" s="31">
        <v>9</v>
      </c>
      <c r="K820" s="38">
        <v>3.71</v>
      </c>
      <c r="L820" s="31">
        <v>5</v>
      </c>
      <c r="M820" s="38">
        <v>18.55</v>
      </c>
      <c r="N820" s="5"/>
      <c r="O820" t="str">
        <f>VLOOKUP(I820,Article_famille!A:B,2,FALSE)</f>
        <v>Mains</v>
      </c>
      <c r="P820" t="str">
        <f>VLOOKUP(A820,'Copier commandes wix'!I:N,4,FALSE)</f>
        <v>‎26‎/‎09‎/‎2016</v>
      </c>
      <c r="Q820">
        <f>VLOOKUP(G820,'effectif par contrat'!A:B,2,FALSE)</f>
        <v>3</v>
      </c>
    </row>
    <row r="821" spans="1:17" x14ac:dyDescent="0.35">
      <c r="A821" s="59" t="s">
        <v>2006</v>
      </c>
      <c r="B821" s="40" t="s">
        <v>478</v>
      </c>
      <c r="C821" s="40" t="str">
        <f t="shared" si="76"/>
        <v>Karl</v>
      </c>
      <c r="D821" s="40">
        <f t="shared" si="77"/>
        <v>5</v>
      </c>
      <c r="E821" s="40">
        <f t="shared" si="78"/>
        <v>12</v>
      </c>
      <c r="F821" s="40" t="str">
        <f t="shared" si="79"/>
        <v>HUMBERT</v>
      </c>
      <c r="G821" s="40" t="str">
        <f>VLOOKUP(F821,'Effectif contrat'!A:B,2,FALSE)</f>
        <v>THALES - MAINTENANCE</v>
      </c>
      <c r="H821" s="32" t="s">
        <v>19</v>
      </c>
      <c r="I821" s="32" t="s">
        <v>66</v>
      </c>
      <c r="J821" s="32"/>
      <c r="K821" s="39">
        <v>7.51</v>
      </c>
      <c r="L821" s="32">
        <v>1</v>
      </c>
      <c r="M821" s="39">
        <v>7.51</v>
      </c>
      <c r="N821" s="6"/>
      <c r="O821" t="str">
        <f>VLOOKUP(I821,Article_famille!A:B,2,FALSE)</f>
        <v>Yeux</v>
      </c>
      <c r="P821" t="str">
        <f>VLOOKUP(A821,'Copier commandes wix'!I:N,4,FALSE)</f>
        <v>‎26‎/‎09‎/‎2016</v>
      </c>
      <c r="Q821">
        <f>VLOOKUP(G821,'effectif par contrat'!A:B,2,FALSE)</f>
        <v>3</v>
      </c>
    </row>
    <row r="822" spans="1:17" x14ac:dyDescent="0.35">
      <c r="A822" s="59" t="s">
        <v>2007</v>
      </c>
      <c r="B822" s="40" t="s">
        <v>32</v>
      </c>
      <c r="C822" s="40" t="str">
        <f t="shared" si="76"/>
        <v>Vincent</v>
      </c>
      <c r="D822" s="40">
        <f t="shared" si="77"/>
        <v>8</v>
      </c>
      <c r="E822" s="40">
        <f t="shared" si="78"/>
        <v>14</v>
      </c>
      <c r="F822" s="40" t="str">
        <f t="shared" si="79"/>
        <v>PASCAL</v>
      </c>
      <c r="G822" s="40" t="str">
        <f>VLOOKUP(F822,'Effectif contrat'!A:B,2,FALSE)</f>
        <v>AIRBUS - MAINTENANCE FAL</v>
      </c>
      <c r="H822" s="31" t="s">
        <v>19</v>
      </c>
      <c r="I822" s="31" t="s">
        <v>484</v>
      </c>
      <c r="J822" s="31">
        <v>9</v>
      </c>
      <c r="K822" s="38">
        <v>4.9000000000000004</v>
      </c>
      <c r="L822" s="31">
        <v>24</v>
      </c>
      <c r="M822" s="38">
        <v>117.6</v>
      </c>
      <c r="N822" s="5"/>
      <c r="O822" t="str">
        <f>VLOOKUP(I822,Article_famille!A:B,2,FALSE)</f>
        <v>Mains</v>
      </c>
      <c r="P822" t="str">
        <f>VLOOKUP(A822,'Copier commandes wix'!I:N,4,FALSE)</f>
        <v>‎28‎/‎09‎/‎2016</v>
      </c>
      <c r="Q822">
        <f>VLOOKUP(G822,'effectif par contrat'!A:B,2,FALSE)</f>
        <v>38</v>
      </c>
    </row>
    <row r="823" spans="1:17" x14ac:dyDescent="0.35">
      <c r="A823" s="59" t="s">
        <v>2007</v>
      </c>
      <c r="B823" s="40" t="s">
        <v>32</v>
      </c>
      <c r="C823" s="40" t="str">
        <f t="shared" si="76"/>
        <v>Vincent</v>
      </c>
      <c r="D823" s="40">
        <f t="shared" si="77"/>
        <v>8</v>
      </c>
      <c r="E823" s="40">
        <f t="shared" si="78"/>
        <v>14</v>
      </c>
      <c r="F823" s="40" t="str">
        <f t="shared" si="79"/>
        <v>PASCAL</v>
      </c>
      <c r="G823" s="40" t="str">
        <f>VLOOKUP(F823,'Effectif contrat'!A:B,2,FALSE)</f>
        <v>AIRBUS - MAINTENANCE FAL</v>
      </c>
      <c r="H823" s="32" t="s">
        <v>19</v>
      </c>
      <c r="I823" s="32" t="s">
        <v>66</v>
      </c>
      <c r="J823" s="32"/>
      <c r="K823" s="39">
        <v>7.51</v>
      </c>
      <c r="L823" s="32">
        <v>10</v>
      </c>
      <c r="M823" s="39">
        <v>75.099999999999994</v>
      </c>
      <c r="N823" s="6"/>
      <c r="O823" t="str">
        <f>VLOOKUP(I823,Article_famille!A:B,2,FALSE)</f>
        <v>Yeux</v>
      </c>
      <c r="P823" t="str">
        <f>VLOOKUP(A823,'Copier commandes wix'!I:N,4,FALSE)</f>
        <v>‎28‎/‎09‎/‎2016</v>
      </c>
      <c r="Q823">
        <f>VLOOKUP(G823,'effectif par contrat'!A:B,2,FALSE)</f>
        <v>38</v>
      </c>
    </row>
    <row r="824" spans="1:17" x14ac:dyDescent="0.35">
      <c r="A824" s="59" t="s">
        <v>2007</v>
      </c>
      <c r="B824" s="40" t="s">
        <v>32</v>
      </c>
      <c r="C824" s="40" t="str">
        <f t="shared" si="76"/>
        <v>Vincent</v>
      </c>
      <c r="D824" s="40">
        <f t="shared" si="77"/>
        <v>8</v>
      </c>
      <c r="E824" s="40">
        <f t="shared" si="78"/>
        <v>14</v>
      </c>
      <c r="F824" s="40" t="str">
        <f t="shared" si="79"/>
        <v>PASCAL</v>
      </c>
      <c r="G824" s="40" t="str">
        <f>VLOOKUP(F824,'Effectif contrat'!A:B,2,FALSE)</f>
        <v>AIRBUS - MAINTENANCE FAL</v>
      </c>
      <c r="H824" s="31" t="s">
        <v>19</v>
      </c>
      <c r="I824" s="31" t="s">
        <v>27</v>
      </c>
      <c r="J824" s="31"/>
      <c r="K824" s="38">
        <v>18.350000000000001</v>
      </c>
      <c r="L824" s="31">
        <v>10</v>
      </c>
      <c r="M824" s="38">
        <v>183.5</v>
      </c>
      <c r="N824" s="5"/>
      <c r="O824" t="str">
        <f>VLOOKUP(I824,Article_famille!A:B,2,FALSE)</f>
        <v>Respiratoire</v>
      </c>
      <c r="P824" t="str">
        <f>VLOOKUP(A824,'Copier commandes wix'!I:N,4,FALSE)</f>
        <v>‎28‎/‎09‎/‎2016</v>
      </c>
      <c r="Q824">
        <f>VLOOKUP(G824,'effectif par contrat'!A:B,2,FALSE)</f>
        <v>38</v>
      </c>
    </row>
    <row r="825" spans="1:17" x14ac:dyDescent="0.35">
      <c r="A825" s="59" t="s">
        <v>2007</v>
      </c>
      <c r="B825" s="40" t="s">
        <v>32</v>
      </c>
      <c r="C825" s="40" t="str">
        <f t="shared" si="76"/>
        <v>Vincent</v>
      </c>
      <c r="D825" s="40">
        <f t="shared" si="77"/>
        <v>8</v>
      </c>
      <c r="E825" s="40">
        <f t="shared" si="78"/>
        <v>14</v>
      </c>
      <c r="F825" s="40" t="str">
        <f t="shared" si="79"/>
        <v>PASCAL</v>
      </c>
      <c r="G825" s="40" t="str">
        <f>VLOOKUP(F825,'Effectif contrat'!A:B,2,FALSE)</f>
        <v>AIRBUS - MAINTENANCE FAL</v>
      </c>
      <c r="H825" s="31" t="s">
        <v>19</v>
      </c>
      <c r="I825" s="31" t="s">
        <v>180</v>
      </c>
      <c r="J825" s="31"/>
      <c r="K825" s="38">
        <v>18.87</v>
      </c>
      <c r="L825" s="31">
        <v>1</v>
      </c>
      <c r="M825" s="38">
        <v>18.87</v>
      </c>
      <c r="N825" s="5"/>
      <c r="O825" t="str">
        <f>VLOOKUP(I825,Article_famille!A:B,2,FALSE)</f>
        <v>Tête</v>
      </c>
      <c r="P825" t="str">
        <f>VLOOKUP(A825,'Copier commandes wix'!I:N,4,FALSE)</f>
        <v>‎28‎/‎09‎/‎2016</v>
      </c>
      <c r="Q825">
        <f>VLOOKUP(G825,'effectif par contrat'!A:B,2,FALSE)</f>
        <v>38</v>
      </c>
    </row>
    <row r="826" spans="1:17" x14ac:dyDescent="0.35">
      <c r="A826" s="59" t="s">
        <v>2007</v>
      </c>
      <c r="B826" s="40" t="s">
        <v>519</v>
      </c>
      <c r="C826" s="40" t="str">
        <f t="shared" si="76"/>
        <v>fabien</v>
      </c>
      <c r="D826" s="40">
        <f t="shared" si="77"/>
        <v>7</v>
      </c>
      <c r="E826" s="40">
        <f t="shared" si="78"/>
        <v>14</v>
      </c>
      <c r="F826" s="40" t="str">
        <f t="shared" si="79"/>
        <v>gayraud</v>
      </c>
      <c r="G826" s="40" t="str">
        <f>VLOOKUP(F826,'Effectif contrat'!A:B,2,FALSE)</f>
        <v>AIRBUS - DT OES</v>
      </c>
      <c r="H826" s="31" t="s">
        <v>112</v>
      </c>
      <c r="I826" s="31" t="s">
        <v>207</v>
      </c>
      <c r="J826" s="31" t="s">
        <v>522</v>
      </c>
      <c r="K826" s="38">
        <v>0</v>
      </c>
      <c r="L826" s="31">
        <v>1</v>
      </c>
      <c r="M826" s="38">
        <v>0</v>
      </c>
      <c r="N826" s="5"/>
      <c r="O826" t="str">
        <f>VLOOKUP(I826,Article_famille!A:B,2,FALSE)</f>
        <v>VPI</v>
      </c>
      <c r="P826" t="str">
        <f>VLOOKUP(A826,'Copier commandes wix'!I:N,4,FALSE)</f>
        <v>‎28‎/‎09‎/‎2016</v>
      </c>
      <c r="Q826">
        <f>VLOOKUP(G826,'effectif par contrat'!A:B,2,FALSE)</f>
        <v>1</v>
      </c>
    </row>
    <row r="827" spans="1:17" x14ac:dyDescent="0.35">
      <c r="A827" s="59" t="s">
        <v>2007</v>
      </c>
      <c r="B827" s="40" t="s">
        <v>519</v>
      </c>
      <c r="C827" s="40" t="str">
        <f t="shared" si="76"/>
        <v>fabien</v>
      </c>
      <c r="D827" s="40">
        <f t="shared" si="77"/>
        <v>7</v>
      </c>
      <c r="E827" s="40">
        <f t="shared" si="78"/>
        <v>14</v>
      </c>
      <c r="F827" s="40" t="str">
        <f t="shared" si="79"/>
        <v>gayraud</v>
      </c>
      <c r="G827" s="40" t="str">
        <f>VLOOKUP(F827,'Effectif contrat'!A:B,2,FALSE)</f>
        <v>AIRBUS - DT OES</v>
      </c>
      <c r="H827" s="32" t="s">
        <v>112</v>
      </c>
      <c r="I827" s="32" t="s">
        <v>208</v>
      </c>
      <c r="J827" s="32" t="s">
        <v>217</v>
      </c>
      <c r="K827" s="39">
        <v>0</v>
      </c>
      <c r="L827" s="32">
        <v>1</v>
      </c>
      <c r="M827" s="39">
        <v>0</v>
      </c>
      <c r="N827" s="6"/>
      <c r="O827" t="str">
        <f>VLOOKUP(I827,Article_famille!A:B,2,FALSE)</f>
        <v>VPI</v>
      </c>
      <c r="P827" t="str">
        <f>VLOOKUP(A827,'Copier commandes wix'!I:N,4,FALSE)</f>
        <v>‎28‎/‎09‎/‎2016</v>
      </c>
      <c r="Q827">
        <f>VLOOKUP(G827,'effectif par contrat'!A:B,2,FALSE)</f>
        <v>1</v>
      </c>
    </row>
    <row r="828" spans="1:17" x14ac:dyDescent="0.35">
      <c r="A828" s="59" t="s">
        <v>2007</v>
      </c>
      <c r="B828" s="40" t="s">
        <v>519</v>
      </c>
      <c r="C828" s="40" t="str">
        <f t="shared" si="76"/>
        <v>fabien</v>
      </c>
      <c r="D828" s="40">
        <f t="shared" si="77"/>
        <v>7</v>
      </c>
      <c r="E828" s="40">
        <f t="shared" si="78"/>
        <v>14</v>
      </c>
      <c r="F828" s="40" t="str">
        <f t="shared" si="79"/>
        <v>gayraud</v>
      </c>
      <c r="G828" s="40" t="str">
        <f>VLOOKUP(F828,'Effectif contrat'!A:B,2,FALSE)</f>
        <v>AIRBUS - DT OES</v>
      </c>
      <c r="H828" s="31" t="s">
        <v>112</v>
      </c>
      <c r="I828" s="31" t="s">
        <v>113</v>
      </c>
      <c r="J828" s="31" t="s">
        <v>217</v>
      </c>
      <c r="K828" s="38">
        <v>0</v>
      </c>
      <c r="L828" s="31">
        <v>1</v>
      </c>
      <c r="M828" s="38">
        <v>0</v>
      </c>
      <c r="N828" s="5"/>
      <c r="O828" t="str">
        <f>VLOOKUP(I828,Article_famille!A:B,2,FALSE)</f>
        <v>VPI</v>
      </c>
      <c r="P828" t="str">
        <f>VLOOKUP(A828,'Copier commandes wix'!I:N,4,FALSE)</f>
        <v>‎28‎/‎09‎/‎2016</v>
      </c>
      <c r="Q828">
        <f>VLOOKUP(G828,'effectif par contrat'!A:B,2,FALSE)</f>
        <v>1</v>
      </c>
    </row>
    <row r="829" spans="1:17" x14ac:dyDescent="0.35">
      <c r="A829" s="59" t="s">
        <v>2007</v>
      </c>
      <c r="B829" s="40" t="s">
        <v>519</v>
      </c>
      <c r="C829" s="40" t="str">
        <f t="shared" si="76"/>
        <v>fabien</v>
      </c>
      <c r="D829" s="40">
        <f t="shared" si="77"/>
        <v>7</v>
      </c>
      <c r="E829" s="40">
        <f t="shared" si="78"/>
        <v>14</v>
      </c>
      <c r="F829" s="40" t="str">
        <f t="shared" si="79"/>
        <v>gayraud</v>
      </c>
      <c r="G829" s="40" t="str">
        <f>VLOOKUP(F829,'Effectif contrat'!A:B,2,FALSE)</f>
        <v>AIRBUS - DT OES</v>
      </c>
      <c r="H829" s="32" t="s">
        <v>112</v>
      </c>
      <c r="I829" s="32" t="s">
        <v>211</v>
      </c>
      <c r="J829" s="32" t="s">
        <v>217</v>
      </c>
      <c r="K829" s="39">
        <v>0</v>
      </c>
      <c r="L829" s="32">
        <v>1</v>
      </c>
      <c r="M829" s="39">
        <v>0</v>
      </c>
      <c r="N829" s="6"/>
      <c r="O829" t="str">
        <f>VLOOKUP(I829,Article_famille!A:B,2,FALSE)</f>
        <v>VPI</v>
      </c>
      <c r="P829" t="str">
        <f>VLOOKUP(A829,'Copier commandes wix'!I:N,4,FALSE)</f>
        <v>‎28‎/‎09‎/‎2016</v>
      </c>
      <c r="Q829">
        <f>VLOOKUP(G829,'effectif par contrat'!A:B,2,FALSE)</f>
        <v>1</v>
      </c>
    </row>
    <row r="830" spans="1:17" x14ac:dyDescent="0.35">
      <c r="A830" s="59" t="s">
        <v>2008</v>
      </c>
      <c r="B830" s="40" t="s">
        <v>461</v>
      </c>
      <c r="C830" s="40" t="str">
        <f t="shared" si="76"/>
        <v>Francis</v>
      </c>
      <c r="D830" s="40">
        <f t="shared" si="77"/>
        <v>8</v>
      </c>
      <c r="E830" s="40">
        <f t="shared" si="78"/>
        <v>14</v>
      </c>
      <c r="F830" s="40" t="str">
        <f t="shared" si="79"/>
        <v>DRAGNE</v>
      </c>
      <c r="G830" s="40" t="str">
        <f>VLOOKUP(F830,'Effectif contrat'!A:B,2,FALSE)</f>
        <v>ARIANEGROUP - MAINTENANCE</v>
      </c>
      <c r="H830" s="31" t="s">
        <v>25</v>
      </c>
      <c r="I830" s="31" t="s">
        <v>35</v>
      </c>
      <c r="J830" s="31">
        <v>45</v>
      </c>
      <c r="K830" s="38">
        <v>29.89</v>
      </c>
      <c r="L830" s="31">
        <v>1</v>
      </c>
      <c r="M830" s="38">
        <v>29.89</v>
      </c>
      <c r="N830" s="5"/>
      <c r="O830" t="str">
        <f>VLOOKUP(I830,Article_famille!A:B,2,FALSE)</f>
        <v>Pieds</v>
      </c>
      <c r="P830" t="str">
        <f>VLOOKUP(A830,'Copier commandes wix'!I:N,4,FALSE)</f>
        <v>‎03‎/‎10‎/‎2016</v>
      </c>
      <c r="Q830">
        <f>VLOOKUP(G830,'effectif par contrat'!A:B,2,FALSE)</f>
        <v>9</v>
      </c>
    </row>
    <row r="831" spans="1:17" x14ac:dyDescent="0.35">
      <c r="A831" s="59" t="s">
        <v>2008</v>
      </c>
      <c r="B831" s="40" t="s">
        <v>461</v>
      </c>
      <c r="C831" s="40" t="str">
        <f t="shared" si="76"/>
        <v>Francis</v>
      </c>
      <c r="D831" s="40">
        <f t="shared" si="77"/>
        <v>8</v>
      </c>
      <c r="E831" s="40">
        <f t="shared" si="78"/>
        <v>14</v>
      </c>
      <c r="F831" s="40" t="str">
        <f t="shared" si="79"/>
        <v>DRAGNE</v>
      </c>
      <c r="G831" s="40" t="str">
        <f>VLOOKUP(F831,'Effectif contrat'!A:B,2,FALSE)</f>
        <v>ARIANEGROUP - MAINTENANCE</v>
      </c>
      <c r="H831" s="32" t="s">
        <v>25</v>
      </c>
      <c r="I831" s="32" t="s">
        <v>35</v>
      </c>
      <c r="J831" s="32">
        <v>43</v>
      </c>
      <c r="K831" s="39">
        <v>29.89</v>
      </c>
      <c r="L831" s="32">
        <v>1</v>
      </c>
      <c r="M831" s="39">
        <v>29.89</v>
      </c>
      <c r="N831" s="6"/>
      <c r="O831" t="str">
        <f>VLOOKUP(I831,Article_famille!A:B,2,FALSE)</f>
        <v>Pieds</v>
      </c>
      <c r="P831" t="str">
        <f>VLOOKUP(A831,'Copier commandes wix'!I:N,4,FALSE)</f>
        <v>‎03‎/‎10‎/‎2016</v>
      </c>
      <c r="Q831">
        <f>VLOOKUP(G831,'effectif par contrat'!A:B,2,FALSE)</f>
        <v>9</v>
      </c>
    </row>
    <row r="832" spans="1:17" x14ac:dyDescent="0.35">
      <c r="A832" s="59" t="s">
        <v>2008</v>
      </c>
      <c r="B832" s="40" t="s">
        <v>65</v>
      </c>
      <c r="C832" s="40" t="str">
        <f t="shared" si="76"/>
        <v>Romain</v>
      </c>
      <c r="D832" s="40">
        <f t="shared" si="77"/>
        <v>7</v>
      </c>
      <c r="E832" s="40">
        <f t="shared" si="78"/>
        <v>14</v>
      </c>
      <c r="F832" s="40" t="str">
        <f t="shared" si="79"/>
        <v>Vergnes</v>
      </c>
      <c r="G832" s="40" t="str">
        <f>VLOOKUP(F832,'Effectif contrat'!A:B,2,FALSE)</f>
        <v>AIRBUS - MAINTENANCE MOSE</v>
      </c>
      <c r="H832" s="31" t="s">
        <v>19</v>
      </c>
      <c r="I832" s="31" t="s">
        <v>122</v>
      </c>
      <c r="J832" s="31"/>
      <c r="K832" s="38">
        <v>13.5</v>
      </c>
      <c r="L832" s="31">
        <v>2</v>
      </c>
      <c r="M832" s="38">
        <v>27</v>
      </c>
      <c r="N832" s="5"/>
      <c r="O832" t="str">
        <f>VLOOKUP(I832,Article_famille!A:B,2,FALSE)</f>
        <v>Auditif</v>
      </c>
      <c r="P832" t="str">
        <f>VLOOKUP(A832,'Copier commandes wix'!I:N,4,FALSE)</f>
        <v>‎03‎/‎10‎/‎2016</v>
      </c>
      <c r="Q832">
        <f>VLOOKUP(G832,'effectif par contrat'!A:B,2,FALSE)</f>
        <v>37</v>
      </c>
    </row>
    <row r="833" spans="1:17" x14ac:dyDescent="0.35">
      <c r="A833" s="59" t="s">
        <v>2008</v>
      </c>
      <c r="B833" s="40" t="s">
        <v>65</v>
      </c>
      <c r="C833" s="40" t="str">
        <f t="shared" si="76"/>
        <v>Romain</v>
      </c>
      <c r="D833" s="40">
        <f t="shared" si="77"/>
        <v>7</v>
      </c>
      <c r="E833" s="40">
        <f t="shared" si="78"/>
        <v>14</v>
      </c>
      <c r="F833" s="40" t="str">
        <f t="shared" si="79"/>
        <v>Vergnes</v>
      </c>
      <c r="G833" s="40" t="str">
        <f>VLOOKUP(F833,'Effectif contrat'!A:B,2,FALSE)</f>
        <v>AIRBUS - MAINTENANCE MOSE</v>
      </c>
      <c r="H833" s="32" t="s">
        <v>19</v>
      </c>
      <c r="I833" s="32" t="s">
        <v>62</v>
      </c>
      <c r="J833" s="32" t="s">
        <v>480</v>
      </c>
      <c r="K833" s="39">
        <v>4.26</v>
      </c>
      <c r="L833" s="32">
        <v>5</v>
      </c>
      <c r="M833" s="39">
        <v>21.3</v>
      </c>
      <c r="N833" s="6"/>
      <c r="O833" t="str">
        <f>VLOOKUP(I833,Article_famille!A:B,2,FALSE)</f>
        <v>Pieds</v>
      </c>
      <c r="P833" t="str">
        <f>VLOOKUP(A833,'Copier commandes wix'!I:N,4,FALSE)</f>
        <v>‎03‎/‎10‎/‎2016</v>
      </c>
      <c r="Q833">
        <f>VLOOKUP(G833,'effectif par contrat'!A:B,2,FALSE)</f>
        <v>37</v>
      </c>
    </row>
    <row r="834" spans="1:17" x14ac:dyDescent="0.35">
      <c r="A834" s="59" t="s">
        <v>2008</v>
      </c>
      <c r="B834" s="40" t="s">
        <v>65</v>
      </c>
      <c r="C834" s="40" t="str">
        <f t="shared" si="76"/>
        <v>Romain</v>
      </c>
      <c r="D834" s="40">
        <f t="shared" si="77"/>
        <v>7</v>
      </c>
      <c r="E834" s="40">
        <f t="shared" si="78"/>
        <v>14</v>
      </c>
      <c r="F834" s="40" t="str">
        <f t="shared" si="79"/>
        <v>Vergnes</v>
      </c>
      <c r="G834" s="40" t="str">
        <f>VLOOKUP(F834,'Effectif contrat'!A:B,2,FALSE)</f>
        <v>AIRBUS - MAINTENANCE MOSE</v>
      </c>
      <c r="H834" s="31" t="s">
        <v>25</v>
      </c>
      <c r="I834" s="31" t="s">
        <v>35</v>
      </c>
      <c r="J834" s="31">
        <v>43</v>
      </c>
      <c r="K834" s="38">
        <v>29.89</v>
      </c>
      <c r="L834" s="31">
        <v>1</v>
      </c>
      <c r="M834" s="38">
        <v>29.89</v>
      </c>
      <c r="N834" s="5"/>
      <c r="O834" t="str">
        <f>VLOOKUP(I834,Article_famille!A:B,2,FALSE)</f>
        <v>Pieds</v>
      </c>
      <c r="P834" t="str">
        <f>VLOOKUP(A834,'Copier commandes wix'!I:N,4,FALSE)</f>
        <v>‎03‎/‎10‎/‎2016</v>
      </c>
      <c r="Q834">
        <f>VLOOKUP(G834,'effectif par contrat'!A:B,2,FALSE)</f>
        <v>37</v>
      </c>
    </row>
    <row r="835" spans="1:17" x14ac:dyDescent="0.35">
      <c r="A835" s="59" t="s">
        <v>2007</v>
      </c>
      <c r="B835" s="40" t="s">
        <v>481</v>
      </c>
      <c r="C835" s="40" t="str">
        <f t="shared" si="76"/>
        <v>Marc</v>
      </c>
      <c r="D835" s="40">
        <f t="shared" si="77"/>
        <v>5</v>
      </c>
      <c r="E835" s="40">
        <f t="shared" si="78"/>
        <v>11</v>
      </c>
      <c r="F835" s="40" t="str">
        <f t="shared" si="79"/>
        <v>Detraz</v>
      </c>
      <c r="G835" s="40" t="str">
        <f>VLOOKUP(F835,'Effectif contrat'!A:B,2,FALSE)</f>
        <v xml:space="preserve">AIRBUS - MAINTENANCE OES </v>
      </c>
      <c r="H835" s="31" t="s">
        <v>112</v>
      </c>
      <c r="I835" s="31" t="s">
        <v>113</v>
      </c>
      <c r="J835" s="31" t="s">
        <v>15</v>
      </c>
      <c r="K835" s="38">
        <v>0</v>
      </c>
      <c r="L835" s="31">
        <v>4</v>
      </c>
      <c r="M835" s="38">
        <v>0</v>
      </c>
      <c r="N835" s="5"/>
      <c r="O835" t="str">
        <f>VLOOKUP(I835,Article_famille!A:B,2,FALSE)</f>
        <v>VPI</v>
      </c>
      <c r="P835" t="str">
        <f>VLOOKUP(A835,'Copier commandes wix'!I:N,4,FALSE)</f>
        <v>‎28‎/‎09‎/‎2016</v>
      </c>
      <c r="Q835">
        <f>VLOOKUP(G835,'effectif par contrat'!A:B,2,FALSE)</f>
        <v>34</v>
      </c>
    </row>
    <row r="836" spans="1:17" x14ac:dyDescent="0.35">
      <c r="A836" s="59" t="s">
        <v>2007</v>
      </c>
      <c r="B836" s="40" t="s">
        <v>481</v>
      </c>
      <c r="C836" s="40" t="str">
        <f t="shared" si="76"/>
        <v>Marc</v>
      </c>
      <c r="D836" s="40">
        <f t="shared" si="77"/>
        <v>5</v>
      </c>
      <c r="E836" s="40">
        <f t="shared" si="78"/>
        <v>11</v>
      </c>
      <c r="F836" s="40" t="str">
        <f t="shared" si="79"/>
        <v>Detraz</v>
      </c>
      <c r="G836" s="40" t="str">
        <f>VLOOKUP(F836,'Effectif contrat'!A:B,2,FALSE)</f>
        <v xml:space="preserve">AIRBUS - MAINTENANCE OES </v>
      </c>
      <c r="H836" s="32" t="s">
        <v>112</v>
      </c>
      <c r="I836" s="32" t="s">
        <v>208</v>
      </c>
      <c r="J836" s="32" t="s">
        <v>15</v>
      </c>
      <c r="K836" s="39">
        <v>0</v>
      </c>
      <c r="L836" s="32">
        <v>2</v>
      </c>
      <c r="M836" s="39">
        <v>0</v>
      </c>
      <c r="N836" s="6"/>
      <c r="O836" t="str">
        <f>VLOOKUP(I836,Article_famille!A:B,2,FALSE)</f>
        <v>VPI</v>
      </c>
      <c r="P836" t="str">
        <f>VLOOKUP(A836,'Copier commandes wix'!I:N,4,FALSE)</f>
        <v>‎28‎/‎09‎/‎2016</v>
      </c>
      <c r="Q836">
        <f>VLOOKUP(G836,'effectif par contrat'!A:B,2,FALSE)</f>
        <v>34</v>
      </c>
    </row>
    <row r="837" spans="1:17" x14ac:dyDescent="0.35">
      <c r="A837" s="59" t="s">
        <v>2007</v>
      </c>
      <c r="B837" s="40" t="s">
        <v>481</v>
      </c>
      <c r="C837" s="40" t="str">
        <f t="shared" si="76"/>
        <v>Marc</v>
      </c>
      <c r="D837" s="40">
        <f t="shared" si="77"/>
        <v>5</v>
      </c>
      <c r="E837" s="40">
        <f t="shared" si="78"/>
        <v>11</v>
      </c>
      <c r="F837" s="40" t="str">
        <f t="shared" si="79"/>
        <v>Detraz</v>
      </c>
      <c r="G837" s="40" t="str">
        <f>VLOOKUP(F837,'Effectif contrat'!A:B,2,FALSE)</f>
        <v xml:space="preserve">AIRBUS - MAINTENANCE OES </v>
      </c>
      <c r="H837" s="31" t="s">
        <v>112</v>
      </c>
      <c r="I837" s="31" t="s">
        <v>207</v>
      </c>
      <c r="J837" s="31" t="s">
        <v>490</v>
      </c>
      <c r="K837" s="38">
        <v>0</v>
      </c>
      <c r="L837" s="31">
        <v>3</v>
      </c>
      <c r="M837" s="38">
        <v>0</v>
      </c>
      <c r="N837" s="5"/>
      <c r="O837" t="str">
        <f>VLOOKUP(I837,Article_famille!A:B,2,FALSE)</f>
        <v>VPI</v>
      </c>
      <c r="P837" t="str">
        <f>VLOOKUP(A837,'Copier commandes wix'!I:N,4,FALSE)</f>
        <v>‎28‎/‎09‎/‎2016</v>
      </c>
      <c r="Q837">
        <f>VLOOKUP(G837,'effectif par contrat'!A:B,2,FALSE)</f>
        <v>34</v>
      </c>
    </row>
    <row r="838" spans="1:17" x14ac:dyDescent="0.35">
      <c r="A838" s="59" t="s">
        <v>2007</v>
      </c>
      <c r="B838" s="40" t="s">
        <v>481</v>
      </c>
      <c r="C838" s="40" t="str">
        <f t="shared" si="76"/>
        <v>Marc</v>
      </c>
      <c r="D838" s="40">
        <f t="shared" si="77"/>
        <v>5</v>
      </c>
      <c r="E838" s="40">
        <f t="shared" si="78"/>
        <v>11</v>
      </c>
      <c r="F838" s="40" t="str">
        <f t="shared" si="79"/>
        <v>Detraz</v>
      </c>
      <c r="G838" s="40" t="str">
        <f>VLOOKUP(F838,'Effectif contrat'!A:B,2,FALSE)</f>
        <v xml:space="preserve">AIRBUS - MAINTENANCE OES </v>
      </c>
      <c r="H838" s="32" t="s">
        <v>19</v>
      </c>
      <c r="I838" s="32" t="s">
        <v>180</v>
      </c>
      <c r="J838" s="32"/>
      <c r="K838" s="39">
        <v>18.87</v>
      </c>
      <c r="L838" s="32">
        <v>1</v>
      </c>
      <c r="M838" s="39">
        <v>18.87</v>
      </c>
      <c r="N838" s="6"/>
      <c r="O838" t="str">
        <f>VLOOKUP(I838,Article_famille!A:B,2,FALSE)</f>
        <v>Tête</v>
      </c>
      <c r="P838" t="str">
        <f>VLOOKUP(A838,'Copier commandes wix'!I:N,4,FALSE)</f>
        <v>‎28‎/‎09‎/‎2016</v>
      </c>
      <c r="Q838">
        <f>VLOOKUP(G838,'effectif par contrat'!A:B,2,FALSE)</f>
        <v>34</v>
      </c>
    </row>
    <row r="839" spans="1:17" x14ac:dyDescent="0.35">
      <c r="A839" s="59" t="s">
        <v>2008</v>
      </c>
      <c r="B839" s="40" t="s">
        <v>451</v>
      </c>
      <c r="C839" s="40" t="str">
        <f t="shared" si="76"/>
        <v>stephane</v>
      </c>
      <c r="D839" s="40">
        <f t="shared" si="77"/>
        <v>9</v>
      </c>
      <c r="E839" s="40">
        <f t="shared" si="78"/>
        <v>16</v>
      </c>
      <c r="F839" s="40" t="str">
        <f t="shared" si="79"/>
        <v>mirouze</v>
      </c>
      <c r="G839" s="40" t="str">
        <f>VLOOKUP(F839,'Effectif contrat'!A:B,2,FALSE)</f>
        <v>ATELIER B05</v>
      </c>
      <c r="H839" s="31" t="s">
        <v>19</v>
      </c>
      <c r="I839" s="31" t="s">
        <v>20</v>
      </c>
      <c r="J839" s="31">
        <v>9</v>
      </c>
      <c r="K839" s="38">
        <v>3.71</v>
      </c>
      <c r="L839" s="31">
        <v>10</v>
      </c>
      <c r="M839" s="38">
        <v>37.1</v>
      </c>
      <c r="N839" s="5"/>
      <c r="O839" t="str">
        <f>VLOOKUP(I839,Article_famille!A:B,2,FALSE)</f>
        <v>Mains</v>
      </c>
      <c r="P839" t="str">
        <f>VLOOKUP(A839,'Copier commandes wix'!I:N,4,FALSE)</f>
        <v>‎03‎/‎10‎/‎2016</v>
      </c>
      <c r="Q839">
        <f>VLOOKUP(G839,'effectif par contrat'!A:B,2,FALSE)</f>
        <v>5</v>
      </c>
    </row>
    <row r="840" spans="1:17" x14ac:dyDescent="0.35">
      <c r="A840" s="59" t="s">
        <v>2008</v>
      </c>
      <c r="B840" s="40" t="s">
        <v>451</v>
      </c>
      <c r="C840" s="40" t="str">
        <f t="shared" si="76"/>
        <v>stephane</v>
      </c>
      <c r="D840" s="40">
        <f t="shared" si="77"/>
        <v>9</v>
      </c>
      <c r="E840" s="40">
        <f t="shared" si="78"/>
        <v>16</v>
      </c>
      <c r="F840" s="40" t="str">
        <f t="shared" si="79"/>
        <v>mirouze</v>
      </c>
      <c r="G840" s="40" t="str">
        <f>VLOOKUP(F840,'Effectif contrat'!A:B,2,FALSE)</f>
        <v>ATELIER B05</v>
      </c>
      <c r="H840" s="32" t="s">
        <v>19</v>
      </c>
      <c r="I840" s="32" t="s">
        <v>20</v>
      </c>
      <c r="J840" s="32">
        <v>10</v>
      </c>
      <c r="K840" s="39">
        <v>3.71</v>
      </c>
      <c r="L840" s="32">
        <v>10</v>
      </c>
      <c r="M840" s="39">
        <v>37.1</v>
      </c>
      <c r="N840" s="6"/>
      <c r="O840" t="str">
        <f>VLOOKUP(I840,Article_famille!A:B,2,FALSE)</f>
        <v>Mains</v>
      </c>
      <c r="P840" t="str">
        <f>VLOOKUP(A840,'Copier commandes wix'!I:N,4,FALSE)</f>
        <v>‎03‎/‎10‎/‎2016</v>
      </c>
      <c r="Q840">
        <f>VLOOKUP(G840,'effectif par contrat'!A:B,2,FALSE)</f>
        <v>5</v>
      </c>
    </row>
    <row r="841" spans="1:17" x14ac:dyDescent="0.35">
      <c r="A841" s="59" t="s">
        <v>2008</v>
      </c>
      <c r="B841" s="40" t="s">
        <v>117</v>
      </c>
      <c r="C841" s="40" t="str">
        <f t="shared" si="76"/>
        <v>alexis</v>
      </c>
      <c r="D841" s="40">
        <f t="shared" si="77"/>
        <v>7</v>
      </c>
      <c r="E841" s="40">
        <f t="shared" si="78"/>
        <v>15</v>
      </c>
      <c r="F841" s="40" t="str">
        <f t="shared" si="79"/>
        <v>tamowski</v>
      </c>
      <c r="G841" s="40" t="str">
        <f>VLOOKUP(F841,'Effectif contrat'!A:B,2,FALSE)</f>
        <v>AIRBUS - MAINTENANCE MOSE</v>
      </c>
      <c r="H841" s="31" t="s">
        <v>19</v>
      </c>
      <c r="I841" s="31" t="s">
        <v>22</v>
      </c>
      <c r="J841" s="31">
        <v>42</v>
      </c>
      <c r="K841" s="38">
        <v>39.68</v>
      </c>
      <c r="L841" s="31">
        <v>1</v>
      </c>
      <c r="M841" s="38">
        <v>39.68</v>
      </c>
      <c r="N841" s="5"/>
      <c r="O841" t="str">
        <f>VLOOKUP(I841,Article_famille!A:B,2,FALSE)</f>
        <v>Pieds</v>
      </c>
      <c r="P841" t="str">
        <f>VLOOKUP(A841,'Copier commandes wix'!I:N,4,FALSE)</f>
        <v>‎03‎/‎10‎/‎2016</v>
      </c>
      <c r="Q841">
        <f>VLOOKUP(G841,'effectif par contrat'!A:B,2,FALSE)</f>
        <v>37</v>
      </c>
    </row>
    <row r="842" spans="1:17" x14ac:dyDescent="0.35">
      <c r="A842" s="59" t="s">
        <v>2008</v>
      </c>
      <c r="B842" s="40" t="s">
        <v>117</v>
      </c>
      <c r="C842" s="40" t="str">
        <f t="shared" si="76"/>
        <v>alexis</v>
      </c>
      <c r="D842" s="40">
        <f t="shared" si="77"/>
        <v>7</v>
      </c>
      <c r="E842" s="40">
        <f t="shared" si="78"/>
        <v>15</v>
      </c>
      <c r="F842" s="40" t="str">
        <f t="shared" si="79"/>
        <v>tamowski</v>
      </c>
      <c r="G842" s="40" t="str">
        <f>VLOOKUP(F842,'Effectif contrat'!A:B,2,FALSE)</f>
        <v>AIRBUS - MAINTENANCE MOSE</v>
      </c>
      <c r="H842" s="32" t="s">
        <v>19</v>
      </c>
      <c r="I842" s="32" t="s">
        <v>62</v>
      </c>
      <c r="J842" s="32" t="s">
        <v>480</v>
      </c>
      <c r="K842" s="39">
        <v>4.26</v>
      </c>
      <c r="L842" s="32">
        <v>1</v>
      </c>
      <c r="M842" s="39">
        <v>4.26</v>
      </c>
      <c r="N842" s="6"/>
      <c r="O842" t="str">
        <f>VLOOKUP(I842,Article_famille!A:B,2,FALSE)</f>
        <v>Pieds</v>
      </c>
      <c r="P842" t="str">
        <f>VLOOKUP(A842,'Copier commandes wix'!I:N,4,FALSE)</f>
        <v>‎03‎/‎10‎/‎2016</v>
      </c>
      <c r="Q842">
        <f>VLOOKUP(G842,'effectif par contrat'!A:B,2,FALSE)</f>
        <v>37</v>
      </c>
    </row>
    <row r="843" spans="1:17" x14ac:dyDescent="0.35">
      <c r="A843" s="59" t="s">
        <v>2008</v>
      </c>
      <c r="B843" s="40" t="s">
        <v>117</v>
      </c>
      <c r="C843" s="40" t="str">
        <f t="shared" si="76"/>
        <v>alexis</v>
      </c>
      <c r="D843" s="40">
        <f t="shared" si="77"/>
        <v>7</v>
      </c>
      <c r="E843" s="40">
        <f t="shared" si="78"/>
        <v>15</v>
      </c>
      <c r="F843" s="40" t="str">
        <f t="shared" si="79"/>
        <v>tamowski</v>
      </c>
      <c r="G843" s="40" t="str">
        <f>VLOOKUP(F843,'Effectif contrat'!A:B,2,FALSE)</f>
        <v>AIRBUS - MAINTENANCE MOSE</v>
      </c>
      <c r="H843" s="31" t="s">
        <v>19</v>
      </c>
      <c r="I843" s="31" t="s">
        <v>66</v>
      </c>
      <c r="J843" s="31"/>
      <c r="K843" s="38">
        <v>7.51</v>
      </c>
      <c r="L843" s="31">
        <v>25</v>
      </c>
      <c r="M843" s="38">
        <v>187.75</v>
      </c>
      <c r="N843" s="5"/>
      <c r="O843" t="str">
        <f>VLOOKUP(I843,Article_famille!A:B,2,FALSE)</f>
        <v>Yeux</v>
      </c>
      <c r="P843" t="str">
        <f>VLOOKUP(A843,'Copier commandes wix'!I:N,4,FALSE)</f>
        <v>‎03‎/‎10‎/‎2016</v>
      </c>
      <c r="Q843">
        <f>VLOOKUP(G843,'effectif par contrat'!A:B,2,FALSE)</f>
        <v>37</v>
      </c>
    </row>
    <row r="844" spans="1:17" x14ac:dyDescent="0.35">
      <c r="A844" s="59" t="s">
        <v>2008</v>
      </c>
      <c r="B844" s="40" t="s">
        <v>117</v>
      </c>
      <c r="C844" s="40" t="str">
        <f t="shared" si="76"/>
        <v>alexis</v>
      </c>
      <c r="D844" s="40">
        <f t="shared" si="77"/>
        <v>7</v>
      </c>
      <c r="E844" s="40">
        <f t="shared" si="78"/>
        <v>15</v>
      </c>
      <c r="F844" s="40" t="str">
        <f t="shared" si="79"/>
        <v>tamowski</v>
      </c>
      <c r="G844" s="40" t="str">
        <f>VLOOKUP(F844,'Effectif contrat'!A:B,2,FALSE)</f>
        <v>AIRBUS - MAINTENANCE MOSE</v>
      </c>
      <c r="H844" s="32" t="s">
        <v>19</v>
      </c>
      <c r="I844" s="32" t="s">
        <v>467</v>
      </c>
      <c r="J844" s="32"/>
      <c r="K844" s="39">
        <v>7.5</v>
      </c>
      <c r="L844" s="32">
        <v>2</v>
      </c>
      <c r="M844" s="39">
        <v>15</v>
      </c>
      <c r="N844" s="6"/>
      <c r="O844" t="str">
        <f>VLOOKUP(I844,Article_famille!A:B,2,FALSE)</f>
        <v>Yeux</v>
      </c>
      <c r="P844" t="str">
        <f>VLOOKUP(A844,'Copier commandes wix'!I:N,4,FALSE)</f>
        <v>‎03‎/‎10‎/‎2016</v>
      </c>
      <c r="Q844">
        <f>VLOOKUP(G844,'effectif par contrat'!A:B,2,FALSE)</f>
        <v>37</v>
      </c>
    </row>
    <row r="845" spans="1:17" x14ac:dyDescent="0.35">
      <c r="A845" s="59" t="s">
        <v>2008</v>
      </c>
      <c r="B845" s="40" t="s">
        <v>524</v>
      </c>
      <c r="C845" s="40" t="str">
        <f t="shared" si="76"/>
        <v>benjamin</v>
      </c>
      <c r="D845" s="40">
        <f t="shared" si="77"/>
        <v>9</v>
      </c>
      <c r="E845" s="40">
        <f t="shared" si="78"/>
        <v>18</v>
      </c>
      <c r="F845" s="40" t="str">
        <f t="shared" si="79"/>
        <v>cabrignac</v>
      </c>
      <c r="G845" s="40" t="str">
        <f>VLOOKUP(F845,'Effectif contrat'!A:B,2,FALSE)</f>
        <v>CLIENTS DIVERS - TRAVAUX &amp; MAINTENANCE</v>
      </c>
      <c r="H845" s="31" t="s">
        <v>19</v>
      </c>
      <c r="I845" s="31" t="s">
        <v>177</v>
      </c>
      <c r="J845" s="31">
        <v>9</v>
      </c>
      <c r="K845" s="38">
        <v>11.35</v>
      </c>
      <c r="L845" s="31">
        <v>1</v>
      </c>
      <c r="M845" s="38">
        <v>11.35</v>
      </c>
      <c r="N845" s="5"/>
      <c r="O845" t="str">
        <f>VLOOKUP(I845,Article_famille!A:B,2,FALSE)</f>
        <v>Mains</v>
      </c>
      <c r="P845" t="str">
        <f>VLOOKUP(A845,'Copier commandes wix'!I:N,4,FALSE)</f>
        <v>‎03‎/‎10‎/‎2016</v>
      </c>
      <c r="Q845">
        <f>VLOOKUP(G845,'effectif par contrat'!A:B,2,FALSE)</f>
        <v>8</v>
      </c>
    </row>
    <row r="846" spans="1:17" x14ac:dyDescent="0.35">
      <c r="A846" s="59" t="s">
        <v>2008</v>
      </c>
      <c r="B846" s="40" t="s">
        <v>524</v>
      </c>
      <c r="C846" s="40" t="str">
        <f t="shared" si="76"/>
        <v>benjamin</v>
      </c>
      <c r="D846" s="40">
        <f t="shared" si="77"/>
        <v>9</v>
      </c>
      <c r="E846" s="40">
        <f t="shared" si="78"/>
        <v>18</v>
      </c>
      <c r="F846" s="40" t="str">
        <f t="shared" si="79"/>
        <v>cabrignac</v>
      </c>
      <c r="G846" s="40" t="str">
        <f>VLOOKUP(F846,'Effectif contrat'!A:B,2,FALSE)</f>
        <v>CLIENTS DIVERS - TRAVAUX &amp; MAINTENANCE</v>
      </c>
      <c r="H846" s="32" t="s">
        <v>19</v>
      </c>
      <c r="I846" s="32" t="s">
        <v>176</v>
      </c>
      <c r="J846" s="32">
        <v>9</v>
      </c>
      <c r="K846" s="39">
        <v>6.9</v>
      </c>
      <c r="L846" s="32">
        <v>1</v>
      </c>
      <c r="M846" s="39">
        <v>6.9</v>
      </c>
      <c r="N846" s="6"/>
      <c r="O846" t="str">
        <f>VLOOKUP(I846,Article_famille!A:B,2,FALSE)</f>
        <v>Mains</v>
      </c>
      <c r="P846" t="str">
        <f>VLOOKUP(A846,'Copier commandes wix'!I:N,4,FALSE)</f>
        <v>‎03‎/‎10‎/‎2016</v>
      </c>
      <c r="Q846">
        <f>VLOOKUP(G846,'effectif par contrat'!A:B,2,FALSE)</f>
        <v>8</v>
      </c>
    </row>
    <row r="847" spans="1:17" x14ac:dyDescent="0.35">
      <c r="A847" s="59" t="s">
        <v>2008</v>
      </c>
      <c r="B847" s="40" t="s">
        <v>524</v>
      </c>
      <c r="C847" s="40" t="str">
        <f t="shared" si="76"/>
        <v>benjamin</v>
      </c>
      <c r="D847" s="40">
        <f t="shared" si="77"/>
        <v>9</v>
      </c>
      <c r="E847" s="40">
        <f t="shared" si="78"/>
        <v>18</v>
      </c>
      <c r="F847" s="40" t="str">
        <f t="shared" si="79"/>
        <v>cabrignac</v>
      </c>
      <c r="G847" s="40" t="str">
        <f>VLOOKUP(F847,'Effectif contrat'!A:B,2,FALSE)</f>
        <v>CLIENTS DIVERS - TRAVAUX &amp; MAINTENANCE</v>
      </c>
      <c r="H847" s="31" t="s">
        <v>19</v>
      </c>
      <c r="I847" s="31" t="s">
        <v>525</v>
      </c>
      <c r="J847" s="31"/>
      <c r="K847" s="38">
        <v>37.619999999999997</v>
      </c>
      <c r="L847" s="31">
        <v>1</v>
      </c>
      <c r="M847" s="38">
        <v>37.619999999999997</v>
      </c>
      <c r="N847" s="5"/>
      <c r="O847" t="str">
        <f>VLOOKUP(I847,Article_famille!A:B,2,FALSE)</f>
        <v>Tête</v>
      </c>
      <c r="P847" t="str">
        <f>VLOOKUP(A847,'Copier commandes wix'!I:N,4,FALSE)</f>
        <v>‎03‎/‎10‎/‎2016</v>
      </c>
      <c r="Q847">
        <f>VLOOKUP(G847,'effectif par contrat'!A:B,2,FALSE)</f>
        <v>8</v>
      </c>
    </row>
    <row r="848" spans="1:17" x14ac:dyDescent="0.35">
      <c r="A848" s="59" t="s">
        <v>2009</v>
      </c>
      <c r="B848" s="40" t="s">
        <v>12</v>
      </c>
      <c r="C848" s="40" t="str">
        <f t="shared" ref="C848:C886" si="80">IFERROR(MID(B848,1,FIND(" ",B848,1)-1),"")</f>
        <v>alexis</v>
      </c>
      <c r="D848" s="40">
        <f t="shared" ref="D848:D886" si="81">LEN(C848)+1</f>
        <v>7</v>
      </c>
      <c r="E848" s="40">
        <f t="shared" ref="E848:E886" si="82">LEN(B848)</f>
        <v>16</v>
      </c>
      <c r="F848" s="40" t="str">
        <f t="shared" ref="F848:F886" si="83">RIGHT(B848,E848-D848)</f>
        <v>codevelle</v>
      </c>
      <c r="G848" s="40" t="str">
        <f>VLOOKUP(F848,'Effectif contrat'!A:B,2,FALSE)</f>
        <v xml:space="preserve">LIEBHERR - MAINTENANCE </v>
      </c>
      <c r="H848" s="31" t="s">
        <v>19</v>
      </c>
      <c r="I848" s="31" t="s">
        <v>83</v>
      </c>
      <c r="J848" s="31" t="s">
        <v>193</v>
      </c>
      <c r="K848" s="38">
        <v>1.0900000000000001</v>
      </c>
      <c r="L848" s="31">
        <v>10</v>
      </c>
      <c r="M848" s="38">
        <v>10.9</v>
      </c>
      <c r="N848" s="5"/>
      <c r="O848" t="str">
        <f>VLOOKUP(I848,Article_famille!A:B,2,FALSE)</f>
        <v>Mains</v>
      </c>
      <c r="P848" t="str">
        <f>VLOOKUP(A848,'Copier commandes wix'!I:N,4,FALSE)</f>
        <v>‎04‎/‎10‎/‎2016</v>
      </c>
      <c r="Q848">
        <f>VLOOKUP(G848,'effectif par contrat'!A:B,2,FALSE)</f>
        <v>5</v>
      </c>
    </row>
    <row r="849" spans="1:17" x14ac:dyDescent="0.35">
      <c r="A849" s="59" t="s">
        <v>2009</v>
      </c>
      <c r="B849" s="40" t="s">
        <v>12</v>
      </c>
      <c r="C849" s="40" t="str">
        <f t="shared" si="80"/>
        <v>alexis</v>
      </c>
      <c r="D849" s="40">
        <f t="shared" si="81"/>
        <v>7</v>
      </c>
      <c r="E849" s="40">
        <f t="shared" si="82"/>
        <v>16</v>
      </c>
      <c r="F849" s="40" t="str">
        <f t="shared" si="83"/>
        <v>codevelle</v>
      </c>
      <c r="G849" s="40" t="str">
        <f>VLOOKUP(F849,'Effectif contrat'!A:B,2,FALSE)</f>
        <v xml:space="preserve">LIEBHERR - MAINTENANCE </v>
      </c>
      <c r="H849" s="32" t="s">
        <v>19</v>
      </c>
      <c r="I849" s="32" t="s">
        <v>495</v>
      </c>
      <c r="J849" s="32">
        <v>10</v>
      </c>
      <c r="K849" s="39">
        <v>3.91</v>
      </c>
      <c r="L849" s="32">
        <v>10</v>
      </c>
      <c r="M849" s="39">
        <v>39.1</v>
      </c>
      <c r="N849" s="6"/>
      <c r="O849" t="str">
        <f>VLOOKUP(I849,Article_famille!A:B,2,FALSE)</f>
        <v>Mains</v>
      </c>
      <c r="P849" t="str">
        <f>VLOOKUP(A849,'Copier commandes wix'!I:N,4,FALSE)</f>
        <v>‎04‎/‎10‎/‎2016</v>
      </c>
      <c r="Q849">
        <f>VLOOKUP(G849,'effectif par contrat'!A:B,2,FALSE)</f>
        <v>5</v>
      </c>
    </row>
    <row r="850" spans="1:17" x14ac:dyDescent="0.35">
      <c r="A850" s="59" t="s">
        <v>2009</v>
      </c>
      <c r="B850" s="40" t="s">
        <v>12</v>
      </c>
      <c r="C850" s="40" t="str">
        <f t="shared" si="80"/>
        <v>alexis</v>
      </c>
      <c r="D850" s="40">
        <f t="shared" si="81"/>
        <v>7</v>
      </c>
      <c r="E850" s="40">
        <f t="shared" si="82"/>
        <v>16</v>
      </c>
      <c r="F850" s="40" t="str">
        <f t="shared" si="83"/>
        <v>codevelle</v>
      </c>
      <c r="G850" s="40" t="str">
        <f>VLOOKUP(F850,'Effectif contrat'!A:B,2,FALSE)</f>
        <v xml:space="preserve">LIEBHERR - MAINTENANCE </v>
      </c>
      <c r="H850" s="31" t="s">
        <v>19</v>
      </c>
      <c r="I850" s="31" t="s">
        <v>443</v>
      </c>
      <c r="J850" s="31"/>
      <c r="K850" s="38">
        <v>4.01</v>
      </c>
      <c r="L850" s="31">
        <v>20</v>
      </c>
      <c r="M850" s="38">
        <v>80.2</v>
      </c>
      <c r="N850" s="5"/>
      <c r="O850" t="str">
        <f>VLOOKUP(I850,Article_famille!A:B,2,FALSE)</f>
        <v>Respiratoire</v>
      </c>
      <c r="P850" t="str">
        <f>VLOOKUP(A850,'Copier commandes wix'!I:N,4,FALSE)</f>
        <v>‎04‎/‎10‎/‎2016</v>
      </c>
      <c r="Q850">
        <f>VLOOKUP(G850,'effectif par contrat'!A:B,2,FALSE)</f>
        <v>5</v>
      </c>
    </row>
    <row r="851" spans="1:17" x14ac:dyDescent="0.35">
      <c r="A851" s="59" t="s">
        <v>2009</v>
      </c>
      <c r="B851" s="40" t="s">
        <v>488</v>
      </c>
      <c r="C851" s="40" t="str">
        <f t="shared" si="80"/>
        <v>romain</v>
      </c>
      <c r="D851" s="40">
        <f t="shared" si="81"/>
        <v>7</v>
      </c>
      <c r="E851" s="40">
        <f t="shared" si="82"/>
        <v>14</v>
      </c>
      <c r="F851" s="40" t="str">
        <f t="shared" si="83"/>
        <v>vergnes</v>
      </c>
      <c r="G851" s="40" t="str">
        <f>VLOOKUP(F851,'Effectif contrat'!A:B,2,FALSE)</f>
        <v>AIRBUS - MAINTENANCE MOSE</v>
      </c>
      <c r="H851" s="31" t="s">
        <v>19</v>
      </c>
      <c r="I851" s="31" t="s">
        <v>22</v>
      </c>
      <c r="J851" s="31">
        <v>42</v>
      </c>
      <c r="K851" s="38">
        <v>39.68</v>
      </c>
      <c r="L851" s="31">
        <v>1</v>
      </c>
      <c r="M851" s="38">
        <v>39.68</v>
      </c>
      <c r="N851" s="5"/>
      <c r="O851" t="str">
        <f>VLOOKUP(I851,Article_famille!A:B,2,FALSE)</f>
        <v>Pieds</v>
      </c>
      <c r="P851" t="str">
        <f>VLOOKUP(A851,'Copier commandes wix'!I:N,4,FALSE)</f>
        <v>‎04‎/‎10‎/‎2016</v>
      </c>
      <c r="Q851">
        <f>VLOOKUP(G851,'effectif par contrat'!A:B,2,FALSE)</f>
        <v>37</v>
      </c>
    </row>
    <row r="852" spans="1:17" x14ac:dyDescent="0.35">
      <c r="A852" s="59" t="s">
        <v>2009</v>
      </c>
      <c r="B852" s="40" t="s">
        <v>542</v>
      </c>
      <c r="C852" s="40" t="str">
        <f t="shared" si="80"/>
        <v>Emmanuel</v>
      </c>
      <c r="D852" s="40">
        <f t="shared" si="81"/>
        <v>9</v>
      </c>
      <c r="E852" s="40">
        <f t="shared" si="82"/>
        <v>16</v>
      </c>
      <c r="F852" s="40" t="str">
        <f t="shared" si="83"/>
        <v>Grignon</v>
      </c>
      <c r="G852" s="40" t="str">
        <f>VLOOKUP(F852,'Effectif contrat'!A:B,2,FALSE)</f>
        <v>AIRBUS - MAINTENANCE MOSE</v>
      </c>
      <c r="H852" s="31" t="s">
        <v>112</v>
      </c>
      <c r="I852" s="31" t="s">
        <v>208</v>
      </c>
      <c r="J852" s="31" t="s">
        <v>15</v>
      </c>
      <c r="K852" s="38">
        <v>0</v>
      </c>
      <c r="L852" s="31">
        <v>3</v>
      </c>
      <c r="M852" s="38">
        <v>0</v>
      </c>
      <c r="N852" s="5"/>
      <c r="O852" t="str">
        <f>VLOOKUP(I852,Article_famille!A:B,2,FALSE)</f>
        <v>VPI</v>
      </c>
      <c r="P852" t="str">
        <f>VLOOKUP(A852,'Copier commandes wix'!I:N,4,FALSE)</f>
        <v>‎04‎/‎10‎/‎2016</v>
      </c>
      <c r="Q852">
        <f>VLOOKUP(G852,'effectif par contrat'!A:B,2,FALSE)</f>
        <v>37</v>
      </c>
    </row>
    <row r="853" spans="1:17" x14ac:dyDescent="0.35">
      <c r="A853" s="59" t="s">
        <v>2009</v>
      </c>
      <c r="B853" s="40" t="s">
        <v>542</v>
      </c>
      <c r="C853" s="40" t="str">
        <f t="shared" si="80"/>
        <v>Emmanuel</v>
      </c>
      <c r="D853" s="40">
        <f t="shared" si="81"/>
        <v>9</v>
      </c>
      <c r="E853" s="40">
        <f t="shared" si="82"/>
        <v>16</v>
      </c>
      <c r="F853" s="40" t="str">
        <f t="shared" si="83"/>
        <v>Grignon</v>
      </c>
      <c r="G853" s="40" t="str">
        <f>VLOOKUP(F853,'Effectif contrat'!A:B,2,FALSE)</f>
        <v>AIRBUS - MAINTENANCE MOSE</v>
      </c>
      <c r="H853" s="32" t="s">
        <v>112</v>
      </c>
      <c r="I853" s="32" t="s">
        <v>211</v>
      </c>
      <c r="J853" s="32" t="s">
        <v>15</v>
      </c>
      <c r="K853" s="39">
        <v>0</v>
      </c>
      <c r="L853" s="32">
        <v>2</v>
      </c>
      <c r="M853" s="39">
        <v>0</v>
      </c>
      <c r="N853" s="6"/>
      <c r="O853" t="str">
        <f>VLOOKUP(I853,Article_famille!A:B,2,FALSE)</f>
        <v>VPI</v>
      </c>
      <c r="P853" t="str">
        <f>VLOOKUP(A853,'Copier commandes wix'!I:N,4,FALSE)</f>
        <v>‎04‎/‎10‎/‎2016</v>
      </c>
      <c r="Q853">
        <f>VLOOKUP(G853,'effectif par contrat'!A:B,2,FALSE)</f>
        <v>37</v>
      </c>
    </row>
    <row r="854" spans="1:17" x14ac:dyDescent="0.35">
      <c r="A854" s="59" t="s">
        <v>2009</v>
      </c>
      <c r="B854" s="40" t="s">
        <v>542</v>
      </c>
      <c r="C854" s="40" t="str">
        <f t="shared" si="80"/>
        <v>Emmanuel</v>
      </c>
      <c r="D854" s="40">
        <f t="shared" si="81"/>
        <v>9</v>
      </c>
      <c r="E854" s="40">
        <f t="shared" si="82"/>
        <v>16</v>
      </c>
      <c r="F854" s="40" t="str">
        <f t="shared" si="83"/>
        <v>Grignon</v>
      </c>
      <c r="G854" s="40" t="str">
        <f>VLOOKUP(F854,'Effectif contrat'!A:B,2,FALSE)</f>
        <v>AIRBUS - MAINTENANCE MOSE</v>
      </c>
      <c r="H854" s="31" t="s">
        <v>112</v>
      </c>
      <c r="I854" s="31" t="s">
        <v>113</v>
      </c>
      <c r="J854" s="31" t="s">
        <v>15</v>
      </c>
      <c r="K854" s="38">
        <v>0</v>
      </c>
      <c r="L854" s="31">
        <v>3</v>
      </c>
      <c r="M854" s="38">
        <v>0</v>
      </c>
      <c r="N854" s="5"/>
      <c r="O854" t="str">
        <f>VLOOKUP(I854,Article_famille!A:B,2,FALSE)</f>
        <v>VPI</v>
      </c>
      <c r="P854" t="str">
        <f>VLOOKUP(A854,'Copier commandes wix'!I:N,4,FALSE)</f>
        <v>‎04‎/‎10‎/‎2016</v>
      </c>
      <c r="Q854">
        <f>VLOOKUP(G854,'effectif par contrat'!A:B,2,FALSE)</f>
        <v>37</v>
      </c>
    </row>
    <row r="855" spans="1:17" x14ac:dyDescent="0.35">
      <c r="A855" s="59" t="s">
        <v>2009</v>
      </c>
      <c r="B855" s="40" t="s">
        <v>542</v>
      </c>
      <c r="C855" s="40" t="str">
        <f t="shared" si="80"/>
        <v>Emmanuel</v>
      </c>
      <c r="D855" s="40">
        <f t="shared" si="81"/>
        <v>9</v>
      </c>
      <c r="E855" s="40">
        <f t="shared" si="82"/>
        <v>16</v>
      </c>
      <c r="F855" s="40" t="str">
        <f t="shared" si="83"/>
        <v>Grignon</v>
      </c>
      <c r="G855" s="40" t="str">
        <f>VLOOKUP(F855,'Effectif contrat'!A:B,2,FALSE)</f>
        <v>AIRBUS - MAINTENANCE MOSE</v>
      </c>
      <c r="H855" s="32" t="s">
        <v>112</v>
      </c>
      <c r="I855" s="32" t="s">
        <v>207</v>
      </c>
      <c r="J855" s="32" t="s">
        <v>493</v>
      </c>
      <c r="K855" s="39">
        <v>0</v>
      </c>
      <c r="L855" s="32">
        <v>3</v>
      </c>
      <c r="M855" s="39">
        <v>0</v>
      </c>
      <c r="N855" s="6"/>
      <c r="O855" t="str">
        <f>VLOOKUP(I855,Article_famille!A:B,2,FALSE)</f>
        <v>VPI</v>
      </c>
      <c r="P855" t="str">
        <f>VLOOKUP(A855,'Copier commandes wix'!I:N,4,FALSE)</f>
        <v>‎04‎/‎10‎/‎2016</v>
      </c>
      <c r="Q855">
        <f>VLOOKUP(G855,'effectif par contrat'!A:B,2,FALSE)</f>
        <v>37</v>
      </c>
    </row>
    <row r="856" spans="1:17" x14ac:dyDescent="0.35">
      <c r="A856" s="59" t="s">
        <v>2009</v>
      </c>
      <c r="B856" s="40" t="s">
        <v>542</v>
      </c>
      <c r="C856" s="40" t="str">
        <f t="shared" si="80"/>
        <v>Emmanuel</v>
      </c>
      <c r="D856" s="40">
        <f t="shared" si="81"/>
        <v>9</v>
      </c>
      <c r="E856" s="40">
        <f t="shared" si="82"/>
        <v>16</v>
      </c>
      <c r="F856" s="40" t="str">
        <f t="shared" si="83"/>
        <v>Grignon</v>
      </c>
      <c r="G856" s="40" t="str">
        <f>VLOOKUP(F856,'Effectif contrat'!A:B,2,FALSE)</f>
        <v>AIRBUS - MAINTENANCE MOSE</v>
      </c>
      <c r="H856" s="31" t="s">
        <v>112</v>
      </c>
      <c r="I856" s="31" t="s">
        <v>203</v>
      </c>
      <c r="J856" s="31" t="s">
        <v>15</v>
      </c>
      <c r="K856" s="38">
        <v>0</v>
      </c>
      <c r="L856" s="31">
        <v>1</v>
      </c>
      <c r="M856" s="38">
        <v>0</v>
      </c>
      <c r="N856" s="5"/>
      <c r="O856" t="str">
        <f>VLOOKUP(I856,Article_famille!A:B,2,FALSE)</f>
        <v>VPI</v>
      </c>
      <c r="P856" t="str">
        <f>VLOOKUP(A856,'Copier commandes wix'!I:N,4,FALSE)</f>
        <v>‎04‎/‎10‎/‎2016</v>
      </c>
      <c r="Q856">
        <f>VLOOKUP(G856,'effectif par contrat'!A:B,2,FALSE)</f>
        <v>37</v>
      </c>
    </row>
    <row r="857" spans="1:17" x14ac:dyDescent="0.35">
      <c r="A857" s="59" t="s">
        <v>2009</v>
      </c>
      <c r="B857" s="40" t="s">
        <v>542</v>
      </c>
      <c r="C857" s="40" t="str">
        <f t="shared" si="80"/>
        <v>Emmanuel</v>
      </c>
      <c r="D857" s="40">
        <f t="shared" si="81"/>
        <v>9</v>
      </c>
      <c r="E857" s="40">
        <f t="shared" si="82"/>
        <v>16</v>
      </c>
      <c r="F857" s="40" t="str">
        <f t="shared" si="83"/>
        <v>Grignon</v>
      </c>
      <c r="G857" s="40" t="str">
        <f>VLOOKUP(F857,'Effectif contrat'!A:B,2,FALSE)</f>
        <v>AIRBUS - MAINTENANCE MOSE</v>
      </c>
      <c r="H857" s="32" t="s">
        <v>19</v>
      </c>
      <c r="I857" s="32" t="s">
        <v>22</v>
      </c>
      <c r="J857" s="32">
        <v>45</v>
      </c>
      <c r="K857" s="39">
        <v>39.68</v>
      </c>
      <c r="L857" s="32">
        <v>1</v>
      </c>
      <c r="M857" s="39">
        <v>39.68</v>
      </c>
      <c r="N857" s="6"/>
      <c r="O857" t="str">
        <f>VLOOKUP(I857,Article_famille!A:B,2,FALSE)</f>
        <v>Pieds</v>
      </c>
      <c r="P857" t="str">
        <f>VLOOKUP(A857,'Copier commandes wix'!I:N,4,FALSE)</f>
        <v>‎04‎/‎10‎/‎2016</v>
      </c>
      <c r="Q857">
        <f>VLOOKUP(G857,'effectif par contrat'!A:B,2,FALSE)</f>
        <v>37</v>
      </c>
    </row>
    <row r="858" spans="1:17" x14ac:dyDescent="0.35">
      <c r="A858" s="59" t="s">
        <v>2009</v>
      </c>
      <c r="B858" s="40" t="s">
        <v>542</v>
      </c>
      <c r="C858" s="40" t="str">
        <f t="shared" si="80"/>
        <v>Emmanuel</v>
      </c>
      <c r="D858" s="40">
        <f t="shared" si="81"/>
        <v>9</v>
      </c>
      <c r="E858" s="40">
        <f t="shared" si="82"/>
        <v>16</v>
      </c>
      <c r="F858" s="40" t="str">
        <f t="shared" si="83"/>
        <v>Grignon</v>
      </c>
      <c r="G858" s="40" t="str">
        <f>VLOOKUP(F858,'Effectif contrat'!A:B,2,FALSE)</f>
        <v>AIRBUS - MAINTENANCE MOSE</v>
      </c>
      <c r="H858" s="31" t="s">
        <v>19</v>
      </c>
      <c r="I858" s="31" t="s">
        <v>62</v>
      </c>
      <c r="J858" s="31" t="s">
        <v>480</v>
      </c>
      <c r="K858" s="38">
        <v>4.26</v>
      </c>
      <c r="L858" s="31">
        <v>1</v>
      </c>
      <c r="M858" s="38">
        <v>4.26</v>
      </c>
      <c r="N858" s="5"/>
      <c r="O858" t="str">
        <f>VLOOKUP(I858,Article_famille!A:B,2,FALSE)</f>
        <v>Pieds</v>
      </c>
      <c r="P858" t="str">
        <f>VLOOKUP(A858,'Copier commandes wix'!I:N,4,FALSE)</f>
        <v>‎04‎/‎10‎/‎2016</v>
      </c>
      <c r="Q858">
        <f>VLOOKUP(G858,'effectif par contrat'!A:B,2,FALSE)</f>
        <v>37</v>
      </c>
    </row>
    <row r="859" spans="1:17" x14ac:dyDescent="0.35">
      <c r="A859" s="59" t="s">
        <v>2010</v>
      </c>
      <c r="B859" s="40" t="s">
        <v>132</v>
      </c>
      <c r="C859" s="40" t="str">
        <f t="shared" si="80"/>
        <v>William</v>
      </c>
      <c r="D859" s="40">
        <f t="shared" si="81"/>
        <v>8</v>
      </c>
      <c r="E859" s="40">
        <f t="shared" si="82"/>
        <v>17</v>
      </c>
      <c r="F859" s="40" t="str">
        <f t="shared" si="83"/>
        <v>Roumagnac</v>
      </c>
      <c r="G859" s="40" t="str">
        <f>VLOOKUP(F859,'Effectif contrat'!A:B,2,FALSE)</f>
        <v>CHEF D'ENTREPRISE</v>
      </c>
      <c r="H859" s="31" t="s">
        <v>112</v>
      </c>
      <c r="I859" s="31" t="s">
        <v>113</v>
      </c>
      <c r="J859" s="31" t="s">
        <v>15</v>
      </c>
      <c r="K859" s="38">
        <v>0</v>
      </c>
      <c r="L859" s="31">
        <v>5</v>
      </c>
      <c r="M859" s="38">
        <v>0</v>
      </c>
      <c r="N859" s="5"/>
      <c r="O859" t="str">
        <f>VLOOKUP(I859,Article_famille!A:B,2,FALSE)</f>
        <v>VPI</v>
      </c>
      <c r="P859" t="str">
        <f>VLOOKUP(A859,'Copier commandes wix'!I:N,4,FALSE)</f>
        <v>‎10‎/‎10‎/‎2016</v>
      </c>
      <c r="Q859">
        <f>VLOOKUP(G859,'effectif par contrat'!A:B,2,FALSE)</f>
        <v>1</v>
      </c>
    </row>
    <row r="860" spans="1:17" x14ac:dyDescent="0.35">
      <c r="A860" s="59" t="s">
        <v>2010</v>
      </c>
      <c r="B860" s="40" t="s">
        <v>132</v>
      </c>
      <c r="C860" s="40" t="str">
        <f t="shared" si="80"/>
        <v>William</v>
      </c>
      <c r="D860" s="40">
        <f t="shared" si="81"/>
        <v>8</v>
      </c>
      <c r="E860" s="40">
        <f t="shared" si="82"/>
        <v>17</v>
      </c>
      <c r="F860" s="40" t="str">
        <f t="shared" si="83"/>
        <v>Roumagnac</v>
      </c>
      <c r="G860" s="40" t="str">
        <f>VLOOKUP(F860,'Effectif contrat'!A:B,2,FALSE)</f>
        <v>CHEF D'ENTREPRISE</v>
      </c>
      <c r="H860" s="32" t="s">
        <v>112</v>
      </c>
      <c r="I860" s="32" t="s">
        <v>208</v>
      </c>
      <c r="J860" s="32" t="s">
        <v>13</v>
      </c>
      <c r="K860" s="39">
        <v>0</v>
      </c>
      <c r="L860" s="32">
        <v>2</v>
      </c>
      <c r="M860" s="39">
        <v>0</v>
      </c>
      <c r="N860" s="6"/>
      <c r="O860" t="str">
        <f>VLOOKUP(I860,Article_famille!A:B,2,FALSE)</f>
        <v>VPI</v>
      </c>
      <c r="P860" t="str">
        <f>VLOOKUP(A860,'Copier commandes wix'!I:N,4,FALSE)</f>
        <v>‎10‎/‎10‎/‎2016</v>
      </c>
      <c r="Q860">
        <f>VLOOKUP(G860,'effectif par contrat'!A:B,2,FALSE)</f>
        <v>1</v>
      </c>
    </row>
    <row r="861" spans="1:17" x14ac:dyDescent="0.35">
      <c r="A861" s="59" t="s">
        <v>2010</v>
      </c>
      <c r="B861" s="40" t="s">
        <v>132</v>
      </c>
      <c r="C861" s="40" t="str">
        <f t="shared" si="80"/>
        <v>William</v>
      </c>
      <c r="D861" s="40">
        <f t="shared" si="81"/>
        <v>8</v>
      </c>
      <c r="E861" s="40">
        <f t="shared" si="82"/>
        <v>17</v>
      </c>
      <c r="F861" s="40" t="str">
        <f t="shared" si="83"/>
        <v>Roumagnac</v>
      </c>
      <c r="G861" s="40" t="str">
        <f>VLOOKUP(F861,'Effectif contrat'!A:B,2,FALSE)</f>
        <v>CHEF D'ENTREPRISE</v>
      </c>
      <c r="H861" s="31" t="s">
        <v>112</v>
      </c>
      <c r="I861" s="31" t="s">
        <v>207</v>
      </c>
      <c r="J861" s="31" t="s">
        <v>503</v>
      </c>
      <c r="K861" s="38">
        <v>0</v>
      </c>
      <c r="L861" s="31">
        <v>3</v>
      </c>
      <c r="M861" s="38">
        <v>0</v>
      </c>
      <c r="N861" s="5"/>
      <c r="O861" t="str">
        <f>VLOOKUP(I861,Article_famille!A:B,2,FALSE)</f>
        <v>VPI</v>
      </c>
      <c r="P861" t="str">
        <f>VLOOKUP(A861,'Copier commandes wix'!I:N,4,FALSE)</f>
        <v>‎10‎/‎10‎/‎2016</v>
      </c>
      <c r="Q861">
        <f>VLOOKUP(G861,'effectif par contrat'!A:B,2,FALSE)</f>
        <v>1</v>
      </c>
    </row>
    <row r="862" spans="1:17" x14ac:dyDescent="0.35">
      <c r="A862" s="59" t="s">
        <v>2010</v>
      </c>
      <c r="B862" s="40" t="s">
        <v>132</v>
      </c>
      <c r="C862" s="40" t="str">
        <f t="shared" si="80"/>
        <v>William</v>
      </c>
      <c r="D862" s="40">
        <f t="shared" si="81"/>
        <v>8</v>
      </c>
      <c r="E862" s="40">
        <f t="shared" si="82"/>
        <v>17</v>
      </c>
      <c r="F862" s="40" t="str">
        <f t="shared" si="83"/>
        <v>Roumagnac</v>
      </c>
      <c r="G862" s="40" t="str">
        <f>VLOOKUP(F862,'Effectif contrat'!A:B,2,FALSE)</f>
        <v>CHEF D'ENTREPRISE</v>
      </c>
      <c r="H862" s="32" t="s">
        <v>112</v>
      </c>
      <c r="I862" s="32" t="s">
        <v>211</v>
      </c>
      <c r="J862" s="32" t="s">
        <v>15</v>
      </c>
      <c r="K862" s="39">
        <v>0</v>
      </c>
      <c r="L862" s="32">
        <v>1</v>
      </c>
      <c r="M862" s="39">
        <v>0</v>
      </c>
      <c r="N862" s="6"/>
      <c r="O862" t="str">
        <f>VLOOKUP(I862,Article_famille!A:B,2,FALSE)</f>
        <v>VPI</v>
      </c>
      <c r="P862" t="str">
        <f>VLOOKUP(A862,'Copier commandes wix'!I:N,4,FALSE)</f>
        <v>‎10‎/‎10‎/‎2016</v>
      </c>
      <c r="Q862">
        <f>VLOOKUP(G862,'effectif par contrat'!A:B,2,FALSE)</f>
        <v>1</v>
      </c>
    </row>
    <row r="863" spans="1:17" x14ac:dyDescent="0.35">
      <c r="A863" s="59" t="s">
        <v>2010</v>
      </c>
      <c r="B863" s="40" t="s">
        <v>132</v>
      </c>
      <c r="C863" s="40" t="str">
        <f t="shared" si="80"/>
        <v>William</v>
      </c>
      <c r="D863" s="40">
        <f t="shared" si="81"/>
        <v>8</v>
      </c>
      <c r="E863" s="40">
        <f t="shared" si="82"/>
        <v>17</v>
      </c>
      <c r="F863" s="40" t="str">
        <f t="shared" si="83"/>
        <v>Roumagnac</v>
      </c>
      <c r="G863" s="40" t="str">
        <f>VLOOKUP(F863,'Effectif contrat'!A:B,2,FALSE)</f>
        <v>CHEF D'ENTREPRISE</v>
      </c>
      <c r="H863" s="31" t="s">
        <v>112</v>
      </c>
      <c r="I863" s="31" t="s">
        <v>115</v>
      </c>
      <c r="J863" s="31" t="s">
        <v>13</v>
      </c>
      <c r="K863" s="38">
        <v>0</v>
      </c>
      <c r="L863" s="31">
        <v>1</v>
      </c>
      <c r="M863" s="38">
        <v>0</v>
      </c>
      <c r="N863" s="5"/>
      <c r="O863" t="str">
        <f>VLOOKUP(I863,Article_famille!A:B,2,FALSE)</f>
        <v>VPI</v>
      </c>
      <c r="P863" t="str">
        <f>VLOOKUP(A863,'Copier commandes wix'!I:N,4,FALSE)</f>
        <v>‎10‎/‎10‎/‎2016</v>
      </c>
      <c r="Q863">
        <f>VLOOKUP(G863,'effectif par contrat'!A:B,2,FALSE)</f>
        <v>1</v>
      </c>
    </row>
    <row r="864" spans="1:17" x14ac:dyDescent="0.35">
      <c r="A864" s="59" t="s">
        <v>2010</v>
      </c>
      <c r="B864" s="40" t="s">
        <v>132</v>
      </c>
      <c r="C864" s="40" t="str">
        <f t="shared" si="80"/>
        <v>William</v>
      </c>
      <c r="D864" s="40">
        <f t="shared" si="81"/>
        <v>8</v>
      </c>
      <c r="E864" s="40">
        <f t="shared" si="82"/>
        <v>17</v>
      </c>
      <c r="F864" s="40" t="str">
        <f t="shared" si="83"/>
        <v>Roumagnac</v>
      </c>
      <c r="G864" s="40" t="str">
        <f>VLOOKUP(F864,'Effectif contrat'!A:B,2,FALSE)</f>
        <v>CHEF D'ENTREPRISE</v>
      </c>
      <c r="H864" s="32" t="s">
        <v>25</v>
      </c>
      <c r="I864" s="32" t="s">
        <v>90</v>
      </c>
      <c r="J864" s="32">
        <v>45</v>
      </c>
      <c r="K864" s="39">
        <v>37</v>
      </c>
      <c r="L864" s="32">
        <v>1</v>
      </c>
      <c r="M864" s="39">
        <v>37</v>
      </c>
      <c r="N864" s="6"/>
      <c r="O864" t="str">
        <f>VLOOKUP(I864,Article_famille!A:B,2,FALSE)</f>
        <v>Pieds</v>
      </c>
      <c r="P864" t="str">
        <f>VLOOKUP(A864,'Copier commandes wix'!I:N,4,FALSE)</f>
        <v>‎10‎/‎10‎/‎2016</v>
      </c>
      <c r="Q864">
        <f>VLOOKUP(G864,'effectif par contrat'!A:B,2,FALSE)</f>
        <v>1</v>
      </c>
    </row>
    <row r="865" spans="1:17" x14ac:dyDescent="0.35">
      <c r="A865" s="58" t="s">
        <v>2010</v>
      </c>
      <c r="B865" s="40" t="s">
        <v>117</v>
      </c>
      <c r="C865" s="40" t="str">
        <f t="shared" si="80"/>
        <v>alexis</v>
      </c>
      <c r="D865" s="40">
        <f t="shared" si="81"/>
        <v>7</v>
      </c>
      <c r="E865" s="40">
        <f t="shared" si="82"/>
        <v>15</v>
      </c>
      <c r="F865" s="40" t="str">
        <f t="shared" si="83"/>
        <v>tamowski</v>
      </c>
      <c r="G865" s="40" t="str">
        <f>VLOOKUP(F865,'Effectif contrat'!A:B,2,FALSE)</f>
        <v>AIRBUS - MAINTENANCE MOSE</v>
      </c>
      <c r="H865" s="31" t="s">
        <v>19</v>
      </c>
      <c r="I865" s="31" t="s">
        <v>57</v>
      </c>
      <c r="J865" s="31"/>
      <c r="K865" s="38">
        <v>2.42</v>
      </c>
      <c r="L865" s="31">
        <v>30</v>
      </c>
      <c r="M865" s="38">
        <v>72.599999999999994</v>
      </c>
      <c r="N865" s="5"/>
      <c r="O865" t="str">
        <f>VLOOKUP(I865,Article_famille!A:B,2,FALSE)</f>
        <v>Respiratoire</v>
      </c>
      <c r="P865" t="str">
        <f>VLOOKUP(A865,'Copier commandes wix'!I:N,4,FALSE)</f>
        <v>‎10‎/‎10‎/‎2016</v>
      </c>
      <c r="Q865">
        <f>VLOOKUP(G865,'effectif par contrat'!A:B,2,FALSE)</f>
        <v>37</v>
      </c>
    </row>
    <row r="866" spans="1:17" x14ac:dyDescent="0.35">
      <c r="A866" s="58" t="s">
        <v>2010</v>
      </c>
      <c r="B866" s="40" t="s">
        <v>117</v>
      </c>
      <c r="C866" s="40" t="str">
        <f t="shared" si="80"/>
        <v>alexis</v>
      </c>
      <c r="D866" s="40">
        <f t="shared" si="81"/>
        <v>7</v>
      </c>
      <c r="E866" s="40">
        <f t="shared" si="82"/>
        <v>15</v>
      </c>
      <c r="F866" s="40" t="str">
        <f t="shared" si="83"/>
        <v>tamowski</v>
      </c>
      <c r="G866" s="40" t="str">
        <f>VLOOKUP(F866,'Effectif contrat'!A:B,2,FALSE)</f>
        <v>AIRBUS - MAINTENANCE MOSE</v>
      </c>
      <c r="H866" s="32" t="s">
        <v>19</v>
      </c>
      <c r="I866" s="32" t="s">
        <v>443</v>
      </c>
      <c r="J866" s="32"/>
      <c r="K866" s="39">
        <v>4.01</v>
      </c>
      <c r="L866" s="32">
        <v>30</v>
      </c>
      <c r="M866" s="39">
        <v>120.3</v>
      </c>
      <c r="N866" s="6"/>
      <c r="O866" t="str">
        <f>VLOOKUP(I866,Article_famille!A:B,2,FALSE)</f>
        <v>Respiratoire</v>
      </c>
      <c r="P866" t="str">
        <f>VLOOKUP(A866,'Copier commandes wix'!I:N,4,FALSE)</f>
        <v>‎10‎/‎10‎/‎2016</v>
      </c>
      <c r="Q866">
        <f>VLOOKUP(G866,'effectif par contrat'!A:B,2,FALSE)</f>
        <v>37</v>
      </c>
    </row>
    <row r="867" spans="1:17" x14ac:dyDescent="0.35">
      <c r="A867" s="58" t="s">
        <v>2010</v>
      </c>
      <c r="B867" s="40" t="s">
        <v>117</v>
      </c>
      <c r="C867" s="40" t="str">
        <f t="shared" si="80"/>
        <v>alexis</v>
      </c>
      <c r="D867" s="40">
        <f t="shared" si="81"/>
        <v>7</v>
      </c>
      <c r="E867" s="40">
        <f t="shared" si="82"/>
        <v>15</v>
      </c>
      <c r="F867" s="40" t="str">
        <f t="shared" si="83"/>
        <v>tamowski</v>
      </c>
      <c r="G867" s="40" t="str">
        <f>VLOOKUP(F867,'Effectif contrat'!A:B,2,FALSE)</f>
        <v>AIRBUS - MAINTENANCE MOSE</v>
      </c>
      <c r="H867" s="31" t="s">
        <v>19</v>
      </c>
      <c r="I867" s="31" t="s">
        <v>83</v>
      </c>
      <c r="J867" s="31" t="s">
        <v>84</v>
      </c>
      <c r="K867" s="38">
        <v>1.0900000000000001</v>
      </c>
      <c r="L867" s="31">
        <v>10</v>
      </c>
      <c r="M867" s="38">
        <v>10.9</v>
      </c>
      <c r="N867" s="5"/>
      <c r="O867" t="str">
        <f>VLOOKUP(I867,Article_famille!A:B,2,FALSE)</f>
        <v>Mains</v>
      </c>
      <c r="P867" t="str">
        <f>VLOOKUP(A867,'Copier commandes wix'!I:N,4,FALSE)</f>
        <v>‎10‎/‎10‎/‎2016</v>
      </c>
      <c r="Q867">
        <f>VLOOKUP(G867,'effectif par contrat'!A:B,2,FALSE)</f>
        <v>37</v>
      </c>
    </row>
    <row r="868" spans="1:17" x14ac:dyDescent="0.35">
      <c r="A868" s="58" t="s">
        <v>2010</v>
      </c>
      <c r="B868" s="40" t="s">
        <v>117</v>
      </c>
      <c r="C868" s="40" t="str">
        <f t="shared" si="80"/>
        <v>alexis</v>
      </c>
      <c r="D868" s="40">
        <f t="shared" si="81"/>
        <v>7</v>
      </c>
      <c r="E868" s="40">
        <f t="shared" si="82"/>
        <v>15</v>
      </c>
      <c r="F868" s="40" t="str">
        <f t="shared" si="83"/>
        <v>tamowski</v>
      </c>
      <c r="G868" s="40" t="str">
        <f>VLOOKUP(F868,'Effectif contrat'!A:B,2,FALSE)</f>
        <v>AIRBUS - MAINTENANCE MOSE</v>
      </c>
      <c r="H868" s="32" t="s">
        <v>19</v>
      </c>
      <c r="I868" s="32" t="s">
        <v>83</v>
      </c>
      <c r="J868" s="32" t="s">
        <v>85</v>
      </c>
      <c r="K868" s="39">
        <v>1.0900000000000001</v>
      </c>
      <c r="L868" s="32">
        <v>10</v>
      </c>
      <c r="M868" s="39">
        <v>10.9</v>
      </c>
      <c r="N868" s="6"/>
      <c r="O868" t="str">
        <f>VLOOKUP(I868,Article_famille!A:B,2,FALSE)</f>
        <v>Mains</v>
      </c>
      <c r="P868" t="str">
        <f>VLOOKUP(A868,'Copier commandes wix'!I:N,4,FALSE)</f>
        <v>‎10‎/‎10‎/‎2016</v>
      </c>
      <c r="Q868">
        <f>VLOOKUP(G868,'effectif par contrat'!A:B,2,FALSE)</f>
        <v>37</v>
      </c>
    </row>
    <row r="869" spans="1:17" x14ac:dyDescent="0.35">
      <c r="A869" s="58" t="s">
        <v>2010</v>
      </c>
      <c r="B869" s="40" t="s">
        <v>117</v>
      </c>
      <c r="C869" s="40" t="str">
        <f t="shared" si="80"/>
        <v>alexis</v>
      </c>
      <c r="D869" s="40">
        <f t="shared" si="81"/>
        <v>7</v>
      </c>
      <c r="E869" s="40">
        <f t="shared" si="82"/>
        <v>15</v>
      </c>
      <c r="F869" s="40" t="str">
        <f t="shared" si="83"/>
        <v>tamowski</v>
      </c>
      <c r="G869" s="40" t="str">
        <f>VLOOKUP(F869,'Effectif contrat'!A:B,2,FALSE)</f>
        <v>AIRBUS - MAINTENANCE MOSE</v>
      </c>
      <c r="H869" s="31" t="s">
        <v>19</v>
      </c>
      <c r="I869" s="31" t="s">
        <v>83</v>
      </c>
      <c r="J869" s="31" t="s">
        <v>193</v>
      </c>
      <c r="K869" s="38">
        <v>1.0900000000000001</v>
      </c>
      <c r="L869" s="31">
        <v>10</v>
      </c>
      <c r="M869" s="38">
        <v>10.9</v>
      </c>
      <c r="N869" s="5"/>
      <c r="O869" t="str">
        <f>VLOOKUP(I869,Article_famille!A:B,2,FALSE)</f>
        <v>Mains</v>
      </c>
      <c r="P869" t="str">
        <f>VLOOKUP(A869,'Copier commandes wix'!I:N,4,FALSE)</f>
        <v>‎10‎/‎10‎/‎2016</v>
      </c>
      <c r="Q869">
        <f>VLOOKUP(G869,'effectif par contrat'!A:B,2,FALSE)</f>
        <v>37</v>
      </c>
    </row>
    <row r="870" spans="1:17" x14ac:dyDescent="0.35">
      <c r="A870" s="58" t="s">
        <v>2010</v>
      </c>
      <c r="B870" s="40" t="s">
        <v>497</v>
      </c>
      <c r="C870" s="40" t="str">
        <f t="shared" si="80"/>
        <v>ALEXANDRE</v>
      </c>
      <c r="D870" s="40">
        <f t="shared" si="81"/>
        <v>10</v>
      </c>
      <c r="E870" s="40">
        <f t="shared" si="82"/>
        <v>20</v>
      </c>
      <c r="F870" s="40" t="str">
        <f t="shared" si="83"/>
        <v>MOUREMBLES</v>
      </c>
      <c r="G870" s="40" t="str">
        <f>VLOOKUP(F870,'Effectif contrat'!A:B,2,FALSE)</f>
        <v>CLIENTS DIVERS - TRAVAUX &amp; MAINTENANCE</v>
      </c>
      <c r="H870" s="31" t="s">
        <v>19</v>
      </c>
      <c r="I870" s="31" t="s">
        <v>83</v>
      </c>
      <c r="J870" s="31" t="s">
        <v>193</v>
      </c>
      <c r="K870" s="38">
        <v>1.0900000000000001</v>
      </c>
      <c r="L870" s="31">
        <v>40</v>
      </c>
      <c r="M870" s="38">
        <v>43.6</v>
      </c>
      <c r="N870" s="5"/>
      <c r="O870" t="str">
        <f>VLOOKUP(I870,Article_famille!A:B,2,FALSE)</f>
        <v>Mains</v>
      </c>
      <c r="P870" t="str">
        <f>VLOOKUP(A870,'Copier commandes wix'!I:N,4,FALSE)</f>
        <v>‎10‎/‎10‎/‎2016</v>
      </c>
      <c r="Q870">
        <f>VLOOKUP(G870,'effectif par contrat'!A:B,2,FALSE)</f>
        <v>8</v>
      </c>
    </row>
    <row r="871" spans="1:17" x14ac:dyDescent="0.35">
      <c r="A871" s="58" t="s">
        <v>2010</v>
      </c>
      <c r="B871" s="40" t="s">
        <v>454</v>
      </c>
      <c r="C871" s="40" t="str">
        <f t="shared" si="80"/>
        <v>Mathieu</v>
      </c>
      <c r="D871" s="40">
        <f t="shared" si="81"/>
        <v>8</v>
      </c>
      <c r="E871" s="40">
        <f t="shared" si="82"/>
        <v>17</v>
      </c>
      <c r="F871" s="40" t="str">
        <f t="shared" si="83"/>
        <v>Cantonnet</v>
      </c>
      <c r="G871" s="40" t="str">
        <f>VLOOKUP(F871,'Effectif contrat'!A:B,2,FALSE)</f>
        <v>AIRBUS - MAINTENANCE FAL</v>
      </c>
      <c r="H871" s="31" t="s">
        <v>19</v>
      </c>
      <c r="I871" s="31" t="s">
        <v>22</v>
      </c>
      <c r="J871" s="31">
        <v>44</v>
      </c>
      <c r="K871" s="38">
        <v>39.68</v>
      </c>
      <c r="L871" s="31">
        <v>1</v>
      </c>
      <c r="M871" s="38">
        <v>39.68</v>
      </c>
      <c r="N871" s="5"/>
      <c r="O871" t="str">
        <f>VLOOKUP(I871,Article_famille!A:B,2,FALSE)</f>
        <v>Pieds</v>
      </c>
      <c r="P871" t="str">
        <f>VLOOKUP(A871,'Copier commandes wix'!I:N,4,FALSE)</f>
        <v>‎10‎/‎10‎/‎2016</v>
      </c>
      <c r="Q871">
        <f>VLOOKUP(G871,'effectif par contrat'!A:B,2,FALSE)</f>
        <v>38</v>
      </c>
    </row>
    <row r="872" spans="1:17" x14ac:dyDescent="0.35">
      <c r="A872" s="58" t="s">
        <v>2011</v>
      </c>
      <c r="B872" s="40" t="s">
        <v>532</v>
      </c>
      <c r="C872" s="40" t="str">
        <f t="shared" si="80"/>
        <v>jean-luc</v>
      </c>
      <c r="D872" s="40">
        <f t="shared" si="81"/>
        <v>9</v>
      </c>
      <c r="E872" s="40">
        <f t="shared" si="82"/>
        <v>13</v>
      </c>
      <c r="F872" s="40" t="str">
        <f t="shared" si="83"/>
        <v>cebe</v>
      </c>
      <c r="G872" s="40" t="str">
        <f>VLOOKUP(F872,'Effectif contrat'!A:B,2,FALSE)</f>
        <v>CHANTIERS ELEC - REIXACH</v>
      </c>
      <c r="H872" s="31" t="s">
        <v>19</v>
      </c>
      <c r="I872" s="31" t="s">
        <v>443</v>
      </c>
      <c r="J872" s="31"/>
      <c r="K872" s="38">
        <v>4.01</v>
      </c>
      <c r="L872" s="31">
        <v>10</v>
      </c>
      <c r="M872" s="38">
        <v>40.1</v>
      </c>
      <c r="N872" s="5"/>
      <c r="O872" t="str">
        <f>VLOOKUP(I872,Article_famille!A:B,2,FALSE)</f>
        <v>Respiratoire</v>
      </c>
      <c r="P872" t="str">
        <f>VLOOKUP(A872,'Copier commandes wix'!I:N,4,FALSE)</f>
        <v>‎12‎/‎10‎/‎2016</v>
      </c>
      <c r="Q872">
        <f>VLOOKUP(G872,'effectif par contrat'!A:B,2,FALSE)</f>
        <v>6</v>
      </c>
    </row>
    <row r="873" spans="1:17" x14ac:dyDescent="0.35">
      <c r="A873" s="58" t="s">
        <v>2011</v>
      </c>
      <c r="B873" s="40" t="s">
        <v>12</v>
      </c>
      <c r="C873" s="40" t="str">
        <f t="shared" si="80"/>
        <v>alexis</v>
      </c>
      <c r="D873" s="40">
        <f t="shared" si="81"/>
        <v>7</v>
      </c>
      <c r="E873" s="40">
        <f t="shared" si="82"/>
        <v>16</v>
      </c>
      <c r="F873" s="40" t="str">
        <f t="shared" si="83"/>
        <v>codevelle</v>
      </c>
      <c r="G873" s="40" t="str">
        <f>VLOOKUP(F873,'Effectif contrat'!A:B,2,FALSE)</f>
        <v xml:space="preserve">LIEBHERR - MAINTENANCE </v>
      </c>
      <c r="H873" s="31" t="s">
        <v>112</v>
      </c>
      <c r="I873" s="31" t="s">
        <v>113</v>
      </c>
      <c r="J873" s="31" t="s">
        <v>209</v>
      </c>
      <c r="K873" s="38">
        <v>0</v>
      </c>
      <c r="L873" s="31">
        <v>5</v>
      </c>
      <c r="M873" s="38">
        <v>0</v>
      </c>
      <c r="N873" s="5"/>
      <c r="O873" t="str">
        <f>VLOOKUP(I873,Article_famille!A:B,2,FALSE)</f>
        <v>VPI</v>
      </c>
      <c r="P873" t="str">
        <f>VLOOKUP(A873,'Copier commandes wix'!I:N,4,FALSE)</f>
        <v>‎12‎/‎10‎/‎2016</v>
      </c>
      <c r="Q873">
        <f>VLOOKUP(G873,'effectif par contrat'!A:B,2,FALSE)</f>
        <v>5</v>
      </c>
    </row>
    <row r="874" spans="1:17" x14ac:dyDescent="0.35">
      <c r="A874" s="58" t="s">
        <v>2011</v>
      </c>
      <c r="B874" s="40" t="s">
        <v>12</v>
      </c>
      <c r="C874" s="40" t="str">
        <f t="shared" si="80"/>
        <v>alexis</v>
      </c>
      <c r="D874" s="40">
        <f t="shared" si="81"/>
        <v>7</v>
      </c>
      <c r="E874" s="40">
        <f t="shared" si="82"/>
        <v>16</v>
      </c>
      <c r="F874" s="40" t="str">
        <f t="shared" si="83"/>
        <v>codevelle</v>
      </c>
      <c r="G874" s="40" t="str">
        <f>VLOOKUP(F874,'Effectif contrat'!A:B,2,FALSE)</f>
        <v xml:space="preserve">LIEBHERR - MAINTENANCE </v>
      </c>
      <c r="H874" s="32" t="s">
        <v>112</v>
      </c>
      <c r="I874" s="32" t="s">
        <v>211</v>
      </c>
      <c r="J874" s="32" t="s">
        <v>209</v>
      </c>
      <c r="K874" s="39">
        <v>0</v>
      </c>
      <c r="L874" s="32">
        <v>1</v>
      </c>
      <c r="M874" s="39">
        <v>0</v>
      </c>
      <c r="N874" s="6"/>
      <c r="O874" t="str">
        <f>VLOOKUP(I874,Article_famille!A:B,2,FALSE)</f>
        <v>VPI</v>
      </c>
      <c r="P874" t="str">
        <f>VLOOKUP(A874,'Copier commandes wix'!I:N,4,FALSE)</f>
        <v>‎12‎/‎10‎/‎2016</v>
      </c>
      <c r="Q874">
        <f>VLOOKUP(G874,'effectif par contrat'!A:B,2,FALSE)</f>
        <v>5</v>
      </c>
    </row>
    <row r="875" spans="1:17" x14ac:dyDescent="0.35">
      <c r="A875" s="58" t="s">
        <v>2011</v>
      </c>
      <c r="B875" s="40" t="s">
        <v>12</v>
      </c>
      <c r="C875" s="40" t="str">
        <f t="shared" si="80"/>
        <v>alexis</v>
      </c>
      <c r="D875" s="40">
        <f t="shared" si="81"/>
        <v>7</v>
      </c>
      <c r="E875" s="40">
        <f t="shared" si="82"/>
        <v>16</v>
      </c>
      <c r="F875" s="40" t="str">
        <f t="shared" si="83"/>
        <v>codevelle</v>
      </c>
      <c r="G875" s="40" t="str">
        <f>VLOOKUP(F875,'Effectif contrat'!A:B,2,FALSE)</f>
        <v xml:space="preserve">LIEBHERR - MAINTENANCE </v>
      </c>
      <c r="H875" s="31" t="s">
        <v>112</v>
      </c>
      <c r="I875" s="31" t="s">
        <v>211</v>
      </c>
      <c r="J875" s="31" t="s">
        <v>13</v>
      </c>
      <c r="K875" s="38">
        <v>0</v>
      </c>
      <c r="L875" s="31">
        <v>1</v>
      </c>
      <c r="M875" s="38">
        <v>0</v>
      </c>
      <c r="N875" s="5"/>
      <c r="O875" t="str">
        <f>VLOOKUP(I875,Article_famille!A:B,2,FALSE)</f>
        <v>VPI</v>
      </c>
      <c r="P875" t="str">
        <f>VLOOKUP(A875,'Copier commandes wix'!I:N,4,FALSE)</f>
        <v>‎12‎/‎10‎/‎2016</v>
      </c>
      <c r="Q875">
        <f>VLOOKUP(G875,'effectif par contrat'!A:B,2,FALSE)</f>
        <v>5</v>
      </c>
    </row>
    <row r="876" spans="1:17" x14ac:dyDescent="0.35">
      <c r="A876" s="58" t="s">
        <v>2011</v>
      </c>
      <c r="B876" s="40" t="s">
        <v>12</v>
      </c>
      <c r="C876" s="40" t="str">
        <f t="shared" si="80"/>
        <v>alexis</v>
      </c>
      <c r="D876" s="40">
        <f t="shared" si="81"/>
        <v>7</v>
      </c>
      <c r="E876" s="40">
        <f t="shared" si="82"/>
        <v>16</v>
      </c>
      <c r="F876" s="40" t="str">
        <f t="shared" si="83"/>
        <v>codevelle</v>
      </c>
      <c r="G876" s="40" t="str">
        <f>VLOOKUP(F876,'Effectif contrat'!A:B,2,FALSE)</f>
        <v xml:space="preserve">LIEBHERR - MAINTENANCE </v>
      </c>
      <c r="H876" s="32" t="s">
        <v>112</v>
      </c>
      <c r="I876" s="32" t="s">
        <v>207</v>
      </c>
      <c r="J876" s="32" t="s">
        <v>502</v>
      </c>
      <c r="K876" s="39">
        <v>0</v>
      </c>
      <c r="L876" s="32">
        <v>2</v>
      </c>
      <c r="M876" s="39">
        <v>0</v>
      </c>
      <c r="N876" s="6"/>
      <c r="O876" t="str">
        <f>VLOOKUP(I876,Article_famille!A:B,2,FALSE)</f>
        <v>VPI</v>
      </c>
      <c r="P876" t="str">
        <f>VLOOKUP(A876,'Copier commandes wix'!I:N,4,FALSE)</f>
        <v>‎12‎/‎10‎/‎2016</v>
      </c>
      <c r="Q876">
        <f>VLOOKUP(G876,'effectif par contrat'!A:B,2,FALSE)</f>
        <v>5</v>
      </c>
    </row>
    <row r="877" spans="1:17" x14ac:dyDescent="0.35">
      <c r="A877" s="58" t="s">
        <v>2011</v>
      </c>
      <c r="B877" s="40" t="s">
        <v>12</v>
      </c>
      <c r="C877" s="40" t="str">
        <f t="shared" si="80"/>
        <v>alexis</v>
      </c>
      <c r="D877" s="40">
        <f t="shared" si="81"/>
        <v>7</v>
      </c>
      <c r="E877" s="40">
        <f t="shared" si="82"/>
        <v>16</v>
      </c>
      <c r="F877" s="40" t="str">
        <f t="shared" si="83"/>
        <v>codevelle</v>
      </c>
      <c r="G877" s="40" t="str">
        <f>VLOOKUP(F877,'Effectif contrat'!A:B,2,FALSE)</f>
        <v xml:space="preserve">LIEBHERR - MAINTENANCE </v>
      </c>
      <c r="H877" s="31" t="s">
        <v>112</v>
      </c>
      <c r="I877" s="31" t="s">
        <v>208</v>
      </c>
      <c r="J877" s="31" t="s">
        <v>209</v>
      </c>
      <c r="K877" s="38">
        <v>0</v>
      </c>
      <c r="L877" s="31">
        <v>1</v>
      </c>
      <c r="M877" s="38">
        <v>0</v>
      </c>
      <c r="N877" s="5"/>
      <c r="O877" t="str">
        <f>VLOOKUP(I877,Article_famille!A:B,2,FALSE)</f>
        <v>VPI</v>
      </c>
      <c r="P877" t="str">
        <f>VLOOKUP(A877,'Copier commandes wix'!I:N,4,FALSE)</f>
        <v>‎12‎/‎10‎/‎2016</v>
      </c>
      <c r="Q877">
        <f>VLOOKUP(G877,'effectif par contrat'!A:B,2,FALSE)</f>
        <v>5</v>
      </c>
    </row>
    <row r="878" spans="1:17" x14ac:dyDescent="0.35">
      <c r="A878" s="58" t="s">
        <v>2011</v>
      </c>
      <c r="B878" s="40" t="s">
        <v>532</v>
      </c>
      <c r="C878" s="40" t="str">
        <f t="shared" si="80"/>
        <v>jean-luc</v>
      </c>
      <c r="D878" s="40">
        <f t="shared" si="81"/>
        <v>9</v>
      </c>
      <c r="E878" s="40">
        <f t="shared" si="82"/>
        <v>13</v>
      </c>
      <c r="F878" s="40" t="str">
        <f t="shared" si="83"/>
        <v>cebe</v>
      </c>
      <c r="G878" s="40" t="str">
        <f>VLOOKUP(F878,'Effectif contrat'!A:B,2,FALSE)</f>
        <v>CHANTIERS ELEC - REIXACH</v>
      </c>
      <c r="H878" s="31" t="s">
        <v>25</v>
      </c>
      <c r="I878" s="31" t="s">
        <v>445</v>
      </c>
      <c r="J878" s="31">
        <v>9</v>
      </c>
      <c r="K878" s="38">
        <v>3.68</v>
      </c>
      <c r="L878" s="31">
        <v>2</v>
      </c>
      <c r="M878" s="38">
        <v>7.36</v>
      </c>
      <c r="N878" s="5"/>
      <c r="O878" t="str">
        <f>VLOOKUP(I878,Article_famille!A:B,2,FALSE)</f>
        <v>Mains</v>
      </c>
      <c r="P878" t="str">
        <f>VLOOKUP(A878,'Copier commandes wix'!I:N,4,FALSE)</f>
        <v>‎12‎/‎10‎/‎2016</v>
      </c>
      <c r="Q878">
        <f>VLOOKUP(G878,'effectif par contrat'!A:B,2,FALSE)</f>
        <v>6</v>
      </c>
    </row>
    <row r="879" spans="1:17" x14ac:dyDescent="0.35">
      <c r="A879" s="58" t="s">
        <v>2011</v>
      </c>
      <c r="B879" s="40" t="s">
        <v>532</v>
      </c>
      <c r="C879" s="40" t="str">
        <f t="shared" si="80"/>
        <v>jean-luc</v>
      </c>
      <c r="D879" s="40">
        <f t="shared" si="81"/>
        <v>9</v>
      </c>
      <c r="E879" s="40">
        <f t="shared" si="82"/>
        <v>13</v>
      </c>
      <c r="F879" s="40" t="str">
        <f t="shared" si="83"/>
        <v>cebe</v>
      </c>
      <c r="G879" s="40" t="str">
        <f>VLOOKUP(F879,'Effectif contrat'!A:B,2,FALSE)</f>
        <v>CHANTIERS ELEC - REIXACH</v>
      </c>
      <c r="H879" s="32" t="s">
        <v>25</v>
      </c>
      <c r="I879" s="32" t="s">
        <v>445</v>
      </c>
      <c r="J879" s="32">
        <v>11</v>
      </c>
      <c r="K879" s="39">
        <v>3.68</v>
      </c>
      <c r="L879" s="32">
        <v>1</v>
      </c>
      <c r="M879" s="39">
        <v>3.68</v>
      </c>
      <c r="N879" s="6"/>
      <c r="O879" t="str">
        <f>VLOOKUP(I879,Article_famille!A:B,2,FALSE)</f>
        <v>Mains</v>
      </c>
      <c r="P879" t="str">
        <f>VLOOKUP(A879,'Copier commandes wix'!I:N,4,FALSE)</f>
        <v>‎12‎/‎10‎/‎2016</v>
      </c>
      <c r="Q879">
        <f>VLOOKUP(G879,'effectif par contrat'!A:B,2,FALSE)</f>
        <v>6</v>
      </c>
    </row>
    <row r="880" spans="1:17" x14ac:dyDescent="0.35">
      <c r="A880" s="58" t="s">
        <v>2012</v>
      </c>
      <c r="B880" s="40" t="s">
        <v>32</v>
      </c>
      <c r="C880" s="40" t="str">
        <f t="shared" si="80"/>
        <v>Vincent</v>
      </c>
      <c r="D880" s="40">
        <f t="shared" si="81"/>
        <v>8</v>
      </c>
      <c r="E880" s="40">
        <f t="shared" si="82"/>
        <v>14</v>
      </c>
      <c r="F880" s="40" t="str">
        <f t="shared" si="83"/>
        <v>PASCAL</v>
      </c>
      <c r="G880" s="40" t="str">
        <f>VLOOKUP(F880,'Effectif contrat'!A:B,2,FALSE)</f>
        <v>AIRBUS - MAINTENANCE FAL</v>
      </c>
      <c r="H880" s="31" t="s">
        <v>19</v>
      </c>
      <c r="I880" s="31" t="s">
        <v>163</v>
      </c>
      <c r="J880" s="31" t="s">
        <v>164</v>
      </c>
      <c r="K880" s="38">
        <v>2.2999999999999998</v>
      </c>
      <c r="L880" s="31">
        <v>5</v>
      </c>
      <c r="M880" s="38">
        <v>11.5</v>
      </c>
      <c r="N880" s="5"/>
      <c r="O880" t="str">
        <f>VLOOKUP(I880,Article_famille!A:B,2,FALSE)</f>
        <v>Corps</v>
      </c>
      <c r="P880" t="str">
        <f>VLOOKUP(A880,'Copier commandes wix'!I:N,4,FALSE)</f>
        <v>‎14‎/‎10‎/‎2016</v>
      </c>
      <c r="Q880">
        <f>VLOOKUP(G880,'effectif par contrat'!A:B,2,FALSE)</f>
        <v>38</v>
      </c>
    </row>
    <row r="881" spans="1:17" x14ac:dyDescent="0.35">
      <c r="A881" s="58" t="s">
        <v>2012</v>
      </c>
      <c r="B881" s="40" t="s">
        <v>32</v>
      </c>
      <c r="C881" s="40" t="str">
        <f t="shared" si="80"/>
        <v>Vincent</v>
      </c>
      <c r="D881" s="40">
        <f t="shared" si="81"/>
        <v>8</v>
      </c>
      <c r="E881" s="40">
        <f t="shared" si="82"/>
        <v>14</v>
      </c>
      <c r="F881" s="40" t="str">
        <f t="shared" si="83"/>
        <v>PASCAL</v>
      </c>
      <c r="G881" s="40" t="str">
        <f>VLOOKUP(F881,'Effectif contrat'!A:B,2,FALSE)</f>
        <v>AIRBUS - MAINTENANCE FAL</v>
      </c>
      <c r="H881" s="32" t="s">
        <v>19</v>
      </c>
      <c r="I881" s="32" t="s">
        <v>163</v>
      </c>
      <c r="J881" s="32" t="s">
        <v>222</v>
      </c>
      <c r="K881" s="39">
        <v>2.2999999999999998</v>
      </c>
      <c r="L881" s="32">
        <v>5</v>
      </c>
      <c r="M881" s="39">
        <v>11.5</v>
      </c>
      <c r="N881" s="6"/>
      <c r="O881" t="str">
        <f>VLOOKUP(I881,Article_famille!A:B,2,FALSE)</f>
        <v>Corps</v>
      </c>
      <c r="P881" t="str">
        <f>VLOOKUP(A881,'Copier commandes wix'!I:N,4,FALSE)</f>
        <v>‎14‎/‎10‎/‎2016</v>
      </c>
      <c r="Q881">
        <f>VLOOKUP(G881,'effectif par contrat'!A:B,2,FALSE)</f>
        <v>38</v>
      </c>
    </row>
    <row r="882" spans="1:17" x14ac:dyDescent="0.35">
      <c r="A882" s="58" t="s">
        <v>2012</v>
      </c>
      <c r="B882" s="40" t="s">
        <v>32</v>
      </c>
      <c r="C882" s="40" t="str">
        <f t="shared" si="80"/>
        <v>Vincent</v>
      </c>
      <c r="D882" s="40">
        <f t="shared" si="81"/>
        <v>8</v>
      </c>
      <c r="E882" s="40">
        <f t="shared" si="82"/>
        <v>14</v>
      </c>
      <c r="F882" s="40" t="str">
        <f t="shared" si="83"/>
        <v>PASCAL</v>
      </c>
      <c r="G882" s="40" t="str">
        <f>VLOOKUP(F882,'Effectif contrat'!A:B,2,FALSE)</f>
        <v>AIRBUS - MAINTENANCE FAL</v>
      </c>
      <c r="H882" s="31" t="s">
        <v>19</v>
      </c>
      <c r="I882" s="31" t="s">
        <v>499</v>
      </c>
      <c r="J882" s="31"/>
      <c r="K882" s="38">
        <v>12.9</v>
      </c>
      <c r="L882" s="31">
        <v>6</v>
      </c>
      <c r="M882" s="38">
        <v>77.400000000000006</v>
      </c>
      <c r="N882" s="5"/>
      <c r="O882" t="str">
        <f>VLOOKUP(I882,Article_famille!A:B,2,FALSE)</f>
        <v>Tête</v>
      </c>
      <c r="P882" t="str">
        <f>VLOOKUP(A882,'Copier commandes wix'!I:N,4,FALSE)</f>
        <v>‎14‎/‎10‎/‎2016</v>
      </c>
      <c r="Q882">
        <f>VLOOKUP(G882,'effectif par contrat'!A:B,2,FALSE)</f>
        <v>38</v>
      </c>
    </row>
    <row r="883" spans="1:17" x14ac:dyDescent="0.35">
      <c r="A883" s="58" t="s">
        <v>2012</v>
      </c>
      <c r="B883" s="40" t="s">
        <v>463</v>
      </c>
      <c r="C883" s="40" t="str">
        <f t="shared" si="80"/>
        <v>romain</v>
      </c>
      <c r="D883" s="40">
        <f t="shared" si="81"/>
        <v>7</v>
      </c>
      <c r="E883" s="40">
        <f t="shared" si="82"/>
        <v>14</v>
      </c>
      <c r="F883" s="40" t="str">
        <f t="shared" si="83"/>
        <v>Vergnes</v>
      </c>
      <c r="G883" s="40" t="str">
        <f>VLOOKUP(F883,'Effectif contrat'!A:B,2,FALSE)</f>
        <v>AIRBUS - MAINTENANCE MOSE</v>
      </c>
      <c r="H883" s="31" t="s">
        <v>19</v>
      </c>
      <c r="I883" s="31" t="s">
        <v>197</v>
      </c>
      <c r="J883" s="31">
        <v>42</v>
      </c>
      <c r="K883" s="38">
        <v>43.52</v>
      </c>
      <c r="L883" s="31">
        <v>1</v>
      </c>
      <c r="M883" s="38">
        <v>43.52</v>
      </c>
      <c r="N883" s="5"/>
      <c r="O883" t="str">
        <f>VLOOKUP(I883,Article_famille!A:B,2,FALSE)</f>
        <v>Pieds</v>
      </c>
      <c r="P883" t="str">
        <f>VLOOKUP(A883,'Copier commandes wix'!I:N,4,FALSE)</f>
        <v>‎14‎/‎10‎/‎2016</v>
      </c>
      <c r="Q883">
        <f>VLOOKUP(G883,'effectif par contrat'!A:B,2,FALSE)</f>
        <v>37</v>
      </c>
    </row>
    <row r="884" spans="1:17" x14ac:dyDescent="0.35">
      <c r="A884" s="58" t="s">
        <v>2012</v>
      </c>
      <c r="B884" s="40" t="s">
        <v>463</v>
      </c>
      <c r="C884" s="40" t="str">
        <f t="shared" si="80"/>
        <v>romain</v>
      </c>
      <c r="D884" s="40">
        <f t="shared" si="81"/>
        <v>7</v>
      </c>
      <c r="E884" s="40">
        <f t="shared" si="82"/>
        <v>14</v>
      </c>
      <c r="F884" s="40" t="str">
        <f t="shared" si="83"/>
        <v>Vergnes</v>
      </c>
      <c r="G884" s="40" t="str">
        <f>VLOOKUP(F884,'Effectif contrat'!A:B,2,FALSE)</f>
        <v>AIRBUS - MAINTENANCE MOSE</v>
      </c>
      <c r="H884" s="32" t="s">
        <v>19</v>
      </c>
      <c r="I884" s="32" t="s">
        <v>197</v>
      </c>
      <c r="J884" s="32">
        <v>43</v>
      </c>
      <c r="K884" s="39">
        <v>43.52</v>
      </c>
      <c r="L884" s="32">
        <v>1</v>
      </c>
      <c r="M884" s="39">
        <v>43.52</v>
      </c>
      <c r="N884" s="6"/>
      <c r="O884" t="str">
        <f>VLOOKUP(I884,Article_famille!A:B,2,FALSE)</f>
        <v>Pieds</v>
      </c>
      <c r="P884" t="str">
        <f>VLOOKUP(A884,'Copier commandes wix'!I:N,4,FALSE)</f>
        <v>‎14‎/‎10‎/‎2016</v>
      </c>
      <c r="Q884">
        <f>VLOOKUP(G884,'effectif par contrat'!A:B,2,FALSE)</f>
        <v>37</v>
      </c>
    </row>
    <row r="885" spans="1:17" x14ac:dyDescent="0.35">
      <c r="A885" s="58" t="s">
        <v>2012</v>
      </c>
      <c r="B885" s="40" t="s">
        <v>32</v>
      </c>
      <c r="C885" s="40" t="str">
        <f t="shared" si="80"/>
        <v>Vincent</v>
      </c>
      <c r="D885" s="40">
        <f t="shared" si="81"/>
        <v>8</v>
      </c>
      <c r="E885" s="40">
        <f t="shared" si="82"/>
        <v>14</v>
      </c>
      <c r="F885" s="40" t="str">
        <f t="shared" si="83"/>
        <v>PASCAL</v>
      </c>
      <c r="G885" s="40" t="str">
        <f>VLOOKUP(F885,'Effectif contrat'!A:B,2,FALSE)</f>
        <v>AIRBUS - MAINTENANCE FAL</v>
      </c>
      <c r="H885" s="31" t="s">
        <v>19</v>
      </c>
      <c r="I885" s="31" t="s">
        <v>229</v>
      </c>
      <c r="J885" s="31">
        <v>41</v>
      </c>
      <c r="K885" s="38">
        <v>39.01</v>
      </c>
      <c r="L885" s="31">
        <v>1</v>
      </c>
      <c r="M885" s="38">
        <v>39.01</v>
      </c>
      <c r="N885" s="5"/>
      <c r="O885" t="str">
        <f>VLOOKUP(I885,Article_famille!A:B,2,FALSE)</f>
        <v>Pieds</v>
      </c>
      <c r="P885" t="str">
        <f>VLOOKUP(A885,'Copier commandes wix'!I:N,4,FALSE)</f>
        <v>‎14‎/‎10‎/‎2016</v>
      </c>
      <c r="Q885">
        <f>VLOOKUP(G885,'effectif par contrat'!A:B,2,FALSE)</f>
        <v>38</v>
      </c>
    </row>
    <row r="886" spans="1:17" x14ac:dyDescent="0.35">
      <c r="A886" s="58" t="s">
        <v>2012</v>
      </c>
      <c r="B886" s="40" t="s">
        <v>32</v>
      </c>
      <c r="C886" s="40" t="str">
        <f t="shared" si="80"/>
        <v>Vincent</v>
      </c>
      <c r="D886" s="40">
        <f t="shared" si="81"/>
        <v>8</v>
      </c>
      <c r="E886" s="40">
        <f t="shared" si="82"/>
        <v>14</v>
      </c>
      <c r="F886" s="40" t="str">
        <f t="shared" si="83"/>
        <v>PASCAL</v>
      </c>
      <c r="G886" s="40" t="str">
        <f>VLOOKUP(F886,'Effectif contrat'!A:B,2,FALSE)</f>
        <v>AIRBUS - MAINTENANCE FAL</v>
      </c>
      <c r="H886" s="32" t="s">
        <v>19</v>
      </c>
      <c r="I886" s="32" t="s">
        <v>165</v>
      </c>
      <c r="J886" s="32"/>
      <c r="K886" s="39">
        <v>5.17</v>
      </c>
      <c r="L886" s="32">
        <v>1</v>
      </c>
      <c r="M886" s="39">
        <v>5.17</v>
      </c>
      <c r="N886" s="6"/>
      <c r="O886" t="str">
        <f>VLOOKUP(I886,Article_famille!A:B,2,FALSE)</f>
        <v>Corps</v>
      </c>
      <c r="P886" t="str">
        <f>VLOOKUP(A886,'Copier commandes wix'!I:N,4,FALSE)</f>
        <v>‎14‎/‎10‎/‎2016</v>
      </c>
      <c r="Q886">
        <f>VLOOKUP(G886,'effectif par contrat'!A:B,2,FALSE)</f>
        <v>38</v>
      </c>
    </row>
    <row r="887" spans="1:17" x14ac:dyDescent="0.35">
      <c r="A887" s="58" t="s">
        <v>2012</v>
      </c>
      <c r="B887" s="40" t="s">
        <v>474</v>
      </c>
      <c r="C887" s="40" t="str">
        <f t="shared" ref="C887:C929" si="84">IFERROR(MID(B887,1,FIND(" ",B887,1)-1),"")</f>
        <v>CEDRIC</v>
      </c>
      <c r="D887" s="40">
        <f t="shared" ref="D887:D929" si="85">LEN(C887)+1</f>
        <v>7</v>
      </c>
      <c r="E887" s="40">
        <f t="shared" ref="E887:E929" si="86">LEN(B887)</f>
        <v>14</v>
      </c>
      <c r="F887" s="40" t="str">
        <f t="shared" ref="F887:F929" si="87">RIGHT(B887,E887-D887)</f>
        <v>REIXACH</v>
      </c>
      <c r="G887" s="40" t="str">
        <f>VLOOKUP(F887,'Effectif contrat'!A:B,2,FALSE)</f>
        <v>CLIENTS DIVERS - TRAVAUX &amp; MAINTENANCE</v>
      </c>
      <c r="H887" s="31" t="s">
        <v>19</v>
      </c>
      <c r="I887" s="31" t="s">
        <v>499</v>
      </c>
      <c r="J887" s="31"/>
      <c r="K887" s="38">
        <v>12.9</v>
      </c>
      <c r="L887" s="31">
        <v>1</v>
      </c>
      <c r="M887" s="38">
        <v>12.9</v>
      </c>
      <c r="N887" s="5"/>
      <c r="O887" t="str">
        <f>VLOOKUP(I887,Article_famille!A:B,2,FALSE)</f>
        <v>Tête</v>
      </c>
      <c r="P887" t="str">
        <f>VLOOKUP(A887,'Copier commandes wix'!I:N,4,FALSE)</f>
        <v>‎14‎/‎10‎/‎2016</v>
      </c>
      <c r="Q887">
        <f>VLOOKUP(G887,'effectif par contrat'!A:B,2,FALSE)</f>
        <v>8</v>
      </c>
    </row>
    <row r="888" spans="1:17" x14ac:dyDescent="0.35">
      <c r="A888" s="58" t="s">
        <v>2012</v>
      </c>
      <c r="B888" s="40" t="s">
        <v>474</v>
      </c>
      <c r="C888" s="40" t="str">
        <f t="shared" si="84"/>
        <v>CEDRIC</v>
      </c>
      <c r="D888" s="40">
        <f t="shared" si="85"/>
        <v>7</v>
      </c>
      <c r="E888" s="40">
        <f t="shared" si="86"/>
        <v>14</v>
      </c>
      <c r="F888" s="40" t="str">
        <f t="shared" si="87"/>
        <v>REIXACH</v>
      </c>
      <c r="G888" s="40" t="str">
        <f>VLOOKUP(F888,'Effectif contrat'!A:B,2,FALSE)</f>
        <v>CLIENTS DIVERS - TRAVAUX &amp; MAINTENANCE</v>
      </c>
      <c r="H888" s="32" t="s">
        <v>19</v>
      </c>
      <c r="I888" s="32" t="s">
        <v>20</v>
      </c>
      <c r="J888" s="32">
        <v>9</v>
      </c>
      <c r="K888" s="39">
        <v>3.71</v>
      </c>
      <c r="L888" s="32">
        <v>1</v>
      </c>
      <c r="M888" s="39">
        <v>3.71</v>
      </c>
      <c r="N888" s="6"/>
      <c r="O888" t="str">
        <f>VLOOKUP(I888,Article_famille!A:B,2,FALSE)</f>
        <v>Mains</v>
      </c>
      <c r="P888" t="str">
        <f>VLOOKUP(A888,'Copier commandes wix'!I:N,4,FALSE)</f>
        <v>‎14‎/‎10‎/‎2016</v>
      </c>
      <c r="Q888">
        <f>VLOOKUP(G888,'effectif par contrat'!A:B,2,FALSE)</f>
        <v>8</v>
      </c>
    </row>
    <row r="889" spans="1:17" x14ac:dyDescent="0.35">
      <c r="A889" s="58" t="s">
        <v>2012</v>
      </c>
      <c r="B889" s="40" t="s">
        <v>474</v>
      </c>
      <c r="C889" s="40" t="str">
        <f t="shared" si="84"/>
        <v>CEDRIC</v>
      </c>
      <c r="D889" s="40">
        <f t="shared" si="85"/>
        <v>7</v>
      </c>
      <c r="E889" s="40">
        <f t="shared" si="86"/>
        <v>14</v>
      </c>
      <c r="F889" s="40" t="str">
        <f t="shared" si="87"/>
        <v>REIXACH</v>
      </c>
      <c r="G889" s="40" t="str">
        <f>VLOOKUP(F889,'Effectif contrat'!A:B,2,FALSE)</f>
        <v>CLIENTS DIVERS - TRAVAUX &amp; MAINTENANCE</v>
      </c>
      <c r="H889" s="31" t="s">
        <v>19</v>
      </c>
      <c r="I889" s="31" t="s">
        <v>163</v>
      </c>
      <c r="J889" s="31" t="s">
        <v>485</v>
      </c>
      <c r="K889" s="38">
        <v>3.36</v>
      </c>
      <c r="L889" s="31">
        <v>1</v>
      </c>
      <c r="M889" s="38">
        <v>3.36</v>
      </c>
      <c r="N889" s="5"/>
      <c r="O889" t="str">
        <f>VLOOKUP(I889,Article_famille!A:B,2,FALSE)</f>
        <v>Corps</v>
      </c>
      <c r="P889" t="str">
        <f>VLOOKUP(A889,'Copier commandes wix'!I:N,4,FALSE)</f>
        <v>‎14‎/‎10‎/‎2016</v>
      </c>
      <c r="Q889">
        <f>VLOOKUP(G889,'effectif par contrat'!A:B,2,FALSE)</f>
        <v>8</v>
      </c>
    </row>
    <row r="890" spans="1:17" x14ac:dyDescent="0.35">
      <c r="A890" s="58" t="s">
        <v>2012</v>
      </c>
      <c r="B890" s="40" t="s">
        <v>18</v>
      </c>
      <c r="C890" s="40" t="str">
        <f t="shared" si="84"/>
        <v>Romain</v>
      </c>
      <c r="D890" s="40">
        <f t="shared" si="85"/>
        <v>7</v>
      </c>
      <c r="E890" s="40">
        <f t="shared" si="86"/>
        <v>14</v>
      </c>
      <c r="F890" s="40" t="str">
        <f t="shared" si="87"/>
        <v>VERGNES</v>
      </c>
      <c r="G890" s="40" t="str">
        <f>VLOOKUP(F890,'Effectif contrat'!A:B,2,FALSE)</f>
        <v>AIRBUS - MAINTENANCE MOSE</v>
      </c>
      <c r="H890" s="31" t="s">
        <v>25</v>
      </c>
      <c r="I890" s="31" t="s">
        <v>69</v>
      </c>
      <c r="J890" s="31">
        <v>45</v>
      </c>
      <c r="K890" s="38">
        <v>31.36</v>
      </c>
      <c r="L890" s="31">
        <v>1</v>
      </c>
      <c r="M890" s="38">
        <v>31.36</v>
      </c>
      <c r="N890" s="5"/>
      <c r="O890" t="str">
        <f>VLOOKUP(I890,Article_famille!A:B,2,FALSE)</f>
        <v>Pieds</v>
      </c>
      <c r="P890" t="str">
        <f>VLOOKUP(A890,'Copier commandes wix'!I:N,4,FALSE)</f>
        <v>‎14‎/‎10‎/‎2016</v>
      </c>
      <c r="Q890">
        <f>VLOOKUP(G890,'effectif par contrat'!A:B,2,FALSE)</f>
        <v>37</v>
      </c>
    </row>
    <row r="891" spans="1:17" x14ac:dyDescent="0.35">
      <c r="A891" s="58" t="s">
        <v>2012</v>
      </c>
      <c r="B891" s="40" t="s">
        <v>544</v>
      </c>
      <c r="C891" s="40" t="str">
        <f t="shared" si="84"/>
        <v>ERIC</v>
      </c>
      <c r="D891" s="40">
        <f t="shared" si="85"/>
        <v>5</v>
      </c>
      <c r="E891" s="40">
        <f t="shared" si="86"/>
        <v>11</v>
      </c>
      <c r="F891" s="40" t="str">
        <f t="shared" si="87"/>
        <v>BRUNET</v>
      </c>
      <c r="G891" s="40" t="str">
        <f>VLOOKUP(F891,'Effectif contrat'!A:B,2,FALSE)</f>
        <v>CHANTIERS ELEC - REIXACH</v>
      </c>
      <c r="H891" s="31" t="s">
        <v>19</v>
      </c>
      <c r="I891" s="31" t="s">
        <v>37</v>
      </c>
      <c r="J891" s="31">
        <v>42</v>
      </c>
      <c r="K891" s="38">
        <v>35.200000000000003</v>
      </c>
      <c r="L891" s="31">
        <v>1</v>
      </c>
      <c r="M891" s="38">
        <v>35.200000000000003</v>
      </c>
      <c r="N891" s="5"/>
      <c r="O891" t="str">
        <f>VLOOKUP(I891,Article_famille!A:B,2,FALSE)</f>
        <v>Pieds</v>
      </c>
      <c r="P891" t="str">
        <f>VLOOKUP(A891,'Copier commandes wix'!I:N,4,FALSE)</f>
        <v>‎14‎/‎10‎/‎2016</v>
      </c>
      <c r="Q891">
        <f>VLOOKUP(G891,'effectif par contrat'!A:B,2,FALSE)</f>
        <v>6</v>
      </c>
    </row>
    <row r="892" spans="1:17" x14ac:dyDescent="0.35">
      <c r="A892" s="58" t="s">
        <v>2013</v>
      </c>
      <c r="B892" s="40" t="s">
        <v>545</v>
      </c>
      <c r="C892" s="40" t="str">
        <f t="shared" si="84"/>
        <v>georges</v>
      </c>
      <c r="D892" s="40">
        <f t="shared" si="85"/>
        <v>8</v>
      </c>
      <c r="E892" s="40">
        <f t="shared" si="86"/>
        <v>14</v>
      </c>
      <c r="F892" s="40" t="str">
        <f t="shared" si="87"/>
        <v>manric</v>
      </c>
      <c r="G892" s="40" t="str">
        <f>VLOOKUP(F892,'Effectif contrat'!A:B,2,FALSE)</f>
        <v>MECA VANNES</v>
      </c>
      <c r="H892" s="31" t="s">
        <v>19</v>
      </c>
      <c r="I892" s="31" t="s">
        <v>20</v>
      </c>
      <c r="J892" s="31">
        <v>10</v>
      </c>
      <c r="K892" s="38">
        <v>3.71</v>
      </c>
      <c r="L892" s="31">
        <v>1</v>
      </c>
      <c r="M892" s="38">
        <v>3.71</v>
      </c>
      <c r="N892" s="5"/>
      <c r="O892" t="str">
        <f>VLOOKUP(I892,Article_famille!A:B,2,FALSE)</f>
        <v>Mains</v>
      </c>
      <c r="P892" t="str">
        <f>VLOOKUP(A892,'Copier commandes wix'!I:N,4,FALSE)</f>
        <v>‎25‎/‎10‎/‎2016</v>
      </c>
      <c r="Q892">
        <f>VLOOKUP(G892,'effectif par contrat'!A:B,2,FALSE)</f>
        <v>1</v>
      </c>
    </row>
    <row r="893" spans="1:17" x14ac:dyDescent="0.35">
      <c r="A893" s="58" t="s">
        <v>2013</v>
      </c>
      <c r="B893" s="40" t="s">
        <v>545</v>
      </c>
      <c r="C893" s="40" t="str">
        <f t="shared" si="84"/>
        <v>georges</v>
      </c>
      <c r="D893" s="40">
        <f t="shared" si="85"/>
        <v>8</v>
      </c>
      <c r="E893" s="40">
        <f t="shared" si="86"/>
        <v>14</v>
      </c>
      <c r="F893" s="40" t="str">
        <f t="shared" si="87"/>
        <v>manric</v>
      </c>
      <c r="G893" s="40" t="str">
        <f>VLOOKUP(F893,'Effectif contrat'!A:B,2,FALSE)</f>
        <v>MECA VANNES</v>
      </c>
      <c r="H893" s="32" t="s">
        <v>19</v>
      </c>
      <c r="I893" s="32" t="s">
        <v>37</v>
      </c>
      <c r="J893" s="32">
        <v>44</v>
      </c>
      <c r="K893" s="39">
        <v>35.200000000000003</v>
      </c>
      <c r="L893" s="32">
        <v>1</v>
      </c>
      <c r="M893" s="39">
        <v>35.200000000000003</v>
      </c>
      <c r="N893" s="6"/>
      <c r="O893" t="str">
        <f>VLOOKUP(I893,Article_famille!A:B,2,FALSE)</f>
        <v>Pieds</v>
      </c>
      <c r="P893" t="str">
        <f>VLOOKUP(A893,'Copier commandes wix'!I:N,4,FALSE)</f>
        <v>‎25‎/‎10‎/‎2016</v>
      </c>
      <c r="Q893">
        <f>VLOOKUP(G893,'effectif par contrat'!A:B,2,FALSE)</f>
        <v>1</v>
      </c>
    </row>
    <row r="894" spans="1:17" x14ac:dyDescent="0.35">
      <c r="A894" s="58" t="s">
        <v>2013</v>
      </c>
      <c r="B894" s="40" t="s">
        <v>545</v>
      </c>
      <c r="C894" s="40" t="str">
        <f t="shared" si="84"/>
        <v>georges</v>
      </c>
      <c r="D894" s="40">
        <f t="shared" si="85"/>
        <v>8</v>
      </c>
      <c r="E894" s="40">
        <f t="shared" si="86"/>
        <v>14</v>
      </c>
      <c r="F894" s="40" t="str">
        <f t="shared" si="87"/>
        <v>manric</v>
      </c>
      <c r="G894" s="40" t="str">
        <f>VLOOKUP(F894,'Effectif contrat'!A:B,2,FALSE)</f>
        <v>MECA VANNES</v>
      </c>
      <c r="H894" s="31" t="s">
        <v>19</v>
      </c>
      <c r="I894" s="31" t="s">
        <v>62</v>
      </c>
      <c r="J894" s="31" t="s">
        <v>480</v>
      </c>
      <c r="K894" s="38">
        <v>4.26</v>
      </c>
      <c r="L894" s="31">
        <v>2</v>
      </c>
      <c r="M894" s="38">
        <v>8.52</v>
      </c>
      <c r="N894" s="5"/>
      <c r="O894" t="str">
        <f>VLOOKUP(I894,Article_famille!A:B,2,FALSE)</f>
        <v>Pieds</v>
      </c>
      <c r="P894" t="str">
        <f>VLOOKUP(A894,'Copier commandes wix'!I:N,4,FALSE)</f>
        <v>‎25‎/‎10‎/‎2016</v>
      </c>
      <c r="Q894">
        <f>VLOOKUP(G894,'effectif par contrat'!A:B,2,FALSE)</f>
        <v>1</v>
      </c>
    </row>
    <row r="895" spans="1:17" x14ac:dyDescent="0.35">
      <c r="A895" s="58" t="s">
        <v>2013</v>
      </c>
      <c r="B895" s="40" t="s">
        <v>451</v>
      </c>
      <c r="C895" s="40" t="str">
        <f t="shared" si="84"/>
        <v>stephane</v>
      </c>
      <c r="D895" s="40">
        <f t="shared" si="85"/>
        <v>9</v>
      </c>
      <c r="E895" s="40">
        <f t="shared" si="86"/>
        <v>16</v>
      </c>
      <c r="F895" s="40" t="str">
        <f t="shared" si="87"/>
        <v>mirouze</v>
      </c>
      <c r="G895" s="40" t="str">
        <f>VLOOKUP(F895,'Effectif contrat'!A:B,2,FALSE)</f>
        <v>ATELIER B05</v>
      </c>
      <c r="H895" s="31" t="s">
        <v>19</v>
      </c>
      <c r="I895" s="31" t="s">
        <v>122</v>
      </c>
      <c r="J895" s="31"/>
      <c r="K895" s="38">
        <v>13.3</v>
      </c>
      <c r="L895" s="31">
        <v>1</v>
      </c>
      <c r="M895" s="38">
        <v>13.3</v>
      </c>
      <c r="N895" s="5"/>
      <c r="O895" t="str">
        <f>VLOOKUP(I895,Article_famille!A:B,2,FALSE)</f>
        <v>Auditif</v>
      </c>
      <c r="P895" t="str">
        <f>VLOOKUP(A895,'Copier commandes wix'!I:N,4,FALSE)</f>
        <v>‎25‎/‎10‎/‎2016</v>
      </c>
      <c r="Q895">
        <f>VLOOKUP(G895,'effectif par contrat'!A:B,2,FALSE)</f>
        <v>5</v>
      </c>
    </row>
    <row r="896" spans="1:17" x14ac:dyDescent="0.35">
      <c r="A896" s="58" t="s">
        <v>2012</v>
      </c>
      <c r="B896" s="40" t="s">
        <v>109</v>
      </c>
      <c r="C896" s="40" t="str">
        <f t="shared" si="84"/>
        <v>jean-luc</v>
      </c>
      <c r="D896" s="40">
        <f t="shared" si="85"/>
        <v>9</v>
      </c>
      <c r="E896" s="40">
        <f t="shared" si="86"/>
        <v>16</v>
      </c>
      <c r="F896" s="40" t="str">
        <f t="shared" si="87"/>
        <v>granier</v>
      </c>
      <c r="G896" s="40" t="str">
        <f>VLOOKUP(F896,'Effectif contrat'!A:B,2,FALSE)</f>
        <v>SAM - MAINTENANCE</v>
      </c>
      <c r="H896" s="31" t="s">
        <v>25</v>
      </c>
      <c r="I896" s="31" t="s">
        <v>90</v>
      </c>
      <c r="J896" s="31">
        <v>43</v>
      </c>
      <c r="K896" s="38">
        <v>37</v>
      </c>
      <c r="L896" s="31">
        <v>1</v>
      </c>
      <c r="M896" s="38">
        <v>37</v>
      </c>
      <c r="N896" s="5"/>
      <c r="O896" t="str">
        <f>VLOOKUP(I896,Article_famille!A:B,2,FALSE)</f>
        <v>Pieds</v>
      </c>
      <c r="P896" t="str">
        <f>VLOOKUP(A896,'Copier commandes wix'!I:N,4,FALSE)</f>
        <v>‎14‎/‎10‎/‎2016</v>
      </c>
      <c r="Q896">
        <f>VLOOKUP(G896,'effectif par contrat'!A:B,2,FALSE)</f>
        <v>2</v>
      </c>
    </row>
    <row r="897" spans="1:17" x14ac:dyDescent="0.35">
      <c r="A897" s="58" t="s">
        <v>2012</v>
      </c>
      <c r="B897" s="40" t="s">
        <v>109</v>
      </c>
      <c r="C897" s="40" t="str">
        <f t="shared" si="84"/>
        <v>jean-luc</v>
      </c>
      <c r="D897" s="40">
        <f t="shared" si="85"/>
        <v>9</v>
      </c>
      <c r="E897" s="40">
        <f t="shared" si="86"/>
        <v>16</v>
      </c>
      <c r="F897" s="40" t="str">
        <f t="shared" si="87"/>
        <v>granier</v>
      </c>
      <c r="G897" s="40" t="str">
        <f>VLOOKUP(F897,'Effectif contrat'!A:B,2,FALSE)</f>
        <v>SAM - MAINTENANCE</v>
      </c>
      <c r="H897" s="32" t="s">
        <v>19</v>
      </c>
      <c r="I897" s="32" t="s">
        <v>22</v>
      </c>
      <c r="J897" s="32">
        <v>44</v>
      </c>
      <c r="K897" s="39">
        <v>41.53</v>
      </c>
      <c r="L897" s="32">
        <v>1</v>
      </c>
      <c r="M897" s="39">
        <v>41.53</v>
      </c>
      <c r="N897" s="6"/>
      <c r="O897" t="str">
        <f>VLOOKUP(I897,Article_famille!A:B,2,FALSE)</f>
        <v>Pieds</v>
      </c>
      <c r="P897" t="str">
        <f>VLOOKUP(A897,'Copier commandes wix'!I:N,4,FALSE)</f>
        <v>‎14‎/‎10‎/‎2016</v>
      </c>
      <c r="Q897">
        <f>VLOOKUP(G897,'effectif par contrat'!A:B,2,FALSE)</f>
        <v>2</v>
      </c>
    </row>
    <row r="898" spans="1:17" x14ac:dyDescent="0.35">
      <c r="A898" s="58" t="s">
        <v>2012</v>
      </c>
      <c r="B898" s="40" t="s">
        <v>109</v>
      </c>
      <c r="C898" s="40" t="str">
        <f t="shared" si="84"/>
        <v>jean-luc</v>
      </c>
      <c r="D898" s="40">
        <f t="shared" si="85"/>
        <v>9</v>
      </c>
      <c r="E898" s="40">
        <f t="shared" si="86"/>
        <v>16</v>
      </c>
      <c r="F898" s="40" t="str">
        <f t="shared" si="87"/>
        <v>granier</v>
      </c>
      <c r="G898" s="40" t="str">
        <f>VLOOKUP(F898,'Effectif contrat'!A:B,2,FALSE)</f>
        <v>SAM - MAINTENANCE</v>
      </c>
      <c r="H898" s="31" t="s">
        <v>19</v>
      </c>
      <c r="I898" s="31" t="s">
        <v>37</v>
      </c>
      <c r="J898" s="31">
        <v>43</v>
      </c>
      <c r="K898" s="38">
        <v>35.200000000000003</v>
      </c>
      <c r="L898" s="31">
        <v>1</v>
      </c>
      <c r="M898" s="38">
        <v>35.200000000000003</v>
      </c>
      <c r="N898" s="5"/>
      <c r="O898" t="str">
        <f>VLOOKUP(I898,Article_famille!A:B,2,FALSE)</f>
        <v>Pieds</v>
      </c>
      <c r="P898" t="str">
        <f>VLOOKUP(A898,'Copier commandes wix'!I:N,4,FALSE)</f>
        <v>‎14‎/‎10‎/‎2016</v>
      </c>
      <c r="Q898">
        <f>VLOOKUP(G898,'effectif par contrat'!A:B,2,FALSE)</f>
        <v>2</v>
      </c>
    </row>
    <row r="899" spans="1:17" x14ac:dyDescent="0.35">
      <c r="A899" s="58" t="s">
        <v>2013</v>
      </c>
      <c r="B899" s="40" t="s">
        <v>546</v>
      </c>
      <c r="C899" s="40" t="str">
        <f t="shared" si="84"/>
        <v>jerome</v>
      </c>
      <c r="D899" s="40">
        <f t="shared" si="85"/>
        <v>7</v>
      </c>
      <c r="E899" s="40">
        <f t="shared" si="86"/>
        <v>16</v>
      </c>
      <c r="F899" s="40" t="str">
        <f t="shared" si="87"/>
        <v>BACHELERY</v>
      </c>
      <c r="G899" s="40" t="str">
        <f>VLOOKUP(F899,'Effectif contrat'!A:B,2,FALSE)</f>
        <v>CHANTIERS ELEC - REIXACH</v>
      </c>
      <c r="H899" s="31" t="s">
        <v>25</v>
      </c>
      <c r="I899" s="31" t="s">
        <v>445</v>
      </c>
      <c r="J899" s="31">
        <v>9</v>
      </c>
      <c r="K899" s="38">
        <v>3.68</v>
      </c>
      <c r="L899" s="31">
        <v>3</v>
      </c>
      <c r="M899" s="38">
        <v>11.04</v>
      </c>
      <c r="N899" s="5"/>
      <c r="O899" t="str">
        <f>VLOOKUP(I899,Article_famille!A:B,2,FALSE)</f>
        <v>Mains</v>
      </c>
      <c r="P899" t="str">
        <f>VLOOKUP(A899,'Copier commandes wix'!I:N,4,FALSE)</f>
        <v>‎25‎/‎10‎/‎2016</v>
      </c>
      <c r="Q899">
        <f>VLOOKUP(G899,'effectif par contrat'!A:B,2,FALSE)</f>
        <v>6</v>
      </c>
    </row>
    <row r="900" spans="1:17" x14ac:dyDescent="0.35">
      <c r="A900" s="58" t="s">
        <v>2014</v>
      </c>
      <c r="B900" s="40" t="s">
        <v>547</v>
      </c>
      <c r="C900" s="40" t="str">
        <f t="shared" si="84"/>
        <v>Jean</v>
      </c>
      <c r="D900" s="40">
        <f t="shared" si="85"/>
        <v>5</v>
      </c>
      <c r="E900" s="40">
        <f t="shared" si="86"/>
        <v>12</v>
      </c>
      <c r="F900" s="40" t="str">
        <f t="shared" si="87"/>
        <v>PEREIRA</v>
      </c>
      <c r="G900" s="40" t="str">
        <f>VLOOKUP(F900,'Effectif contrat'!A:B,2,FALSE)</f>
        <v>SAFRAN NACELLES - MAINTENANCE</v>
      </c>
      <c r="H900" s="31" t="s">
        <v>112</v>
      </c>
      <c r="I900" s="31" t="s">
        <v>115</v>
      </c>
      <c r="J900" s="31" t="s">
        <v>15</v>
      </c>
      <c r="K900" s="38">
        <v>0</v>
      </c>
      <c r="L900" s="31">
        <v>1</v>
      </c>
      <c r="M900" s="38">
        <v>0</v>
      </c>
      <c r="N900" s="5"/>
      <c r="O900" t="str">
        <f>VLOOKUP(I900,Article_famille!A:B,2,FALSE)</f>
        <v>VPI</v>
      </c>
      <c r="P900" t="str">
        <f>VLOOKUP(A900,'Copier commandes wix'!I:N,4,FALSE)</f>
        <v>‎03‎/‎11‎/‎2016</v>
      </c>
      <c r="Q900">
        <f>VLOOKUP(G900,'effectif par contrat'!A:B,2,FALSE)</f>
        <v>12</v>
      </c>
    </row>
    <row r="901" spans="1:17" x14ac:dyDescent="0.35">
      <c r="A901" s="58" t="s">
        <v>2014</v>
      </c>
      <c r="B901" s="40" t="s">
        <v>214</v>
      </c>
      <c r="C901" s="40" t="str">
        <f t="shared" si="84"/>
        <v>vincent</v>
      </c>
      <c r="D901" s="40">
        <f t="shared" si="85"/>
        <v>8</v>
      </c>
      <c r="E901" s="40">
        <f t="shared" si="86"/>
        <v>16</v>
      </c>
      <c r="F901" s="40" t="str">
        <f t="shared" si="87"/>
        <v>davantes</v>
      </c>
      <c r="G901" s="40" t="str">
        <f>VLOOKUP(F901,'Effectif contrat'!A:B,2,FALSE)</f>
        <v>AIRBUS - TRAVAUX MOSE</v>
      </c>
      <c r="H901" s="31" t="s">
        <v>19</v>
      </c>
      <c r="I901" s="31" t="s">
        <v>22</v>
      </c>
      <c r="J901" s="31">
        <v>43</v>
      </c>
      <c r="K901" s="38">
        <v>41.53</v>
      </c>
      <c r="L901" s="31">
        <v>1</v>
      </c>
      <c r="M901" s="38">
        <v>41.53</v>
      </c>
      <c r="N901" s="5"/>
      <c r="O901" t="str">
        <f>VLOOKUP(I901,Article_famille!A:B,2,FALSE)</f>
        <v>Pieds</v>
      </c>
      <c r="P901" t="str">
        <f>VLOOKUP(A901,'Copier commandes wix'!I:N,4,FALSE)</f>
        <v>‎03‎/‎11‎/‎2016</v>
      </c>
      <c r="Q901">
        <f>VLOOKUP(G901,'effectif par contrat'!A:B,2,FALSE)</f>
        <v>5</v>
      </c>
    </row>
    <row r="902" spans="1:17" x14ac:dyDescent="0.35">
      <c r="A902" s="58" t="s">
        <v>2014</v>
      </c>
      <c r="B902" s="40" t="s">
        <v>91</v>
      </c>
      <c r="C902" s="40" t="str">
        <f t="shared" si="84"/>
        <v>pascal</v>
      </c>
      <c r="D902" s="40">
        <f t="shared" si="85"/>
        <v>7</v>
      </c>
      <c r="E902" s="40">
        <f t="shared" si="86"/>
        <v>13</v>
      </c>
      <c r="F902" s="40" t="str">
        <f t="shared" si="87"/>
        <v>garcia</v>
      </c>
      <c r="G902" s="40" t="str">
        <f>VLOOKUP(F902,'Effectif contrat'!A:B,2,FALSE)</f>
        <v>PIONEER - MAINTENANCE</v>
      </c>
      <c r="H902" s="31" t="s">
        <v>19</v>
      </c>
      <c r="I902" s="31" t="s">
        <v>20</v>
      </c>
      <c r="J902" s="31">
        <v>9</v>
      </c>
      <c r="K902" s="38">
        <v>3.71</v>
      </c>
      <c r="L902" s="31">
        <v>12</v>
      </c>
      <c r="M902" s="38">
        <v>44.52</v>
      </c>
      <c r="N902" s="5"/>
      <c r="O902" t="str">
        <f>VLOOKUP(I902,Article_famille!A:B,2,FALSE)</f>
        <v>Mains</v>
      </c>
      <c r="P902" t="str">
        <f>VLOOKUP(A902,'Copier commandes wix'!I:N,4,FALSE)</f>
        <v>‎03‎/‎11‎/‎2016</v>
      </c>
      <c r="Q902">
        <f>VLOOKUP(G902,'effectif par contrat'!A:B,2,FALSE)</f>
        <v>2</v>
      </c>
    </row>
    <row r="903" spans="1:17" x14ac:dyDescent="0.35">
      <c r="A903" s="58" t="s">
        <v>2014</v>
      </c>
      <c r="B903" s="40" t="s">
        <v>91</v>
      </c>
      <c r="C903" s="40" t="str">
        <f t="shared" si="84"/>
        <v>pascal</v>
      </c>
      <c r="D903" s="40">
        <f t="shared" si="85"/>
        <v>7</v>
      </c>
      <c r="E903" s="40">
        <f t="shared" si="86"/>
        <v>13</v>
      </c>
      <c r="F903" s="40" t="str">
        <f t="shared" si="87"/>
        <v>garcia</v>
      </c>
      <c r="G903" s="40" t="str">
        <f>VLOOKUP(F903,'Effectif contrat'!A:B,2,FALSE)</f>
        <v>PIONEER - MAINTENANCE</v>
      </c>
      <c r="H903" s="31" t="s">
        <v>19</v>
      </c>
      <c r="I903" s="31" t="s">
        <v>163</v>
      </c>
      <c r="J903" s="31" t="s">
        <v>222</v>
      </c>
      <c r="K903" s="38">
        <v>3.36</v>
      </c>
      <c r="L903" s="31">
        <v>6</v>
      </c>
      <c r="M903" s="38">
        <v>20.16</v>
      </c>
      <c r="N903" s="5"/>
      <c r="O903" t="str">
        <f>VLOOKUP(I903,Article_famille!A:B,2,FALSE)</f>
        <v>Corps</v>
      </c>
      <c r="P903" t="str">
        <f>VLOOKUP(A903,'Copier commandes wix'!I:N,4,FALSE)</f>
        <v>‎03‎/‎11‎/‎2016</v>
      </c>
      <c r="Q903">
        <f>VLOOKUP(G903,'effectif par contrat'!A:B,2,FALSE)</f>
        <v>2</v>
      </c>
    </row>
    <row r="904" spans="1:17" x14ac:dyDescent="0.35">
      <c r="A904" s="58" t="s">
        <v>2015</v>
      </c>
      <c r="B904" s="40" t="s">
        <v>463</v>
      </c>
      <c r="C904" s="40" t="str">
        <f t="shared" si="84"/>
        <v>romain</v>
      </c>
      <c r="D904" s="40">
        <f t="shared" si="85"/>
        <v>7</v>
      </c>
      <c r="E904" s="40">
        <f t="shared" si="86"/>
        <v>14</v>
      </c>
      <c r="F904" s="40" t="str">
        <f t="shared" si="87"/>
        <v>Vergnes</v>
      </c>
      <c r="G904" s="40" t="str">
        <f>VLOOKUP(F904,'Effectif contrat'!A:B,2,FALSE)</f>
        <v>AIRBUS - MAINTENANCE MOSE</v>
      </c>
      <c r="H904" s="31" t="s">
        <v>19</v>
      </c>
      <c r="I904" s="31" t="s">
        <v>499</v>
      </c>
      <c r="J904" s="31"/>
      <c r="K904" s="38">
        <v>12.9</v>
      </c>
      <c r="L904" s="31">
        <v>20</v>
      </c>
      <c r="M904" s="38">
        <v>258</v>
      </c>
      <c r="N904" s="5"/>
      <c r="O904" t="str">
        <f>VLOOKUP(I904,Article_famille!A:B,2,FALSE)</f>
        <v>Tête</v>
      </c>
      <c r="P904" t="str">
        <f>VLOOKUP(A904,'Copier commandes wix'!I:N,4,FALSE)</f>
        <v>‎10‎/‎11‎/‎2016</v>
      </c>
      <c r="Q904">
        <f>VLOOKUP(G904,'effectif par contrat'!A:B,2,FALSE)</f>
        <v>37</v>
      </c>
    </row>
    <row r="905" spans="1:17" x14ac:dyDescent="0.35">
      <c r="A905" s="58" t="s">
        <v>2015</v>
      </c>
      <c r="B905" s="40" t="s">
        <v>548</v>
      </c>
      <c r="C905" s="40" t="str">
        <f t="shared" si="84"/>
        <v>Jérôme</v>
      </c>
      <c r="D905" s="40">
        <f t="shared" si="85"/>
        <v>7</v>
      </c>
      <c r="E905" s="40">
        <f t="shared" si="86"/>
        <v>16</v>
      </c>
      <c r="F905" s="40" t="str">
        <f t="shared" si="87"/>
        <v>BACHELERY</v>
      </c>
      <c r="G905" s="40" t="str">
        <f>VLOOKUP(F905,'Effectif contrat'!A:B,2,FALSE)</f>
        <v>CHANTIERS ELEC - REIXACH</v>
      </c>
      <c r="H905" s="31" t="s">
        <v>19</v>
      </c>
      <c r="I905" s="31" t="s">
        <v>122</v>
      </c>
      <c r="J905" s="31"/>
      <c r="K905" s="38">
        <v>13.3</v>
      </c>
      <c r="L905" s="31">
        <v>1</v>
      </c>
      <c r="M905" s="38">
        <v>13.3</v>
      </c>
      <c r="N905" s="5"/>
      <c r="O905" t="str">
        <f>VLOOKUP(I905,Article_famille!A:B,2,FALSE)</f>
        <v>Auditif</v>
      </c>
      <c r="P905" t="str">
        <f>VLOOKUP(A905,'Copier commandes wix'!I:N,4,FALSE)</f>
        <v>‎10‎/‎11‎/‎2016</v>
      </c>
      <c r="Q905">
        <f>VLOOKUP(G905,'effectif par contrat'!A:B,2,FALSE)</f>
        <v>6</v>
      </c>
    </row>
    <row r="906" spans="1:17" x14ac:dyDescent="0.35">
      <c r="A906" s="58" t="s">
        <v>2015</v>
      </c>
      <c r="B906" s="40" t="s">
        <v>451</v>
      </c>
      <c r="C906" s="40" t="str">
        <f t="shared" si="84"/>
        <v>stephane</v>
      </c>
      <c r="D906" s="40">
        <f t="shared" si="85"/>
        <v>9</v>
      </c>
      <c r="E906" s="40">
        <f t="shared" si="86"/>
        <v>16</v>
      </c>
      <c r="F906" s="40" t="str">
        <f t="shared" si="87"/>
        <v>mirouze</v>
      </c>
      <c r="G906" s="40" t="str">
        <f>VLOOKUP(F906,'Effectif contrat'!A:B,2,FALSE)</f>
        <v>ATELIER B05</v>
      </c>
      <c r="H906" s="31" t="s">
        <v>19</v>
      </c>
      <c r="I906" s="31" t="s">
        <v>20</v>
      </c>
      <c r="J906" s="31">
        <v>10</v>
      </c>
      <c r="K906" s="38">
        <v>3.71</v>
      </c>
      <c r="L906" s="31">
        <v>10</v>
      </c>
      <c r="M906" s="38">
        <v>37.1</v>
      </c>
      <c r="N906" s="5"/>
      <c r="O906" t="str">
        <f>VLOOKUP(I906,Article_famille!A:B,2,FALSE)</f>
        <v>Mains</v>
      </c>
      <c r="P906" t="str">
        <f>VLOOKUP(A906,'Copier commandes wix'!I:N,4,FALSE)</f>
        <v>‎10‎/‎11‎/‎2016</v>
      </c>
      <c r="Q906">
        <f>VLOOKUP(G906,'effectif par contrat'!A:B,2,FALSE)</f>
        <v>5</v>
      </c>
    </row>
    <row r="907" spans="1:17" x14ac:dyDescent="0.35">
      <c r="A907" s="58" t="s">
        <v>2014</v>
      </c>
      <c r="B907" s="40" t="s">
        <v>214</v>
      </c>
      <c r="C907" s="40" t="str">
        <f t="shared" si="84"/>
        <v>vincent</v>
      </c>
      <c r="D907" s="40">
        <f t="shared" si="85"/>
        <v>8</v>
      </c>
      <c r="E907" s="40">
        <f t="shared" si="86"/>
        <v>16</v>
      </c>
      <c r="F907" s="40" t="str">
        <f t="shared" si="87"/>
        <v>davantes</v>
      </c>
      <c r="G907" s="40" t="str">
        <f>VLOOKUP(F907,'Effectif contrat'!A:B,2,FALSE)</f>
        <v>AIRBUS - TRAVAUX MOSE</v>
      </c>
      <c r="H907" s="31" t="s">
        <v>19</v>
      </c>
      <c r="I907" s="31" t="s">
        <v>20</v>
      </c>
      <c r="J907" s="31">
        <v>8</v>
      </c>
      <c r="K907" s="38">
        <v>3.71</v>
      </c>
      <c r="L907" s="31">
        <v>120</v>
      </c>
      <c r="M907" s="38">
        <v>445.2</v>
      </c>
      <c r="N907" s="5"/>
      <c r="O907" t="str">
        <f>VLOOKUP(I907,Article_famille!A:B,2,FALSE)</f>
        <v>Mains</v>
      </c>
      <c r="P907" t="str">
        <f>VLOOKUP(A907,'Copier commandes wix'!I:N,4,FALSE)</f>
        <v>‎03‎/‎11‎/‎2016</v>
      </c>
      <c r="Q907">
        <f>VLOOKUP(G907,'effectif par contrat'!A:B,2,FALSE)</f>
        <v>5</v>
      </c>
    </row>
    <row r="908" spans="1:17" x14ac:dyDescent="0.35">
      <c r="A908" s="58" t="s">
        <v>2014</v>
      </c>
      <c r="B908" s="40" t="s">
        <v>214</v>
      </c>
      <c r="C908" s="40" t="str">
        <f t="shared" si="84"/>
        <v>vincent</v>
      </c>
      <c r="D908" s="40">
        <f t="shared" si="85"/>
        <v>8</v>
      </c>
      <c r="E908" s="40">
        <f t="shared" si="86"/>
        <v>16</v>
      </c>
      <c r="F908" s="40" t="str">
        <f t="shared" si="87"/>
        <v>davantes</v>
      </c>
      <c r="G908" s="40" t="str">
        <f>VLOOKUP(F908,'Effectif contrat'!A:B,2,FALSE)</f>
        <v>AIRBUS - TRAVAUX MOSE</v>
      </c>
      <c r="H908" s="32" t="s">
        <v>19</v>
      </c>
      <c r="I908" s="32" t="s">
        <v>20</v>
      </c>
      <c r="J908" s="32">
        <v>9</v>
      </c>
      <c r="K908" s="39">
        <v>3.71</v>
      </c>
      <c r="L908" s="32">
        <v>180</v>
      </c>
      <c r="M908" s="39">
        <v>667.8</v>
      </c>
      <c r="N908" s="6"/>
      <c r="O908" t="str">
        <f>VLOOKUP(I908,Article_famille!A:B,2,FALSE)</f>
        <v>Mains</v>
      </c>
      <c r="P908" t="str">
        <f>VLOOKUP(A908,'Copier commandes wix'!I:N,4,FALSE)</f>
        <v>‎03‎/‎11‎/‎2016</v>
      </c>
      <c r="Q908">
        <f>VLOOKUP(G908,'effectif par contrat'!A:B,2,FALSE)</f>
        <v>5</v>
      </c>
    </row>
    <row r="909" spans="1:17" x14ac:dyDescent="0.35">
      <c r="A909" s="58" t="s">
        <v>2014</v>
      </c>
      <c r="B909" s="40" t="s">
        <v>214</v>
      </c>
      <c r="C909" s="40" t="str">
        <f t="shared" si="84"/>
        <v>vincent</v>
      </c>
      <c r="D909" s="40">
        <f t="shared" si="85"/>
        <v>8</v>
      </c>
      <c r="E909" s="40">
        <f t="shared" si="86"/>
        <v>16</v>
      </c>
      <c r="F909" s="40" t="str">
        <f t="shared" si="87"/>
        <v>davantes</v>
      </c>
      <c r="G909" s="40" t="str">
        <f>VLOOKUP(F909,'Effectif contrat'!A:B,2,FALSE)</f>
        <v>AIRBUS - TRAVAUX MOSE</v>
      </c>
      <c r="H909" s="31" t="s">
        <v>19</v>
      </c>
      <c r="I909" s="31" t="s">
        <v>20</v>
      </c>
      <c r="J909" s="31">
        <v>10</v>
      </c>
      <c r="K909" s="38">
        <v>3.71</v>
      </c>
      <c r="L909" s="31">
        <v>180</v>
      </c>
      <c r="M909" s="38">
        <v>667.8</v>
      </c>
      <c r="N909" s="5"/>
      <c r="O909" t="str">
        <f>VLOOKUP(I909,Article_famille!A:B,2,FALSE)</f>
        <v>Mains</v>
      </c>
      <c r="P909" t="str">
        <f>VLOOKUP(A909,'Copier commandes wix'!I:N,4,FALSE)</f>
        <v>‎03‎/‎11‎/‎2016</v>
      </c>
      <c r="Q909">
        <f>VLOOKUP(G909,'effectif par contrat'!A:B,2,FALSE)</f>
        <v>5</v>
      </c>
    </row>
    <row r="910" spans="1:17" x14ac:dyDescent="0.35">
      <c r="A910" s="58" t="s">
        <v>2014</v>
      </c>
      <c r="B910" s="40" t="s">
        <v>214</v>
      </c>
      <c r="C910" s="40" t="str">
        <f t="shared" si="84"/>
        <v>vincent</v>
      </c>
      <c r="D910" s="40">
        <f t="shared" si="85"/>
        <v>8</v>
      </c>
      <c r="E910" s="40">
        <f t="shared" si="86"/>
        <v>16</v>
      </c>
      <c r="F910" s="40" t="str">
        <f t="shared" si="87"/>
        <v>davantes</v>
      </c>
      <c r="G910" s="40" t="str">
        <f>VLOOKUP(F910,'Effectif contrat'!A:B,2,FALSE)</f>
        <v>AIRBUS - TRAVAUX MOSE</v>
      </c>
      <c r="H910" s="32" t="s">
        <v>19</v>
      </c>
      <c r="I910" s="32" t="s">
        <v>83</v>
      </c>
      <c r="J910" s="32" t="s">
        <v>85</v>
      </c>
      <c r="K910" s="39">
        <v>1.1100000000000001</v>
      </c>
      <c r="L910" s="32">
        <v>5</v>
      </c>
      <c r="M910" s="39">
        <v>5.55</v>
      </c>
      <c r="N910" s="6"/>
      <c r="O910" t="str">
        <f>VLOOKUP(I910,Article_famille!A:B,2,FALSE)</f>
        <v>Mains</v>
      </c>
      <c r="P910" t="str">
        <f>VLOOKUP(A910,'Copier commandes wix'!I:N,4,FALSE)</f>
        <v>‎03‎/‎11‎/‎2016</v>
      </c>
      <c r="Q910">
        <f>VLOOKUP(G910,'effectif par contrat'!A:B,2,FALSE)</f>
        <v>5</v>
      </c>
    </row>
    <row r="911" spans="1:17" x14ac:dyDescent="0.35">
      <c r="A911" s="58" t="s">
        <v>2014</v>
      </c>
      <c r="B911" s="40" t="s">
        <v>214</v>
      </c>
      <c r="C911" s="40" t="str">
        <f t="shared" si="84"/>
        <v>vincent</v>
      </c>
      <c r="D911" s="40">
        <f t="shared" si="85"/>
        <v>8</v>
      </c>
      <c r="E911" s="40">
        <f t="shared" si="86"/>
        <v>16</v>
      </c>
      <c r="F911" s="40" t="str">
        <f t="shared" si="87"/>
        <v>davantes</v>
      </c>
      <c r="G911" s="40" t="str">
        <f>VLOOKUP(F911,'Effectif contrat'!A:B,2,FALSE)</f>
        <v>AIRBUS - TRAVAUX MOSE</v>
      </c>
      <c r="H911" s="31" t="s">
        <v>19</v>
      </c>
      <c r="I911" s="31" t="s">
        <v>509</v>
      </c>
      <c r="J911" s="31"/>
      <c r="K911" s="38">
        <v>6.59</v>
      </c>
      <c r="L911" s="31">
        <v>25</v>
      </c>
      <c r="M911" s="38">
        <v>164.75</v>
      </c>
      <c r="N911" s="5"/>
      <c r="O911" t="str">
        <f>VLOOKUP(I911,Article_famille!A:B,2,FALSE)</f>
        <v>Corps</v>
      </c>
      <c r="P911" t="str">
        <f>VLOOKUP(A911,'Copier commandes wix'!I:N,4,FALSE)</f>
        <v>‎03‎/‎11‎/‎2016</v>
      </c>
      <c r="Q911">
        <f>VLOOKUP(G911,'effectif par contrat'!A:B,2,FALSE)</f>
        <v>5</v>
      </c>
    </row>
    <row r="912" spans="1:17" x14ac:dyDescent="0.35">
      <c r="A912" s="58" t="s">
        <v>2015</v>
      </c>
      <c r="B912" s="40" t="s">
        <v>141</v>
      </c>
      <c r="C912" s="40" t="str">
        <f t="shared" si="84"/>
        <v>KARINE</v>
      </c>
      <c r="D912" s="40">
        <f t="shared" si="85"/>
        <v>7</v>
      </c>
      <c r="E912" s="40">
        <f t="shared" si="86"/>
        <v>12</v>
      </c>
      <c r="F912" s="40" t="str">
        <f t="shared" si="87"/>
        <v>BEDON</v>
      </c>
      <c r="G912" s="40" t="str">
        <f>VLOOKUP(F912,'Effectif contrat'!A:B,2,FALSE)</f>
        <v>B05 - FONCTIONS SUPPORT</v>
      </c>
      <c r="H912" s="31" t="s">
        <v>25</v>
      </c>
      <c r="I912" s="31" t="s">
        <v>35</v>
      </c>
      <c r="J912" s="31">
        <v>43</v>
      </c>
      <c r="K912" s="38">
        <v>29.89</v>
      </c>
      <c r="L912" s="31">
        <v>3</v>
      </c>
      <c r="M912" s="38">
        <v>89.67</v>
      </c>
      <c r="N912" s="5"/>
      <c r="O912" t="str">
        <f>VLOOKUP(I912,Article_famille!A:B,2,FALSE)</f>
        <v>Pieds</v>
      </c>
      <c r="P912" t="str">
        <f>VLOOKUP(A912,'Copier commandes wix'!I:N,4,FALSE)</f>
        <v>‎10‎/‎11‎/‎2016</v>
      </c>
      <c r="Q912">
        <f>VLOOKUP(G912,'effectif par contrat'!A:B,2,FALSE)</f>
        <v>10</v>
      </c>
    </row>
    <row r="913" spans="1:17" x14ac:dyDescent="0.35">
      <c r="A913" s="58" t="s">
        <v>2015</v>
      </c>
      <c r="B913" s="40" t="s">
        <v>141</v>
      </c>
      <c r="C913" s="40" t="str">
        <f t="shared" si="84"/>
        <v>KARINE</v>
      </c>
      <c r="D913" s="40">
        <f t="shared" si="85"/>
        <v>7</v>
      </c>
      <c r="E913" s="40">
        <f t="shared" si="86"/>
        <v>12</v>
      </c>
      <c r="F913" s="40" t="str">
        <f t="shared" si="87"/>
        <v>BEDON</v>
      </c>
      <c r="G913" s="40" t="str">
        <f>VLOOKUP(F913,'Effectif contrat'!A:B,2,FALSE)</f>
        <v>B05 - FONCTIONS SUPPORT</v>
      </c>
      <c r="H913" s="32" t="s">
        <v>25</v>
      </c>
      <c r="I913" s="32" t="s">
        <v>69</v>
      </c>
      <c r="J913" s="32">
        <v>45</v>
      </c>
      <c r="K913" s="39">
        <v>31.36</v>
      </c>
      <c r="L913" s="32">
        <v>1</v>
      </c>
      <c r="M913" s="39">
        <v>31.36</v>
      </c>
      <c r="N913" s="6"/>
      <c r="O913" t="str">
        <f>VLOOKUP(I913,Article_famille!A:B,2,FALSE)</f>
        <v>Pieds</v>
      </c>
      <c r="P913" t="str">
        <f>VLOOKUP(A913,'Copier commandes wix'!I:N,4,FALSE)</f>
        <v>‎10‎/‎11‎/‎2016</v>
      </c>
      <c r="Q913">
        <f>VLOOKUP(G913,'effectif par contrat'!A:B,2,FALSE)</f>
        <v>10</v>
      </c>
    </row>
    <row r="914" spans="1:17" x14ac:dyDescent="0.35">
      <c r="A914" s="58" t="s">
        <v>2015</v>
      </c>
      <c r="B914" s="40" t="s">
        <v>141</v>
      </c>
      <c r="C914" s="40" t="str">
        <f t="shared" si="84"/>
        <v>KARINE</v>
      </c>
      <c r="D914" s="40">
        <f t="shared" si="85"/>
        <v>7</v>
      </c>
      <c r="E914" s="40">
        <f t="shared" si="86"/>
        <v>12</v>
      </c>
      <c r="F914" s="40" t="str">
        <f t="shared" si="87"/>
        <v>BEDON</v>
      </c>
      <c r="G914" s="40" t="str">
        <f>VLOOKUP(F914,'Effectif contrat'!A:B,2,FALSE)</f>
        <v>B05 - FONCTIONS SUPPORT</v>
      </c>
      <c r="H914" s="31" t="s">
        <v>25</v>
      </c>
      <c r="I914" s="31" t="s">
        <v>90</v>
      </c>
      <c r="J914" s="31">
        <v>42</v>
      </c>
      <c r="K914" s="38">
        <v>37</v>
      </c>
      <c r="L914" s="31">
        <v>1</v>
      </c>
      <c r="M914" s="38">
        <v>37</v>
      </c>
      <c r="N914" s="5"/>
      <c r="O914" t="str">
        <f>VLOOKUP(I914,Article_famille!A:B,2,FALSE)</f>
        <v>Pieds</v>
      </c>
      <c r="P914" t="str">
        <f>VLOOKUP(A914,'Copier commandes wix'!I:N,4,FALSE)</f>
        <v>‎10‎/‎11‎/‎2016</v>
      </c>
      <c r="Q914">
        <f>VLOOKUP(G914,'effectif par contrat'!A:B,2,FALSE)</f>
        <v>10</v>
      </c>
    </row>
    <row r="915" spans="1:17" x14ac:dyDescent="0.35">
      <c r="A915" s="58" t="s">
        <v>2015</v>
      </c>
      <c r="B915" s="40" t="s">
        <v>141</v>
      </c>
      <c r="C915" s="40" t="str">
        <f t="shared" si="84"/>
        <v>KARINE</v>
      </c>
      <c r="D915" s="40">
        <f t="shared" si="85"/>
        <v>7</v>
      </c>
      <c r="E915" s="40">
        <f t="shared" si="86"/>
        <v>12</v>
      </c>
      <c r="F915" s="40" t="str">
        <f t="shared" si="87"/>
        <v>BEDON</v>
      </c>
      <c r="G915" s="40" t="str">
        <f>VLOOKUP(F915,'Effectif contrat'!A:B,2,FALSE)</f>
        <v>B05 - FONCTIONS SUPPORT</v>
      </c>
      <c r="H915" s="32" t="s">
        <v>25</v>
      </c>
      <c r="I915" s="32" t="s">
        <v>90</v>
      </c>
      <c r="J915" s="32">
        <v>43</v>
      </c>
      <c r="K915" s="39">
        <v>37</v>
      </c>
      <c r="L915" s="32">
        <v>1</v>
      </c>
      <c r="M915" s="39">
        <v>37</v>
      </c>
      <c r="N915" s="6"/>
      <c r="O915" t="str">
        <f>VLOOKUP(I915,Article_famille!A:B,2,FALSE)</f>
        <v>Pieds</v>
      </c>
      <c r="P915" t="str">
        <f>VLOOKUP(A915,'Copier commandes wix'!I:N,4,FALSE)</f>
        <v>‎10‎/‎11‎/‎2016</v>
      </c>
      <c r="Q915">
        <f>VLOOKUP(G915,'effectif par contrat'!A:B,2,FALSE)</f>
        <v>10</v>
      </c>
    </row>
    <row r="916" spans="1:17" x14ac:dyDescent="0.35">
      <c r="A916" s="58" t="s">
        <v>2015</v>
      </c>
      <c r="B916" s="40" t="s">
        <v>141</v>
      </c>
      <c r="C916" s="40" t="str">
        <f t="shared" si="84"/>
        <v>KARINE</v>
      </c>
      <c r="D916" s="40">
        <f t="shared" si="85"/>
        <v>7</v>
      </c>
      <c r="E916" s="40">
        <f t="shared" si="86"/>
        <v>12</v>
      </c>
      <c r="F916" s="40" t="str">
        <f t="shared" si="87"/>
        <v>BEDON</v>
      </c>
      <c r="G916" s="40" t="str">
        <f>VLOOKUP(F916,'Effectif contrat'!A:B,2,FALSE)</f>
        <v>B05 - FONCTIONS SUPPORT</v>
      </c>
      <c r="H916" s="31" t="s">
        <v>25</v>
      </c>
      <c r="I916" s="31" t="s">
        <v>90</v>
      </c>
      <c r="J916" s="31">
        <v>44</v>
      </c>
      <c r="K916" s="38">
        <v>37</v>
      </c>
      <c r="L916" s="31">
        <v>1</v>
      </c>
      <c r="M916" s="38">
        <v>37</v>
      </c>
      <c r="N916" s="5"/>
      <c r="O916" t="str">
        <f>VLOOKUP(I916,Article_famille!A:B,2,FALSE)</f>
        <v>Pieds</v>
      </c>
      <c r="P916" t="str">
        <f>VLOOKUP(A916,'Copier commandes wix'!I:N,4,FALSE)</f>
        <v>‎10‎/‎11‎/‎2016</v>
      </c>
      <c r="Q916">
        <f>VLOOKUP(G916,'effectif par contrat'!A:B,2,FALSE)</f>
        <v>10</v>
      </c>
    </row>
    <row r="917" spans="1:17" x14ac:dyDescent="0.35">
      <c r="A917" s="58" t="s">
        <v>2015</v>
      </c>
      <c r="B917" s="40" t="s">
        <v>141</v>
      </c>
      <c r="C917" s="40" t="str">
        <f t="shared" si="84"/>
        <v>KARINE</v>
      </c>
      <c r="D917" s="40">
        <f t="shared" si="85"/>
        <v>7</v>
      </c>
      <c r="E917" s="40">
        <f t="shared" si="86"/>
        <v>12</v>
      </c>
      <c r="F917" s="40" t="str">
        <f t="shared" si="87"/>
        <v>BEDON</v>
      </c>
      <c r="G917" s="40" t="str">
        <f>VLOOKUP(F917,'Effectif contrat'!A:B,2,FALSE)</f>
        <v>B05 - FONCTIONS SUPPORT</v>
      </c>
      <c r="H917" s="31" t="s">
        <v>19</v>
      </c>
      <c r="I917" s="31" t="s">
        <v>20</v>
      </c>
      <c r="J917" s="31">
        <v>9</v>
      </c>
      <c r="K917" s="38">
        <v>3.71</v>
      </c>
      <c r="L917" s="31">
        <v>120</v>
      </c>
      <c r="M917" s="38">
        <v>445.2</v>
      </c>
      <c r="N917" s="5"/>
      <c r="O917" t="str">
        <f>VLOOKUP(I917,Article_famille!A:B,2,FALSE)</f>
        <v>Mains</v>
      </c>
      <c r="P917" t="str">
        <f>VLOOKUP(A917,'Copier commandes wix'!I:N,4,FALSE)</f>
        <v>‎10‎/‎11‎/‎2016</v>
      </c>
      <c r="Q917">
        <f>VLOOKUP(G917,'effectif par contrat'!A:B,2,FALSE)</f>
        <v>10</v>
      </c>
    </row>
    <row r="918" spans="1:17" x14ac:dyDescent="0.35">
      <c r="A918" s="58" t="s">
        <v>2015</v>
      </c>
      <c r="B918" s="40" t="s">
        <v>141</v>
      </c>
      <c r="C918" s="40" t="str">
        <f t="shared" si="84"/>
        <v>KARINE</v>
      </c>
      <c r="D918" s="40">
        <f t="shared" si="85"/>
        <v>7</v>
      </c>
      <c r="E918" s="40">
        <f t="shared" si="86"/>
        <v>12</v>
      </c>
      <c r="F918" s="40" t="str">
        <f t="shared" si="87"/>
        <v>BEDON</v>
      </c>
      <c r="G918" s="40" t="str">
        <f>VLOOKUP(F918,'Effectif contrat'!A:B,2,FALSE)</f>
        <v>B05 - FONCTIONS SUPPORT</v>
      </c>
      <c r="H918" s="32" t="s">
        <v>19</v>
      </c>
      <c r="I918" s="32" t="s">
        <v>20</v>
      </c>
      <c r="J918" s="32">
        <v>10</v>
      </c>
      <c r="K918" s="39">
        <v>3.71</v>
      </c>
      <c r="L918" s="32">
        <v>96</v>
      </c>
      <c r="M918" s="39">
        <v>356.16</v>
      </c>
      <c r="N918" s="6"/>
      <c r="O918" t="str">
        <f>VLOOKUP(I918,Article_famille!A:B,2,FALSE)</f>
        <v>Mains</v>
      </c>
      <c r="P918" t="str">
        <f>VLOOKUP(A918,'Copier commandes wix'!I:N,4,FALSE)</f>
        <v>‎10‎/‎11‎/‎2016</v>
      </c>
      <c r="Q918">
        <f>VLOOKUP(G918,'effectif par contrat'!A:B,2,FALSE)</f>
        <v>10</v>
      </c>
    </row>
    <row r="919" spans="1:17" x14ac:dyDescent="0.35">
      <c r="A919" s="58" t="s">
        <v>2015</v>
      </c>
      <c r="B919" s="40" t="s">
        <v>141</v>
      </c>
      <c r="C919" s="40" t="str">
        <f t="shared" si="84"/>
        <v>KARINE</v>
      </c>
      <c r="D919" s="40">
        <f t="shared" si="85"/>
        <v>7</v>
      </c>
      <c r="E919" s="40">
        <f t="shared" si="86"/>
        <v>12</v>
      </c>
      <c r="F919" s="40" t="str">
        <f t="shared" si="87"/>
        <v>BEDON</v>
      </c>
      <c r="G919" s="40" t="str">
        <f>VLOOKUP(F919,'Effectif contrat'!A:B,2,FALSE)</f>
        <v>B05 - FONCTIONS SUPPORT</v>
      </c>
      <c r="H919" s="31" t="s">
        <v>19</v>
      </c>
      <c r="I919" s="31" t="s">
        <v>20</v>
      </c>
      <c r="J919" s="31">
        <v>11</v>
      </c>
      <c r="K919" s="38">
        <v>3.71</v>
      </c>
      <c r="L919" s="31">
        <v>36</v>
      </c>
      <c r="M919" s="38">
        <v>133.56</v>
      </c>
      <c r="N919" s="5"/>
      <c r="O919" t="str">
        <f>VLOOKUP(I919,Article_famille!A:B,2,FALSE)</f>
        <v>Mains</v>
      </c>
      <c r="P919" t="str">
        <f>VLOOKUP(A919,'Copier commandes wix'!I:N,4,FALSE)</f>
        <v>‎10‎/‎11‎/‎2016</v>
      </c>
      <c r="Q919">
        <f>VLOOKUP(G919,'effectif par contrat'!A:B,2,FALSE)</f>
        <v>10</v>
      </c>
    </row>
    <row r="920" spans="1:17" x14ac:dyDescent="0.35">
      <c r="A920" s="58" t="s">
        <v>2015</v>
      </c>
      <c r="B920" s="40" t="s">
        <v>141</v>
      </c>
      <c r="C920" s="40" t="str">
        <f t="shared" si="84"/>
        <v>KARINE</v>
      </c>
      <c r="D920" s="40">
        <f t="shared" si="85"/>
        <v>7</v>
      </c>
      <c r="E920" s="40">
        <f t="shared" si="86"/>
        <v>12</v>
      </c>
      <c r="F920" s="40" t="str">
        <f t="shared" si="87"/>
        <v>BEDON</v>
      </c>
      <c r="G920" s="40" t="str">
        <f>VLOOKUP(F920,'Effectif contrat'!A:B,2,FALSE)</f>
        <v>B05 - FONCTIONS SUPPORT</v>
      </c>
      <c r="H920" s="32" t="s">
        <v>19</v>
      </c>
      <c r="I920" s="32" t="s">
        <v>20</v>
      </c>
      <c r="J920" s="32">
        <v>7</v>
      </c>
      <c r="K920" s="39">
        <v>3.71</v>
      </c>
      <c r="L920" s="32">
        <v>12</v>
      </c>
      <c r="M920" s="39">
        <v>44.52</v>
      </c>
      <c r="N920" s="6"/>
      <c r="O920" t="str">
        <f>VLOOKUP(I920,Article_famille!A:B,2,FALSE)</f>
        <v>Mains</v>
      </c>
      <c r="P920" t="str">
        <f>VLOOKUP(A920,'Copier commandes wix'!I:N,4,FALSE)</f>
        <v>‎10‎/‎11‎/‎2016</v>
      </c>
      <c r="Q920">
        <f>VLOOKUP(G920,'effectif par contrat'!A:B,2,FALSE)</f>
        <v>10</v>
      </c>
    </row>
    <row r="921" spans="1:17" x14ac:dyDescent="0.35">
      <c r="A921" s="58" t="s">
        <v>2015</v>
      </c>
      <c r="B921" s="40" t="s">
        <v>141</v>
      </c>
      <c r="C921" s="40" t="str">
        <f t="shared" si="84"/>
        <v>KARINE</v>
      </c>
      <c r="D921" s="40">
        <f t="shared" si="85"/>
        <v>7</v>
      </c>
      <c r="E921" s="40">
        <f t="shared" si="86"/>
        <v>12</v>
      </c>
      <c r="F921" s="40" t="str">
        <f t="shared" si="87"/>
        <v>BEDON</v>
      </c>
      <c r="G921" s="40" t="str">
        <f>VLOOKUP(F921,'Effectif contrat'!A:B,2,FALSE)</f>
        <v>B05 - FONCTIONS SUPPORT</v>
      </c>
      <c r="H921" s="31" t="s">
        <v>19</v>
      </c>
      <c r="I921" s="31" t="s">
        <v>495</v>
      </c>
      <c r="J921" s="31">
        <v>10</v>
      </c>
      <c r="K921" s="38">
        <v>4.9400000000000004</v>
      </c>
      <c r="L921" s="31">
        <v>60</v>
      </c>
      <c r="M921" s="38">
        <v>296.39999999999998</v>
      </c>
      <c r="N921" s="5"/>
      <c r="O921" t="str">
        <f>VLOOKUP(I921,Article_famille!A:B,2,FALSE)</f>
        <v>Mains</v>
      </c>
      <c r="P921" t="str">
        <f>VLOOKUP(A921,'Copier commandes wix'!I:N,4,FALSE)</f>
        <v>‎10‎/‎11‎/‎2016</v>
      </c>
      <c r="Q921">
        <f>VLOOKUP(G921,'effectif par contrat'!A:B,2,FALSE)</f>
        <v>10</v>
      </c>
    </row>
    <row r="922" spans="1:17" x14ac:dyDescent="0.35">
      <c r="A922" s="58" t="s">
        <v>2015</v>
      </c>
      <c r="B922" s="40" t="s">
        <v>141</v>
      </c>
      <c r="C922" s="40" t="str">
        <f t="shared" si="84"/>
        <v>KARINE</v>
      </c>
      <c r="D922" s="40">
        <f t="shared" si="85"/>
        <v>7</v>
      </c>
      <c r="E922" s="40">
        <f t="shared" si="86"/>
        <v>12</v>
      </c>
      <c r="F922" s="40" t="str">
        <f t="shared" si="87"/>
        <v>BEDON</v>
      </c>
      <c r="G922" s="40" t="str">
        <f>VLOOKUP(F922,'Effectif contrat'!A:B,2,FALSE)</f>
        <v>B05 - FONCTIONS SUPPORT</v>
      </c>
      <c r="H922" s="32" t="s">
        <v>19</v>
      </c>
      <c r="I922" s="32" t="s">
        <v>495</v>
      </c>
      <c r="J922" s="32">
        <v>9</v>
      </c>
      <c r="K922" s="39">
        <v>4.9400000000000004</v>
      </c>
      <c r="L922" s="32">
        <v>40</v>
      </c>
      <c r="M922" s="39">
        <v>197.6</v>
      </c>
      <c r="N922" s="6"/>
      <c r="O922" t="str">
        <f>VLOOKUP(I922,Article_famille!A:B,2,FALSE)</f>
        <v>Mains</v>
      </c>
      <c r="P922" t="str">
        <f>VLOOKUP(A922,'Copier commandes wix'!I:N,4,FALSE)</f>
        <v>‎10‎/‎11‎/‎2016</v>
      </c>
      <c r="Q922">
        <f>VLOOKUP(G922,'effectif par contrat'!A:B,2,FALSE)</f>
        <v>10</v>
      </c>
    </row>
    <row r="923" spans="1:17" x14ac:dyDescent="0.35">
      <c r="A923" s="58" t="s">
        <v>2015</v>
      </c>
      <c r="B923" s="40" t="s">
        <v>141</v>
      </c>
      <c r="C923" s="40" t="str">
        <f t="shared" si="84"/>
        <v>KARINE</v>
      </c>
      <c r="D923" s="40">
        <f t="shared" si="85"/>
        <v>7</v>
      </c>
      <c r="E923" s="40">
        <f t="shared" si="86"/>
        <v>12</v>
      </c>
      <c r="F923" s="40" t="str">
        <f t="shared" si="87"/>
        <v>BEDON</v>
      </c>
      <c r="G923" s="40" t="str">
        <f>VLOOKUP(F923,'Effectif contrat'!A:B,2,FALSE)</f>
        <v>B05 - FONCTIONS SUPPORT</v>
      </c>
      <c r="H923" s="31" t="s">
        <v>19</v>
      </c>
      <c r="I923" s="31" t="s">
        <v>22</v>
      </c>
      <c r="J923" s="31">
        <v>41</v>
      </c>
      <c r="K923" s="38">
        <v>41.53</v>
      </c>
      <c r="L923" s="31">
        <v>1</v>
      </c>
      <c r="M923" s="38">
        <v>41.53</v>
      </c>
      <c r="N923" s="5"/>
      <c r="O923" t="str">
        <f>VLOOKUP(I923,Article_famille!A:B,2,FALSE)</f>
        <v>Pieds</v>
      </c>
      <c r="P923" t="str">
        <f>VLOOKUP(A923,'Copier commandes wix'!I:N,4,FALSE)</f>
        <v>‎10‎/‎11‎/‎2016</v>
      </c>
      <c r="Q923">
        <f>VLOOKUP(G923,'effectif par contrat'!A:B,2,FALSE)</f>
        <v>10</v>
      </c>
    </row>
    <row r="924" spans="1:17" x14ac:dyDescent="0.35">
      <c r="A924" s="58" t="s">
        <v>2015</v>
      </c>
      <c r="B924" s="40" t="s">
        <v>141</v>
      </c>
      <c r="C924" s="40" t="str">
        <f t="shared" si="84"/>
        <v>KARINE</v>
      </c>
      <c r="D924" s="40">
        <f t="shared" si="85"/>
        <v>7</v>
      </c>
      <c r="E924" s="40">
        <f t="shared" si="86"/>
        <v>12</v>
      </c>
      <c r="F924" s="40" t="str">
        <f t="shared" si="87"/>
        <v>BEDON</v>
      </c>
      <c r="G924" s="40" t="str">
        <f>VLOOKUP(F924,'Effectif contrat'!A:B,2,FALSE)</f>
        <v>B05 - FONCTIONS SUPPORT</v>
      </c>
      <c r="H924" s="32" t="s">
        <v>19</v>
      </c>
      <c r="I924" s="32" t="s">
        <v>22</v>
      </c>
      <c r="J924" s="32">
        <v>42</v>
      </c>
      <c r="K924" s="39">
        <v>41.53</v>
      </c>
      <c r="L924" s="32">
        <v>2</v>
      </c>
      <c r="M924" s="39">
        <v>83.06</v>
      </c>
      <c r="N924" s="6"/>
      <c r="O924" t="str">
        <f>VLOOKUP(I924,Article_famille!A:B,2,FALSE)</f>
        <v>Pieds</v>
      </c>
      <c r="P924" t="str">
        <f>VLOOKUP(A924,'Copier commandes wix'!I:N,4,FALSE)</f>
        <v>‎10‎/‎11‎/‎2016</v>
      </c>
      <c r="Q924">
        <f>VLOOKUP(G924,'effectif par contrat'!A:B,2,FALSE)</f>
        <v>10</v>
      </c>
    </row>
    <row r="925" spans="1:17" x14ac:dyDescent="0.35">
      <c r="A925" s="58" t="s">
        <v>2015</v>
      </c>
      <c r="B925" s="40" t="s">
        <v>141</v>
      </c>
      <c r="C925" s="40" t="str">
        <f t="shared" si="84"/>
        <v>KARINE</v>
      </c>
      <c r="D925" s="40">
        <f t="shared" si="85"/>
        <v>7</v>
      </c>
      <c r="E925" s="40">
        <f t="shared" si="86"/>
        <v>12</v>
      </c>
      <c r="F925" s="40" t="str">
        <f t="shared" si="87"/>
        <v>BEDON</v>
      </c>
      <c r="G925" s="40" t="str">
        <f>VLOOKUP(F925,'Effectif contrat'!A:B,2,FALSE)</f>
        <v>B05 - FONCTIONS SUPPORT</v>
      </c>
      <c r="H925" s="31" t="s">
        <v>19</v>
      </c>
      <c r="I925" s="31" t="s">
        <v>22</v>
      </c>
      <c r="J925" s="31">
        <v>43</v>
      </c>
      <c r="K925" s="38">
        <v>41.53</v>
      </c>
      <c r="L925" s="31">
        <v>3</v>
      </c>
      <c r="M925" s="38">
        <v>124.59</v>
      </c>
      <c r="N925" s="5"/>
      <c r="O925" t="str">
        <f>VLOOKUP(I925,Article_famille!A:B,2,FALSE)</f>
        <v>Pieds</v>
      </c>
      <c r="P925" t="str">
        <f>VLOOKUP(A925,'Copier commandes wix'!I:N,4,FALSE)</f>
        <v>‎10‎/‎11‎/‎2016</v>
      </c>
      <c r="Q925">
        <f>VLOOKUP(G925,'effectif par contrat'!A:B,2,FALSE)</f>
        <v>10</v>
      </c>
    </row>
    <row r="926" spans="1:17" x14ac:dyDescent="0.35">
      <c r="A926" s="58" t="s">
        <v>2015</v>
      </c>
      <c r="B926" s="40" t="s">
        <v>141</v>
      </c>
      <c r="C926" s="40" t="str">
        <f t="shared" si="84"/>
        <v>KARINE</v>
      </c>
      <c r="D926" s="40">
        <f t="shared" si="85"/>
        <v>7</v>
      </c>
      <c r="E926" s="40">
        <f t="shared" si="86"/>
        <v>12</v>
      </c>
      <c r="F926" s="40" t="str">
        <f t="shared" si="87"/>
        <v>BEDON</v>
      </c>
      <c r="G926" s="40" t="str">
        <f>VLOOKUP(F926,'Effectif contrat'!A:B,2,FALSE)</f>
        <v>B05 - FONCTIONS SUPPORT</v>
      </c>
      <c r="H926" s="32" t="s">
        <v>19</v>
      </c>
      <c r="I926" s="32" t="s">
        <v>22</v>
      </c>
      <c r="J926" s="32">
        <v>44</v>
      </c>
      <c r="K926" s="39">
        <v>41.53</v>
      </c>
      <c r="L926" s="32">
        <v>1</v>
      </c>
      <c r="M926" s="39">
        <v>41.53</v>
      </c>
      <c r="N926" s="6"/>
      <c r="O926" t="str">
        <f>VLOOKUP(I926,Article_famille!A:B,2,FALSE)</f>
        <v>Pieds</v>
      </c>
      <c r="P926" t="str">
        <f>VLOOKUP(A926,'Copier commandes wix'!I:N,4,FALSE)</f>
        <v>‎10‎/‎11‎/‎2016</v>
      </c>
      <c r="Q926">
        <f>VLOOKUP(G926,'effectif par contrat'!A:B,2,FALSE)</f>
        <v>10</v>
      </c>
    </row>
    <row r="927" spans="1:17" x14ac:dyDescent="0.35">
      <c r="A927" s="58" t="s">
        <v>2015</v>
      </c>
      <c r="B927" s="40" t="s">
        <v>141</v>
      </c>
      <c r="C927" s="40" t="str">
        <f t="shared" si="84"/>
        <v>KARINE</v>
      </c>
      <c r="D927" s="40">
        <f t="shared" si="85"/>
        <v>7</v>
      </c>
      <c r="E927" s="40">
        <f t="shared" si="86"/>
        <v>12</v>
      </c>
      <c r="F927" s="40" t="str">
        <f t="shared" si="87"/>
        <v>BEDON</v>
      </c>
      <c r="G927" s="40" t="str">
        <f>VLOOKUP(F927,'Effectif contrat'!A:B,2,FALSE)</f>
        <v>B05 - FONCTIONS SUPPORT</v>
      </c>
      <c r="H927" s="31" t="s">
        <v>19</v>
      </c>
      <c r="I927" s="31" t="s">
        <v>37</v>
      </c>
      <c r="J927" s="31">
        <v>41</v>
      </c>
      <c r="K927" s="38">
        <v>35.200000000000003</v>
      </c>
      <c r="L927" s="31">
        <v>2</v>
      </c>
      <c r="M927" s="38">
        <v>70.400000000000006</v>
      </c>
      <c r="N927" s="5"/>
      <c r="O927" t="str">
        <f>VLOOKUP(I927,Article_famille!A:B,2,FALSE)</f>
        <v>Pieds</v>
      </c>
      <c r="P927" t="str">
        <f>VLOOKUP(A927,'Copier commandes wix'!I:N,4,FALSE)</f>
        <v>‎10‎/‎11‎/‎2016</v>
      </c>
      <c r="Q927">
        <f>VLOOKUP(G927,'effectif par contrat'!A:B,2,FALSE)</f>
        <v>10</v>
      </c>
    </row>
    <row r="928" spans="1:17" x14ac:dyDescent="0.35">
      <c r="A928" s="58" t="s">
        <v>2015</v>
      </c>
      <c r="B928" s="40" t="s">
        <v>141</v>
      </c>
      <c r="C928" s="40" t="str">
        <f t="shared" si="84"/>
        <v>KARINE</v>
      </c>
      <c r="D928" s="40">
        <f t="shared" si="85"/>
        <v>7</v>
      </c>
      <c r="E928" s="40">
        <f t="shared" si="86"/>
        <v>12</v>
      </c>
      <c r="F928" s="40" t="str">
        <f t="shared" si="87"/>
        <v>BEDON</v>
      </c>
      <c r="G928" s="40" t="str">
        <f>VLOOKUP(F928,'Effectif contrat'!A:B,2,FALSE)</f>
        <v>B05 - FONCTIONS SUPPORT</v>
      </c>
      <c r="H928" s="32" t="s">
        <v>19</v>
      </c>
      <c r="I928" s="32" t="s">
        <v>37</v>
      </c>
      <c r="J928" s="32">
        <v>42</v>
      </c>
      <c r="K928" s="39">
        <v>35.200000000000003</v>
      </c>
      <c r="L928" s="32">
        <v>3</v>
      </c>
      <c r="M928" s="39">
        <v>105.6</v>
      </c>
      <c r="N928" s="6"/>
      <c r="O928" t="str">
        <f>VLOOKUP(I928,Article_famille!A:B,2,FALSE)</f>
        <v>Pieds</v>
      </c>
      <c r="P928" t="str">
        <f>VLOOKUP(A928,'Copier commandes wix'!I:N,4,FALSE)</f>
        <v>‎10‎/‎11‎/‎2016</v>
      </c>
      <c r="Q928">
        <f>VLOOKUP(G928,'effectif par contrat'!A:B,2,FALSE)</f>
        <v>10</v>
      </c>
    </row>
    <row r="929" spans="1:17" x14ac:dyDescent="0.35">
      <c r="A929" s="58" t="s">
        <v>2015</v>
      </c>
      <c r="B929" s="40" t="s">
        <v>141</v>
      </c>
      <c r="C929" s="40" t="str">
        <f t="shared" si="84"/>
        <v>KARINE</v>
      </c>
      <c r="D929" s="40">
        <f t="shared" si="85"/>
        <v>7</v>
      </c>
      <c r="E929" s="40">
        <f t="shared" si="86"/>
        <v>12</v>
      </c>
      <c r="F929" s="40" t="str">
        <f t="shared" si="87"/>
        <v>BEDON</v>
      </c>
      <c r="G929" s="40" t="str">
        <f>VLOOKUP(F929,'Effectif contrat'!A:B,2,FALSE)</f>
        <v>B05 - FONCTIONS SUPPORT</v>
      </c>
      <c r="H929" s="31" t="s">
        <v>19</v>
      </c>
      <c r="I929" s="31" t="s">
        <v>37</v>
      </c>
      <c r="J929" s="31">
        <v>43</v>
      </c>
      <c r="K929" s="38">
        <v>35.200000000000003</v>
      </c>
      <c r="L929" s="31">
        <v>4</v>
      </c>
      <c r="M929" s="38">
        <v>140.80000000000001</v>
      </c>
      <c r="N929" s="5"/>
      <c r="O929" t="str">
        <f>VLOOKUP(I929,Article_famille!A:B,2,FALSE)</f>
        <v>Pieds</v>
      </c>
      <c r="P929" t="str">
        <f>VLOOKUP(A929,'Copier commandes wix'!I:N,4,FALSE)</f>
        <v>‎10‎/‎11‎/‎2016</v>
      </c>
      <c r="Q929">
        <f>VLOOKUP(G929,'effectif par contrat'!A:B,2,FALSE)</f>
        <v>10</v>
      </c>
    </row>
    <row r="930" spans="1:17" x14ac:dyDescent="0.35">
      <c r="A930" s="58" t="s">
        <v>2015</v>
      </c>
      <c r="B930" s="40" t="s">
        <v>141</v>
      </c>
      <c r="C930" s="40" t="str">
        <f t="shared" ref="C930:C989" si="88">IFERROR(MID(B930,1,FIND(" ",B930,1)-1),"")</f>
        <v>KARINE</v>
      </c>
      <c r="D930" s="40">
        <f t="shared" ref="D930:D989" si="89">LEN(C930)+1</f>
        <v>7</v>
      </c>
      <c r="E930" s="40">
        <f t="shared" ref="E930:E989" si="90">LEN(B930)</f>
        <v>12</v>
      </c>
      <c r="F930" s="40" t="str">
        <f t="shared" ref="F930:F989" si="91">RIGHT(B930,E930-D930)</f>
        <v>BEDON</v>
      </c>
      <c r="G930" s="40" t="str">
        <f>VLOOKUP(F930,'Effectif contrat'!A:B,2,FALSE)</f>
        <v>B05 - FONCTIONS SUPPORT</v>
      </c>
      <c r="H930" s="32" t="s">
        <v>19</v>
      </c>
      <c r="I930" s="32" t="s">
        <v>37</v>
      </c>
      <c r="J930" s="32">
        <v>44</v>
      </c>
      <c r="K930" s="39">
        <v>35.200000000000003</v>
      </c>
      <c r="L930" s="32">
        <v>3</v>
      </c>
      <c r="M930" s="39">
        <v>105.6</v>
      </c>
      <c r="N930" s="6"/>
      <c r="O930" t="str">
        <f>VLOOKUP(I930,Article_famille!A:B,2,FALSE)</f>
        <v>Pieds</v>
      </c>
      <c r="P930" t="str">
        <f>VLOOKUP(A930,'Copier commandes wix'!I:N,4,FALSE)</f>
        <v>‎10‎/‎11‎/‎2016</v>
      </c>
      <c r="Q930">
        <f>VLOOKUP(G930,'effectif par contrat'!A:B,2,FALSE)</f>
        <v>10</v>
      </c>
    </row>
    <row r="931" spans="1:17" x14ac:dyDescent="0.35">
      <c r="A931" s="58" t="s">
        <v>2015</v>
      </c>
      <c r="B931" s="40" t="s">
        <v>141</v>
      </c>
      <c r="C931" s="40" t="str">
        <f t="shared" si="88"/>
        <v>KARINE</v>
      </c>
      <c r="D931" s="40">
        <f t="shared" si="89"/>
        <v>7</v>
      </c>
      <c r="E931" s="40">
        <f t="shared" si="90"/>
        <v>12</v>
      </c>
      <c r="F931" s="40" t="str">
        <f t="shared" si="91"/>
        <v>BEDON</v>
      </c>
      <c r="G931" s="40" t="str">
        <f>VLOOKUP(F931,'Effectif contrat'!A:B,2,FALSE)</f>
        <v>B05 - FONCTIONS SUPPORT</v>
      </c>
      <c r="H931" s="31" t="s">
        <v>19</v>
      </c>
      <c r="I931" s="31" t="s">
        <v>163</v>
      </c>
      <c r="J931" s="31" t="s">
        <v>508</v>
      </c>
      <c r="K931" s="38">
        <v>3.36</v>
      </c>
      <c r="L931" s="31">
        <v>5</v>
      </c>
      <c r="M931" s="38">
        <v>16.8</v>
      </c>
      <c r="N931" s="5"/>
      <c r="O931" t="str">
        <f>VLOOKUP(I931,Article_famille!A:B,2,FALSE)</f>
        <v>Corps</v>
      </c>
      <c r="P931" t="str">
        <f>VLOOKUP(A931,'Copier commandes wix'!I:N,4,FALSE)</f>
        <v>‎10‎/‎11‎/‎2016</v>
      </c>
      <c r="Q931">
        <f>VLOOKUP(G931,'effectif par contrat'!A:B,2,FALSE)</f>
        <v>10</v>
      </c>
    </row>
    <row r="932" spans="1:17" x14ac:dyDescent="0.35">
      <c r="A932" s="58" t="s">
        <v>2015</v>
      </c>
      <c r="B932" s="40" t="s">
        <v>141</v>
      </c>
      <c r="C932" s="40" t="str">
        <f t="shared" si="88"/>
        <v>KARINE</v>
      </c>
      <c r="D932" s="40">
        <f t="shared" si="89"/>
        <v>7</v>
      </c>
      <c r="E932" s="40">
        <f t="shared" si="90"/>
        <v>12</v>
      </c>
      <c r="F932" s="40" t="str">
        <f t="shared" si="91"/>
        <v>BEDON</v>
      </c>
      <c r="G932" s="40" t="str">
        <f>VLOOKUP(F932,'Effectif contrat'!A:B,2,FALSE)</f>
        <v>B05 - FONCTIONS SUPPORT</v>
      </c>
      <c r="H932" s="32" t="s">
        <v>19</v>
      </c>
      <c r="I932" s="32" t="s">
        <v>163</v>
      </c>
      <c r="J932" s="32" t="s">
        <v>164</v>
      </c>
      <c r="K932" s="39">
        <v>3.36</v>
      </c>
      <c r="L932" s="32">
        <v>10</v>
      </c>
      <c r="M932" s="39">
        <v>33.6</v>
      </c>
      <c r="N932" s="6"/>
      <c r="O932" t="str">
        <f>VLOOKUP(I932,Article_famille!A:B,2,FALSE)</f>
        <v>Corps</v>
      </c>
      <c r="P932" t="str">
        <f>VLOOKUP(A932,'Copier commandes wix'!I:N,4,FALSE)</f>
        <v>‎10‎/‎11‎/‎2016</v>
      </c>
      <c r="Q932">
        <f>VLOOKUP(G932,'effectif par contrat'!A:B,2,FALSE)</f>
        <v>10</v>
      </c>
    </row>
    <row r="933" spans="1:17" x14ac:dyDescent="0.35">
      <c r="A933" s="58" t="s">
        <v>2015</v>
      </c>
      <c r="B933" s="40" t="s">
        <v>141</v>
      </c>
      <c r="C933" s="40" t="str">
        <f t="shared" si="88"/>
        <v>KARINE</v>
      </c>
      <c r="D933" s="40">
        <f t="shared" si="89"/>
        <v>7</v>
      </c>
      <c r="E933" s="40">
        <f t="shared" si="90"/>
        <v>12</v>
      </c>
      <c r="F933" s="40" t="str">
        <f t="shared" si="91"/>
        <v>BEDON</v>
      </c>
      <c r="G933" s="40" t="str">
        <f>VLOOKUP(F933,'Effectif contrat'!A:B,2,FALSE)</f>
        <v>B05 - FONCTIONS SUPPORT</v>
      </c>
      <c r="H933" s="31" t="s">
        <v>19</v>
      </c>
      <c r="I933" s="31" t="s">
        <v>163</v>
      </c>
      <c r="J933" s="31" t="s">
        <v>222</v>
      </c>
      <c r="K933" s="38">
        <v>3.36</v>
      </c>
      <c r="L933" s="31">
        <v>16</v>
      </c>
      <c r="M933" s="38">
        <v>53.76</v>
      </c>
      <c r="N933" s="5"/>
      <c r="O933" t="str">
        <f>VLOOKUP(I933,Article_famille!A:B,2,FALSE)</f>
        <v>Corps</v>
      </c>
      <c r="P933" t="str">
        <f>VLOOKUP(A933,'Copier commandes wix'!I:N,4,FALSE)</f>
        <v>‎10‎/‎11‎/‎2016</v>
      </c>
      <c r="Q933">
        <f>VLOOKUP(G933,'effectif par contrat'!A:B,2,FALSE)</f>
        <v>10</v>
      </c>
    </row>
    <row r="934" spans="1:17" x14ac:dyDescent="0.35">
      <c r="A934" s="58" t="s">
        <v>2015</v>
      </c>
      <c r="B934" s="40" t="s">
        <v>141</v>
      </c>
      <c r="C934" s="40" t="str">
        <f t="shared" si="88"/>
        <v>KARINE</v>
      </c>
      <c r="D934" s="40">
        <f t="shared" si="89"/>
        <v>7</v>
      </c>
      <c r="E934" s="40">
        <f t="shared" si="90"/>
        <v>12</v>
      </c>
      <c r="F934" s="40" t="str">
        <f t="shared" si="91"/>
        <v>BEDON</v>
      </c>
      <c r="G934" s="40" t="str">
        <f>VLOOKUP(F934,'Effectif contrat'!A:B,2,FALSE)</f>
        <v>B05 - FONCTIONS SUPPORT</v>
      </c>
      <c r="H934" s="32" t="s">
        <v>19</v>
      </c>
      <c r="I934" s="32" t="s">
        <v>66</v>
      </c>
      <c r="J934" s="32"/>
      <c r="K934" s="39">
        <v>7.51</v>
      </c>
      <c r="L934" s="32">
        <v>20</v>
      </c>
      <c r="M934" s="39">
        <v>150.19999999999999</v>
      </c>
      <c r="N934" s="6"/>
      <c r="O934" t="str">
        <f>VLOOKUP(I934,Article_famille!A:B,2,FALSE)</f>
        <v>Yeux</v>
      </c>
      <c r="P934" t="str">
        <f>VLOOKUP(A934,'Copier commandes wix'!I:N,4,FALSE)</f>
        <v>‎10‎/‎11‎/‎2016</v>
      </c>
      <c r="Q934">
        <f>VLOOKUP(G934,'effectif par contrat'!A:B,2,FALSE)</f>
        <v>10</v>
      </c>
    </row>
    <row r="935" spans="1:17" x14ac:dyDescent="0.35">
      <c r="A935" s="58" t="s">
        <v>2015</v>
      </c>
      <c r="B935" s="40" t="s">
        <v>141</v>
      </c>
      <c r="C935" s="40" t="str">
        <f t="shared" si="88"/>
        <v>KARINE</v>
      </c>
      <c r="D935" s="40">
        <f t="shared" si="89"/>
        <v>7</v>
      </c>
      <c r="E935" s="40">
        <f t="shared" si="90"/>
        <v>12</v>
      </c>
      <c r="F935" s="40" t="str">
        <f t="shared" si="91"/>
        <v>BEDON</v>
      </c>
      <c r="G935" s="40" t="str">
        <f>VLOOKUP(F935,'Effectif contrat'!A:B,2,FALSE)</f>
        <v>B05 - FONCTIONS SUPPORT</v>
      </c>
      <c r="H935" s="31" t="s">
        <v>19</v>
      </c>
      <c r="I935" s="31" t="s">
        <v>86</v>
      </c>
      <c r="J935" s="31"/>
      <c r="K935" s="38">
        <v>16.88</v>
      </c>
      <c r="L935" s="31">
        <v>1</v>
      </c>
      <c r="M935" s="38">
        <v>16.88</v>
      </c>
      <c r="N935" s="5"/>
      <c r="O935" t="str">
        <f>VLOOKUP(I935,Article_famille!A:B,2,FALSE)</f>
        <v>Auditif</v>
      </c>
      <c r="P935" t="str">
        <f>VLOOKUP(A935,'Copier commandes wix'!I:N,4,FALSE)</f>
        <v>‎10‎/‎11‎/‎2016</v>
      </c>
      <c r="Q935">
        <f>VLOOKUP(G935,'effectif par contrat'!A:B,2,FALSE)</f>
        <v>10</v>
      </c>
    </row>
    <row r="936" spans="1:17" x14ac:dyDescent="0.35">
      <c r="A936" s="58" t="s">
        <v>2015</v>
      </c>
      <c r="B936" s="40" t="s">
        <v>141</v>
      </c>
      <c r="C936" s="40" t="str">
        <f t="shared" si="88"/>
        <v>KARINE</v>
      </c>
      <c r="D936" s="40">
        <f t="shared" si="89"/>
        <v>7</v>
      </c>
      <c r="E936" s="40">
        <f t="shared" si="90"/>
        <v>12</v>
      </c>
      <c r="F936" s="40" t="str">
        <f t="shared" si="91"/>
        <v>BEDON</v>
      </c>
      <c r="G936" s="40" t="str">
        <f>VLOOKUP(F936,'Effectif contrat'!A:B,2,FALSE)</f>
        <v>B05 - FONCTIONS SUPPORT</v>
      </c>
      <c r="H936" s="32" t="s">
        <v>19</v>
      </c>
      <c r="I936" s="32" t="s">
        <v>122</v>
      </c>
      <c r="J936" s="32"/>
      <c r="K936" s="39">
        <v>13.3</v>
      </c>
      <c r="L936" s="32">
        <v>5</v>
      </c>
      <c r="M936" s="39">
        <v>66.5</v>
      </c>
      <c r="N936" s="6"/>
      <c r="O936" t="str">
        <f>VLOOKUP(I936,Article_famille!A:B,2,FALSE)</f>
        <v>Auditif</v>
      </c>
      <c r="P936" t="str">
        <f>VLOOKUP(A936,'Copier commandes wix'!I:N,4,FALSE)</f>
        <v>‎10‎/‎11‎/‎2016</v>
      </c>
      <c r="Q936">
        <f>VLOOKUP(G936,'effectif par contrat'!A:B,2,FALSE)</f>
        <v>10</v>
      </c>
    </row>
    <row r="937" spans="1:17" x14ac:dyDescent="0.35">
      <c r="A937" s="58" t="s">
        <v>2015</v>
      </c>
      <c r="B937" s="40" t="s">
        <v>141</v>
      </c>
      <c r="C937" s="40" t="str">
        <f t="shared" si="88"/>
        <v>KARINE</v>
      </c>
      <c r="D937" s="40">
        <f t="shared" si="89"/>
        <v>7</v>
      </c>
      <c r="E937" s="40">
        <f t="shared" si="90"/>
        <v>12</v>
      </c>
      <c r="F937" s="40" t="str">
        <f t="shared" si="91"/>
        <v>BEDON</v>
      </c>
      <c r="G937" s="40" t="str">
        <f>VLOOKUP(F937,'Effectif contrat'!A:B,2,FALSE)</f>
        <v>B05 - FONCTIONS SUPPORT</v>
      </c>
      <c r="H937" s="31" t="s">
        <v>19</v>
      </c>
      <c r="I937" s="31" t="s">
        <v>443</v>
      </c>
      <c r="J937" s="31"/>
      <c r="K937" s="38">
        <v>3.95</v>
      </c>
      <c r="L937" s="31">
        <v>30</v>
      </c>
      <c r="M937" s="38">
        <v>118.5</v>
      </c>
      <c r="N937" s="5"/>
      <c r="O937" t="str">
        <f>VLOOKUP(I937,Article_famille!A:B,2,FALSE)</f>
        <v>Respiratoire</v>
      </c>
      <c r="P937" t="str">
        <f>VLOOKUP(A937,'Copier commandes wix'!I:N,4,FALSE)</f>
        <v>‎10‎/‎11‎/‎2016</v>
      </c>
      <c r="Q937">
        <f>VLOOKUP(G937,'effectif par contrat'!A:B,2,FALSE)</f>
        <v>10</v>
      </c>
    </row>
    <row r="938" spans="1:17" x14ac:dyDescent="0.35">
      <c r="A938" s="58" t="s">
        <v>2015</v>
      </c>
      <c r="B938" s="40" t="s">
        <v>141</v>
      </c>
      <c r="C938" s="40" t="str">
        <f t="shared" si="88"/>
        <v>KARINE</v>
      </c>
      <c r="D938" s="40">
        <f t="shared" si="89"/>
        <v>7</v>
      </c>
      <c r="E938" s="40">
        <f t="shared" si="90"/>
        <v>12</v>
      </c>
      <c r="F938" s="40" t="str">
        <f t="shared" si="91"/>
        <v>BEDON</v>
      </c>
      <c r="G938" s="40" t="str">
        <f>VLOOKUP(F938,'Effectif contrat'!A:B,2,FALSE)</f>
        <v>B05 - FONCTIONS SUPPORT</v>
      </c>
      <c r="H938" s="32" t="s">
        <v>19</v>
      </c>
      <c r="I938" s="32" t="s">
        <v>27</v>
      </c>
      <c r="J938" s="32"/>
      <c r="K938" s="39">
        <v>18.350000000000001</v>
      </c>
      <c r="L938" s="32">
        <v>10</v>
      </c>
      <c r="M938" s="39">
        <v>183.5</v>
      </c>
      <c r="N938" s="6"/>
      <c r="O938" t="str">
        <f>VLOOKUP(I938,Article_famille!A:B,2,FALSE)</f>
        <v>Respiratoire</v>
      </c>
      <c r="P938" t="str">
        <f>VLOOKUP(A938,'Copier commandes wix'!I:N,4,FALSE)</f>
        <v>‎10‎/‎11‎/‎2016</v>
      </c>
      <c r="Q938">
        <f>VLOOKUP(G938,'effectif par contrat'!A:B,2,FALSE)</f>
        <v>10</v>
      </c>
    </row>
    <row r="939" spans="1:17" x14ac:dyDescent="0.35">
      <c r="A939" s="58" t="s">
        <v>2015</v>
      </c>
      <c r="B939" s="40" t="s">
        <v>507</v>
      </c>
      <c r="C939" s="40" t="str">
        <f t="shared" si="88"/>
        <v>Xavier</v>
      </c>
      <c r="D939" s="40">
        <f t="shared" si="89"/>
        <v>7</v>
      </c>
      <c r="E939" s="40">
        <f t="shared" si="90"/>
        <v>14</v>
      </c>
      <c r="F939" s="40" t="str">
        <f t="shared" si="91"/>
        <v>ORRIERE</v>
      </c>
      <c r="G939" s="40" t="str">
        <f>VLOOKUP(F939,'Effectif contrat'!A:B,2,FALSE)</f>
        <v>B05 - FONCTIONS SUPPORT</v>
      </c>
      <c r="H939" s="31" t="s">
        <v>19</v>
      </c>
      <c r="I939" s="31" t="s">
        <v>180</v>
      </c>
      <c r="J939" s="31"/>
      <c r="K939" s="38">
        <v>18.87</v>
      </c>
      <c r="L939" s="31">
        <v>1</v>
      </c>
      <c r="M939" s="38">
        <v>18.87</v>
      </c>
      <c r="N939" s="5"/>
      <c r="O939" t="str">
        <f>VLOOKUP(I939,Article_famille!A:B,2,FALSE)</f>
        <v>Tête</v>
      </c>
      <c r="P939" t="str">
        <f>VLOOKUP(A939,'Copier commandes wix'!I:N,4,FALSE)</f>
        <v>‎10‎/‎11‎/‎2016</v>
      </c>
      <c r="Q939">
        <f>VLOOKUP(G939,'effectif par contrat'!A:B,2,FALSE)</f>
        <v>10</v>
      </c>
    </row>
    <row r="940" spans="1:17" x14ac:dyDescent="0.35">
      <c r="A940" s="58" t="s">
        <v>2015</v>
      </c>
      <c r="B940" s="40" t="s">
        <v>507</v>
      </c>
      <c r="C940" s="40" t="str">
        <f t="shared" si="88"/>
        <v>Xavier</v>
      </c>
      <c r="D940" s="40">
        <f t="shared" si="89"/>
        <v>7</v>
      </c>
      <c r="E940" s="40">
        <f t="shared" si="90"/>
        <v>14</v>
      </c>
      <c r="F940" s="40" t="str">
        <f t="shared" si="91"/>
        <v>ORRIERE</v>
      </c>
      <c r="G940" s="40" t="str">
        <f>VLOOKUP(F940,'Effectif contrat'!A:B,2,FALSE)</f>
        <v>B05 - FONCTIONS SUPPORT</v>
      </c>
      <c r="H940" s="32" t="s">
        <v>19</v>
      </c>
      <c r="I940" s="32" t="s">
        <v>163</v>
      </c>
      <c r="J940" s="32" t="s">
        <v>508</v>
      </c>
      <c r="K940" s="39">
        <v>3.36</v>
      </c>
      <c r="L940" s="32">
        <v>1</v>
      </c>
      <c r="M940" s="39">
        <v>3.36</v>
      </c>
      <c r="N940" s="6"/>
      <c r="O940" t="str">
        <f>VLOOKUP(I940,Article_famille!A:B,2,FALSE)</f>
        <v>Corps</v>
      </c>
      <c r="P940" t="str">
        <f>VLOOKUP(A940,'Copier commandes wix'!I:N,4,FALSE)</f>
        <v>‎10‎/‎11‎/‎2016</v>
      </c>
      <c r="Q940">
        <f>VLOOKUP(G940,'effectif par contrat'!A:B,2,FALSE)</f>
        <v>10</v>
      </c>
    </row>
    <row r="941" spans="1:17" x14ac:dyDescent="0.35">
      <c r="A941" s="58" t="s">
        <v>2015</v>
      </c>
      <c r="B941" s="40" t="s">
        <v>507</v>
      </c>
      <c r="C941" s="40" t="str">
        <f t="shared" si="88"/>
        <v>Xavier</v>
      </c>
      <c r="D941" s="40">
        <f t="shared" si="89"/>
        <v>7</v>
      </c>
      <c r="E941" s="40">
        <f t="shared" si="90"/>
        <v>14</v>
      </c>
      <c r="F941" s="40" t="str">
        <f t="shared" si="91"/>
        <v>ORRIERE</v>
      </c>
      <c r="G941" s="40" t="str">
        <f>VLOOKUP(F941,'Effectif contrat'!A:B,2,FALSE)</f>
        <v>B05 - FONCTIONS SUPPORT</v>
      </c>
      <c r="H941" s="31" t="s">
        <v>112</v>
      </c>
      <c r="I941" s="31" t="s">
        <v>208</v>
      </c>
      <c r="J941" s="31" t="s">
        <v>209</v>
      </c>
      <c r="K941" s="38">
        <v>0</v>
      </c>
      <c r="L941" s="31">
        <v>1</v>
      </c>
      <c r="M941" s="38">
        <v>0</v>
      </c>
      <c r="N941" s="5"/>
      <c r="O941" t="str">
        <f>VLOOKUP(I941,Article_famille!A:B,2,FALSE)</f>
        <v>VPI</v>
      </c>
      <c r="P941" t="str">
        <f>VLOOKUP(A941,'Copier commandes wix'!I:N,4,FALSE)</f>
        <v>‎10‎/‎11‎/‎2016</v>
      </c>
      <c r="Q941">
        <f>VLOOKUP(G941,'effectif par contrat'!A:B,2,FALSE)</f>
        <v>10</v>
      </c>
    </row>
    <row r="942" spans="1:17" x14ac:dyDescent="0.35">
      <c r="A942" s="58" t="s">
        <v>2015</v>
      </c>
      <c r="B942" s="40" t="s">
        <v>507</v>
      </c>
      <c r="C942" s="40" t="str">
        <f t="shared" si="88"/>
        <v>Xavier</v>
      </c>
      <c r="D942" s="40">
        <f t="shared" si="89"/>
        <v>7</v>
      </c>
      <c r="E942" s="40">
        <f t="shared" si="90"/>
        <v>14</v>
      </c>
      <c r="F942" s="40" t="str">
        <f t="shared" si="91"/>
        <v>ORRIERE</v>
      </c>
      <c r="G942" s="40" t="str">
        <f>VLOOKUP(F942,'Effectif contrat'!A:B,2,FALSE)</f>
        <v>B05 - FONCTIONS SUPPORT</v>
      </c>
      <c r="H942" s="32" t="s">
        <v>112</v>
      </c>
      <c r="I942" s="32" t="s">
        <v>207</v>
      </c>
      <c r="J942" s="32" t="s">
        <v>493</v>
      </c>
      <c r="K942" s="39">
        <v>0</v>
      </c>
      <c r="L942" s="32">
        <v>1</v>
      </c>
      <c r="M942" s="39">
        <v>0</v>
      </c>
      <c r="N942" s="6"/>
      <c r="O942" t="str">
        <f>VLOOKUP(I942,Article_famille!A:B,2,FALSE)</f>
        <v>VPI</v>
      </c>
      <c r="P942" t="str">
        <f>VLOOKUP(A942,'Copier commandes wix'!I:N,4,FALSE)</f>
        <v>‎10‎/‎11‎/‎2016</v>
      </c>
      <c r="Q942">
        <f>VLOOKUP(G942,'effectif par contrat'!A:B,2,FALSE)</f>
        <v>10</v>
      </c>
    </row>
    <row r="943" spans="1:17" x14ac:dyDescent="0.35">
      <c r="A943" s="58" t="s">
        <v>2192</v>
      </c>
      <c r="B943" s="40" t="s">
        <v>435</v>
      </c>
      <c r="C943" s="40" t="str">
        <f t="shared" si="88"/>
        <v>mathias</v>
      </c>
      <c r="D943" s="40">
        <f t="shared" si="89"/>
        <v>8</v>
      </c>
      <c r="E943" s="40">
        <f t="shared" si="90"/>
        <v>14</v>
      </c>
      <c r="F943" s="40" t="str">
        <f t="shared" si="91"/>
        <v>hereau</v>
      </c>
      <c r="G943" s="40" t="str">
        <f>VLOOKUP(F943,'Effectif contrat'!A:B,2,FALSE)</f>
        <v>CHANTIERS ELEC - REIXACH</v>
      </c>
      <c r="H943" s="31" t="s">
        <v>19</v>
      </c>
      <c r="I943" s="31" t="s">
        <v>498</v>
      </c>
      <c r="J943" s="31" t="s">
        <v>13</v>
      </c>
      <c r="K943" s="38">
        <v>3.17</v>
      </c>
      <c r="L943" s="31">
        <v>5</v>
      </c>
      <c r="M943" s="38">
        <v>15.85</v>
      </c>
      <c r="N943" s="5"/>
      <c r="O943" t="str">
        <f>VLOOKUP(I943,Article_famille!A:B,2,FALSE)</f>
        <v>Corps</v>
      </c>
      <c r="P943" t="str">
        <f>VLOOKUP(A943,'Copier commandes wix'!I:N,4,FALSE)</f>
        <v>‎16‎/‎11‎/‎2016</v>
      </c>
      <c r="Q943">
        <f>VLOOKUP(G943,'effectif par contrat'!A:B,2,FALSE)</f>
        <v>6</v>
      </c>
    </row>
    <row r="944" spans="1:17" x14ac:dyDescent="0.35">
      <c r="A944" s="58" t="s">
        <v>2192</v>
      </c>
      <c r="B944" s="40" t="s">
        <v>435</v>
      </c>
      <c r="C944" s="40" t="str">
        <f t="shared" si="88"/>
        <v>mathias</v>
      </c>
      <c r="D944" s="40">
        <f t="shared" si="89"/>
        <v>8</v>
      </c>
      <c r="E944" s="40">
        <f t="shared" si="90"/>
        <v>14</v>
      </c>
      <c r="F944" s="40" t="str">
        <f t="shared" si="91"/>
        <v>hereau</v>
      </c>
      <c r="G944" s="40" t="str">
        <f>VLOOKUP(F944,'Effectif contrat'!A:B,2,FALSE)</f>
        <v>CHANTIERS ELEC - REIXACH</v>
      </c>
      <c r="H944" s="32" t="s">
        <v>19</v>
      </c>
      <c r="I944" s="32" t="s">
        <v>549</v>
      </c>
      <c r="J944" s="32">
        <v>10</v>
      </c>
      <c r="K944" s="39">
        <v>14.41</v>
      </c>
      <c r="L944" s="32">
        <v>1</v>
      </c>
      <c r="M944" s="39">
        <v>14.41</v>
      </c>
      <c r="N944" s="6"/>
      <c r="O944" t="str">
        <f>VLOOKUP(I944,Article_famille!A:B,2,FALSE)</f>
        <v>Mains</v>
      </c>
      <c r="P944" t="str">
        <f>VLOOKUP(A944,'Copier commandes wix'!I:N,4,FALSE)</f>
        <v>‎16‎/‎11‎/‎2016</v>
      </c>
      <c r="Q944">
        <f>VLOOKUP(G944,'effectif par contrat'!A:B,2,FALSE)</f>
        <v>6</v>
      </c>
    </row>
    <row r="945" spans="1:17" x14ac:dyDescent="0.35">
      <c r="A945" s="58" t="s">
        <v>2192</v>
      </c>
      <c r="B945" s="40" t="s">
        <v>435</v>
      </c>
      <c r="C945" s="40" t="str">
        <f t="shared" si="88"/>
        <v>mathias</v>
      </c>
      <c r="D945" s="40">
        <f t="shared" si="89"/>
        <v>8</v>
      </c>
      <c r="E945" s="40">
        <f t="shared" si="90"/>
        <v>14</v>
      </c>
      <c r="F945" s="40" t="str">
        <f t="shared" si="91"/>
        <v>hereau</v>
      </c>
      <c r="G945" s="40" t="str">
        <f>VLOOKUP(F945,'Effectif contrat'!A:B,2,FALSE)</f>
        <v>CHANTIERS ELEC - REIXACH</v>
      </c>
      <c r="H945" s="31" t="s">
        <v>19</v>
      </c>
      <c r="I945" s="31" t="s">
        <v>443</v>
      </c>
      <c r="J945" s="31"/>
      <c r="K945" s="38">
        <v>3.95</v>
      </c>
      <c r="L945" s="31">
        <v>10</v>
      </c>
      <c r="M945" s="38">
        <v>39.5</v>
      </c>
      <c r="N945" s="5"/>
      <c r="O945" t="str">
        <f>VLOOKUP(I945,Article_famille!A:B,2,FALSE)</f>
        <v>Respiratoire</v>
      </c>
      <c r="P945" t="str">
        <f>VLOOKUP(A945,'Copier commandes wix'!I:N,4,FALSE)</f>
        <v>‎16‎/‎11‎/‎2016</v>
      </c>
      <c r="Q945">
        <f>VLOOKUP(G945,'effectif par contrat'!A:B,2,FALSE)</f>
        <v>6</v>
      </c>
    </row>
    <row r="946" spans="1:17" x14ac:dyDescent="0.35">
      <c r="A946" s="58" t="s">
        <v>2192</v>
      </c>
      <c r="B946" s="40" t="s">
        <v>527</v>
      </c>
      <c r="C946" s="40" t="str">
        <f t="shared" si="88"/>
        <v>jean-luc</v>
      </c>
      <c r="D946" s="40">
        <f t="shared" si="89"/>
        <v>9</v>
      </c>
      <c r="E946" s="40">
        <f t="shared" si="90"/>
        <v>13</v>
      </c>
      <c r="F946" s="40" t="str">
        <f t="shared" si="91"/>
        <v>CEBE</v>
      </c>
      <c r="G946" s="40" t="str">
        <f>VLOOKUP(F946,'Effectif contrat'!A:B,2,FALSE)</f>
        <v>CHANTIERS ELEC - REIXACH</v>
      </c>
      <c r="H946" s="31" t="s">
        <v>112</v>
      </c>
      <c r="I946" s="31" t="s">
        <v>113</v>
      </c>
      <c r="J946" s="31" t="s">
        <v>15</v>
      </c>
      <c r="K946" s="38">
        <v>0</v>
      </c>
      <c r="L946" s="31">
        <v>5</v>
      </c>
      <c r="M946" s="38">
        <v>0</v>
      </c>
      <c r="N946" s="5"/>
      <c r="O946" t="str">
        <f>VLOOKUP(I946,Article_famille!A:B,2,FALSE)</f>
        <v>VPI</v>
      </c>
      <c r="P946" t="str">
        <f>VLOOKUP(A946,'Copier commandes wix'!I:N,4,FALSE)</f>
        <v>‎16‎/‎11‎/‎2016</v>
      </c>
      <c r="Q946">
        <f>VLOOKUP(G946,'effectif par contrat'!A:B,2,FALSE)</f>
        <v>6</v>
      </c>
    </row>
    <row r="947" spans="1:17" x14ac:dyDescent="0.35">
      <c r="A947" s="58" t="s">
        <v>2192</v>
      </c>
      <c r="B947" s="40" t="s">
        <v>527</v>
      </c>
      <c r="C947" s="40" t="str">
        <f t="shared" si="88"/>
        <v>jean-luc</v>
      </c>
      <c r="D947" s="40">
        <f t="shared" si="89"/>
        <v>9</v>
      </c>
      <c r="E947" s="40">
        <f t="shared" si="90"/>
        <v>13</v>
      </c>
      <c r="F947" s="40" t="str">
        <f t="shared" si="91"/>
        <v>CEBE</v>
      </c>
      <c r="G947" s="40" t="str">
        <f>VLOOKUP(F947,'Effectif contrat'!A:B,2,FALSE)</f>
        <v>CHANTIERS ELEC - REIXACH</v>
      </c>
      <c r="H947" s="32" t="s">
        <v>112</v>
      </c>
      <c r="I947" s="32" t="s">
        <v>115</v>
      </c>
      <c r="J947" s="32" t="s">
        <v>13</v>
      </c>
      <c r="K947" s="39">
        <v>0</v>
      </c>
      <c r="L947" s="32">
        <v>1</v>
      </c>
      <c r="M947" s="39">
        <v>0</v>
      </c>
      <c r="N947" s="6"/>
      <c r="O947" t="str">
        <f>VLOOKUP(I947,Article_famille!A:B,2,FALSE)</f>
        <v>VPI</v>
      </c>
      <c r="P947" t="str">
        <f>VLOOKUP(A947,'Copier commandes wix'!I:N,4,FALSE)</f>
        <v>‎16‎/‎11‎/‎2016</v>
      </c>
      <c r="Q947">
        <f>VLOOKUP(G947,'effectif par contrat'!A:B,2,FALSE)</f>
        <v>6</v>
      </c>
    </row>
    <row r="948" spans="1:17" x14ac:dyDescent="0.35">
      <c r="A948" s="58" t="s">
        <v>2192</v>
      </c>
      <c r="B948" s="40" t="s">
        <v>527</v>
      </c>
      <c r="C948" s="40" t="str">
        <f t="shared" si="88"/>
        <v>jean-luc</v>
      </c>
      <c r="D948" s="40">
        <f t="shared" si="89"/>
        <v>9</v>
      </c>
      <c r="E948" s="40">
        <f t="shared" si="90"/>
        <v>13</v>
      </c>
      <c r="F948" s="40" t="str">
        <f t="shared" si="91"/>
        <v>CEBE</v>
      </c>
      <c r="G948" s="40" t="str">
        <f>VLOOKUP(F948,'Effectif contrat'!A:B,2,FALSE)</f>
        <v>CHANTIERS ELEC - REIXACH</v>
      </c>
      <c r="H948" s="31" t="s">
        <v>112</v>
      </c>
      <c r="I948" s="31" t="s">
        <v>208</v>
      </c>
      <c r="J948" s="31" t="s">
        <v>15</v>
      </c>
      <c r="K948" s="38">
        <v>0</v>
      </c>
      <c r="L948" s="31">
        <v>2</v>
      </c>
      <c r="M948" s="38">
        <v>0</v>
      </c>
      <c r="N948" s="5"/>
      <c r="O948" t="str">
        <f>VLOOKUP(I948,Article_famille!A:B,2,FALSE)</f>
        <v>VPI</v>
      </c>
      <c r="P948" t="str">
        <f>VLOOKUP(A948,'Copier commandes wix'!I:N,4,FALSE)</f>
        <v>‎16‎/‎11‎/‎2016</v>
      </c>
      <c r="Q948">
        <f>VLOOKUP(G948,'effectif par contrat'!A:B,2,FALSE)</f>
        <v>6</v>
      </c>
    </row>
    <row r="949" spans="1:17" x14ac:dyDescent="0.35">
      <c r="A949" s="58" t="s">
        <v>2192</v>
      </c>
      <c r="B949" s="40" t="s">
        <v>527</v>
      </c>
      <c r="C949" s="40" t="str">
        <f t="shared" si="88"/>
        <v>jean-luc</v>
      </c>
      <c r="D949" s="40">
        <f t="shared" si="89"/>
        <v>9</v>
      </c>
      <c r="E949" s="40">
        <f t="shared" si="90"/>
        <v>13</v>
      </c>
      <c r="F949" s="40" t="str">
        <f t="shared" si="91"/>
        <v>CEBE</v>
      </c>
      <c r="G949" s="40" t="str">
        <f>VLOOKUP(F949,'Effectif contrat'!A:B,2,FALSE)</f>
        <v>CHANTIERS ELEC - REIXACH</v>
      </c>
      <c r="H949" s="32" t="s">
        <v>112</v>
      </c>
      <c r="I949" s="32" t="s">
        <v>207</v>
      </c>
      <c r="J949" s="32" t="s">
        <v>503</v>
      </c>
      <c r="K949" s="39">
        <v>0</v>
      </c>
      <c r="L949" s="32">
        <v>3</v>
      </c>
      <c r="M949" s="39">
        <v>0</v>
      </c>
      <c r="N949" s="6"/>
      <c r="O949" t="str">
        <f>VLOOKUP(I949,Article_famille!A:B,2,FALSE)</f>
        <v>VPI</v>
      </c>
      <c r="P949" t="str">
        <f>VLOOKUP(A949,'Copier commandes wix'!I:N,4,FALSE)</f>
        <v>‎16‎/‎11‎/‎2016</v>
      </c>
      <c r="Q949">
        <f>VLOOKUP(G949,'effectif par contrat'!A:B,2,FALSE)</f>
        <v>6</v>
      </c>
    </row>
    <row r="950" spans="1:17" x14ac:dyDescent="0.35">
      <c r="A950" s="58" t="s">
        <v>2192</v>
      </c>
      <c r="B950" s="40" t="s">
        <v>527</v>
      </c>
      <c r="C950" s="40" t="str">
        <f t="shared" si="88"/>
        <v>jean-luc</v>
      </c>
      <c r="D950" s="40">
        <f t="shared" si="89"/>
        <v>9</v>
      </c>
      <c r="E950" s="40">
        <f t="shared" si="90"/>
        <v>13</v>
      </c>
      <c r="F950" s="40" t="str">
        <f t="shared" si="91"/>
        <v>CEBE</v>
      </c>
      <c r="G950" s="40" t="str">
        <f>VLOOKUP(F950,'Effectif contrat'!A:B,2,FALSE)</f>
        <v>CHANTIERS ELEC - REIXACH</v>
      </c>
      <c r="H950" s="31" t="s">
        <v>112</v>
      </c>
      <c r="I950" s="31" t="s">
        <v>203</v>
      </c>
      <c r="J950" s="31" t="s">
        <v>13</v>
      </c>
      <c r="K950" s="38">
        <v>0</v>
      </c>
      <c r="L950" s="31">
        <v>1</v>
      </c>
      <c r="M950" s="38">
        <v>0</v>
      </c>
      <c r="N950" s="5"/>
      <c r="O950" t="str">
        <f>VLOOKUP(I950,Article_famille!A:B,2,FALSE)</f>
        <v>VPI</v>
      </c>
      <c r="P950" t="str">
        <f>VLOOKUP(A950,'Copier commandes wix'!I:N,4,FALSE)</f>
        <v>‎16‎/‎11‎/‎2016</v>
      </c>
      <c r="Q950">
        <f>VLOOKUP(G950,'effectif par contrat'!A:B,2,FALSE)</f>
        <v>6</v>
      </c>
    </row>
    <row r="951" spans="1:17" x14ac:dyDescent="0.35">
      <c r="A951" s="58" t="s">
        <v>2192</v>
      </c>
      <c r="B951" s="40" t="s">
        <v>527</v>
      </c>
      <c r="C951" s="40" t="str">
        <f t="shared" si="88"/>
        <v>jean-luc</v>
      </c>
      <c r="D951" s="40">
        <f t="shared" si="89"/>
        <v>9</v>
      </c>
      <c r="E951" s="40">
        <f t="shared" si="90"/>
        <v>13</v>
      </c>
      <c r="F951" s="40" t="str">
        <f t="shared" si="91"/>
        <v>CEBE</v>
      </c>
      <c r="G951" s="40" t="str">
        <f>VLOOKUP(F951,'Effectif contrat'!A:B,2,FALSE)</f>
        <v>CHANTIERS ELEC - REIXACH</v>
      </c>
      <c r="H951" s="32" t="s">
        <v>19</v>
      </c>
      <c r="I951" s="32" t="s">
        <v>37</v>
      </c>
      <c r="J951" s="32">
        <v>43</v>
      </c>
      <c r="K951" s="39">
        <v>35.200000000000003</v>
      </c>
      <c r="L951" s="32">
        <v>1</v>
      </c>
      <c r="M951" s="39">
        <v>35.200000000000003</v>
      </c>
      <c r="N951" s="6"/>
      <c r="O951" t="str">
        <f>VLOOKUP(I951,Article_famille!A:B,2,FALSE)</f>
        <v>Pieds</v>
      </c>
      <c r="P951" t="str">
        <f>VLOOKUP(A951,'Copier commandes wix'!I:N,4,FALSE)</f>
        <v>‎16‎/‎11‎/‎2016</v>
      </c>
      <c r="Q951">
        <f>VLOOKUP(G951,'effectif par contrat'!A:B,2,FALSE)</f>
        <v>6</v>
      </c>
    </row>
    <row r="952" spans="1:17" x14ac:dyDescent="0.35">
      <c r="A952" s="58" t="s">
        <v>2192</v>
      </c>
      <c r="B952" s="40" t="s">
        <v>450</v>
      </c>
      <c r="C952" s="40" t="str">
        <f t="shared" si="88"/>
        <v>stephane</v>
      </c>
      <c r="D952" s="40">
        <f t="shared" si="89"/>
        <v>9</v>
      </c>
      <c r="E952" s="40">
        <f t="shared" si="90"/>
        <v>15</v>
      </c>
      <c r="F952" s="40" t="str">
        <f t="shared" si="91"/>
        <v>rodier</v>
      </c>
      <c r="G952" s="40" t="str">
        <f>VLOOKUP(F952,'Effectif contrat'!A:B,2,FALSE)</f>
        <v>CLIENTS DIVERS - TRAVAUX &amp; MAINTENANCE</v>
      </c>
      <c r="H952" s="31" t="s">
        <v>19</v>
      </c>
      <c r="I952" s="31" t="s">
        <v>20</v>
      </c>
      <c r="J952" s="31">
        <v>10</v>
      </c>
      <c r="K952" s="38">
        <v>3.71</v>
      </c>
      <c r="L952" s="31">
        <v>20</v>
      </c>
      <c r="M952" s="38">
        <v>74.2</v>
      </c>
      <c r="N952" s="5"/>
      <c r="O952" t="str">
        <f>VLOOKUP(I952,Article_famille!A:B,2,FALSE)</f>
        <v>Mains</v>
      </c>
      <c r="P952" t="str">
        <f>VLOOKUP(A952,'Copier commandes wix'!I:N,4,FALSE)</f>
        <v>‎16‎/‎11‎/‎2016</v>
      </c>
      <c r="Q952">
        <f>VLOOKUP(G952,'effectif par contrat'!A:B,2,FALSE)</f>
        <v>8</v>
      </c>
    </row>
    <row r="953" spans="1:17" x14ac:dyDescent="0.35">
      <c r="A953" s="58" t="s">
        <v>2192</v>
      </c>
      <c r="B953" s="40" t="s">
        <v>450</v>
      </c>
      <c r="C953" s="40" t="str">
        <f t="shared" si="88"/>
        <v>stephane</v>
      </c>
      <c r="D953" s="40">
        <f t="shared" si="89"/>
        <v>9</v>
      </c>
      <c r="E953" s="40">
        <f t="shared" si="90"/>
        <v>15</v>
      </c>
      <c r="F953" s="40" t="str">
        <f t="shared" si="91"/>
        <v>rodier</v>
      </c>
      <c r="G953" s="40" t="str">
        <f>VLOOKUP(F953,'Effectif contrat'!A:B,2,FALSE)</f>
        <v>CLIENTS DIVERS - TRAVAUX &amp; MAINTENANCE</v>
      </c>
      <c r="H953" s="32" t="s">
        <v>19</v>
      </c>
      <c r="I953" s="32" t="s">
        <v>472</v>
      </c>
      <c r="J953" s="32"/>
      <c r="K953" s="39">
        <v>3.97</v>
      </c>
      <c r="L953" s="32">
        <v>5</v>
      </c>
      <c r="M953" s="39">
        <v>19.850000000000001</v>
      </c>
      <c r="N953" s="6"/>
      <c r="O953" t="str">
        <f>VLOOKUP(I953,Article_famille!A:B,2,FALSE)</f>
        <v>Mains</v>
      </c>
      <c r="P953" t="str">
        <f>VLOOKUP(A953,'Copier commandes wix'!I:N,4,FALSE)</f>
        <v>‎16‎/‎11‎/‎2016</v>
      </c>
      <c r="Q953">
        <f>VLOOKUP(G953,'effectif par contrat'!A:B,2,FALSE)</f>
        <v>8</v>
      </c>
    </row>
    <row r="954" spans="1:17" x14ac:dyDescent="0.35">
      <c r="A954" s="58" t="s">
        <v>2192</v>
      </c>
      <c r="B954" s="40" t="s">
        <v>450</v>
      </c>
      <c r="C954" s="40" t="str">
        <f t="shared" si="88"/>
        <v>stephane</v>
      </c>
      <c r="D954" s="40">
        <f t="shared" si="89"/>
        <v>9</v>
      </c>
      <c r="E954" s="40">
        <f t="shared" si="90"/>
        <v>15</v>
      </c>
      <c r="F954" s="40" t="str">
        <f t="shared" si="91"/>
        <v>rodier</v>
      </c>
      <c r="G954" s="40" t="str">
        <f>VLOOKUP(F954,'Effectif contrat'!A:B,2,FALSE)</f>
        <v>CLIENTS DIVERS - TRAVAUX &amp; MAINTENANCE</v>
      </c>
      <c r="H954" s="31" t="s">
        <v>19</v>
      </c>
      <c r="I954" s="31" t="s">
        <v>549</v>
      </c>
      <c r="J954" s="31">
        <v>9</v>
      </c>
      <c r="K954" s="38">
        <v>14.41</v>
      </c>
      <c r="L954" s="31">
        <v>1</v>
      </c>
      <c r="M954" s="38">
        <v>14.41</v>
      </c>
      <c r="N954" s="5"/>
      <c r="O954" t="str">
        <f>VLOOKUP(I954,Article_famille!A:B,2,FALSE)</f>
        <v>Mains</v>
      </c>
      <c r="P954" t="str">
        <f>VLOOKUP(A954,'Copier commandes wix'!I:N,4,FALSE)</f>
        <v>‎16‎/‎11‎/‎2016</v>
      </c>
      <c r="Q954">
        <f>VLOOKUP(G954,'effectif par contrat'!A:B,2,FALSE)</f>
        <v>8</v>
      </c>
    </row>
    <row r="955" spans="1:17" x14ac:dyDescent="0.35">
      <c r="A955" s="58" t="s">
        <v>2192</v>
      </c>
      <c r="B955" s="40" t="s">
        <v>450</v>
      </c>
      <c r="C955" s="40" t="str">
        <f t="shared" si="88"/>
        <v>stephane</v>
      </c>
      <c r="D955" s="40">
        <f t="shared" si="89"/>
        <v>9</v>
      </c>
      <c r="E955" s="40">
        <f t="shared" si="90"/>
        <v>15</v>
      </c>
      <c r="F955" s="40" t="str">
        <f t="shared" si="91"/>
        <v>rodier</v>
      </c>
      <c r="G955" s="40" t="str">
        <f>VLOOKUP(F955,'Effectif contrat'!A:B,2,FALSE)</f>
        <v>CLIENTS DIVERS - TRAVAUX &amp; MAINTENANCE</v>
      </c>
      <c r="H955" s="32" t="s">
        <v>19</v>
      </c>
      <c r="I955" s="32" t="s">
        <v>549</v>
      </c>
      <c r="J955" s="32">
        <v>10</v>
      </c>
      <c r="K955" s="39">
        <v>14.41</v>
      </c>
      <c r="L955" s="32">
        <v>1</v>
      </c>
      <c r="M955" s="39">
        <v>14.41</v>
      </c>
      <c r="N955" s="6"/>
      <c r="O955" t="str">
        <f>VLOOKUP(I955,Article_famille!A:B,2,FALSE)</f>
        <v>Mains</v>
      </c>
      <c r="P955" t="str">
        <f>VLOOKUP(A955,'Copier commandes wix'!I:N,4,FALSE)</f>
        <v>‎16‎/‎11‎/‎2016</v>
      </c>
      <c r="Q955">
        <f>VLOOKUP(G955,'effectif par contrat'!A:B,2,FALSE)</f>
        <v>8</v>
      </c>
    </row>
    <row r="956" spans="1:17" x14ac:dyDescent="0.35">
      <c r="A956" s="58" t="s">
        <v>2192</v>
      </c>
      <c r="B956" s="40" t="s">
        <v>450</v>
      </c>
      <c r="C956" s="40" t="str">
        <f t="shared" si="88"/>
        <v>stephane</v>
      </c>
      <c r="D956" s="40">
        <f t="shared" si="89"/>
        <v>9</v>
      </c>
      <c r="E956" s="40">
        <f t="shared" si="90"/>
        <v>15</v>
      </c>
      <c r="F956" s="40" t="str">
        <f t="shared" si="91"/>
        <v>rodier</v>
      </c>
      <c r="G956" s="40" t="str">
        <f>VLOOKUP(F956,'Effectif contrat'!A:B,2,FALSE)</f>
        <v>CLIENTS DIVERS - TRAVAUX &amp; MAINTENANCE</v>
      </c>
      <c r="H956" s="31" t="s">
        <v>19</v>
      </c>
      <c r="I956" s="31" t="s">
        <v>20</v>
      </c>
      <c r="J956" s="31">
        <v>9</v>
      </c>
      <c r="K956" s="38">
        <v>3.71</v>
      </c>
      <c r="L956" s="31">
        <v>20</v>
      </c>
      <c r="M956" s="38">
        <v>74.2</v>
      </c>
      <c r="N956" s="5"/>
      <c r="O956" t="str">
        <f>VLOOKUP(I956,Article_famille!A:B,2,FALSE)</f>
        <v>Mains</v>
      </c>
      <c r="P956" t="str">
        <f>VLOOKUP(A956,'Copier commandes wix'!I:N,4,FALSE)</f>
        <v>‎16‎/‎11‎/‎2016</v>
      </c>
      <c r="Q956">
        <f>VLOOKUP(G956,'effectif par contrat'!A:B,2,FALSE)</f>
        <v>8</v>
      </c>
    </row>
    <row r="957" spans="1:17" x14ac:dyDescent="0.35">
      <c r="A957" s="58" t="s">
        <v>2192</v>
      </c>
      <c r="B957" s="40" t="s">
        <v>450</v>
      </c>
      <c r="C957" s="40" t="str">
        <f t="shared" si="88"/>
        <v>stephane</v>
      </c>
      <c r="D957" s="40">
        <f t="shared" si="89"/>
        <v>9</v>
      </c>
      <c r="E957" s="40">
        <f t="shared" si="90"/>
        <v>15</v>
      </c>
      <c r="F957" s="40" t="str">
        <f t="shared" si="91"/>
        <v>rodier</v>
      </c>
      <c r="G957" s="40" t="str">
        <f>VLOOKUP(F957,'Effectif contrat'!A:B,2,FALSE)</f>
        <v>CLIENTS DIVERS - TRAVAUX &amp; MAINTENANCE</v>
      </c>
      <c r="H957" s="32" t="s">
        <v>19</v>
      </c>
      <c r="I957" s="32" t="s">
        <v>175</v>
      </c>
      <c r="J957" s="32">
        <v>9</v>
      </c>
      <c r="K957" s="39">
        <v>13.32</v>
      </c>
      <c r="L957" s="32">
        <v>3</v>
      </c>
      <c r="M957" s="39">
        <v>39.96</v>
      </c>
      <c r="N957" s="6"/>
      <c r="O957" t="str">
        <f>VLOOKUP(I957,Article_famille!A:B,2,FALSE)</f>
        <v>Mains</v>
      </c>
      <c r="P957" t="str">
        <f>VLOOKUP(A957,'Copier commandes wix'!I:N,4,FALSE)</f>
        <v>‎16‎/‎11‎/‎2016</v>
      </c>
      <c r="Q957">
        <f>VLOOKUP(G957,'effectif par contrat'!A:B,2,FALSE)</f>
        <v>8</v>
      </c>
    </row>
    <row r="958" spans="1:17" x14ac:dyDescent="0.35">
      <c r="A958" s="58" t="s">
        <v>2192</v>
      </c>
      <c r="B958" s="40" t="s">
        <v>450</v>
      </c>
      <c r="C958" s="40" t="str">
        <f t="shared" si="88"/>
        <v>stephane</v>
      </c>
      <c r="D958" s="40">
        <f t="shared" si="89"/>
        <v>9</v>
      </c>
      <c r="E958" s="40">
        <f t="shared" si="90"/>
        <v>15</v>
      </c>
      <c r="F958" s="40" t="str">
        <f t="shared" si="91"/>
        <v>rodier</v>
      </c>
      <c r="G958" s="40" t="str">
        <f>VLOOKUP(F958,'Effectif contrat'!A:B,2,FALSE)</f>
        <v>CLIENTS DIVERS - TRAVAUX &amp; MAINTENANCE</v>
      </c>
      <c r="H958" s="31" t="s">
        <v>510</v>
      </c>
      <c r="I958" s="31" t="s">
        <v>517</v>
      </c>
      <c r="J958" s="31"/>
      <c r="K958" s="38">
        <v>0</v>
      </c>
      <c r="L958" s="31">
        <v>2</v>
      </c>
      <c r="M958" s="38">
        <v>0</v>
      </c>
      <c r="N958" s="5"/>
      <c r="O958" t="str">
        <f>VLOOKUP(I958,Article_famille!A:B,2,FALSE)</f>
        <v>Pharmacie</v>
      </c>
      <c r="P958" t="str">
        <f>VLOOKUP(A958,'Copier commandes wix'!I:N,4,FALSE)</f>
        <v>‎16‎/‎11‎/‎2016</v>
      </c>
      <c r="Q958">
        <f>VLOOKUP(G958,'effectif par contrat'!A:B,2,FALSE)</f>
        <v>8</v>
      </c>
    </row>
    <row r="959" spans="1:17" x14ac:dyDescent="0.35">
      <c r="A959" s="58" t="s">
        <v>2192</v>
      </c>
      <c r="B959" s="40" t="s">
        <v>450</v>
      </c>
      <c r="C959" s="40" t="str">
        <f t="shared" si="88"/>
        <v>stephane</v>
      </c>
      <c r="D959" s="40">
        <f t="shared" si="89"/>
        <v>9</v>
      </c>
      <c r="E959" s="40">
        <f t="shared" si="90"/>
        <v>15</v>
      </c>
      <c r="F959" s="40" t="str">
        <f t="shared" si="91"/>
        <v>rodier</v>
      </c>
      <c r="G959" s="40" t="str">
        <f>VLOOKUP(F959,'Effectif contrat'!A:B,2,FALSE)</f>
        <v>CLIENTS DIVERS - TRAVAUX &amp; MAINTENANCE</v>
      </c>
      <c r="H959" s="32" t="s">
        <v>510</v>
      </c>
      <c r="I959" s="32" t="s">
        <v>550</v>
      </c>
      <c r="J959" s="32"/>
      <c r="K959" s="39">
        <v>0</v>
      </c>
      <c r="L959" s="32">
        <v>1</v>
      </c>
      <c r="M959" s="39">
        <v>0</v>
      </c>
      <c r="N959" s="6"/>
      <c r="O959" t="str">
        <f>VLOOKUP(I959,Article_famille!A:B,2,FALSE)</f>
        <v>Pharmacie</v>
      </c>
      <c r="P959" t="str">
        <f>VLOOKUP(A959,'Copier commandes wix'!I:N,4,FALSE)</f>
        <v>‎16‎/‎11‎/‎2016</v>
      </c>
      <c r="Q959">
        <f>VLOOKUP(G959,'effectif par contrat'!A:B,2,FALSE)</f>
        <v>8</v>
      </c>
    </row>
    <row r="960" spans="1:17" x14ac:dyDescent="0.35">
      <c r="A960" s="58" t="s">
        <v>2192</v>
      </c>
      <c r="B960" s="40" t="s">
        <v>450</v>
      </c>
      <c r="C960" s="40" t="str">
        <f t="shared" si="88"/>
        <v>stephane</v>
      </c>
      <c r="D960" s="40">
        <f t="shared" si="89"/>
        <v>9</v>
      </c>
      <c r="E960" s="40">
        <f t="shared" si="90"/>
        <v>15</v>
      </c>
      <c r="F960" s="40" t="str">
        <f t="shared" si="91"/>
        <v>rodier</v>
      </c>
      <c r="G960" s="40" t="str">
        <f>VLOOKUP(F960,'Effectif contrat'!A:B,2,FALSE)</f>
        <v>CLIENTS DIVERS - TRAVAUX &amp; MAINTENANCE</v>
      </c>
      <c r="H960" s="31" t="s">
        <v>510</v>
      </c>
      <c r="I960" s="31" t="s">
        <v>518</v>
      </c>
      <c r="J960" s="31"/>
      <c r="K960" s="38">
        <v>0</v>
      </c>
      <c r="L960" s="31">
        <v>1</v>
      </c>
      <c r="M960" s="38">
        <v>0</v>
      </c>
      <c r="N960" s="5"/>
      <c r="O960" t="str">
        <f>VLOOKUP(I960,Article_famille!A:B,2,FALSE)</f>
        <v>Pharmacie</v>
      </c>
      <c r="P960" t="str">
        <f>VLOOKUP(A960,'Copier commandes wix'!I:N,4,FALSE)</f>
        <v>‎16‎/‎11‎/‎2016</v>
      </c>
      <c r="Q960">
        <f>VLOOKUP(G960,'effectif par contrat'!A:B,2,FALSE)</f>
        <v>8</v>
      </c>
    </row>
    <row r="961" spans="1:17" x14ac:dyDescent="0.35">
      <c r="A961" s="58" t="s">
        <v>2192</v>
      </c>
      <c r="B961" s="40" t="s">
        <v>450</v>
      </c>
      <c r="C961" s="40" t="str">
        <f t="shared" si="88"/>
        <v>stephane</v>
      </c>
      <c r="D961" s="40">
        <f t="shared" si="89"/>
        <v>9</v>
      </c>
      <c r="E961" s="40">
        <f t="shared" si="90"/>
        <v>15</v>
      </c>
      <c r="F961" s="40" t="str">
        <f t="shared" si="91"/>
        <v>rodier</v>
      </c>
      <c r="G961" s="40" t="str">
        <f>VLOOKUP(F961,'Effectif contrat'!A:B,2,FALSE)</f>
        <v>CLIENTS DIVERS - TRAVAUX &amp; MAINTENANCE</v>
      </c>
      <c r="H961" s="32" t="s">
        <v>510</v>
      </c>
      <c r="I961" s="32" t="s">
        <v>516</v>
      </c>
      <c r="J961" s="32"/>
      <c r="K961" s="39">
        <v>0</v>
      </c>
      <c r="L961" s="32">
        <v>1</v>
      </c>
      <c r="M961" s="39">
        <v>0</v>
      </c>
      <c r="N961" s="6"/>
      <c r="O961" t="str">
        <f>VLOOKUP(I961,Article_famille!A:B,2,FALSE)</f>
        <v>Pharmacie</v>
      </c>
      <c r="P961" t="str">
        <f>VLOOKUP(A961,'Copier commandes wix'!I:N,4,FALSE)</f>
        <v>‎16‎/‎11‎/‎2016</v>
      </c>
      <c r="Q961">
        <f>VLOOKUP(G961,'effectif par contrat'!A:B,2,FALSE)</f>
        <v>8</v>
      </c>
    </row>
    <row r="962" spans="1:17" x14ac:dyDescent="0.35">
      <c r="A962" s="58" t="s">
        <v>2192</v>
      </c>
      <c r="B962" s="40" t="s">
        <v>450</v>
      </c>
      <c r="C962" s="40" t="str">
        <f t="shared" si="88"/>
        <v>stephane</v>
      </c>
      <c r="D962" s="40">
        <f t="shared" si="89"/>
        <v>9</v>
      </c>
      <c r="E962" s="40">
        <f t="shared" si="90"/>
        <v>15</v>
      </c>
      <c r="F962" s="40" t="str">
        <f t="shared" si="91"/>
        <v>rodier</v>
      </c>
      <c r="G962" s="40" t="str">
        <f>VLOOKUP(F962,'Effectif contrat'!A:B,2,FALSE)</f>
        <v>CLIENTS DIVERS - TRAVAUX &amp; MAINTENANCE</v>
      </c>
      <c r="H962" s="31" t="s">
        <v>25</v>
      </c>
      <c r="I962" s="31" t="s">
        <v>129</v>
      </c>
      <c r="J962" s="31" t="s">
        <v>184</v>
      </c>
      <c r="K962" s="38">
        <v>36.81</v>
      </c>
      <c r="L962" s="31">
        <v>1</v>
      </c>
      <c r="M962" s="38">
        <v>36.81</v>
      </c>
      <c r="N962" s="5"/>
      <c r="O962" t="str">
        <f>VLOOKUP(I962,Article_famille!A:B,2,FALSE)</f>
        <v>Travail en hauteur</v>
      </c>
      <c r="P962" t="str">
        <f>VLOOKUP(A962,'Copier commandes wix'!I:N,4,FALSE)</f>
        <v>‎16‎/‎11‎/‎2016</v>
      </c>
      <c r="Q962">
        <f>VLOOKUP(G962,'effectif par contrat'!A:B,2,FALSE)</f>
        <v>8</v>
      </c>
    </row>
    <row r="963" spans="1:17" x14ac:dyDescent="0.35">
      <c r="A963" s="58" t="s">
        <v>2192</v>
      </c>
      <c r="B963" s="40" t="s">
        <v>450</v>
      </c>
      <c r="C963" s="40" t="str">
        <f t="shared" si="88"/>
        <v>stephane</v>
      </c>
      <c r="D963" s="40">
        <f t="shared" si="89"/>
        <v>9</v>
      </c>
      <c r="E963" s="40">
        <f t="shared" si="90"/>
        <v>15</v>
      </c>
      <c r="F963" s="40" t="str">
        <f t="shared" si="91"/>
        <v>rodier</v>
      </c>
      <c r="G963" s="40" t="str">
        <f>VLOOKUP(F963,'Effectif contrat'!A:B,2,FALSE)</f>
        <v>CLIENTS DIVERS - TRAVAUX &amp; MAINTENANCE</v>
      </c>
      <c r="H963" s="32" t="s">
        <v>19</v>
      </c>
      <c r="I963" s="32" t="s">
        <v>551</v>
      </c>
      <c r="J963" s="32"/>
      <c r="K963" s="39">
        <v>9.75</v>
      </c>
      <c r="L963" s="32">
        <v>3</v>
      </c>
      <c r="M963" s="39">
        <v>29.25</v>
      </c>
      <c r="N963" s="6"/>
      <c r="O963" t="str">
        <f>VLOOKUP(I963,Article_famille!A:B,2,FALSE)</f>
        <v>Travail en hauteur</v>
      </c>
      <c r="P963" t="str">
        <f>VLOOKUP(A963,'Copier commandes wix'!I:N,4,FALSE)</f>
        <v>‎16‎/‎11‎/‎2016</v>
      </c>
      <c r="Q963">
        <f>VLOOKUP(G963,'effectif par contrat'!A:B,2,FALSE)</f>
        <v>8</v>
      </c>
    </row>
    <row r="964" spans="1:17" x14ac:dyDescent="0.35">
      <c r="A964" s="58" t="s">
        <v>2192</v>
      </c>
      <c r="B964" s="40" t="s">
        <v>474</v>
      </c>
      <c r="C964" s="40" t="str">
        <f t="shared" si="88"/>
        <v>CEDRIC</v>
      </c>
      <c r="D964" s="40">
        <f t="shared" si="89"/>
        <v>7</v>
      </c>
      <c r="E964" s="40">
        <f t="shared" si="90"/>
        <v>14</v>
      </c>
      <c r="F964" s="40" t="str">
        <f t="shared" si="91"/>
        <v>REIXACH</v>
      </c>
      <c r="G964" s="40" t="str">
        <f>VLOOKUP(F964,'Effectif contrat'!A:B,2,FALSE)</f>
        <v>CLIENTS DIVERS - TRAVAUX &amp; MAINTENANCE</v>
      </c>
      <c r="H964" s="31" t="s">
        <v>25</v>
      </c>
      <c r="I964" s="31" t="s">
        <v>35</v>
      </c>
      <c r="J964" s="31">
        <v>44</v>
      </c>
      <c r="K964" s="38">
        <v>29.89</v>
      </c>
      <c r="L964" s="31">
        <v>1</v>
      </c>
      <c r="M964" s="38">
        <v>29.89</v>
      </c>
      <c r="N964" s="5"/>
      <c r="O964" t="str">
        <f>VLOOKUP(I964,Article_famille!A:B,2,FALSE)</f>
        <v>Pieds</v>
      </c>
      <c r="P964" t="str">
        <f>VLOOKUP(A964,'Copier commandes wix'!I:N,4,FALSE)</f>
        <v>‎16‎/‎11‎/‎2016</v>
      </c>
      <c r="Q964">
        <f>VLOOKUP(G964,'effectif par contrat'!A:B,2,FALSE)</f>
        <v>8</v>
      </c>
    </row>
    <row r="965" spans="1:17" x14ac:dyDescent="0.35">
      <c r="A965" s="58" t="s">
        <v>2192</v>
      </c>
      <c r="B965" s="40" t="s">
        <v>474</v>
      </c>
      <c r="C965" s="40" t="str">
        <f t="shared" si="88"/>
        <v>CEDRIC</v>
      </c>
      <c r="D965" s="40">
        <f t="shared" si="89"/>
        <v>7</v>
      </c>
      <c r="E965" s="40">
        <f t="shared" si="90"/>
        <v>14</v>
      </c>
      <c r="F965" s="40" t="str">
        <f t="shared" si="91"/>
        <v>REIXACH</v>
      </c>
      <c r="G965" s="40" t="str">
        <f>VLOOKUP(F965,'Effectif contrat'!A:B,2,FALSE)</f>
        <v>CLIENTS DIVERS - TRAVAUX &amp; MAINTENANCE</v>
      </c>
      <c r="H965" s="32" t="s">
        <v>19</v>
      </c>
      <c r="I965" s="32" t="s">
        <v>20</v>
      </c>
      <c r="J965" s="32">
        <v>10</v>
      </c>
      <c r="K965" s="39">
        <v>3.71</v>
      </c>
      <c r="L965" s="32">
        <v>12</v>
      </c>
      <c r="M965" s="39">
        <v>44.52</v>
      </c>
      <c r="N965" s="6"/>
      <c r="O965" t="str">
        <f>VLOOKUP(I965,Article_famille!A:B,2,FALSE)</f>
        <v>Mains</v>
      </c>
      <c r="P965" t="str">
        <f>VLOOKUP(A965,'Copier commandes wix'!I:N,4,FALSE)</f>
        <v>‎16‎/‎11‎/‎2016</v>
      </c>
      <c r="Q965">
        <f>VLOOKUP(G965,'effectif par contrat'!A:B,2,FALSE)</f>
        <v>8</v>
      </c>
    </row>
    <row r="966" spans="1:17" x14ac:dyDescent="0.35">
      <c r="A966" s="58" t="s">
        <v>2192</v>
      </c>
      <c r="B966" s="40" t="s">
        <v>12</v>
      </c>
      <c r="C966" s="40" t="str">
        <f t="shared" si="88"/>
        <v>alexis</v>
      </c>
      <c r="D966" s="40">
        <f t="shared" si="89"/>
        <v>7</v>
      </c>
      <c r="E966" s="40">
        <f t="shared" si="90"/>
        <v>16</v>
      </c>
      <c r="F966" s="40" t="str">
        <f t="shared" si="91"/>
        <v>codevelle</v>
      </c>
      <c r="G966" s="40" t="str">
        <f>VLOOKUP(F966,'Effectif contrat'!A:B,2,FALSE)</f>
        <v xml:space="preserve">LIEBHERR - MAINTENANCE </v>
      </c>
      <c r="H966" s="31" t="s">
        <v>19</v>
      </c>
      <c r="I966" s="31" t="s">
        <v>181</v>
      </c>
      <c r="J966" s="31"/>
      <c r="K966" s="38">
        <v>12.17</v>
      </c>
      <c r="L966" s="31">
        <v>1</v>
      </c>
      <c r="M966" s="38">
        <v>12.17</v>
      </c>
      <c r="N966" s="5"/>
      <c r="O966" t="str">
        <f>VLOOKUP(I966,Article_famille!A:B,2,FALSE)</f>
        <v>Tête</v>
      </c>
      <c r="P966" t="str">
        <f>VLOOKUP(A966,'Copier commandes wix'!I:N,4,FALSE)</f>
        <v>‎16‎/‎11‎/‎2016</v>
      </c>
      <c r="Q966">
        <f>VLOOKUP(G966,'effectif par contrat'!A:B,2,FALSE)</f>
        <v>5</v>
      </c>
    </row>
    <row r="967" spans="1:17" x14ac:dyDescent="0.35">
      <c r="A967" s="58" t="s">
        <v>2192</v>
      </c>
      <c r="B967" s="40" t="s">
        <v>12</v>
      </c>
      <c r="C967" s="40" t="str">
        <f t="shared" si="88"/>
        <v>alexis</v>
      </c>
      <c r="D967" s="40">
        <f t="shared" si="89"/>
        <v>7</v>
      </c>
      <c r="E967" s="40">
        <f t="shared" si="90"/>
        <v>16</v>
      </c>
      <c r="F967" s="40" t="str">
        <f t="shared" si="91"/>
        <v>codevelle</v>
      </c>
      <c r="G967" s="40" t="str">
        <f>VLOOKUP(F967,'Effectif contrat'!A:B,2,FALSE)</f>
        <v xml:space="preserve">LIEBHERR - MAINTENANCE </v>
      </c>
      <c r="H967" s="32" t="s">
        <v>19</v>
      </c>
      <c r="I967" s="32" t="s">
        <v>455</v>
      </c>
      <c r="J967" s="32">
        <v>43</v>
      </c>
      <c r="K967" s="39">
        <v>45.67</v>
      </c>
      <c r="L967" s="32">
        <v>1</v>
      </c>
      <c r="M967" s="39">
        <v>45.67</v>
      </c>
      <c r="N967" s="6"/>
      <c r="O967" t="str">
        <f>VLOOKUP(I967,Article_famille!A:B,2,FALSE)</f>
        <v>Pieds</v>
      </c>
      <c r="P967" t="str">
        <f>VLOOKUP(A967,'Copier commandes wix'!I:N,4,FALSE)</f>
        <v>‎16‎/‎11‎/‎2016</v>
      </c>
      <c r="Q967">
        <f>VLOOKUP(G967,'effectif par contrat'!A:B,2,FALSE)</f>
        <v>5</v>
      </c>
    </row>
    <row r="968" spans="1:17" x14ac:dyDescent="0.35">
      <c r="A968" s="58" t="s">
        <v>2192</v>
      </c>
      <c r="B968" s="40" t="s">
        <v>12</v>
      </c>
      <c r="C968" s="40" t="str">
        <f t="shared" si="88"/>
        <v>alexis</v>
      </c>
      <c r="D968" s="40">
        <f t="shared" si="89"/>
        <v>7</v>
      </c>
      <c r="E968" s="40">
        <f t="shared" si="90"/>
        <v>16</v>
      </c>
      <c r="F968" s="40" t="str">
        <f t="shared" si="91"/>
        <v>codevelle</v>
      </c>
      <c r="G968" s="40" t="str">
        <f>VLOOKUP(F968,'Effectif contrat'!A:B,2,FALSE)</f>
        <v xml:space="preserve">LIEBHERR - MAINTENANCE </v>
      </c>
      <c r="H968" s="31" t="s">
        <v>25</v>
      </c>
      <c r="I968" s="31" t="s">
        <v>35</v>
      </c>
      <c r="J968" s="31">
        <v>44</v>
      </c>
      <c r="K968" s="38">
        <v>29.89</v>
      </c>
      <c r="L968" s="31">
        <v>1</v>
      </c>
      <c r="M968" s="38">
        <v>29.89</v>
      </c>
      <c r="N968" s="5"/>
      <c r="O968" t="str">
        <f>VLOOKUP(I968,Article_famille!A:B,2,FALSE)</f>
        <v>Pieds</v>
      </c>
      <c r="P968" t="str">
        <f>VLOOKUP(A968,'Copier commandes wix'!I:N,4,FALSE)</f>
        <v>‎16‎/‎11‎/‎2016</v>
      </c>
      <c r="Q968">
        <f>VLOOKUP(G968,'effectif par contrat'!A:B,2,FALSE)</f>
        <v>5</v>
      </c>
    </row>
    <row r="969" spans="1:17" x14ac:dyDescent="0.35">
      <c r="A969" s="58" t="s">
        <v>2192</v>
      </c>
      <c r="B969" s="40" t="s">
        <v>524</v>
      </c>
      <c r="C969" s="40" t="str">
        <f t="shared" si="88"/>
        <v>benjamin</v>
      </c>
      <c r="D969" s="40">
        <f t="shared" si="89"/>
        <v>9</v>
      </c>
      <c r="E969" s="40">
        <f t="shared" si="90"/>
        <v>18</v>
      </c>
      <c r="F969" s="40" t="str">
        <f t="shared" si="91"/>
        <v>cabrignac</v>
      </c>
      <c r="G969" s="40" t="str">
        <f>VLOOKUP(F969,'Effectif contrat'!A:B,2,FALSE)</f>
        <v>CLIENTS DIVERS - TRAVAUX &amp; MAINTENANCE</v>
      </c>
      <c r="H969" s="31" t="s">
        <v>19</v>
      </c>
      <c r="I969" s="31" t="s">
        <v>57</v>
      </c>
      <c r="J969" s="31"/>
      <c r="K969" s="38">
        <v>2.42</v>
      </c>
      <c r="L969" s="31">
        <v>20</v>
      </c>
      <c r="M969" s="38">
        <v>48.4</v>
      </c>
      <c r="N969" s="5"/>
      <c r="O969" t="str">
        <f>VLOOKUP(I969,Article_famille!A:B,2,FALSE)</f>
        <v>Respiratoire</v>
      </c>
      <c r="P969" t="str">
        <f>VLOOKUP(A969,'Copier commandes wix'!I:N,4,FALSE)</f>
        <v>‎16‎/‎11‎/‎2016</v>
      </c>
      <c r="Q969">
        <f>VLOOKUP(G969,'effectif par contrat'!A:B,2,FALSE)</f>
        <v>8</v>
      </c>
    </row>
    <row r="970" spans="1:17" x14ac:dyDescent="0.35">
      <c r="A970" s="58" t="s">
        <v>2192</v>
      </c>
      <c r="B970" s="40" t="s">
        <v>214</v>
      </c>
      <c r="C970" s="40" t="str">
        <f t="shared" si="88"/>
        <v>vincent</v>
      </c>
      <c r="D970" s="40">
        <f t="shared" si="89"/>
        <v>8</v>
      </c>
      <c r="E970" s="40">
        <f t="shared" si="90"/>
        <v>16</v>
      </c>
      <c r="F970" s="40" t="str">
        <f t="shared" si="91"/>
        <v>davantes</v>
      </c>
      <c r="G970" s="40" t="str">
        <f>VLOOKUP(F970,'Effectif contrat'!A:B,2,FALSE)</f>
        <v>AIRBUS - TRAVAUX MOSE</v>
      </c>
      <c r="H970" s="31" t="s">
        <v>19</v>
      </c>
      <c r="I970" s="31" t="s">
        <v>22</v>
      </c>
      <c r="J970" s="31">
        <v>43</v>
      </c>
      <c r="K970" s="38">
        <v>41.53</v>
      </c>
      <c r="L970" s="31">
        <v>1</v>
      </c>
      <c r="M970" s="38">
        <v>41.53</v>
      </c>
      <c r="N970" s="5"/>
      <c r="O970" t="str">
        <f>VLOOKUP(I970,Article_famille!A:B,2,FALSE)</f>
        <v>Pieds</v>
      </c>
      <c r="P970" t="str">
        <f>VLOOKUP(A970,'Copier commandes wix'!I:N,4,FALSE)</f>
        <v>‎16‎/‎11‎/‎2016</v>
      </c>
      <c r="Q970">
        <f>VLOOKUP(G970,'effectif par contrat'!A:B,2,FALSE)</f>
        <v>5</v>
      </c>
    </row>
    <row r="971" spans="1:17" x14ac:dyDescent="0.35">
      <c r="A971" s="58" t="s">
        <v>2016</v>
      </c>
      <c r="B971" s="40" t="s">
        <v>49</v>
      </c>
      <c r="C971" s="40" t="str">
        <f t="shared" si="88"/>
        <v>bruno</v>
      </c>
      <c r="D971" s="40">
        <f t="shared" si="89"/>
        <v>6</v>
      </c>
      <c r="E971" s="40">
        <f t="shared" si="90"/>
        <v>17</v>
      </c>
      <c r="F971" s="40" t="str">
        <f t="shared" si="91"/>
        <v>frayssinhes</v>
      </c>
      <c r="G971" s="40" t="str">
        <f>VLOOKUP(F971,'Effectif contrat'!A:B,2,FALSE)</f>
        <v>CLIENTS DIVERS - MAINTENANCE</v>
      </c>
      <c r="H971" s="31" t="s">
        <v>19</v>
      </c>
      <c r="I971" s="31" t="s">
        <v>499</v>
      </c>
      <c r="J971" s="31"/>
      <c r="K971" s="38">
        <v>12.9</v>
      </c>
      <c r="L971" s="31">
        <v>21</v>
      </c>
      <c r="M971" s="38">
        <v>270.89999999999998</v>
      </c>
      <c r="N971" s="5"/>
      <c r="O971" t="str">
        <f>VLOOKUP(I971,Article_famille!A:B,2,FALSE)</f>
        <v>Tête</v>
      </c>
      <c r="P971" t="str">
        <f>VLOOKUP(A971,'Copier commandes wix'!I:N,4,FALSE)</f>
        <v>‎25‎/‎11‎/‎2016</v>
      </c>
      <c r="Q971">
        <f>VLOOKUP(G971,'effectif par contrat'!A:B,2,FALSE)</f>
        <v>4</v>
      </c>
    </row>
    <row r="972" spans="1:17" x14ac:dyDescent="0.35">
      <c r="A972" s="58" t="s">
        <v>2016</v>
      </c>
      <c r="B972" s="40" t="s">
        <v>1557</v>
      </c>
      <c r="C972" s="40" t="str">
        <f t="shared" si="88"/>
        <v>Tristan</v>
      </c>
      <c r="D972" s="40">
        <f t="shared" si="89"/>
        <v>8</v>
      </c>
      <c r="E972" s="40">
        <f t="shared" si="90"/>
        <v>16</v>
      </c>
      <c r="F972" s="40" t="str">
        <f t="shared" si="91"/>
        <v>Calmelly</v>
      </c>
      <c r="G972" s="40" t="str">
        <f>VLOOKUP(F972,'Effectif contrat'!A:B,2,FALSE)</f>
        <v xml:space="preserve">AIRBUS - MAINTENANCE OES </v>
      </c>
      <c r="H972" s="31" t="s">
        <v>19</v>
      </c>
      <c r="I972" s="31" t="s">
        <v>499</v>
      </c>
      <c r="J972" s="31"/>
      <c r="K972" s="38">
        <v>12.9</v>
      </c>
      <c r="L972" s="31">
        <v>1</v>
      </c>
      <c r="M972" s="38">
        <v>12.9</v>
      </c>
      <c r="N972" s="5"/>
      <c r="O972" t="str">
        <f>VLOOKUP(I972,Article_famille!A:B,2,FALSE)</f>
        <v>Tête</v>
      </c>
      <c r="P972" t="str">
        <f>VLOOKUP(A972,'Copier commandes wix'!I:N,4,FALSE)</f>
        <v>‎25‎/‎11‎/‎2016</v>
      </c>
      <c r="Q972">
        <f>VLOOKUP(G972,'effectif par contrat'!A:B,2,FALSE)</f>
        <v>34</v>
      </c>
    </row>
    <row r="973" spans="1:17" x14ac:dyDescent="0.35">
      <c r="A973" s="58" t="s">
        <v>2016</v>
      </c>
      <c r="B973" s="40" t="s">
        <v>1557</v>
      </c>
      <c r="C973" s="40" t="str">
        <f t="shared" si="88"/>
        <v>Tristan</v>
      </c>
      <c r="D973" s="40">
        <f t="shared" si="89"/>
        <v>8</v>
      </c>
      <c r="E973" s="40">
        <f t="shared" si="90"/>
        <v>16</v>
      </c>
      <c r="F973" s="40" t="str">
        <f t="shared" si="91"/>
        <v>Calmelly</v>
      </c>
      <c r="G973" s="40" t="str">
        <f>VLOOKUP(F973,'Effectif contrat'!A:B,2,FALSE)</f>
        <v xml:space="preserve">AIRBUS - MAINTENANCE OES </v>
      </c>
      <c r="H973" s="32" t="s">
        <v>112</v>
      </c>
      <c r="I973" s="32" t="s">
        <v>115</v>
      </c>
      <c r="J973" s="32" t="s">
        <v>15</v>
      </c>
      <c r="K973" s="39">
        <v>0</v>
      </c>
      <c r="L973" s="32">
        <v>1</v>
      </c>
      <c r="M973" s="39">
        <v>0</v>
      </c>
      <c r="N973" s="6"/>
      <c r="O973" t="str">
        <f>VLOOKUP(I973,Article_famille!A:B,2,FALSE)</f>
        <v>VPI</v>
      </c>
      <c r="P973" t="str">
        <f>VLOOKUP(A973,'Copier commandes wix'!I:N,4,FALSE)</f>
        <v>‎25‎/‎11‎/‎2016</v>
      </c>
      <c r="Q973">
        <f>VLOOKUP(G973,'effectif par contrat'!A:B,2,FALSE)</f>
        <v>34</v>
      </c>
    </row>
    <row r="974" spans="1:17" x14ac:dyDescent="0.35">
      <c r="A974" s="58" t="s">
        <v>2016</v>
      </c>
      <c r="B974" s="40" t="s">
        <v>527</v>
      </c>
      <c r="C974" s="40" t="str">
        <f t="shared" si="88"/>
        <v>jean-luc</v>
      </c>
      <c r="D974" s="40">
        <f t="shared" si="89"/>
        <v>9</v>
      </c>
      <c r="E974" s="40">
        <f t="shared" si="90"/>
        <v>13</v>
      </c>
      <c r="F974" s="40" t="str">
        <f t="shared" si="91"/>
        <v>CEBE</v>
      </c>
      <c r="G974" s="40" t="str">
        <f>VLOOKUP(F974,'Effectif contrat'!A:B,2,FALSE)</f>
        <v>CHANTIERS ELEC - REIXACH</v>
      </c>
      <c r="H974" s="31" t="s">
        <v>19</v>
      </c>
      <c r="I974" s="31" t="s">
        <v>499</v>
      </c>
      <c r="J974" s="31"/>
      <c r="K974" s="38">
        <v>12.9</v>
      </c>
      <c r="L974" s="31">
        <v>20</v>
      </c>
      <c r="M974" s="38">
        <v>258</v>
      </c>
      <c r="N974" s="5"/>
      <c r="O974" t="str">
        <f>VLOOKUP(I974,Article_famille!A:B,2,FALSE)</f>
        <v>Tête</v>
      </c>
      <c r="P974" t="str">
        <f>VLOOKUP(A974,'Copier commandes wix'!I:N,4,FALSE)</f>
        <v>‎25‎/‎11‎/‎2016</v>
      </c>
      <c r="Q974">
        <f>VLOOKUP(G974,'effectif par contrat'!A:B,2,FALSE)</f>
        <v>6</v>
      </c>
    </row>
    <row r="975" spans="1:17" x14ac:dyDescent="0.35">
      <c r="A975" s="58" t="s">
        <v>2016</v>
      </c>
      <c r="B975" s="40" t="s">
        <v>497</v>
      </c>
      <c r="C975" s="40" t="str">
        <f t="shared" si="88"/>
        <v>ALEXANDRE</v>
      </c>
      <c r="D975" s="40">
        <f t="shared" si="89"/>
        <v>10</v>
      </c>
      <c r="E975" s="40">
        <f t="shared" si="90"/>
        <v>20</v>
      </c>
      <c r="F975" s="40" t="str">
        <f t="shared" si="91"/>
        <v>MOUREMBLES</v>
      </c>
      <c r="G975" s="40" t="str">
        <f>VLOOKUP(F975,'Effectif contrat'!A:B,2,FALSE)</f>
        <v>CLIENTS DIVERS - TRAVAUX &amp; MAINTENANCE</v>
      </c>
      <c r="H975" s="31" t="s">
        <v>19</v>
      </c>
      <c r="I975" s="31" t="s">
        <v>499</v>
      </c>
      <c r="J975" s="31"/>
      <c r="K975" s="38">
        <v>12.9</v>
      </c>
      <c r="L975" s="31">
        <v>12</v>
      </c>
      <c r="M975" s="38">
        <v>154.80000000000001</v>
      </c>
      <c r="N975" s="5"/>
      <c r="O975" t="str">
        <f>VLOOKUP(I975,Article_famille!A:B,2,FALSE)</f>
        <v>Tête</v>
      </c>
      <c r="P975" t="str">
        <f>VLOOKUP(A975,'Copier commandes wix'!I:N,4,FALSE)</f>
        <v>‎25‎/‎11‎/‎2016</v>
      </c>
      <c r="Q975">
        <f>VLOOKUP(G975,'effectif par contrat'!A:B,2,FALSE)</f>
        <v>8</v>
      </c>
    </row>
    <row r="976" spans="1:17" x14ac:dyDescent="0.35">
      <c r="A976" s="58" t="s">
        <v>2016</v>
      </c>
      <c r="B976" s="40" t="s">
        <v>552</v>
      </c>
      <c r="C976" s="40" t="str">
        <f t="shared" si="88"/>
        <v>eric</v>
      </c>
      <c r="D976" s="40">
        <f t="shared" si="89"/>
        <v>5</v>
      </c>
      <c r="E976" s="40">
        <f t="shared" si="90"/>
        <v>18</v>
      </c>
      <c r="F976" s="40" t="str">
        <f t="shared" si="91"/>
        <v>sanchez-clary</v>
      </c>
      <c r="G976" s="40" t="str">
        <f>VLOOKUP(F976,'Effectif contrat'!A:B,2,FALSE)</f>
        <v>AIRBUS - MAINTENANCE FAL</v>
      </c>
      <c r="H976" s="31" t="s">
        <v>19</v>
      </c>
      <c r="I976" s="31" t="s">
        <v>477</v>
      </c>
      <c r="J976" s="31" t="s">
        <v>13</v>
      </c>
      <c r="K976" s="38">
        <v>4.91</v>
      </c>
      <c r="L976" s="31">
        <v>10</v>
      </c>
      <c r="M976" s="38">
        <v>49.1</v>
      </c>
      <c r="N976" s="5"/>
      <c r="O976" t="str">
        <f>VLOOKUP(I976,Article_famille!A:B,2,FALSE)</f>
        <v>Corps</v>
      </c>
      <c r="P976" t="str">
        <f>VLOOKUP(A976,'Copier commandes wix'!I:N,4,FALSE)</f>
        <v>‎25‎/‎11‎/‎2016</v>
      </c>
      <c r="Q976">
        <f>VLOOKUP(G976,'effectif par contrat'!A:B,2,FALSE)</f>
        <v>38</v>
      </c>
    </row>
    <row r="977" spans="1:17" x14ac:dyDescent="0.35">
      <c r="A977" s="58" t="s">
        <v>2016</v>
      </c>
      <c r="B977" s="40" t="s">
        <v>552</v>
      </c>
      <c r="C977" s="40" t="str">
        <f t="shared" si="88"/>
        <v>eric</v>
      </c>
      <c r="D977" s="40">
        <f t="shared" si="89"/>
        <v>5</v>
      </c>
      <c r="E977" s="40">
        <f t="shared" si="90"/>
        <v>18</v>
      </c>
      <c r="F977" s="40" t="str">
        <f t="shared" si="91"/>
        <v>sanchez-clary</v>
      </c>
      <c r="G977" s="40" t="str">
        <f>VLOOKUP(F977,'Effectif contrat'!A:B,2,FALSE)</f>
        <v>AIRBUS - MAINTENANCE FAL</v>
      </c>
      <c r="H977" s="32" t="s">
        <v>19</v>
      </c>
      <c r="I977" s="32" t="s">
        <v>549</v>
      </c>
      <c r="J977" s="32">
        <v>8</v>
      </c>
      <c r="K977" s="39">
        <v>14.41</v>
      </c>
      <c r="L977" s="32">
        <v>10</v>
      </c>
      <c r="M977" s="39">
        <v>144.1</v>
      </c>
      <c r="N977" s="6"/>
      <c r="O977" t="str">
        <f>VLOOKUP(I977,Article_famille!A:B,2,FALSE)</f>
        <v>Mains</v>
      </c>
      <c r="P977" t="str">
        <f>VLOOKUP(A977,'Copier commandes wix'!I:N,4,FALSE)</f>
        <v>‎25‎/‎11‎/‎2016</v>
      </c>
      <c r="Q977">
        <f>VLOOKUP(G977,'effectif par contrat'!A:B,2,FALSE)</f>
        <v>38</v>
      </c>
    </row>
    <row r="978" spans="1:17" x14ac:dyDescent="0.35">
      <c r="A978" s="58" t="s">
        <v>2016</v>
      </c>
      <c r="B978" s="40" t="s">
        <v>552</v>
      </c>
      <c r="C978" s="40" t="str">
        <f t="shared" si="88"/>
        <v>eric</v>
      </c>
      <c r="D978" s="40">
        <f t="shared" si="89"/>
        <v>5</v>
      </c>
      <c r="E978" s="40">
        <f t="shared" si="90"/>
        <v>18</v>
      </c>
      <c r="F978" s="40" t="str">
        <f t="shared" si="91"/>
        <v>sanchez-clary</v>
      </c>
      <c r="G978" s="40" t="str">
        <f>VLOOKUP(F978,'Effectif contrat'!A:B,2,FALSE)</f>
        <v>AIRBUS - MAINTENANCE FAL</v>
      </c>
      <c r="H978" s="31" t="s">
        <v>19</v>
      </c>
      <c r="I978" s="31" t="s">
        <v>549</v>
      </c>
      <c r="J978" s="31">
        <v>9</v>
      </c>
      <c r="K978" s="38">
        <v>14.41</v>
      </c>
      <c r="L978" s="31">
        <v>10</v>
      </c>
      <c r="M978" s="38">
        <v>144.1</v>
      </c>
      <c r="N978" s="5"/>
      <c r="O978" t="str">
        <f>VLOOKUP(I978,Article_famille!A:B,2,FALSE)</f>
        <v>Mains</v>
      </c>
      <c r="P978" t="str">
        <f>VLOOKUP(A978,'Copier commandes wix'!I:N,4,FALSE)</f>
        <v>‎25‎/‎11‎/‎2016</v>
      </c>
      <c r="Q978">
        <f>VLOOKUP(G978,'effectif par contrat'!A:B,2,FALSE)</f>
        <v>38</v>
      </c>
    </row>
    <row r="979" spans="1:17" x14ac:dyDescent="0.35">
      <c r="A979" s="58" t="s">
        <v>2016</v>
      </c>
      <c r="B979" s="40" t="s">
        <v>552</v>
      </c>
      <c r="C979" s="40" t="str">
        <f t="shared" si="88"/>
        <v>eric</v>
      </c>
      <c r="D979" s="40">
        <f t="shared" si="89"/>
        <v>5</v>
      </c>
      <c r="E979" s="40">
        <f t="shared" si="90"/>
        <v>18</v>
      </c>
      <c r="F979" s="40" t="str">
        <f t="shared" si="91"/>
        <v>sanchez-clary</v>
      </c>
      <c r="G979" s="40" t="str">
        <f>VLOOKUP(F979,'Effectif contrat'!A:B,2,FALSE)</f>
        <v>AIRBUS - MAINTENANCE FAL</v>
      </c>
      <c r="H979" s="32" t="s">
        <v>19</v>
      </c>
      <c r="I979" s="32" t="s">
        <v>549</v>
      </c>
      <c r="J979" s="32">
        <v>10</v>
      </c>
      <c r="K979" s="39">
        <v>14.41</v>
      </c>
      <c r="L979" s="32">
        <v>10</v>
      </c>
      <c r="M979" s="39">
        <v>144.1</v>
      </c>
      <c r="N979" s="6"/>
      <c r="O979" t="str">
        <f>VLOOKUP(I979,Article_famille!A:B,2,FALSE)</f>
        <v>Mains</v>
      </c>
      <c r="P979" t="str">
        <f>VLOOKUP(A979,'Copier commandes wix'!I:N,4,FALSE)</f>
        <v>‎25‎/‎11‎/‎2016</v>
      </c>
      <c r="Q979">
        <f>VLOOKUP(G979,'effectif par contrat'!A:B,2,FALSE)</f>
        <v>38</v>
      </c>
    </row>
    <row r="980" spans="1:17" x14ac:dyDescent="0.35">
      <c r="A980" s="58" t="s">
        <v>2016</v>
      </c>
      <c r="B980" s="40" t="s">
        <v>552</v>
      </c>
      <c r="C980" s="40" t="str">
        <f t="shared" si="88"/>
        <v>eric</v>
      </c>
      <c r="D980" s="40">
        <f t="shared" si="89"/>
        <v>5</v>
      </c>
      <c r="E980" s="40">
        <f t="shared" si="90"/>
        <v>18</v>
      </c>
      <c r="F980" s="40" t="str">
        <f t="shared" si="91"/>
        <v>sanchez-clary</v>
      </c>
      <c r="G980" s="40" t="str">
        <f>VLOOKUP(F980,'Effectif contrat'!A:B,2,FALSE)</f>
        <v>AIRBUS - MAINTENANCE FAL</v>
      </c>
      <c r="H980" s="31" t="s">
        <v>19</v>
      </c>
      <c r="I980" s="31" t="s">
        <v>443</v>
      </c>
      <c r="J980" s="31"/>
      <c r="K980" s="38">
        <v>3.95</v>
      </c>
      <c r="L980" s="31">
        <v>100</v>
      </c>
      <c r="M980" s="38">
        <v>395</v>
      </c>
      <c r="N980" s="5"/>
      <c r="O980" t="str">
        <f>VLOOKUP(I980,Article_famille!A:B,2,FALSE)</f>
        <v>Respiratoire</v>
      </c>
      <c r="P980" t="str">
        <f>VLOOKUP(A980,'Copier commandes wix'!I:N,4,FALSE)</f>
        <v>‎25‎/‎11‎/‎2016</v>
      </c>
      <c r="Q980">
        <f>VLOOKUP(G980,'effectif par contrat'!A:B,2,FALSE)</f>
        <v>38</v>
      </c>
    </row>
    <row r="981" spans="1:17" x14ac:dyDescent="0.35">
      <c r="A981" s="58" t="s">
        <v>2016</v>
      </c>
      <c r="B981" s="40" t="s">
        <v>552</v>
      </c>
      <c r="C981" s="40" t="str">
        <f t="shared" si="88"/>
        <v>eric</v>
      </c>
      <c r="D981" s="40">
        <f t="shared" si="89"/>
        <v>5</v>
      </c>
      <c r="E981" s="40">
        <f t="shared" si="90"/>
        <v>18</v>
      </c>
      <c r="F981" s="40" t="str">
        <f t="shared" si="91"/>
        <v>sanchez-clary</v>
      </c>
      <c r="G981" s="40" t="str">
        <f>VLOOKUP(F981,'Effectif contrat'!A:B,2,FALSE)</f>
        <v>AIRBUS - MAINTENANCE FAL</v>
      </c>
      <c r="H981" s="31" t="s">
        <v>19</v>
      </c>
      <c r="I981" s="31" t="s">
        <v>62</v>
      </c>
      <c r="J981" s="31" t="s">
        <v>480</v>
      </c>
      <c r="K981" s="38">
        <v>4.26</v>
      </c>
      <c r="L981" s="31">
        <v>20</v>
      </c>
      <c r="M981" s="38">
        <v>85.2</v>
      </c>
      <c r="N981" s="5"/>
      <c r="O981" t="str">
        <f>VLOOKUP(I981,Article_famille!A:B,2,FALSE)</f>
        <v>Pieds</v>
      </c>
      <c r="P981" t="str">
        <f>VLOOKUP(A981,'Copier commandes wix'!I:N,4,FALSE)</f>
        <v>‎25‎/‎11‎/‎2016</v>
      </c>
      <c r="Q981">
        <f>VLOOKUP(G981,'effectif par contrat'!A:B,2,FALSE)</f>
        <v>38</v>
      </c>
    </row>
    <row r="982" spans="1:17" x14ac:dyDescent="0.35">
      <c r="A982" s="58" t="s">
        <v>2016</v>
      </c>
      <c r="B982" s="40" t="s">
        <v>49</v>
      </c>
      <c r="C982" s="40" t="str">
        <f t="shared" si="88"/>
        <v>bruno</v>
      </c>
      <c r="D982" s="40">
        <f t="shared" si="89"/>
        <v>6</v>
      </c>
      <c r="E982" s="40">
        <f t="shared" si="90"/>
        <v>17</v>
      </c>
      <c r="F982" s="40" t="str">
        <f t="shared" si="91"/>
        <v>frayssinhes</v>
      </c>
      <c r="G982" s="40" t="str">
        <f>VLOOKUP(F982,'Effectif contrat'!A:B,2,FALSE)</f>
        <v>CLIENTS DIVERS - MAINTENANCE</v>
      </c>
      <c r="H982" s="31" t="s">
        <v>112</v>
      </c>
      <c r="I982" s="31" t="s">
        <v>113</v>
      </c>
      <c r="J982" s="31" t="s">
        <v>209</v>
      </c>
      <c r="K982" s="38">
        <v>0</v>
      </c>
      <c r="L982" s="31">
        <v>11</v>
      </c>
      <c r="M982" s="38">
        <v>0</v>
      </c>
      <c r="N982" s="5"/>
      <c r="O982" t="str">
        <f>VLOOKUP(I982,Article_famille!A:B,2,FALSE)</f>
        <v>VPI</v>
      </c>
      <c r="P982" t="str">
        <f>VLOOKUP(A982,'Copier commandes wix'!I:N,4,FALSE)</f>
        <v>‎25‎/‎11‎/‎2016</v>
      </c>
      <c r="Q982">
        <f>VLOOKUP(G982,'effectif par contrat'!A:B,2,FALSE)</f>
        <v>4</v>
      </c>
    </row>
    <row r="983" spans="1:17" x14ac:dyDescent="0.35">
      <c r="A983" s="58" t="s">
        <v>2017</v>
      </c>
      <c r="B983" s="40" t="s">
        <v>91</v>
      </c>
      <c r="C983" s="40" t="str">
        <f t="shared" si="88"/>
        <v>pascal</v>
      </c>
      <c r="D983" s="40">
        <f t="shared" si="89"/>
        <v>7</v>
      </c>
      <c r="E983" s="40">
        <f t="shared" si="90"/>
        <v>13</v>
      </c>
      <c r="F983" s="40" t="str">
        <f t="shared" si="91"/>
        <v>garcia</v>
      </c>
      <c r="G983" s="40" t="str">
        <f>VLOOKUP(F983,'Effectif contrat'!A:B,2,FALSE)</f>
        <v>PIONEER - MAINTENANCE</v>
      </c>
      <c r="H983" s="31" t="s">
        <v>25</v>
      </c>
      <c r="I983" s="31" t="s">
        <v>129</v>
      </c>
      <c r="J983" s="31" t="s">
        <v>13</v>
      </c>
      <c r="K983" s="38">
        <v>36.81</v>
      </c>
      <c r="L983" s="31">
        <v>1</v>
      </c>
      <c r="M983" s="38">
        <v>36.81</v>
      </c>
      <c r="N983" s="5"/>
      <c r="O983" t="str">
        <f>VLOOKUP(I983,Article_famille!A:B,2,FALSE)</f>
        <v>Travail en hauteur</v>
      </c>
      <c r="P983" t="str">
        <f>VLOOKUP(A983,'Copier commandes wix'!I:N,4,FALSE)</f>
        <v>‎01‎/‎12‎/‎2016</v>
      </c>
      <c r="Q983">
        <f>VLOOKUP(G983,'effectif par contrat'!A:B,2,FALSE)</f>
        <v>2</v>
      </c>
    </row>
    <row r="984" spans="1:17" x14ac:dyDescent="0.35">
      <c r="A984" s="58" t="s">
        <v>2017</v>
      </c>
      <c r="B984" s="40" t="s">
        <v>91</v>
      </c>
      <c r="C984" s="40" t="str">
        <f t="shared" si="88"/>
        <v>pascal</v>
      </c>
      <c r="D984" s="40">
        <f t="shared" si="89"/>
        <v>7</v>
      </c>
      <c r="E984" s="40">
        <f t="shared" si="90"/>
        <v>13</v>
      </c>
      <c r="F984" s="40" t="str">
        <f t="shared" si="91"/>
        <v>garcia</v>
      </c>
      <c r="G984" s="40" t="str">
        <f>VLOOKUP(F984,'Effectif contrat'!A:B,2,FALSE)</f>
        <v>PIONEER - MAINTENANCE</v>
      </c>
      <c r="H984" s="32" t="s">
        <v>25</v>
      </c>
      <c r="I984" s="32" t="s">
        <v>183</v>
      </c>
      <c r="J984" s="32"/>
      <c r="K984" s="39">
        <v>56.22</v>
      </c>
      <c r="L984" s="32">
        <v>1</v>
      </c>
      <c r="M984" s="39">
        <v>56.22</v>
      </c>
      <c r="N984" s="6"/>
      <c r="O984" t="str">
        <f>VLOOKUP(I984,Article_famille!A:B,2,FALSE)</f>
        <v>Travail en hauteur</v>
      </c>
      <c r="P984" t="str">
        <f>VLOOKUP(A984,'Copier commandes wix'!I:N,4,FALSE)</f>
        <v>‎01‎/‎12‎/‎2016</v>
      </c>
      <c r="Q984">
        <f>VLOOKUP(G984,'effectif par contrat'!A:B,2,FALSE)</f>
        <v>2</v>
      </c>
    </row>
    <row r="985" spans="1:17" x14ac:dyDescent="0.35">
      <c r="A985" s="58" t="s">
        <v>2017</v>
      </c>
      <c r="B985" s="40" t="s">
        <v>91</v>
      </c>
      <c r="C985" s="40" t="str">
        <f t="shared" si="88"/>
        <v>pascal</v>
      </c>
      <c r="D985" s="40">
        <f t="shared" si="89"/>
        <v>7</v>
      </c>
      <c r="E985" s="40">
        <f t="shared" si="90"/>
        <v>13</v>
      </c>
      <c r="F985" s="40" t="str">
        <f t="shared" si="91"/>
        <v>garcia</v>
      </c>
      <c r="G985" s="40" t="str">
        <f>VLOOKUP(F985,'Effectif contrat'!A:B,2,FALSE)</f>
        <v>PIONEER - MAINTENANCE</v>
      </c>
      <c r="H985" s="31" t="s">
        <v>19</v>
      </c>
      <c r="I985" s="31" t="s">
        <v>551</v>
      </c>
      <c r="J985" s="31"/>
      <c r="K985" s="38">
        <v>9.75</v>
      </c>
      <c r="L985" s="31">
        <v>1</v>
      </c>
      <c r="M985" s="38">
        <v>9.75</v>
      </c>
      <c r="N985" s="5"/>
      <c r="O985" t="str">
        <f>VLOOKUP(I985,Article_famille!A:B,2,FALSE)</f>
        <v>Travail en hauteur</v>
      </c>
      <c r="P985" t="str">
        <f>VLOOKUP(A985,'Copier commandes wix'!I:N,4,FALSE)</f>
        <v>‎01‎/‎12‎/‎2016</v>
      </c>
      <c r="Q985">
        <f>VLOOKUP(G985,'effectif par contrat'!A:B,2,FALSE)</f>
        <v>2</v>
      </c>
    </row>
    <row r="986" spans="1:17" x14ac:dyDescent="0.35">
      <c r="A986" s="58" t="s">
        <v>2017</v>
      </c>
      <c r="B986" s="40" t="s">
        <v>91</v>
      </c>
      <c r="C986" s="40" t="str">
        <f t="shared" si="88"/>
        <v>pascal</v>
      </c>
      <c r="D986" s="40">
        <f t="shared" si="89"/>
        <v>7</v>
      </c>
      <c r="E986" s="40">
        <f t="shared" si="90"/>
        <v>13</v>
      </c>
      <c r="F986" s="40" t="str">
        <f t="shared" si="91"/>
        <v>garcia</v>
      </c>
      <c r="G986" s="40" t="str">
        <f>VLOOKUP(F986,'Effectif contrat'!A:B,2,FALSE)</f>
        <v>PIONEER - MAINTENANCE</v>
      </c>
      <c r="H986" s="32" t="s">
        <v>19</v>
      </c>
      <c r="I986" s="32" t="s">
        <v>20</v>
      </c>
      <c r="J986" s="32">
        <v>9</v>
      </c>
      <c r="K986" s="39">
        <v>3.71</v>
      </c>
      <c r="L986" s="32">
        <v>12</v>
      </c>
      <c r="M986" s="39">
        <v>44.52</v>
      </c>
      <c r="N986" s="6"/>
      <c r="O986" t="str">
        <f>VLOOKUP(I986,Article_famille!A:B,2,FALSE)</f>
        <v>Mains</v>
      </c>
      <c r="P986" t="str">
        <f>VLOOKUP(A986,'Copier commandes wix'!I:N,4,FALSE)</f>
        <v>‎01‎/‎12‎/‎2016</v>
      </c>
      <c r="Q986">
        <f>VLOOKUP(G986,'effectif par contrat'!A:B,2,FALSE)</f>
        <v>2</v>
      </c>
    </row>
    <row r="987" spans="1:17" x14ac:dyDescent="0.35">
      <c r="A987" s="58" t="s">
        <v>2017</v>
      </c>
      <c r="B987" s="40" t="s">
        <v>435</v>
      </c>
      <c r="C987" s="40" t="str">
        <f t="shared" si="88"/>
        <v>mathias</v>
      </c>
      <c r="D987" s="40">
        <f t="shared" si="89"/>
        <v>8</v>
      </c>
      <c r="E987" s="40">
        <f t="shared" si="90"/>
        <v>14</v>
      </c>
      <c r="F987" s="40" t="str">
        <f t="shared" si="91"/>
        <v>hereau</v>
      </c>
      <c r="G987" s="40" t="str">
        <f>VLOOKUP(F987,'Effectif contrat'!A:B,2,FALSE)</f>
        <v>CHANTIERS ELEC - REIXACH</v>
      </c>
      <c r="H987" s="31" t="s">
        <v>19</v>
      </c>
      <c r="I987" s="31" t="s">
        <v>181</v>
      </c>
      <c r="J987" s="31"/>
      <c r="K987" s="38">
        <v>12.17</v>
      </c>
      <c r="L987" s="31">
        <v>1</v>
      </c>
      <c r="M987" s="38">
        <v>12.17</v>
      </c>
      <c r="N987" s="5"/>
      <c r="O987" t="str">
        <f>VLOOKUP(I987,Article_famille!A:B,2,FALSE)</f>
        <v>Tête</v>
      </c>
      <c r="P987" t="str">
        <f>VLOOKUP(A987,'Copier commandes wix'!I:N,4,FALSE)</f>
        <v>‎01‎/‎12‎/‎2016</v>
      </c>
      <c r="Q987">
        <f>VLOOKUP(G987,'effectif par contrat'!A:B,2,FALSE)</f>
        <v>6</v>
      </c>
    </row>
    <row r="988" spans="1:17" x14ac:dyDescent="0.35">
      <c r="A988" s="58" t="s">
        <v>2017</v>
      </c>
      <c r="B988" s="40" t="s">
        <v>435</v>
      </c>
      <c r="C988" s="40" t="str">
        <f t="shared" si="88"/>
        <v>mathias</v>
      </c>
      <c r="D988" s="40">
        <f t="shared" si="89"/>
        <v>8</v>
      </c>
      <c r="E988" s="40">
        <f t="shared" si="90"/>
        <v>14</v>
      </c>
      <c r="F988" s="40" t="str">
        <f t="shared" si="91"/>
        <v>hereau</v>
      </c>
      <c r="G988" s="40" t="str">
        <f>VLOOKUP(F988,'Effectif contrat'!A:B,2,FALSE)</f>
        <v>CHANTIERS ELEC - REIXACH</v>
      </c>
      <c r="H988" s="32" t="s">
        <v>19</v>
      </c>
      <c r="I988" s="32" t="s">
        <v>496</v>
      </c>
      <c r="J988" s="32"/>
      <c r="K988" s="39">
        <v>28.1</v>
      </c>
      <c r="L988" s="32">
        <v>1</v>
      </c>
      <c r="M988" s="39">
        <v>28.1</v>
      </c>
      <c r="N988" s="6"/>
      <c r="O988" t="str">
        <f>VLOOKUP(I988,Article_famille!A:B,2,FALSE)</f>
        <v>Tête</v>
      </c>
      <c r="P988" t="str">
        <f>VLOOKUP(A988,'Copier commandes wix'!I:N,4,FALSE)</f>
        <v>‎01‎/‎12‎/‎2016</v>
      </c>
      <c r="Q988">
        <f>VLOOKUP(G988,'effectif par contrat'!A:B,2,FALSE)</f>
        <v>6</v>
      </c>
    </row>
    <row r="989" spans="1:17" x14ac:dyDescent="0.35">
      <c r="A989" s="58" t="s">
        <v>2017</v>
      </c>
      <c r="B989" s="40" t="s">
        <v>435</v>
      </c>
      <c r="C989" s="40" t="str">
        <f t="shared" si="88"/>
        <v>mathias</v>
      </c>
      <c r="D989" s="40">
        <f t="shared" si="89"/>
        <v>8</v>
      </c>
      <c r="E989" s="40">
        <f t="shared" si="90"/>
        <v>14</v>
      </c>
      <c r="F989" s="40" t="str">
        <f t="shared" si="91"/>
        <v>hereau</v>
      </c>
      <c r="G989" s="40" t="str">
        <f>VLOOKUP(F989,'Effectif contrat'!A:B,2,FALSE)</f>
        <v>CHANTIERS ELEC - REIXACH</v>
      </c>
      <c r="H989" s="31" t="s">
        <v>19</v>
      </c>
      <c r="I989" s="31" t="s">
        <v>553</v>
      </c>
      <c r="J989" s="31"/>
      <c r="K989" s="38">
        <v>2.75</v>
      </c>
      <c r="L989" s="31">
        <v>1</v>
      </c>
      <c r="M989" s="38">
        <v>2.75</v>
      </c>
      <c r="N989" s="5"/>
      <c r="O989" t="str">
        <f>VLOOKUP(I989,Article_famille!A:B,2,FALSE)</f>
        <v>Tête</v>
      </c>
      <c r="P989" t="str">
        <f>VLOOKUP(A989,'Copier commandes wix'!I:N,4,FALSE)</f>
        <v>‎01‎/‎12‎/‎2016</v>
      </c>
      <c r="Q989">
        <f>VLOOKUP(G989,'effectif par contrat'!A:B,2,FALSE)</f>
        <v>6</v>
      </c>
    </row>
    <row r="990" spans="1:17" x14ac:dyDescent="0.35">
      <c r="A990" s="58" t="s">
        <v>2017</v>
      </c>
      <c r="B990" s="40" t="s">
        <v>435</v>
      </c>
      <c r="C990" s="40" t="str">
        <f t="shared" ref="C990:C1031" si="92">IFERROR(MID(B990,1,FIND(" ",B990,1)-1),"")</f>
        <v>mathias</v>
      </c>
      <c r="D990" s="40">
        <f t="shared" ref="D990:D1031" si="93">LEN(C990)+1</f>
        <v>8</v>
      </c>
      <c r="E990" s="40">
        <f t="shared" ref="E990:E1031" si="94">LEN(B990)</f>
        <v>14</v>
      </c>
      <c r="F990" s="40" t="str">
        <f t="shared" ref="F990:F1031" si="95">RIGHT(B990,E990-D990)</f>
        <v>hereau</v>
      </c>
      <c r="G990" s="40" t="str">
        <f>VLOOKUP(F990,'Effectif contrat'!A:B,2,FALSE)</f>
        <v>CHANTIERS ELEC - REIXACH</v>
      </c>
      <c r="H990" s="32" t="s">
        <v>19</v>
      </c>
      <c r="I990" s="32" t="s">
        <v>20</v>
      </c>
      <c r="J990" s="32">
        <v>10</v>
      </c>
      <c r="K990" s="39">
        <v>3.71</v>
      </c>
      <c r="L990" s="32">
        <v>10</v>
      </c>
      <c r="M990" s="39">
        <v>37.1</v>
      </c>
      <c r="N990" s="6"/>
      <c r="O990" t="str">
        <f>VLOOKUP(I990,Article_famille!A:B,2,FALSE)</f>
        <v>Mains</v>
      </c>
      <c r="P990" t="str">
        <f>VLOOKUP(A990,'Copier commandes wix'!I:N,4,FALSE)</f>
        <v>‎01‎/‎12‎/‎2016</v>
      </c>
      <c r="Q990">
        <f>VLOOKUP(G990,'effectif par contrat'!A:B,2,FALSE)</f>
        <v>6</v>
      </c>
    </row>
    <row r="991" spans="1:17" x14ac:dyDescent="0.35">
      <c r="A991" s="58" t="s">
        <v>2017</v>
      </c>
      <c r="B991" s="40" t="s">
        <v>463</v>
      </c>
      <c r="C991" s="40" t="str">
        <f t="shared" si="92"/>
        <v>romain</v>
      </c>
      <c r="D991" s="40">
        <f t="shared" si="93"/>
        <v>7</v>
      </c>
      <c r="E991" s="40">
        <f t="shared" si="94"/>
        <v>14</v>
      </c>
      <c r="F991" s="40" t="str">
        <f t="shared" si="95"/>
        <v>Vergnes</v>
      </c>
      <c r="G991" s="40" t="str">
        <f>VLOOKUP(F991,'Effectif contrat'!A:B,2,FALSE)</f>
        <v>AIRBUS - MAINTENANCE MOSE</v>
      </c>
      <c r="H991" s="31" t="s">
        <v>19</v>
      </c>
      <c r="I991" s="31" t="s">
        <v>496</v>
      </c>
      <c r="J991" s="31"/>
      <c r="K991" s="38">
        <v>28.1</v>
      </c>
      <c r="L991" s="31">
        <v>1</v>
      </c>
      <c r="M991" s="38">
        <v>28.1</v>
      </c>
      <c r="N991" s="5"/>
      <c r="O991" t="str">
        <f>VLOOKUP(I991,Article_famille!A:B,2,FALSE)</f>
        <v>Tête</v>
      </c>
      <c r="P991" t="str">
        <f>VLOOKUP(A991,'Copier commandes wix'!I:N,4,FALSE)</f>
        <v>‎01‎/‎12‎/‎2016</v>
      </c>
      <c r="Q991">
        <f>VLOOKUP(G991,'effectif par contrat'!A:B,2,FALSE)</f>
        <v>37</v>
      </c>
    </row>
    <row r="992" spans="1:17" x14ac:dyDescent="0.35">
      <c r="A992" s="58" t="s">
        <v>2017</v>
      </c>
      <c r="B992" s="40" t="s">
        <v>18</v>
      </c>
      <c r="C992" s="40" t="str">
        <f t="shared" si="92"/>
        <v>Romain</v>
      </c>
      <c r="D992" s="40">
        <f t="shared" si="93"/>
        <v>7</v>
      </c>
      <c r="E992" s="40">
        <f t="shared" si="94"/>
        <v>14</v>
      </c>
      <c r="F992" s="40" t="str">
        <f t="shared" si="95"/>
        <v>VERGNES</v>
      </c>
      <c r="G992" s="40" t="str">
        <f>VLOOKUP(F992,'Effectif contrat'!A:B,2,FALSE)</f>
        <v>AIRBUS - MAINTENANCE MOSE</v>
      </c>
      <c r="H992" s="31" t="s">
        <v>25</v>
      </c>
      <c r="I992" s="31" t="s">
        <v>129</v>
      </c>
      <c r="J992" s="31" t="s">
        <v>13</v>
      </c>
      <c r="K992" s="38">
        <v>36.81</v>
      </c>
      <c r="L992" s="31">
        <v>1</v>
      </c>
      <c r="M992" s="38">
        <v>36.81</v>
      </c>
      <c r="N992" s="5"/>
      <c r="O992" t="str">
        <f>VLOOKUP(I992,Article_famille!A:B,2,FALSE)</f>
        <v>Travail en hauteur</v>
      </c>
      <c r="P992" t="str">
        <f>VLOOKUP(A992,'Copier commandes wix'!I:N,4,FALSE)</f>
        <v>‎01‎/‎12‎/‎2016</v>
      </c>
      <c r="Q992">
        <f>VLOOKUP(G992,'effectif par contrat'!A:B,2,FALSE)</f>
        <v>37</v>
      </c>
    </row>
    <row r="993" spans="1:17" x14ac:dyDescent="0.35">
      <c r="A993" s="58" t="s">
        <v>2017</v>
      </c>
      <c r="B993" s="40" t="s">
        <v>18</v>
      </c>
      <c r="C993" s="40" t="str">
        <f t="shared" si="92"/>
        <v>Romain</v>
      </c>
      <c r="D993" s="40">
        <f t="shared" si="93"/>
        <v>7</v>
      </c>
      <c r="E993" s="40">
        <f t="shared" si="94"/>
        <v>14</v>
      </c>
      <c r="F993" s="40" t="str">
        <f t="shared" si="95"/>
        <v>VERGNES</v>
      </c>
      <c r="G993" s="40" t="str">
        <f>VLOOKUP(F993,'Effectif contrat'!A:B,2,FALSE)</f>
        <v>AIRBUS - MAINTENANCE MOSE</v>
      </c>
      <c r="H993" s="32" t="s">
        <v>25</v>
      </c>
      <c r="I993" s="32" t="s">
        <v>129</v>
      </c>
      <c r="J993" s="32" t="s">
        <v>184</v>
      </c>
      <c r="K993" s="39">
        <v>36.81</v>
      </c>
      <c r="L993" s="32">
        <v>1</v>
      </c>
      <c r="M993" s="39">
        <v>36.81</v>
      </c>
      <c r="N993" s="6"/>
      <c r="O993" t="str">
        <f>VLOOKUP(I993,Article_famille!A:B,2,FALSE)</f>
        <v>Travail en hauteur</v>
      </c>
      <c r="P993" t="str">
        <f>VLOOKUP(A993,'Copier commandes wix'!I:N,4,FALSE)</f>
        <v>‎01‎/‎12‎/‎2016</v>
      </c>
      <c r="Q993">
        <f>VLOOKUP(G993,'effectif par contrat'!A:B,2,FALSE)</f>
        <v>37</v>
      </c>
    </row>
    <row r="994" spans="1:17" x14ac:dyDescent="0.35">
      <c r="A994" s="58" t="s">
        <v>2017</v>
      </c>
      <c r="B994" s="40" t="s">
        <v>18</v>
      </c>
      <c r="C994" s="40" t="str">
        <f t="shared" si="92"/>
        <v>Romain</v>
      </c>
      <c r="D994" s="40">
        <f t="shared" si="93"/>
        <v>7</v>
      </c>
      <c r="E994" s="40">
        <f t="shared" si="94"/>
        <v>14</v>
      </c>
      <c r="F994" s="40" t="str">
        <f t="shared" si="95"/>
        <v>VERGNES</v>
      </c>
      <c r="G994" s="40" t="str">
        <f>VLOOKUP(F994,'Effectif contrat'!A:B,2,FALSE)</f>
        <v>AIRBUS - MAINTENANCE MOSE</v>
      </c>
      <c r="H994" s="31" t="s">
        <v>25</v>
      </c>
      <c r="I994" s="31" t="s">
        <v>185</v>
      </c>
      <c r="J994" s="31"/>
      <c r="K994" s="38">
        <v>10.28</v>
      </c>
      <c r="L994" s="31">
        <v>2</v>
      </c>
      <c r="M994" s="38">
        <v>20.56</v>
      </c>
      <c r="N994" s="5"/>
      <c r="O994" t="str">
        <f>VLOOKUP(I994,Article_famille!A:B,2,FALSE)</f>
        <v>Travail en hauteur</v>
      </c>
      <c r="P994" t="str">
        <f>VLOOKUP(A994,'Copier commandes wix'!I:N,4,FALSE)</f>
        <v>‎01‎/‎12‎/‎2016</v>
      </c>
      <c r="Q994">
        <f>VLOOKUP(G994,'effectif par contrat'!A:B,2,FALSE)</f>
        <v>37</v>
      </c>
    </row>
    <row r="995" spans="1:17" x14ac:dyDescent="0.35">
      <c r="A995" s="58" t="s">
        <v>2017</v>
      </c>
      <c r="B995" s="40" t="s">
        <v>18</v>
      </c>
      <c r="C995" s="40" t="str">
        <f t="shared" si="92"/>
        <v>Romain</v>
      </c>
      <c r="D995" s="40">
        <f t="shared" si="93"/>
        <v>7</v>
      </c>
      <c r="E995" s="40">
        <f t="shared" si="94"/>
        <v>14</v>
      </c>
      <c r="F995" s="40" t="str">
        <f t="shared" si="95"/>
        <v>VERGNES</v>
      </c>
      <c r="G995" s="40" t="str">
        <f>VLOOKUP(F995,'Effectif contrat'!A:B,2,FALSE)</f>
        <v>AIRBUS - MAINTENANCE MOSE</v>
      </c>
      <c r="H995" s="32" t="s">
        <v>25</v>
      </c>
      <c r="I995" s="32" t="s">
        <v>136</v>
      </c>
      <c r="J995" s="32" t="s">
        <v>13</v>
      </c>
      <c r="K995" s="39">
        <v>3.07</v>
      </c>
      <c r="L995" s="32">
        <v>4</v>
      </c>
      <c r="M995" s="39">
        <v>12.28</v>
      </c>
      <c r="N995" s="6"/>
      <c r="O995" t="str">
        <f>VLOOKUP(I995,Article_famille!A:B,2,FALSE)</f>
        <v>Travail en hauteur</v>
      </c>
      <c r="P995" t="str">
        <f>VLOOKUP(A995,'Copier commandes wix'!I:N,4,FALSE)</f>
        <v>‎01‎/‎12‎/‎2016</v>
      </c>
      <c r="Q995">
        <f>VLOOKUP(G995,'effectif par contrat'!A:B,2,FALSE)</f>
        <v>37</v>
      </c>
    </row>
    <row r="996" spans="1:17" x14ac:dyDescent="0.35">
      <c r="A996" s="58" t="s">
        <v>2017</v>
      </c>
      <c r="B996" s="40" t="s">
        <v>18</v>
      </c>
      <c r="C996" s="40" t="str">
        <f t="shared" si="92"/>
        <v>Romain</v>
      </c>
      <c r="D996" s="40">
        <f t="shared" si="93"/>
        <v>7</v>
      </c>
      <c r="E996" s="40">
        <f t="shared" si="94"/>
        <v>14</v>
      </c>
      <c r="F996" s="40" t="str">
        <f t="shared" si="95"/>
        <v>VERGNES</v>
      </c>
      <c r="G996" s="40" t="str">
        <f>VLOOKUP(F996,'Effectif contrat'!A:B,2,FALSE)</f>
        <v>AIRBUS - MAINTENANCE MOSE</v>
      </c>
      <c r="H996" s="31" t="s">
        <v>19</v>
      </c>
      <c r="I996" s="31" t="s">
        <v>551</v>
      </c>
      <c r="J996" s="31"/>
      <c r="K996" s="38">
        <v>9.75</v>
      </c>
      <c r="L996" s="31">
        <v>2</v>
      </c>
      <c r="M996" s="38">
        <v>19.5</v>
      </c>
      <c r="N996" s="5"/>
      <c r="O996" t="str">
        <f>VLOOKUP(I996,Article_famille!A:B,2,FALSE)</f>
        <v>Travail en hauteur</v>
      </c>
      <c r="P996" t="str">
        <f>VLOOKUP(A996,'Copier commandes wix'!I:N,4,FALSE)</f>
        <v>‎01‎/‎12‎/‎2016</v>
      </c>
      <c r="Q996">
        <f>VLOOKUP(G996,'effectif par contrat'!A:B,2,FALSE)</f>
        <v>37</v>
      </c>
    </row>
    <row r="997" spans="1:17" x14ac:dyDescent="0.35">
      <c r="A997" s="58" t="s">
        <v>2017</v>
      </c>
      <c r="B997" s="40" t="s">
        <v>1557</v>
      </c>
      <c r="C997" s="40" t="str">
        <f t="shared" si="92"/>
        <v>Tristan</v>
      </c>
      <c r="D997" s="40">
        <f t="shared" si="93"/>
        <v>8</v>
      </c>
      <c r="E997" s="40">
        <f t="shared" si="94"/>
        <v>16</v>
      </c>
      <c r="F997" s="40" t="str">
        <f t="shared" si="95"/>
        <v>Calmelly</v>
      </c>
      <c r="G997" s="40" t="str">
        <f>VLOOKUP(F997,'Effectif contrat'!A:B,2,FALSE)</f>
        <v xml:space="preserve">AIRBUS - MAINTENANCE OES </v>
      </c>
      <c r="H997" s="31" t="s">
        <v>19</v>
      </c>
      <c r="I997" s="31" t="s">
        <v>499</v>
      </c>
      <c r="J997" s="31"/>
      <c r="K997" s="38">
        <v>12.9</v>
      </c>
      <c r="L997" s="31">
        <v>8</v>
      </c>
      <c r="M997" s="38">
        <v>103.2</v>
      </c>
      <c r="N997" s="5"/>
      <c r="O997" t="str">
        <f>VLOOKUP(I997,Article_famille!A:B,2,FALSE)</f>
        <v>Tête</v>
      </c>
      <c r="P997" t="str">
        <f>VLOOKUP(A997,'Copier commandes wix'!I:N,4,FALSE)</f>
        <v>‎01‎/‎12‎/‎2016</v>
      </c>
      <c r="Q997">
        <f>VLOOKUP(G997,'effectif par contrat'!A:B,2,FALSE)</f>
        <v>34</v>
      </c>
    </row>
    <row r="998" spans="1:17" x14ac:dyDescent="0.35">
      <c r="A998" s="58" t="s">
        <v>2017</v>
      </c>
      <c r="B998" s="40" t="s">
        <v>1557</v>
      </c>
      <c r="C998" s="40" t="str">
        <f t="shared" si="92"/>
        <v>Tristan</v>
      </c>
      <c r="D998" s="40">
        <f t="shared" si="93"/>
        <v>8</v>
      </c>
      <c r="E998" s="40">
        <f t="shared" si="94"/>
        <v>16</v>
      </c>
      <c r="F998" s="40" t="str">
        <f t="shared" si="95"/>
        <v>Calmelly</v>
      </c>
      <c r="G998" s="40" t="str">
        <f>VLOOKUP(F998,'Effectif contrat'!A:B,2,FALSE)</f>
        <v xml:space="preserve">AIRBUS - MAINTENANCE OES </v>
      </c>
      <c r="H998" s="31" t="s">
        <v>19</v>
      </c>
      <c r="I998" s="31" t="s">
        <v>553</v>
      </c>
      <c r="J998" s="31"/>
      <c r="K998" s="38">
        <v>2.75</v>
      </c>
      <c r="L998" s="31">
        <v>2</v>
      </c>
      <c r="M998" s="38">
        <v>5.5</v>
      </c>
      <c r="N998" s="5"/>
      <c r="O998" t="str">
        <f>VLOOKUP(I998,Article_famille!A:B,2,FALSE)</f>
        <v>Tête</v>
      </c>
      <c r="P998" t="str">
        <f>VLOOKUP(A998,'Copier commandes wix'!I:N,4,FALSE)</f>
        <v>‎01‎/‎12‎/‎2016</v>
      </c>
      <c r="Q998">
        <f>VLOOKUP(G998,'effectif par contrat'!A:B,2,FALSE)</f>
        <v>34</v>
      </c>
    </row>
    <row r="999" spans="1:17" x14ac:dyDescent="0.35">
      <c r="A999" s="58" t="s">
        <v>2017</v>
      </c>
      <c r="B999" s="40" t="s">
        <v>1557</v>
      </c>
      <c r="C999" s="40" t="str">
        <f t="shared" si="92"/>
        <v>Tristan</v>
      </c>
      <c r="D999" s="40">
        <f t="shared" si="93"/>
        <v>8</v>
      </c>
      <c r="E999" s="40">
        <f t="shared" si="94"/>
        <v>16</v>
      </c>
      <c r="F999" s="40" t="str">
        <f t="shared" si="95"/>
        <v>Calmelly</v>
      </c>
      <c r="G999" s="40" t="str">
        <f>VLOOKUP(F999,'Effectif contrat'!A:B,2,FALSE)</f>
        <v xml:space="preserve">AIRBUS - MAINTENANCE OES </v>
      </c>
      <c r="H999" s="32" t="s">
        <v>19</v>
      </c>
      <c r="I999" s="32" t="s">
        <v>467</v>
      </c>
      <c r="J999" s="32"/>
      <c r="K999" s="39">
        <v>10.09</v>
      </c>
      <c r="L999" s="32">
        <v>2</v>
      </c>
      <c r="M999" s="39">
        <v>20.18</v>
      </c>
      <c r="N999" s="6"/>
      <c r="O999" t="str">
        <f>VLOOKUP(I999,Article_famille!A:B,2,FALSE)</f>
        <v>Yeux</v>
      </c>
      <c r="P999" t="str">
        <f>VLOOKUP(A999,'Copier commandes wix'!I:N,4,FALSE)</f>
        <v>‎01‎/‎12‎/‎2016</v>
      </c>
      <c r="Q999">
        <f>VLOOKUP(G999,'effectif par contrat'!A:B,2,FALSE)</f>
        <v>34</v>
      </c>
    </row>
    <row r="1000" spans="1:17" x14ac:dyDescent="0.35">
      <c r="A1000" s="58" t="s">
        <v>2017</v>
      </c>
      <c r="B1000" s="40" t="s">
        <v>17</v>
      </c>
      <c r="C1000" s="40" t="str">
        <f t="shared" si="92"/>
        <v>alexis</v>
      </c>
      <c r="D1000" s="40">
        <f t="shared" si="93"/>
        <v>7</v>
      </c>
      <c r="E1000" s="40">
        <f t="shared" si="94"/>
        <v>15</v>
      </c>
      <c r="F1000" s="40" t="str">
        <f t="shared" si="95"/>
        <v>TAMOWSKI</v>
      </c>
      <c r="G1000" s="40" t="str">
        <f>VLOOKUP(F1000,'Effectif contrat'!A:B,2,FALSE)</f>
        <v>AIRBUS - MAINTENANCE MOSE</v>
      </c>
      <c r="H1000" s="31" t="s">
        <v>19</v>
      </c>
      <c r="I1000" s="31" t="s">
        <v>24</v>
      </c>
      <c r="J1000" s="31" t="s">
        <v>55</v>
      </c>
      <c r="K1000" s="38">
        <v>7.36</v>
      </c>
      <c r="L1000" s="31">
        <v>10</v>
      </c>
      <c r="M1000" s="38">
        <v>73.599999999999994</v>
      </c>
      <c r="N1000" s="5"/>
      <c r="O1000" t="str">
        <f>VLOOKUP(I1000,Article_famille!A:B,2,FALSE)</f>
        <v>Mains</v>
      </c>
      <c r="P1000" t="str">
        <f>VLOOKUP(A1000,'Copier commandes wix'!I:N,4,FALSE)</f>
        <v>‎01‎/‎12‎/‎2016</v>
      </c>
      <c r="Q1000">
        <f>VLOOKUP(G1000,'effectif par contrat'!A:B,2,FALSE)</f>
        <v>37</v>
      </c>
    </row>
    <row r="1001" spans="1:17" x14ac:dyDescent="0.35">
      <c r="A1001" s="58" t="s">
        <v>2017</v>
      </c>
      <c r="B1001" s="40" t="s">
        <v>17</v>
      </c>
      <c r="C1001" s="40" t="str">
        <f t="shared" si="92"/>
        <v>alexis</v>
      </c>
      <c r="D1001" s="40">
        <f t="shared" si="93"/>
        <v>7</v>
      </c>
      <c r="E1001" s="40">
        <f t="shared" si="94"/>
        <v>15</v>
      </c>
      <c r="F1001" s="40" t="str">
        <f t="shared" si="95"/>
        <v>TAMOWSKI</v>
      </c>
      <c r="G1001" s="40" t="str">
        <f>VLOOKUP(F1001,'Effectif contrat'!A:B,2,FALSE)</f>
        <v>AIRBUS - MAINTENANCE MOSE</v>
      </c>
      <c r="H1001" s="32" t="s">
        <v>19</v>
      </c>
      <c r="I1001" s="32" t="s">
        <v>443</v>
      </c>
      <c r="J1001" s="32"/>
      <c r="K1001" s="39">
        <v>3.95</v>
      </c>
      <c r="L1001" s="32">
        <v>1</v>
      </c>
      <c r="M1001" s="39">
        <v>3.95</v>
      </c>
      <c r="N1001" s="6"/>
      <c r="O1001" t="str">
        <f>VLOOKUP(I1001,Article_famille!A:B,2,FALSE)</f>
        <v>Respiratoire</v>
      </c>
      <c r="P1001" t="str">
        <f>VLOOKUP(A1001,'Copier commandes wix'!I:N,4,FALSE)</f>
        <v>‎01‎/‎12‎/‎2016</v>
      </c>
      <c r="Q1001">
        <f>VLOOKUP(G1001,'effectif par contrat'!A:B,2,FALSE)</f>
        <v>37</v>
      </c>
    </row>
    <row r="1002" spans="1:17" x14ac:dyDescent="0.35">
      <c r="A1002" s="58" t="s">
        <v>2017</v>
      </c>
      <c r="B1002" s="40" t="s">
        <v>17</v>
      </c>
      <c r="C1002" s="40" t="str">
        <f t="shared" si="92"/>
        <v>alexis</v>
      </c>
      <c r="D1002" s="40">
        <f t="shared" si="93"/>
        <v>7</v>
      </c>
      <c r="E1002" s="40">
        <f t="shared" si="94"/>
        <v>15</v>
      </c>
      <c r="F1002" s="40" t="str">
        <f t="shared" si="95"/>
        <v>TAMOWSKI</v>
      </c>
      <c r="G1002" s="40" t="str">
        <f>VLOOKUP(F1002,'Effectif contrat'!A:B,2,FALSE)</f>
        <v>AIRBUS - MAINTENANCE MOSE</v>
      </c>
      <c r="H1002" s="31" t="s">
        <v>19</v>
      </c>
      <c r="I1002" s="31" t="s">
        <v>57</v>
      </c>
      <c r="J1002" s="31"/>
      <c r="K1002" s="38">
        <v>2.42</v>
      </c>
      <c r="L1002" s="31">
        <v>1</v>
      </c>
      <c r="M1002" s="38">
        <v>2.42</v>
      </c>
      <c r="N1002" s="5"/>
      <c r="O1002" t="str">
        <f>VLOOKUP(I1002,Article_famille!A:B,2,FALSE)</f>
        <v>Respiratoire</v>
      </c>
      <c r="P1002" t="str">
        <f>VLOOKUP(A1002,'Copier commandes wix'!I:N,4,FALSE)</f>
        <v>‎01‎/‎12‎/‎2016</v>
      </c>
      <c r="Q1002">
        <f>VLOOKUP(G1002,'effectif par contrat'!A:B,2,FALSE)</f>
        <v>37</v>
      </c>
    </row>
    <row r="1003" spans="1:17" x14ac:dyDescent="0.35">
      <c r="A1003" s="58" t="s">
        <v>2017</v>
      </c>
      <c r="B1003" s="40" t="s">
        <v>17</v>
      </c>
      <c r="C1003" s="40" t="str">
        <f t="shared" si="92"/>
        <v>alexis</v>
      </c>
      <c r="D1003" s="40">
        <f t="shared" si="93"/>
        <v>7</v>
      </c>
      <c r="E1003" s="40">
        <f t="shared" si="94"/>
        <v>15</v>
      </c>
      <c r="F1003" s="40" t="str">
        <f t="shared" si="95"/>
        <v>TAMOWSKI</v>
      </c>
      <c r="G1003" s="40" t="str">
        <f>VLOOKUP(F1003,'Effectif contrat'!A:B,2,FALSE)</f>
        <v>AIRBUS - MAINTENANCE MOSE</v>
      </c>
      <c r="H1003" s="32" t="s">
        <v>19</v>
      </c>
      <c r="I1003" s="32" t="s">
        <v>86</v>
      </c>
      <c r="J1003" s="32"/>
      <c r="K1003" s="39">
        <v>16.88</v>
      </c>
      <c r="L1003" s="32">
        <v>1</v>
      </c>
      <c r="M1003" s="39">
        <v>16.88</v>
      </c>
      <c r="N1003" s="6"/>
      <c r="O1003" t="str">
        <f>VLOOKUP(I1003,Article_famille!A:B,2,FALSE)</f>
        <v>Auditif</v>
      </c>
      <c r="P1003" t="str">
        <f>VLOOKUP(A1003,'Copier commandes wix'!I:N,4,FALSE)</f>
        <v>‎01‎/‎12‎/‎2016</v>
      </c>
      <c r="Q1003">
        <f>VLOOKUP(G1003,'effectif par contrat'!A:B,2,FALSE)</f>
        <v>37</v>
      </c>
    </row>
    <row r="1004" spans="1:17" x14ac:dyDescent="0.35">
      <c r="A1004" s="58" t="s">
        <v>2017</v>
      </c>
      <c r="B1004" s="40" t="s">
        <v>214</v>
      </c>
      <c r="C1004" s="40" t="str">
        <f t="shared" si="92"/>
        <v>vincent</v>
      </c>
      <c r="D1004" s="40">
        <f t="shared" si="93"/>
        <v>8</v>
      </c>
      <c r="E1004" s="40">
        <f t="shared" si="94"/>
        <v>16</v>
      </c>
      <c r="F1004" s="40" t="str">
        <f t="shared" si="95"/>
        <v>davantes</v>
      </c>
      <c r="G1004" s="40" t="str">
        <f>VLOOKUP(F1004,'Effectif contrat'!A:B,2,FALSE)</f>
        <v>AIRBUS - TRAVAUX MOSE</v>
      </c>
      <c r="H1004" s="31" t="s">
        <v>25</v>
      </c>
      <c r="I1004" s="31" t="s">
        <v>129</v>
      </c>
      <c r="J1004" s="31" t="s">
        <v>184</v>
      </c>
      <c r="K1004" s="38">
        <v>36.81</v>
      </c>
      <c r="L1004" s="31">
        <v>1</v>
      </c>
      <c r="M1004" s="38">
        <v>36.81</v>
      </c>
      <c r="N1004" s="5"/>
      <c r="O1004" t="str">
        <f>VLOOKUP(I1004,Article_famille!A:B,2,FALSE)</f>
        <v>Travail en hauteur</v>
      </c>
      <c r="P1004" t="str">
        <f>VLOOKUP(A1004,'Copier commandes wix'!I:N,4,FALSE)</f>
        <v>‎01‎/‎12‎/‎2016</v>
      </c>
      <c r="Q1004">
        <f>VLOOKUP(G1004,'effectif par contrat'!A:B,2,FALSE)</f>
        <v>5</v>
      </c>
    </row>
    <row r="1005" spans="1:17" x14ac:dyDescent="0.35">
      <c r="A1005" s="58" t="s">
        <v>2017</v>
      </c>
      <c r="B1005" s="40" t="s">
        <v>214</v>
      </c>
      <c r="C1005" s="40" t="str">
        <f t="shared" si="92"/>
        <v>vincent</v>
      </c>
      <c r="D1005" s="40">
        <f t="shared" si="93"/>
        <v>8</v>
      </c>
      <c r="E1005" s="40">
        <f t="shared" si="94"/>
        <v>16</v>
      </c>
      <c r="F1005" s="40" t="str">
        <f t="shared" si="95"/>
        <v>davantes</v>
      </c>
      <c r="G1005" s="40" t="str">
        <f>VLOOKUP(F1005,'Effectif contrat'!A:B,2,FALSE)</f>
        <v>AIRBUS - TRAVAUX MOSE</v>
      </c>
      <c r="H1005" s="32" t="s">
        <v>19</v>
      </c>
      <c r="I1005" s="32" t="s">
        <v>551</v>
      </c>
      <c r="J1005" s="32"/>
      <c r="K1005" s="39">
        <v>9.75</v>
      </c>
      <c r="L1005" s="32">
        <v>1</v>
      </c>
      <c r="M1005" s="39">
        <v>9.75</v>
      </c>
      <c r="N1005" s="6"/>
      <c r="O1005" t="str">
        <f>VLOOKUP(I1005,Article_famille!A:B,2,FALSE)</f>
        <v>Travail en hauteur</v>
      </c>
      <c r="P1005" t="str">
        <f>VLOOKUP(A1005,'Copier commandes wix'!I:N,4,FALSE)</f>
        <v>‎01‎/‎12‎/‎2016</v>
      </c>
      <c r="Q1005">
        <f>VLOOKUP(G1005,'effectif par contrat'!A:B,2,FALSE)</f>
        <v>5</v>
      </c>
    </row>
    <row r="1006" spans="1:17" x14ac:dyDescent="0.35">
      <c r="A1006" s="58" t="s">
        <v>2017</v>
      </c>
      <c r="B1006" s="40" t="s">
        <v>214</v>
      </c>
      <c r="C1006" s="40" t="str">
        <f t="shared" si="92"/>
        <v>vincent</v>
      </c>
      <c r="D1006" s="40">
        <f t="shared" si="93"/>
        <v>8</v>
      </c>
      <c r="E1006" s="40">
        <f t="shared" si="94"/>
        <v>16</v>
      </c>
      <c r="F1006" s="40" t="str">
        <f t="shared" si="95"/>
        <v>davantes</v>
      </c>
      <c r="G1006" s="40" t="str">
        <f>VLOOKUP(F1006,'Effectif contrat'!A:B,2,FALSE)</f>
        <v>AIRBUS - TRAVAUX MOSE</v>
      </c>
      <c r="H1006" s="31" t="s">
        <v>19</v>
      </c>
      <c r="I1006" s="31" t="s">
        <v>553</v>
      </c>
      <c r="J1006" s="31"/>
      <c r="K1006" s="38">
        <v>2.75</v>
      </c>
      <c r="L1006" s="31">
        <v>1</v>
      </c>
      <c r="M1006" s="38">
        <v>2.75</v>
      </c>
      <c r="N1006" s="5"/>
      <c r="O1006" t="str">
        <f>VLOOKUP(I1006,Article_famille!A:B,2,FALSE)</f>
        <v>Tête</v>
      </c>
      <c r="P1006" t="str">
        <f>VLOOKUP(A1006,'Copier commandes wix'!I:N,4,FALSE)</f>
        <v>‎01‎/‎12‎/‎2016</v>
      </c>
      <c r="Q1006">
        <f>VLOOKUP(G1006,'effectif par contrat'!A:B,2,FALSE)</f>
        <v>5</v>
      </c>
    </row>
    <row r="1007" spans="1:17" x14ac:dyDescent="0.35">
      <c r="A1007" s="58" t="s">
        <v>2017</v>
      </c>
      <c r="B1007" s="40" t="s">
        <v>214</v>
      </c>
      <c r="C1007" s="40" t="str">
        <f t="shared" si="92"/>
        <v>vincent</v>
      </c>
      <c r="D1007" s="40">
        <f t="shared" si="93"/>
        <v>8</v>
      </c>
      <c r="E1007" s="40">
        <f t="shared" si="94"/>
        <v>16</v>
      </c>
      <c r="F1007" s="40" t="str">
        <f t="shared" si="95"/>
        <v>davantes</v>
      </c>
      <c r="G1007" s="40" t="str">
        <f>VLOOKUP(F1007,'Effectif contrat'!A:B,2,FALSE)</f>
        <v>AIRBUS - TRAVAUX MOSE</v>
      </c>
      <c r="H1007" s="32" t="s">
        <v>19</v>
      </c>
      <c r="I1007" s="32" t="s">
        <v>455</v>
      </c>
      <c r="J1007" s="32">
        <v>43</v>
      </c>
      <c r="K1007" s="39">
        <v>45.67</v>
      </c>
      <c r="L1007" s="32">
        <v>1</v>
      </c>
      <c r="M1007" s="39">
        <v>45.67</v>
      </c>
      <c r="N1007" s="6"/>
      <c r="O1007" t="str">
        <f>VLOOKUP(I1007,Article_famille!A:B,2,FALSE)</f>
        <v>Pieds</v>
      </c>
      <c r="P1007" t="str">
        <f>VLOOKUP(A1007,'Copier commandes wix'!I:N,4,FALSE)</f>
        <v>‎01‎/‎12‎/‎2016</v>
      </c>
      <c r="Q1007">
        <f>VLOOKUP(G1007,'effectif par contrat'!A:B,2,FALSE)</f>
        <v>5</v>
      </c>
    </row>
    <row r="1008" spans="1:17" x14ac:dyDescent="0.35">
      <c r="A1008" s="58" t="s">
        <v>2017</v>
      </c>
      <c r="B1008" s="40" t="s">
        <v>214</v>
      </c>
      <c r="C1008" s="40" t="str">
        <f t="shared" si="92"/>
        <v>vincent</v>
      </c>
      <c r="D1008" s="40">
        <f t="shared" si="93"/>
        <v>8</v>
      </c>
      <c r="E1008" s="40">
        <f t="shared" si="94"/>
        <v>16</v>
      </c>
      <c r="F1008" s="40" t="str">
        <f t="shared" si="95"/>
        <v>davantes</v>
      </c>
      <c r="G1008" s="40" t="str">
        <f>VLOOKUP(F1008,'Effectif contrat'!A:B,2,FALSE)</f>
        <v>AIRBUS - TRAVAUX MOSE</v>
      </c>
      <c r="H1008" s="31" t="s">
        <v>19</v>
      </c>
      <c r="I1008" s="31" t="s">
        <v>197</v>
      </c>
      <c r="J1008" s="31">
        <v>43</v>
      </c>
      <c r="K1008" s="38">
        <v>41.8</v>
      </c>
      <c r="L1008" s="31">
        <v>1</v>
      </c>
      <c r="M1008" s="38">
        <v>41.8</v>
      </c>
      <c r="N1008" s="5"/>
      <c r="O1008" t="str">
        <f>VLOOKUP(I1008,Article_famille!A:B,2,FALSE)</f>
        <v>Pieds</v>
      </c>
      <c r="P1008" t="str">
        <f>VLOOKUP(A1008,'Copier commandes wix'!I:N,4,FALSE)</f>
        <v>‎01‎/‎12‎/‎2016</v>
      </c>
      <c r="Q1008">
        <f>VLOOKUP(G1008,'effectif par contrat'!A:B,2,FALSE)</f>
        <v>5</v>
      </c>
    </row>
    <row r="1009" spans="1:17" x14ac:dyDescent="0.35">
      <c r="A1009" s="58" t="s">
        <v>2017</v>
      </c>
      <c r="B1009" s="40" t="s">
        <v>214</v>
      </c>
      <c r="C1009" s="40" t="str">
        <f t="shared" si="92"/>
        <v>vincent</v>
      </c>
      <c r="D1009" s="40">
        <f t="shared" si="93"/>
        <v>8</v>
      </c>
      <c r="E1009" s="40">
        <f t="shared" si="94"/>
        <v>16</v>
      </c>
      <c r="F1009" s="40" t="str">
        <f t="shared" si="95"/>
        <v>davantes</v>
      </c>
      <c r="G1009" s="40" t="str">
        <f>VLOOKUP(F1009,'Effectif contrat'!A:B,2,FALSE)</f>
        <v>AIRBUS - TRAVAUX MOSE</v>
      </c>
      <c r="H1009" s="32" t="s">
        <v>19</v>
      </c>
      <c r="I1009" s="32" t="s">
        <v>22</v>
      </c>
      <c r="J1009" s="32">
        <v>42</v>
      </c>
      <c r="K1009" s="39">
        <v>41.53</v>
      </c>
      <c r="L1009" s="32">
        <v>1</v>
      </c>
      <c r="M1009" s="39">
        <v>41.53</v>
      </c>
      <c r="N1009" s="6"/>
      <c r="O1009" t="str">
        <f>VLOOKUP(I1009,Article_famille!A:B,2,FALSE)</f>
        <v>Pieds</v>
      </c>
      <c r="P1009" t="str">
        <f>VLOOKUP(A1009,'Copier commandes wix'!I:N,4,FALSE)</f>
        <v>‎01‎/‎12‎/‎2016</v>
      </c>
      <c r="Q1009">
        <f>VLOOKUP(G1009,'effectif par contrat'!A:B,2,FALSE)</f>
        <v>5</v>
      </c>
    </row>
    <row r="1010" spans="1:17" x14ac:dyDescent="0.35">
      <c r="A1010" s="58" t="s">
        <v>2018</v>
      </c>
      <c r="B1010" s="40" t="s">
        <v>117</v>
      </c>
      <c r="C1010" s="40" t="str">
        <f t="shared" si="92"/>
        <v>alexis</v>
      </c>
      <c r="D1010" s="40">
        <f t="shared" si="93"/>
        <v>7</v>
      </c>
      <c r="E1010" s="40">
        <f t="shared" si="94"/>
        <v>15</v>
      </c>
      <c r="F1010" s="40" t="str">
        <f t="shared" si="95"/>
        <v>tamowski</v>
      </c>
      <c r="G1010" s="40" t="str">
        <f>VLOOKUP(F1010,'Effectif contrat'!A:B,2,FALSE)</f>
        <v>AIRBUS - MAINTENANCE MOSE</v>
      </c>
      <c r="H1010" s="31" t="s">
        <v>19</v>
      </c>
      <c r="I1010" s="31" t="s">
        <v>468</v>
      </c>
      <c r="J1010" s="31"/>
      <c r="K1010" s="38">
        <v>5.63</v>
      </c>
      <c r="L1010" s="31">
        <v>50</v>
      </c>
      <c r="M1010" s="38">
        <v>281.5</v>
      </c>
      <c r="N1010" s="5"/>
      <c r="O1010" t="str">
        <f>VLOOKUP(I1010,Article_famille!A:B,2,FALSE)</f>
        <v>Yeux</v>
      </c>
      <c r="P1010" t="str">
        <f>VLOOKUP(A1010,'Copier commandes wix'!I:N,4,FALSE)</f>
        <v>‎06‎/‎12‎/‎2016</v>
      </c>
      <c r="Q1010">
        <f>VLOOKUP(G1010,'effectif par contrat'!A:B,2,FALSE)</f>
        <v>37</v>
      </c>
    </row>
    <row r="1011" spans="1:17" x14ac:dyDescent="0.35">
      <c r="A1011" s="58" t="s">
        <v>2018</v>
      </c>
      <c r="B1011" s="40" t="s">
        <v>117</v>
      </c>
      <c r="C1011" s="40" t="str">
        <f t="shared" si="92"/>
        <v>alexis</v>
      </c>
      <c r="D1011" s="40">
        <f t="shared" si="93"/>
        <v>7</v>
      </c>
      <c r="E1011" s="40">
        <f t="shared" si="94"/>
        <v>15</v>
      </c>
      <c r="F1011" s="40" t="str">
        <f t="shared" si="95"/>
        <v>tamowski</v>
      </c>
      <c r="G1011" s="40" t="str">
        <f>VLOOKUP(F1011,'Effectif contrat'!A:B,2,FALSE)</f>
        <v>AIRBUS - MAINTENANCE MOSE</v>
      </c>
      <c r="H1011" s="32" t="s">
        <v>19</v>
      </c>
      <c r="I1011" s="32" t="s">
        <v>24</v>
      </c>
      <c r="J1011" s="32" t="s">
        <v>54</v>
      </c>
      <c r="K1011" s="39">
        <v>7.36</v>
      </c>
      <c r="L1011" s="32">
        <v>5</v>
      </c>
      <c r="M1011" s="39">
        <v>36.799999999999997</v>
      </c>
      <c r="N1011" s="6"/>
      <c r="O1011" t="str">
        <f>VLOOKUP(I1011,Article_famille!A:B,2,FALSE)</f>
        <v>Mains</v>
      </c>
      <c r="P1011" t="str">
        <f>VLOOKUP(A1011,'Copier commandes wix'!I:N,4,FALSE)</f>
        <v>‎06‎/‎12‎/‎2016</v>
      </c>
      <c r="Q1011">
        <f>VLOOKUP(G1011,'effectif par contrat'!A:B,2,FALSE)</f>
        <v>37</v>
      </c>
    </row>
    <row r="1012" spans="1:17" x14ac:dyDescent="0.35">
      <c r="A1012" s="58" t="s">
        <v>2019</v>
      </c>
      <c r="B1012" s="40" t="s">
        <v>552</v>
      </c>
      <c r="C1012" s="40" t="str">
        <f t="shared" si="92"/>
        <v>eric</v>
      </c>
      <c r="D1012" s="40">
        <f t="shared" si="93"/>
        <v>5</v>
      </c>
      <c r="E1012" s="40">
        <f t="shared" si="94"/>
        <v>18</v>
      </c>
      <c r="F1012" s="40" t="str">
        <f t="shared" si="95"/>
        <v>sanchez-clary</v>
      </c>
      <c r="G1012" s="40" t="str">
        <f>VLOOKUP(F1012,'Effectif contrat'!A:B,2,FALSE)</f>
        <v>AIRBUS - MAINTENANCE FAL</v>
      </c>
      <c r="H1012" s="31" t="s">
        <v>19</v>
      </c>
      <c r="I1012" s="31" t="s">
        <v>45</v>
      </c>
      <c r="J1012" s="31" t="s">
        <v>46</v>
      </c>
      <c r="K1012" s="38">
        <v>5.32</v>
      </c>
      <c r="L1012" s="31">
        <v>5</v>
      </c>
      <c r="M1012" s="38">
        <v>26.6</v>
      </c>
      <c r="N1012" s="5"/>
      <c r="O1012" t="str">
        <f>VLOOKUP(I1012,Article_famille!A:B,2,FALSE)</f>
        <v>Tête</v>
      </c>
      <c r="P1012" t="str">
        <f>VLOOKUP(A1012,'Copier commandes wix'!I:N,4,FALSE)</f>
        <v>‎12‎/‎12‎/‎2016</v>
      </c>
      <c r="Q1012">
        <f>VLOOKUP(G1012,'effectif par contrat'!A:B,2,FALSE)</f>
        <v>38</v>
      </c>
    </row>
    <row r="1013" spans="1:17" x14ac:dyDescent="0.35">
      <c r="A1013" s="58" t="s">
        <v>2019</v>
      </c>
      <c r="B1013" s="40" t="s">
        <v>552</v>
      </c>
      <c r="C1013" s="40" t="str">
        <f t="shared" si="92"/>
        <v>eric</v>
      </c>
      <c r="D1013" s="40">
        <f t="shared" si="93"/>
        <v>5</v>
      </c>
      <c r="E1013" s="40">
        <f t="shared" si="94"/>
        <v>18</v>
      </c>
      <c r="F1013" s="40" t="str">
        <f t="shared" si="95"/>
        <v>sanchez-clary</v>
      </c>
      <c r="G1013" s="40" t="str">
        <f>VLOOKUP(F1013,'Effectif contrat'!A:B,2,FALSE)</f>
        <v>AIRBUS - MAINTENANCE FAL</v>
      </c>
      <c r="H1013" s="32" t="s">
        <v>19</v>
      </c>
      <c r="I1013" s="32" t="s">
        <v>27</v>
      </c>
      <c r="J1013" s="32"/>
      <c r="K1013" s="39">
        <v>18.350000000000001</v>
      </c>
      <c r="L1013" s="32">
        <v>5</v>
      </c>
      <c r="M1013" s="39">
        <v>91.75</v>
      </c>
      <c r="N1013" s="6"/>
      <c r="O1013" t="str">
        <f>VLOOKUP(I1013,Article_famille!A:B,2,FALSE)</f>
        <v>Respiratoire</v>
      </c>
      <c r="P1013" t="str">
        <f>VLOOKUP(A1013,'Copier commandes wix'!I:N,4,FALSE)</f>
        <v>‎12‎/‎12‎/‎2016</v>
      </c>
      <c r="Q1013">
        <f>VLOOKUP(G1013,'effectif par contrat'!A:B,2,FALSE)</f>
        <v>38</v>
      </c>
    </row>
    <row r="1014" spans="1:17" x14ac:dyDescent="0.35">
      <c r="A1014" s="58" t="s">
        <v>2019</v>
      </c>
      <c r="B1014" s="40" t="s">
        <v>552</v>
      </c>
      <c r="C1014" s="40" t="str">
        <f t="shared" si="92"/>
        <v>eric</v>
      </c>
      <c r="D1014" s="40">
        <f t="shared" si="93"/>
        <v>5</v>
      </c>
      <c r="E1014" s="40">
        <f t="shared" si="94"/>
        <v>18</v>
      </c>
      <c r="F1014" s="40" t="str">
        <f t="shared" si="95"/>
        <v>sanchez-clary</v>
      </c>
      <c r="G1014" s="40" t="str">
        <f>VLOOKUP(F1014,'Effectif contrat'!A:B,2,FALSE)</f>
        <v>AIRBUS - MAINTENANCE FAL</v>
      </c>
      <c r="H1014" s="31" t="s">
        <v>19</v>
      </c>
      <c r="I1014" s="31" t="s">
        <v>24</v>
      </c>
      <c r="J1014" s="31" t="s">
        <v>54</v>
      </c>
      <c r="K1014" s="38">
        <v>7.36</v>
      </c>
      <c r="L1014" s="31">
        <v>10</v>
      </c>
      <c r="M1014" s="38">
        <v>73.599999999999994</v>
      </c>
      <c r="N1014" s="5"/>
      <c r="O1014" t="str">
        <f>VLOOKUP(I1014,Article_famille!A:B,2,FALSE)</f>
        <v>Mains</v>
      </c>
      <c r="P1014" t="str">
        <f>VLOOKUP(A1014,'Copier commandes wix'!I:N,4,FALSE)</f>
        <v>‎12‎/‎12‎/‎2016</v>
      </c>
      <c r="Q1014">
        <f>VLOOKUP(G1014,'effectif par contrat'!A:B,2,FALSE)</f>
        <v>38</v>
      </c>
    </row>
    <row r="1015" spans="1:17" x14ac:dyDescent="0.35">
      <c r="A1015" s="58" t="s">
        <v>2019</v>
      </c>
      <c r="B1015" s="40" t="s">
        <v>552</v>
      </c>
      <c r="C1015" s="40" t="str">
        <f t="shared" si="92"/>
        <v>eric</v>
      </c>
      <c r="D1015" s="40">
        <f t="shared" si="93"/>
        <v>5</v>
      </c>
      <c r="E1015" s="40">
        <f t="shared" si="94"/>
        <v>18</v>
      </c>
      <c r="F1015" s="40" t="str">
        <f t="shared" si="95"/>
        <v>sanchez-clary</v>
      </c>
      <c r="G1015" s="40" t="str">
        <f>VLOOKUP(F1015,'Effectif contrat'!A:B,2,FALSE)</f>
        <v>AIRBUS - MAINTENANCE FAL</v>
      </c>
      <c r="H1015" s="32" t="s">
        <v>19</v>
      </c>
      <c r="I1015" s="32" t="s">
        <v>24</v>
      </c>
      <c r="J1015" s="32" t="s">
        <v>55</v>
      </c>
      <c r="K1015" s="39">
        <v>7.36</v>
      </c>
      <c r="L1015" s="32">
        <v>10</v>
      </c>
      <c r="M1015" s="39">
        <v>73.599999999999994</v>
      </c>
      <c r="N1015" s="6"/>
      <c r="O1015" t="str">
        <f>VLOOKUP(I1015,Article_famille!A:B,2,FALSE)</f>
        <v>Mains</v>
      </c>
      <c r="P1015" t="str">
        <f>VLOOKUP(A1015,'Copier commandes wix'!I:N,4,FALSE)</f>
        <v>‎12‎/‎12‎/‎2016</v>
      </c>
      <c r="Q1015">
        <f>VLOOKUP(G1015,'effectif par contrat'!A:B,2,FALSE)</f>
        <v>38</v>
      </c>
    </row>
    <row r="1016" spans="1:17" x14ac:dyDescent="0.35">
      <c r="A1016" s="58" t="s">
        <v>2019</v>
      </c>
      <c r="B1016" s="40" t="s">
        <v>552</v>
      </c>
      <c r="C1016" s="40" t="str">
        <f t="shared" si="92"/>
        <v>eric</v>
      </c>
      <c r="D1016" s="40">
        <f t="shared" si="93"/>
        <v>5</v>
      </c>
      <c r="E1016" s="40">
        <f t="shared" si="94"/>
        <v>18</v>
      </c>
      <c r="F1016" s="40" t="str">
        <f t="shared" si="95"/>
        <v>sanchez-clary</v>
      </c>
      <c r="G1016" s="40" t="str">
        <f>VLOOKUP(F1016,'Effectif contrat'!A:B,2,FALSE)</f>
        <v>AIRBUS - MAINTENANCE FAL</v>
      </c>
      <c r="H1016" s="31" t="s">
        <v>19</v>
      </c>
      <c r="I1016" s="31" t="s">
        <v>24</v>
      </c>
      <c r="J1016" s="31" t="s">
        <v>56</v>
      </c>
      <c r="K1016" s="38">
        <v>7.36</v>
      </c>
      <c r="L1016" s="31">
        <v>10</v>
      </c>
      <c r="M1016" s="38">
        <v>73.599999999999994</v>
      </c>
      <c r="N1016" s="5"/>
      <c r="O1016" t="str">
        <f>VLOOKUP(I1016,Article_famille!A:B,2,FALSE)</f>
        <v>Mains</v>
      </c>
      <c r="P1016" t="str">
        <f>VLOOKUP(A1016,'Copier commandes wix'!I:N,4,FALSE)</f>
        <v>‎12‎/‎12‎/‎2016</v>
      </c>
      <c r="Q1016">
        <f>VLOOKUP(G1016,'effectif par contrat'!A:B,2,FALSE)</f>
        <v>38</v>
      </c>
    </row>
    <row r="1017" spans="1:17" x14ac:dyDescent="0.35">
      <c r="A1017" s="58" t="s">
        <v>2019</v>
      </c>
      <c r="B1017" s="40" t="s">
        <v>552</v>
      </c>
      <c r="C1017" s="40" t="str">
        <f t="shared" si="92"/>
        <v>eric</v>
      </c>
      <c r="D1017" s="40">
        <f t="shared" si="93"/>
        <v>5</v>
      </c>
      <c r="E1017" s="40">
        <f t="shared" si="94"/>
        <v>18</v>
      </c>
      <c r="F1017" s="40" t="str">
        <f t="shared" si="95"/>
        <v>sanchez-clary</v>
      </c>
      <c r="G1017" s="40" t="str">
        <f>VLOOKUP(F1017,'Effectif contrat'!A:B,2,FALSE)</f>
        <v>AIRBUS - MAINTENANCE FAL</v>
      </c>
      <c r="H1017" s="32" t="s">
        <v>19</v>
      </c>
      <c r="I1017" s="32" t="s">
        <v>20</v>
      </c>
      <c r="J1017" s="32">
        <v>9</v>
      </c>
      <c r="K1017" s="39">
        <v>3.71</v>
      </c>
      <c r="L1017" s="32">
        <v>120</v>
      </c>
      <c r="M1017" s="39">
        <v>445.2</v>
      </c>
      <c r="N1017" s="6"/>
      <c r="O1017" t="str">
        <f>VLOOKUP(I1017,Article_famille!A:B,2,FALSE)</f>
        <v>Mains</v>
      </c>
      <c r="P1017" t="str">
        <f>VLOOKUP(A1017,'Copier commandes wix'!I:N,4,FALSE)</f>
        <v>‎12‎/‎12‎/‎2016</v>
      </c>
      <c r="Q1017">
        <f>VLOOKUP(G1017,'effectif par contrat'!A:B,2,FALSE)</f>
        <v>38</v>
      </c>
    </row>
    <row r="1018" spans="1:17" x14ac:dyDescent="0.35">
      <c r="A1018" s="58" t="s">
        <v>2019</v>
      </c>
      <c r="B1018" s="40" t="s">
        <v>552</v>
      </c>
      <c r="C1018" s="40" t="str">
        <f t="shared" si="92"/>
        <v>eric</v>
      </c>
      <c r="D1018" s="40">
        <f t="shared" si="93"/>
        <v>5</v>
      </c>
      <c r="E1018" s="40">
        <f t="shared" si="94"/>
        <v>18</v>
      </c>
      <c r="F1018" s="40" t="str">
        <f t="shared" si="95"/>
        <v>sanchez-clary</v>
      </c>
      <c r="G1018" s="40" t="str">
        <f>VLOOKUP(F1018,'Effectif contrat'!A:B,2,FALSE)</f>
        <v>AIRBUS - MAINTENANCE FAL</v>
      </c>
      <c r="H1018" s="31" t="s">
        <v>19</v>
      </c>
      <c r="I1018" s="31" t="s">
        <v>20</v>
      </c>
      <c r="J1018" s="31">
        <v>10</v>
      </c>
      <c r="K1018" s="38">
        <v>3.71</v>
      </c>
      <c r="L1018" s="31">
        <v>120</v>
      </c>
      <c r="M1018" s="38">
        <v>445.2</v>
      </c>
      <c r="N1018" s="5"/>
      <c r="O1018" t="str">
        <f>VLOOKUP(I1018,Article_famille!A:B,2,FALSE)</f>
        <v>Mains</v>
      </c>
      <c r="P1018" t="str">
        <f>VLOOKUP(A1018,'Copier commandes wix'!I:N,4,FALSE)</f>
        <v>‎12‎/‎12‎/‎2016</v>
      </c>
      <c r="Q1018">
        <f>VLOOKUP(G1018,'effectif par contrat'!A:B,2,FALSE)</f>
        <v>38</v>
      </c>
    </row>
    <row r="1019" spans="1:17" x14ac:dyDescent="0.35">
      <c r="A1019" s="58" t="s">
        <v>2019</v>
      </c>
      <c r="B1019" s="40" t="s">
        <v>552</v>
      </c>
      <c r="C1019" s="40" t="str">
        <f t="shared" si="92"/>
        <v>eric</v>
      </c>
      <c r="D1019" s="40">
        <f t="shared" si="93"/>
        <v>5</v>
      </c>
      <c r="E1019" s="40">
        <f t="shared" si="94"/>
        <v>18</v>
      </c>
      <c r="F1019" s="40" t="str">
        <f t="shared" si="95"/>
        <v>sanchez-clary</v>
      </c>
      <c r="G1019" s="40" t="str">
        <f>VLOOKUP(F1019,'Effectif contrat'!A:B,2,FALSE)</f>
        <v>AIRBUS - MAINTENANCE FAL</v>
      </c>
      <c r="H1019" s="32" t="s">
        <v>19</v>
      </c>
      <c r="I1019" s="32" t="s">
        <v>20</v>
      </c>
      <c r="J1019" s="32">
        <v>11</v>
      </c>
      <c r="K1019" s="39">
        <v>3.71</v>
      </c>
      <c r="L1019" s="32">
        <v>120</v>
      </c>
      <c r="M1019" s="39">
        <v>445.2</v>
      </c>
      <c r="N1019" s="6"/>
      <c r="O1019" t="str">
        <f>VLOOKUP(I1019,Article_famille!A:B,2,FALSE)</f>
        <v>Mains</v>
      </c>
      <c r="P1019" t="str">
        <f>VLOOKUP(A1019,'Copier commandes wix'!I:N,4,FALSE)</f>
        <v>‎12‎/‎12‎/‎2016</v>
      </c>
      <c r="Q1019">
        <f>VLOOKUP(G1019,'effectif par contrat'!A:B,2,FALSE)</f>
        <v>38</v>
      </c>
    </row>
    <row r="1020" spans="1:17" x14ac:dyDescent="0.35">
      <c r="A1020" s="58" t="s">
        <v>2019</v>
      </c>
      <c r="B1020" s="40" t="s">
        <v>552</v>
      </c>
      <c r="C1020" s="40" t="str">
        <f t="shared" si="92"/>
        <v>eric</v>
      </c>
      <c r="D1020" s="40">
        <f t="shared" si="93"/>
        <v>5</v>
      </c>
      <c r="E1020" s="40">
        <f t="shared" si="94"/>
        <v>18</v>
      </c>
      <c r="F1020" s="40" t="str">
        <f t="shared" si="95"/>
        <v>sanchez-clary</v>
      </c>
      <c r="G1020" s="40" t="str">
        <f>VLOOKUP(F1020,'Effectif contrat'!A:B,2,FALSE)</f>
        <v>AIRBUS - MAINTENANCE FAL</v>
      </c>
      <c r="H1020" s="31" t="s">
        <v>19</v>
      </c>
      <c r="I1020" s="31" t="s">
        <v>495</v>
      </c>
      <c r="J1020" s="31">
        <v>10</v>
      </c>
      <c r="K1020" s="38">
        <v>4.9400000000000004</v>
      </c>
      <c r="L1020" s="31">
        <v>10</v>
      </c>
      <c r="M1020" s="38">
        <v>49.4</v>
      </c>
      <c r="N1020" s="5"/>
      <c r="O1020" t="str">
        <f>VLOOKUP(I1020,Article_famille!A:B,2,FALSE)</f>
        <v>Mains</v>
      </c>
      <c r="P1020" t="str">
        <f>VLOOKUP(A1020,'Copier commandes wix'!I:N,4,FALSE)</f>
        <v>‎12‎/‎12‎/‎2016</v>
      </c>
      <c r="Q1020">
        <f>VLOOKUP(G1020,'effectif par contrat'!A:B,2,FALSE)</f>
        <v>38</v>
      </c>
    </row>
    <row r="1021" spans="1:17" x14ac:dyDescent="0.35">
      <c r="A1021" s="58" t="s">
        <v>2019</v>
      </c>
      <c r="B1021" s="40" t="s">
        <v>552</v>
      </c>
      <c r="C1021" s="40" t="str">
        <f t="shared" si="92"/>
        <v>eric</v>
      </c>
      <c r="D1021" s="40">
        <f t="shared" si="93"/>
        <v>5</v>
      </c>
      <c r="E1021" s="40">
        <f t="shared" si="94"/>
        <v>18</v>
      </c>
      <c r="F1021" s="40" t="str">
        <f t="shared" si="95"/>
        <v>sanchez-clary</v>
      </c>
      <c r="G1021" s="40" t="str">
        <f>VLOOKUP(F1021,'Effectif contrat'!A:B,2,FALSE)</f>
        <v>AIRBUS - MAINTENANCE FAL</v>
      </c>
      <c r="H1021" s="32" t="s">
        <v>19</v>
      </c>
      <c r="I1021" s="32" t="s">
        <v>499</v>
      </c>
      <c r="J1021" s="32"/>
      <c r="K1021" s="39">
        <v>12.9</v>
      </c>
      <c r="L1021" s="32">
        <v>30</v>
      </c>
      <c r="M1021" s="39">
        <v>387</v>
      </c>
      <c r="N1021" s="6"/>
      <c r="O1021" t="str">
        <f>VLOOKUP(I1021,Article_famille!A:B,2,FALSE)</f>
        <v>Tête</v>
      </c>
      <c r="P1021" t="str">
        <f>VLOOKUP(A1021,'Copier commandes wix'!I:N,4,FALSE)</f>
        <v>‎12‎/‎12‎/‎2016</v>
      </c>
      <c r="Q1021">
        <f>VLOOKUP(G1021,'effectif par contrat'!A:B,2,FALSE)</f>
        <v>38</v>
      </c>
    </row>
    <row r="1022" spans="1:17" x14ac:dyDescent="0.35">
      <c r="A1022" s="58" t="s">
        <v>2019</v>
      </c>
      <c r="B1022" s="40" t="s">
        <v>32</v>
      </c>
      <c r="C1022" s="40" t="str">
        <f t="shared" si="92"/>
        <v>Vincent</v>
      </c>
      <c r="D1022" s="40">
        <f t="shared" si="93"/>
        <v>8</v>
      </c>
      <c r="E1022" s="40">
        <f t="shared" si="94"/>
        <v>14</v>
      </c>
      <c r="F1022" s="40" t="str">
        <f t="shared" si="95"/>
        <v>PASCAL</v>
      </c>
      <c r="G1022" s="40" t="str">
        <f>VLOOKUP(F1022,'Effectif contrat'!A:B,2,FALSE)</f>
        <v>AIRBUS - MAINTENANCE FAL</v>
      </c>
      <c r="H1022" s="31" t="s">
        <v>19</v>
      </c>
      <c r="I1022" s="31" t="s">
        <v>57</v>
      </c>
      <c r="J1022" s="31"/>
      <c r="K1022" s="38">
        <v>2.42</v>
      </c>
      <c r="L1022" s="31">
        <v>15</v>
      </c>
      <c r="M1022" s="38">
        <v>36.299999999999997</v>
      </c>
      <c r="N1022" s="5"/>
      <c r="O1022" t="str">
        <f>VLOOKUP(I1022,Article_famille!A:B,2,FALSE)</f>
        <v>Respiratoire</v>
      </c>
      <c r="P1022" t="str">
        <f>VLOOKUP(A1022,'Copier commandes wix'!I:N,4,FALSE)</f>
        <v>‎12‎/‎12‎/‎2016</v>
      </c>
      <c r="Q1022">
        <f>VLOOKUP(G1022,'effectif par contrat'!A:B,2,FALSE)</f>
        <v>38</v>
      </c>
    </row>
    <row r="1023" spans="1:17" x14ac:dyDescent="0.35">
      <c r="A1023" s="58" t="s">
        <v>2019</v>
      </c>
      <c r="B1023" s="40" t="s">
        <v>32</v>
      </c>
      <c r="C1023" s="40" t="str">
        <f t="shared" si="92"/>
        <v>Vincent</v>
      </c>
      <c r="D1023" s="40">
        <f t="shared" si="93"/>
        <v>8</v>
      </c>
      <c r="E1023" s="40">
        <f t="shared" si="94"/>
        <v>14</v>
      </c>
      <c r="F1023" s="40" t="str">
        <f t="shared" si="95"/>
        <v>PASCAL</v>
      </c>
      <c r="G1023" s="40" t="str">
        <f>VLOOKUP(F1023,'Effectif contrat'!A:B,2,FALSE)</f>
        <v>AIRBUS - MAINTENANCE FAL</v>
      </c>
      <c r="H1023" s="32" t="s">
        <v>19</v>
      </c>
      <c r="I1023" s="32" t="s">
        <v>484</v>
      </c>
      <c r="J1023" s="32">
        <v>9</v>
      </c>
      <c r="K1023" s="39">
        <v>4.9000000000000004</v>
      </c>
      <c r="L1023" s="32">
        <v>24</v>
      </c>
      <c r="M1023" s="39">
        <v>117.6</v>
      </c>
      <c r="N1023" s="6"/>
      <c r="O1023" t="str">
        <f>VLOOKUP(I1023,Article_famille!A:B,2,FALSE)</f>
        <v>Mains</v>
      </c>
      <c r="P1023" t="str">
        <f>VLOOKUP(A1023,'Copier commandes wix'!I:N,4,FALSE)</f>
        <v>‎12‎/‎12‎/‎2016</v>
      </c>
      <c r="Q1023">
        <f>VLOOKUP(G1023,'effectif par contrat'!A:B,2,FALSE)</f>
        <v>38</v>
      </c>
    </row>
    <row r="1024" spans="1:17" x14ac:dyDescent="0.35">
      <c r="A1024" s="58" t="s">
        <v>2019</v>
      </c>
      <c r="B1024" s="40" t="s">
        <v>32</v>
      </c>
      <c r="C1024" s="40" t="str">
        <f t="shared" si="92"/>
        <v>Vincent</v>
      </c>
      <c r="D1024" s="40">
        <f t="shared" si="93"/>
        <v>8</v>
      </c>
      <c r="E1024" s="40">
        <f t="shared" si="94"/>
        <v>14</v>
      </c>
      <c r="F1024" s="40" t="str">
        <f t="shared" si="95"/>
        <v>PASCAL</v>
      </c>
      <c r="G1024" s="40" t="str">
        <f>VLOOKUP(F1024,'Effectif contrat'!A:B,2,FALSE)</f>
        <v>AIRBUS - MAINTENANCE FAL</v>
      </c>
      <c r="H1024" s="31" t="s">
        <v>19</v>
      </c>
      <c r="I1024" s="31" t="s">
        <v>484</v>
      </c>
      <c r="J1024" s="31">
        <v>11</v>
      </c>
      <c r="K1024" s="38">
        <v>4.9000000000000004</v>
      </c>
      <c r="L1024" s="31">
        <v>12</v>
      </c>
      <c r="M1024" s="38">
        <v>58.8</v>
      </c>
      <c r="N1024" s="5"/>
      <c r="O1024" t="str">
        <f>VLOOKUP(I1024,Article_famille!A:B,2,FALSE)</f>
        <v>Mains</v>
      </c>
      <c r="P1024" t="str">
        <f>VLOOKUP(A1024,'Copier commandes wix'!I:N,4,FALSE)</f>
        <v>‎12‎/‎12‎/‎2016</v>
      </c>
      <c r="Q1024">
        <f>VLOOKUP(G1024,'effectif par contrat'!A:B,2,FALSE)</f>
        <v>38</v>
      </c>
    </row>
    <row r="1025" spans="1:17" x14ac:dyDescent="0.35">
      <c r="A1025" s="58" t="s">
        <v>2019</v>
      </c>
      <c r="B1025" s="40" t="s">
        <v>32</v>
      </c>
      <c r="C1025" s="40" t="str">
        <f t="shared" si="92"/>
        <v>Vincent</v>
      </c>
      <c r="D1025" s="40">
        <f t="shared" si="93"/>
        <v>8</v>
      </c>
      <c r="E1025" s="40">
        <f t="shared" si="94"/>
        <v>14</v>
      </c>
      <c r="F1025" s="40" t="str">
        <f t="shared" si="95"/>
        <v>PASCAL</v>
      </c>
      <c r="G1025" s="40" t="str">
        <f>VLOOKUP(F1025,'Effectif contrat'!A:B,2,FALSE)</f>
        <v>AIRBUS - MAINTENANCE FAL</v>
      </c>
      <c r="H1025" s="32" t="s">
        <v>19</v>
      </c>
      <c r="I1025" s="32" t="s">
        <v>498</v>
      </c>
      <c r="J1025" s="32" t="s">
        <v>13</v>
      </c>
      <c r="K1025" s="39">
        <v>3.17</v>
      </c>
      <c r="L1025" s="32">
        <v>12</v>
      </c>
      <c r="M1025" s="39">
        <v>38.04</v>
      </c>
      <c r="N1025" s="6"/>
      <c r="O1025" t="str">
        <f>VLOOKUP(I1025,Article_famille!A:B,2,FALSE)</f>
        <v>Corps</v>
      </c>
      <c r="P1025" t="str">
        <f>VLOOKUP(A1025,'Copier commandes wix'!I:N,4,FALSE)</f>
        <v>‎12‎/‎12‎/‎2016</v>
      </c>
      <c r="Q1025">
        <f>VLOOKUP(G1025,'effectif par contrat'!A:B,2,FALSE)</f>
        <v>38</v>
      </c>
    </row>
    <row r="1026" spans="1:17" x14ac:dyDescent="0.35">
      <c r="A1026" s="58" t="s">
        <v>2019</v>
      </c>
      <c r="B1026" s="40" t="s">
        <v>32</v>
      </c>
      <c r="C1026" s="40" t="str">
        <f t="shared" si="92"/>
        <v>Vincent</v>
      </c>
      <c r="D1026" s="40">
        <f t="shared" si="93"/>
        <v>8</v>
      </c>
      <c r="E1026" s="40">
        <f t="shared" si="94"/>
        <v>14</v>
      </c>
      <c r="F1026" s="40" t="str">
        <f t="shared" si="95"/>
        <v>PASCAL</v>
      </c>
      <c r="G1026" s="40" t="str">
        <f>VLOOKUP(F1026,'Effectif contrat'!A:B,2,FALSE)</f>
        <v>AIRBUS - MAINTENANCE FAL</v>
      </c>
      <c r="H1026" s="31" t="s">
        <v>19</v>
      </c>
      <c r="I1026" s="31" t="s">
        <v>27</v>
      </c>
      <c r="J1026" s="31"/>
      <c r="K1026" s="38">
        <v>18.350000000000001</v>
      </c>
      <c r="L1026" s="31">
        <v>10</v>
      </c>
      <c r="M1026" s="38">
        <v>183.5</v>
      </c>
      <c r="N1026" s="5"/>
      <c r="O1026" t="str">
        <f>VLOOKUP(I1026,Article_famille!A:B,2,FALSE)</f>
        <v>Respiratoire</v>
      </c>
      <c r="P1026" t="str">
        <f>VLOOKUP(A1026,'Copier commandes wix'!I:N,4,FALSE)</f>
        <v>‎12‎/‎12‎/‎2016</v>
      </c>
      <c r="Q1026">
        <f>VLOOKUP(G1026,'effectif par contrat'!A:B,2,FALSE)</f>
        <v>38</v>
      </c>
    </row>
    <row r="1027" spans="1:17" x14ac:dyDescent="0.35">
      <c r="A1027" s="58" t="s">
        <v>2019</v>
      </c>
      <c r="B1027" s="40" t="s">
        <v>32</v>
      </c>
      <c r="C1027" s="40" t="str">
        <f t="shared" si="92"/>
        <v>Vincent</v>
      </c>
      <c r="D1027" s="40">
        <f t="shared" si="93"/>
        <v>8</v>
      </c>
      <c r="E1027" s="40">
        <f t="shared" si="94"/>
        <v>14</v>
      </c>
      <c r="F1027" s="40" t="str">
        <f t="shared" si="95"/>
        <v>PASCAL</v>
      </c>
      <c r="G1027" s="40" t="str">
        <f>VLOOKUP(F1027,'Effectif contrat'!A:B,2,FALSE)</f>
        <v>AIRBUS - MAINTENANCE FAL</v>
      </c>
      <c r="H1027" s="32" t="s">
        <v>19</v>
      </c>
      <c r="I1027" s="32" t="s">
        <v>86</v>
      </c>
      <c r="J1027" s="32"/>
      <c r="K1027" s="39">
        <v>16.88</v>
      </c>
      <c r="L1027" s="32">
        <v>1</v>
      </c>
      <c r="M1027" s="39">
        <v>16.88</v>
      </c>
      <c r="N1027" s="6"/>
      <c r="O1027" t="str">
        <f>VLOOKUP(I1027,Article_famille!A:B,2,FALSE)</f>
        <v>Auditif</v>
      </c>
      <c r="P1027" t="str">
        <f>VLOOKUP(A1027,'Copier commandes wix'!I:N,4,FALSE)</f>
        <v>‎12‎/‎12‎/‎2016</v>
      </c>
      <c r="Q1027">
        <f>VLOOKUP(G1027,'effectif par contrat'!A:B,2,FALSE)</f>
        <v>38</v>
      </c>
    </row>
    <row r="1028" spans="1:17" x14ac:dyDescent="0.35">
      <c r="A1028" s="58" t="s">
        <v>2019</v>
      </c>
      <c r="B1028" s="40" t="s">
        <v>18</v>
      </c>
      <c r="C1028" s="40" t="str">
        <f t="shared" si="92"/>
        <v>Romain</v>
      </c>
      <c r="D1028" s="40">
        <f t="shared" si="93"/>
        <v>7</v>
      </c>
      <c r="E1028" s="40">
        <f t="shared" si="94"/>
        <v>14</v>
      </c>
      <c r="F1028" s="40" t="str">
        <f t="shared" si="95"/>
        <v>VERGNES</v>
      </c>
      <c r="G1028" s="40" t="str">
        <f>VLOOKUP(F1028,'Effectif contrat'!A:B,2,FALSE)</f>
        <v>AIRBUS - MAINTENANCE MOSE</v>
      </c>
      <c r="H1028" s="31" t="s">
        <v>25</v>
      </c>
      <c r="I1028" s="31" t="s">
        <v>69</v>
      </c>
      <c r="J1028" s="31">
        <v>43</v>
      </c>
      <c r="K1028" s="38">
        <v>31.36</v>
      </c>
      <c r="L1028" s="31">
        <v>1</v>
      </c>
      <c r="M1028" s="38">
        <v>31.36</v>
      </c>
      <c r="N1028" s="5"/>
      <c r="O1028" t="str">
        <f>VLOOKUP(I1028,Article_famille!A:B,2,FALSE)</f>
        <v>Pieds</v>
      </c>
      <c r="P1028" t="str">
        <f>VLOOKUP(A1028,'Copier commandes wix'!I:N,4,FALSE)</f>
        <v>‎12‎/‎12‎/‎2016</v>
      </c>
      <c r="Q1028">
        <f>VLOOKUP(G1028,'effectif par contrat'!A:B,2,FALSE)</f>
        <v>37</v>
      </c>
    </row>
    <row r="1029" spans="1:17" x14ac:dyDescent="0.35">
      <c r="A1029" s="58" t="s">
        <v>2019</v>
      </c>
      <c r="B1029" s="40" t="s">
        <v>18</v>
      </c>
      <c r="C1029" s="40" t="str">
        <f t="shared" si="92"/>
        <v>Romain</v>
      </c>
      <c r="D1029" s="40">
        <f t="shared" si="93"/>
        <v>7</v>
      </c>
      <c r="E1029" s="40">
        <f t="shared" si="94"/>
        <v>14</v>
      </c>
      <c r="F1029" s="40" t="str">
        <f t="shared" si="95"/>
        <v>VERGNES</v>
      </c>
      <c r="G1029" s="40" t="str">
        <f>VLOOKUP(F1029,'Effectif contrat'!A:B,2,FALSE)</f>
        <v>AIRBUS - MAINTENANCE MOSE</v>
      </c>
      <c r="H1029" s="31" t="s">
        <v>112</v>
      </c>
      <c r="I1029" s="31" t="s">
        <v>208</v>
      </c>
      <c r="J1029" s="31" t="s">
        <v>114</v>
      </c>
      <c r="K1029" s="38">
        <v>0</v>
      </c>
      <c r="L1029" s="31">
        <v>1</v>
      </c>
      <c r="M1029" s="38">
        <v>0</v>
      </c>
      <c r="N1029" s="5"/>
      <c r="O1029" t="str">
        <f>VLOOKUP(I1029,Article_famille!A:B,2,FALSE)</f>
        <v>VPI</v>
      </c>
      <c r="P1029" t="str">
        <f>VLOOKUP(A1029,'Copier commandes wix'!I:N,4,FALSE)</f>
        <v>‎12‎/‎12‎/‎2016</v>
      </c>
      <c r="Q1029">
        <f>VLOOKUP(G1029,'effectif par contrat'!A:B,2,FALSE)</f>
        <v>37</v>
      </c>
    </row>
    <row r="1030" spans="1:17" x14ac:dyDescent="0.35">
      <c r="A1030" s="58" t="s">
        <v>2019</v>
      </c>
      <c r="B1030" s="40" t="s">
        <v>117</v>
      </c>
      <c r="C1030" s="40" t="str">
        <f t="shared" si="92"/>
        <v>alexis</v>
      </c>
      <c r="D1030" s="40">
        <f t="shared" si="93"/>
        <v>7</v>
      </c>
      <c r="E1030" s="40">
        <f t="shared" si="94"/>
        <v>15</v>
      </c>
      <c r="F1030" s="40" t="str">
        <f t="shared" si="95"/>
        <v>tamowski</v>
      </c>
      <c r="G1030" s="40" t="str">
        <f>VLOOKUP(F1030,'Effectif contrat'!A:B,2,FALSE)</f>
        <v>AIRBUS - MAINTENANCE MOSE</v>
      </c>
      <c r="H1030" s="31" t="s">
        <v>19</v>
      </c>
      <c r="I1030" s="31" t="s">
        <v>443</v>
      </c>
      <c r="J1030" s="31"/>
      <c r="K1030" s="38">
        <v>3.95</v>
      </c>
      <c r="L1030" s="31">
        <v>50</v>
      </c>
      <c r="M1030" s="38">
        <v>197.5</v>
      </c>
      <c r="N1030" s="5"/>
      <c r="O1030" t="str">
        <f>VLOOKUP(I1030,Article_famille!A:B,2,FALSE)</f>
        <v>Respiratoire</v>
      </c>
      <c r="P1030" t="str">
        <f>VLOOKUP(A1030,'Copier commandes wix'!I:N,4,FALSE)</f>
        <v>‎12‎/‎12‎/‎2016</v>
      </c>
      <c r="Q1030">
        <f>VLOOKUP(G1030,'effectif par contrat'!A:B,2,FALSE)</f>
        <v>37</v>
      </c>
    </row>
    <row r="1031" spans="1:17" x14ac:dyDescent="0.35">
      <c r="A1031" s="58" t="s">
        <v>2019</v>
      </c>
      <c r="B1031" s="40" t="s">
        <v>117</v>
      </c>
      <c r="C1031" s="40" t="str">
        <f t="shared" si="92"/>
        <v>alexis</v>
      </c>
      <c r="D1031" s="40">
        <f t="shared" si="93"/>
        <v>7</v>
      </c>
      <c r="E1031" s="40">
        <f t="shared" si="94"/>
        <v>15</v>
      </c>
      <c r="F1031" s="40" t="str">
        <f t="shared" si="95"/>
        <v>tamowski</v>
      </c>
      <c r="G1031" s="40" t="str">
        <f>VLOOKUP(F1031,'Effectif contrat'!A:B,2,FALSE)</f>
        <v>AIRBUS - MAINTENANCE MOSE</v>
      </c>
      <c r="H1031" s="32" t="s">
        <v>19</v>
      </c>
      <c r="I1031" s="32" t="s">
        <v>197</v>
      </c>
      <c r="J1031" s="32">
        <v>43</v>
      </c>
      <c r="K1031" s="39">
        <v>41.8</v>
      </c>
      <c r="L1031" s="32">
        <v>1</v>
      </c>
      <c r="M1031" s="39">
        <v>41.8</v>
      </c>
      <c r="N1031" s="6"/>
      <c r="O1031" t="str">
        <f>VLOOKUP(I1031,Article_famille!A:B,2,FALSE)</f>
        <v>Pieds</v>
      </c>
      <c r="P1031" t="str">
        <f>VLOOKUP(A1031,'Copier commandes wix'!I:N,4,FALSE)</f>
        <v>‎12‎/‎12‎/‎2016</v>
      </c>
      <c r="Q1031">
        <f>VLOOKUP(G1031,'effectif par contrat'!A:B,2,FALSE)</f>
        <v>37</v>
      </c>
    </row>
    <row r="1032" spans="1:17" x14ac:dyDescent="0.35">
      <c r="A1032" s="58" t="s">
        <v>2019</v>
      </c>
      <c r="B1032" s="40" t="s">
        <v>435</v>
      </c>
      <c r="C1032" s="40" t="str">
        <f t="shared" ref="C1032:C1078" si="96">IFERROR(MID(B1032,1,FIND(" ",B1032,1)-1),"")</f>
        <v>mathias</v>
      </c>
      <c r="D1032" s="40">
        <f t="shared" ref="D1032:D1078" si="97">LEN(C1032)+1</f>
        <v>8</v>
      </c>
      <c r="E1032" s="40">
        <f t="shared" ref="E1032:E1078" si="98">LEN(B1032)</f>
        <v>14</v>
      </c>
      <c r="F1032" s="40" t="str">
        <f t="shared" ref="F1032:F1078" si="99">RIGHT(B1032,E1032-D1032)</f>
        <v>hereau</v>
      </c>
      <c r="G1032" s="40" t="str">
        <f>VLOOKUP(F1032,'Effectif contrat'!A:B,2,FALSE)</f>
        <v>CHANTIERS ELEC - REIXACH</v>
      </c>
      <c r="H1032" s="31" t="s">
        <v>112</v>
      </c>
      <c r="I1032" s="31" t="s">
        <v>115</v>
      </c>
      <c r="J1032" s="31" t="s">
        <v>13</v>
      </c>
      <c r="K1032" s="38">
        <v>0</v>
      </c>
      <c r="L1032" s="31">
        <v>1</v>
      </c>
      <c r="M1032" s="38">
        <v>0</v>
      </c>
      <c r="N1032" s="5"/>
      <c r="O1032" t="str">
        <f>VLOOKUP(I1032,Article_famille!A:B,2,FALSE)</f>
        <v>VPI</v>
      </c>
      <c r="P1032" t="str">
        <f>VLOOKUP(A1032,'Copier commandes wix'!I:N,4,FALSE)</f>
        <v>‎12‎/‎12‎/‎2016</v>
      </c>
      <c r="Q1032">
        <f>VLOOKUP(G1032,'effectif par contrat'!A:B,2,FALSE)</f>
        <v>6</v>
      </c>
    </row>
    <row r="1033" spans="1:17" x14ac:dyDescent="0.35">
      <c r="A1033" s="58" t="s">
        <v>2019</v>
      </c>
      <c r="B1033" s="40" t="s">
        <v>451</v>
      </c>
      <c r="C1033" s="40" t="str">
        <f t="shared" si="96"/>
        <v>stephane</v>
      </c>
      <c r="D1033" s="40">
        <f t="shared" si="97"/>
        <v>9</v>
      </c>
      <c r="E1033" s="40">
        <f t="shared" si="98"/>
        <v>16</v>
      </c>
      <c r="F1033" s="40" t="str">
        <f t="shared" si="99"/>
        <v>mirouze</v>
      </c>
      <c r="G1033" s="40" t="str">
        <f>VLOOKUP(F1033,'Effectif contrat'!A:B,2,FALSE)</f>
        <v>ATELIER B05</v>
      </c>
      <c r="H1033" s="31" t="s">
        <v>19</v>
      </c>
      <c r="I1033" s="31" t="s">
        <v>468</v>
      </c>
      <c r="J1033" s="31"/>
      <c r="K1033" s="38">
        <v>5.63</v>
      </c>
      <c r="L1033" s="31">
        <v>1</v>
      </c>
      <c r="M1033" s="38">
        <v>5.63</v>
      </c>
      <c r="N1033" s="5"/>
      <c r="O1033" t="str">
        <f>VLOOKUP(I1033,Article_famille!A:B,2,FALSE)</f>
        <v>Yeux</v>
      </c>
      <c r="P1033" t="str">
        <f>VLOOKUP(A1033,'Copier commandes wix'!I:N,4,FALSE)</f>
        <v>‎12‎/‎12‎/‎2016</v>
      </c>
      <c r="Q1033">
        <f>VLOOKUP(G1033,'effectif par contrat'!A:B,2,FALSE)</f>
        <v>5</v>
      </c>
    </row>
    <row r="1034" spans="1:17" x14ac:dyDescent="0.35">
      <c r="A1034" s="58" t="s">
        <v>2019</v>
      </c>
      <c r="B1034" s="40" t="s">
        <v>451</v>
      </c>
      <c r="C1034" s="40" t="str">
        <f t="shared" si="96"/>
        <v>stephane</v>
      </c>
      <c r="D1034" s="40">
        <f t="shared" si="97"/>
        <v>9</v>
      </c>
      <c r="E1034" s="40">
        <f t="shared" si="98"/>
        <v>16</v>
      </c>
      <c r="F1034" s="40" t="str">
        <f t="shared" si="99"/>
        <v>mirouze</v>
      </c>
      <c r="G1034" s="40" t="str">
        <f>VLOOKUP(F1034,'Effectif contrat'!A:B,2,FALSE)</f>
        <v>ATELIER B05</v>
      </c>
      <c r="H1034" s="32" t="s">
        <v>19</v>
      </c>
      <c r="I1034" s="32" t="s">
        <v>464</v>
      </c>
      <c r="J1034" s="32"/>
      <c r="K1034" s="39">
        <v>22.3</v>
      </c>
      <c r="L1034" s="32">
        <v>1</v>
      </c>
      <c r="M1034" s="39">
        <v>22.3</v>
      </c>
      <c r="N1034" s="6"/>
      <c r="O1034" t="str">
        <f>VLOOKUP(I1034,Article_famille!A:B,2,FALSE)</f>
        <v>Respiratoire</v>
      </c>
      <c r="P1034" t="str">
        <f>VLOOKUP(A1034,'Copier commandes wix'!I:N,4,FALSE)</f>
        <v>‎12‎/‎12‎/‎2016</v>
      </c>
      <c r="Q1034">
        <f>VLOOKUP(G1034,'effectif par contrat'!A:B,2,FALSE)</f>
        <v>5</v>
      </c>
    </row>
    <row r="1035" spans="1:17" x14ac:dyDescent="0.35">
      <c r="A1035" s="58" t="s">
        <v>2019</v>
      </c>
      <c r="B1035" s="40" t="s">
        <v>18</v>
      </c>
      <c r="C1035" s="40" t="str">
        <f t="shared" si="96"/>
        <v>Romain</v>
      </c>
      <c r="D1035" s="40">
        <f t="shared" si="97"/>
        <v>7</v>
      </c>
      <c r="E1035" s="40">
        <f t="shared" si="98"/>
        <v>14</v>
      </c>
      <c r="F1035" s="40" t="str">
        <f t="shared" si="99"/>
        <v>VERGNES</v>
      </c>
      <c r="G1035" s="40" t="str">
        <f>VLOOKUP(F1035,'Effectif contrat'!A:B,2,FALSE)</f>
        <v>AIRBUS - MAINTENANCE MOSE</v>
      </c>
      <c r="H1035" s="31" t="s">
        <v>25</v>
      </c>
      <c r="I1035" s="31" t="s">
        <v>35</v>
      </c>
      <c r="J1035" s="31">
        <v>41</v>
      </c>
      <c r="K1035" s="38">
        <v>29.89</v>
      </c>
      <c r="L1035" s="31">
        <v>1</v>
      </c>
      <c r="M1035" s="38">
        <v>29.89</v>
      </c>
      <c r="N1035" s="5"/>
      <c r="O1035" t="str">
        <f>VLOOKUP(I1035,Article_famille!A:B,2,FALSE)</f>
        <v>Pieds</v>
      </c>
      <c r="P1035" t="str">
        <f>VLOOKUP(A1035,'Copier commandes wix'!I:N,4,FALSE)</f>
        <v>‎12‎/‎12‎/‎2016</v>
      </c>
      <c r="Q1035">
        <f>VLOOKUP(G1035,'effectif par contrat'!A:B,2,FALSE)</f>
        <v>37</v>
      </c>
    </row>
    <row r="1036" spans="1:17" x14ac:dyDescent="0.35">
      <c r="A1036" s="58" t="s">
        <v>2019</v>
      </c>
      <c r="B1036" s="40" t="s">
        <v>18</v>
      </c>
      <c r="C1036" s="40" t="str">
        <f t="shared" si="96"/>
        <v>Romain</v>
      </c>
      <c r="D1036" s="40">
        <f t="shared" si="97"/>
        <v>7</v>
      </c>
      <c r="E1036" s="40">
        <f t="shared" si="98"/>
        <v>14</v>
      </c>
      <c r="F1036" s="40" t="str">
        <f t="shared" si="99"/>
        <v>VERGNES</v>
      </c>
      <c r="G1036" s="40" t="str">
        <f>VLOOKUP(F1036,'Effectif contrat'!A:B,2,FALSE)</f>
        <v>AIRBUS - MAINTENANCE MOSE</v>
      </c>
      <c r="H1036" s="32" t="s">
        <v>19</v>
      </c>
      <c r="I1036" s="32" t="s">
        <v>62</v>
      </c>
      <c r="J1036" s="32" t="s">
        <v>480</v>
      </c>
      <c r="K1036" s="39">
        <v>4.26</v>
      </c>
      <c r="L1036" s="32">
        <v>1</v>
      </c>
      <c r="M1036" s="39">
        <v>4.26</v>
      </c>
      <c r="N1036" s="6"/>
      <c r="O1036" t="str">
        <f>VLOOKUP(I1036,Article_famille!A:B,2,FALSE)</f>
        <v>Pieds</v>
      </c>
      <c r="P1036" t="str">
        <f>VLOOKUP(A1036,'Copier commandes wix'!I:N,4,FALSE)</f>
        <v>‎12‎/‎12‎/‎2016</v>
      </c>
      <c r="Q1036">
        <f>VLOOKUP(G1036,'effectif par contrat'!A:B,2,FALSE)</f>
        <v>37</v>
      </c>
    </row>
    <row r="1037" spans="1:17" x14ac:dyDescent="0.35">
      <c r="A1037" s="58" t="s">
        <v>2019</v>
      </c>
      <c r="B1037" s="40" t="s">
        <v>555</v>
      </c>
      <c r="C1037" s="40" t="str">
        <f t="shared" si="96"/>
        <v>eric</v>
      </c>
      <c r="D1037" s="40">
        <f t="shared" si="97"/>
        <v>5</v>
      </c>
      <c r="E1037" s="40">
        <f t="shared" si="98"/>
        <v>18</v>
      </c>
      <c r="F1037" s="40" t="str">
        <f t="shared" si="99"/>
        <v>Sanchez-Clary</v>
      </c>
      <c r="G1037" s="40" t="str">
        <f>VLOOKUP(F1037,'Effectif contrat'!A:B,2,FALSE)</f>
        <v>AIRBUS - MAINTENANCE FAL</v>
      </c>
      <c r="H1037" s="31" t="s">
        <v>112</v>
      </c>
      <c r="I1037" s="31" t="s">
        <v>115</v>
      </c>
      <c r="J1037" s="31" t="s">
        <v>217</v>
      </c>
      <c r="K1037" s="38">
        <v>0</v>
      </c>
      <c r="L1037" s="31">
        <v>1</v>
      </c>
      <c r="M1037" s="38">
        <v>0</v>
      </c>
      <c r="N1037" s="5"/>
      <c r="O1037" t="str">
        <f>VLOOKUP(I1037,Article_famille!A:B,2,FALSE)</f>
        <v>VPI</v>
      </c>
      <c r="P1037" t="str">
        <f>VLOOKUP(A1037,'Copier commandes wix'!I:N,4,FALSE)</f>
        <v>‎12‎/‎12‎/‎2016</v>
      </c>
      <c r="Q1037">
        <f>VLOOKUP(G1037,'effectif par contrat'!A:B,2,FALSE)</f>
        <v>38</v>
      </c>
    </row>
    <row r="1038" spans="1:17" x14ac:dyDescent="0.35">
      <c r="A1038" s="58" t="s">
        <v>2020</v>
      </c>
      <c r="B1038" s="40" t="s">
        <v>18</v>
      </c>
      <c r="C1038" s="40" t="str">
        <f t="shared" si="96"/>
        <v>Romain</v>
      </c>
      <c r="D1038" s="40">
        <f t="shared" si="97"/>
        <v>7</v>
      </c>
      <c r="E1038" s="40">
        <f t="shared" si="98"/>
        <v>14</v>
      </c>
      <c r="F1038" s="40" t="str">
        <f t="shared" si="99"/>
        <v>VERGNES</v>
      </c>
      <c r="G1038" s="40" t="str">
        <f>VLOOKUP(F1038,'Effectif contrat'!A:B,2,FALSE)</f>
        <v>AIRBUS - MAINTENANCE MOSE</v>
      </c>
      <c r="H1038" s="31" t="s">
        <v>19</v>
      </c>
      <c r="I1038" s="31" t="s">
        <v>66</v>
      </c>
      <c r="J1038" s="31"/>
      <c r="K1038" s="38">
        <v>7.51</v>
      </c>
      <c r="L1038" s="31">
        <v>30</v>
      </c>
      <c r="M1038" s="38">
        <v>225.3</v>
      </c>
      <c r="N1038" s="5"/>
      <c r="O1038" t="str">
        <f>VLOOKUP(I1038,Article_famille!A:B,2,FALSE)</f>
        <v>Yeux</v>
      </c>
      <c r="P1038" t="str">
        <f>VLOOKUP(A1038,'Copier commandes wix'!I:N,4,FALSE)</f>
        <v>‎15‎/‎12‎/‎2016</v>
      </c>
      <c r="Q1038">
        <f>VLOOKUP(G1038,'effectif par contrat'!A:B,2,FALSE)</f>
        <v>37</v>
      </c>
    </row>
    <row r="1039" spans="1:17" x14ac:dyDescent="0.35">
      <c r="A1039" s="58" t="s">
        <v>2020</v>
      </c>
      <c r="B1039" s="40" t="s">
        <v>18</v>
      </c>
      <c r="C1039" s="40" t="str">
        <f t="shared" si="96"/>
        <v>Romain</v>
      </c>
      <c r="D1039" s="40">
        <f t="shared" si="97"/>
        <v>7</v>
      </c>
      <c r="E1039" s="40">
        <f t="shared" si="98"/>
        <v>14</v>
      </c>
      <c r="F1039" s="40" t="str">
        <f t="shared" si="99"/>
        <v>VERGNES</v>
      </c>
      <c r="G1039" s="40" t="str">
        <f>VLOOKUP(F1039,'Effectif contrat'!A:B,2,FALSE)</f>
        <v>AIRBUS - MAINTENANCE MOSE</v>
      </c>
      <c r="H1039" s="32" t="s">
        <v>19</v>
      </c>
      <c r="I1039" s="32" t="s">
        <v>27</v>
      </c>
      <c r="J1039" s="32"/>
      <c r="K1039" s="39">
        <v>18.350000000000001</v>
      </c>
      <c r="L1039" s="32">
        <v>30</v>
      </c>
      <c r="M1039" s="39">
        <v>550.5</v>
      </c>
      <c r="N1039" s="6"/>
      <c r="O1039" t="str">
        <f>VLOOKUP(I1039,Article_famille!A:B,2,FALSE)</f>
        <v>Respiratoire</v>
      </c>
      <c r="P1039" t="str">
        <f>VLOOKUP(A1039,'Copier commandes wix'!I:N,4,FALSE)</f>
        <v>‎15‎/‎12‎/‎2016</v>
      </c>
      <c r="Q1039">
        <f>VLOOKUP(G1039,'effectif par contrat'!A:B,2,FALSE)</f>
        <v>37</v>
      </c>
    </row>
    <row r="1040" spans="1:17" x14ac:dyDescent="0.35">
      <c r="A1040" s="58" t="s">
        <v>2020</v>
      </c>
      <c r="B1040" s="40" t="s">
        <v>65</v>
      </c>
      <c r="C1040" s="40" t="str">
        <f t="shared" si="96"/>
        <v>Romain</v>
      </c>
      <c r="D1040" s="40">
        <f t="shared" si="97"/>
        <v>7</v>
      </c>
      <c r="E1040" s="40">
        <f t="shared" si="98"/>
        <v>14</v>
      </c>
      <c r="F1040" s="40" t="str">
        <f t="shared" si="99"/>
        <v>Vergnes</v>
      </c>
      <c r="G1040" s="40" t="str">
        <f>VLOOKUP(F1040,'Effectif contrat'!A:B,2,FALSE)</f>
        <v>AIRBUS - MAINTENANCE MOSE</v>
      </c>
      <c r="H1040" s="31" t="s">
        <v>25</v>
      </c>
      <c r="I1040" s="31" t="s">
        <v>35</v>
      </c>
      <c r="J1040" s="31">
        <v>41</v>
      </c>
      <c r="K1040" s="38">
        <v>29.89</v>
      </c>
      <c r="L1040" s="31">
        <v>1</v>
      </c>
      <c r="M1040" s="38">
        <v>29.89</v>
      </c>
      <c r="N1040" s="5"/>
      <c r="O1040" t="str">
        <f>VLOOKUP(I1040,Article_famille!A:B,2,FALSE)</f>
        <v>Pieds</v>
      </c>
      <c r="P1040" t="str">
        <f>VLOOKUP(A1040,'Copier commandes wix'!I:N,4,FALSE)</f>
        <v>‎15‎/‎12‎/‎2016</v>
      </c>
      <c r="Q1040">
        <f>VLOOKUP(G1040,'effectif par contrat'!A:B,2,FALSE)</f>
        <v>37</v>
      </c>
    </row>
    <row r="1041" spans="1:17" x14ac:dyDescent="0.35">
      <c r="A1041" s="58" t="s">
        <v>2020</v>
      </c>
      <c r="B1041" s="40" t="s">
        <v>214</v>
      </c>
      <c r="C1041" s="40" t="str">
        <f t="shared" si="96"/>
        <v>vincent</v>
      </c>
      <c r="D1041" s="40">
        <f t="shared" si="97"/>
        <v>8</v>
      </c>
      <c r="E1041" s="40">
        <f t="shared" si="98"/>
        <v>16</v>
      </c>
      <c r="F1041" s="40" t="str">
        <f t="shared" si="99"/>
        <v>davantes</v>
      </c>
      <c r="G1041" s="40" t="str">
        <f>VLOOKUP(F1041,'Effectif contrat'!A:B,2,FALSE)</f>
        <v>AIRBUS - TRAVAUX MOSE</v>
      </c>
      <c r="H1041" s="31" t="s">
        <v>25</v>
      </c>
      <c r="I1041" s="31" t="s">
        <v>129</v>
      </c>
      <c r="J1041" s="31" t="s">
        <v>184</v>
      </c>
      <c r="K1041" s="38">
        <v>36.81</v>
      </c>
      <c r="L1041" s="31">
        <v>1</v>
      </c>
      <c r="M1041" s="38">
        <v>36.81</v>
      </c>
      <c r="N1041" s="5"/>
      <c r="O1041" t="str">
        <f>VLOOKUP(I1041,Article_famille!A:B,2,FALSE)</f>
        <v>Travail en hauteur</v>
      </c>
      <c r="P1041" t="str">
        <f>VLOOKUP(A1041,'Copier commandes wix'!I:N,4,FALSE)</f>
        <v>‎15‎/‎12‎/‎2016</v>
      </c>
      <c r="Q1041">
        <f>VLOOKUP(G1041,'effectif par contrat'!A:B,2,FALSE)</f>
        <v>5</v>
      </c>
    </row>
    <row r="1042" spans="1:17" x14ac:dyDescent="0.35">
      <c r="A1042" s="58" t="s">
        <v>2020</v>
      </c>
      <c r="B1042" s="40" t="s">
        <v>214</v>
      </c>
      <c r="C1042" s="40" t="str">
        <f t="shared" si="96"/>
        <v>vincent</v>
      </c>
      <c r="D1042" s="40">
        <f t="shared" si="97"/>
        <v>8</v>
      </c>
      <c r="E1042" s="40">
        <f t="shared" si="98"/>
        <v>16</v>
      </c>
      <c r="F1042" s="40" t="str">
        <f t="shared" si="99"/>
        <v>davantes</v>
      </c>
      <c r="G1042" s="40" t="str">
        <f>VLOOKUP(F1042,'Effectif contrat'!A:B,2,FALSE)</f>
        <v>AIRBUS - TRAVAUX MOSE</v>
      </c>
      <c r="H1042" s="32" t="s">
        <v>19</v>
      </c>
      <c r="I1042" s="32" t="s">
        <v>551</v>
      </c>
      <c r="J1042" s="32"/>
      <c r="K1042" s="39">
        <v>9.75</v>
      </c>
      <c r="L1042" s="32">
        <v>1</v>
      </c>
      <c r="M1042" s="39">
        <v>9.75</v>
      </c>
      <c r="N1042" s="6"/>
      <c r="O1042" t="str">
        <f>VLOOKUP(I1042,Article_famille!A:B,2,FALSE)</f>
        <v>Travail en hauteur</v>
      </c>
      <c r="P1042" t="str">
        <f>VLOOKUP(A1042,'Copier commandes wix'!I:N,4,FALSE)</f>
        <v>‎15‎/‎12‎/‎2016</v>
      </c>
      <c r="Q1042">
        <f>VLOOKUP(G1042,'effectif par contrat'!A:B,2,FALSE)</f>
        <v>5</v>
      </c>
    </row>
    <row r="1043" spans="1:17" x14ac:dyDescent="0.35">
      <c r="A1043" s="58" t="s">
        <v>2020</v>
      </c>
      <c r="B1043" s="40" t="s">
        <v>1598</v>
      </c>
      <c r="C1043" s="40" t="str">
        <f t="shared" si="96"/>
        <v>mathieu</v>
      </c>
      <c r="D1043" s="40">
        <f t="shared" si="97"/>
        <v>8</v>
      </c>
      <c r="E1043" s="40">
        <f t="shared" si="98"/>
        <v>17</v>
      </c>
      <c r="F1043" s="40" t="str">
        <f t="shared" si="99"/>
        <v>Cantonnet</v>
      </c>
      <c r="G1043" s="40" t="str">
        <f>VLOOKUP(F1043,'Effectif contrat'!A:B,2,FALSE)</f>
        <v>AIRBUS - MAINTENANCE FAL</v>
      </c>
      <c r="H1043" s="31" t="s">
        <v>19</v>
      </c>
      <c r="I1043" s="31" t="s">
        <v>181</v>
      </c>
      <c r="J1043" s="31"/>
      <c r="K1043" s="38">
        <v>12.17</v>
      </c>
      <c r="L1043" s="31">
        <v>1</v>
      </c>
      <c r="M1043" s="38">
        <v>12.17</v>
      </c>
      <c r="N1043" s="5"/>
      <c r="O1043" t="str">
        <f>VLOOKUP(I1043,Article_famille!A:B,2,FALSE)</f>
        <v>Tête</v>
      </c>
      <c r="P1043" t="str">
        <f>VLOOKUP(A1043,'Copier commandes wix'!I:N,4,FALSE)</f>
        <v>‎15‎/‎12‎/‎2016</v>
      </c>
      <c r="Q1043">
        <f>VLOOKUP(G1043,'effectif par contrat'!A:B,2,FALSE)</f>
        <v>38</v>
      </c>
    </row>
    <row r="1044" spans="1:17" x14ac:dyDescent="0.35">
      <c r="A1044" s="58" t="s">
        <v>2020</v>
      </c>
      <c r="B1044" s="40" t="s">
        <v>214</v>
      </c>
      <c r="C1044" s="40" t="str">
        <f t="shared" si="96"/>
        <v>vincent</v>
      </c>
      <c r="D1044" s="40">
        <f t="shared" si="97"/>
        <v>8</v>
      </c>
      <c r="E1044" s="40">
        <f t="shared" si="98"/>
        <v>16</v>
      </c>
      <c r="F1044" s="40" t="str">
        <f t="shared" si="99"/>
        <v>davantes</v>
      </c>
      <c r="G1044" s="40" t="str">
        <f>VLOOKUP(F1044,'Effectif contrat'!A:B,2,FALSE)</f>
        <v>AIRBUS - TRAVAUX MOSE</v>
      </c>
      <c r="H1044" s="31" t="s">
        <v>25</v>
      </c>
      <c r="I1044" s="31" t="s">
        <v>129</v>
      </c>
      <c r="J1044" s="31" t="s">
        <v>184</v>
      </c>
      <c r="K1044" s="38">
        <v>36.81</v>
      </c>
      <c r="L1044" s="31">
        <v>1</v>
      </c>
      <c r="M1044" s="38">
        <v>36.81</v>
      </c>
      <c r="N1044" s="5"/>
      <c r="O1044" t="str">
        <f>VLOOKUP(I1044,Article_famille!A:B,2,FALSE)</f>
        <v>Travail en hauteur</v>
      </c>
      <c r="P1044" t="str">
        <f>VLOOKUP(A1044,'Copier commandes wix'!I:N,4,FALSE)</f>
        <v>‎15‎/‎12‎/‎2016</v>
      </c>
      <c r="Q1044">
        <f>VLOOKUP(G1044,'effectif par contrat'!A:B,2,FALSE)</f>
        <v>5</v>
      </c>
    </row>
    <row r="1045" spans="1:17" x14ac:dyDescent="0.35">
      <c r="A1045" s="58" t="s">
        <v>2020</v>
      </c>
      <c r="B1045" s="40" t="s">
        <v>214</v>
      </c>
      <c r="C1045" s="40" t="str">
        <f t="shared" si="96"/>
        <v>vincent</v>
      </c>
      <c r="D1045" s="40">
        <f t="shared" si="97"/>
        <v>8</v>
      </c>
      <c r="E1045" s="40">
        <f t="shared" si="98"/>
        <v>16</v>
      </c>
      <c r="F1045" s="40" t="str">
        <f t="shared" si="99"/>
        <v>davantes</v>
      </c>
      <c r="G1045" s="40" t="str">
        <f>VLOOKUP(F1045,'Effectif contrat'!A:B,2,FALSE)</f>
        <v>AIRBUS - TRAVAUX MOSE</v>
      </c>
      <c r="H1045" s="32" t="s">
        <v>19</v>
      </c>
      <c r="I1045" s="32" t="s">
        <v>551</v>
      </c>
      <c r="J1045" s="32"/>
      <c r="K1045" s="39">
        <v>9.75</v>
      </c>
      <c r="L1045" s="32">
        <v>1</v>
      </c>
      <c r="M1045" s="39">
        <v>9.75</v>
      </c>
      <c r="N1045" s="6"/>
      <c r="O1045" t="str">
        <f>VLOOKUP(I1045,Article_famille!A:B,2,FALSE)</f>
        <v>Travail en hauteur</v>
      </c>
      <c r="P1045" t="str">
        <f>VLOOKUP(A1045,'Copier commandes wix'!I:N,4,FALSE)</f>
        <v>‎15‎/‎12‎/‎2016</v>
      </c>
      <c r="Q1045">
        <f>VLOOKUP(G1045,'effectif par contrat'!A:B,2,FALSE)</f>
        <v>5</v>
      </c>
    </row>
    <row r="1046" spans="1:17" x14ac:dyDescent="0.35">
      <c r="A1046" s="58" t="s">
        <v>2021</v>
      </c>
      <c r="B1046" s="40" t="s">
        <v>527</v>
      </c>
      <c r="C1046" s="40" t="str">
        <f t="shared" si="96"/>
        <v>jean-luc</v>
      </c>
      <c r="D1046" s="40">
        <f t="shared" si="97"/>
        <v>9</v>
      </c>
      <c r="E1046" s="40">
        <f t="shared" si="98"/>
        <v>13</v>
      </c>
      <c r="F1046" s="40" t="str">
        <f t="shared" si="99"/>
        <v>CEBE</v>
      </c>
      <c r="G1046" s="40" t="str">
        <f>VLOOKUP(F1046,'Effectif contrat'!A:B,2,FALSE)</f>
        <v>CHANTIERS ELEC - REIXACH</v>
      </c>
      <c r="H1046" s="31" t="s">
        <v>112</v>
      </c>
      <c r="I1046" s="31" t="s">
        <v>113</v>
      </c>
      <c r="J1046" s="31" t="s">
        <v>209</v>
      </c>
      <c r="K1046" s="38">
        <v>0</v>
      </c>
      <c r="L1046" s="31">
        <v>5</v>
      </c>
      <c r="M1046" s="38">
        <v>0</v>
      </c>
      <c r="N1046" s="5"/>
      <c r="O1046" t="str">
        <f>VLOOKUP(I1046,Article_famille!A:B,2,FALSE)</f>
        <v>VPI</v>
      </c>
      <c r="P1046" t="str">
        <f>VLOOKUP(A1046,'Copier commandes wix'!I:N,4,FALSE)</f>
        <v>‎21‎/‎12‎/‎2016</v>
      </c>
      <c r="Q1046">
        <f>VLOOKUP(G1046,'effectif par contrat'!A:B,2,FALSE)</f>
        <v>6</v>
      </c>
    </row>
    <row r="1047" spans="1:17" x14ac:dyDescent="0.35">
      <c r="A1047" s="58" t="s">
        <v>2021</v>
      </c>
      <c r="B1047" s="40" t="s">
        <v>527</v>
      </c>
      <c r="C1047" s="40" t="str">
        <f t="shared" si="96"/>
        <v>jean-luc</v>
      </c>
      <c r="D1047" s="40">
        <f t="shared" si="97"/>
        <v>9</v>
      </c>
      <c r="E1047" s="40">
        <f t="shared" si="98"/>
        <v>13</v>
      </c>
      <c r="F1047" s="40" t="str">
        <f t="shared" si="99"/>
        <v>CEBE</v>
      </c>
      <c r="G1047" s="40" t="str">
        <f>VLOOKUP(F1047,'Effectif contrat'!A:B,2,FALSE)</f>
        <v>CHANTIERS ELEC - REIXACH</v>
      </c>
      <c r="H1047" s="32" t="s">
        <v>112</v>
      </c>
      <c r="I1047" s="32" t="s">
        <v>211</v>
      </c>
      <c r="J1047" s="32" t="s">
        <v>209</v>
      </c>
      <c r="K1047" s="39">
        <v>0</v>
      </c>
      <c r="L1047" s="32">
        <v>2</v>
      </c>
      <c r="M1047" s="39">
        <v>0</v>
      </c>
      <c r="N1047" s="6"/>
      <c r="O1047" t="str">
        <f>VLOOKUP(I1047,Article_famille!A:B,2,FALSE)</f>
        <v>VPI</v>
      </c>
      <c r="P1047" t="str">
        <f>VLOOKUP(A1047,'Copier commandes wix'!I:N,4,FALSE)</f>
        <v>‎21‎/‎12‎/‎2016</v>
      </c>
      <c r="Q1047">
        <f>VLOOKUP(G1047,'effectif par contrat'!A:B,2,FALSE)</f>
        <v>6</v>
      </c>
    </row>
    <row r="1048" spans="1:17" x14ac:dyDescent="0.35">
      <c r="A1048" s="58" t="s">
        <v>2021</v>
      </c>
      <c r="B1048" s="40" t="s">
        <v>527</v>
      </c>
      <c r="C1048" s="40" t="str">
        <f t="shared" si="96"/>
        <v>jean-luc</v>
      </c>
      <c r="D1048" s="40">
        <f t="shared" si="97"/>
        <v>9</v>
      </c>
      <c r="E1048" s="40">
        <f t="shared" si="98"/>
        <v>13</v>
      </c>
      <c r="F1048" s="40" t="str">
        <f t="shared" si="99"/>
        <v>CEBE</v>
      </c>
      <c r="G1048" s="40" t="str">
        <f>VLOOKUP(F1048,'Effectif contrat'!A:B,2,FALSE)</f>
        <v>CHANTIERS ELEC - REIXACH</v>
      </c>
      <c r="H1048" s="31" t="s">
        <v>112</v>
      </c>
      <c r="I1048" s="31" t="s">
        <v>208</v>
      </c>
      <c r="J1048" s="31" t="s">
        <v>209</v>
      </c>
      <c r="K1048" s="38">
        <v>0</v>
      </c>
      <c r="L1048" s="31">
        <v>3</v>
      </c>
      <c r="M1048" s="38">
        <v>0</v>
      </c>
      <c r="N1048" s="5"/>
      <c r="O1048" t="str">
        <f>VLOOKUP(I1048,Article_famille!A:B,2,FALSE)</f>
        <v>VPI</v>
      </c>
      <c r="P1048" t="str">
        <f>VLOOKUP(A1048,'Copier commandes wix'!I:N,4,FALSE)</f>
        <v>‎21‎/‎12‎/‎2016</v>
      </c>
      <c r="Q1048">
        <f>VLOOKUP(G1048,'effectif par contrat'!A:B,2,FALSE)</f>
        <v>6</v>
      </c>
    </row>
    <row r="1049" spans="1:17" x14ac:dyDescent="0.35">
      <c r="A1049" s="58" t="s">
        <v>2021</v>
      </c>
      <c r="B1049" s="40" t="s">
        <v>527</v>
      </c>
      <c r="C1049" s="40" t="str">
        <f t="shared" si="96"/>
        <v>jean-luc</v>
      </c>
      <c r="D1049" s="40">
        <f t="shared" si="97"/>
        <v>9</v>
      </c>
      <c r="E1049" s="40">
        <f t="shared" si="98"/>
        <v>13</v>
      </c>
      <c r="F1049" s="40" t="str">
        <f t="shared" si="99"/>
        <v>CEBE</v>
      </c>
      <c r="G1049" s="40" t="str">
        <f>VLOOKUP(F1049,'Effectif contrat'!A:B,2,FALSE)</f>
        <v>CHANTIERS ELEC - REIXACH</v>
      </c>
      <c r="H1049" s="32" t="s">
        <v>112</v>
      </c>
      <c r="I1049" s="32" t="s">
        <v>207</v>
      </c>
      <c r="J1049" s="32" t="s">
        <v>493</v>
      </c>
      <c r="K1049" s="39">
        <v>0</v>
      </c>
      <c r="L1049" s="32">
        <v>3</v>
      </c>
      <c r="M1049" s="39">
        <v>0</v>
      </c>
      <c r="N1049" s="6"/>
      <c r="O1049" t="str">
        <f>VLOOKUP(I1049,Article_famille!A:B,2,FALSE)</f>
        <v>VPI</v>
      </c>
      <c r="P1049" t="str">
        <f>VLOOKUP(A1049,'Copier commandes wix'!I:N,4,FALSE)</f>
        <v>‎21‎/‎12‎/‎2016</v>
      </c>
      <c r="Q1049">
        <f>VLOOKUP(G1049,'effectif par contrat'!A:B,2,FALSE)</f>
        <v>6</v>
      </c>
    </row>
    <row r="1050" spans="1:17" x14ac:dyDescent="0.35">
      <c r="A1050" s="58" t="s">
        <v>2021</v>
      </c>
      <c r="B1050" s="40" t="s">
        <v>527</v>
      </c>
      <c r="C1050" s="40" t="str">
        <f t="shared" si="96"/>
        <v>jean-luc</v>
      </c>
      <c r="D1050" s="40">
        <f t="shared" si="97"/>
        <v>9</v>
      </c>
      <c r="E1050" s="40">
        <f t="shared" si="98"/>
        <v>13</v>
      </c>
      <c r="F1050" s="40" t="str">
        <f t="shared" si="99"/>
        <v>CEBE</v>
      </c>
      <c r="G1050" s="40" t="str">
        <f>VLOOKUP(F1050,'Effectif contrat'!A:B,2,FALSE)</f>
        <v>CHANTIERS ELEC - REIXACH</v>
      </c>
      <c r="H1050" s="31" t="s">
        <v>112</v>
      </c>
      <c r="I1050" s="31" t="s">
        <v>115</v>
      </c>
      <c r="J1050" s="31" t="s">
        <v>209</v>
      </c>
      <c r="K1050" s="38">
        <v>0</v>
      </c>
      <c r="L1050" s="31">
        <v>1</v>
      </c>
      <c r="M1050" s="38">
        <v>0</v>
      </c>
      <c r="N1050" s="5"/>
      <c r="O1050" t="str">
        <f>VLOOKUP(I1050,Article_famille!A:B,2,FALSE)</f>
        <v>VPI</v>
      </c>
      <c r="P1050" t="str">
        <f>VLOOKUP(A1050,'Copier commandes wix'!I:N,4,FALSE)</f>
        <v>‎21‎/‎12‎/‎2016</v>
      </c>
      <c r="Q1050">
        <f>VLOOKUP(G1050,'effectif par contrat'!A:B,2,FALSE)</f>
        <v>6</v>
      </c>
    </row>
    <row r="1051" spans="1:17" x14ac:dyDescent="0.35">
      <c r="A1051" s="58" t="s">
        <v>2021</v>
      </c>
      <c r="B1051" s="40" t="s">
        <v>527</v>
      </c>
      <c r="C1051" s="40" t="str">
        <f t="shared" si="96"/>
        <v>jean-luc</v>
      </c>
      <c r="D1051" s="40">
        <f t="shared" si="97"/>
        <v>9</v>
      </c>
      <c r="E1051" s="40">
        <f t="shared" si="98"/>
        <v>13</v>
      </c>
      <c r="F1051" s="40" t="str">
        <f t="shared" si="99"/>
        <v>CEBE</v>
      </c>
      <c r="G1051" s="40" t="str">
        <f>VLOOKUP(F1051,'Effectif contrat'!A:B,2,FALSE)</f>
        <v>CHANTIERS ELEC - REIXACH</v>
      </c>
      <c r="H1051" s="31" t="s">
        <v>19</v>
      </c>
      <c r="I1051" s="31" t="s">
        <v>37</v>
      </c>
      <c r="J1051" s="31">
        <v>42</v>
      </c>
      <c r="K1051" s="38">
        <v>35.200000000000003</v>
      </c>
      <c r="L1051" s="31">
        <v>1</v>
      </c>
      <c r="M1051" s="38">
        <v>35.200000000000003</v>
      </c>
      <c r="N1051" s="5"/>
      <c r="O1051" t="str">
        <f>VLOOKUP(I1051,Article_famille!A:B,2,FALSE)</f>
        <v>Pieds</v>
      </c>
      <c r="P1051" t="str">
        <f>VLOOKUP(A1051,'Copier commandes wix'!I:N,4,FALSE)</f>
        <v>‎21‎/‎12‎/‎2016</v>
      </c>
      <c r="Q1051">
        <f>VLOOKUP(G1051,'effectif par contrat'!A:B,2,FALSE)</f>
        <v>6</v>
      </c>
    </row>
    <row r="1052" spans="1:17" x14ac:dyDescent="0.35">
      <c r="A1052" s="58" t="s">
        <v>2021</v>
      </c>
      <c r="B1052" s="40" t="s">
        <v>556</v>
      </c>
      <c r="C1052" s="40" t="str">
        <f t="shared" si="96"/>
        <v>CHRISTOPHE</v>
      </c>
      <c r="D1052" s="40">
        <f t="shared" si="97"/>
        <v>11</v>
      </c>
      <c r="E1052" s="40">
        <f t="shared" si="98"/>
        <v>18</v>
      </c>
      <c r="F1052" s="40" t="str">
        <f t="shared" si="99"/>
        <v>GRANIER</v>
      </c>
      <c r="G1052" s="40" t="str">
        <f>VLOOKUP(F1052,'Effectif contrat'!A:B,2,FALSE)</f>
        <v>SAM - MAINTENANCE</v>
      </c>
      <c r="H1052" s="31" t="s">
        <v>112</v>
      </c>
      <c r="I1052" s="31" t="s">
        <v>208</v>
      </c>
      <c r="J1052" s="31" t="s">
        <v>15</v>
      </c>
      <c r="K1052" s="38">
        <v>0</v>
      </c>
      <c r="L1052" s="31">
        <v>3</v>
      </c>
      <c r="M1052" s="38">
        <v>0</v>
      </c>
      <c r="N1052" s="5"/>
      <c r="O1052" t="str">
        <f>VLOOKUP(I1052,Article_famille!A:B,2,FALSE)</f>
        <v>VPI</v>
      </c>
      <c r="P1052" t="str">
        <f>VLOOKUP(A1052,'Copier commandes wix'!I:N,4,FALSE)</f>
        <v>‎21‎/‎12‎/‎2016</v>
      </c>
      <c r="Q1052">
        <f>VLOOKUP(G1052,'effectif par contrat'!A:B,2,FALSE)</f>
        <v>2</v>
      </c>
    </row>
    <row r="1053" spans="1:17" x14ac:dyDescent="0.35">
      <c r="A1053" s="58" t="s">
        <v>2021</v>
      </c>
      <c r="B1053" s="40" t="s">
        <v>556</v>
      </c>
      <c r="C1053" s="40" t="str">
        <f t="shared" si="96"/>
        <v>CHRISTOPHE</v>
      </c>
      <c r="D1053" s="40">
        <f t="shared" si="97"/>
        <v>11</v>
      </c>
      <c r="E1053" s="40">
        <f t="shared" si="98"/>
        <v>18</v>
      </c>
      <c r="F1053" s="40" t="str">
        <f t="shared" si="99"/>
        <v>GRANIER</v>
      </c>
      <c r="G1053" s="40" t="str">
        <f>VLOOKUP(F1053,'Effectif contrat'!A:B,2,FALSE)</f>
        <v>SAM - MAINTENANCE</v>
      </c>
      <c r="H1053" s="32" t="s">
        <v>112</v>
      </c>
      <c r="I1053" s="32" t="s">
        <v>207</v>
      </c>
      <c r="J1053" s="32" t="s">
        <v>506</v>
      </c>
      <c r="K1053" s="39">
        <v>0</v>
      </c>
      <c r="L1053" s="32">
        <v>3</v>
      </c>
      <c r="M1053" s="39">
        <v>0</v>
      </c>
      <c r="N1053" s="6"/>
      <c r="O1053" t="str">
        <f>VLOOKUP(I1053,Article_famille!A:B,2,FALSE)</f>
        <v>VPI</v>
      </c>
      <c r="P1053" t="str">
        <f>VLOOKUP(A1053,'Copier commandes wix'!I:N,4,FALSE)</f>
        <v>‎21‎/‎12‎/‎2016</v>
      </c>
      <c r="Q1053">
        <f>VLOOKUP(G1053,'effectif par contrat'!A:B,2,FALSE)</f>
        <v>2</v>
      </c>
    </row>
    <row r="1054" spans="1:17" x14ac:dyDescent="0.35">
      <c r="A1054" s="58" t="s">
        <v>2021</v>
      </c>
      <c r="B1054" s="40" t="s">
        <v>454</v>
      </c>
      <c r="C1054" s="40" t="str">
        <f t="shared" si="96"/>
        <v>Mathieu</v>
      </c>
      <c r="D1054" s="40">
        <f t="shared" si="97"/>
        <v>8</v>
      </c>
      <c r="E1054" s="40">
        <f t="shared" si="98"/>
        <v>17</v>
      </c>
      <c r="F1054" s="40" t="str">
        <f t="shared" si="99"/>
        <v>Cantonnet</v>
      </c>
      <c r="G1054" s="40" t="str">
        <f>VLOOKUP(F1054,'Effectif contrat'!A:B,2,FALSE)</f>
        <v>AIRBUS - MAINTENANCE FAL</v>
      </c>
      <c r="H1054" s="31" t="s">
        <v>19</v>
      </c>
      <c r="I1054" s="31" t="s">
        <v>181</v>
      </c>
      <c r="J1054" s="31"/>
      <c r="K1054" s="38">
        <v>12.17</v>
      </c>
      <c r="L1054" s="31">
        <v>4</v>
      </c>
      <c r="M1054" s="38">
        <v>48.68</v>
      </c>
      <c r="N1054" s="5"/>
      <c r="O1054" t="str">
        <f>VLOOKUP(I1054,Article_famille!A:B,2,FALSE)</f>
        <v>Tête</v>
      </c>
      <c r="P1054" t="str">
        <f>VLOOKUP(A1054,'Copier commandes wix'!I:N,4,FALSE)</f>
        <v>‎21‎/‎12‎/‎2016</v>
      </c>
      <c r="Q1054">
        <f>VLOOKUP(G1054,'effectif par contrat'!A:B,2,FALSE)</f>
        <v>38</v>
      </c>
    </row>
    <row r="1055" spans="1:17" x14ac:dyDescent="0.35">
      <c r="A1055" s="58" t="s">
        <v>2021</v>
      </c>
      <c r="B1055" s="40" t="s">
        <v>557</v>
      </c>
      <c r="C1055" s="40" t="str">
        <f t="shared" si="96"/>
        <v>Benoit</v>
      </c>
      <c r="D1055" s="40">
        <f t="shared" si="97"/>
        <v>7</v>
      </c>
      <c r="E1055" s="40">
        <f t="shared" si="98"/>
        <v>12</v>
      </c>
      <c r="F1055" s="40" t="str">
        <f t="shared" si="99"/>
        <v>GREIN</v>
      </c>
      <c r="G1055" s="40" t="str">
        <f>VLOOKUP(F1055,'Effectif contrat'!A:B,2,FALSE)</f>
        <v>METHODES</v>
      </c>
      <c r="H1055" s="31" t="s">
        <v>112</v>
      </c>
      <c r="I1055" s="31" t="s">
        <v>113</v>
      </c>
      <c r="J1055" s="31" t="s">
        <v>13</v>
      </c>
      <c r="K1055" s="38">
        <v>0</v>
      </c>
      <c r="L1055" s="31">
        <v>2</v>
      </c>
      <c r="M1055" s="38">
        <v>0</v>
      </c>
      <c r="N1055" s="5"/>
      <c r="O1055" t="str">
        <f>VLOOKUP(I1055,Article_famille!A:B,2,FALSE)</f>
        <v>VPI</v>
      </c>
      <c r="P1055" t="str">
        <f>VLOOKUP(A1055,'Copier commandes wix'!I:N,4,FALSE)</f>
        <v>‎21‎/‎12‎/‎2016</v>
      </c>
      <c r="Q1055">
        <f>VLOOKUP(G1055,'effectif par contrat'!A:B,2,FALSE)</f>
        <v>9</v>
      </c>
    </row>
    <row r="1056" spans="1:17" x14ac:dyDescent="0.35">
      <c r="A1056" s="58" t="s">
        <v>2021</v>
      </c>
      <c r="B1056" s="40" t="s">
        <v>557</v>
      </c>
      <c r="C1056" s="40" t="str">
        <f t="shared" si="96"/>
        <v>Benoit</v>
      </c>
      <c r="D1056" s="40">
        <f t="shared" si="97"/>
        <v>7</v>
      </c>
      <c r="E1056" s="40">
        <f t="shared" si="98"/>
        <v>12</v>
      </c>
      <c r="F1056" s="40" t="str">
        <f t="shared" si="99"/>
        <v>GREIN</v>
      </c>
      <c r="G1056" s="40" t="str">
        <f>VLOOKUP(F1056,'Effectif contrat'!A:B,2,FALSE)</f>
        <v>METHODES</v>
      </c>
      <c r="H1056" s="32" t="s">
        <v>112</v>
      </c>
      <c r="I1056" s="32" t="s">
        <v>115</v>
      </c>
      <c r="J1056" s="32" t="s">
        <v>13</v>
      </c>
      <c r="K1056" s="39">
        <v>0</v>
      </c>
      <c r="L1056" s="32">
        <v>1</v>
      </c>
      <c r="M1056" s="39">
        <v>0</v>
      </c>
      <c r="N1056" s="6"/>
      <c r="O1056" t="str">
        <f>VLOOKUP(I1056,Article_famille!A:B,2,FALSE)</f>
        <v>VPI</v>
      </c>
      <c r="P1056" t="str">
        <f>VLOOKUP(A1056,'Copier commandes wix'!I:N,4,FALSE)</f>
        <v>‎21‎/‎12‎/‎2016</v>
      </c>
      <c r="Q1056">
        <f>VLOOKUP(G1056,'effectif par contrat'!A:B,2,FALSE)</f>
        <v>9</v>
      </c>
    </row>
    <row r="1057" spans="1:17" x14ac:dyDescent="0.35">
      <c r="A1057" s="58" t="s">
        <v>2021</v>
      </c>
      <c r="B1057" s="40" t="s">
        <v>557</v>
      </c>
      <c r="C1057" s="40" t="str">
        <f t="shared" si="96"/>
        <v>Benoit</v>
      </c>
      <c r="D1057" s="40">
        <f t="shared" si="97"/>
        <v>7</v>
      </c>
      <c r="E1057" s="40">
        <f t="shared" si="98"/>
        <v>12</v>
      </c>
      <c r="F1057" s="40" t="str">
        <f t="shared" si="99"/>
        <v>GREIN</v>
      </c>
      <c r="G1057" s="40" t="str">
        <f>VLOOKUP(F1057,'Effectif contrat'!A:B,2,FALSE)</f>
        <v>METHODES</v>
      </c>
      <c r="H1057" s="31" t="s">
        <v>112</v>
      </c>
      <c r="I1057" s="31" t="s">
        <v>208</v>
      </c>
      <c r="J1057" s="31" t="s">
        <v>13</v>
      </c>
      <c r="K1057" s="38">
        <v>0</v>
      </c>
      <c r="L1057" s="31">
        <v>3</v>
      </c>
      <c r="M1057" s="38">
        <v>0</v>
      </c>
      <c r="N1057" s="5"/>
      <c r="O1057" t="str">
        <f>VLOOKUP(I1057,Article_famille!A:B,2,FALSE)</f>
        <v>VPI</v>
      </c>
      <c r="P1057" t="str">
        <f>VLOOKUP(A1057,'Copier commandes wix'!I:N,4,FALSE)</f>
        <v>‎21‎/‎12‎/‎2016</v>
      </c>
      <c r="Q1057">
        <f>VLOOKUP(G1057,'effectif par contrat'!A:B,2,FALSE)</f>
        <v>9</v>
      </c>
    </row>
    <row r="1058" spans="1:17" x14ac:dyDescent="0.35">
      <c r="A1058" s="58" t="s">
        <v>2021</v>
      </c>
      <c r="B1058" s="40" t="s">
        <v>557</v>
      </c>
      <c r="C1058" s="40" t="str">
        <f t="shared" si="96"/>
        <v>Benoit</v>
      </c>
      <c r="D1058" s="40">
        <f t="shared" si="97"/>
        <v>7</v>
      </c>
      <c r="E1058" s="40">
        <f t="shared" si="98"/>
        <v>12</v>
      </c>
      <c r="F1058" s="40" t="str">
        <f t="shared" si="99"/>
        <v>GREIN</v>
      </c>
      <c r="G1058" s="40" t="str">
        <f>VLOOKUP(F1058,'Effectif contrat'!A:B,2,FALSE)</f>
        <v>METHODES</v>
      </c>
      <c r="H1058" s="32" t="s">
        <v>112</v>
      </c>
      <c r="I1058" s="32" t="s">
        <v>207</v>
      </c>
      <c r="J1058" s="32" t="s">
        <v>503</v>
      </c>
      <c r="K1058" s="39">
        <v>0</v>
      </c>
      <c r="L1058" s="32">
        <v>5</v>
      </c>
      <c r="M1058" s="39">
        <v>0</v>
      </c>
      <c r="N1058" s="6"/>
      <c r="O1058" t="str">
        <f>VLOOKUP(I1058,Article_famille!A:B,2,FALSE)</f>
        <v>VPI</v>
      </c>
      <c r="P1058" t="str">
        <f>VLOOKUP(A1058,'Copier commandes wix'!I:N,4,FALSE)</f>
        <v>‎21‎/‎12‎/‎2016</v>
      </c>
      <c r="Q1058">
        <f>VLOOKUP(G1058,'effectif par contrat'!A:B,2,FALSE)</f>
        <v>9</v>
      </c>
    </row>
    <row r="1059" spans="1:17" x14ac:dyDescent="0.35">
      <c r="A1059" s="58" t="s">
        <v>2022</v>
      </c>
      <c r="B1059" s="40" t="s">
        <v>435</v>
      </c>
      <c r="C1059" s="40" t="str">
        <f t="shared" si="96"/>
        <v>mathias</v>
      </c>
      <c r="D1059" s="40">
        <f t="shared" si="97"/>
        <v>8</v>
      </c>
      <c r="E1059" s="40">
        <f t="shared" si="98"/>
        <v>14</v>
      </c>
      <c r="F1059" s="40" t="str">
        <f t="shared" si="99"/>
        <v>hereau</v>
      </c>
      <c r="G1059" s="40" t="str">
        <f>VLOOKUP(F1059,'Effectif contrat'!A:B,2,FALSE)</f>
        <v>CHANTIERS ELEC - REIXACH</v>
      </c>
      <c r="H1059" s="31" t="s">
        <v>19</v>
      </c>
      <c r="I1059" s="31" t="s">
        <v>37</v>
      </c>
      <c r="J1059" s="31">
        <v>46</v>
      </c>
      <c r="K1059" s="38">
        <v>35.200000000000003</v>
      </c>
      <c r="L1059" s="31">
        <v>1</v>
      </c>
      <c r="M1059" s="38">
        <v>35.200000000000003</v>
      </c>
      <c r="N1059" s="5"/>
      <c r="O1059" t="str">
        <f>VLOOKUP(I1059,Article_famille!A:B,2,FALSE)</f>
        <v>Pieds</v>
      </c>
      <c r="P1059" t="str">
        <f>VLOOKUP(A1059,'Copier commandes wix'!I:N,4,FALSE)</f>
        <v>‎28‎/‎12‎/‎2016</v>
      </c>
      <c r="Q1059">
        <f>VLOOKUP(G1059,'effectif par contrat'!A:B,2,FALSE)</f>
        <v>6</v>
      </c>
    </row>
    <row r="1060" spans="1:17" x14ac:dyDescent="0.35">
      <c r="A1060" s="58" t="s">
        <v>2022</v>
      </c>
      <c r="B1060" s="40" t="s">
        <v>558</v>
      </c>
      <c r="C1060" s="40" t="str">
        <f t="shared" si="96"/>
        <v>stephane</v>
      </c>
      <c r="D1060" s="40">
        <f t="shared" si="97"/>
        <v>9</v>
      </c>
      <c r="E1060" s="40">
        <f t="shared" si="98"/>
        <v>15</v>
      </c>
      <c r="F1060" s="40" t="str">
        <f t="shared" si="99"/>
        <v>delmas</v>
      </c>
      <c r="G1060" s="40" t="str">
        <f>VLOOKUP(F1060,'Effectif contrat'!A:B,2,FALSE)</f>
        <v>DGA - MAINTENANCE</v>
      </c>
      <c r="H1060" s="31" t="s">
        <v>25</v>
      </c>
      <c r="I1060" s="31" t="s">
        <v>445</v>
      </c>
      <c r="J1060" s="31">
        <v>9</v>
      </c>
      <c r="K1060" s="38">
        <v>3.68</v>
      </c>
      <c r="L1060" s="31">
        <v>5</v>
      </c>
      <c r="M1060" s="38">
        <v>18.399999999999999</v>
      </c>
      <c r="N1060" s="5"/>
      <c r="O1060" t="str">
        <f>VLOOKUP(I1060,Article_famille!A:B,2,FALSE)</f>
        <v>Mains</v>
      </c>
      <c r="P1060" t="str">
        <f>VLOOKUP(A1060,'Copier commandes wix'!I:N,4,FALSE)</f>
        <v>‎28‎/‎12‎/‎2016</v>
      </c>
      <c r="Q1060">
        <f>VLOOKUP(G1060,'effectif par contrat'!A:B,2,FALSE)</f>
        <v>1</v>
      </c>
    </row>
    <row r="1061" spans="1:17" x14ac:dyDescent="0.35">
      <c r="A1061" s="58" t="s">
        <v>2022</v>
      </c>
      <c r="B1061" s="40" t="s">
        <v>12</v>
      </c>
      <c r="C1061" s="40" t="str">
        <f t="shared" si="96"/>
        <v>alexis</v>
      </c>
      <c r="D1061" s="40">
        <f t="shared" si="97"/>
        <v>7</v>
      </c>
      <c r="E1061" s="40">
        <f t="shared" si="98"/>
        <v>16</v>
      </c>
      <c r="F1061" s="40" t="str">
        <f t="shared" si="99"/>
        <v>codevelle</v>
      </c>
      <c r="G1061" s="40" t="str">
        <f>VLOOKUP(F1061,'Effectif contrat'!A:B,2,FALSE)</f>
        <v xml:space="preserve">LIEBHERR - MAINTENANCE </v>
      </c>
      <c r="H1061" s="31" t="s">
        <v>19</v>
      </c>
      <c r="I1061" s="31" t="s">
        <v>455</v>
      </c>
      <c r="J1061" s="31">
        <v>44</v>
      </c>
      <c r="K1061" s="38">
        <v>45.67</v>
      </c>
      <c r="L1061" s="31">
        <v>1</v>
      </c>
      <c r="M1061" s="38">
        <v>45.67</v>
      </c>
      <c r="N1061" s="5"/>
      <c r="O1061" t="str">
        <f>VLOOKUP(I1061,Article_famille!A:B,2,FALSE)</f>
        <v>Pieds</v>
      </c>
      <c r="P1061" t="str">
        <f>VLOOKUP(A1061,'Copier commandes wix'!I:N,4,FALSE)</f>
        <v>‎28‎/‎12‎/‎2016</v>
      </c>
      <c r="Q1061">
        <f>VLOOKUP(G1061,'effectif par contrat'!A:B,2,FALSE)</f>
        <v>5</v>
      </c>
    </row>
    <row r="1062" spans="1:17" x14ac:dyDescent="0.35">
      <c r="A1062" s="58" t="s">
        <v>2022</v>
      </c>
      <c r="B1062" s="40" t="s">
        <v>12</v>
      </c>
      <c r="C1062" s="40" t="str">
        <f t="shared" si="96"/>
        <v>alexis</v>
      </c>
      <c r="D1062" s="40">
        <f t="shared" si="97"/>
        <v>7</v>
      </c>
      <c r="E1062" s="40">
        <f t="shared" si="98"/>
        <v>16</v>
      </c>
      <c r="F1062" s="40" t="str">
        <f t="shared" si="99"/>
        <v>codevelle</v>
      </c>
      <c r="G1062" s="40" t="str">
        <f>VLOOKUP(F1062,'Effectif contrat'!A:B,2,FALSE)</f>
        <v xml:space="preserve">LIEBHERR - MAINTENANCE </v>
      </c>
      <c r="H1062" s="32" t="s">
        <v>19</v>
      </c>
      <c r="I1062" s="32" t="s">
        <v>443</v>
      </c>
      <c r="J1062" s="32"/>
      <c r="K1062" s="39">
        <v>3.95</v>
      </c>
      <c r="L1062" s="32">
        <v>1</v>
      </c>
      <c r="M1062" s="39">
        <v>3.95</v>
      </c>
      <c r="N1062" s="6"/>
      <c r="O1062" t="str">
        <f>VLOOKUP(I1062,Article_famille!A:B,2,FALSE)</f>
        <v>Respiratoire</v>
      </c>
      <c r="P1062" t="str">
        <f>VLOOKUP(A1062,'Copier commandes wix'!I:N,4,FALSE)</f>
        <v>‎28‎/‎12‎/‎2016</v>
      </c>
      <c r="Q1062">
        <f>VLOOKUP(G1062,'effectif par contrat'!A:B,2,FALSE)</f>
        <v>5</v>
      </c>
    </row>
    <row r="1063" spans="1:17" x14ac:dyDescent="0.35">
      <c r="A1063" s="58" t="s">
        <v>2022</v>
      </c>
      <c r="B1063" s="40" t="s">
        <v>559</v>
      </c>
      <c r="C1063" s="40" t="str">
        <f t="shared" si="96"/>
        <v>Stephane</v>
      </c>
      <c r="D1063" s="40">
        <f t="shared" si="97"/>
        <v>9</v>
      </c>
      <c r="E1063" s="40">
        <f t="shared" si="98"/>
        <v>15</v>
      </c>
      <c r="F1063" s="40" t="str">
        <f t="shared" si="99"/>
        <v>Rodier</v>
      </c>
      <c r="G1063" s="40" t="str">
        <f>VLOOKUP(F1063,'Effectif contrat'!A:B,2,FALSE)</f>
        <v>CLIENTS DIVERS - TRAVAUX &amp; MAINTENANCE</v>
      </c>
      <c r="H1063" s="31" t="s">
        <v>112</v>
      </c>
      <c r="I1063" s="31" t="s">
        <v>208</v>
      </c>
      <c r="J1063" s="31" t="s">
        <v>13</v>
      </c>
      <c r="K1063" s="38">
        <v>0</v>
      </c>
      <c r="L1063" s="31">
        <v>1</v>
      </c>
      <c r="M1063" s="38">
        <v>0</v>
      </c>
      <c r="N1063" s="5"/>
      <c r="O1063" t="str">
        <f>VLOOKUP(I1063,Article_famille!A:B,2,FALSE)</f>
        <v>VPI</v>
      </c>
      <c r="P1063" t="str">
        <f>VLOOKUP(A1063,'Copier commandes wix'!I:N,4,FALSE)</f>
        <v>‎28‎/‎12‎/‎2016</v>
      </c>
      <c r="Q1063">
        <f>VLOOKUP(G1063,'effectif par contrat'!A:B,2,FALSE)</f>
        <v>8</v>
      </c>
    </row>
    <row r="1064" spans="1:17" x14ac:dyDescent="0.35">
      <c r="A1064" s="58" t="s">
        <v>2022</v>
      </c>
      <c r="B1064" s="40" t="s">
        <v>559</v>
      </c>
      <c r="C1064" s="40" t="str">
        <f t="shared" si="96"/>
        <v>Stephane</v>
      </c>
      <c r="D1064" s="40">
        <f t="shared" si="97"/>
        <v>9</v>
      </c>
      <c r="E1064" s="40">
        <f t="shared" si="98"/>
        <v>15</v>
      </c>
      <c r="F1064" s="40" t="str">
        <f t="shared" si="99"/>
        <v>Rodier</v>
      </c>
      <c r="G1064" s="40" t="str">
        <f>VLOOKUP(F1064,'Effectif contrat'!A:B,2,FALSE)</f>
        <v>CLIENTS DIVERS - TRAVAUX &amp; MAINTENANCE</v>
      </c>
      <c r="H1064" s="32" t="s">
        <v>112</v>
      </c>
      <c r="I1064" s="32" t="s">
        <v>207</v>
      </c>
      <c r="J1064" s="32" t="s">
        <v>506</v>
      </c>
      <c r="K1064" s="39">
        <v>0</v>
      </c>
      <c r="L1064" s="32">
        <v>1</v>
      </c>
      <c r="M1064" s="39">
        <v>0</v>
      </c>
      <c r="N1064" s="6"/>
      <c r="O1064" t="str">
        <f>VLOOKUP(I1064,Article_famille!A:B,2,FALSE)</f>
        <v>VPI</v>
      </c>
      <c r="P1064" t="str">
        <f>VLOOKUP(A1064,'Copier commandes wix'!I:N,4,FALSE)</f>
        <v>‎28‎/‎12‎/‎2016</v>
      </c>
      <c r="Q1064">
        <f>VLOOKUP(G1064,'effectif par contrat'!A:B,2,FALSE)</f>
        <v>8</v>
      </c>
    </row>
    <row r="1065" spans="1:17" x14ac:dyDescent="0.35">
      <c r="A1065" s="58" t="s">
        <v>2022</v>
      </c>
      <c r="B1065" s="40" t="s">
        <v>451</v>
      </c>
      <c r="C1065" s="40" t="str">
        <f t="shared" si="96"/>
        <v>stephane</v>
      </c>
      <c r="D1065" s="40">
        <f t="shared" si="97"/>
        <v>9</v>
      </c>
      <c r="E1065" s="40">
        <f t="shared" si="98"/>
        <v>16</v>
      </c>
      <c r="F1065" s="40" t="str">
        <f t="shared" si="99"/>
        <v>mirouze</v>
      </c>
      <c r="G1065" s="40" t="str">
        <f>VLOOKUP(F1065,'Effectif contrat'!A:B,2,FALSE)</f>
        <v>ATELIER B05</v>
      </c>
      <c r="H1065" s="31" t="s">
        <v>19</v>
      </c>
      <c r="I1065" s="31" t="s">
        <v>464</v>
      </c>
      <c r="J1065" s="31"/>
      <c r="K1065" s="38">
        <v>22.3</v>
      </c>
      <c r="L1065" s="31">
        <v>1</v>
      </c>
      <c r="M1065" s="38">
        <v>22.3</v>
      </c>
      <c r="N1065" s="5"/>
      <c r="O1065" t="str">
        <f>VLOOKUP(I1065,Article_famille!A:B,2,FALSE)</f>
        <v>Respiratoire</v>
      </c>
      <c r="P1065" t="str">
        <f>VLOOKUP(A1065,'Copier commandes wix'!I:N,4,FALSE)</f>
        <v>‎28‎/‎12‎/‎2016</v>
      </c>
      <c r="Q1065">
        <f>VLOOKUP(G1065,'effectif par contrat'!A:B,2,FALSE)</f>
        <v>5</v>
      </c>
    </row>
    <row r="1066" spans="1:17" x14ac:dyDescent="0.35">
      <c r="A1066" s="58" t="s">
        <v>2022</v>
      </c>
      <c r="B1066" s="40" t="s">
        <v>117</v>
      </c>
      <c r="C1066" s="40" t="str">
        <f t="shared" si="96"/>
        <v>alexis</v>
      </c>
      <c r="D1066" s="40">
        <f t="shared" si="97"/>
        <v>7</v>
      </c>
      <c r="E1066" s="40">
        <f t="shared" si="98"/>
        <v>15</v>
      </c>
      <c r="F1066" s="40" t="str">
        <f t="shared" si="99"/>
        <v>tamowski</v>
      </c>
      <c r="G1066" s="40" t="str">
        <f>VLOOKUP(F1066,'Effectif contrat'!A:B,2,FALSE)</f>
        <v>AIRBUS - MAINTENANCE MOSE</v>
      </c>
      <c r="H1066" s="31" t="s">
        <v>19</v>
      </c>
      <c r="I1066" s="31" t="s">
        <v>20</v>
      </c>
      <c r="J1066" s="31">
        <v>9</v>
      </c>
      <c r="K1066" s="38">
        <v>3.71</v>
      </c>
      <c r="L1066" s="31">
        <v>168</v>
      </c>
      <c r="M1066" s="38">
        <v>623.28</v>
      </c>
      <c r="N1066" s="5"/>
      <c r="O1066" t="str">
        <f>VLOOKUP(I1066,Article_famille!A:B,2,FALSE)</f>
        <v>Mains</v>
      </c>
      <c r="P1066" t="str">
        <f>VLOOKUP(A1066,'Copier commandes wix'!I:N,4,FALSE)</f>
        <v>‎28‎/‎12‎/‎2016</v>
      </c>
      <c r="Q1066">
        <f>VLOOKUP(G1066,'effectif par contrat'!A:B,2,FALSE)</f>
        <v>37</v>
      </c>
    </row>
    <row r="1067" spans="1:17" x14ac:dyDescent="0.35">
      <c r="A1067" s="58" t="s">
        <v>2022</v>
      </c>
      <c r="B1067" s="40" t="s">
        <v>117</v>
      </c>
      <c r="C1067" s="40" t="str">
        <f t="shared" si="96"/>
        <v>alexis</v>
      </c>
      <c r="D1067" s="40">
        <f t="shared" si="97"/>
        <v>7</v>
      </c>
      <c r="E1067" s="40">
        <f t="shared" si="98"/>
        <v>15</v>
      </c>
      <c r="F1067" s="40" t="str">
        <f t="shared" si="99"/>
        <v>tamowski</v>
      </c>
      <c r="G1067" s="40" t="str">
        <f>VLOOKUP(F1067,'Effectif contrat'!A:B,2,FALSE)</f>
        <v>AIRBUS - MAINTENANCE MOSE</v>
      </c>
      <c r="H1067" s="32" t="s">
        <v>19</v>
      </c>
      <c r="I1067" s="32" t="s">
        <v>20</v>
      </c>
      <c r="J1067" s="32">
        <v>10</v>
      </c>
      <c r="K1067" s="39">
        <v>3.71</v>
      </c>
      <c r="L1067" s="32">
        <v>168</v>
      </c>
      <c r="M1067" s="39">
        <v>623.28</v>
      </c>
      <c r="N1067" s="6"/>
      <c r="O1067" t="str">
        <f>VLOOKUP(I1067,Article_famille!A:B,2,FALSE)</f>
        <v>Mains</v>
      </c>
      <c r="P1067" t="str">
        <f>VLOOKUP(A1067,'Copier commandes wix'!I:N,4,FALSE)</f>
        <v>‎28‎/‎12‎/‎2016</v>
      </c>
      <c r="Q1067">
        <f>VLOOKUP(G1067,'effectif par contrat'!A:B,2,FALSE)</f>
        <v>37</v>
      </c>
    </row>
    <row r="1068" spans="1:17" x14ac:dyDescent="0.35">
      <c r="A1068" s="58" t="s">
        <v>2023</v>
      </c>
      <c r="B1068" s="40" t="s">
        <v>552</v>
      </c>
      <c r="C1068" s="40" t="str">
        <f t="shared" si="96"/>
        <v>eric</v>
      </c>
      <c r="D1068" s="40">
        <f t="shared" si="97"/>
        <v>5</v>
      </c>
      <c r="E1068" s="40">
        <f t="shared" si="98"/>
        <v>18</v>
      </c>
      <c r="F1068" s="40" t="str">
        <f t="shared" si="99"/>
        <v>sanchez-clary</v>
      </c>
      <c r="G1068" s="40" t="str">
        <f>VLOOKUP(F1068,'Effectif contrat'!A:B,2,FALSE)</f>
        <v>AIRBUS - MAINTENANCE FAL</v>
      </c>
      <c r="H1068" s="31" t="s">
        <v>25</v>
      </c>
      <c r="I1068" s="31" t="s">
        <v>90</v>
      </c>
      <c r="J1068" s="31">
        <v>45</v>
      </c>
      <c r="K1068" s="38">
        <v>44.82</v>
      </c>
      <c r="L1068" s="31">
        <v>1</v>
      </c>
      <c r="M1068" s="38">
        <v>44.82</v>
      </c>
      <c r="N1068" s="5"/>
      <c r="O1068" t="str">
        <f>VLOOKUP(I1068,Article_famille!A:B,2,FALSE)</f>
        <v>Pieds</v>
      </c>
      <c r="P1068" t="str">
        <f>VLOOKUP(A1068,'Copier commandes wix'!I:N,4,FALSE)</f>
        <v>‎06‎/‎01‎/‎2017</v>
      </c>
      <c r="Q1068">
        <f>VLOOKUP(G1068,'effectif par contrat'!A:B,2,FALSE)</f>
        <v>38</v>
      </c>
    </row>
    <row r="1069" spans="1:17" x14ac:dyDescent="0.35">
      <c r="A1069" s="58" t="s">
        <v>2023</v>
      </c>
      <c r="B1069" s="40" t="s">
        <v>552</v>
      </c>
      <c r="C1069" s="40" t="str">
        <f t="shared" si="96"/>
        <v>eric</v>
      </c>
      <c r="D1069" s="40">
        <f t="shared" si="97"/>
        <v>5</v>
      </c>
      <c r="E1069" s="40">
        <f t="shared" si="98"/>
        <v>18</v>
      </c>
      <c r="F1069" s="40" t="str">
        <f t="shared" si="99"/>
        <v>sanchez-clary</v>
      </c>
      <c r="G1069" s="40" t="str">
        <f>VLOOKUP(F1069,'Effectif contrat'!A:B,2,FALSE)</f>
        <v>AIRBUS - MAINTENANCE FAL</v>
      </c>
      <c r="H1069" s="32" t="s">
        <v>19</v>
      </c>
      <c r="I1069" s="32" t="s">
        <v>66</v>
      </c>
      <c r="J1069" s="32"/>
      <c r="K1069" s="39">
        <v>7.51</v>
      </c>
      <c r="L1069" s="32">
        <v>10</v>
      </c>
      <c r="M1069" s="39">
        <v>75.099999999999994</v>
      </c>
      <c r="N1069" s="6"/>
      <c r="O1069" t="str">
        <f>VLOOKUP(I1069,Article_famille!A:B,2,FALSE)</f>
        <v>Yeux</v>
      </c>
      <c r="P1069" t="str">
        <f>VLOOKUP(A1069,'Copier commandes wix'!I:N,4,FALSE)</f>
        <v>‎06‎/‎01‎/‎2017</v>
      </c>
      <c r="Q1069">
        <f>VLOOKUP(G1069,'effectif par contrat'!A:B,2,FALSE)</f>
        <v>38</v>
      </c>
    </row>
    <row r="1070" spans="1:17" x14ac:dyDescent="0.35">
      <c r="A1070" s="58" t="s">
        <v>2023</v>
      </c>
      <c r="B1070" s="40" t="s">
        <v>552</v>
      </c>
      <c r="C1070" s="40" t="str">
        <f t="shared" si="96"/>
        <v>eric</v>
      </c>
      <c r="D1070" s="40">
        <f t="shared" si="97"/>
        <v>5</v>
      </c>
      <c r="E1070" s="40">
        <f t="shared" si="98"/>
        <v>18</v>
      </c>
      <c r="F1070" s="40" t="str">
        <f t="shared" si="99"/>
        <v>sanchez-clary</v>
      </c>
      <c r="G1070" s="40" t="str">
        <f>VLOOKUP(F1070,'Effectif contrat'!A:B,2,FALSE)</f>
        <v>AIRBUS - MAINTENANCE FAL</v>
      </c>
      <c r="H1070" s="31" t="s">
        <v>19</v>
      </c>
      <c r="I1070" s="31" t="s">
        <v>467</v>
      </c>
      <c r="J1070" s="31"/>
      <c r="K1070" s="38">
        <v>10.09</v>
      </c>
      <c r="L1070" s="31">
        <v>30</v>
      </c>
      <c r="M1070" s="38">
        <v>302.7</v>
      </c>
      <c r="N1070" s="5"/>
      <c r="O1070" t="str">
        <f>VLOOKUP(I1070,Article_famille!A:B,2,FALSE)</f>
        <v>Yeux</v>
      </c>
      <c r="P1070" t="str">
        <f>VLOOKUP(A1070,'Copier commandes wix'!I:N,4,FALSE)</f>
        <v>‎06‎/‎01‎/‎2017</v>
      </c>
      <c r="Q1070">
        <f>VLOOKUP(G1070,'effectif par contrat'!A:B,2,FALSE)</f>
        <v>38</v>
      </c>
    </row>
    <row r="1071" spans="1:17" x14ac:dyDescent="0.35">
      <c r="A1071" s="58" t="s">
        <v>2023</v>
      </c>
      <c r="B1071" s="40" t="s">
        <v>141</v>
      </c>
      <c r="C1071" s="40" t="str">
        <f t="shared" si="96"/>
        <v>KARINE</v>
      </c>
      <c r="D1071" s="40">
        <f t="shared" si="97"/>
        <v>7</v>
      </c>
      <c r="E1071" s="40">
        <f t="shared" si="98"/>
        <v>12</v>
      </c>
      <c r="F1071" s="40" t="str">
        <f t="shared" si="99"/>
        <v>BEDON</v>
      </c>
      <c r="G1071" s="40" t="str">
        <f>VLOOKUP(F1071,'Effectif contrat'!A:B,2,FALSE)</f>
        <v>B05 - FONCTIONS SUPPORT</v>
      </c>
      <c r="H1071" s="31" t="s">
        <v>19</v>
      </c>
      <c r="I1071" s="31" t="s">
        <v>182</v>
      </c>
      <c r="J1071" s="31"/>
      <c r="K1071" s="38">
        <v>104.99</v>
      </c>
      <c r="L1071" s="31">
        <v>2</v>
      </c>
      <c r="M1071" s="38">
        <v>209.98</v>
      </c>
      <c r="N1071" s="5"/>
      <c r="O1071" t="str">
        <f>VLOOKUP(I1071,Article_famille!A:B,2,FALSE)</f>
        <v>Respiratoire</v>
      </c>
      <c r="P1071" t="str">
        <f>VLOOKUP(A1071,'Copier commandes wix'!I:N,4,FALSE)</f>
        <v>‎06‎/‎01‎/‎2017</v>
      </c>
      <c r="Q1071">
        <f>VLOOKUP(G1071,'effectif par contrat'!A:B,2,FALSE)</f>
        <v>10</v>
      </c>
    </row>
    <row r="1072" spans="1:17" x14ac:dyDescent="0.35">
      <c r="A1072" s="58" t="s">
        <v>2023</v>
      </c>
      <c r="B1072" s="40" t="s">
        <v>451</v>
      </c>
      <c r="C1072" s="40" t="str">
        <f t="shared" si="96"/>
        <v>stephane</v>
      </c>
      <c r="D1072" s="40">
        <f t="shared" si="97"/>
        <v>9</v>
      </c>
      <c r="E1072" s="40">
        <f t="shared" si="98"/>
        <v>16</v>
      </c>
      <c r="F1072" s="40" t="str">
        <f t="shared" si="99"/>
        <v>mirouze</v>
      </c>
      <c r="G1072" s="40" t="str">
        <f>VLOOKUP(F1072,'Effectif contrat'!A:B,2,FALSE)</f>
        <v>ATELIER B05</v>
      </c>
      <c r="H1072" s="31" t="s">
        <v>19</v>
      </c>
      <c r="I1072" s="31" t="s">
        <v>468</v>
      </c>
      <c r="J1072" s="31"/>
      <c r="K1072" s="38">
        <v>5.63</v>
      </c>
      <c r="L1072" s="31">
        <v>1</v>
      </c>
      <c r="M1072" s="38">
        <v>5.63</v>
      </c>
      <c r="N1072" s="5"/>
      <c r="O1072" t="str">
        <f>VLOOKUP(I1072,Article_famille!A:B,2,FALSE)</f>
        <v>Yeux</v>
      </c>
      <c r="P1072" t="str">
        <f>VLOOKUP(A1072,'Copier commandes wix'!I:N,4,FALSE)</f>
        <v>‎06‎/‎01‎/‎2017</v>
      </c>
      <c r="Q1072">
        <f>VLOOKUP(G1072,'effectif par contrat'!A:B,2,FALSE)</f>
        <v>5</v>
      </c>
    </row>
    <row r="1073" spans="1:17" x14ac:dyDescent="0.35">
      <c r="A1073" s="58" t="s">
        <v>2023</v>
      </c>
      <c r="B1073" s="40" t="s">
        <v>141</v>
      </c>
      <c r="C1073" s="40" t="str">
        <f t="shared" si="96"/>
        <v>KARINE</v>
      </c>
      <c r="D1073" s="40">
        <f t="shared" si="97"/>
        <v>7</v>
      </c>
      <c r="E1073" s="40">
        <f t="shared" si="98"/>
        <v>12</v>
      </c>
      <c r="F1073" s="40" t="str">
        <f t="shared" si="99"/>
        <v>BEDON</v>
      </c>
      <c r="G1073" s="40" t="str">
        <f>VLOOKUP(F1073,'Effectif contrat'!A:B,2,FALSE)</f>
        <v>B05 - FONCTIONS SUPPORT</v>
      </c>
      <c r="H1073" s="31" t="s">
        <v>19</v>
      </c>
      <c r="I1073" s="31" t="s">
        <v>22</v>
      </c>
      <c r="J1073" s="31">
        <v>42</v>
      </c>
      <c r="K1073" s="38">
        <v>41.53</v>
      </c>
      <c r="L1073" s="31">
        <v>2</v>
      </c>
      <c r="M1073" s="38">
        <v>83.06</v>
      </c>
      <c r="N1073" s="5"/>
      <c r="O1073" t="str">
        <f>VLOOKUP(I1073,Article_famille!A:B,2,FALSE)</f>
        <v>Pieds</v>
      </c>
      <c r="P1073" t="str">
        <f>VLOOKUP(A1073,'Copier commandes wix'!I:N,4,FALSE)</f>
        <v>‎06‎/‎01‎/‎2017</v>
      </c>
      <c r="Q1073">
        <f>VLOOKUP(G1073,'effectif par contrat'!A:B,2,FALSE)</f>
        <v>10</v>
      </c>
    </row>
    <row r="1074" spans="1:17" x14ac:dyDescent="0.35">
      <c r="A1074" s="58" t="s">
        <v>2023</v>
      </c>
      <c r="B1074" s="40" t="s">
        <v>141</v>
      </c>
      <c r="C1074" s="40" t="str">
        <f t="shared" si="96"/>
        <v>KARINE</v>
      </c>
      <c r="D1074" s="40">
        <f t="shared" si="97"/>
        <v>7</v>
      </c>
      <c r="E1074" s="40">
        <f t="shared" si="98"/>
        <v>12</v>
      </c>
      <c r="F1074" s="40" t="str">
        <f t="shared" si="99"/>
        <v>BEDON</v>
      </c>
      <c r="G1074" s="40" t="str">
        <f>VLOOKUP(F1074,'Effectif contrat'!A:B,2,FALSE)</f>
        <v>B05 - FONCTIONS SUPPORT</v>
      </c>
      <c r="H1074" s="32" t="s">
        <v>19</v>
      </c>
      <c r="I1074" s="32" t="s">
        <v>22</v>
      </c>
      <c r="J1074" s="32">
        <v>43</v>
      </c>
      <c r="K1074" s="39">
        <v>41.53</v>
      </c>
      <c r="L1074" s="32">
        <v>1</v>
      </c>
      <c r="M1074" s="39">
        <v>41.53</v>
      </c>
      <c r="N1074" s="6"/>
      <c r="O1074" t="str">
        <f>VLOOKUP(I1074,Article_famille!A:B,2,FALSE)</f>
        <v>Pieds</v>
      </c>
      <c r="P1074" t="str">
        <f>VLOOKUP(A1074,'Copier commandes wix'!I:N,4,FALSE)</f>
        <v>‎06‎/‎01‎/‎2017</v>
      </c>
      <c r="Q1074">
        <f>VLOOKUP(G1074,'effectif par contrat'!A:B,2,FALSE)</f>
        <v>10</v>
      </c>
    </row>
    <row r="1075" spans="1:17" x14ac:dyDescent="0.35">
      <c r="A1075" s="58" t="s">
        <v>2023</v>
      </c>
      <c r="B1075" s="40" t="s">
        <v>141</v>
      </c>
      <c r="C1075" s="40" t="str">
        <f t="shared" si="96"/>
        <v>KARINE</v>
      </c>
      <c r="D1075" s="40">
        <f t="shared" si="97"/>
        <v>7</v>
      </c>
      <c r="E1075" s="40">
        <f t="shared" si="98"/>
        <v>12</v>
      </c>
      <c r="F1075" s="40" t="str">
        <f t="shared" si="99"/>
        <v>BEDON</v>
      </c>
      <c r="G1075" s="40" t="str">
        <f>VLOOKUP(F1075,'Effectif contrat'!A:B,2,FALSE)</f>
        <v>B05 - FONCTIONS SUPPORT</v>
      </c>
      <c r="H1075" s="31" t="s">
        <v>25</v>
      </c>
      <c r="I1075" s="31" t="s">
        <v>35</v>
      </c>
      <c r="J1075" s="31">
        <v>43</v>
      </c>
      <c r="K1075" s="38">
        <v>29.89</v>
      </c>
      <c r="L1075" s="31">
        <v>1</v>
      </c>
      <c r="M1075" s="38">
        <v>29.89</v>
      </c>
      <c r="N1075" s="5"/>
      <c r="O1075" t="str">
        <f>VLOOKUP(I1075,Article_famille!A:B,2,FALSE)</f>
        <v>Pieds</v>
      </c>
      <c r="P1075" t="str">
        <f>VLOOKUP(A1075,'Copier commandes wix'!I:N,4,FALSE)</f>
        <v>‎06‎/‎01‎/‎2017</v>
      </c>
      <c r="Q1075">
        <f>VLOOKUP(G1075,'effectif par contrat'!A:B,2,FALSE)</f>
        <v>10</v>
      </c>
    </row>
    <row r="1076" spans="1:17" x14ac:dyDescent="0.35">
      <c r="A1076" s="58" t="s">
        <v>2023</v>
      </c>
      <c r="B1076" s="40" t="s">
        <v>141</v>
      </c>
      <c r="C1076" s="40" t="str">
        <f t="shared" si="96"/>
        <v>KARINE</v>
      </c>
      <c r="D1076" s="40">
        <f t="shared" si="97"/>
        <v>7</v>
      </c>
      <c r="E1076" s="40">
        <f t="shared" si="98"/>
        <v>12</v>
      </c>
      <c r="F1076" s="40" t="str">
        <f t="shared" si="99"/>
        <v>BEDON</v>
      </c>
      <c r="G1076" s="40" t="str">
        <f>VLOOKUP(F1076,'Effectif contrat'!A:B,2,FALSE)</f>
        <v>B05 - FONCTIONS SUPPORT</v>
      </c>
      <c r="H1076" s="32" t="s">
        <v>25</v>
      </c>
      <c r="I1076" s="32" t="s">
        <v>35</v>
      </c>
      <c r="J1076" s="32">
        <v>44</v>
      </c>
      <c r="K1076" s="39">
        <v>29.89</v>
      </c>
      <c r="L1076" s="32">
        <v>1</v>
      </c>
      <c r="M1076" s="39">
        <v>29.89</v>
      </c>
      <c r="N1076" s="6"/>
      <c r="O1076" t="str">
        <f>VLOOKUP(I1076,Article_famille!A:B,2,FALSE)</f>
        <v>Pieds</v>
      </c>
      <c r="P1076" t="str">
        <f>VLOOKUP(A1076,'Copier commandes wix'!I:N,4,FALSE)</f>
        <v>‎06‎/‎01‎/‎2017</v>
      </c>
      <c r="Q1076">
        <f>VLOOKUP(G1076,'effectif par contrat'!A:B,2,FALSE)</f>
        <v>10</v>
      </c>
    </row>
    <row r="1077" spans="1:17" x14ac:dyDescent="0.35">
      <c r="A1077" s="58" t="s">
        <v>2023</v>
      </c>
      <c r="B1077" s="40" t="s">
        <v>32</v>
      </c>
      <c r="C1077" s="40" t="str">
        <f t="shared" si="96"/>
        <v>Vincent</v>
      </c>
      <c r="D1077" s="40">
        <f t="shared" si="97"/>
        <v>8</v>
      </c>
      <c r="E1077" s="40">
        <f t="shared" si="98"/>
        <v>14</v>
      </c>
      <c r="F1077" s="40" t="str">
        <f t="shared" si="99"/>
        <v>PASCAL</v>
      </c>
      <c r="G1077" s="40" t="str">
        <f>VLOOKUP(F1077,'Effectif contrat'!A:B,2,FALSE)</f>
        <v>AIRBUS - MAINTENANCE FAL</v>
      </c>
      <c r="H1077" s="31" t="s">
        <v>19</v>
      </c>
      <c r="I1077" s="31" t="s">
        <v>37</v>
      </c>
      <c r="J1077" s="31">
        <v>43</v>
      </c>
      <c r="K1077" s="38">
        <v>35.200000000000003</v>
      </c>
      <c r="L1077" s="31">
        <v>1</v>
      </c>
      <c r="M1077" s="38">
        <v>35.200000000000003</v>
      </c>
      <c r="N1077" s="5"/>
      <c r="O1077" t="str">
        <f>VLOOKUP(I1077,Article_famille!A:B,2,FALSE)</f>
        <v>Pieds</v>
      </c>
      <c r="P1077" t="str">
        <f>VLOOKUP(A1077,'Copier commandes wix'!I:N,4,FALSE)</f>
        <v>‎06‎/‎01‎/‎2017</v>
      </c>
      <c r="Q1077">
        <f>VLOOKUP(G1077,'effectif par contrat'!A:B,2,FALSE)</f>
        <v>38</v>
      </c>
    </row>
    <row r="1078" spans="1:17" x14ac:dyDescent="0.35">
      <c r="A1078" s="58" t="s">
        <v>2023</v>
      </c>
      <c r="B1078" s="40" t="s">
        <v>32</v>
      </c>
      <c r="C1078" s="40" t="str">
        <f t="shared" si="96"/>
        <v>Vincent</v>
      </c>
      <c r="D1078" s="40">
        <f t="shared" si="97"/>
        <v>8</v>
      </c>
      <c r="E1078" s="40">
        <f t="shared" si="98"/>
        <v>14</v>
      </c>
      <c r="F1078" s="40" t="str">
        <f t="shared" si="99"/>
        <v>PASCAL</v>
      </c>
      <c r="G1078" s="40" t="str">
        <f>VLOOKUP(F1078,'Effectif contrat'!A:B,2,FALSE)</f>
        <v>AIRBUS - MAINTENANCE FAL</v>
      </c>
      <c r="H1078" s="32" t="s">
        <v>19</v>
      </c>
      <c r="I1078" s="32" t="s">
        <v>229</v>
      </c>
      <c r="J1078" s="32">
        <v>42</v>
      </c>
      <c r="K1078" s="39">
        <v>35.89</v>
      </c>
      <c r="L1078" s="32">
        <v>1</v>
      </c>
      <c r="M1078" s="39">
        <v>35.89</v>
      </c>
      <c r="N1078" s="6"/>
      <c r="O1078" t="str">
        <f>VLOOKUP(I1078,Article_famille!A:B,2,FALSE)</f>
        <v>Pieds</v>
      </c>
      <c r="P1078" t="str">
        <f>VLOOKUP(A1078,'Copier commandes wix'!I:N,4,FALSE)</f>
        <v>‎06‎/‎01‎/‎2017</v>
      </c>
      <c r="Q1078">
        <f>VLOOKUP(G1078,'effectif par contrat'!A:B,2,FALSE)</f>
        <v>38</v>
      </c>
    </row>
    <row r="1079" spans="1:17" x14ac:dyDescent="0.35">
      <c r="A1079" s="58" t="s">
        <v>2023</v>
      </c>
      <c r="B1079" s="40" t="s">
        <v>32</v>
      </c>
      <c r="C1079" s="40" t="str">
        <f t="shared" ref="C1079:C1133" si="100">IFERROR(MID(B1079,1,FIND(" ",B1079,1)-1),"")</f>
        <v>Vincent</v>
      </c>
      <c r="D1079" s="40">
        <f t="shared" ref="D1079:D1133" si="101">LEN(C1079)+1</f>
        <v>8</v>
      </c>
      <c r="E1079" s="40">
        <f t="shared" ref="E1079:E1133" si="102">LEN(B1079)</f>
        <v>14</v>
      </c>
      <c r="F1079" s="40" t="str">
        <f t="shared" ref="F1079:F1133" si="103">RIGHT(B1079,E1079-D1079)</f>
        <v>PASCAL</v>
      </c>
      <c r="G1079" s="40" t="str">
        <f>VLOOKUP(F1079,'Effectif contrat'!A:B,2,FALSE)</f>
        <v>AIRBUS - MAINTENANCE FAL</v>
      </c>
      <c r="H1079" s="31" t="s">
        <v>19</v>
      </c>
      <c r="I1079" s="31" t="s">
        <v>525</v>
      </c>
      <c r="J1079" s="31"/>
      <c r="K1079" s="38">
        <v>37.619999999999997</v>
      </c>
      <c r="L1079" s="31">
        <v>1</v>
      </c>
      <c r="M1079" s="38">
        <v>37.619999999999997</v>
      </c>
      <c r="N1079" s="5"/>
      <c r="O1079" t="str">
        <f>VLOOKUP(I1079,Article_famille!A:B,2,FALSE)</f>
        <v>Tête</v>
      </c>
      <c r="P1079" t="str">
        <f>VLOOKUP(A1079,'Copier commandes wix'!I:N,4,FALSE)</f>
        <v>‎06‎/‎01‎/‎2017</v>
      </c>
      <c r="Q1079">
        <f>VLOOKUP(G1079,'effectif par contrat'!A:B,2,FALSE)</f>
        <v>38</v>
      </c>
    </row>
    <row r="1080" spans="1:17" x14ac:dyDescent="0.35">
      <c r="A1080" s="58" t="s">
        <v>2023</v>
      </c>
      <c r="B1080" s="40" t="s">
        <v>560</v>
      </c>
      <c r="C1080" s="40" t="str">
        <f t="shared" si="100"/>
        <v>Fabrice</v>
      </c>
      <c r="D1080" s="40">
        <f t="shared" si="101"/>
        <v>8</v>
      </c>
      <c r="E1080" s="40">
        <f t="shared" si="102"/>
        <v>14</v>
      </c>
      <c r="F1080" s="40" t="str">
        <f t="shared" si="103"/>
        <v>DURAND</v>
      </c>
      <c r="G1080" s="40" t="str">
        <f>VLOOKUP(F1080,'Effectif contrat'!A:B,2,FALSE)</f>
        <v>SAFRAN NACELLES - MAINTENANCE</v>
      </c>
      <c r="H1080" s="31" t="s">
        <v>19</v>
      </c>
      <c r="I1080" s="31" t="s">
        <v>37</v>
      </c>
      <c r="J1080" s="31">
        <v>42</v>
      </c>
      <c r="K1080" s="38">
        <v>35.200000000000003</v>
      </c>
      <c r="L1080" s="31">
        <v>1</v>
      </c>
      <c r="M1080" s="38">
        <v>35.200000000000003</v>
      </c>
      <c r="N1080" s="5"/>
      <c r="O1080" t="str">
        <f>VLOOKUP(I1080,Article_famille!A:B,2,FALSE)</f>
        <v>Pieds</v>
      </c>
      <c r="P1080" t="str">
        <f>VLOOKUP(A1080,'Copier commandes wix'!I:N,4,FALSE)</f>
        <v>‎06‎/‎01‎/‎2017</v>
      </c>
      <c r="Q1080">
        <f>VLOOKUP(G1080,'effectif par contrat'!A:B,2,FALSE)</f>
        <v>12</v>
      </c>
    </row>
    <row r="1081" spans="1:17" x14ac:dyDescent="0.35">
      <c r="A1081" s="58" t="s">
        <v>2024</v>
      </c>
      <c r="B1081" s="40" t="s">
        <v>109</v>
      </c>
      <c r="C1081" s="40" t="str">
        <f t="shared" si="100"/>
        <v>jean-luc</v>
      </c>
      <c r="D1081" s="40">
        <f t="shared" si="101"/>
        <v>9</v>
      </c>
      <c r="E1081" s="40">
        <f t="shared" si="102"/>
        <v>16</v>
      </c>
      <c r="F1081" s="40" t="str">
        <f t="shared" si="103"/>
        <v>granier</v>
      </c>
      <c r="G1081" s="40" t="str">
        <f>VLOOKUP(F1081,'Effectif contrat'!A:B,2,FALSE)</f>
        <v>SAM - MAINTENANCE</v>
      </c>
      <c r="H1081" s="31" t="s">
        <v>19</v>
      </c>
      <c r="I1081" s="31" t="s">
        <v>22</v>
      </c>
      <c r="J1081" s="31">
        <v>42</v>
      </c>
      <c r="K1081" s="38">
        <v>41.53</v>
      </c>
      <c r="L1081" s="31">
        <v>1</v>
      </c>
      <c r="M1081" s="38">
        <v>41.53</v>
      </c>
      <c r="N1081" s="5"/>
      <c r="O1081" t="str">
        <f>VLOOKUP(I1081,Article_famille!A:B,2,FALSE)</f>
        <v>Pieds</v>
      </c>
      <c r="P1081" t="str">
        <f>VLOOKUP(A1081,'Copier commandes wix'!I:N,4,FALSE)</f>
        <v>‎10‎/‎01‎/‎2017</v>
      </c>
      <c r="Q1081">
        <f>VLOOKUP(G1081,'effectif par contrat'!A:B,2,FALSE)</f>
        <v>2</v>
      </c>
    </row>
    <row r="1082" spans="1:17" x14ac:dyDescent="0.35">
      <c r="A1082" s="58" t="s">
        <v>2024</v>
      </c>
      <c r="B1082" s="40" t="s">
        <v>109</v>
      </c>
      <c r="C1082" s="40" t="str">
        <f t="shared" si="100"/>
        <v>jean-luc</v>
      </c>
      <c r="D1082" s="40">
        <f t="shared" si="101"/>
        <v>9</v>
      </c>
      <c r="E1082" s="40">
        <f t="shared" si="102"/>
        <v>16</v>
      </c>
      <c r="F1082" s="40" t="str">
        <f t="shared" si="103"/>
        <v>granier</v>
      </c>
      <c r="G1082" s="40" t="str">
        <f>VLOOKUP(F1082,'Effectif contrat'!A:B,2,FALSE)</f>
        <v>SAM - MAINTENANCE</v>
      </c>
      <c r="H1082" s="32" t="s">
        <v>19</v>
      </c>
      <c r="I1082" s="32" t="s">
        <v>22</v>
      </c>
      <c r="J1082" s="32">
        <v>43</v>
      </c>
      <c r="K1082" s="39">
        <v>41.53</v>
      </c>
      <c r="L1082" s="32">
        <v>1</v>
      </c>
      <c r="M1082" s="39">
        <v>41.53</v>
      </c>
      <c r="N1082" s="6"/>
      <c r="O1082" t="str">
        <f>VLOOKUP(I1082,Article_famille!A:B,2,FALSE)</f>
        <v>Pieds</v>
      </c>
      <c r="P1082" t="str">
        <f>VLOOKUP(A1082,'Copier commandes wix'!I:N,4,FALSE)</f>
        <v>‎10‎/‎01‎/‎2017</v>
      </c>
      <c r="Q1082">
        <f>VLOOKUP(G1082,'effectif par contrat'!A:B,2,FALSE)</f>
        <v>2</v>
      </c>
    </row>
    <row r="1083" spans="1:17" x14ac:dyDescent="0.35">
      <c r="A1083" s="58" t="s">
        <v>2024</v>
      </c>
      <c r="B1083" s="40" t="s">
        <v>109</v>
      </c>
      <c r="C1083" s="40" t="str">
        <f t="shared" si="100"/>
        <v>jean-luc</v>
      </c>
      <c r="D1083" s="40">
        <f t="shared" si="101"/>
        <v>9</v>
      </c>
      <c r="E1083" s="40">
        <f t="shared" si="102"/>
        <v>16</v>
      </c>
      <c r="F1083" s="40" t="str">
        <f t="shared" si="103"/>
        <v>granier</v>
      </c>
      <c r="G1083" s="40" t="str">
        <f>VLOOKUP(F1083,'Effectif contrat'!A:B,2,FALSE)</f>
        <v>SAM - MAINTENANCE</v>
      </c>
      <c r="H1083" s="31" t="s">
        <v>19</v>
      </c>
      <c r="I1083" s="31" t="s">
        <v>22</v>
      </c>
      <c r="J1083" s="31">
        <v>44</v>
      </c>
      <c r="K1083" s="38">
        <v>41.53</v>
      </c>
      <c r="L1083" s="31">
        <v>1</v>
      </c>
      <c r="M1083" s="38">
        <v>41.53</v>
      </c>
      <c r="N1083" s="5"/>
      <c r="O1083" t="str">
        <f>VLOOKUP(I1083,Article_famille!A:B,2,FALSE)</f>
        <v>Pieds</v>
      </c>
      <c r="P1083" t="str">
        <f>VLOOKUP(A1083,'Copier commandes wix'!I:N,4,FALSE)</f>
        <v>‎10‎/‎01‎/‎2017</v>
      </c>
      <c r="Q1083">
        <f>VLOOKUP(G1083,'effectif par contrat'!A:B,2,FALSE)</f>
        <v>2</v>
      </c>
    </row>
    <row r="1084" spans="1:17" x14ac:dyDescent="0.35">
      <c r="A1084" s="58" t="s">
        <v>2024</v>
      </c>
      <c r="B1084" s="40" t="s">
        <v>201</v>
      </c>
      <c r="C1084" s="40" t="str">
        <f t="shared" si="100"/>
        <v>JEAN-LUC</v>
      </c>
      <c r="D1084" s="40">
        <f t="shared" si="101"/>
        <v>9</v>
      </c>
      <c r="E1084" s="40">
        <f t="shared" si="102"/>
        <v>16</v>
      </c>
      <c r="F1084" s="40" t="str">
        <f t="shared" si="103"/>
        <v>GRANIER</v>
      </c>
      <c r="G1084" s="40" t="str">
        <f>VLOOKUP(F1084,'Effectif contrat'!A:B,2,FALSE)</f>
        <v>SAM - MAINTENANCE</v>
      </c>
      <c r="H1084" s="32" t="s">
        <v>112</v>
      </c>
      <c r="I1084" s="32" t="s">
        <v>115</v>
      </c>
      <c r="J1084" s="32" t="s">
        <v>15</v>
      </c>
      <c r="K1084" s="39">
        <v>0</v>
      </c>
      <c r="L1084" s="32">
        <v>2</v>
      </c>
      <c r="M1084" s="39">
        <v>0</v>
      </c>
      <c r="N1084" s="6"/>
      <c r="O1084" t="str">
        <f>VLOOKUP(I1084,Article_famille!A:B,2,FALSE)</f>
        <v>VPI</v>
      </c>
      <c r="P1084" t="str">
        <f>VLOOKUP(A1084,'Copier commandes wix'!I:N,4,FALSE)</f>
        <v>‎10‎/‎01‎/‎2017</v>
      </c>
      <c r="Q1084">
        <f>VLOOKUP(G1084,'effectif par contrat'!A:B,2,FALSE)</f>
        <v>2</v>
      </c>
    </row>
    <row r="1085" spans="1:17" x14ac:dyDescent="0.35">
      <c r="A1085" s="58" t="s">
        <v>2024</v>
      </c>
      <c r="B1085" s="40" t="s">
        <v>32</v>
      </c>
      <c r="C1085" s="40" t="str">
        <f t="shared" si="100"/>
        <v>Vincent</v>
      </c>
      <c r="D1085" s="40">
        <f t="shared" si="101"/>
        <v>8</v>
      </c>
      <c r="E1085" s="40">
        <f t="shared" si="102"/>
        <v>14</v>
      </c>
      <c r="F1085" s="40" t="str">
        <f t="shared" si="103"/>
        <v>PASCAL</v>
      </c>
      <c r="G1085" s="40" t="str">
        <f>VLOOKUP(F1085,'Effectif contrat'!A:B,2,FALSE)</f>
        <v>AIRBUS - MAINTENANCE FAL</v>
      </c>
      <c r="H1085" s="31" t="s">
        <v>112</v>
      </c>
      <c r="I1085" s="31" t="s">
        <v>115</v>
      </c>
      <c r="J1085" s="31" t="s">
        <v>15</v>
      </c>
      <c r="K1085" s="38">
        <v>0</v>
      </c>
      <c r="L1085" s="31">
        <v>2</v>
      </c>
      <c r="M1085" s="38">
        <v>0</v>
      </c>
      <c r="N1085" s="5"/>
      <c r="O1085" t="str">
        <f>VLOOKUP(I1085,Article_famille!A:B,2,FALSE)</f>
        <v>VPI</v>
      </c>
      <c r="P1085" t="str">
        <f>VLOOKUP(A1085,'Copier commandes wix'!I:N,4,FALSE)</f>
        <v>‎10‎/‎01‎/‎2017</v>
      </c>
      <c r="Q1085">
        <f>VLOOKUP(G1085,'effectif par contrat'!A:B,2,FALSE)</f>
        <v>38</v>
      </c>
    </row>
    <row r="1086" spans="1:17" x14ac:dyDescent="0.35">
      <c r="A1086" s="58" t="s">
        <v>2025</v>
      </c>
      <c r="B1086" s="40" t="s">
        <v>65</v>
      </c>
      <c r="C1086" s="40" t="str">
        <f t="shared" si="100"/>
        <v>Romain</v>
      </c>
      <c r="D1086" s="40">
        <f t="shared" si="101"/>
        <v>7</v>
      </c>
      <c r="E1086" s="40">
        <f t="shared" si="102"/>
        <v>14</v>
      </c>
      <c r="F1086" s="40" t="str">
        <f t="shared" si="103"/>
        <v>Vergnes</v>
      </c>
      <c r="G1086" s="40" t="str">
        <f>VLOOKUP(F1086,'Effectif contrat'!A:B,2,FALSE)</f>
        <v>AIRBUS - MAINTENANCE MOSE</v>
      </c>
      <c r="H1086" s="31" t="s">
        <v>25</v>
      </c>
      <c r="I1086" s="31" t="s">
        <v>35</v>
      </c>
      <c r="J1086" s="31">
        <v>43</v>
      </c>
      <c r="K1086" s="38">
        <v>29.89</v>
      </c>
      <c r="L1086" s="31">
        <v>1</v>
      </c>
      <c r="M1086" s="38">
        <v>29.89</v>
      </c>
      <c r="N1086" s="5"/>
      <c r="O1086" t="str">
        <f>VLOOKUP(I1086,Article_famille!A:B,2,FALSE)</f>
        <v>Pieds</v>
      </c>
      <c r="P1086" t="str">
        <f>VLOOKUP(A1086,'Copier commandes wix'!I:N,4,FALSE)</f>
        <v>‎16‎/‎01‎/‎2017</v>
      </c>
      <c r="Q1086">
        <f>VLOOKUP(G1086,'effectif par contrat'!A:B,2,FALSE)</f>
        <v>37</v>
      </c>
    </row>
    <row r="1087" spans="1:17" x14ac:dyDescent="0.35">
      <c r="A1087" s="58" t="s">
        <v>2024</v>
      </c>
      <c r="B1087" s="40" t="s">
        <v>117</v>
      </c>
      <c r="C1087" s="40" t="str">
        <f t="shared" si="100"/>
        <v>alexis</v>
      </c>
      <c r="D1087" s="40">
        <f t="shared" si="101"/>
        <v>7</v>
      </c>
      <c r="E1087" s="40">
        <f t="shared" si="102"/>
        <v>15</v>
      </c>
      <c r="F1087" s="40" t="str">
        <f t="shared" si="103"/>
        <v>tamowski</v>
      </c>
      <c r="G1087" s="40" t="str">
        <f>VLOOKUP(F1087,'Effectif contrat'!A:B,2,FALSE)</f>
        <v>AIRBUS - MAINTENANCE MOSE</v>
      </c>
      <c r="H1087" s="31" t="s">
        <v>19</v>
      </c>
      <c r="I1087" s="31" t="s">
        <v>22</v>
      </c>
      <c r="J1087" s="31">
        <v>42</v>
      </c>
      <c r="K1087" s="38">
        <v>41.53</v>
      </c>
      <c r="L1087" s="31">
        <v>1</v>
      </c>
      <c r="M1087" s="38">
        <v>41.53</v>
      </c>
      <c r="N1087" s="5"/>
      <c r="O1087" t="str">
        <f>VLOOKUP(I1087,Article_famille!A:B,2,FALSE)</f>
        <v>Pieds</v>
      </c>
      <c r="P1087" t="str">
        <f>VLOOKUP(A1087,'Copier commandes wix'!I:N,4,FALSE)</f>
        <v>‎10‎/‎01‎/‎2017</v>
      </c>
      <c r="Q1087">
        <f>VLOOKUP(G1087,'effectif par contrat'!A:B,2,FALSE)</f>
        <v>37</v>
      </c>
    </row>
    <row r="1088" spans="1:17" x14ac:dyDescent="0.35">
      <c r="A1088" s="58" t="s">
        <v>2024</v>
      </c>
      <c r="B1088" s="40" t="s">
        <v>117</v>
      </c>
      <c r="C1088" s="40" t="str">
        <f t="shared" si="100"/>
        <v>alexis</v>
      </c>
      <c r="D1088" s="40">
        <f t="shared" si="101"/>
        <v>7</v>
      </c>
      <c r="E1088" s="40">
        <f t="shared" si="102"/>
        <v>15</v>
      </c>
      <c r="F1088" s="40" t="str">
        <f t="shared" si="103"/>
        <v>tamowski</v>
      </c>
      <c r="G1088" s="40" t="str">
        <f>VLOOKUP(F1088,'Effectif contrat'!A:B,2,FALSE)</f>
        <v>AIRBUS - MAINTENANCE MOSE</v>
      </c>
      <c r="H1088" s="32" t="s">
        <v>19</v>
      </c>
      <c r="I1088" s="32" t="s">
        <v>22</v>
      </c>
      <c r="J1088" s="32">
        <v>43</v>
      </c>
      <c r="K1088" s="39">
        <v>41.53</v>
      </c>
      <c r="L1088" s="32">
        <v>1</v>
      </c>
      <c r="M1088" s="39">
        <v>41.53</v>
      </c>
      <c r="N1088" s="6"/>
      <c r="O1088" t="str">
        <f>VLOOKUP(I1088,Article_famille!A:B,2,FALSE)</f>
        <v>Pieds</v>
      </c>
      <c r="P1088" t="str">
        <f>VLOOKUP(A1088,'Copier commandes wix'!I:N,4,FALSE)</f>
        <v>‎10‎/‎01‎/‎2017</v>
      </c>
      <c r="Q1088">
        <f>VLOOKUP(G1088,'effectif par contrat'!A:B,2,FALSE)</f>
        <v>37</v>
      </c>
    </row>
    <row r="1089" spans="1:17" x14ac:dyDescent="0.35">
      <c r="A1089" s="58" t="s">
        <v>2024</v>
      </c>
      <c r="B1089" s="40" t="s">
        <v>117</v>
      </c>
      <c r="C1089" s="40" t="str">
        <f t="shared" si="100"/>
        <v>alexis</v>
      </c>
      <c r="D1089" s="40">
        <f t="shared" si="101"/>
        <v>7</v>
      </c>
      <c r="E1089" s="40">
        <f t="shared" si="102"/>
        <v>15</v>
      </c>
      <c r="F1089" s="40" t="str">
        <f t="shared" si="103"/>
        <v>tamowski</v>
      </c>
      <c r="G1089" s="40" t="str">
        <f>VLOOKUP(F1089,'Effectif contrat'!A:B,2,FALSE)</f>
        <v>AIRBUS - MAINTENANCE MOSE</v>
      </c>
      <c r="H1089" s="31" t="s">
        <v>19</v>
      </c>
      <c r="I1089" s="31" t="s">
        <v>62</v>
      </c>
      <c r="J1089" s="31" t="s">
        <v>480</v>
      </c>
      <c r="K1089" s="38">
        <v>4.26</v>
      </c>
      <c r="L1089" s="31">
        <v>5</v>
      </c>
      <c r="M1089" s="38">
        <v>21.3</v>
      </c>
      <c r="N1089" s="5"/>
      <c r="O1089" t="str">
        <f>VLOOKUP(I1089,Article_famille!A:B,2,FALSE)</f>
        <v>Pieds</v>
      </c>
      <c r="P1089" t="str">
        <f>VLOOKUP(A1089,'Copier commandes wix'!I:N,4,FALSE)</f>
        <v>‎10‎/‎01‎/‎2017</v>
      </c>
      <c r="Q1089">
        <f>VLOOKUP(G1089,'effectif par contrat'!A:B,2,FALSE)</f>
        <v>37</v>
      </c>
    </row>
    <row r="1090" spans="1:17" x14ac:dyDescent="0.35">
      <c r="A1090" s="58" t="s">
        <v>2024</v>
      </c>
      <c r="B1090" s="40" t="s">
        <v>117</v>
      </c>
      <c r="C1090" s="40" t="str">
        <f t="shared" si="100"/>
        <v>alexis</v>
      </c>
      <c r="D1090" s="40">
        <f t="shared" si="101"/>
        <v>7</v>
      </c>
      <c r="E1090" s="40">
        <f t="shared" si="102"/>
        <v>15</v>
      </c>
      <c r="F1090" s="40" t="str">
        <f t="shared" si="103"/>
        <v>tamowski</v>
      </c>
      <c r="G1090" s="40" t="str">
        <f>VLOOKUP(F1090,'Effectif contrat'!A:B,2,FALSE)</f>
        <v>AIRBUS - MAINTENANCE MOSE</v>
      </c>
      <c r="H1090" s="32" t="s">
        <v>25</v>
      </c>
      <c r="I1090" s="32" t="s">
        <v>90</v>
      </c>
      <c r="J1090" s="32">
        <v>41</v>
      </c>
      <c r="K1090" s="39">
        <v>44.82</v>
      </c>
      <c r="L1090" s="32">
        <v>1</v>
      </c>
      <c r="M1090" s="39">
        <v>44.82</v>
      </c>
      <c r="N1090" s="6"/>
      <c r="O1090" t="str">
        <f>VLOOKUP(I1090,Article_famille!A:B,2,FALSE)</f>
        <v>Pieds</v>
      </c>
      <c r="P1090" t="str">
        <f>VLOOKUP(A1090,'Copier commandes wix'!I:N,4,FALSE)</f>
        <v>‎10‎/‎01‎/‎2017</v>
      </c>
      <c r="Q1090">
        <f>VLOOKUP(G1090,'effectif par contrat'!A:B,2,FALSE)</f>
        <v>37</v>
      </c>
    </row>
    <row r="1091" spans="1:17" x14ac:dyDescent="0.35">
      <c r="A1091" s="58" t="s">
        <v>2024</v>
      </c>
      <c r="B1091" s="40" t="s">
        <v>117</v>
      </c>
      <c r="C1091" s="40" t="str">
        <f t="shared" si="100"/>
        <v>alexis</v>
      </c>
      <c r="D1091" s="40">
        <f t="shared" si="101"/>
        <v>7</v>
      </c>
      <c r="E1091" s="40">
        <f t="shared" si="102"/>
        <v>15</v>
      </c>
      <c r="F1091" s="40" t="str">
        <f t="shared" si="103"/>
        <v>tamowski</v>
      </c>
      <c r="G1091" s="40" t="str">
        <f>VLOOKUP(F1091,'Effectif contrat'!A:B,2,FALSE)</f>
        <v>AIRBUS - MAINTENANCE MOSE</v>
      </c>
      <c r="H1091" s="31" t="s">
        <v>19</v>
      </c>
      <c r="I1091" s="31" t="s">
        <v>495</v>
      </c>
      <c r="J1091" s="31">
        <v>8</v>
      </c>
      <c r="K1091" s="38">
        <v>4.9400000000000004</v>
      </c>
      <c r="L1091" s="31">
        <v>100</v>
      </c>
      <c r="M1091" s="38">
        <v>494</v>
      </c>
      <c r="N1091" s="5"/>
      <c r="O1091" t="str">
        <f>VLOOKUP(I1091,Article_famille!A:B,2,FALSE)</f>
        <v>Mains</v>
      </c>
      <c r="P1091" t="str">
        <f>VLOOKUP(A1091,'Copier commandes wix'!I:N,4,FALSE)</f>
        <v>‎10‎/‎01‎/‎2017</v>
      </c>
      <c r="Q1091">
        <f>VLOOKUP(G1091,'effectif par contrat'!A:B,2,FALSE)</f>
        <v>37</v>
      </c>
    </row>
    <row r="1092" spans="1:17" x14ac:dyDescent="0.35">
      <c r="A1092" s="58" t="s">
        <v>2024</v>
      </c>
      <c r="B1092" s="40" t="s">
        <v>117</v>
      </c>
      <c r="C1092" s="40" t="str">
        <f t="shared" si="100"/>
        <v>alexis</v>
      </c>
      <c r="D1092" s="40">
        <f t="shared" si="101"/>
        <v>7</v>
      </c>
      <c r="E1092" s="40">
        <f t="shared" si="102"/>
        <v>15</v>
      </c>
      <c r="F1092" s="40" t="str">
        <f t="shared" si="103"/>
        <v>tamowski</v>
      </c>
      <c r="G1092" s="40" t="str">
        <f>VLOOKUP(F1092,'Effectif contrat'!A:B,2,FALSE)</f>
        <v>AIRBUS - MAINTENANCE MOSE</v>
      </c>
      <c r="H1092" s="32" t="s">
        <v>19</v>
      </c>
      <c r="I1092" s="32" t="s">
        <v>495</v>
      </c>
      <c r="J1092" s="32">
        <v>9</v>
      </c>
      <c r="K1092" s="39">
        <v>4.9400000000000004</v>
      </c>
      <c r="L1092" s="32">
        <v>100</v>
      </c>
      <c r="M1092" s="39">
        <v>494</v>
      </c>
      <c r="N1092" s="6"/>
      <c r="O1092" t="str">
        <f>VLOOKUP(I1092,Article_famille!A:B,2,FALSE)</f>
        <v>Mains</v>
      </c>
      <c r="P1092" t="str">
        <f>VLOOKUP(A1092,'Copier commandes wix'!I:N,4,FALSE)</f>
        <v>‎10‎/‎01‎/‎2017</v>
      </c>
      <c r="Q1092">
        <f>VLOOKUP(G1092,'effectif par contrat'!A:B,2,FALSE)</f>
        <v>37</v>
      </c>
    </row>
    <row r="1093" spans="1:17" x14ac:dyDescent="0.35">
      <c r="A1093" s="58" t="s">
        <v>2024</v>
      </c>
      <c r="B1093" s="40" t="s">
        <v>117</v>
      </c>
      <c r="C1093" s="40" t="str">
        <f t="shared" si="100"/>
        <v>alexis</v>
      </c>
      <c r="D1093" s="40">
        <f t="shared" si="101"/>
        <v>7</v>
      </c>
      <c r="E1093" s="40">
        <f t="shared" si="102"/>
        <v>15</v>
      </c>
      <c r="F1093" s="40" t="str">
        <f t="shared" si="103"/>
        <v>tamowski</v>
      </c>
      <c r="G1093" s="40" t="str">
        <f>VLOOKUP(F1093,'Effectif contrat'!A:B,2,FALSE)</f>
        <v>AIRBUS - MAINTENANCE MOSE</v>
      </c>
      <c r="H1093" s="31" t="s">
        <v>19</v>
      </c>
      <c r="I1093" s="31" t="s">
        <v>495</v>
      </c>
      <c r="J1093" s="31">
        <v>10</v>
      </c>
      <c r="K1093" s="38">
        <v>4.9400000000000004</v>
      </c>
      <c r="L1093" s="31">
        <v>100</v>
      </c>
      <c r="M1093" s="38">
        <v>494</v>
      </c>
      <c r="N1093" s="5"/>
      <c r="O1093" t="str">
        <f>VLOOKUP(I1093,Article_famille!A:B,2,FALSE)</f>
        <v>Mains</v>
      </c>
      <c r="P1093" t="str">
        <f>VLOOKUP(A1093,'Copier commandes wix'!I:N,4,FALSE)</f>
        <v>‎10‎/‎01‎/‎2017</v>
      </c>
      <c r="Q1093">
        <f>VLOOKUP(G1093,'effectif par contrat'!A:B,2,FALSE)</f>
        <v>37</v>
      </c>
    </row>
    <row r="1094" spans="1:17" x14ac:dyDescent="0.35">
      <c r="A1094" s="58" t="s">
        <v>2024</v>
      </c>
      <c r="B1094" s="40" t="s">
        <v>91</v>
      </c>
      <c r="C1094" s="40" t="str">
        <f t="shared" si="100"/>
        <v>pascal</v>
      </c>
      <c r="D1094" s="40">
        <f t="shared" si="101"/>
        <v>7</v>
      </c>
      <c r="E1094" s="40">
        <f t="shared" si="102"/>
        <v>13</v>
      </c>
      <c r="F1094" s="40" t="str">
        <f t="shared" si="103"/>
        <v>garcia</v>
      </c>
      <c r="G1094" s="40" t="str">
        <f>VLOOKUP(F1094,'Effectif contrat'!A:B,2,FALSE)</f>
        <v>PIONEER - MAINTENANCE</v>
      </c>
      <c r="H1094" s="31" t="s">
        <v>112</v>
      </c>
      <c r="I1094" s="31" t="s">
        <v>211</v>
      </c>
      <c r="J1094" s="31" t="s">
        <v>114</v>
      </c>
      <c r="K1094" s="38">
        <v>0</v>
      </c>
      <c r="L1094" s="31">
        <v>2</v>
      </c>
      <c r="M1094" s="38">
        <v>0</v>
      </c>
      <c r="N1094" s="5"/>
      <c r="O1094" t="str">
        <f>VLOOKUP(I1094,Article_famille!A:B,2,FALSE)</f>
        <v>VPI</v>
      </c>
      <c r="P1094" t="str">
        <f>VLOOKUP(A1094,'Copier commandes wix'!I:N,4,FALSE)</f>
        <v>‎10‎/‎01‎/‎2017</v>
      </c>
      <c r="Q1094">
        <f>VLOOKUP(G1094,'effectif par contrat'!A:B,2,FALSE)</f>
        <v>2</v>
      </c>
    </row>
    <row r="1095" spans="1:17" x14ac:dyDescent="0.35">
      <c r="A1095" s="58" t="s">
        <v>2025</v>
      </c>
      <c r="B1095" s="40" t="s">
        <v>532</v>
      </c>
      <c r="C1095" s="40" t="str">
        <f t="shared" si="100"/>
        <v>jean-luc</v>
      </c>
      <c r="D1095" s="40">
        <f t="shared" si="101"/>
        <v>9</v>
      </c>
      <c r="E1095" s="40">
        <f t="shared" si="102"/>
        <v>13</v>
      </c>
      <c r="F1095" s="40" t="str">
        <f t="shared" si="103"/>
        <v>cebe</v>
      </c>
      <c r="G1095" s="40" t="str">
        <f>VLOOKUP(F1095,'Effectif contrat'!A:B,2,FALSE)</f>
        <v>CHANTIERS ELEC - REIXACH</v>
      </c>
      <c r="H1095" s="31" t="s">
        <v>19</v>
      </c>
      <c r="I1095" s="31" t="s">
        <v>20</v>
      </c>
      <c r="J1095" s="31">
        <v>9</v>
      </c>
      <c r="K1095" s="38">
        <v>3.71</v>
      </c>
      <c r="L1095" s="31">
        <v>10</v>
      </c>
      <c r="M1095" s="38">
        <v>37.1</v>
      </c>
      <c r="N1095" s="5"/>
      <c r="O1095" t="str">
        <f>VLOOKUP(I1095,Article_famille!A:B,2,FALSE)</f>
        <v>Mains</v>
      </c>
      <c r="P1095" t="str">
        <f>VLOOKUP(A1095,'Copier commandes wix'!I:N,4,FALSE)</f>
        <v>‎16‎/‎01‎/‎2017</v>
      </c>
      <c r="Q1095">
        <f>VLOOKUP(G1095,'effectif par contrat'!A:B,2,FALSE)</f>
        <v>6</v>
      </c>
    </row>
    <row r="1096" spans="1:17" x14ac:dyDescent="0.35">
      <c r="A1096" s="58" t="s">
        <v>2025</v>
      </c>
      <c r="B1096" s="40" t="s">
        <v>532</v>
      </c>
      <c r="C1096" s="40" t="str">
        <f t="shared" si="100"/>
        <v>jean-luc</v>
      </c>
      <c r="D1096" s="40">
        <f t="shared" si="101"/>
        <v>9</v>
      </c>
      <c r="E1096" s="40">
        <f t="shared" si="102"/>
        <v>13</v>
      </c>
      <c r="F1096" s="40" t="str">
        <f t="shared" si="103"/>
        <v>cebe</v>
      </c>
      <c r="G1096" s="40" t="str">
        <f>VLOOKUP(F1096,'Effectif contrat'!A:B,2,FALSE)</f>
        <v>CHANTIERS ELEC - REIXACH</v>
      </c>
      <c r="H1096" s="32" t="s">
        <v>19</v>
      </c>
      <c r="I1096" s="32" t="s">
        <v>495</v>
      </c>
      <c r="J1096" s="32">
        <v>9</v>
      </c>
      <c r="K1096" s="39">
        <v>4.9400000000000004</v>
      </c>
      <c r="L1096" s="32">
        <v>10</v>
      </c>
      <c r="M1096" s="39">
        <v>49.4</v>
      </c>
      <c r="N1096" s="6"/>
      <c r="O1096" t="str">
        <f>VLOOKUP(I1096,Article_famille!A:B,2,FALSE)</f>
        <v>Mains</v>
      </c>
      <c r="P1096" t="str">
        <f>VLOOKUP(A1096,'Copier commandes wix'!I:N,4,FALSE)</f>
        <v>‎16‎/‎01‎/‎2017</v>
      </c>
      <c r="Q1096">
        <f>VLOOKUP(G1096,'effectif par contrat'!A:B,2,FALSE)</f>
        <v>6</v>
      </c>
    </row>
    <row r="1097" spans="1:17" x14ac:dyDescent="0.35">
      <c r="A1097" s="58" t="s">
        <v>2025</v>
      </c>
      <c r="B1097" s="40" t="s">
        <v>532</v>
      </c>
      <c r="C1097" s="40" t="str">
        <f t="shared" si="100"/>
        <v>jean-luc</v>
      </c>
      <c r="D1097" s="40">
        <f t="shared" si="101"/>
        <v>9</v>
      </c>
      <c r="E1097" s="40">
        <f t="shared" si="102"/>
        <v>13</v>
      </c>
      <c r="F1097" s="40" t="str">
        <f t="shared" si="103"/>
        <v>cebe</v>
      </c>
      <c r="G1097" s="40" t="str">
        <f>VLOOKUP(F1097,'Effectif contrat'!A:B,2,FALSE)</f>
        <v>CHANTIERS ELEC - REIXACH</v>
      </c>
      <c r="H1097" s="31" t="s">
        <v>19</v>
      </c>
      <c r="I1097" s="31" t="s">
        <v>495</v>
      </c>
      <c r="J1097" s="31">
        <v>10</v>
      </c>
      <c r="K1097" s="38">
        <v>4.9400000000000004</v>
      </c>
      <c r="L1097" s="31">
        <v>10</v>
      </c>
      <c r="M1097" s="38">
        <v>49.4</v>
      </c>
      <c r="N1097" s="5"/>
      <c r="O1097" t="str">
        <f>VLOOKUP(I1097,Article_famille!A:B,2,FALSE)</f>
        <v>Mains</v>
      </c>
      <c r="P1097" t="str">
        <f>VLOOKUP(A1097,'Copier commandes wix'!I:N,4,FALSE)</f>
        <v>‎16‎/‎01‎/‎2017</v>
      </c>
      <c r="Q1097">
        <f>VLOOKUP(G1097,'effectif par contrat'!A:B,2,FALSE)</f>
        <v>6</v>
      </c>
    </row>
    <row r="1098" spans="1:17" x14ac:dyDescent="0.35">
      <c r="A1098" s="58" t="s">
        <v>2025</v>
      </c>
      <c r="B1098" s="40" t="s">
        <v>532</v>
      </c>
      <c r="C1098" s="40" t="str">
        <f t="shared" si="100"/>
        <v>jean-luc</v>
      </c>
      <c r="D1098" s="40">
        <f t="shared" si="101"/>
        <v>9</v>
      </c>
      <c r="E1098" s="40">
        <f t="shared" si="102"/>
        <v>13</v>
      </c>
      <c r="F1098" s="40" t="str">
        <f t="shared" si="103"/>
        <v>cebe</v>
      </c>
      <c r="G1098" s="40" t="str">
        <f>VLOOKUP(F1098,'Effectif contrat'!A:B,2,FALSE)</f>
        <v>CHANTIERS ELEC - REIXACH</v>
      </c>
      <c r="H1098" s="32" t="s">
        <v>19</v>
      </c>
      <c r="I1098" s="32" t="s">
        <v>495</v>
      </c>
      <c r="J1098" s="32">
        <v>11</v>
      </c>
      <c r="K1098" s="39">
        <v>4.9400000000000004</v>
      </c>
      <c r="L1098" s="32">
        <v>10</v>
      </c>
      <c r="M1098" s="39">
        <v>49.4</v>
      </c>
      <c r="N1098" s="6"/>
      <c r="O1098" t="str">
        <f>VLOOKUP(I1098,Article_famille!A:B,2,FALSE)</f>
        <v>Mains</v>
      </c>
      <c r="P1098" t="str">
        <f>VLOOKUP(A1098,'Copier commandes wix'!I:N,4,FALSE)</f>
        <v>‎16‎/‎01‎/‎2017</v>
      </c>
      <c r="Q1098">
        <f>VLOOKUP(G1098,'effectif par contrat'!A:B,2,FALSE)</f>
        <v>6</v>
      </c>
    </row>
    <row r="1099" spans="1:17" x14ac:dyDescent="0.35">
      <c r="A1099" s="58" t="s">
        <v>2025</v>
      </c>
      <c r="B1099" s="40" t="s">
        <v>450</v>
      </c>
      <c r="C1099" s="40" t="str">
        <f t="shared" si="100"/>
        <v>stephane</v>
      </c>
      <c r="D1099" s="40">
        <f t="shared" si="101"/>
        <v>9</v>
      </c>
      <c r="E1099" s="40">
        <f t="shared" si="102"/>
        <v>15</v>
      </c>
      <c r="F1099" s="40" t="str">
        <f t="shared" si="103"/>
        <v>rodier</v>
      </c>
      <c r="G1099" s="40" t="str">
        <f>VLOOKUP(F1099,'Effectif contrat'!A:B,2,FALSE)</f>
        <v>CLIENTS DIVERS - TRAVAUX &amp; MAINTENANCE</v>
      </c>
      <c r="H1099" s="31" t="s">
        <v>19</v>
      </c>
      <c r="I1099" s="31" t="s">
        <v>455</v>
      </c>
      <c r="J1099" s="31">
        <v>42</v>
      </c>
      <c r="K1099" s="38">
        <v>45.67</v>
      </c>
      <c r="L1099" s="31">
        <v>1</v>
      </c>
      <c r="M1099" s="38">
        <v>45.67</v>
      </c>
      <c r="N1099" s="5"/>
      <c r="O1099" t="str">
        <f>VLOOKUP(I1099,Article_famille!A:B,2,FALSE)</f>
        <v>Pieds</v>
      </c>
      <c r="P1099" t="str">
        <f>VLOOKUP(A1099,'Copier commandes wix'!I:N,4,FALSE)</f>
        <v>‎16‎/‎01‎/‎2017</v>
      </c>
      <c r="Q1099">
        <f>VLOOKUP(G1099,'effectif par contrat'!A:B,2,FALSE)</f>
        <v>8</v>
      </c>
    </row>
    <row r="1100" spans="1:17" x14ac:dyDescent="0.35">
      <c r="A1100" s="58" t="s">
        <v>2025</v>
      </c>
      <c r="B1100" s="40" t="s">
        <v>473</v>
      </c>
      <c r="C1100" s="40" t="str">
        <f t="shared" si="100"/>
        <v>Philippe</v>
      </c>
      <c r="D1100" s="40">
        <f t="shared" si="101"/>
        <v>9</v>
      </c>
      <c r="E1100" s="40">
        <f t="shared" si="102"/>
        <v>17</v>
      </c>
      <c r="F1100" s="40" t="str">
        <f t="shared" si="103"/>
        <v>Rousseau</v>
      </c>
      <c r="G1100" s="40" t="str">
        <f>VLOOKUP(F1100,'Effectif contrat'!A:B,2,FALSE)</f>
        <v>METHODES</v>
      </c>
      <c r="H1100" s="31" t="s">
        <v>19</v>
      </c>
      <c r="I1100" s="31" t="s">
        <v>455</v>
      </c>
      <c r="J1100" s="31">
        <v>43</v>
      </c>
      <c r="K1100" s="38">
        <v>45.67</v>
      </c>
      <c r="L1100" s="31">
        <v>1</v>
      </c>
      <c r="M1100" s="38">
        <v>45.67</v>
      </c>
      <c r="N1100" s="5"/>
      <c r="O1100" t="str">
        <f>VLOOKUP(I1100,Article_famille!A:B,2,FALSE)</f>
        <v>Pieds</v>
      </c>
      <c r="P1100" t="str">
        <f>VLOOKUP(A1100,'Copier commandes wix'!I:N,4,FALSE)</f>
        <v>‎16‎/‎01‎/‎2017</v>
      </c>
      <c r="Q1100">
        <f>VLOOKUP(G1100,'effectif par contrat'!A:B,2,FALSE)</f>
        <v>9</v>
      </c>
    </row>
    <row r="1101" spans="1:17" x14ac:dyDescent="0.35">
      <c r="A1101" s="58" t="s">
        <v>2025</v>
      </c>
      <c r="B1101" s="40" t="s">
        <v>473</v>
      </c>
      <c r="C1101" s="40" t="str">
        <f t="shared" si="100"/>
        <v>Philippe</v>
      </c>
      <c r="D1101" s="40">
        <f t="shared" si="101"/>
        <v>9</v>
      </c>
      <c r="E1101" s="40">
        <f t="shared" si="102"/>
        <v>17</v>
      </c>
      <c r="F1101" s="40" t="str">
        <f t="shared" si="103"/>
        <v>Rousseau</v>
      </c>
      <c r="G1101" s="40" t="str">
        <f>VLOOKUP(F1101,'Effectif contrat'!A:B,2,FALSE)</f>
        <v>METHODES</v>
      </c>
      <c r="H1101" s="32" t="s">
        <v>19</v>
      </c>
      <c r="I1101" s="32" t="s">
        <v>62</v>
      </c>
      <c r="J1101" s="32" t="s">
        <v>480</v>
      </c>
      <c r="K1101" s="39">
        <v>4.26</v>
      </c>
      <c r="L1101" s="32">
        <v>1</v>
      </c>
      <c r="M1101" s="39">
        <v>4.26</v>
      </c>
      <c r="N1101" s="6"/>
      <c r="O1101" t="str">
        <f>VLOOKUP(I1101,Article_famille!A:B,2,FALSE)</f>
        <v>Pieds</v>
      </c>
      <c r="P1101" t="str">
        <f>VLOOKUP(A1101,'Copier commandes wix'!I:N,4,FALSE)</f>
        <v>‎16‎/‎01‎/‎2017</v>
      </c>
      <c r="Q1101">
        <f>VLOOKUP(G1101,'effectif par contrat'!A:B,2,FALSE)</f>
        <v>9</v>
      </c>
    </row>
    <row r="1102" spans="1:17" x14ac:dyDescent="0.35">
      <c r="A1102" s="58" t="s">
        <v>2025</v>
      </c>
      <c r="B1102" s="40" t="s">
        <v>109</v>
      </c>
      <c r="C1102" s="40" t="str">
        <f t="shared" si="100"/>
        <v>jean-luc</v>
      </c>
      <c r="D1102" s="40">
        <f t="shared" si="101"/>
        <v>9</v>
      </c>
      <c r="E1102" s="40">
        <f t="shared" si="102"/>
        <v>16</v>
      </c>
      <c r="F1102" s="40" t="str">
        <f t="shared" si="103"/>
        <v>granier</v>
      </c>
      <c r="G1102" s="40" t="str">
        <f>VLOOKUP(F1102,'Effectif contrat'!A:B,2,FALSE)</f>
        <v>SAM - MAINTENANCE</v>
      </c>
      <c r="H1102" s="31" t="s">
        <v>19</v>
      </c>
      <c r="I1102" s="31" t="s">
        <v>22</v>
      </c>
      <c r="J1102" s="31">
        <v>42</v>
      </c>
      <c r="K1102" s="38">
        <v>41.53</v>
      </c>
      <c r="L1102" s="31">
        <v>1</v>
      </c>
      <c r="M1102" s="38">
        <v>41.53</v>
      </c>
      <c r="N1102" s="5"/>
      <c r="O1102" t="str">
        <f>VLOOKUP(I1102,Article_famille!A:B,2,FALSE)</f>
        <v>Pieds</v>
      </c>
      <c r="P1102" t="str">
        <f>VLOOKUP(A1102,'Copier commandes wix'!I:N,4,FALSE)</f>
        <v>‎16‎/‎01‎/‎2017</v>
      </c>
      <c r="Q1102">
        <f>VLOOKUP(G1102,'effectif par contrat'!A:B,2,FALSE)</f>
        <v>2</v>
      </c>
    </row>
    <row r="1103" spans="1:17" x14ac:dyDescent="0.35">
      <c r="A1103" s="58" t="s">
        <v>2025</v>
      </c>
      <c r="B1103" s="40" t="s">
        <v>109</v>
      </c>
      <c r="C1103" s="40" t="str">
        <f t="shared" si="100"/>
        <v>jean-luc</v>
      </c>
      <c r="D1103" s="40">
        <f t="shared" si="101"/>
        <v>9</v>
      </c>
      <c r="E1103" s="40">
        <f t="shared" si="102"/>
        <v>16</v>
      </c>
      <c r="F1103" s="40" t="str">
        <f t="shared" si="103"/>
        <v>granier</v>
      </c>
      <c r="G1103" s="40" t="str">
        <f>VLOOKUP(F1103,'Effectif contrat'!A:B,2,FALSE)</f>
        <v>SAM - MAINTENANCE</v>
      </c>
      <c r="H1103" s="32" t="s">
        <v>19</v>
      </c>
      <c r="I1103" s="32" t="s">
        <v>62</v>
      </c>
      <c r="J1103" s="32" t="s">
        <v>480</v>
      </c>
      <c r="K1103" s="39">
        <v>4.26</v>
      </c>
      <c r="L1103" s="32">
        <v>1</v>
      </c>
      <c r="M1103" s="39">
        <v>4.26</v>
      </c>
      <c r="N1103" s="6"/>
      <c r="O1103" t="str">
        <f>VLOOKUP(I1103,Article_famille!A:B,2,FALSE)</f>
        <v>Pieds</v>
      </c>
      <c r="P1103" t="str">
        <f>VLOOKUP(A1103,'Copier commandes wix'!I:N,4,FALSE)</f>
        <v>‎16‎/‎01‎/‎2017</v>
      </c>
      <c r="Q1103">
        <f>VLOOKUP(G1103,'effectif par contrat'!A:B,2,FALSE)</f>
        <v>2</v>
      </c>
    </row>
    <row r="1104" spans="1:17" x14ac:dyDescent="0.35">
      <c r="A1104" s="58" t="s">
        <v>2025</v>
      </c>
      <c r="B1104" s="40" t="s">
        <v>141</v>
      </c>
      <c r="C1104" s="40" t="str">
        <f t="shared" si="100"/>
        <v>KARINE</v>
      </c>
      <c r="D1104" s="40">
        <f t="shared" si="101"/>
        <v>7</v>
      </c>
      <c r="E1104" s="40">
        <f t="shared" si="102"/>
        <v>12</v>
      </c>
      <c r="F1104" s="40" t="str">
        <f t="shared" si="103"/>
        <v>BEDON</v>
      </c>
      <c r="G1104" s="40" t="str">
        <f>VLOOKUP(F1104,'Effectif contrat'!A:B,2,FALSE)</f>
        <v>B05 - FONCTIONS SUPPORT</v>
      </c>
      <c r="H1104" s="31" t="s">
        <v>25</v>
      </c>
      <c r="I1104" s="31" t="s">
        <v>90</v>
      </c>
      <c r="J1104" s="31">
        <v>45</v>
      </c>
      <c r="K1104" s="38">
        <v>44.82</v>
      </c>
      <c r="L1104" s="31">
        <v>2</v>
      </c>
      <c r="M1104" s="38">
        <v>89.64</v>
      </c>
      <c r="N1104" s="5"/>
      <c r="O1104" t="str">
        <f>VLOOKUP(I1104,Article_famille!A:B,2,FALSE)</f>
        <v>Pieds</v>
      </c>
      <c r="P1104" t="str">
        <f>VLOOKUP(A1104,'Copier commandes wix'!I:N,4,FALSE)</f>
        <v>‎16‎/‎01‎/‎2017</v>
      </c>
      <c r="Q1104">
        <f>VLOOKUP(G1104,'effectif par contrat'!A:B,2,FALSE)</f>
        <v>10</v>
      </c>
    </row>
    <row r="1105" spans="1:17" x14ac:dyDescent="0.35">
      <c r="A1105" s="58" t="s">
        <v>2025</v>
      </c>
      <c r="B1105" s="40" t="s">
        <v>141</v>
      </c>
      <c r="C1105" s="40" t="str">
        <f t="shared" si="100"/>
        <v>KARINE</v>
      </c>
      <c r="D1105" s="40">
        <f t="shared" si="101"/>
        <v>7</v>
      </c>
      <c r="E1105" s="40">
        <f t="shared" si="102"/>
        <v>12</v>
      </c>
      <c r="F1105" s="40" t="str">
        <f t="shared" si="103"/>
        <v>BEDON</v>
      </c>
      <c r="G1105" s="40" t="str">
        <f>VLOOKUP(F1105,'Effectif contrat'!A:B,2,FALSE)</f>
        <v>B05 - FONCTIONS SUPPORT</v>
      </c>
      <c r="H1105" s="32" t="s">
        <v>25</v>
      </c>
      <c r="I1105" s="32" t="s">
        <v>90</v>
      </c>
      <c r="J1105" s="32">
        <v>43</v>
      </c>
      <c r="K1105" s="39">
        <v>44.82</v>
      </c>
      <c r="L1105" s="32">
        <v>2</v>
      </c>
      <c r="M1105" s="39">
        <v>89.64</v>
      </c>
      <c r="N1105" s="6"/>
      <c r="O1105" t="str">
        <f>VLOOKUP(I1105,Article_famille!A:B,2,FALSE)</f>
        <v>Pieds</v>
      </c>
      <c r="P1105" t="str">
        <f>VLOOKUP(A1105,'Copier commandes wix'!I:N,4,FALSE)</f>
        <v>‎16‎/‎01‎/‎2017</v>
      </c>
      <c r="Q1105">
        <f>VLOOKUP(G1105,'effectif par contrat'!A:B,2,FALSE)</f>
        <v>10</v>
      </c>
    </row>
    <row r="1106" spans="1:17" x14ac:dyDescent="0.35">
      <c r="A1106" s="58" t="s">
        <v>2025</v>
      </c>
      <c r="B1106" s="40" t="s">
        <v>141</v>
      </c>
      <c r="C1106" s="40" t="str">
        <f t="shared" si="100"/>
        <v>KARINE</v>
      </c>
      <c r="D1106" s="40">
        <f t="shared" si="101"/>
        <v>7</v>
      </c>
      <c r="E1106" s="40">
        <f t="shared" si="102"/>
        <v>12</v>
      </c>
      <c r="F1106" s="40" t="str">
        <f t="shared" si="103"/>
        <v>BEDON</v>
      </c>
      <c r="G1106" s="40" t="str">
        <f>VLOOKUP(F1106,'Effectif contrat'!A:B,2,FALSE)</f>
        <v>B05 - FONCTIONS SUPPORT</v>
      </c>
      <c r="H1106" s="31" t="s">
        <v>25</v>
      </c>
      <c r="I1106" s="31" t="s">
        <v>90</v>
      </c>
      <c r="J1106" s="31">
        <v>42</v>
      </c>
      <c r="K1106" s="38">
        <v>44.82</v>
      </c>
      <c r="L1106" s="31">
        <v>2</v>
      </c>
      <c r="M1106" s="38">
        <v>89.64</v>
      </c>
      <c r="N1106" s="5"/>
      <c r="O1106" t="str">
        <f>VLOOKUP(I1106,Article_famille!A:B,2,FALSE)</f>
        <v>Pieds</v>
      </c>
      <c r="P1106" t="str">
        <f>VLOOKUP(A1106,'Copier commandes wix'!I:N,4,FALSE)</f>
        <v>‎16‎/‎01‎/‎2017</v>
      </c>
      <c r="Q1106">
        <f>VLOOKUP(G1106,'effectif par contrat'!A:B,2,FALSE)</f>
        <v>10</v>
      </c>
    </row>
    <row r="1107" spans="1:17" x14ac:dyDescent="0.35">
      <c r="A1107" s="58" t="s">
        <v>2025</v>
      </c>
      <c r="B1107" s="40" t="s">
        <v>141</v>
      </c>
      <c r="C1107" s="40" t="str">
        <f t="shared" si="100"/>
        <v>KARINE</v>
      </c>
      <c r="D1107" s="40">
        <f t="shared" si="101"/>
        <v>7</v>
      </c>
      <c r="E1107" s="40">
        <f t="shared" si="102"/>
        <v>12</v>
      </c>
      <c r="F1107" s="40" t="str">
        <f t="shared" si="103"/>
        <v>BEDON</v>
      </c>
      <c r="G1107" s="40" t="str">
        <f>VLOOKUP(F1107,'Effectif contrat'!A:B,2,FALSE)</f>
        <v>B05 - FONCTIONS SUPPORT</v>
      </c>
      <c r="H1107" s="32" t="s">
        <v>25</v>
      </c>
      <c r="I1107" s="32" t="s">
        <v>90</v>
      </c>
      <c r="J1107" s="32">
        <v>41</v>
      </c>
      <c r="K1107" s="39">
        <v>44.82</v>
      </c>
      <c r="L1107" s="32">
        <v>1</v>
      </c>
      <c r="M1107" s="39">
        <v>44.82</v>
      </c>
      <c r="N1107" s="6"/>
      <c r="O1107" t="str">
        <f>VLOOKUP(I1107,Article_famille!A:B,2,FALSE)</f>
        <v>Pieds</v>
      </c>
      <c r="P1107" t="str">
        <f>VLOOKUP(A1107,'Copier commandes wix'!I:N,4,FALSE)</f>
        <v>‎16‎/‎01‎/‎2017</v>
      </c>
      <c r="Q1107">
        <f>VLOOKUP(G1107,'effectif par contrat'!A:B,2,FALSE)</f>
        <v>10</v>
      </c>
    </row>
    <row r="1108" spans="1:17" x14ac:dyDescent="0.35">
      <c r="A1108" s="58" t="s">
        <v>2026</v>
      </c>
      <c r="B1108" s="40" t="s">
        <v>141</v>
      </c>
      <c r="C1108" s="40" t="str">
        <f t="shared" si="100"/>
        <v>KARINE</v>
      </c>
      <c r="D1108" s="40">
        <f t="shared" si="101"/>
        <v>7</v>
      </c>
      <c r="E1108" s="40">
        <f t="shared" si="102"/>
        <v>12</v>
      </c>
      <c r="F1108" s="40" t="str">
        <f t="shared" si="103"/>
        <v>BEDON</v>
      </c>
      <c r="G1108" s="40" t="str">
        <f>VLOOKUP(F1108,'Effectif contrat'!A:B,2,FALSE)</f>
        <v>B05 - FONCTIONS SUPPORT</v>
      </c>
      <c r="H1108" s="31" t="s">
        <v>19</v>
      </c>
      <c r="I1108" s="31" t="s">
        <v>22</v>
      </c>
      <c r="J1108" s="31">
        <v>42</v>
      </c>
      <c r="K1108" s="38">
        <v>41.53</v>
      </c>
      <c r="L1108" s="31">
        <v>3</v>
      </c>
      <c r="M1108" s="38">
        <v>124.59</v>
      </c>
      <c r="N1108" s="5"/>
      <c r="O1108" t="str">
        <f>VLOOKUP(I1108,Article_famille!A:B,2,FALSE)</f>
        <v>Pieds</v>
      </c>
      <c r="P1108" t="str">
        <f>VLOOKUP(A1108,'Copier commandes wix'!I:N,4,FALSE)</f>
        <v>‎18‎/‎01‎/‎2017</v>
      </c>
      <c r="Q1108">
        <f>VLOOKUP(G1108,'effectif par contrat'!A:B,2,FALSE)</f>
        <v>10</v>
      </c>
    </row>
    <row r="1109" spans="1:17" x14ac:dyDescent="0.35">
      <c r="A1109" s="58" t="s">
        <v>2026</v>
      </c>
      <c r="B1109" s="40" t="s">
        <v>141</v>
      </c>
      <c r="C1109" s="40" t="str">
        <f t="shared" si="100"/>
        <v>KARINE</v>
      </c>
      <c r="D1109" s="40">
        <f t="shared" si="101"/>
        <v>7</v>
      </c>
      <c r="E1109" s="40">
        <f t="shared" si="102"/>
        <v>12</v>
      </c>
      <c r="F1109" s="40" t="str">
        <f t="shared" si="103"/>
        <v>BEDON</v>
      </c>
      <c r="G1109" s="40" t="str">
        <f>VLOOKUP(F1109,'Effectif contrat'!A:B,2,FALSE)</f>
        <v>B05 - FONCTIONS SUPPORT</v>
      </c>
      <c r="H1109" s="32" t="s">
        <v>19</v>
      </c>
      <c r="I1109" s="32" t="s">
        <v>22</v>
      </c>
      <c r="J1109" s="32">
        <v>43</v>
      </c>
      <c r="K1109" s="39">
        <v>41.53</v>
      </c>
      <c r="L1109" s="32">
        <v>3</v>
      </c>
      <c r="M1109" s="39">
        <v>124.59</v>
      </c>
      <c r="N1109" s="6"/>
      <c r="O1109" t="str">
        <f>VLOOKUP(I1109,Article_famille!A:B,2,FALSE)</f>
        <v>Pieds</v>
      </c>
      <c r="P1109" t="str">
        <f>VLOOKUP(A1109,'Copier commandes wix'!I:N,4,FALSE)</f>
        <v>‎18‎/‎01‎/‎2017</v>
      </c>
      <c r="Q1109">
        <f>VLOOKUP(G1109,'effectif par contrat'!A:B,2,FALSE)</f>
        <v>10</v>
      </c>
    </row>
    <row r="1110" spans="1:17" x14ac:dyDescent="0.35">
      <c r="A1110" s="58" t="s">
        <v>2026</v>
      </c>
      <c r="B1110" s="40" t="s">
        <v>141</v>
      </c>
      <c r="C1110" s="40" t="str">
        <f t="shared" si="100"/>
        <v>KARINE</v>
      </c>
      <c r="D1110" s="40">
        <f t="shared" si="101"/>
        <v>7</v>
      </c>
      <c r="E1110" s="40">
        <f t="shared" si="102"/>
        <v>12</v>
      </c>
      <c r="F1110" s="40" t="str">
        <f t="shared" si="103"/>
        <v>BEDON</v>
      </c>
      <c r="G1110" s="40" t="str">
        <f>VLOOKUP(F1110,'Effectif contrat'!A:B,2,FALSE)</f>
        <v>B05 - FONCTIONS SUPPORT</v>
      </c>
      <c r="H1110" s="31" t="s">
        <v>19</v>
      </c>
      <c r="I1110" s="31" t="s">
        <v>22</v>
      </c>
      <c r="J1110" s="31">
        <v>44</v>
      </c>
      <c r="K1110" s="38">
        <v>41.53</v>
      </c>
      <c r="L1110" s="31">
        <v>1</v>
      </c>
      <c r="M1110" s="38">
        <v>41.53</v>
      </c>
      <c r="N1110" s="5"/>
      <c r="O1110" t="str">
        <f>VLOOKUP(I1110,Article_famille!A:B,2,FALSE)</f>
        <v>Pieds</v>
      </c>
      <c r="P1110" t="str">
        <f>VLOOKUP(A1110,'Copier commandes wix'!I:N,4,FALSE)</f>
        <v>‎18‎/‎01‎/‎2017</v>
      </c>
      <c r="Q1110">
        <f>VLOOKUP(G1110,'effectif par contrat'!A:B,2,FALSE)</f>
        <v>10</v>
      </c>
    </row>
    <row r="1111" spans="1:17" x14ac:dyDescent="0.35">
      <c r="A1111" s="58" t="s">
        <v>2026</v>
      </c>
      <c r="B1111" s="40" t="s">
        <v>141</v>
      </c>
      <c r="C1111" s="40" t="str">
        <f t="shared" si="100"/>
        <v>KARINE</v>
      </c>
      <c r="D1111" s="40">
        <f t="shared" si="101"/>
        <v>7</v>
      </c>
      <c r="E1111" s="40">
        <f t="shared" si="102"/>
        <v>12</v>
      </c>
      <c r="F1111" s="40" t="str">
        <f t="shared" si="103"/>
        <v>BEDON</v>
      </c>
      <c r="G1111" s="40" t="str">
        <f>VLOOKUP(F1111,'Effectif contrat'!A:B,2,FALSE)</f>
        <v>B05 - FONCTIONS SUPPORT</v>
      </c>
      <c r="H1111" s="32" t="s">
        <v>19</v>
      </c>
      <c r="I1111" s="32" t="s">
        <v>37</v>
      </c>
      <c r="J1111" s="32">
        <v>41</v>
      </c>
      <c r="K1111" s="39">
        <v>35.200000000000003</v>
      </c>
      <c r="L1111" s="32">
        <v>1</v>
      </c>
      <c r="M1111" s="39">
        <v>35.200000000000003</v>
      </c>
      <c r="N1111" s="6"/>
      <c r="O1111" t="str">
        <f>VLOOKUP(I1111,Article_famille!A:B,2,FALSE)</f>
        <v>Pieds</v>
      </c>
      <c r="P1111" t="str">
        <f>VLOOKUP(A1111,'Copier commandes wix'!I:N,4,FALSE)</f>
        <v>‎18‎/‎01‎/‎2017</v>
      </c>
      <c r="Q1111">
        <f>VLOOKUP(G1111,'effectif par contrat'!A:B,2,FALSE)</f>
        <v>10</v>
      </c>
    </row>
    <row r="1112" spans="1:17" x14ac:dyDescent="0.35">
      <c r="A1112" s="58" t="s">
        <v>2026</v>
      </c>
      <c r="B1112" s="40" t="s">
        <v>141</v>
      </c>
      <c r="C1112" s="40" t="str">
        <f t="shared" si="100"/>
        <v>KARINE</v>
      </c>
      <c r="D1112" s="40">
        <f t="shared" si="101"/>
        <v>7</v>
      </c>
      <c r="E1112" s="40">
        <f t="shared" si="102"/>
        <v>12</v>
      </c>
      <c r="F1112" s="40" t="str">
        <f t="shared" si="103"/>
        <v>BEDON</v>
      </c>
      <c r="G1112" s="40" t="str">
        <f>VLOOKUP(F1112,'Effectif contrat'!A:B,2,FALSE)</f>
        <v>B05 - FONCTIONS SUPPORT</v>
      </c>
      <c r="H1112" s="31" t="s">
        <v>19</v>
      </c>
      <c r="I1112" s="31" t="s">
        <v>37</v>
      </c>
      <c r="J1112" s="31">
        <v>42</v>
      </c>
      <c r="K1112" s="38">
        <v>35.200000000000003</v>
      </c>
      <c r="L1112" s="31">
        <v>2</v>
      </c>
      <c r="M1112" s="38">
        <v>70.400000000000006</v>
      </c>
      <c r="N1112" s="5"/>
      <c r="O1112" t="str">
        <f>VLOOKUP(I1112,Article_famille!A:B,2,FALSE)</f>
        <v>Pieds</v>
      </c>
      <c r="P1112" t="str">
        <f>VLOOKUP(A1112,'Copier commandes wix'!I:N,4,FALSE)</f>
        <v>‎18‎/‎01‎/‎2017</v>
      </c>
      <c r="Q1112">
        <f>VLOOKUP(G1112,'effectif par contrat'!A:B,2,FALSE)</f>
        <v>10</v>
      </c>
    </row>
    <row r="1113" spans="1:17" x14ac:dyDescent="0.35">
      <c r="A1113" s="58" t="s">
        <v>2026</v>
      </c>
      <c r="B1113" s="40" t="s">
        <v>141</v>
      </c>
      <c r="C1113" s="40" t="str">
        <f t="shared" si="100"/>
        <v>KARINE</v>
      </c>
      <c r="D1113" s="40">
        <f t="shared" si="101"/>
        <v>7</v>
      </c>
      <c r="E1113" s="40">
        <f t="shared" si="102"/>
        <v>12</v>
      </c>
      <c r="F1113" s="40" t="str">
        <f t="shared" si="103"/>
        <v>BEDON</v>
      </c>
      <c r="G1113" s="40" t="str">
        <f>VLOOKUP(F1113,'Effectif contrat'!A:B,2,FALSE)</f>
        <v>B05 - FONCTIONS SUPPORT</v>
      </c>
      <c r="H1113" s="32" t="s">
        <v>19</v>
      </c>
      <c r="I1113" s="32" t="s">
        <v>37</v>
      </c>
      <c r="J1113" s="32">
        <v>43</v>
      </c>
      <c r="K1113" s="39">
        <v>35.200000000000003</v>
      </c>
      <c r="L1113" s="32">
        <v>3</v>
      </c>
      <c r="M1113" s="39">
        <v>105.6</v>
      </c>
      <c r="N1113" s="6"/>
      <c r="O1113" t="str">
        <f>VLOOKUP(I1113,Article_famille!A:B,2,FALSE)</f>
        <v>Pieds</v>
      </c>
      <c r="P1113" t="str">
        <f>VLOOKUP(A1113,'Copier commandes wix'!I:N,4,FALSE)</f>
        <v>‎18‎/‎01‎/‎2017</v>
      </c>
      <c r="Q1113">
        <f>VLOOKUP(G1113,'effectif par contrat'!A:B,2,FALSE)</f>
        <v>10</v>
      </c>
    </row>
    <row r="1114" spans="1:17" x14ac:dyDescent="0.35">
      <c r="A1114" s="58" t="s">
        <v>2026</v>
      </c>
      <c r="B1114" s="40" t="s">
        <v>141</v>
      </c>
      <c r="C1114" s="40" t="str">
        <f t="shared" si="100"/>
        <v>KARINE</v>
      </c>
      <c r="D1114" s="40">
        <f t="shared" si="101"/>
        <v>7</v>
      </c>
      <c r="E1114" s="40">
        <f t="shared" si="102"/>
        <v>12</v>
      </c>
      <c r="F1114" s="40" t="str">
        <f t="shared" si="103"/>
        <v>BEDON</v>
      </c>
      <c r="G1114" s="40" t="str">
        <f>VLOOKUP(F1114,'Effectif contrat'!A:B,2,FALSE)</f>
        <v>B05 - FONCTIONS SUPPORT</v>
      </c>
      <c r="H1114" s="31" t="s">
        <v>19</v>
      </c>
      <c r="I1114" s="31" t="s">
        <v>37</v>
      </c>
      <c r="J1114" s="31">
        <v>45</v>
      </c>
      <c r="K1114" s="38">
        <v>35.200000000000003</v>
      </c>
      <c r="L1114" s="31">
        <v>3</v>
      </c>
      <c r="M1114" s="38">
        <v>105.6</v>
      </c>
      <c r="N1114" s="5"/>
      <c r="O1114" t="str">
        <f>VLOOKUP(I1114,Article_famille!A:B,2,FALSE)</f>
        <v>Pieds</v>
      </c>
      <c r="P1114" t="str">
        <f>VLOOKUP(A1114,'Copier commandes wix'!I:N,4,FALSE)</f>
        <v>‎18‎/‎01‎/‎2017</v>
      </c>
      <c r="Q1114">
        <f>VLOOKUP(G1114,'effectif par contrat'!A:B,2,FALSE)</f>
        <v>10</v>
      </c>
    </row>
    <row r="1115" spans="1:17" x14ac:dyDescent="0.35">
      <c r="A1115" s="58" t="s">
        <v>2026</v>
      </c>
      <c r="B1115" s="40" t="s">
        <v>141</v>
      </c>
      <c r="C1115" s="40" t="str">
        <f t="shared" si="100"/>
        <v>KARINE</v>
      </c>
      <c r="D1115" s="40">
        <f t="shared" si="101"/>
        <v>7</v>
      </c>
      <c r="E1115" s="40">
        <f t="shared" si="102"/>
        <v>12</v>
      </c>
      <c r="F1115" s="40" t="str">
        <f t="shared" si="103"/>
        <v>BEDON</v>
      </c>
      <c r="G1115" s="40" t="str">
        <f>VLOOKUP(F1115,'Effectif contrat'!A:B,2,FALSE)</f>
        <v>B05 - FONCTIONS SUPPORT</v>
      </c>
      <c r="H1115" s="31" t="s">
        <v>25</v>
      </c>
      <c r="I1115" s="31" t="s">
        <v>35</v>
      </c>
      <c r="J1115" s="31">
        <v>43</v>
      </c>
      <c r="K1115" s="38">
        <v>29.89</v>
      </c>
      <c r="L1115" s="31">
        <v>1</v>
      </c>
      <c r="M1115" s="38">
        <v>29.89</v>
      </c>
      <c r="N1115" s="5"/>
      <c r="O1115" t="str">
        <f>VLOOKUP(I1115,Article_famille!A:B,2,FALSE)</f>
        <v>Pieds</v>
      </c>
      <c r="P1115" t="str">
        <f>VLOOKUP(A1115,'Copier commandes wix'!I:N,4,FALSE)</f>
        <v>‎18‎/‎01‎/‎2017</v>
      </c>
      <c r="Q1115">
        <f>VLOOKUP(G1115,'effectif par contrat'!A:B,2,FALSE)</f>
        <v>10</v>
      </c>
    </row>
    <row r="1116" spans="1:17" x14ac:dyDescent="0.35">
      <c r="A1116" s="58" t="s">
        <v>2026</v>
      </c>
      <c r="B1116" s="40" t="s">
        <v>141</v>
      </c>
      <c r="C1116" s="40" t="str">
        <f t="shared" si="100"/>
        <v>KARINE</v>
      </c>
      <c r="D1116" s="40">
        <f t="shared" si="101"/>
        <v>7</v>
      </c>
      <c r="E1116" s="40">
        <f t="shared" si="102"/>
        <v>12</v>
      </c>
      <c r="F1116" s="40" t="str">
        <f t="shared" si="103"/>
        <v>BEDON</v>
      </c>
      <c r="G1116" s="40" t="str">
        <f>VLOOKUP(F1116,'Effectif contrat'!A:B,2,FALSE)</f>
        <v>B05 - FONCTIONS SUPPORT</v>
      </c>
      <c r="H1116" s="32" t="s">
        <v>25</v>
      </c>
      <c r="I1116" s="32" t="s">
        <v>35</v>
      </c>
      <c r="J1116" s="32">
        <v>44</v>
      </c>
      <c r="K1116" s="39">
        <v>29.89</v>
      </c>
      <c r="L1116" s="32">
        <v>2</v>
      </c>
      <c r="M1116" s="39">
        <v>59.78</v>
      </c>
      <c r="N1116" s="6"/>
      <c r="O1116" t="str">
        <f>VLOOKUP(I1116,Article_famille!A:B,2,FALSE)</f>
        <v>Pieds</v>
      </c>
      <c r="P1116" t="str">
        <f>VLOOKUP(A1116,'Copier commandes wix'!I:N,4,FALSE)</f>
        <v>‎18‎/‎01‎/‎2017</v>
      </c>
      <c r="Q1116">
        <f>VLOOKUP(G1116,'effectif par contrat'!A:B,2,FALSE)</f>
        <v>10</v>
      </c>
    </row>
    <row r="1117" spans="1:17" x14ac:dyDescent="0.35">
      <c r="A1117" s="58" t="s">
        <v>2026</v>
      </c>
      <c r="B1117" s="40" t="s">
        <v>141</v>
      </c>
      <c r="C1117" s="40" t="str">
        <f t="shared" si="100"/>
        <v>KARINE</v>
      </c>
      <c r="D1117" s="40">
        <f t="shared" si="101"/>
        <v>7</v>
      </c>
      <c r="E1117" s="40">
        <f t="shared" si="102"/>
        <v>12</v>
      </c>
      <c r="F1117" s="40" t="str">
        <f t="shared" si="103"/>
        <v>BEDON</v>
      </c>
      <c r="G1117" s="40" t="str">
        <f>VLOOKUP(F1117,'Effectif contrat'!A:B,2,FALSE)</f>
        <v>B05 - FONCTIONS SUPPORT</v>
      </c>
      <c r="H1117" s="31" t="s">
        <v>19</v>
      </c>
      <c r="I1117" s="31" t="s">
        <v>20</v>
      </c>
      <c r="J1117" s="31">
        <v>9</v>
      </c>
      <c r="K1117" s="38">
        <v>3.71</v>
      </c>
      <c r="L1117" s="31">
        <v>72</v>
      </c>
      <c r="M1117" s="38">
        <v>267.12</v>
      </c>
      <c r="N1117" s="5"/>
      <c r="O1117" t="str">
        <f>VLOOKUP(I1117,Article_famille!A:B,2,FALSE)</f>
        <v>Mains</v>
      </c>
      <c r="P1117" t="str">
        <f>VLOOKUP(A1117,'Copier commandes wix'!I:N,4,FALSE)</f>
        <v>‎18‎/‎01‎/‎2017</v>
      </c>
      <c r="Q1117">
        <f>VLOOKUP(G1117,'effectif par contrat'!A:B,2,FALSE)</f>
        <v>10</v>
      </c>
    </row>
    <row r="1118" spans="1:17" x14ac:dyDescent="0.35">
      <c r="A1118" s="58" t="s">
        <v>2026</v>
      </c>
      <c r="B1118" s="40" t="s">
        <v>141</v>
      </c>
      <c r="C1118" s="40" t="str">
        <f t="shared" si="100"/>
        <v>KARINE</v>
      </c>
      <c r="D1118" s="40">
        <f t="shared" si="101"/>
        <v>7</v>
      </c>
      <c r="E1118" s="40">
        <f t="shared" si="102"/>
        <v>12</v>
      </c>
      <c r="F1118" s="40" t="str">
        <f t="shared" si="103"/>
        <v>BEDON</v>
      </c>
      <c r="G1118" s="40" t="str">
        <f>VLOOKUP(F1118,'Effectif contrat'!A:B,2,FALSE)</f>
        <v>B05 - FONCTIONS SUPPORT</v>
      </c>
      <c r="H1118" s="32" t="s">
        <v>19</v>
      </c>
      <c r="I1118" s="32" t="s">
        <v>20</v>
      </c>
      <c r="J1118" s="32">
        <v>10</v>
      </c>
      <c r="K1118" s="39">
        <v>3.71</v>
      </c>
      <c r="L1118" s="32">
        <v>48</v>
      </c>
      <c r="M1118" s="39">
        <v>178.08</v>
      </c>
      <c r="N1118" s="6"/>
      <c r="O1118" t="str">
        <f>VLOOKUP(I1118,Article_famille!A:B,2,FALSE)</f>
        <v>Mains</v>
      </c>
      <c r="P1118" t="str">
        <f>VLOOKUP(A1118,'Copier commandes wix'!I:N,4,FALSE)</f>
        <v>‎18‎/‎01‎/‎2017</v>
      </c>
      <c r="Q1118">
        <f>VLOOKUP(G1118,'effectif par contrat'!A:B,2,FALSE)</f>
        <v>10</v>
      </c>
    </row>
    <row r="1119" spans="1:17" x14ac:dyDescent="0.35">
      <c r="A1119" s="58" t="s">
        <v>2026</v>
      </c>
      <c r="B1119" s="40" t="s">
        <v>141</v>
      </c>
      <c r="C1119" s="40" t="str">
        <f t="shared" si="100"/>
        <v>KARINE</v>
      </c>
      <c r="D1119" s="40">
        <f t="shared" si="101"/>
        <v>7</v>
      </c>
      <c r="E1119" s="40">
        <f t="shared" si="102"/>
        <v>12</v>
      </c>
      <c r="F1119" s="40" t="str">
        <f t="shared" si="103"/>
        <v>BEDON</v>
      </c>
      <c r="G1119" s="40" t="str">
        <f>VLOOKUP(F1119,'Effectif contrat'!A:B,2,FALSE)</f>
        <v>B05 - FONCTIONS SUPPORT</v>
      </c>
      <c r="H1119" s="31" t="s">
        <v>19</v>
      </c>
      <c r="I1119" s="31" t="s">
        <v>20</v>
      </c>
      <c r="J1119" s="31">
        <v>11</v>
      </c>
      <c r="K1119" s="38">
        <v>3.71</v>
      </c>
      <c r="L1119" s="31">
        <v>24</v>
      </c>
      <c r="M1119" s="38">
        <v>89.04</v>
      </c>
      <c r="N1119" s="5"/>
      <c r="O1119" t="str">
        <f>VLOOKUP(I1119,Article_famille!A:B,2,FALSE)</f>
        <v>Mains</v>
      </c>
      <c r="P1119" t="str">
        <f>VLOOKUP(A1119,'Copier commandes wix'!I:N,4,FALSE)</f>
        <v>‎18‎/‎01‎/‎2017</v>
      </c>
      <c r="Q1119">
        <f>VLOOKUP(G1119,'effectif par contrat'!A:B,2,FALSE)</f>
        <v>10</v>
      </c>
    </row>
    <row r="1120" spans="1:17" x14ac:dyDescent="0.35">
      <c r="A1120" s="58" t="s">
        <v>2026</v>
      </c>
      <c r="B1120" s="40" t="s">
        <v>141</v>
      </c>
      <c r="C1120" s="40" t="str">
        <f t="shared" si="100"/>
        <v>KARINE</v>
      </c>
      <c r="D1120" s="40">
        <f t="shared" si="101"/>
        <v>7</v>
      </c>
      <c r="E1120" s="40">
        <f t="shared" si="102"/>
        <v>12</v>
      </c>
      <c r="F1120" s="40" t="str">
        <f t="shared" si="103"/>
        <v>BEDON</v>
      </c>
      <c r="G1120" s="40" t="str">
        <f>VLOOKUP(F1120,'Effectif contrat'!A:B,2,FALSE)</f>
        <v>B05 - FONCTIONS SUPPORT</v>
      </c>
      <c r="H1120" s="32" t="s">
        <v>19</v>
      </c>
      <c r="I1120" s="32" t="s">
        <v>86</v>
      </c>
      <c r="J1120" s="32"/>
      <c r="K1120" s="39">
        <v>16.88</v>
      </c>
      <c r="L1120" s="32">
        <v>1</v>
      </c>
      <c r="M1120" s="39">
        <v>16.88</v>
      </c>
      <c r="N1120" s="6"/>
      <c r="O1120" t="str">
        <f>VLOOKUP(I1120,Article_famille!A:B,2,FALSE)</f>
        <v>Auditif</v>
      </c>
      <c r="P1120" t="str">
        <f>VLOOKUP(A1120,'Copier commandes wix'!I:N,4,FALSE)</f>
        <v>‎18‎/‎01‎/‎2017</v>
      </c>
      <c r="Q1120">
        <f>VLOOKUP(G1120,'effectif par contrat'!A:B,2,FALSE)</f>
        <v>10</v>
      </c>
    </row>
    <row r="1121" spans="1:17" x14ac:dyDescent="0.35">
      <c r="A1121" s="58" t="s">
        <v>2026</v>
      </c>
      <c r="B1121" s="40" t="s">
        <v>141</v>
      </c>
      <c r="C1121" s="40" t="str">
        <f t="shared" si="100"/>
        <v>KARINE</v>
      </c>
      <c r="D1121" s="40">
        <f t="shared" si="101"/>
        <v>7</v>
      </c>
      <c r="E1121" s="40">
        <f t="shared" si="102"/>
        <v>12</v>
      </c>
      <c r="F1121" s="40" t="str">
        <f t="shared" si="103"/>
        <v>BEDON</v>
      </c>
      <c r="G1121" s="40" t="str">
        <f>VLOOKUP(F1121,'Effectif contrat'!A:B,2,FALSE)</f>
        <v>B05 - FONCTIONS SUPPORT</v>
      </c>
      <c r="H1121" s="31" t="s">
        <v>25</v>
      </c>
      <c r="I1121" s="31" t="s">
        <v>445</v>
      </c>
      <c r="J1121" s="31">
        <v>8</v>
      </c>
      <c r="K1121" s="38">
        <v>3.68</v>
      </c>
      <c r="L1121" s="31">
        <v>10</v>
      </c>
      <c r="M1121" s="38">
        <v>36.799999999999997</v>
      </c>
      <c r="N1121" s="5"/>
      <c r="O1121" t="str">
        <f>VLOOKUP(I1121,Article_famille!A:B,2,FALSE)</f>
        <v>Mains</v>
      </c>
      <c r="P1121" t="str">
        <f>VLOOKUP(A1121,'Copier commandes wix'!I:N,4,FALSE)</f>
        <v>‎18‎/‎01‎/‎2017</v>
      </c>
      <c r="Q1121">
        <f>VLOOKUP(G1121,'effectif par contrat'!A:B,2,FALSE)</f>
        <v>10</v>
      </c>
    </row>
    <row r="1122" spans="1:17" x14ac:dyDescent="0.35">
      <c r="A1122" s="58" t="s">
        <v>2026</v>
      </c>
      <c r="B1122" s="40" t="s">
        <v>141</v>
      </c>
      <c r="C1122" s="40" t="str">
        <f t="shared" si="100"/>
        <v>KARINE</v>
      </c>
      <c r="D1122" s="40">
        <f t="shared" si="101"/>
        <v>7</v>
      </c>
      <c r="E1122" s="40">
        <f t="shared" si="102"/>
        <v>12</v>
      </c>
      <c r="F1122" s="40" t="str">
        <f t="shared" si="103"/>
        <v>BEDON</v>
      </c>
      <c r="G1122" s="40" t="str">
        <f>VLOOKUP(F1122,'Effectif contrat'!A:B,2,FALSE)</f>
        <v>B05 - FONCTIONS SUPPORT</v>
      </c>
      <c r="H1122" s="32" t="s">
        <v>25</v>
      </c>
      <c r="I1122" s="32" t="s">
        <v>445</v>
      </c>
      <c r="J1122" s="32">
        <v>9</v>
      </c>
      <c r="K1122" s="39">
        <v>3.68</v>
      </c>
      <c r="L1122" s="32">
        <v>10</v>
      </c>
      <c r="M1122" s="39">
        <v>36.799999999999997</v>
      </c>
      <c r="N1122" s="6"/>
      <c r="O1122" t="str">
        <f>VLOOKUP(I1122,Article_famille!A:B,2,FALSE)</f>
        <v>Mains</v>
      </c>
      <c r="P1122" t="str">
        <f>VLOOKUP(A1122,'Copier commandes wix'!I:N,4,FALSE)</f>
        <v>‎18‎/‎01‎/‎2017</v>
      </c>
      <c r="Q1122">
        <f>VLOOKUP(G1122,'effectif par contrat'!A:B,2,FALSE)</f>
        <v>10</v>
      </c>
    </row>
    <row r="1123" spans="1:17" x14ac:dyDescent="0.35">
      <c r="A1123" s="58" t="s">
        <v>2026</v>
      </c>
      <c r="B1123" s="40" t="s">
        <v>552</v>
      </c>
      <c r="C1123" s="40" t="str">
        <f t="shared" si="100"/>
        <v>eric</v>
      </c>
      <c r="D1123" s="40">
        <f t="shared" si="101"/>
        <v>5</v>
      </c>
      <c r="E1123" s="40">
        <f t="shared" si="102"/>
        <v>18</v>
      </c>
      <c r="F1123" s="40" t="str">
        <f t="shared" si="103"/>
        <v>sanchez-clary</v>
      </c>
      <c r="G1123" s="40" t="str">
        <f>VLOOKUP(F1123,'Effectif contrat'!A:B,2,FALSE)</f>
        <v>AIRBUS - MAINTENANCE FAL</v>
      </c>
      <c r="H1123" s="31" t="s">
        <v>19</v>
      </c>
      <c r="I1123" s="31" t="s">
        <v>177</v>
      </c>
      <c r="J1123" s="31">
        <v>9</v>
      </c>
      <c r="K1123" s="38">
        <v>11.35</v>
      </c>
      <c r="L1123" s="31">
        <v>3</v>
      </c>
      <c r="M1123" s="38">
        <v>34.049999999999997</v>
      </c>
      <c r="N1123" s="5"/>
      <c r="O1123" t="str">
        <f>VLOOKUP(I1123,Article_famille!A:B,2,FALSE)</f>
        <v>Mains</v>
      </c>
      <c r="P1123" t="str">
        <f>VLOOKUP(A1123,'Copier commandes wix'!I:N,4,FALSE)</f>
        <v>‎18‎/‎01‎/‎2017</v>
      </c>
      <c r="Q1123">
        <f>VLOOKUP(G1123,'effectif par contrat'!A:B,2,FALSE)</f>
        <v>38</v>
      </c>
    </row>
    <row r="1124" spans="1:17" x14ac:dyDescent="0.35">
      <c r="A1124" s="58" t="s">
        <v>2026</v>
      </c>
      <c r="B1124" s="40" t="s">
        <v>552</v>
      </c>
      <c r="C1124" s="40" t="str">
        <f t="shared" si="100"/>
        <v>eric</v>
      </c>
      <c r="D1124" s="40">
        <f t="shared" si="101"/>
        <v>5</v>
      </c>
      <c r="E1124" s="40">
        <f t="shared" si="102"/>
        <v>18</v>
      </c>
      <c r="F1124" s="40" t="str">
        <f t="shared" si="103"/>
        <v>sanchez-clary</v>
      </c>
      <c r="G1124" s="40" t="str">
        <f>VLOOKUP(F1124,'Effectif contrat'!A:B,2,FALSE)</f>
        <v>AIRBUS - MAINTENANCE FAL</v>
      </c>
      <c r="H1124" s="32" t="s">
        <v>19</v>
      </c>
      <c r="I1124" s="32" t="s">
        <v>177</v>
      </c>
      <c r="J1124" s="32">
        <v>10</v>
      </c>
      <c r="K1124" s="39">
        <v>11.35</v>
      </c>
      <c r="L1124" s="32">
        <v>3</v>
      </c>
      <c r="M1124" s="39">
        <v>34.049999999999997</v>
      </c>
      <c r="N1124" s="6"/>
      <c r="O1124" t="str">
        <f>VLOOKUP(I1124,Article_famille!A:B,2,FALSE)</f>
        <v>Mains</v>
      </c>
      <c r="P1124" t="str">
        <f>VLOOKUP(A1124,'Copier commandes wix'!I:N,4,FALSE)</f>
        <v>‎18‎/‎01‎/‎2017</v>
      </c>
      <c r="Q1124">
        <f>VLOOKUP(G1124,'effectif par contrat'!A:B,2,FALSE)</f>
        <v>38</v>
      </c>
    </row>
    <row r="1125" spans="1:17" x14ac:dyDescent="0.35">
      <c r="A1125" s="58" t="s">
        <v>2026</v>
      </c>
      <c r="B1125" s="40" t="s">
        <v>552</v>
      </c>
      <c r="C1125" s="40" t="str">
        <f t="shared" si="100"/>
        <v>eric</v>
      </c>
      <c r="D1125" s="40">
        <f t="shared" si="101"/>
        <v>5</v>
      </c>
      <c r="E1125" s="40">
        <f t="shared" si="102"/>
        <v>18</v>
      </c>
      <c r="F1125" s="40" t="str">
        <f t="shared" si="103"/>
        <v>sanchez-clary</v>
      </c>
      <c r="G1125" s="40" t="str">
        <f>VLOOKUP(F1125,'Effectif contrat'!A:B,2,FALSE)</f>
        <v>AIRBUS - MAINTENANCE FAL</v>
      </c>
      <c r="H1125" s="31" t="s">
        <v>19</v>
      </c>
      <c r="I1125" s="31" t="s">
        <v>24</v>
      </c>
      <c r="J1125" s="31" t="s">
        <v>54</v>
      </c>
      <c r="K1125" s="38">
        <v>7.36</v>
      </c>
      <c r="L1125" s="31">
        <v>10</v>
      </c>
      <c r="M1125" s="38">
        <v>73.599999999999994</v>
      </c>
      <c r="N1125" s="5"/>
      <c r="O1125" t="str">
        <f>VLOOKUP(I1125,Article_famille!A:B,2,FALSE)</f>
        <v>Mains</v>
      </c>
      <c r="P1125" t="str">
        <f>VLOOKUP(A1125,'Copier commandes wix'!I:N,4,FALSE)</f>
        <v>‎18‎/‎01‎/‎2017</v>
      </c>
      <c r="Q1125">
        <f>VLOOKUP(G1125,'effectif par contrat'!A:B,2,FALSE)</f>
        <v>38</v>
      </c>
    </row>
    <row r="1126" spans="1:17" x14ac:dyDescent="0.35">
      <c r="A1126" s="58" t="s">
        <v>2026</v>
      </c>
      <c r="B1126" s="40" t="s">
        <v>141</v>
      </c>
      <c r="C1126" s="40" t="str">
        <f t="shared" si="100"/>
        <v>KARINE</v>
      </c>
      <c r="D1126" s="40">
        <f t="shared" si="101"/>
        <v>7</v>
      </c>
      <c r="E1126" s="40">
        <f t="shared" si="102"/>
        <v>12</v>
      </c>
      <c r="F1126" s="40" t="str">
        <f t="shared" si="103"/>
        <v>BEDON</v>
      </c>
      <c r="G1126" s="40" t="str">
        <f>VLOOKUP(F1126,'Effectif contrat'!A:B,2,FALSE)</f>
        <v>B05 - FONCTIONS SUPPORT</v>
      </c>
      <c r="H1126" s="31" t="s">
        <v>19</v>
      </c>
      <c r="I1126" s="31" t="s">
        <v>561</v>
      </c>
      <c r="J1126" s="31"/>
      <c r="K1126" s="38">
        <v>105.35</v>
      </c>
      <c r="L1126" s="31">
        <v>2</v>
      </c>
      <c r="M1126" s="38">
        <v>210.7</v>
      </c>
      <c r="N1126" s="5"/>
      <c r="O1126" t="str">
        <f>VLOOKUP(I1126,Article_famille!A:B,2,FALSE)</f>
        <v>Travail en hauteur</v>
      </c>
      <c r="P1126" t="str">
        <f>VLOOKUP(A1126,'Copier commandes wix'!I:N,4,FALSE)</f>
        <v>‎18‎/‎01‎/‎2017</v>
      </c>
      <c r="Q1126">
        <f>VLOOKUP(G1126,'effectif par contrat'!A:B,2,FALSE)</f>
        <v>10</v>
      </c>
    </row>
    <row r="1127" spans="1:17" x14ac:dyDescent="0.35">
      <c r="A1127" s="58" t="s">
        <v>2026</v>
      </c>
      <c r="B1127" s="40" t="s">
        <v>141</v>
      </c>
      <c r="C1127" s="40" t="str">
        <f t="shared" si="100"/>
        <v>KARINE</v>
      </c>
      <c r="D1127" s="40">
        <f t="shared" si="101"/>
        <v>7</v>
      </c>
      <c r="E1127" s="40">
        <f t="shared" si="102"/>
        <v>12</v>
      </c>
      <c r="F1127" s="40" t="str">
        <f t="shared" si="103"/>
        <v>BEDON</v>
      </c>
      <c r="G1127" s="40" t="str">
        <f>VLOOKUP(F1127,'Effectif contrat'!A:B,2,FALSE)</f>
        <v>B05 - FONCTIONS SUPPORT</v>
      </c>
      <c r="H1127" s="32" t="s">
        <v>19</v>
      </c>
      <c r="I1127" s="32" t="s">
        <v>562</v>
      </c>
      <c r="J1127" s="32" t="s">
        <v>184</v>
      </c>
      <c r="K1127" s="39">
        <v>43.33</v>
      </c>
      <c r="L1127" s="32">
        <v>2</v>
      </c>
      <c r="M1127" s="39">
        <v>86.66</v>
      </c>
      <c r="N1127" s="6"/>
      <c r="O1127" t="str">
        <f>VLOOKUP(I1127,Article_famille!A:B,2,FALSE)</f>
        <v>Travail en hauteur</v>
      </c>
      <c r="P1127" t="str">
        <f>VLOOKUP(A1127,'Copier commandes wix'!I:N,4,FALSE)</f>
        <v>‎18‎/‎01‎/‎2017</v>
      </c>
      <c r="Q1127">
        <f>VLOOKUP(G1127,'effectif par contrat'!A:B,2,FALSE)</f>
        <v>10</v>
      </c>
    </row>
    <row r="1128" spans="1:17" x14ac:dyDescent="0.35">
      <c r="A1128" s="58" t="s">
        <v>2026</v>
      </c>
      <c r="B1128" s="40" t="s">
        <v>141</v>
      </c>
      <c r="C1128" s="40" t="str">
        <f t="shared" si="100"/>
        <v>KARINE</v>
      </c>
      <c r="D1128" s="40">
        <f t="shared" si="101"/>
        <v>7</v>
      </c>
      <c r="E1128" s="40">
        <f t="shared" si="102"/>
        <v>12</v>
      </c>
      <c r="F1128" s="40" t="str">
        <f t="shared" si="103"/>
        <v>BEDON</v>
      </c>
      <c r="G1128" s="40" t="str">
        <f>VLOOKUP(F1128,'Effectif contrat'!A:B,2,FALSE)</f>
        <v>B05 - FONCTIONS SUPPORT</v>
      </c>
      <c r="H1128" s="31" t="s">
        <v>19</v>
      </c>
      <c r="I1128" s="31" t="s">
        <v>562</v>
      </c>
      <c r="J1128" s="31" t="s">
        <v>13</v>
      </c>
      <c r="K1128" s="38">
        <v>43.33</v>
      </c>
      <c r="L1128" s="31">
        <v>2</v>
      </c>
      <c r="M1128" s="38">
        <v>86.66</v>
      </c>
      <c r="N1128" s="5"/>
      <c r="O1128" t="str">
        <f>VLOOKUP(I1128,Article_famille!A:B,2,FALSE)</f>
        <v>Travail en hauteur</v>
      </c>
      <c r="P1128" t="str">
        <f>VLOOKUP(A1128,'Copier commandes wix'!I:N,4,FALSE)</f>
        <v>‎18‎/‎01‎/‎2017</v>
      </c>
      <c r="Q1128">
        <f>VLOOKUP(G1128,'effectif par contrat'!A:B,2,FALSE)</f>
        <v>10</v>
      </c>
    </row>
    <row r="1129" spans="1:17" x14ac:dyDescent="0.35">
      <c r="A1129" s="58" t="s">
        <v>2026</v>
      </c>
      <c r="B1129" s="40" t="s">
        <v>141</v>
      </c>
      <c r="C1129" s="40" t="str">
        <f t="shared" si="100"/>
        <v>KARINE</v>
      </c>
      <c r="D1129" s="40">
        <f t="shared" si="101"/>
        <v>7</v>
      </c>
      <c r="E1129" s="40">
        <f t="shared" si="102"/>
        <v>12</v>
      </c>
      <c r="F1129" s="40" t="str">
        <f t="shared" si="103"/>
        <v>BEDON</v>
      </c>
      <c r="G1129" s="40" t="str">
        <f>VLOOKUP(F1129,'Effectif contrat'!A:B,2,FALSE)</f>
        <v>B05 - FONCTIONS SUPPORT</v>
      </c>
      <c r="H1129" s="32" t="s">
        <v>19</v>
      </c>
      <c r="I1129" s="32" t="s">
        <v>551</v>
      </c>
      <c r="J1129" s="32"/>
      <c r="K1129" s="39">
        <v>9.75</v>
      </c>
      <c r="L1129" s="32">
        <v>10</v>
      </c>
      <c r="M1129" s="39">
        <v>97.5</v>
      </c>
      <c r="N1129" s="6"/>
      <c r="O1129" t="str">
        <f>VLOOKUP(I1129,Article_famille!A:B,2,FALSE)</f>
        <v>Travail en hauteur</v>
      </c>
      <c r="P1129" t="str">
        <f>VLOOKUP(A1129,'Copier commandes wix'!I:N,4,FALSE)</f>
        <v>‎18‎/‎01‎/‎2017</v>
      </c>
      <c r="Q1129">
        <f>VLOOKUP(G1129,'effectif par contrat'!A:B,2,FALSE)</f>
        <v>10</v>
      </c>
    </row>
    <row r="1130" spans="1:17" x14ac:dyDescent="0.35">
      <c r="A1130" s="58" t="s">
        <v>2026</v>
      </c>
      <c r="B1130" s="40" t="s">
        <v>141</v>
      </c>
      <c r="C1130" s="40" t="str">
        <f t="shared" si="100"/>
        <v>KARINE</v>
      </c>
      <c r="D1130" s="40">
        <f t="shared" si="101"/>
        <v>7</v>
      </c>
      <c r="E1130" s="40">
        <f t="shared" si="102"/>
        <v>12</v>
      </c>
      <c r="F1130" s="40" t="str">
        <f t="shared" si="103"/>
        <v>BEDON</v>
      </c>
      <c r="G1130" s="40" t="str">
        <f>VLOOKUP(F1130,'Effectif contrat'!A:B,2,FALSE)</f>
        <v>B05 - FONCTIONS SUPPORT</v>
      </c>
      <c r="H1130" s="31" t="s">
        <v>25</v>
      </c>
      <c r="I1130" s="31" t="s">
        <v>185</v>
      </c>
      <c r="J1130" s="31"/>
      <c r="K1130" s="38">
        <v>10.28</v>
      </c>
      <c r="L1130" s="31">
        <v>2</v>
      </c>
      <c r="M1130" s="38">
        <v>20.56</v>
      </c>
      <c r="N1130" s="5"/>
      <c r="O1130" t="str">
        <f>VLOOKUP(I1130,Article_famille!A:B,2,FALSE)</f>
        <v>Travail en hauteur</v>
      </c>
      <c r="P1130" t="str">
        <f>VLOOKUP(A1130,'Copier commandes wix'!I:N,4,FALSE)</f>
        <v>‎18‎/‎01‎/‎2017</v>
      </c>
      <c r="Q1130">
        <f>VLOOKUP(G1130,'effectif par contrat'!A:B,2,FALSE)</f>
        <v>10</v>
      </c>
    </row>
    <row r="1131" spans="1:17" x14ac:dyDescent="0.35">
      <c r="A1131" s="58" t="s">
        <v>2026</v>
      </c>
      <c r="B1131" s="40" t="s">
        <v>141</v>
      </c>
      <c r="C1131" s="40" t="str">
        <f t="shared" si="100"/>
        <v>KARINE</v>
      </c>
      <c r="D1131" s="40">
        <f t="shared" si="101"/>
        <v>7</v>
      </c>
      <c r="E1131" s="40">
        <f t="shared" si="102"/>
        <v>12</v>
      </c>
      <c r="F1131" s="40" t="str">
        <f t="shared" si="103"/>
        <v>BEDON</v>
      </c>
      <c r="G1131" s="40" t="str">
        <f>VLOOKUP(F1131,'Effectif contrat'!A:B,2,FALSE)</f>
        <v>B05 - FONCTIONS SUPPORT</v>
      </c>
      <c r="H1131" s="32" t="s">
        <v>25</v>
      </c>
      <c r="I1131" s="32" t="s">
        <v>183</v>
      </c>
      <c r="J1131" s="32"/>
      <c r="K1131" s="39">
        <v>56.22</v>
      </c>
      <c r="L1131" s="32">
        <v>2</v>
      </c>
      <c r="M1131" s="39">
        <v>112.44</v>
      </c>
      <c r="N1131" s="6"/>
      <c r="O1131" t="str">
        <f>VLOOKUP(I1131,Article_famille!A:B,2,FALSE)</f>
        <v>Travail en hauteur</v>
      </c>
      <c r="P1131" t="str">
        <f>VLOOKUP(A1131,'Copier commandes wix'!I:N,4,FALSE)</f>
        <v>‎18‎/‎01‎/‎2017</v>
      </c>
      <c r="Q1131">
        <f>VLOOKUP(G1131,'effectif par contrat'!A:B,2,FALSE)</f>
        <v>10</v>
      </c>
    </row>
    <row r="1132" spans="1:17" x14ac:dyDescent="0.35">
      <c r="A1132" s="58" t="s">
        <v>2026</v>
      </c>
      <c r="B1132" s="40" t="s">
        <v>141</v>
      </c>
      <c r="C1132" s="40" t="str">
        <f t="shared" si="100"/>
        <v>KARINE</v>
      </c>
      <c r="D1132" s="40">
        <f t="shared" si="101"/>
        <v>7</v>
      </c>
      <c r="E1132" s="40">
        <f t="shared" si="102"/>
        <v>12</v>
      </c>
      <c r="F1132" s="40" t="str">
        <f t="shared" si="103"/>
        <v>BEDON</v>
      </c>
      <c r="G1132" s="40" t="str">
        <f>VLOOKUP(F1132,'Effectif contrat'!A:B,2,FALSE)</f>
        <v>B05 - FONCTIONS SUPPORT</v>
      </c>
      <c r="H1132" s="31" t="s">
        <v>25</v>
      </c>
      <c r="I1132" s="31" t="s">
        <v>136</v>
      </c>
      <c r="J1132" s="31" t="s">
        <v>15</v>
      </c>
      <c r="K1132" s="38">
        <v>3.07</v>
      </c>
      <c r="L1132" s="31">
        <v>4</v>
      </c>
      <c r="M1132" s="38">
        <v>12.28</v>
      </c>
      <c r="N1132" s="5"/>
      <c r="O1132" t="str">
        <f>VLOOKUP(I1132,Article_famille!A:B,2,FALSE)</f>
        <v>Travail en hauteur</v>
      </c>
      <c r="P1132" t="str">
        <f>VLOOKUP(A1132,'Copier commandes wix'!I:N,4,FALSE)</f>
        <v>‎18‎/‎01‎/‎2017</v>
      </c>
      <c r="Q1132">
        <f>VLOOKUP(G1132,'effectif par contrat'!A:B,2,FALSE)</f>
        <v>10</v>
      </c>
    </row>
    <row r="1133" spans="1:17" x14ac:dyDescent="0.35">
      <c r="A1133" s="58" t="s">
        <v>1746</v>
      </c>
      <c r="B1133" s="40" t="s">
        <v>478</v>
      </c>
      <c r="C1133" s="40" t="str">
        <f t="shared" si="100"/>
        <v>Karl</v>
      </c>
      <c r="D1133" s="40">
        <f t="shared" si="101"/>
        <v>5</v>
      </c>
      <c r="E1133" s="40">
        <f t="shared" si="102"/>
        <v>12</v>
      </c>
      <c r="F1133" s="40" t="str">
        <f t="shared" si="103"/>
        <v>HUMBERT</v>
      </c>
      <c r="G1133" s="40" t="str">
        <f>VLOOKUP(F1133,'Effectif contrat'!A:B,2,FALSE)</f>
        <v>THALES - MAINTENANCE</v>
      </c>
      <c r="H1133" s="31" t="s">
        <v>19</v>
      </c>
      <c r="I1133" s="31" t="s">
        <v>499</v>
      </c>
      <c r="J1133" s="31"/>
      <c r="K1133" s="38">
        <v>12.9</v>
      </c>
      <c r="L1133" s="31">
        <v>1</v>
      </c>
      <c r="M1133" s="38">
        <v>12.9</v>
      </c>
      <c r="N1133" s="5"/>
      <c r="O1133" t="str">
        <f>VLOOKUP(I1133,Article_famille!A:B,2,FALSE)</f>
        <v>Tête</v>
      </c>
      <c r="P1133" t="str">
        <f>VLOOKUP(A1133,'Copier commandes wix'!I:N,4,FALSE)</f>
        <v>‎18‎/‎01‎/‎2017</v>
      </c>
      <c r="Q1133">
        <f>VLOOKUP(G1133,'effectif par contrat'!A:B,2,FALSE)</f>
        <v>3</v>
      </c>
    </row>
    <row r="1134" spans="1:17" x14ac:dyDescent="0.35">
      <c r="A1134" s="58" t="s">
        <v>1747</v>
      </c>
      <c r="B1134" s="40" t="s">
        <v>454</v>
      </c>
      <c r="C1134" s="40" t="str">
        <f t="shared" ref="C1134:C1188" si="104">IFERROR(MID(B1134,1,FIND(" ",B1134,1)-1),"")</f>
        <v>Mathieu</v>
      </c>
      <c r="D1134" s="40">
        <f t="shared" ref="D1134:D1188" si="105">LEN(C1134)+1</f>
        <v>8</v>
      </c>
      <c r="E1134" s="40">
        <f t="shared" ref="E1134:E1188" si="106">LEN(B1134)</f>
        <v>17</v>
      </c>
      <c r="F1134" s="40" t="str">
        <f t="shared" ref="F1134:F1188" si="107">RIGHT(B1134,E1134-D1134)</f>
        <v>Cantonnet</v>
      </c>
      <c r="G1134" s="40" t="str">
        <f>VLOOKUP(F1134,'Effectif contrat'!A:B,2,FALSE)</f>
        <v>AIRBUS - MAINTENANCE FAL</v>
      </c>
      <c r="H1134" s="31" t="s">
        <v>112</v>
      </c>
      <c r="I1134" s="31" t="s">
        <v>203</v>
      </c>
      <c r="J1134" s="31" t="s">
        <v>13</v>
      </c>
      <c r="K1134" s="38">
        <v>0</v>
      </c>
      <c r="L1134" s="31">
        <v>1</v>
      </c>
      <c r="M1134" s="38">
        <v>0</v>
      </c>
      <c r="N1134" s="5"/>
      <c r="O1134" t="str">
        <f>VLOOKUP(I1134,Article_famille!A:B,2,FALSE)</f>
        <v>VPI</v>
      </c>
      <c r="P1134" t="str">
        <f>VLOOKUP(A1134,'Copier commandes wix'!I:N,4,FALSE)</f>
        <v>‎19‎/‎01‎/‎2017</v>
      </c>
      <c r="Q1134">
        <f>VLOOKUP(G1134,'effectif par contrat'!A:B,2,FALSE)</f>
        <v>38</v>
      </c>
    </row>
    <row r="1135" spans="1:17" x14ac:dyDescent="0.35">
      <c r="A1135" s="58" t="s">
        <v>1748</v>
      </c>
      <c r="B1135" s="40" t="s">
        <v>548</v>
      </c>
      <c r="C1135" s="40" t="str">
        <f t="shared" si="104"/>
        <v>Jérôme</v>
      </c>
      <c r="D1135" s="40">
        <f t="shared" si="105"/>
        <v>7</v>
      </c>
      <c r="E1135" s="40">
        <f t="shared" si="106"/>
        <v>16</v>
      </c>
      <c r="F1135" s="40" t="str">
        <f t="shared" si="107"/>
        <v>BACHELERY</v>
      </c>
      <c r="G1135" s="40" t="str">
        <f>VLOOKUP(F1135,'Effectif contrat'!A:B,2,FALSE)</f>
        <v>CHANTIERS ELEC - REIXACH</v>
      </c>
      <c r="H1135" s="31" t="s">
        <v>19</v>
      </c>
      <c r="I1135" s="31" t="s">
        <v>122</v>
      </c>
      <c r="J1135" s="31"/>
      <c r="K1135" s="38">
        <v>13.3</v>
      </c>
      <c r="L1135" s="31">
        <v>1</v>
      </c>
      <c r="M1135" s="38">
        <v>13.3</v>
      </c>
      <c r="N1135" s="5"/>
      <c r="O1135" t="str">
        <f>VLOOKUP(I1135,Article_famille!A:B,2,FALSE)</f>
        <v>Auditif</v>
      </c>
      <c r="P1135" t="str">
        <f>VLOOKUP(A1135,'Copier commandes wix'!I:N,4,FALSE)</f>
        <v>‎19‎/‎01‎/‎2017</v>
      </c>
      <c r="Q1135">
        <f>VLOOKUP(G1135,'effectif par contrat'!A:B,2,FALSE)</f>
        <v>6</v>
      </c>
    </row>
    <row r="1136" spans="1:17" x14ac:dyDescent="0.35">
      <c r="A1136" s="58" t="s">
        <v>1749</v>
      </c>
      <c r="B1136" s="40" t="s">
        <v>1557</v>
      </c>
      <c r="C1136" s="40" t="str">
        <f t="shared" si="104"/>
        <v>Tristan</v>
      </c>
      <c r="D1136" s="40">
        <f t="shared" si="105"/>
        <v>8</v>
      </c>
      <c r="E1136" s="40">
        <f t="shared" si="106"/>
        <v>16</v>
      </c>
      <c r="F1136" s="40" t="str">
        <f t="shared" si="107"/>
        <v>Calmelly</v>
      </c>
      <c r="G1136" s="40" t="str">
        <f>VLOOKUP(F1136,'Effectif contrat'!A:B,2,FALSE)</f>
        <v xml:space="preserve">AIRBUS - MAINTENANCE OES </v>
      </c>
      <c r="H1136" s="31" t="s">
        <v>19</v>
      </c>
      <c r="I1136" s="31" t="s">
        <v>525</v>
      </c>
      <c r="J1136" s="31"/>
      <c r="K1136" s="38">
        <v>37.619999999999997</v>
      </c>
      <c r="L1136" s="31">
        <v>1</v>
      </c>
      <c r="M1136" s="38">
        <v>37.619999999999997</v>
      </c>
      <c r="N1136" s="5"/>
      <c r="O1136" t="str">
        <f>VLOOKUP(I1136,Article_famille!A:B,2,FALSE)</f>
        <v>Tête</v>
      </c>
      <c r="P1136" t="str">
        <f>VLOOKUP(A1136,'Copier commandes wix'!I:N,4,FALSE)</f>
        <v>‎19‎/‎01‎/‎2017</v>
      </c>
      <c r="Q1136">
        <f>VLOOKUP(G1136,'effectif par contrat'!A:B,2,FALSE)</f>
        <v>34</v>
      </c>
    </row>
    <row r="1137" spans="1:17" x14ac:dyDescent="0.35">
      <c r="A1137" s="58" t="s">
        <v>1750</v>
      </c>
      <c r="B1137" s="40" t="s">
        <v>568</v>
      </c>
      <c r="C1137" s="40" t="str">
        <f t="shared" si="104"/>
        <v>Lionel</v>
      </c>
      <c r="D1137" s="40">
        <f t="shared" si="105"/>
        <v>7</v>
      </c>
      <c r="E1137" s="40">
        <f t="shared" si="106"/>
        <v>16</v>
      </c>
      <c r="F1137" s="40" t="str">
        <f t="shared" si="107"/>
        <v>CALMEJANE</v>
      </c>
      <c r="G1137" s="40" t="str">
        <f>VLOOKUP(F1137,'Effectif contrat'!A:B,2,FALSE)</f>
        <v>SAFRAN NACELLES - MAINTENANCE</v>
      </c>
      <c r="H1137" s="31" t="s">
        <v>19</v>
      </c>
      <c r="I1137" s="31" t="s">
        <v>177</v>
      </c>
      <c r="J1137" s="31">
        <v>9</v>
      </c>
      <c r="K1137" s="38">
        <v>11.35</v>
      </c>
      <c r="L1137" s="31">
        <v>1</v>
      </c>
      <c r="M1137" s="38">
        <v>11.35</v>
      </c>
      <c r="N1137" s="5"/>
      <c r="O1137" t="str">
        <f>VLOOKUP(I1137,Article_famille!A:B,2,FALSE)</f>
        <v>Mains</v>
      </c>
      <c r="P1137" t="str">
        <f>VLOOKUP(A1137,'Copier commandes wix'!I:N,4,FALSE)</f>
        <v>‎20‎/‎01‎/‎2017</v>
      </c>
      <c r="Q1137">
        <f>VLOOKUP(G1137,'effectif par contrat'!A:B,2,FALSE)</f>
        <v>12</v>
      </c>
    </row>
    <row r="1138" spans="1:17" x14ac:dyDescent="0.35">
      <c r="A1138" s="58" t="s">
        <v>1750</v>
      </c>
      <c r="B1138" s="40" t="s">
        <v>568</v>
      </c>
      <c r="C1138" s="40" t="str">
        <f t="shared" si="104"/>
        <v>Lionel</v>
      </c>
      <c r="D1138" s="40">
        <f t="shared" si="105"/>
        <v>7</v>
      </c>
      <c r="E1138" s="40">
        <f t="shared" si="106"/>
        <v>16</v>
      </c>
      <c r="F1138" s="40" t="str">
        <f t="shared" si="107"/>
        <v>CALMEJANE</v>
      </c>
      <c r="G1138" s="40" t="str">
        <f>VLOOKUP(F1138,'Effectif contrat'!A:B,2,FALSE)</f>
        <v>SAFRAN NACELLES - MAINTENANCE</v>
      </c>
      <c r="H1138" s="32" t="s">
        <v>19</v>
      </c>
      <c r="I1138" s="32" t="s">
        <v>176</v>
      </c>
      <c r="J1138" s="32">
        <v>10</v>
      </c>
      <c r="K1138" s="39">
        <v>7.6</v>
      </c>
      <c r="L1138" s="32">
        <v>1</v>
      </c>
      <c r="M1138" s="39">
        <v>7.6</v>
      </c>
      <c r="N1138" s="6"/>
      <c r="O1138" t="str">
        <f>VLOOKUP(I1138,Article_famille!A:B,2,FALSE)</f>
        <v>Mains</v>
      </c>
      <c r="P1138" t="str">
        <f>VLOOKUP(A1138,'Copier commandes wix'!I:N,4,FALSE)</f>
        <v>‎20‎/‎01‎/‎2017</v>
      </c>
      <c r="Q1138">
        <f>VLOOKUP(G1138,'effectif par contrat'!A:B,2,FALSE)</f>
        <v>12</v>
      </c>
    </row>
    <row r="1139" spans="1:17" x14ac:dyDescent="0.35">
      <c r="A1139" s="58" t="s">
        <v>1750</v>
      </c>
      <c r="B1139" s="40" t="s">
        <v>568</v>
      </c>
      <c r="C1139" s="40" t="str">
        <f t="shared" si="104"/>
        <v>Lionel</v>
      </c>
      <c r="D1139" s="40">
        <f t="shared" si="105"/>
        <v>7</v>
      </c>
      <c r="E1139" s="40">
        <f t="shared" si="106"/>
        <v>16</v>
      </c>
      <c r="F1139" s="40" t="str">
        <f t="shared" si="107"/>
        <v>CALMEJANE</v>
      </c>
      <c r="G1139" s="40" t="str">
        <f>VLOOKUP(F1139,'Effectif contrat'!A:B,2,FALSE)</f>
        <v>SAFRAN NACELLES - MAINTENANCE</v>
      </c>
      <c r="H1139" s="31" t="s">
        <v>19</v>
      </c>
      <c r="I1139" s="31" t="s">
        <v>102</v>
      </c>
      <c r="J1139" s="31"/>
      <c r="K1139" s="38">
        <v>53.9</v>
      </c>
      <c r="L1139" s="31">
        <v>1</v>
      </c>
      <c r="M1139" s="38">
        <v>53.9</v>
      </c>
      <c r="N1139" s="5"/>
      <c r="O1139" t="str">
        <f>VLOOKUP(I1139,Article_famille!A:B,2,FALSE)</f>
        <v>Tête</v>
      </c>
      <c r="P1139" t="str">
        <f>VLOOKUP(A1139,'Copier commandes wix'!I:N,4,FALSE)</f>
        <v>‎20‎/‎01‎/‎2017</v>
      </c>
      <c r="Q1139">
        <f>VLOOKUP(G1139,'effectif par contrat'!A:B,2,FALSE)</f>
        <v>12</v>
      </c>
    </row>
    <row r="1140" spans="1:17" x14ac:dyDescent="0.35">
      <c r="A1140" s="58" t="s">
        <v>1751</v>
      </c>
      <c r="B1140" s="40" t="s">
        <v>32</v>
      </c>
      <c r="C1140" s="40" t="str">
        <f t="shared" si="104"/>
        <v>Vincent</v>
      </c>
      <c r="D1140" s="40">
        <f t="shared" si="105"/>
        <v>8</v>
      </c>
      <c r="E1140" s="40">
        <f t="shared" si="106"/>
        <v>14</v>
      </c>
      <c r="F1140" s="40" t="str">
        <f t="shared" si="107"/>
        <v>PASCAL</v>
      </c>
      <c r="G1140" s="40" t="str">
        <f>VLOOKUP(F1140,'Effectif contrat'!A:B,2,FALSE)</f>
        <v>AIRBUS - MAINTENANCE FAL</v>
      </c>
      <c r="H1140" s="31" t="s">
        <v>19</v>
      </c>
      <c r="I1140" s="31" t="s">
        <v>20</v>
      </c>
      <c r="J1140" s="31">
        <v>9</v>
      </c>
      <c r="K1140" s="38">
        <v>3.71</v>
      </c>
      <c r="L1140" s="31">
        <v>24</v>
      </c>
      <c r="M1140" s="38">
        <v>89.04</v>
      </c>
      <c r="N1140" s="5"/>
      <c r="O1140" t="str">
        <f>VLOOKUP(I1140,Article_famille!A:B,2,FALSE)</f>
        <v>Mains</v>
      </c>
      <c r="P1140" t="str">
        <f>VLOOKUP(A1140,'Copier commandes wix'!I:N,4,FALSE)</f>
        <v>‎20‎/‎01‎/‎2017</v>
      </c>
      <c r="Q1140">
        <f>VLOOKUP(G1140,'effectif par contrat'!A:B,2,FALSE)</f>
        <v>38</v>
      </c>
    </row>
    <row r="1141" spans="1:17" x14ac:dyDescent="0.35">
      <c r="A1141" s="58" t="s">
        <v>1751</v>
      </c>
      <c r="B1141" s="40" t="s">
        <v>32</v>
      </c>
      <c r="C1141" s="40" t="str">
        <f t="shared" si="104"/>
        <v>Vincent</v>
      </c>
      <c r="D1141" s="40">
        <f t="shared" si="105"/>
        <v>8</v>
      </c>
      <c r="E1141" s="40">
        <f t="shared" si="106"/>
        <v>14</v>
      </c>
      <c r="F1141" s="40" t="str">
        <f t="shared" si="107"/>
        <v>PASCAL</v>
      </c>
      <c r="G1141" s="40" t="str">
        <f>VLOOKUP(F1141,'Effectif contrat'!A:B,2,FALSE)</f>
        <v>AIRBUS - MAINTENANCE FAL</v>
      </c>
      <c r="H1141" s="32" t="s">
        <v>25</v>
      </c>
      <c r="I1141" s="32" t="s">
        <v>445</v>
      </c>
      <c r="J1141" s="32">
        <v>10</v>
      </c>
      <c r="K1141" s="39">
        <v>3.68</v>
      </c>
      <c r="L1141" s="32">
        <v>15</v>
      </c>
      <c r="M1141" s="39">
        <v>55.2</v>
      </c>
      <c r="N1141" s="6"/>
      <c r="O1141" t="str">
        <f>VLOOKUP(I1141,Article_famille!A:B,2,FALSE)</f>
        <v>Mains</v>
      </c>
      <c r="P1141" t="str">
        <f>VLOOKUP(A1141,'Copier commandes wix'!I:N,4,FALSE)</f>
        <v>‎20‎/‎01‎/‎2017</v>
      </c>
      <c r="Q1141">
        <f>VLOOKUP(G1141,'effectif par contrat'!A:B,2,FALSE)</f>
        <v>38</v>
      </c>
    </row>
    <row r="1142" spans="1:17" x14ac:dyDescent="0.35">
      <c r="A1142" s="58" t="s">
        <v>1752</v>
      </c>
      <c r="B1142" s="40" t="s">
        <v>527</v>
      </c>
      <c r="C1142" s="40" t="str">
        <f t="shared" si="104"/>
        <v>jean-luc</v>
      </c>
      <c r="D1142" s="40">
        <f t="shared" si="105"/>
        <v>9</v>
      </c>
      <c r="E1142" s="40">
        <f t="shared" si="106"/>
        <v>13</v>
      </c>
      <c r="F1142" s="40" t="str">
        <f t="shared" si="107"/>
        <v>CEBE</v>
      </c>
      <c r="G1142" s="40" t="str">
        <f>VLOOKUP(F1142,'Effectif contrat'!A:B,2,FALSE)</f>
        <v>CHANTIERS ELEC - REIXACH</v>
      </c>
      <c r="H1142" s="31" t="s">
        <v>25</v>
      </c>
      <c r="I1142" s="31" t="s">
        <v>445</v>
      </c>
      <c r="J1142" s="31">
        <v>9</v>
      </c>
      <c r="K1142" s="38">
        <v>3.68</v>
      </c>
      <c r="L1142" s="31">
        <v>3</v>
      </c>
      <c r="M1142" s="38">
        <v>11.04</v>
      </c>
      <c r="N1142" s="5"/>
      <c r="O1142" t="str">
        <f>VLOOKUP(I1142,Article_famille!A:B,2,FALSE)</f>
        <v>Mains</v>
      </c>
      <c r="P1142" t="str">
        <f>VLOOKUP(A1142,'Copier commandes wix'!I:N,4,FALSE)</f>
        <v>‎23‎/‎01‎/‎2017</v>
      </c>
      <c r="Q1142">
        <f>VLOOKUP(G1142,'effectif par contrat'!A:B,2,FALSE)</f>
        <v>6</v>
      </c>
    </row>
    <row r="1143" spans="1:17" x14ac:dyDescent="0.35">
      <c r="A1143" s="58" t="s">
        <v>1752</v>
      </c>
      <c r="B1143" s="40" t="s">
        <v>527</v>
      </c>
      <c r="C1143" s="40" t="str">
        <f t="shared" si="104"/>
        <v>jean-luc</v>
      </c>
      <c r="D1143" s="40">
        <f t="shared" si="105"/>
        <v>9</v>
      </c>
      <c r="E1143" s="40">
        <f t="shared" si="106"/>
        <v>13</v>
      </c>
      <c r="F1143" s="40" t="str">
        <f t="shared" si="107"/>
        <v>CEBE</v>
      </c>
      <c r="G1143" s="40" t="str">
        <f>VLOOKUP(F1143,'Effectif contrat'!A:B,2,FALSE)</f>
        <v>CHANTIERS ELEC - REIXACH</v>
      </c>
      <c r="H1143" s="32" t="s">
        <v>19</v>
      </c>
      <c r="I1143" s="32" t="s">
        <v>102</v>
      </c>
      <c r="J1143" s="32"/>
      <c r="K1143" s="39">
        <v>53.9</v>
      </c>
      <c r="L1143" s="32">
        <v>2</v>
      </c>
      <c r="M1143" s="39">
        <v>107.8</v>
      </c>
      <c r="N1143" s="6"/>
      <c r="O1143" t="str">
        <f>VLOOKUP(I1143,Article_famille!A:B,2,FALSE)</f>
        <v>Tête</v>
      </c>
      <c r="P1143" t="str">
        <f>VLOOKUP(A1143,'Copier commandes wix'!I:N,4,FALSE)</f>
        <v>‎23‎/‎01‎/‎2017</v>
      </c>
      <c r="Q1143">
        <f>VLOOKUP(G1143,'effectif par contrat'!A:B,2,FALSE)</f>
        <v>6</v>
      </c>
    </row>
    <row r="1144" spans="1:17" x14ac:dyDescent="0.35">
      <c r="A1144" s="58" t="s">
        <v>1752</v>
      </c>
      <c r="B1144" s="40" t="s">
        <v>527</v>
      </c>
      <c r="C1144" s="40" t="str">
        <f t="shared" si="104"/>
        <v>jean-luc</v>
      </c>
      <c r="D1144" s="40">
        <f t="shared" si="105"/>
        <v>9</v>
      </c>
      <c r="E1144" s="40">
        <f t="shared" si="106"/>
        <v>13</v>
      </c>
      <c r="F1144" s="40" t="str">
        <f t="shared" si="107"/>
        <v>CEBE</v>
      </c>
      <c r="G1144" s="40" t="str">
        <f>VLOOKUP(F1144,'Effectif contrat'!A:B,2,FALSE)</f>
        <v>CHANTIERS ELEC - REIXACH</v>
      </c>
      <c r="H1144" s="31" t="s">
        <v>19</v>
      </c>
      <c r="I1144" s="31" t="s">
        <v>468</v>
      </c>
      <c r="J1144" s="31"/>
      <c r="K1144" s="38">
        <v>5.63</v>
      </c>
      <c r="L1144" s="31">
        <v>4</v>
      </c>
      <c r="M1144" s="38">
        <v>22.52</v>
      </c>
      <c r="N1144" s="5"/>
      <c r="O1144" t="str">
        <f>VLOOKUP(I1144,Article_famille!A:B,2,FALSE)</f>
        <v>Yeux</v>
      </c>
      <c r="P1144" t="str">
        <f>VLOOKUP(A1144,'Copier commandes wix'!I:N,4,FALSE)</f>
        <v>‎23‎/‎01‎/‎2017</v>
      </c>
      <c r="Q1144">
        <f>VLOOKUP(G1144,'effectif par contrat'!A:B,2,FALSE)</f>
        <v>6</v>
      </c>
    </row>
    <row r="1145" spans="1:17" x14ac:dyDescent="0.35">
      <c r="A1145" s="58" t="s">
        <v>1753</v>
      </c>
      <c r="B1145" s="40" t="s">
        <v>527</v>
      </c>
      <c r="C1145" s="40" t="str">
        <f t="shared" si="104"/>
        <v>jean-luc</v>
      </c>
      <c r="D1145" s="40">
        <f t="shared" si="105"/>
        <v>9</v>
      </c>
      <c r="E1145" s="40">
        <f t="shared" si="106"/>
        <v>13</v>
      </c>
      <c r="F1145" s="40" t="str">
        <f t="shared" si="107"/>
        <v>CEBE</v>
      </c>
      <c r="G1145" s="40" t="str">
        <f>VLOOKUP(F1145,'Effectif contrat'!A:B,2,FALSE)</f>
        <v>CHANTIERS ELEC - REIXACH</v>
      </c>
      <c r="H1145" s="31" t="s">
        <v>19</v>
      </c>
      <c r="I1145" s="31" t="s">
        <v>37</v>
      </c>
      <c r="J1145" s="31">
        <v>44</v>
      </c>
      <c r="K1145" s="38">
        <v>35.200000000000003</v>
      </c>
      <c r="L1145" s="31">
        <v>1</v>
      </c>
      <c r="M1145" s="38">
        <v>35.200000000000003</v>
      </c>
      <c r="N1145" s="5"/>
      <c r="O1145" t="str">
        <f>VLOOKUP(I1145,Article_famille!A:B,2,FALSE)</f>
        <v>Pieds</v>
      </c>
      <c r="P1145" t="str">
        <f>VLOOKUP(A1145,'Copier commandes wix'!I:N,4,FALSE)</f>
        <v>‎24‎/‎01‎/‎2017</v>
      </c>
      <c r="Q1145">
        <f>VLOOKUP(G1145,'effectif par contrat'!A:B,2,FALSE)</f>
        <v>6</v>
      </c>
    </row>
    <row r="1146" spans="1:17" x14ac:dyDescent="0.35">
      <c r="A1146" s="58" t="s">
        <v>1753</v>
      </c>
      <c r="B1146" s="40" t="s">
        <v>527</v>
      </c>
      <c r="C1146" s="40" t="str">
        <f t="shared" si="104"/>
        <v>jean-luc</v>
      </c>
      <c r="D1146" s="40">
        <f t="shared" si="105"/>
        <v>9</v>
      </c>
      <c r="E1146" s="40">
        <f t="shared" si="106"/>
        <v>13</v>
      </c>
      <c r="F1146" s="40" t="str">
        <f t="shared" si="107"/>
        <v>CEBE</v>
      </c>
      <c r="G1146" s="40" t="str">
        <f>VLOOKUP(F1146,'Effectif contrat'!A:B,2,FALSE)</f>
        <v>CHANTIERS ELEC - REIXACH</v>
      </c>
      <c r="H1146" s="32" t="s">
        <v>19</v>
      </c>
      <c r="I1146" s="32" t="s">
        <v>62</v>
      </c>
      <c r="J1146" s="32" t="s">
        <v>480</v>
      </c>
      <c r="K1146" s="39">
        <v>4.26</v>
      </c>
      <c r="L1146" s="32">
        <v>1</v>
      </c>
      <c r="M1146" s="39">
        <v>4.26</v>
      </c>
      <c r="N1146" s="6"/>
      <c r="O1146" t="str">
        <f>VLOOKUP(I1146,Article_famille!A:B,2,FALSE)</f>
        <v>Pieds</v>
      </c>
      <c r="P1146" t="str">
        <f>VLOOKUP(A1146,'Copier commandes wix'!I:N,4,FALSE)</f>
        <v>‎24‎/‎01‎/‎2017</v>
      </c>
      <c r="Q1146">
        <f>VLOOKUP(G1146,'effectif par contrat'!A:B,2,FALSE)</f>
        <v>6</v>
      </c>
    </row>
    <row r="1147" spans="1:17" x14ac:dyDescent="0.35">
      <c r="A1147" s="58" t="s">
        <v>1754</v>
      </c>
      <c r="B1147" s="40" t="s">
        <v>451</v>
      </c>
      <c r="C1147" s="40" t="str">
        <f t="shared" si="104"/>
        <v>stephane</v>
      </c>
      <c r="D1147" s="40">
        <f t="shared" si="105"/>
        <v>9</v>
      </c>
      <c r="E1147" s="40">
        <f t="shared" si="106"/>
        <v>16</v>
      </c>
      <c r="F1147" s="40" t="str">
        <f t="shared" si="107"/>
        <v>mirouze</v>
      </c>
      <c r="G1147" s="40" t="str">
        <f>VLOOKUP(F1147,'Effectif contrat'!A:B,2,FALSE)</f>
        <v>ATELIER B05</v>
      </c>
      <c r="H1147" s="31" t="s">
        <v>19</v>
      </c>
      <c r="I1147" s="31" t="s">
        <v>443</v>
      </c>
      <c r="J1147" s="31"/>
      <c r="K1147" s="38">
        <v>3.95</v>
      </c>
      <c r="L1147" s="31">
        <v>10</v>
      </c>
      <c r="M1147" s="38">
        <v>39.5</v>
      </c>
      <c r="N1147" s="5"/>
      <c r="O1147" t="str">
        <f>VLOOKUP(I1147,Article_famille!A:B,2,FALSE)</f>
        <v>Respiratoire</v>
      </c>
      <c r="P1147" t="str">
        <f>VLOOKUP(A1147,'Copier commandes wix'!I:N,4,FALSE)</f>
        <v>‎24‎/‎01‎/‎2017</v>
      </c>
      <c r="Q1147">
        <f>VLOOKUP(G1147,'effectif par contrat'!A:B,2,FALSE)</f>
        <v>5</v>
      </c>
    </row>
    <row r="1148" spans="1:17" x14ac:dyDescent="0.35">
      <c r="A1148" s="58" t="s">
        <v>1755</v>
      </c>
      <c r="B1148" s="40" t="s">
        <v>527</v>
      </c>
      <c r="C1148" s="40" t="str">
        <f t="shared" si="104"/>
        <v>jean-luc</v>
      </c>
      <c r="D1148" s="40">
        <f t="shared" si="105"/>
        <v>9</v>
      </c>
      <c r="E1148" s="40">
        <f t="shared" si="106"/>
        <v>13</v>
      </c>
      <c r="F1148" s="40" t="str">
        <f t="shared" si="107"/>
        <v>CEBE</v>
      </c>
      <c r="G1148" s="40" t="str">
        <f>VLOOKUP(F1148,'Effectif contrat'!A:B,2,FALSE)</f>
        <v>CHANTIERS ELEC - REIXACH</v>
      </c>
      <c r="H1148" s="31" t="s">
        <v>25</v>
      </c>
      <c r="I1148" s="31" t="s">
        <v>69</v>
      </c>
      <c r="J1148" s="31">
        <v>44</v>
      </c>
      <c r="K1148" s="38">
        <v>31.36</v>
      </c>
      <c r="L1148" s="31">
        <v>1</v>
      </c>
      <c r="M1148" s="38">
        <v>31.36</v>
      </c>
      <c r="N1148" s="5"/>
      <c r="O1148" t="str">
        <f>VLOOKUP(I1148,Article_famille!A:B,2,FALSE)</f>
        <v>Pieds</v>
      </c>
      <c r="P1148" t="str">
        <f>VLOOKUP(A1148,'Copier commandes wix'!I:N,4,FALSE)</f>
        <v>‎24‎/‎01‎/‎2017</v>
      </c>
      <c r="Q1148">
        <f>VLOOKUP(G1148,'effectif par contrat'!A:B,2,FALSE)</f>
        <v>6</v>
      </c>
    </row>
    <row r="1149" spans="1:17" x14ac:dyDescent="0.35">
      <c r="A1149" s="58" t="s">
        <v>1756</v>
      </c>
      <c r="B1149" s="40" t="s">
        <v>442</v>
      </c>
      <c r="C1149" s="40" t="str">
        <f t="shared" si="104"/>
        <v>Mathieu</v>
      </c>
      <c r="D1149" s="40">
        <f t="shared" si="105"/>
        <v>8</v>
      </c>
      <c r="E1149" s="40">
        <f t="shared" si="106"/>
        <v>17</v>
      </c>
      <c r="F1149" s="40" t="str">
        <f t="shared" si="107"/>
        <v>CANTONNET</v>
      </c>
      <c r="G1149" s="40" t="str">
        <f>VLOOKUP(F1149,'Effectif contrat'!A:B,2,FALSE)</f>
        <v>AIRBUS - MAINTENANCE FAL</v>
      </c>
      <c r="H1149" s="31" t="s">
        <v>19</v>
      </c>
      <c r="I1149" s="31" t="s">
        <v>106</v>
      </c>
      <c r="J1149" s="31"/>
      <c r="K1149" s="38">
        <v>5.2</v>
      </c>
      <c r="L1149" s="31">
        <v>8</v>
      </c>
      <c r="M1149" s="38">
        <v>41.6</v>
      </c>
      <c r="N1149" s="5"/>
      <c r="O1149" t="str">
        <f>VLOOKUP(I1149,Article_famille!A:B,2,FALSE)</f>
        <v>Mains</v>
      </c>
      <c r="P1149" t="str">
        <f>VLOOKUP(A1149,'Copier commandes wix'!I:N,4,FALSE)</f>
        <v>‎26‎/‎01‎/‎2017</v>
      </c>
      <c r="Q1149">
        <f>VLOOKUP(G1149,'effectif par contrat'!A:B,2,FALSE)</f>
        <v>38</v>
      </c>
    </row>
    <row r="1150" spans="1:17" x14ac:dyDescent="0.35">
      <c r="A1150" s="58" t="s">
        <v>1757</v>
      </c>
      <c r="B1150" s="40" t="s">
        <v>214</v>
      </c>
      <c r="C1150" s="40" t="str">
        <f t="shared" si="104"/>
        <v>vincent</v>
      </c>
      <c r="D1150" s="40">
        <f t="shared" si="105"/>
        <v>8</v>
      </c>
      <c r="E1150" s="40">
        <f t="shared" si="106"/>
        <v>16</v>
      </c>
      <c r="F1150" s="40" t="str">
        <f t="shared" si="107"/>
        <v>davantes</v>
      </c>
      <c r="G1150" s="40" t="str">
        <f>VLOOKUP(F1150,'Effectif contrat'!A:B,2,FALSE)</f>
        <v>AIRBUS - TRAVAUX MOSE</v>
      </c>
      <c r="H1150" s="31" t="s">
        <v>19</v>
      </c>
      <c r="I1150" s="31" t="s">
        <v>498</v>
      </c>
      <c r="J1150" s="31" t="s">
        <v>15</v>
      </c>
      <c r="K1150" s="38">
        <v>3.17</v>
      </c>
      <c r="L1150" s="31">
        <v>2</v>
      </c>
      <c r="M1150" s="38">
        <v>6.34</v>
      </c>
      <c r="N1150" s="5"/>
      <c r="O1150" t="str">
        <f>VLOOKUP(I1150,Article_famille!A:B,2,FALSE)</f>
        <v>Corps</v>
      </c>
      <c r="P1150" t="str">
        <f>VLOOKUP(A1150,'Copier commandes wix'!I:N,4,FALSE)</f>
        <v>‎30‎/‎01‎/‎2017</v>
      </c>
      <c r="Q1150">
        <f>VLOOKUP(G1150,'effectif par contrat'!A:B,2,FALSE)</f>
        <v>5</v>
      </c>
    </row>
    <row r="1151" spans="1:17" x14ac:dyDescent="0.35">
      <c r="A1151" s="58" t="s">
        <v>1757</v>
      </c>
      <c r="B1151" s="40" t="s">
        <v>214</v>
      </c>
      <c r="C1151" s="40" t="str">
        <f t="shared" si="104"/>
        <v>vincent</v>
      </c>
      <c r="D1151" s="40">
        <f t="shared" si="105"/>
        <v>8</v>
      </c>
      <c r="E1151" s="40">
        <f t="shared" si="106"/>
        <v>16</v>
      </c>
      <c r="F1151" s="40" t="str">
        <f t="shared" si="107"/>
        <v>davantes</v>
      </c>
      <c r="G1151" s="40" t="str">
        <f>VLOOKUP(F1151,'Effectif contrat'!A:B,2,FALSE)</f>
        <v>AIRBUS - TRAVAUX MOSE</v>
      </c>
      <c r="H1151" s="32" t="s">
        <v>19</v>
      </c>
      <c r="I1151" s="32" t="s">
        <v>498</v>
      </c>
      <c r="J1151" s="32" t="s">
        <v>13</v>
      </c>
      <c r="K1151" s="39">
        <v>3.17</v>
      </c>
      <c r="L1151" s="32">
        <v>2</v>
      </c>
      <c r="M1151" s="39">
        <v>6.34</v>
      </c>
      <c r="N1151" s="6"/>
      <c r="O1151" t="str">
        <f>VLOOKUP(I1151,Article_famille!A:B,2,FALSE)</f>
        <v>Corps</v>
      </c>
      <c r="P1151" t="str">
        <f>VLOOKUP(A1151,'Copier commandes wix'!I:N,4,FALSE)</f>
        <v>‎30‎/‎01‎/‎2017</v>
      </c>
      <c r="Q1151">
        <f>VLOOKUP(G1151,'effectif par contrat'!A:B,2,FALSE)</f>
        <v>5</v>
      </c>
    </row>
    <row r="1152" spans="1:17" x14ac:dyDescent="0.35">
      <c r="A1152" s="58" t="s">
        <v>1758</v>
      </c>
      <c r="B1152" s="40" t="s">
        <v>216</v>
      </c>
      <c r="C1152" s="40" t="str">
        <f t="shared" si="104"/>
        <v>mathieu</v>
      </c>
      <c r="D1152" s="40">
        <f t="shared" si="105"/>
        <v>8</v>
      </c>
      <c r="E1152" s="40">
        <f t="shared" si="106"/>
        <v>17</v>
      </c>
      <c r="F1152" s="40" t="str">
        <f t="shared" si="107"/>
        <v>cantonnet</v>
      </c>
      <c r="G1152" s="40" t="str">
        <f>VLOOKUP(F1152,'Effectif contrat'!A:B,2,FALSE)</f>
        <v>AIRBUS - MAINTENANCE FAL</v>
      </c>
      <c r="H1152" s="31" t="s">
        <v>19</v>
      </c>
      <c r="I1152" s="31" t="s">
        <v>27</v>
      </c>
      <c r="J1152" s="31"/>
      <c r="K1152" s="38">
        <v>18.350000000000001</v>
      </c>
      <c r="L1152" s="31">
        <v>40</v>
      </c>
      <c r="M1152" s="38">
        <v>734</v>
      </c>
      <c r="N1152" s="5"/>
      <c r="O1152" t="str">
        <f>VLOOKUP(I1152,Article_famille!A:B,2,FALSE)</f>
        <v>Respiratoire</v>
      </c>
      <c r="P1152" t="str">
        <f>VLOOKUP(A1152,'Copier commandes wix'!I:N,4,FALSE)</f>
        <v>‎30‎/‎01‎/‎2017</v>
      </c>
      <c r="Q1152">
        <f>VLOOKUP(G1152,'effectif par contrat'!A:B,2,FALSE)</f>
        <v>38</v>
      </c>
    </row>
    <row r="1153" spans="1:17" x14ac:dyDescent="0.35">
      <c r="A1153" s="58" t="s">
        <v>1758</v>
      </c>
      <c r="B1153" s="40" t="s">
        <v>216</v>
      </c>
      <c r="C1153" s="40" t="str">
        <f t="shared" si="104"/>
        <v>mathieu</v>
      </c>
      <c r="D1153" s="40">
        <f t="shared" si="105"/>
        <v>8</v>
      </c>
      <c r="E1153" s="40">
        <f t="shared" si="106"/>
        <v>17</v>
      </c>
      <c r="F1153" s="40" t="str">
        <f t="shared" si="107"/>
        <v>cantonnet</v>
      </c>
      <c r="G1153" s="40" t="str">
        <f>VLOOKUP(F1153,'Effectif contrat'!A:B,2,FALSE)</f>
        <v>AIRBUS - MAINTENANCE FAL</v>
      </c>
      <c r="H1153" s="32" t="s">
        <v>19</v>
      </c>
      <c r="I1153" s="32" t="s">
        <v>477</v>
      </c>
      <c r="J1153" s="32" t="s">
        <v>13</v>
      </c>
      <c r="K1153" s="39">
        <v>4.91</v>
      </c>
      <c r="L1153" s="32">
        <v>51</v>
      </c>
      <c r="M1153" s="39">
        <v>250.41</v>
      </c>
      <c r="N1153" s="6"/>
      <c r="O1153" t="str">
        <f>VLOOKUP(I1153,Article_famille!A:B,2,FALSE)</f>
        <v>Corps</v>
      </c>
      <c r="P1153" t="str">
        <f>VLOOKUP(A1153,'Copier commandes wix'!I:N,4,FALSE)</f>
        <v>‎30‎/‎01‎/‎2017</v>
      </c>
      <c r="Q1153">
        <f>VLOOKUP(G1153,'effectif par contrat'!A:B,2,FALSE)</f>
        <v>38</v>
      </c>
    </row>
    <row r="1154" spans="1:17" x14ac:dyDescent="0.35">
      <c r="A1154" s="58" t="s">
        <v>1758</v>
      </c>
      <c r="B1154" s="40" t="s">
        <v>216</v>
      </c>
      <c r="C1154" s="40" t="str">
        <f t="shared" si="104"/>
        <v>mathieu</v>
      </c>
      <c r="D1154" s="40">
        <f t="shared" si="105"/>
        <v>8</v>
      </c>
      <c r="E1154" s="40">
        <f t="shared" si="106"/>
        <v>17</v>
      </c>
      <c r="F1154" s="40" t="str">
        <f t="shared" si="107"/>
        <v>cantonnet</v>
      </c>
      <c r="G1154" s="40" t="str">
        <f>VLOOKUP(F1154,'Effectif contrat'!A:B,2,FALSE)</f>
        <v>AIRBUS - MAINTENANCE FAL</v>
      </c>
      <c r="H1154" s="31" t="s">
        <v>19</v>
      </c>
      <c r="I1154" s="31" t="s">
        <v>484</v>
      </c>
      <c r="J1154" s="31">
        <v>6</v>
      </c>
      <c r="K1154" s="38">
        <v>4.9000000000000004</v>
      </c>
      <c r="L1154" s="31">
        <v>12</v>
      </c>
      <c r="M1154" s="38">
        <v>58.8</v>
      </c>
      <c r="N1154" s="5"/>
      <c r="O1154" t="str">
        <f>VLOOKUP(I1154,Article_famille!A:B,2,FALSE)</f>
        <v>Mains</v>
      </c>
      <c r="P1154" t="str">
        <f>VLOOKUP(A1154,'Copier commandes wix'!I:N,4,FALSE)</f>
        <v>‎30‎/‎01‎/‎2017</v>
      </c>
      <c r="Q1154">
        <f>VLOOKUP(G1154,'effectif par contrat'!A:B,2,FALSE)</f>
        <v>38</v>
      </c>
    </row>
    <row r="1155" spans="1:17" x14ac:dyDescent="0.35">
      <c r="A1155" s="58" t="s">
        <v>1758</v>
      </c>
      <c r="B1155" s="40" t="s">
        <v>216</v>
      </c>
      <c r="C1155" s="40" t="str">
        <f t="shared" si="104"/>
        <v>mathieu</v>
      </c>
      <c r="D1155" s="40">
        <f t="shared" si="105"/>
        <v>8</v>
      </c>
      <c r="E1155" s="40">
        <f t="shared" si="106"/>
        <v>17</v>
      </c>
      <c r="F1155" s="40" t="str">
        <f t="shared" si="107"/>
        <v>cantonnet</v>
      </c>
      <c r="G1155" s="40" t="str">
        <f>VLOOKUP(F1155,'Effectif contrat'!A:B,2,FALSE)</f>
        <v>AIRBUS - MAINTENANCE FAL</v>
      </c>
      <c r="H1155" s="32" t="s">
        <v>19</v>
      </c>
      <c r="I1155" s="32" t="s">
        <v>484</v>
      </c>
      <c r="J1155" s="32">
        <v>7</v>
      </c>
      <c r="K1155" s="39">
        <v>4.9000000000000004</v>
      </c>
      <c r="L1155" s="32">
        <v>60</v>
      </c>
      <c r="M1155" s="39">
        <v>294</v>
      </c>
      <c r="N1155" s="6"/>
      <c r="O1155" t="str">
        <f>VLOOKUP(I1155,Article_famille!A:B,2,FALSE)</f>
        <v>Mains</v>
      </c>
      <c r="P1155" t="str">
        <f>VLOOKUP(A1155,'Copier commandes wix'!I:N,4,FALSE)</f>
        <v>‎30‎/‎01‎/‎2017</v>
      </c>
      <c r="Q1155">
        <f>VLOOKUP(G1155,'effectif par contrat'!A:B,2,FALSE)</f>
        <v>38</v>
      </c>
    </row>
    <row r="1156" spans="1:17" x14ac:dyDescent="0.35">
      <c r="A1156" s="58" t="s">
        <v>1758</v>
      </c>
      <c r="B1156" s="40" t="s">
        <v>216</v>
      </c>
      <c r="C1156" s="40" t="str">
        <f t="shared" si="104"/>
        <v>mathieu</v>
      </c>
      <c r="D1156" s="40">
        <f t="shared" si="105"/>
        <v>8</v>
      </c>
      <c r="E1156" s="40">
        <f t="shared" si="106"/>
        <v>17</v>
      </c>
      <c r="F1156" s="40" t="str">
        <f t="shared" si="107"/>
        <v>cantonnet</v>
      </c>
      <c r="G1156" s="40" t="str">
        <f>VLOOKUP(F1156,'Effectif contrat'!A:B,2,FALSE)</f>
        <v>AIRBUS - MAINTENANCE FAL</v>
      </c>
      <c r="H1156" s="31" t="s">
        <v>19</v>
      </c>
      <c r="I1156" s="31" t="s">
        <v>484</v>
      </c>
      <c r="J1156" s="31">
        <v>8</v>
      </c>
      <c r="K1156" s="38">
        <v>4.9000000000000004</v>
      </c>
      <c r="L1156" s="31">
        <v>60</v>
      </c>
      <c r="M1156" s="38">
        <v>294</v>
      </c>
      <c r="N1156" s="5"/>
      <c r="O1156" t="str">
        <f>VLOOKUP(I1156,Article_famille!A:B,2,FALSE)</f>
        <v>Mains</v>
      </c>
      <c r="P1156" t="str">
        <f>VLOOKUP(A1156,'Copier commandes wix'!I:N,4,FALSE)</f>
        <v>‎30‎/‎01‎/‎2017</v>
      </c>
      <c r="Q1156">
        <f>VLOOKUP(G1156,'effectif par contrat'!A:B,2,FALSE)</f>
        <v>38</v>
      </c>
    </row>
    <row r="1157" spans="1:17" x14ac:dyDescent="0.35">
      <c r="A1157" s="58" t="s">
        <v>1758</v>
      </c>
      <c r="B1157" s="40" t="s">
        <v>216</v>
      </c>
      <c r="C1157" s="40" t="str">
        <f t="shared" si="104"/>
        <v>mathieu</v>
      </c>
      <c r="D1157" s="40">
        <f t="shared" si="105"/>
        <v>8</v>
      </c>
      <c r="E1157" s="40">
        <f t="shared" si="106"/>
        <v>17</v>
      </c>
      <c r="F1157" s="40" t="str">
        <f t="shared" si="107"/>
        <v>cantonnet</v>
      </c>
      <c r="G1157" s="40" t="str">
        <f>VLOOKUP(F1157,'Effectif contrat'!A:B,2,FALSE)</f>
        <v>AIRBUS - MAINTENANCE FAL</v>
      </c>
      <c r="H1157" s="32" t="s">
        <v>19</v>
      </c>
      <c r="I1157" s="32" t="s">
        <v>484</v>
      </c>
      <c r="J1157" s="32">
        <v>9</v>
      </c>
      <c r="K1157" s="39">
        <v>4.9000000000000004</v>
      </c>
      <c r="L1157" s="32">
        <v>60</v>
      </c>
      <c r="M1157" s="39">
        <v>294</v>
      </c>
      <c r="N1157" s="6"/>
      <c r="O1157" t="str">
        <f>VLOOKUP(I1157,Article_famille!A:B,2,FALSE)</f>
        <v>Mains</v>
      </c>
      <c r="P1157" t="str">
        <f>VLOOKUP(A1157,'Copier commandes wix'!I:N,4,FALSE)</f>
        <v>‎30‎/‎01‎/‎2017</v>
      </c>
      <c r="Q1157">
        <f>VLOOKUP(G1157,'effectif par contrat'!A:B,2,FALSE)</f>
        <v>38</v>
      </c>
    </row>
    <row r="1158" spans="1:17" x14ac:dyDescent="0.35">
      <c r="A1158" s="58" t="s">
        <v>1758</v>
      </c>
      <c r="B1158" s="40" t="s">
        <v>216</v>
      </c>
      <c r="C1158" s="40" t="str">
        <f t="shared" si="104"/>
        <v>mathieu</v>
      </c>
      <c r="D1158" s="40">
        <f t="shared" si="105"/>
        <v>8</v>
      </c>
      <c r="E1158" s="40">
        <f t="shared" si="106"/>
        <v>17</v>
      </c>
      <c r="F1158" s="40" t="str">
        <f t="shared" si="107"/>
        <v>cantonnet</v>
      </c>
      <c r="G1158" s="40" t="str">
        <f>VLOOKUP(F1158,'Effectif contrat'!A:B,2,FALSE)</f>
        <v>AIRBUS - MAINTENANCE FAL</v>
      </c>
      <c r="H1158" s="31" t="s">
        <v>19</v>
      </c>
      <c r="I1158" s="31" t="s">
        <v>106</v>
      </c>
      <c r="J1158" s="31"/>
      <c r="K1158" s="38">
        <v>5.2</v>
      </c>
      <c r="L1158" s="31">
        <v>72</v>
      </c>
      <c r="M1158" s="38">
        <v>374.4</v>
      </c>
      <c r="N1158" s="5"/>
      <c r="O1158" t="str">
        <f>VLOOKUP(I1158,Article_famille!A:B,2,FALSE)</f>
        <v>Mains</v>
      </c>
      <c r="P1158" t="str">
        <f>VLOOKUP(A1158,'Copier commandes wix'!I:N,4,FALSE)</f>
        <v>‎30‎/‎01‎/‎2017</v>
      </c>
      <c r="Q1158">
        <f>VLOOKUP(G1158,'effectif par contrat'!A:B,2,FALSE)</f>
        <v>38</v>
      </c>
    </row>
    <row r="1159" spans="1:17" x14ac:dyDescent="0.35">
      <c r="A1159" s="58" t="s">
        <v>1758</v>
      </c>
      <c r="B1159" s="40" t="s">
        <v>216</v>
      </c>
      <c r="C1159" s="40" t="str">
        <f t="shared" si="104"/>
        <v>mathieu</v>
      </c>
      <c r="D1159" s="40">
        <f t="shared" si="105"/>
        <v>8</v>
      </c>
      <c r="E1159" s="40">
        <f t="shared" si="106"/>
        <v>17</v>
      </c>
      <c r="F1159" s="40" t="str">
        <f t="shared" si="107"/>
        <v>cantonnet</v>
      </c>
      <c r="G1159" s="40" t="str">
        <f>VLOOKUP(F1159,'Effectif contrat'!A:B,2,FALSE)</f>
        <v>AIRBUS - MAINTENANCE FAL</v>
      </c>
      <c r="H1159" s="32" t="s">
        <v>19</v>
      </c>
      <c r="I1159" s="32" t="s">
        <v>106</v>
      </c>
      <c r="J1159" s="32"/>
      <c r="K1159" s="39">
        <v>5.2</v>
      </c>
      <c r="L1159" s="32">
        <v>72</v>
      </c>
      <c r="M1159" s="39">
        <v>374.4</v>
      </c>
      <c r="N1159" s="6"/>
      <c r="O1159" t="str">
        <f>VLOOKUP(I1159,Article_famille!A:B,2,FALSE)</f>
        <v>Mains</v>
      </c>
      <c r="P1159" t="str">
        <f>VLOOKUP(A1159,'Copier commandes wix'!I:N,4,FALSE)</f>
        <v>‎30‎/‎01‎/‎2017</v>
      </c>
      <c r="Q1159">
        <f>VLOOKUP(G1159,'effectif par contrat'!A:B,2,FALSE)</f>
        <v>38</v>
      </c>
    </row>
    <row r="1160" spans="1:17" x14ac:dyDescent="0.35">
      <c r="A1160" s="58" t="s">
        <v>1758</v>
      </c>
      <c r="B1160" s="40" t="s">
        <v>216</v>
      </c>
      <c r="C1160" s="40" t="str">
        <f t="shared" si="104"/>
        <v>mathieu</v>
      </c>
      <c r="D1160" s="40">
        <f t="shared" si="105"/>
        <v>8</v>
      </c>
      <c r="E1160" s="40">
        <f t="shared" si="106"/>
        <v>17</v>
      </c>
      <c r="F1160" s="40" t="str">
        <f t="shared" si="107"/>
        <v>cantonnet</v>
      </c>
      <c r="G1160" s="40" t="str">
        <f>VLOOKUP(F1160,'Effectif contrat'!A:B,2,FALSE)</f>
        <v>AIRBUS - MAINTENANCE FAL</v>
      </c>
      <c r="H1160" s="31" t="s">
        <v>19</v>
      </c>
      <c r="I1160" s="31" t="s">
        <v>106</v>
      </c>
      <c r="J1160" s="31"/>
      <c r="K1160" s="38">
        <v>5.2</v>
      </c>
      <c r="L1160" s="31">
        <v>72</v>
      </c>
      <c r="M1160" s="38">
        <v>374.4</v>
      </c>
      <c r="N1160" s="5"/>
      <c r="O1160" t="str">
        <f>VLOOKUP(I1160,Article_famille!A:B,2,FALSE)</f>
        <v>Mains</v>
      </c>
      <c r="P1160" t="str">
        <f>VLOOKUP(A1160,'Copier commandes wix'!I:N,4,FALSE)</f>
        <v>‎30‎/‎01‎/‎2017</v>
      </c>
      <c r="Q1160">
        <f>VLOOKUP(G1160,'effectif par contrat'!A:B,2,FALSE)</f>
        <v>38</v>
      </c>
    </row>
    <row r="1161" spans="1:17" x14ac:dyDescent="0.35">
      <c r="A1161" s="58" t="s">
        <v>1758</v>
      </c>
      <c r="B1161" s="40" t="s">
        <v>216</v>
      </c>
      <c r="C1161" s="40" t="str">
        <f t="shared" si="104"/>
        <v>mathieu</v>
      </c>
      <c r="D1161" s="40">
        <f t="shared" si="105"/>
        <v>8</v>
      </c>
      <c r="E1161" s="40">
        <f t="shared" si="106"/>
        <v>17</v>
      </c>
      <c r="F1161" s="40" t="str">
        <f t="shared" si="107"/>
        <v>cantonnet</v>
      </c>
      <c r="G1161" s="40" t="str">
        <f>VLOOKUP(F1161,'Effectif contrat'!A:B,2,FALSE)</f>
        <v>AIRBUS - MAINTENANCE FAL</v>
      </c>
      <c r="H1161" s="32" t="s">
        <v>19</v>
      </c>
      <c r="I1161" s="32" t="s">
        <v>24</v>
      </c>
      <c r="J1161" s="32" t="s">
        <v>55</v>
      </c>
      <c r="K1161" s="39">
        <v>7.36</v>
      </c>
      <c r="L1161" s="32">
        <v>5</v>
      </c>
      <c r="M1161" s="39">
        <v>36.799999999999997</v>
      </c>
      <c r="N1161" s="6"/>
      <c r="O1161" t="str">
        <f>VLOOKUP(I1161,Article_famille!A:B,2,FALSE)</f>
        <v>Mains</v>
      </c>
      <c r="P1161" t="str">
        <f>VLOOKUP(A1161,'Copier commandes wix'!I:N,4,FALSE)</f>
        <v>‎30‎/‎01‎/‎2017</v>
      </c>
      <c r="Q1161">
        <f>VLOOKUP(G1161,'effectif par contrat'!A:B,2,FALSE)</f>
        <v>38</v>
      </c>
    </row>
    <row r="1162" spans="1:17" x14ac:dyDescent="0.35">
      <c r="A1162" s="58" t="s">
        <v>1758</v>
      </c>
      <c r="B1162" s="40" t="s">
        <v>216</v>
      </c>
      <c r="C1162" s="40" t="str">
        <f t="shared" si="104"/>
        <v>mathieu</v>
      </c>
      <c r="D1162" s="40">
        <f t="shared" si="105"/>
        <v>8</v>
      </c>
      <c r="E1162" s="40">
        <f t="shared" si="106"/>
        <v>17</v>
      </c>
      <c r="F1162" s="40" t="str">
        <f t="shared" si="107"/>
        <v>cantonnet</v>
      </c>
      <c r="G1162" s="40" t="str">
        <f>VLOOKUP(F1162,'Effectif contrat'!A:B,2,FALSE)</f>
        <v>AIRBUS - MAINTENANCE FAL</v>
      </c>
      <c r="H1162" s="31" t="s">
        <v>19</v>
      </c>
      <c r="I1162" s="31" t="s">
        <v>66</v>
      </c>
      <c r="J1162" s="31"/>
      <c r="K1162" s="38">
        <v>7.51</v>
      </c>
      <c r="L1162" s="31">
        <v>10</v>
      </c>
      <c r="M1162" s="38">
        <v>75.099999999999994</v>
      </c>
      <c r="N1162" s="5"/>
      <c r="O1162" t="str">
        <f>VLOOKUP(I1162,Article_famille!A:B,2,FALSE)</f>
        <v>Yeux</v>
      </c>
      <c r="P1162" t="str">
        <f>VLOOKUP(A1162,'Copier commandes wix'!I:N,4,FALSE)</f>
        <v>‎30‎/‎01‎/‎2017</v>
      </c>
      <c r="Q1162">
        <f>VLOOKUP(G1162,'effectif par contrat'!A:B,2,FALSE)</f>
        <v>38</v>
      </c>
    </row>
    <row r="1163" spans="1:17" x14ac:dyDescent="0.35">
      <c r="A1163" s="58" t="s">
        <v>1759</v>
      </c>
      <c r="B1163" s="40" t="s">
        <v>214</v>
      </c>
      <c r="C1163" s="40" t="str">
        <f t="shared" si="104"/>
        <v>vincent</v>
      </c>
      <c r="D1163" s="40">
        <f t="shared" si="105"/>
        <v>8</v>
      </c>
      <c r="E1163" s="40">
        <f t="shared" si="106"/>
        <v>16</v>
      </c>
      <c r="F1163" s="40" t="str">
        <f t="shared" si="107"/>
        <v>davantes</v>
      </c>
      <c r="G1163" s="40" t="str">
        <f>VLOOKUP(F1163,'Effectif contrat'!A:B,2,FALSE)</f>
        <v>AIRBUS - TRAVAUX MOSE</v>
      </c>
      <c r="H1163" s="31" t="s">
        <v>19</v>
      </c>
      <c r="I1163" s="31" t="s">
        <v>197</v>
      </c>
      <c r="J1163" s="31">
        <v>43</v>
      </c>
      <c r="K1163" s="38">
        <v>41.8</v>
      </c>
      <c r="L1163" s="31">
        <v>1</v>
      </c>
      <c r="M1163" s="38">
        <v>41.8</v>
      </c>
      <c r="N1163" s="5"/>
      <c r="O1163" t="str">
        <f>VLOOKUP(I1163,Article_famille!A:B,2,FALSE)</f>
        <v>Pieds</v>
      </c>
      <c r="P1163" t="str">
        <f>VLOOKUP(A1163,'Copier commandes wix'!I:N,4,FALSE)</f>
        <v>‎02‎/‎02‎/‎2017</v>
      </c>
      <c r="Q1163">
        <f>VLOOKUP(G1163,'effectif par contrat'!A:B,2,FALSE)</f>
        <v>5</v>
      </c>
    </row>
    <row r="1164" spans="1:17" x14ac:dyDescent="0.35">
      <c r="A1164" s="58" t="s">
        <v>1759</v>
      </c>
      <c r="B1164" s="40" t="s">
        <v>214</v>
      </c>
      <c r="C1164" s="40" t="str">
        <f t="shared" si="104"/>
        <v>vincent</v>
      </c>
      <c r="D1164" s="40">
        <f t="shared" si="105"/>
        <v>8</v>
      </c>
      <c r="E1164" s="40">
        <f t="shared" si="106"/>
        <v>16</v>
      </c>
      <c r="F1164" s="40" t="str">
        <f t="shared" si="107"/>
        <v>davantes</v>
      </c>
      <c r="G1164" s="40" t="str">
        <f>VLOOKUP(F1164,'Effectif contrat'!A:B,2,FALSE)</f>
        <v>AIRBUS - TRAVAUX MOSE</v>
      </c>
      <c r="H1164" s="32" t="s">
        <v>19</v>
      </c>
      <c r="I1164" s="32" t="s">
        <v>22</v>
      </c>
      <c r="J1164" s="32">
        <v>41</v>
      </c>
      <c r="K1164" s="39">
        <v>41.53</v>
      </c>
      <c r="L1164" s="32">
        <v>1</v>
      </c>
      <c r="M1164" s="39">
        <v>41.53</v>
      </c>
      <c r="N1164" s="6"/>
      <c r="O1164" t="str">
        <f>VLOOKUP(I1164,Article_famille!A:B,2,FALSE)</f>
        <v>Pieds</v>
      </c>
      <c r="P1164" t="str">
        <f>VLOOKUP(A1164,'Copier commandes wix'!I:N,4,FALSE)</f>
        <v>‎02‎/‎02‎/‎2017</v>
      </c>
      <c r="Q1164">
        <f>VLOOKUP(G1164,'effectif par contrat'!A:B,2,FALSE)</f>
        <v>5</v>
      </c>
    </row>
    <row r="1165" spans="1:17" x14ac:dyDescent="0.35">
      <c r="A1165" s="58" t="s">
        <v>1760</v>
      </c>
      <c r="B1165" s="40" t="s">
        <v>141</v>
      </c>
      <c r="C1165" s="40" t="str">
        <f t="shared" si="104"/>
        <v>KARINE</v>
      </c>
      <c r="D1165" s="40">
        <f t="shared" si="105"/>
        <v>7</v>
      </c>
      <c r="E1165" s="40">
        <f t="shared" si="106"/>
        <v>12</v>
      </c>
      <c r="F1165" s="40" t="str">
        <f t="shared" si="107"/>
        <v>BEDON</v>
      </c>
      <c r="G1165" s="40" t="str">
        <f>VLOOKUP(F1165,'Effectif contrat'!A:B,2,FALSE)</f>
        <v>B05 - FONCTIONS SUPPORT</v>
      </c>
      <c r="H1165" s="31" t="s">
        <v>19</v>
      </c>
      <c r="I1165" s="31" t="s">
        <v>24</v>
      </c>
      <c r="J1165" s="31" t="s">
        <v>54</v>
      </c>
      <c r="K1165" s="38">
        <v>7.36</v>
      </c>
      <c r="L1165" s="31">
        <v>6</v>
      </c>
      <c r="M1165" s="38">
        <v>44.16</v>
      </c>
      <c r="N1165" s="5"/>
      <c r="O1165" t="str">
        <f>VLOOKUP(I1165,Article_famille!A:B,2,FALSE)</f>
        <v>Mains</v>
      </c>
      <c r="P1165" t="str">
        <f>VLOOKUP(A1165,'Copier commandes wix'!I:N,4,FALSE)</f>
        <v>‎03‎/‎02‎/‎2017</v>
      </c>
      <c r="Q1165">
        <f>VLOOKUP(G1165,'effectif par contrat'!A:B,2,FALSE)</f>
        <v>10</v>
      </c>
    </row>
    <row r="1166" spans="1:17" x14ac:dyDescent="0.35">
      <c r="A1166" s="58" t="s">
        <v>1760</v>
      </c>
      <c r="B1166" s="40" t="s">
        <v>141</v>
      </c>
      <c r="C1166" s="40" t="str">
        <f t="shared" si="104"/>
        <v>KARINE</v>
      </c>
      <c r="D1166" s="40">
        <f t="shared" si="105"/>
        <v>7</v>
      </c>
      <c r="E1166" s="40">
        <f t="shared" si="106"/>
        <v>12</v>
      </c>
      <c r="F1166" s="40" t="str">
        <f t="shared" si="107"/>
        <v>BEDON</v>
      </c>
      <c r="G1166" s="40" t="str">
        <f>VLOOKUP(F1166,'Effectif contrat'!A:B,2,FALSE)</f>
        <v>B05 - FONCTIONS SUPPORT</v>
      </c>
      <c r="H1166" s="32" t="s">
        <v>19</v>
      </c>
      <c r="I1166" s="32" t="s">
        <v>24</v>
      </c>
      <c r="J1166" s="32" t="s">
        <v>55</v>
      </c>
      <c r="K1166" s="39">
        <v>7.36</v>
      </c>
      <c r="L1166" s="32">
        <v>6</v>
      </c>
      <c r="M1166" s="39">
        <v>44.16</v>
      </c>
      <c r="N1166" s="6"/>
      <c r="O1166" t="str">
        <f>VLOOKUP(I1166,Article_famille!A:B,2,FALSE)</f>
        <v>Mains</v>
      </c>
      <c r="P1166" t="str">
        <f>VLOOKUP(A1166,'Copier commandes wix'!I:N,4,FALSE)</f>
        <v>‎03‎/‎02‎/‎2017</v>
      </c>
      <c r="Q1166">
        <f>VLOOKUP(G1166,'effectif par contrat'!A:B,2,FALSE)</f>
        <v>10</v>
      </c>
    </row>
    <row r="1167" spans="1:17" x14ac:dyDescent="0.35">
      <c r="A1167" s="58" t="s">
        <v>1760</v>
      </c>
      <c r="B1167" s="40" t="s">
        <v>141</v>
      </c>
      <c r="C1167" s="40" t="str">
        <f t="shared" si="104"/>
        <v>KARINE</v>
      </c>
      <c r="D1167" s="40">
        <f t="shared" si="105"/>
        <v>7</v>
      </c>
      <c r="E1167" s="40">
        <f t="shared" si="106"/>
        <v>12</v>
      </c>
      <c r="F1167" s="40" t="str">
        <f t="shared" si="107"/>
        <v>BEDON</v>
      </c>
      <c r="G1167" s="40" t="str">
        <f>VLOOKUP(F1167,'Effectif contrat'!A:B,2,FALSE)</f>
        <v>B05 - FONCTIONS SUPPORT</v>
      </c>
      <c r="H1167" s="31" t="s">
        <v>19</v>
      </c>
      <c r="I1167" s="31" t="s">
        <v>443</v>
      </c>
      <c r="J1167" s="31"/>
      <c r="K1167" s="38">
        <v>3.95</v>
      </c>
      <c r="L1167" s="31">
        <v>60</v>
      </c>
      <c r="M1167" s="38">
        <v>237</v>
      </c>
      <c r="N1167" s="5"/>
      <c r="O1167" t="str">
        <f>VLOOKUP(I1167,Article_famille!A:B,2,FALSE)</f>
        <v>Respiratoire</v>
      </c>
      <c r="P1167" t="str">
        <f>VLOOKUP(A1167,'Copier commandes wix'!I:N,4,FALSE)</f>
        <v>‎03‎/‎02‎/‎2017</v>
      </c>
      <c r="Q1167">
        <f>VLOOKUP(G1167,'effectif par contrat'!A:B,2,FALSE)</f>
        <v>10</v>
      </c>
    </row>
    <row r="1168" spans="1:17" x14ac:dyDescent="0.35">
      <c r="A1168" s="58" t="s">
        <v>1761</v>
      </c>
      <c r="B1168" s="40" t="s">
        <v>569</v>
      </c>
      <c r="C1168" s="40" t="str">
        <f t="shared" si="104"/>
        <v>Alexandre</v>
      </c>
      <c r="D1168" s="40">
        <f t="shared" si="105"/>
        <v>10</v>
      </c>
      <c r="E1168" s="40">
        <f t="shared" si="106"/>
        <v>20</v>
      </c>
      <c r="F1168" s="40" t="str">
        <f t="shared" si="107"/>
        <v>Mourembles</v>
      </c>
      <c r="G1168" s="40" t="str">
        <f>VLOOKUP(F1168,'Effectif contrat'!A:B,2,FALSE)</f>
        <v>CLIENTS DIVERS - TRAVAUX &amp; MAINTENANCE</v>
      </c>
      <c r="H1168" s="31" t="s">
        <v>112</v>
      </c>
      <c r="I1168" s="31" t="s">
        <v>208</v>
      </c>
      <c r="J1168" s="31" t="s">
        <v>15</v>
      </c>
      <c r="K1168" s="38">
        <v>0</v>
      </c>
      <c r="L1168" s="31">
        <v>1</v>
      </c>
      <c r="M1168" s="38">
        <v>0</v>
      </c>
      <c r="N1168" s="5"/>
      <c r="O1168" t="str">
        <f>VLOOKUP(I1168,Article_famille!A:B,2,FALSE)</f>
        <v>VPI</v>
      </c>
      <c r="P1168" t="str">
        <f>VLOOKUP(A1168,'Copier commandes wix'!I:N,4,FALSE)</f>
        <v>‎06‎/‎02‎/‎2017</v>
      </c>
      <c r="Q1168">
        <f>VLOOKUP(G1168,'effectif par contrat'!A:B,2,FALSE)</f>
        <v>8</v>
      </c>
    </row>
    <row r="1169" spans="1:17" x14ac:dyDescent="0.35">
      <c r="A1169" s="58" t="s">
        <v>1761</v>
      </c>
      <c r="B1169" s="40" t="s">
        <v>569</v>
      </c>
      <c r="C1169" s="40" t="str">
        <f t="shared" si="104"/>
        <v>Alexandre</v>
      </c>
      <c r="D1169" s="40">
        <f t="shared" si="105"/>
        <v>10</v>
      </c>
      <c r="E1169" s="40">
        <f t="shared" si="106"/>
        <v>20</v>
      </c>
      <c r="F1169" s="40" t="str">
        <f t="shared" si="107"/>
        <v>Mourembles</v>
      </c>
      <c r="G1169" s="40" t="str">
        <f>VLOOKUP(F1169,'Effectif contrat'!A:B,2,FALSE)</f>
        <v>CLIENTS DIVERS - TRAVAUX &amp; MAINTENANCE</v>
      </c>
      <c r="H1169" s="32" t="s">
        <v>112</v>
      </c>
      <c r="I1169" s="32" t="s">
        <v>207</v>
      </c>
      <c r="J1169" s="32" t="s">
        <v>506</v>
      </c>
      <c r="K1169" s="39">
        <v>0</v>
      </c>
      <c r="L1169" s="32">
        <v>1</v>
      </c>
      <c r="M1169" s="39">
        <v>0</v>
      </c>
      <c r="N1169" s="6"/>
      <c r="O1169" t="str">
        <f>VLOOKUP(I1169,Article_famille!A:B,2,FALSE)</f>
        <v>VPI</v>
      </c>
      <c r="P1169" t="str">
        <f>VLOOKUP(A1169,'Copier commandes wix'!I:N,4,FALSE)</f>
        <v>‎06‎/‎02‎/‎2017</v>
      </c>
      <c r="Q1169">
        <f>VLOOKUP(G1169,'effectif par contrat'!A:B,2,FALSE)</f>
        <v>8</v>
      </c>
    </row>
    <row r="1170" spans="1:17" x14ac:dyDescent="0.35">
      <c r="A1170" s="58" t="s">
        <v>1762</v>
      </c>
      <c r="B1170" s="40" t="s">
        <v>569</v>
      </c>
      <c r="C1170" s="40" t="str">
        <f t="shared" si="104"/>
        <v>Alexandre</v>
      </c>
      <c r="D1170" s="40">
        <f t="shared" si="105"/>
        <v>10</v>
      </c>
      <c r="E1170" s="40">
        <f t="shared" si="106"/>
        <v>20</v>
      </c>
      <c r="F1170" s="40" t="str">
        <f t="shared" si="107"/>
        <v>Mourembles</v>
      </c>
      <c r="G1170" s="40" t="str">
        <f>VLOOKUP(F1170,'Effectif contrat'!A:B,2,FALSE)</f>
        <v>CLIENTS DIVERS - TRAVAUX &amp; MAINTENANCE</v>
      </c>
      <c r="H1170" s="31" t="s">
        <v>19</v>
      </c>
      <c r="I1170" s="31" t="s">
        <v>20</v>
      </c>
      <c r="J1170" s="31">
        <v>10</v>
      </c>
      <c r="K1170" s="38">
        <v>3.71</v>
      </c>
      <c r="L1170" s="31">
        <v>30</v>
      </c>
      <c r="M1170" s="38">
        <v>111.3</v>
      </c>
      <c r="N1170" s="5"/>
      <c r="O1170" t="str">
        <f>VLOOKUP(I1170,Article_famille!A:B,2,FALSE)</f>
        <v>Mains</v>
      </c>
      <c r="P1170" t="str">
        <f>VLOOKUP(A1170,'Copier commandes wix'!I:N,4,FALSE)</f>
        <v>‎06‎/‎02‎/‎2017</v>
      </c>
      <c r="Q1170">
        <f>VLOOKUP(G1170,'effectif par contrat'!A:B,2,FALSE)</f>
        <v>8</v>
      </c>
    </row>
    <row r="1171" spans="1:17" x14ac:dyDescent="0.35">
      <c r="A1171" s="58" t="s">
        <v>1762</v>
      </c>
      <c r="B1171" s="40" t="s">
        <v>569</v>
      </c>
      <c r="C1171" s="40" t="str">
        <f t="shared" si="104"/>
        <v>Alexandre</v>
      </c>
      <c r="D1171" s="40">
        <f t="shared" si="105"/>
        <v>10</v>
      </c>
      <c r="E1171" s="40">
        <f t="shared" si="106"/>
        <v>20</v>
      </c>
      <c r="F1171" s="40" t="str">
        <f t="shared" si="107"/>
        <v>Mourembles</v>
      </c>
      <c r="G1171" s="40" t="str">
        <f>VLOOKUP(F1171,'Effectif contrat'!A:B,2,FALSE)</f>
        <v>CLIENTS DIVERS - TRAVAUX &amp; MAINTENANCE</v>
      </c>
      <c r="H1171" s="32" t="s">
        <v>19</v>
      </c>
      <c r="I1171" s="32" t="s">
        <v>20</v>
      </c>
      <c r="J1171" s="32">
        <v>11</v>
      </c>
      <c r="K1171" s="39">
        <v>3.71</v>
      </c>
      <c r="L1171" s="32">
        <v>10</v>
      </c>
      <c r="M1171" s="39">
        <v>37.1</v>
      </c>
      <c r="N1171" s="6"/>
      <c r="O1171" t="str">
        <f>VLOOKUP(I1171,Article_famille!A:B,2,FALSE)</f>
        <v>Mains</v>
      </c>
      <c r="P1171" t="str">
        <f>VLOOKUP(A1171,'Copier commandes wix'!I:N,4,FALSE)</f>
        <v>‎06‎/‎02‎/‎2017</v>
      </c>
      <c r="Q1171">
        <f>VLOOKUP(G1171,'effectif par contrat'!A:B,2,FALSE)</f>
        <v>8</v>
      </c>
    </row>
    <row r="1172" spans="1:17" x14ac:dyDescent="0.35">
      <c r="A1172" s="58" t="s">
        <v>1762</v>
      </c>
      <c r="B1172" s="40" t="s">
        <v>569</v>
      </c>
      <c r="C1172" s="40" t="str">
        <f t="shared" si="104"/>
        <v>Alexandre</v>
      </c>
      <c r="D1172" s="40">
        <f t="shared" si="105"/>
        <v>10</v>
      </c>
      <c r="E1172" s="40">
        <f t="shared" si="106"/>
        <v>20</v>
      </c>
      <c r="F1172" s="40" t="str">
        <f t="shared" si="107"/>
        <v>Mourembles</v>
      </c>
      <c r="G1172" s="40" t="str">
        <f>VLOOKUP(F1172,'Effectif contrat'!A:B,2,FALSE)</f>
        <v>CLIENTS DIVERS - TRAVAUX &amp; MAINTENANCE</v>
      </c>
      <c r="H1172" s="31" t="s">
        <v>19</v>
      </c>
      <c r="I1172" s="31" t="s">
        <v>20</v>
      </c>
      <c r="J1172" s="31">
        <v>9</v>
      </c>
      <c r="K1172" s="38">
        <v>3.71</v>
      </c>
      <c r="L1172" s="31">
        <v>10</v>
      </c>
      <c r="M1172" s="38">
        <v>37.1</v>
      </c>
      <c r="N1172" s="5"/>
      <c r="O1172" t="str">
        <f>VLOOKUP(I1172,Article_famille!A:B,2,FALSE)</f>
        <v>Mains</v>
      </c>
      <c r="P1172" t="str">
        <f>VLOOKUP(A1172,'Copier commandes wix'!I:N,4,FALSE)</f>
        <v>‎06‎/‎02‎/‎2017</v>
      </c>
      <c r="Q1172">
        <f>VLOOKUP(G1172,'effectif par contrat'!A:B,2,FALSE)</f>
        <v>8</v>
      </c>
    </row>
    <row r="1173" spans="1:17" x14ac:dyDescent="0.35">
      <c r="A1173" s="58" t="s">
        <v>1762</v>
      </c>
      <c r="B1173" s="40" t="s">
        <v>569</v>
      </c>
      <c r="C1173" s="40" t="str">
        <f t="shared" si="104"/>
        <v>Alexandre</v>
      </c>
      <c r="D1173" s="40">
        <f t="shared" si="105"/>
        <v>10</v>
      </c>
      <c r="E1173" s="40">
        <f t="shared" si="106"/>
        <v>20</v>
      </c>
      <c r="F1173" s="40" t="str">
        <f t="shared" si="107"/>
        <v>Mourembles</v>
      </c>
      <c r="G1173" s="40" t="str">
        <f>VLOOKUP(F1173,'Effectif contrat'!A:B,2,FALSE)</f>
        <v>CLIENTS DIVERS - TRAVAUX &amp; MAINTENANCE</v>
      </c>
      <c r="H1173" s="32" t="s">
        <v>19</v>
      </c>
      <c r="I1173" s="32" t="s">
        <v>468</v>
      </c>
      <c r="J1173" s="32"/>
      <c r="K1173" s="39">
        <v>5.63</v>
      </c>
      <c r="L1173" s="32">
        <v>10</v>
      </c>
      <c r="M1173" s="39">
        <v>56.3</v>
      </c>
      <c r="N1173" s="6"/>
      <c r="O1173" t="str">
        <f>VLOOKUP(I1173,Article_famille!A:B,2,FALSE)</f>
        <v>Yeux</v>
      </c>
      <c r="P1173" t="str">
        <f>VLOOKUP(A1173,'Copier commandes wix'!I:N,4,FALSE)</f>
        <v>‎06‎/‎02‎/‎2017</v>
      </c>
      <c r="Q1173">
        <f>VLOOKUP(G1173,'effectif par contrat'!A:B,2,FALSE)</f>
        <v>8</v>
      </c>
    </row>
    <row r="1174" spans="1:17" x14ac:dyDescent="0.35">
      <c r="A1174" s="58" t="s">
        <v>1763</v>
      </c>
      <c r="B1174" s="40" t="s">
        <v>552</v>
      </c>
      <c r="C1174" s="40" t="str">
        <f t="shared" si="104"/>
        <v>eric</v>
      </c>
      <c r="D1174" s="40">
        <f t="shared" si="105"/>
        <v>5</v>
      </c>
      <c r="E1174" s="40">
        <f t="shared" si="106"/>
        <v>18</v>
      </c>
      <c r="F1174" s="40" t="str">
        <f t="shared" si="107"/>
        <v>sanchez-clary</v>
      </c>
      <c r="G1174" s="40" t="str">
        <f>VLOOKUP(F1174,'Effectif contrat'!A:B,2,FALSE)</f>
        <v>AIRBUS - MAINTENANCE FAL</v>
      </c>
      <c r="H1174" s="31" t="s">
        <v>25</v>
      </c>
      <c r="I1174" s="31" t="s">
        <v>90</v>
      </c>
      <c r="J1174" s="31">
        <v>44</v>
      </c>
      <c r="K1174" s="38">
        <v>44.82</v>
      </c>
      <c r="L1174" s="31">
        <v>1</v>
      </c>
      <c r="M1174" s="38">
        <v>44.82</v>
      </c>
      <c r="N1174" s="5"/>
      <c r="O1174" t="str">
        <f>VLOOKUP(I1174,Article_famille!A:B,2,FALSE)</f>
        <v>Pieds</v>
      </c>
      <c r="P1174" t="str">
        <f>VLOOKUP(A1174,'Copier commandes wix'!I:N,4,FALSE)</f>
        <v>‎09‎/‎02‎/‎2017</v>
      </c>
      <c r="Q1174">
        <f>VLOOKUP(G1174,'effectif par contrat'!A:B,2,FALSE)</f>
        <v>38</v>
      </c>
    </row>
    <row r="1175" spans="1:17" x14ac:dyDescent="0.35">
      <c r="A1175" s="58" t="s">
        <v>1763</v>
      </c>
      <c r="B1175" s="40" t="s">
        <v>552</v>
      </c>
      <c r="C1175" s="40" t="str">
        <f t="shared" si="104"/>
        <v>eric</v>
      </c>
      <c r="D1175" s="40">
        <f t="shared" si="105"/>
        <v>5</v>
      </c>
      <c r="E1175" s="40">
        <f t="shared" si="106"/>
        <v>18</v>
      </c>
      <c r="F1175" s="40" t="str">
        <f t="shared" si="107"/>
        <v>sanchez-clary</v>
      </c>
      <c r="G1175" s="40" t="str">
        <f>VLOOKUP(F1175,'Effectif contrat'!A:B,2,FALSE)</f>
        <v>AIRBUS - MAINTENANCE FAL</v>
      </c>
      <c r="H1175" s="32" t="s">
        <v>19</v>
      </c>
      <c r="I1175" s="32" t="s">
        <v>20</v>
      </c>
      <c r="J1175" s="32">
        <v>9</v>
      </c>
      <c r="K1175" s="39">
        <v>3.71</v>
      </c>
      <c r="L1175" s="32">
        <v>180</v>
      </c>
      <c r="M1175" s="39">
        <v>667.8</v>
      </c>
      <c r="N1175" s="6"/>
      <c r="O1175" t="str">
        <f>VLOOKUP(I1175,Article_famille!A:B,2,FALSE)</f>
        <v>Mains</v>
      </c>
      <c r="P1175" t="str">
        <f>VLOOKUP(A1175,'Copier commandes wix'!I:N,4,FALSE)</f>
        <v>‎09‎/‎02‎/‎2017</v>
      </c>
      <c r="Q1175">
        <f>VLOOKUP(G1175,'effectif par contrat'!A:B,2,FALSE)</f>
        <v>38</v>
      </c>
    </row>
    <row r="1176" spans="1:17" x14ac:dyDescent="0.35">
      <c r="A1176" s="58" t="s">
        <v>1763</v>
      </c>
      <c r="B1176" s="40" t="s">
        <v>552</v>
      </c>
      <c r="C1176" s="40" t="str">
        <f t="shared" si="104"/>
        <v>eric</v>
      </c>
      <c r="D1176" s="40">
        <f t="shared" si="105"/>
        <v>5</v>
      </c>
      <c r="E1176" s="40">
        <f t="shared" si="106"/>
        <v>18</v>
      </c>
      <c r="F1176" s="40" t="str">
        <f t="shared" si="107"/>
        <v>sanchez-clary</v>
      </c>
      <c r="G1176" s="40" t="str">
        <f>VLOOKUP(F1176,'Effectif contrat'!A:B,2,FALSE)</f>
        <v>AIRBUS - MAINTENANCE FAL</v>
      </c>
      <c r="H1176" s="31" t="s">
        <v>19</v>
      </c>
      <c r="I1176" s="31" t="s">
        <v>24</v>
      </c>
      <c r="J1176" s="31" t="s">
        <v>54</v>
      </c>
      <c r="K1176" s="38">
        <v>7.36</v>
      </c>
      <c r="L1176" s="31">
        <v>20</v>
      </c>
      <c r="M1176" s="38">
        <v>147.19999999999999</v>
      </c>
      <c r="N1176" s="5"/>
      <c r="O1176" t="str">
        <f>VLOOKUP(I1176,Article_famille!A:B,2,FALSE)</f>
        <v>Mains</v>
      </c>
      <c r="P1176" t="str">
        <f>VLOOKUP(A1176,'Copier commandes wix'!I:N,4,FALSE)</f>
        <v>‎09‎/‎02‎/‎2017</v>
      </c>
      <c r="Q1176">
        <f>VLOOKUP(G1176,'effectif par contrat'!A:B,2,FALSE)</f>
        <v>38</v>
      </c>
    </row>
    <row r="1177" spans="1:17" x14ac:dyDescent="0.35">
      <c r="A1177" s="58" t="s">
        <v>1763</v>
      </c>
      <c r="B1177" s="40" t="s">
        <v>552</v>
      </c>
      <c r="C1177" s="40" t="str">
        <f t="shared" si="104"/>
        <v>eric</v>
      </c>
      <c r="D1177" s="40">
        <f t="shared" si="105"/>
        <v>5</v>
      </c>
      <c r="E1177" s="40">
        <f t="shared" si="106"/>
        <v>18</v>
      </c>
      <c r="F1177" s="40" t="str">
        <f t="shared" si="107"/>
        <v>sanchez-clary</v>
      </c>
      <c r="G1177" s="40" t="str">
        <f>VLOOKUP(F1177,'Effectif contrat'!A:B,2,FALSE)</f>
        <v>AIRBUS - MAINTENANCE FAL</v>
      </c>
      <c r="H1177" s="32" t="s">
        <v>25</v>
      </c>
      <c r="I1177" s="32" t="s">
        <v>445</v>
      </c>
      <c r="J1177" s="32">
        <v>9</v>
      </c>
      <c r="K1177" s="39">
        <v>3.68</v>
      </c>
      <c r="L1177" s="32">
        <v>15</v>
      </c>
      <c r="M1177" s="39">
        <v>55.2</v>
      </c>
      <c r="N1177" s="6"/>
      <c r="O1177" t="str">
        <f>VLOOKUP(I1177,Article_famille!A:B,2,FALSE)</f>
        <v>Mains</v>
      </c>
      <c r="P1177" t="str">
        <f>VLOOKUP(A1177,'Copier commandes wix'!I:N,4,FALSE)</f>
        <v>‎09‎/‎02‎/‎2017</v>
      </c>
      <c r="Q1177">
        <f>VLOOKUP(G1177,'effectif par contrat'!A:B,2,FALSE)</f>
        <v>38</v>
      </c>
    </row>
    <row r="1178" spans="1:17" x14ac:dyDescent="0.35">
      <c r="A1178" s="58" t="s">
        <v>1764</v>
      </c>
      <c r="B1178" s="40" t="s">
        <v>17</v>
      </c>
      <c r="C1178" s="40" t="str">
        <f t="shared" si="104"/>
        <v>alexis</v>
      </c>
      <c r="D1178" s="40">
        <f t="shared" si="105"/>
        <v>7</v>
      </c>
      <c r="E1178" s="40">
        <f t="shared" si="106"/>
        <v>15</v>
      </c>
      <c r="F1178" s="40" t="str">
        <f t="shared" si="107"/>
        <v>TAMOWSKI</v>
      </c>
      <c r="G1178" s="40" t="str">
        <f>VLOOKUP(F1178,'Effectif contrat'!A:B,2,FALSE)</f>
        <v>AIRBUS - MAINTENANCE MOSE</v>
      </c>
      <c r="H1178" s="31" t="s">
        <v>19</v>
      </c>
      <c r="I1178" s="31" t="s">
        <v>22</v>
      </c>
      <c r="J1178" s="31">
        <v>43</v>
      </c>
      <c r="K1178" s="38">
        <v>41.53</v>
      </c>
      <c r="L1178" s="31">
        <v>1</v>
      </c>
      <c r="M1178" s="38">
        <v>41.53</v>
      </c>
      <c r="N1178" s="5"/>
      <c r="O1178" t="str">
        <f>VLOOKUP(I1178,Article_famille!A:B,2,FALSE)</f>
        <v>Pieds</v>
      </c>
      <c r="P1178" t="str">
        <f>VLOOKUP(A1178,'Copier commandes wix'!I:N,4,FALSE)</f>
        <v>‎08‎/‎02‎/‎2017</v>
      </c>
      <c r="Q1178">
        <f>VLOOKUP(G1178,'effectif par contrat'!A:B,2,FALSE)</f>
        <v>37</v>
      </c>
    </row>
    <row r="1179" spans="1:17" x14ac:dyDescent="0.35">
      <c r="A1179" s="58" t="s">
        <v>1764</v>
      </c>
      <c r="B1179" s="40" t="s">
        <v>17</v>
      </c>
      <c r="C1179" s="40" t="str">
        <f t="shared" si="104"/>
        <v>alexis</v>
      </c>
      <c r="D1179" s="40">
        <f t="shared" si="105"/>
        <v>7</v>
      </c>
      <c r="E1179" s="40">
        <f t="shared" si="106"/>
        <v>15</v>
      </c>
      <c r="F1179" s="40" t="str">
        <f t="shared" si="107"/>
        <v>TAMOWSKI</v>
      </c>
      <c r="G1179" s="40" t="str">
        <f>VLOOKUP(F1179,'Effectif contrat'!A:B,2,FALSE)</f>
        <v>AIRBUS - MAINTENANCE MOSE</v>
      </c>
      <c r="H1179" s="32" t="s">
        <v>19</v>
      </c>
      <c r="I1179" s="32" t="s">
        <v>62</v>
      </c>
      <c r="J1179" s="32" t="s">
        <v>480</v>
      </c>
      <c r="K1179" s="39">
        <v>4.26</v>
      </c>
      <c r="L1179" s="32">
        <v>1</v>
      </c>
      <c r="M1179" s="39">
        <v>4.26</v>
      </c>
      <c r="N1179" s="6"/>
      <c r="O1179" t="str">
        <f>VLOOKUP(I1179,Article_famille!A:B,2,FALSE)</f>
        <v>Pieds</v>
      </c>
      <c r="P1179" t="str">
        <f>VLOOKUP(A1179,'Copier commandes wix'!I:N,4,FALSE)</f>
        <v>‎08‎/‎02‎/‎2017</v>
      </c>
      <c r="Q1179">
        <f>VLOOKUP(G1179,'effectif par contrat'!A:B,2,FALSE)</f>
        <v>37</v>
      </c>
    </row>
    <row r="1180" spans="1:17" x14ac:dyDescent="0.35">
      <c r="A1180" s="58" t="s">
        <v>1765</v>
      </c>
      <c r="B1180" s="40" t="s">
        <v>451</v>
      </c>
      <c r="C1180" s="40" t="str">
        <f t="shared" si="104"/>
        <v>stephane</v>
      </c>
      <c r="D1180" s="40">
        <f t="shared" si="105"/>
        <v>9</v>
      </c>
      <c r="E1180" s="40">
        <f t="shared" si="106"/>
        <v>16</v>
      </c>
      <c r="F1180" s="40" t="str">
        <f t="shared" si="107"/>
        <v>mirouze</v>
      </c>
      <c r="G1180" s="40" t="str">
        <f>VLOOKUP(F1180,'Effectif contrat'!A:B,2,FALSE)</f>
        <v>ATELIER B05</v>
      </c>
      <c r="H1180" s="31" t="s">
        <v>19</v>
      </c>
      <c r="I1180" s="31" t="s">
        <v>20</v>
      </c>
      <c r="J1180" s="31">
        <v>10</v>
      </c>
      <c r="K1180" s="38">
        <v>3.71</v>
      </c>
      <c r="L1180" s="31">
        <v>10</v>
      </c>
      <c r="M1180" s="38">
        <v>37.1</v>
      </c>
      <c r="N1180" s="5"/>
      <c r="O1180" t="str">
        <f>VLOOKUP(I1180,Article_famille!A:B,2,FALSE)</f>
        <v>Mains</v>
      </c>
      <c r="P1180" t="str">
        <f>VLOOKUP(A1180,'Copier commandes wix'!I:N,4,FALSE)</f>
        <v>‎10‎/‎02‎/‎2017</v>
      </c>
      <c r="Q1180">
        <f>VLOOKUP(G1180,'effectif par contrat'!A:B,2,FALSE)</f>
        <v>5</v>
      </c>
    </row>
    <row r="1181" spans="1:17" x14ac:dyDescent="0.35">
      <c r="A1181" s="58" t="s">
        <v>1765</v>
      </c>
      <c r="B1181" s="40" t="s">
        <v>451</v>
      </c>
      <c r="C1181" s="40" t="str">
        <f t="shared" si="104"/>
        <v>stephane</v>
      </c>
      <c r="D1181" s="40">
        <f t="shared" si="105"/>
        <v>9</v>
      </c>
      <c r="E1181" s="40">
        <f t="shared" si="106"/>
        <v>16</v>
      </c>
      <c r="F1181" s="40" t="str">
        <f t="shared" si="107"/>
        <v>mirouze</v>
      </c>
      <c r="G1181" s="40" t="str">
        <f>VLOOKUP(F1181,'Effectif contrat'!A:B,2,FALSE)</f>
        <v>ATELIER B05</v>
      </c>
      <c r="H1181" s="32" t="s">
        <v>19</v>
      </c>
      <c r="I1181" s="32" t="s">
        <v>494</v>
      </c>
      <c r="J1181" s="32"/>
      <c r="K1181" s="39">
        <v>25.18</v>
      </c>
      <c r="L1181" s="32">
        <v>1</v>
      </c>
      <c r="M1181" s="39">
        <v>25.18</v>
      </c>
      <c r="N1181" s="6"/>
      <c r="O1181" t="str">
        <f>VLOOKUP(I1181,Article_famille!A:B,2,FALSE)</f>
        <v>Corps</v>
      </c>
      <c r="P1181" t="str">
        <f>VLOOKUP(A1181,'Copier commandes wix'!I:N,4,FALSE)</f>
        <v>‎10‎/‎02‎/‎2017</v>
      </c>
      <c r="Q1181">
        <f>VLOOKUP(G1181,'effectif par contrat'!A:B,2,FALSE)</f>
        <v>5</v>
      </c>
    </row>
    <row r="1182" spans="1:17" x14ac:dyDescent="0.35">
      <c r="A1182" s="58" t="s">
        <v>1766</v>
      </c>
      <c r="B1182" s="40" t="s">
        <v>457</v>
      </c>
      <c r="C1182" s="40" t="str">
        <f t="shared" si="104"/>
        <v>Benjamin</v>
      </c>
      <c r="D1182" s="40">
        <f t="shared" si="105"/>
        <v>9</v>
      </c>
      <c r="E1182" s="40">
        <f t="shared" si="106"/>
        <v>18</v>
      </c>
      <c r="F1182" s="40" t="str">
        <f t="shared" si="107"/>
        <v>Cabrignac</v>
      </c>
      <c r="G1182" s="40" t="str">
        <f>VLOOKUP(F1182,'Effectif contrat'!A:B,2,FALSE)</f>
        <v>CLIENTS DIVERS - TRAVAUX &amp; MAINTENANCE</v>
      </c>
      <c r="H1182" s="31" t="s">
        <v>112</v>
      </c>
      <c r="I1182" s="31" t="s">
        <v>115</v>
      </c>
      <c r="J1182" s="31" t="s">
        <v>15</v>
      </c>
      <c r="K1182" s="38">
        <v>0</v>
      </c>
      <c r="L1182" s="31">
        <v>1</v>
      </c>
      <c r="M1182" s="38">
        <v>0</v>
      </c>
      <c r="N1182" s="5"/>
      <c r="O1182" t="str">
        <f>VLOOKUP(I1182,Article_famille!A:B,2,FALSE)</f>
        <v>VPI</v>
      </c>
      <c r="P1182" t="str">
        <f>VLOOKUP(A1182,'Copier commandes wix'!I:N,4,FALSE)</f>
        <v>‎10‎/‎02‎/‎2017</v>
      </c>
      <c r="Q1182">
        <f>VLOOKUP(G1182,'effectif par contrat'!A:B,2,FALSE)</f>
        <v>8</v>
      </c>
    </row>
    <row r="1183" spans="1:17" x14ac:dyDescent="0.35">
      <c r="A1183" s="58" t="s">
        <v>1766</v>
      </c>
      <c r="B1183" s="40" t="s">
        <v>457</v>
      </c>
      <c r="C1183" s="40" t="str">
        <f t="shared" si="104"/>
        <v>Benjamin</v>
      </c>
      <c r="D1183" s="40">
        <f t="shared" si="105"/>
        <v>9</v>
      </c>
      <c r="E1183" s="40">
        <f t="shared" si="106"/>
        <v>18</v>
      </c>
      <c r="F1183" s="40" t="str">
        <f t="shared" si="107"/>
        <v>Cabrignac</v>
      </c>
      <c r="G1183" s="40" t="str">
        <f>VLOOKUP(F1183,'Effectif contrat'!A:B,2,FALSE)</f>
        <v>CLIENTS DIVERS - TRAVAUX &amp; MAINTENANCE</v>
      </c>
      <c r="H1183" s="32" t="s">
        <v>19</v>
      </c>
      <c r="I1183" s="32" t="s">
        <v>27</v>
      </c>
      <c r="J1183" s="32"/>
      <c r="K1183" s="39">
        <v>18.350000000000001</v>
      </c>
      <c r="L1183" s="32">
        <v>3</v>
      </c>
      <c r="M1183" s="39">
        <v>55.05</v>
      </c>
      <c r="N1183" s="6"/>
      <c r="O1183" t="str">
        <f>VLOOKUP(I1183,Article_famille!A:B,2,FALSE)</f>
        <v>Respiratoire</v>
      </c>
      <c r="P1183" t="str">
        <f>VLOOKUP(A1183,'Copier commandes wix'!I:N,4,FALSE)</f>
        <v>‎10‎/‎02‎/‎2017</v>
      </c>
      <c r="Q1183">
        <f>VLOOKUP(G1183,'effectif par contrat'!A:B,2,FALSE)</f>
        <v>8</v>
      </c>
    </row>
    <row r="1184" spans="1:17" x14ac:dyDescent="0.35">
      <c r="A1184" s="58" t="s">
        <v>1767</v>
      </c>
      <c r="B1184" s="40" t="s">
        <v>214</v>
      </c>
      <c r="C1184" s="40" t="str">
        <f t="shared" si="104"/>
        <v>vincent</v>
      </c>
      <c r="D1184" s="40">
        <f t="shared" si="105"/>
        <v>8</v>
      </c>
      <c r="E1184" s="40">
        <f t="shared" si="106"/>
        <v>16</v>
      </c>
      <c r="F1184" s="40" t="str">
        <f t="shared" si="107"/>
        <v>davantes</v>
      </c>
      <c r="G1184" s="40" t="str">
        <f>VLOOKUP(F1184,'Effectif contrat'!A:B,2,FALSE)</f>
        <v>AIRBUS - TRAVAUX MOSE</v>
      </c>
      <c r="H1184" s="31" t="s">
        <v>112</v>
      </c>
      <c r="I1184" s="31" t="s">
        <v>208</v>
      </c>
      <c r="J1184" s="31" t="s">
        <v>15</v>
      </c>
      <c r="K1184" s="38">
        <v>0</v>
      </c>
      <c r="L1184" s="31">
        <v>1</v>
      </c>
      <c r="M1184" s="38">
        <v>0</v>
      </c>
      <c r="N1184" s="5"/>
      <c r="O1184" t="str">
        <f>VLOOKUP(I1184,Article_famille!A:B,2,FALSE)</f>
        <v>VPI</v>
      </c>
      <c r="P1184" t="str">
        <f>VLOOKUP(A1184,'Copier commandes wix'!I:N,4,FALSE)</f>
        <v>‎19‎/‎01‎/‎2017</v>
      </c>
      <c r="Q1184">
        <f>VLOOKUP(G1184,'effectif par contrat'!A:B,2,FALSE)</f>
        <v>5</v>
      </c>
    </row>
    <row r="1185" spans="1:17" x14ac:dyDescent="0.35">
      <c r="A1185" s="58" t="s">
        <v>1767</v>
      </c>
      <c r="B1185" s="40" t="s">
        <v>214</v>
      </c>
      <c r="C1185" s="40" t="str">
        <f t="shared" si="104"/>
        <v>vincent</v>
      </c>
      <c r="D1185" s="40">
        <f t="shared" si="105"/>
        <v>8</v>
      </c>
      <c r="E1185" s="40">
        <f t="shared" si="106"/>
        <v>16</v>
      </c>
      <c r="F1185" s="40" t="str">
        <f t="shared" si="107"/>
        <v>davantes</v>
      </c>
      <c r="G1185" s="40" t="str">
        <f>VLOOKUP(F1185,'Effectif contrat'!A:B,2,FALSE)</f>
        <v>AIRBUS - TRAVAUX MOSE</v>
      </c>
      <c r="H1185" s="32" t="s">
        <v>112</v>
      </c>
      <c r="I1185" s="32" t="s">
        <v>207</v>
      </c>
      <c r="J1185" s="32" t="s">
        <v>490</v>
      </c>
      <c r="K1185" s="39">
        <v>0</v>
      </c>
      <c r="L1185" s="32">
        <v>2</v>
      </c>
      <c r="M1185" s="39">
        <v>0</v>
      </c>
      <c r="N1185" s="6"/>
      <c r="O1185" t="str">
        <f>VLOOKUP(I1185,Article_famille!A:B,2,FALSE)</f>
        <v>VPI</v>
      </c>
      <c r="P1185" t="str">
        <f>VLOOKUP(A1185,'Copier commandes wix'!I:N,4,FALSE)</f>
        <v>‎19‎/‎01‎/‎2017</v>
      </c>
      <c r="Q1185">
        <f>VLOOKUP(G1185,'effectif par contrat'!A:B,2,FALSE)</f>
        <v>5</v>
      </c>
    </row>
    <row r="1186" spans="1:17" x14ac:dyDescent="0.35">
      <c r="A1186" s="58" t="s">
        <v>1767</v>
      </c>
      <c r="B1186" s="40" t="s">
        <v>214</v>
      </c>
      <c r="C1186" s="40" t="str">
        <f t="shared" si="104"/>
        <v>vincent</v>
      </c>
      <c r="D1186" s="40">
        <f t="shared" si="105"/>
        <v>8</v>
      </c>
      <c r="E1186" s="40">
        <f t="shared" si="106"/>
        <v>16</v>
      </c>
      <c r="F1186" s="40" t="str">
        <f t="shared" si="107"/>
        <v>davantes</v>
      </c>
      <c r="G1186" s="40" t="str">
        <f>VLOOKUP(F1186,'Effectif contrat'!A:B,2,FALSE)</f>
        <v>AIRBUS - TRAVAUX MOSE</v>
      </c>
      <c r="H1186" s="31" t="s">
        <v>112</v>
      </c>
      <c r="I1186" s="31" t="s">
        <v>113</v>
      </c>
      <c r="J1186" s="31" t="s">
        <v>15</v>
      </c>
      <c r="K1186" s="38">
        <v>0</v>
      </c>
      <c r="L1186" s="31">
        <v>10</v>
      </c>
      <c r="M1186" s="38">
        <v>0</v>
      </c>
      <c r="N1186" s="5"/>
      <c r="O1186" t="str">
        <f>VLOOKUP(I1186,Article_famille!A:B,2,FALSE)</f>
        <v>VPI</v>
      </c>
      <c r="P1186" t="str">
        <f>VLOOKUP(A1186,'Copier commandes wix'!I:N,4,FALSE)</f>
        <v>‎19‎/‎01‎/‎2017</v>
      </c>
      <c r="Q1186">
        <f>VLOOKUP(G1186,'effectif par contrat'!A:B,2,FALSE)</f>
        <v>5</v>
      </c>
    </row>
    <row r="1187" spans="1:17" x14ac:dyDescent="0.35">
      <c r="A1187" s="58" t="s">
        <v>1768</v>
      </c>
      <c r="B1187" s="40" t="s">
        <v>214</v>
      </c>
      <c r="C1187" s="40" t="str">
        <f t="shared" si="104"/>
        <v>vincent</v>
      </c>
      <c r="D1187" s="40">
        <f t="shared" si="105"/>
        <v>8</v>
      </c>
      <c r="E1187" s="40">
        <f t="shared" si="106"/>
        <v>16</v>
      </c>
      <c r="F1187" s="40" t="str">
        <f t="shared" si="107"/>
        <v>davantes</v>
      </c>
      <c r="G1187" s="40" t="str">
        <f>VLOOKUP(F1187,'Effectif contrat'!A:B,2,FALSE)</f>
        <v>AIRBUS - TRAVAUX MOSE</v>
      </c>
      <c r="H1187" s="31" t="s">
        <v>112</v>
      </c>
      <c r="I1187" s="31" t="s">
        <v>207</v>
      </c>
      <c r="J1187" s="31" t="s">
        <v>490</v>
      </c>
      <c r="K1187" s="38">
        <v>0</v>
      </c>
      <c r="L1187" s="31">
        <v>8</v>
      </c>
      <c r="M1187" s="38">
        <v>0</v>
      </c>
      <c r="N1187" s="5"/>
      <c r="O1187" t="str">
        <f>VLOOKUP(I1187,Article_famille!A:B,2,FALSE)</f>
        <v>VPI</v>
      </c>
      <c r="P1187" t="str">
        <f>VLOOKUP(A1187,'Copier commandes wix'!I:N,4,FALSE)</f>
        <v>‎25‎/‎01‎/‎2017</v>
      </c>
      <c r="Q1187">
        <f>VLOOKUP(G1187,'effectif par contrat'!A:B,2,FALSE)</f>
        <v>5</v>
      </c>
    </row>
    <row r="1188" spans="1:17" x14ac:dyDescent="0.35">
      <c r="A1188" s="58" t="s">
        <v>1768</v>
      </c>
      <c r="B1188" s="40" t="s">
        <v>214</v>
      </c>
      <c r="C1188" s="40" t="str">
        <f t="shared" si="104"/>
        <v>vincent</v>
      </c>
      <c r="D1188" s="40">
        <f t="shared" si="105"/>
        <v>8</v>
      </c>
      <c r="E1188" s="40">
        <f t="shared" si="106"/>
        <v>16</v>
      </c>
      <c r="F1188" s="40" t="str">
        <f t="shared" si="107"/>
        <v>davantes</v>
      </c>
      <c r="G1188" s="40" t="str">
        <f>VLOOKUP(F1188,'Effectif contrat'!A:B,2,FALSE)</f>
        <v>AIRBUS - TRAVAUX MOSE</v>
      </c>
      <c r="H1188" s="32" t="s">
        <v>112</v>
      </c>
      <c r="I1188" s="32" t="s">
        <v>208</v>
      </c>
      <c r="J1188" s="32" t="s">
        <v>15</v>
      </c>
      <c r="K1188" s="39">
        <v>0</v>
      </c>
      <c r="L1188" s="32">
        <v>4</v>
      </c>
      <c r="M1188" s="39">
        <v>0</v>
      </c>
      <c r="N1188" s="6"/>
      <c r="O1188" t="str">
        <f>VLOOKUP(I1188,Article_famille!A:B,2,FALSE)</f>
        <v>VPI</v>
      </c>
      <c r="P1188" t="str">
        <f>VLOOKUP(A1188,'Copier commandes wix'!I:N,4,FALSE)</f>
        <v>‎25‎/‎01‎/‎2017</v>
      </c>
      <c r="Q1188">
        <f>VLOOKUP(G1188,'effectif par contrat'!A:B,2,FALSE)</f>
        <v>5</v>
      </c>
    </row>
    <row r="1189" spans="1:17" x14ac:dyDescent="0.35">
      <c r="A1189" s="58" t="s">
        <v>1768</v>
      </c>
      <c r="B1189" s="40" t="s">
        <v>214</v>
      </c>
      <c r="C1189" s="40" t="str">
        <f t="shared" ref="C1189:C1235" si="108">IFERROR(MID(B1189,1,FIND(" ",B1189,1)-1),"")</f>
        <v>vincent</v>
      </c>
      <c r="D1189" s="40">
        <f t="shared" ref="D1189:D1235" si="109">LEN(C1189)+1</f>
        <v>8</v>
      </c>
      <c r="E1189" s="40">
        <f t="shared" ref="E1189:E1235" si="110">LEN(B1189)</f>
        <v>16</v>
      </c>
      <c r="F1189" s="40" t="str">
        <f t="shared" ref="F1189:F1235" si="111">RIGHT(B1189,E1189-D1189)</f>
        <v>davantes</v>
      </c>
      <c r="G1189" s="40" t="str">
        <f>VLOOKUP(F1189,'Effectif contrat'!A:B,2,FALSE)</f>
        <v>AIRBUS - TRAVAUX MOSE</v>
      </c>
      <c r="H1189" s="31" t="s">
        <v>112</v>
      </c>
      <c r="I1189" s="31" t="s">
        <v>203</v>
      </c>
      <c r="J1189" s="31" t="s">
        <v>13</v>
      </c>
      <c r="K1189" s="38">
        <v>0</v>
      </c>
      <c r="L1189" s="31">
        <v>2</v>
      </c>
      <c r="M1189" s="38">
        <v>0</v>
      </c>
      <c r="N1189" s="5"/>
      <c r="O1189" t="str">
        <f>VLOOKUP(I1189,Article_famille!A:B,2,FALSE)</f>
        <v>VPI</v>
      </c>
      <c r="P1189" t="str">
        <f>VLOOKUP(A1189,'Copier commandes wix'!I:N,4,FALSE)</f>
        <v>‎25‎/‎01‎/‎2017</v>
      </c>
      <c r="Q1189">
        <f>VLOOKUP(G1189,'effectif par contrat'!A:B,2,FALSE)</f>
        <v>5</v>
      </c>
    </row>
    <row r="1190" spans="1:17" x14ac:dyDescent="0.35">
      <c r="A1190" s="58" t="s">
        <v>1769</v>
      </c>
      <c r="B1190" s="40" t="s">
        <v>451</v>
      </c>
      <c r="C1190" s="40" t="str">
        <f t="shared" si="108"/>
        <v>stephane</v>
      </c>
      <c r="D1190" s="40">
        <f t="shared" si="109"/>
        <v>9</v>
      </c>
      <c r="E1190" s="40">
        <f t="shared" si="110"/>
        <v>16</v>
      </c>
      <c r="F1190" s="40" t="str">
        <f t="shared" si="111"/>
        <v>mirouze</v>
      </c>
      <c r="G1190" s="40" t="str">
        <f>VLOOKUP(F1190,'Effectif contrat'!A:B,2,FALSE)</f>
        <v>ATELIER B05</v>
      </c>
      <c r="H1190" s="31" t="s">
        <v>19</v>
      </c>
      <c r="I1190" s="31" t="s">
        <v>20</v>
      </c>
      <c r="J1190" s="31">
        <v>9</v>
      </c>
      <c r="K1190" s="38">
        <v>3.71</v>
      </c>
      <c r="L1190" s="31">
        <v>10</v>
      </c>
      <c r="M1190" s="38">
        <v>37.1</v>
      </c>
      <c r="N1190" s="5"/>
      <c r="O1190" t="str">
        <f>VLOOKUP(I1190,Article_famille!A:B,2,FALSE)</f>
        <v>Mains</v>
      </c>
      <c r="P1190" t="str">
        <f>VLOOKUP(A1190,'Copier commandes wix'!I:N,4,FALSE)</f>
        <v>‎15‎/‎02‎/‎2017</v>
      </c>
      <c r="Q1190">
        <f>VLOOKUP(G1190,'effectif par contrat'!A:B,2,FALSE)</f>
        <v>5</v>
      </c>
    </row>
    <row r="1191" spans="1:17" x14ac:dyDescent="0.35">
      <c r="A1191" s="58" t="s">
        <v>1770</v>
      </c>
      <c r="B1191" s="40" t="s">
        <v>450</v>
      </c>
      <c r="C1191" s="40" t="str">
        <f t="shared" si="108"/>
        <v>stephane</v>
      </c>
      <c r="D1191" s="40">
        <f t="shared" si="109"/>
        <v>9</v>
      </c>
      <c r="E1191" s="40">
        <f t="shared" si="110"/>
        <v>15</v>
      </c>
      <c r="F1191" s="40" t="str">
        <f t="shared" si="111"/>
        <v>rodier</v>
      </c>
      <c r="G1191" s="40" t="str">
        <f>VLOOKUP(F1191,'Effectif contrat'!A:B,2,FALSE)</f>
        <v>CLIENTS DIVERS - TRAVAUX &amp; MAINTENANCE</v>
      </c>
      <c r="H1191" s="31" t="s">
        <v>19</v>
      </c>
      <c r="I1191" s="31" t="s">
        <v>20</v>
      </c>
      <c r="J1191" s="31">
        <v>9</v>
      </c>
      <c r="K1191" s="38">
        <v>3.71</v>
      </c>
      <c r="L1191" s="31">
        <v>20</v>
      </c>
      <c r="M1191" s="38">
        <v>74.2</v>
      </c>
      <c r="N1191" s="5"/>
      <c r="O1191" t="str">
        <f>VLOOKUP(I1191,Article_famille!A:B,2,FALSE)</f>
        <v>Mains</v>
      </c>
      <c r="P1191" t="str">
        <f>VLOOKUP(A1191,'Copier commandes wix'!I:N,4,FALSE)</f>
        <v>‎14‎/‎02‎/‎2017</v>
      </c>
      <c r="Q1191">
        <f>VLOOKUP(G1191,'effectif par contrat'!A:B,2,FALSE)</f>
        <v>8</v>
      </c>
    </row>
    <row r="1192" spans="1:17" x14ac:dyDescent="0.35">
      <c r="A1192" s="58" t="s">
        <v>1770</v>
      </c>
      <c r="B1192" s="40" t="s">
        <v>450</v>
      </c>
      <c r="C1192" s="40" t="str">
        <f t="shared" si="108"/>
        <v>stephane</v>
      </c>
      <c r="D1192" s="40">
        <f t="shared" si="109"/>
        <v>9</v>
      </c>
      <c r="E1192" s="40">
        <f t="shared" si="110"/>
        <v>15</v>
      </c>
      <c r="F1192" s="40" t="str">
        <f t="shared" si="111"/>
        <v>rodier</v>
      </c>
      <c r="G1192" s="40" t="str">
        <f>VLOOKUP(F1192,'Effectif contrat'!A:B,2,FALSE)</f>
        <v>CLIENTS DIVERS - TRAVAUX &amp; MAINTENANCE</v>
      </c>
      <c r="H1192" s="32" t="s">
        <v>19</v>
      </c>
      <c r="I1192" s="32" t="s">
        <v>20</v>
      </c>
      <c r="J1192" s="32">
        <v>11</v>
      </c>
      <c r="K1192" s="39">
        <v>3.71</v>
      </c>
      <c r="L1192" s="32">
        <v>10</v>
      </c>
      <c r="M1192" s="39">
        <v>37.1</v>
      </c>
      <c r="N1192" s="6"/>
      <c r="O1192" t="str">
        <f>VLOOKUP(I1192,Article_famille!A:B,2,FALSE)</f>
        <v>Mains</v>
      </c>
      <c r="P1192" t="str">
        <f>VLOOKUP(A1192,'Copier commandes wix'!I:N,4,FALSE)</f>
        <v>‎14‎/‎02‎/‎2017</v>
      </c>
      <c r="Q1192">
        <f>VLOOKUP(G1192,'effectif par contrat'!A:B,2,FALSE)</f>
        <v>8</v>
      </c>
    </row>
    <row r="1193" spans="1:17" x14ac:dyDescent="0.35">
      <c r="A1193" s="58" t="s">
        <v>1770</v>
      </c>
      <c r="B1193" s="40" t="s">
        <v>450</v>
      </c>
      <c r="C1193" s="40" t="str">
        <f t="shared" si="108"/>
        <v>stephane</v>
      </c>
      <c r="D1193" s="40">
        <f t="shared" si="109"/>
        <v>9</v>
      </c>
      <c r="E1193" s="40">
        <f t="shared" si="110"/>
        <v>15</v>
      </c>
      <c r="F1193" s="40" t="str">
        <f t="shared" si="111"/>
        <v>rodier</v>
      </c>
      <c r="G1193" s="40" t="str">
        <f>VLOOKUP(F1193,'Effectif contrat'!A:B,2,FALSE)</f>
        <v>CLIENTS DIVERS - TRAVAUX &amp; MAINTENANCE</v>
      </c>
      <c r="H1193" s="31" t="s">
        <v>19</v>
      </c>
      <c r="I1193" s="31" t="s">
        <v>62</v>
      </c>
      <c r="J1193" s="31" t="s">
        <v>480</v>
      </c>
      <c r="K1193" s="38">
        <v>4.26</v>
      </c>
      <c r="L1193" s="31">
        <v>4</v>
      </c>
      <c r="M1193" s="38">
        <v>17.04</v>
      </c>
      <c r="N1193" s="5"/>
      <c r="O1193" t="str">
        <f>VLOOKUP(I1193,Article_famille!A:B,2,FALSE)</f>
        <v>Pieds</v>
      </c>
      <c r="P1193" t="str">
        <f>VLOOKUP(A1193,'Copier commandes wix'!I:N,4,FALSE)</f>
        <v>‎14‎/‎02‎/‎2017</v>
      </c>
      <c r="Q1193">
        <f>VLOOKUP(G1193,'effectif par contrat'!A:B,2,FALSE)</f>
        <v>8</v>
      </c>
    </row>
    <row r="1194" spans="1:17" x14ac:dyDescent="0.35">
      <c r="A1194" s="58" t="s">
        <v>1770</v>
      </c>
      <c r="B1194" s="40" t="s">
        <v>450</v>
      </c>
      <c r="C1194" s="40" t="str">
        <f t="shared" si="108"/>
        <v>stephane</v>
      </c>
      <c r="D1194" s="40">
        <f t="shared" si="109"/>
        <v>9</v>
      </c>
      <c r="E1194" s="40">
        <f t="shared" si="110"/>
        <v>15</v>
      </c>
      <c r="F1194" s="40" t="str">
        <f t="shared" si="111"/>
        <v>rodier</v>
      </c>
      <c r="G1194" s="40" t="str">
        <f>VLOOKUP(F1194,'Effectif contrat'!A:B,2,FALSE)</f>
        <v>CLIENTS DIVERS - TRAVAUX &amp; MAINTENANCE</v>
      </c>
      <c r="H1194" s="32" t="s">
        <v>570</v>
      </c>
      <c r="I1194" s="32" t="s">
        <v>571</v>
      </c>
      <c r="J1194" s="32"/>
      <c r="K1194" s="39">
        <v>52.79</v>
      </c>
      <c r="L1194" s="32">
        <v>3</v>
      </c>
      <c r="M1194" s="39">
        <v>158.37</v>
      </c>
      <c r="N1194" s="6"/>
      <c r="O1194" t="str">
        <f>VLOOKUP(I1194,Article_famille!A:B,2,FALSE)</f>
        <v>Pieds</v>
      </c>
      <c r="P1194" t="str">
        <f>VLOOKUP(A1194,'Copier commandes wix'!I:N,4,FALSE)</f>
        <v>‎14‎/‎02‎/‎2017</v>
      </c>
      <c r="Q1194">
        <f>VLOOKUP(G1194,'effectif par contrat'!A:B,2,FALSE)</f>
        <v>8</v>
      </c>
    </row>
    <row r="1195" spans="1:17" x14ac:dyDescent="0.35">
      <c r="A1195" s="58" t="s">
        <v>1770</v>
      </c>
      <c r="B1195" s="40" t="s">
        <v>450</v>
      </c>
      <c r="C1195" s="40" t="str">
        <f t="shared" si="108"/>
        <v>stephane</v>
      </c>
      <c r="D1195" s="40">
        <f t="shared" si="109"/>
        <v>9</v>
      </c>
      <c r="E1195" s="40">
        <f t="shared" si="110"/>
        <v>15</v>
      </c>
      <c r="F1195" s="40" t="str">
        <f t="shared" si="111"/>
        <v>rodier</v>
      </c>
      <c r="G1195" s="40" t="str">
        <f>VLOOKUP(F1195,'Effectif contrat'!A:B,2,FALSE)</f>
        <v>CLIENTS DIVERS - TRAVAUX &amp; MAINTENANCE</v>
      </c>
      <c r="H1195" s="31" t="s">
        <v>19</v>
      </c>
      <c r="I1195" s="31" t="s">
        <v>106</v>
      </c>
      <c r="J1195" s="31">
        <v>9</v>
      </c>
      <c r="K1195" s="38">
        <v>5.2</v>
      </c>
      <c r="L1195" s="31">
        <v>4</v>
      </c>
      <c r="M1195" s="38">
        <v>20.8</v>
      </c>
      <c r="N1195" s="5"/>
      <c r="O1195" t="str">
        <f>VLOOKUP(I1195,Article_famille!A:B,2,FALSE)</f>
        <v>Mains</v>
      </c>
      <c r="P1195" t="str">
        <f>VLOOKUP(A1195,'Copier commandes wix'!I:N,4,FALSE)</f>
        <v>‎14‎/‎02‎/‎2017</v>
      </c>
      <c r="Q1195">
        <f>VLOOKUP(G1195,'effectif par contrat'!A:B,2,FALSE)</f>
        <v>8</v>
      </c>
    </row>
    <row r="1196" spans="1:17" x14ac:dyDescent="0.35">
      <c r="A1196" s="58" t="s">
        <v>1770</v>
      </c>
      <c r="B1196" s="40" t="s">
        <v>450</v>
      </c>
      <c r="C1196" s="40" t="str">
        <f t="shared" si="108"/>
        <v>stephane</v>
      </c>
      <c r="D1196" s="40">
        <f t="shared" si="109"/>
        <v>9</v>
      </c>
      <c r="E1196" s="40">
        <f t="shared" si="110"/>
        <v>15</v>
      </c>
      <c r="F1196" s="40" t="str">
        <f t="shared" si="111"/>
        <v>rodier</v>
      </c>
      <c r="G1196" s="40" t="str">
        <f>VLOOKUP(F1196,'Effectif contrat'!A:B,2,FALSE)</f>
        <v>CLIENTS DIVERS - TRAVAUX &amp; MAINTENANCE</v>
      </c>
      <c r="H1196" s="32" t="s">
        <v>19</v>
      </c>
      <c r="I1196" s="32" t="s">
        <v>106</v>
      </c>
      <c r="J1196" s="32">
        <v>10</v>
      </c>
      <c r="K1196" s="39">
        <v>5.2</v>
      </c>
      <c r="L1196" s="32">
        <v>4</v>
      </c>
      <c r="M1196" s="39">
        <v>20.8</v>
      </c>
      <c r="N1196" s="6"/>
      <c r="O1196" t="str">
        <f>VLOOKUP(I1196,Article_famille!A:B,2,FALSE)</f>
        <v>Mains</v>
      </c>
      <c r="P1196" t="str">
        <f>VLOOKUP(A1196,'Copier commandes wix'!I:N,4,FALSE)</f>
        <v>‎14‎/‎02‎/‎2017</v>
      </c>
      <c r="Q1196">
        <f>VLOOKUP(G1196,'effectif par contrat'!A:B,2,FALSE)</f>
        <v>8</v>
      </c>
    </row>
    <row r="1197" spans="1:17" x14ac:dyDescent="0.35">
      <c r="A1197" s="58" t="s">
        <v>1771</v>
      </c>
      <c r="B1197" s="40" t="s">
        <v>552</v>
      </c>
      <c r="C1197" s="40" t="str">
        <f t="shared" si="108"/>
        <v>eric</v>
      </c>
      <c r="D1197" s="40">
        <f t="shared" si="109"/>
        <v>5</v>
      </c>
      <c r="E1197" s="40">
        <f t="shared" si="110"/>
        <v>18</v>
      </c>
      <c r="F1197" s="40" t="str">
        <f t="shared" si="111"/>
        <v>sanchez-clary</v>
      </c>
      <c r="G1197" s="40" t="str">
        <f>VLOOKUP(F1197,'Effectif contrat'!A:B,2,FALSE)</f>
        <v>AIRBUS - MAINTENANCE FAL</v>
      </c>
      <c r="H1197" s="31" t="s">
        <v>25</v>
      </c>
      <c r="I1197" s="31" t="s">
        <v>90</v>
      </c>
      <c r="J1197" s="31">
        <v>43</v>
      </c>
      <c r="K1197" s="38">
        <v>44.82</v>
      </c>
      <c r="L1197" s="31">
        <v>1</v>
      </c>
      <c r="M1197" s="38">
        <v>44.82</v>
      </c>
      <c r="N1197" s="5"/>
      <c r="O1197" t="str">
        <f>VLOOKUP(I1197,Article_famille!A:B,2,FALSE)</f>
        <v>Pieds</v>
      </c>
      <c r="P1197" t="str">
        <f>VLOOKUP(A1197,'Copier commandes wix'!I:N,4,FALSE)</f>
        <v>‎17‎/‎02‎/‎2017</v>
      </c>
      <c r="Q1197">
        <f>VLOOKUP(G1197,'effectif par contrat'!A:B,2,FALSE)</f>
        <v>38</v>
      </c>
    </row>
    <row r="1198" spans="1:17" x14ac:dyDescent="0.35">
      <c r="A1198" s="58" t="s">
        <v>1772</v>
      </c>
      <c r="B1198" s="40" t="s">
        <v>454</v>
      </c>
      <c r="C1198" s="40" t="str">
        <f t="shared" si="108"/>
        <v>Mathieu</v>
      </c>
      <c r="D1198" s="40">
        <f t="shared" si="109"/>
        <v>8</v>
      </c>
      <c r="E1198" s="40">
        <f t="shared" si="110"/>
        <v>17</v>
      </c>
      <c r="F1198" s="40" t="str">
        <f t="shared" si="111"/>
        <v>Cantonnet</v>
      </c>
      <c r="G1198" s="40" t="str">
        <f>VLOOKUP(F1198,'Effectif contrat'!A:B,2,FALSE)</f>
        <v>AIRBUS - MAINTENANCE FAL</v>
      </c>
      <c r="H1198" s="31" t="s">
        <v>112</v>
      </c>
      <c r="I1198" s="31" t="s">
        <v>207</v>
      </c>
      <c r="J1198" s="31" t="s">
        <v>493</v>
      </c>
      <c r="K1198" s="38">
        <v>0</v>
      </c>
      <c r="L1198" s="31">
        <v>1</v>
      </c>
      <c r="M1198" s="38">
        <v>0</v>
      </c>
      <c r="N1198" s="5"/>
      <c r="O1198" t="str">
        <f>VLOOKUP(I1198,Article_famille!A:B,2,FALSE)</f>
        <v>VPI</v>
      </c>
      <c r="P1198" t="str">
        <f>VLOOKUP(A1198,'Copier commandes wix'!I:N,4,FALSE)</f>
        <v>‎17‎/‎02‎/‎2017</v>
      </c>
      <c r="Q1198">
        <f>VLOOKUP(G1198,'effectif par contrat'!A:B,2,FALSE)</f>
        <v>38</v>
      </c>
    </row>
    <row r="1199" spans="1:17" x14ac:dyDescent="0.35">
      <c r="A1199" s="58" t="s">
        <v>1772</v>
      </c>
      <c r="B1199" s="40" t="s">
        <v>454</v>
      </c>
      <c r="C1199" s="40" t="str">
        <f t="shared" si="108"/>
        <v>Mathieu</v>
      </c>
      <c r="D1199" s="40">
        <f t="shared" si="109"/>
        <v>8</v>
      </c>
      <c r="E1199" s="40">
        <f t="shared" si="110"/>
        <v>17</v>
      </c>
      <c r="F1199" s="40" t="str">
        <f t="shared" si="111"/>
        <v>Cantonnet</v>
      </c>
      <c r="G1199" s="40" t="str">
        <f>VLOOKUP(F1199,'Effectif contrat'!A:B,2,FALSE)</f>
        <v>AIRBUS - MAINTENANCE FAL</v>
      </c>
      <c r="H1199" s="32" t="s">
        <v>112</v>
      </c>
      <c r="I1199" s="32" t="s">
        <v>208</v>
      </c>
      <c r="J1199" s="32" t="s">
        <v>217</v>
      </c>
      <c r="K1199" s="39">
        <v>0</v>
      </c>
      <c r="L1199" s="32">
        <v>1</v>
      </c>
      <c r="M1199" s="39">
        <v>0</v>
      </c>
      <c r="N1199" s="6"/>
      <c r="O1199" t="str">
        <f>VLOOKUP(I1199,Article_famille!A:B,2,FALSE)</f>
        <v>VPI</v>
      </c>
      <c r="P1199" t="str">
        <f>VLOOKUP(A1199,'Copier commandes wix'!I:N,4,FALSE)</f>
        <v>‎17‎/‎02‎/‎2017</v>
      </c>
      <c r="Q1199">
        <f>VLOOKUP(G1199,'effectif par contrat'!A:B,2,FALSE)</f>
        <v>38</v>
      </c>
    </row>
    <row r="1200" spans="1:17" x14ac:dyDescent="0.35">
      <c r="A1200" s="58" t="s">
        <v>1773</v>
      </c>
      <c r="B1200" s="40" t="s">
        <v>451</v>
      </c>
      <c r="C1200" s="40" t="str">
        <f t="shared" si="108"/>
        <v>stephane</v>
      </c>
      <c r="D1200" s="40">
        <f t="shared" si="109"/>
        <v>9</v>
      </c>
      <c r="E1200" s="40">
        <f t="shared" si="110"/>
        <v>16</v>
      </c>
      <c r="F1200" s="40" t="str">
        <f t="shared" si="111"/>
        <v>mirouze</v>
      </c>
      <c r="G1200" s="40" t="str">
        <f>VLOOKUP(F1200,'Effectif contrat'!A:B,2,FALSE)</f>
        <v>ATELIER B05</v>
      </c>
      <c r="H1200" s="31" t="s">
        <v>25</v>
      </c>
      <c r="I1200" s="31" t="s">
        <v>26</v>
      </c>
      <c r="J1200" s="31">
        <v>44</v>
      </c>
      <c r="K1200" s="38">
        <v>38</v>
      </c>
      <c r="L1200" s="31">
        <v>1</v>
      </c>
      <c r="M1200" s="38">
        <v>38</v>
      </c>
      <c r="N1200" s="5"/>
      <c r="O1200" t="str">
        <f>VLOOKUP(I1200,Article_famille!A:B,2,FALSE)</f>
        <v>Pieds</v>
      </c>
      <c r="P1200" t="str">
        <f>VLOOKUP(A1200,'Copier commandes wix'!I:N,4,FALSE)</f>
        <v>‎20‎/‎02‎/‎2017</v>
      </c>
      <c r="Q1200">
        <f>VLOOKUP(G1200,'effectif par contrat'!A:B,2,FALSE)</f>
        <v>5</v>
      </c>
    </row>
    <row r="1201" spans="1:17" x14ac:dyDescent="0.35">
      <c r="A1201" s="58" t="s">
        <v>1774</v>
      </c>
      <c r="B1201" s="40" t="s">
        <v>437</v>
      </c>
      <c r="C1201" s="40" t="str">
        <f t="shared" si="108"/>
        <v>karine</v>
      </c>
      <c r="D1201" s="40">
        <f t="shared" si="109"/>
        <v>7</v>
      </c>
      <c r="E1201" s="40">
        <f t="shared" si="110"/>
        <v>12</v>
      </c>
      <c r="F1201" s="40" t="str">
        <f t="shared" si="111"/>
        <v>bedon</v>
      </c>
      <c r="G1201" s="40" t="str">
        <f>VLOOKUP(F1201,'Effectif contrat'!A:B,2,FALSE)</f>
        <v>B05 - FONCTIONS SUPPORT</v>
      </c>
      <c r="H1201" s="31" t="s">
        <v>19</v>
      </c>
      <c r="I1201" s="31" t="s">
        <v>27</v>
      </c>
      <c r="J1201" s="31"/>
      <c r="K1201" s="38">
        <v>18.350000000000001</v>
      </c>
      <c r="L1201" s="31">
        <v>20</v>
      </c>
      <c r="M1201" s="38">
        <v>367</v>
      </c>
      <c r="N1201" s="5"/>
      <c r="O1201" t="str">
        <f>VLOOKUP(I1201,Article_famille!A:B,2,FALSE)</f>
        <v>Respiratoire</v>
      </c>
      <c r="P1201" t="str">
        <f>VLOOKUP(A1201,'Copier commandes wix'!I:N,4,FALSE)</f>
        <v>‎20‎/‎02‎/‎2017</v>
      </c>
      <c r="Q1201">
        <f>VLOOKUP(G1201,'effectif par contrat'!A:B,2,FALSE)</f>
        <v>10</v>
      </c>
    </row>
    <row r="1202" spans="1:17" x14ac:dyDescent="0.35">
      <c r="A1202" s="58" t="s">
        <v>1774</v>
      </c>
      <c r="B1202" s="40" t="s">
        <v>437</v>
      </c>
      <c r="C1202" s="40" t="str">
        <f t="shared" si="108"/>
        <v>karine</v>
      </c>
      <c r="D1202" s="40">
        <f t="shared" si="109"/>
        <v>7</v>
      </c>
      <c r="E1202" s="40">
        <f t="shared" si="110"/>
        <v>12</v>
      </c>
      <c r="F1202" s="40" t="str">
        <f t="shared" si="111"/>
        <v>bedon</v>
      </c>
      <c r="G1202" s="40" t="str">
        <f>VLOOKUP(F1202,'Effectif contrat'!A:B,2,FALSE)</f>
        <v>B05 - FONCTIONS SUPPORT</v>
      </c>
      <c r="H1202" s="32" t="s">
        <v>19</v>
      </c>
      <c r="I1202" s="32" t="s">
        <v>468</v>
      </c>
      <c r="J1202" s="32"/>
      <c r="K1202" s="39">
        <v>5.63</v>
      </c>
      <c r="L1202" s="32">
        <v>20</v>
      </c>
      <c r="M1202" s="39">
        <v>112.6</v>
      </c>
      <c r="N1202" s="6"/>
      <c r="O1202" t="str">
        <f>VLOOKUP(I1202,Article_famille!A:B,2,FALSE)</f>
        <v>Yeux</v>
      </c>
      <c r="P1202" t="str">
        <f>VLOOKUP(A1202,'Copier commandes wix'!I:N,4,FALSE)</f>
        <v>‎20‎/‎02‎/‎2017</v>
      </c>
      <c r="Q1202">
        <f>VLOOKUP(G1202,'effectif par contrat'!A:B,2,FALSE)</f>
        <v>10</v>
      </c>
    </row>
    <row r="1203" spans="1:17" x14ac:dyDescent="0.35">
      <c r="A1203" s="58" t="s">
        <v>1774</v>
      </c>
      <c r="B1203" s="40" t="s">
        <v>437</v>
      </c>
      <c r="C1203" s="40" t="str">
        <f t="shared" si="108"/>
        <v>karine</v>
      </c>
      <c r="D1203" s="40">
        <f t="shared" si="109"/>
        <v>7</v>
      </c>
      <c r="E1203" s="40">
        <f t="shared" si="110"/>
        <v>12</v>
      </c>
      <c r="F1203" s="40" t="str">
        <f t="shared" si="111"/>
        <v>bedon</v>
      </c>
      <c r="G1203" s="40" t="str">
        <f>VLOOKUP(F1203,'Effectif contrat'!A:B,2,FALSE)</f>
        <v>B05 - FONCTIONS SUPPORT</v>
      </c>
      <c r="H1203" s="31" t="s">
        <v>19</v>
      </c>
      <c r="I1203" s="31" t="s">
        <v>20</v>
      </c>
      <c r="J1203" s="31">
        <v>9</v>
      </c>
      <c r="K1203" s="38">
        <v>3.71</v>
      </c>
      <c r="L1203" s="31">
        <v>60</v>
      </c>
      <c r="M1203" s="38">
        <v>222.6</v>
      </c>
      <c r="N1203" s="5"/>
      <c r="O1203" t="str">
        <f>VLOOKUP(I1203,Article_famille!A:B,2,FALSE)</f>
        <v>Mains</v>
      </c>
      <c r="P1203" t="str">
        <f>VLOOKUP(A1203,'Copier commandes wix'!I:N,4,FALSE)</f>
        <v>‎20‎/‎02‎/‎2017</v>
      </c>
      <c r="Q1203">
        <f>VLOOKUP(G1203,'effectif par contrat'!A:B,2,FALSE)</f>
        <v>10</v>
      </c>
    </row>
    <row r="1204" spans="1:17" x14ac:dyDescent="0.35">
      <c r="A1204" s="58" t="s">
        <v>1774</v>
      </c>
      <c r="B1204" s="40" t="s">
        <v>437</v>
      </c>
      <c r="C1204" s="40" t="str">
        <f t="shared" si="108"/>
        <v>karine</v>
      </c>
      <c r="D1204" s="40">
        <f t="shared" si="109"/>
        <v>7</v>
      </c>
      <c r="E1204" s="40">
        <f t="shared" si="110"/>
        <v>12</v>
      </c>
      <c r="F1204" s="40" t="str">
        <f t="shared" si="111"/>
        <v>bedon</v>
      </c>
      <c r="G1204" s="40" t="str">
        <f>VLOOKUP(F1204,'Effectif contrat'!A:B,2,FALSE)</f>
        <v>B05 - FONCTIONS SUPPORT</v>
      </c>
      <c r="H1204" s="32" t="s">
        <v>19</v>
      </c>
      <c r="I1204" s="32" t="s">
        <v>20</v>
      </c>
      <c r="J1204" s="32">
        <v>10</v>
      </c>
      <c r="K1204" s="39">
        <v>3.71</v>
      </c>
      <c r="L1204" s="32">
        <v>60</v>
      </c>
      <c r="M1204" s="39">
        <v>222.6</v>
      </c>
      <c r="N1204" s="6"/>
      <c r="O1204" t="str">
        <f>VLOOKUP(I1204,Article_famille!A:B,2,FALSE)</f>
        <v>Mains</v>
      </c>
      <c r="P1204" t="str">
        <f>VLOOKUP(A1204,'Copier commandes wix'!I:N,4,FALSE)</f>
        <v>‎20‎/‎02‎/‎2017</v>
      </c>
      <c r="Q1204">
        <f>VLOOKUP(G1204,'effectif par contrat'!A:B,2,FALSE)</f>
        <v>10</v>
      </c>
    </row>
    <row r="1205" spans="1:17" x14ac:dyDescent="0.35">
      <c r="A1205" s="58" t="s">
        <v>1775</v>
      </c>
      <c r="B1205" s="40" t="s">
        <v>117</v>
      </c>
      <c r="C1205" s="40" t="str">
        <f t="shared" si="108"/>
        <v>alexis</v>
      </c>
      <c r="D1205" s="40">
        <f t="shared" si="109"/>
        <v>7</v>
      </c>
      <c r="E1205" s="40">
        <f t="shared" si="110"/>
        <v>15</v>
      </c>
      <c r="F1205" s="40" t="str">
        <f t="shared" si="111"/>
        <v>tamowski</v>
      </c>
      <c r="G1205" s="40" t="str">
        <f>VLOOKUP(F1205,'Effectif contrat'!A:B,2,FALSE)</f>
        <v>AIRBUS - MAINTENANCE MOSE</v>
      </c>
      <c r="H1205" s="31" t="s">
        <v>19</v>
      </c>
      <c r="I1205" s="31" t="s">
        <v>509</v>
      </c>
      <c r="J1205" s="31"/>
      <c r="K1205" s="38">
        <v>6.59</v>
      </c>
      <c r="L1205" s="31">
        <v>20</v>
      </c>
      <c r="M1205" s="38">
        <v>131.80000000000001</v>
      </c>
      <c r="N1205" s="5"/>
      <c r="O1205" t="str">
        <f>VLOOKUP(I1205,Article_famille!A:B,2,FALSE)</f>
        <v>Corps</v>
      </c>
      <c r="P1205" t="str">
        <f>VLOOKUP(A1205,'Copier commandes wix'!I:N,4,FALSE)</f>
        <v>‎21‎/‎02‎/‎2017</v>
      </c>
      <c r="Q1205">
        <f>VLOOKUP(G1205,'effectif par contrat'!A:B,2,FALSE)</f>
        <v>37</v>
      </c>
    </row>
    <row r="1206" spans="1:17" x14ac:dyDescent="0.35">
      <c r="A1206" s="58" t="s">
        <v>1775</v>
      </c>
      <c r="B1206" s="40" t="s">
        <v>117</v>
      </c>
      <c r="C1206" s="40" t="str">
        <f t="shared" si="108"/>
        <v>alexis</v>
      </c>
      <c r="D1206" s="40">
        <f t="shared" si="109"/>
        <v>7</v>
      </c>
      <c r="E1206" s="40">
        <f t="shared" si="110"/>
        <v>15</v>
      </c>
      <c r="F1206" s="40" t="str">
        <f t="shared" si="111"/>
        <v>tamowski</v>
      </c>
      <c r="G1206" s="40" t="str">
        <f>VLOOKUP(F1206,'Effectif contrat'!A:B,2,FALSE)</f>
        <v>AIRBUS - MAINTENANCE MOSE</v>
      </c>
      <c r="H1206" s="32" t="s">
        <v>19</v>
      </c>
      <c r="I1206" s="32" t="s">
        <v>509</v>
      </c>
      <c r="J1206" s="32"/>
      <c r="K1206" s="39">
        <v>6.59</v>
      </c>
      <c r="L1206" s="32">
        <v>20</v>
      </c>
      <c r="M1206" s="39">
        <v>131.80000000000001</v>
      </c>
      <c r="N1206" s="6"/>
      <c r="O1206" t="str">
        <f>VLOOKUP(I1206,Article_famille!A:B,2,FALSE)</f>
        <v>Corps</v>
      </c>
      <c r="P1206" t="str">
        <f>VLOOKUP(A1206,'Copier commandes wix'!I:N,4,FALSE)</f>
        <v>‎21‎/‎02‎/‎2017</v>
      </c>
      <c r="Q1206">
        <f>VLOOKUP(G1206,'effectif par contrat'!A:B,2,FALSE)</f>
        <v>37</v>
      </c>
    </row>
    <row r="1207" spans="1:17" x14ac:dyDescent="0.35">
      <c r="A1207" s="58" t="s">
        <v>1775</v>
      </c>
      <c r="B1207" s="40" t="s">
        <v>117</v>
      </c>
      <c r="C1207" s="40" t="str">
        <f t="shared" si="108"/>
        <v>alexis</v>
      </c>
      <c r="D1207" s="40">
        <f t="shared" si="109"/>
        <v>7</v>
      </c>
      <c r="E1207" s="40">
        <f t="shared" si="110"/>
        <v>15</v>
      </c>
      <c r="F1207" s="40" t="str">
        <f t="shared" si="111"/>
        <v>tamowski</v>
      </c>
      <c r="G1207" s="40" t="str">
        <f>VLOOKUP(F1207,'Effectif contrat'!A:B,2,FALSE)</f>
        <v>AIRBUS - MAINTENANCE MOSE</v>
      </c>
      <c r="H1207" s="31" t="s">
        <v>19</v>
      </c>
      <c r="I1207" s="31" t="s">
        <v>477</v>
      </c>
      <c r="J1207" s="31" t="s">
        <v>15</v>
      </c>
      <c r="K1207" s="38">
        <v>4.91</v>
      </c>
      <c r="L1207" s="31">
        <v>20</v>
      </c>
      <c r="M1207" s="38">
        <v>98.2</v>
      </c>
      <c r="N1207" s="5"/>
      <c r="O1207" t="str">
        <f>VLOOKUP(I1207,Article_famille!A:B,2,FALSE)</f>
        <v>Corps</v>
      </c>
      <c r="P1207" t="str">
        <f>VLOOKUP(A1207,'Copier commandes wix'!I:N,4,FALSE)</f>
        <v>‎21‎/‎02‎/‎2017</v>
      </c>
      <c r="Q1207">
        <f>VLOOKUP(G1207,'effectif par contrat'!A:B,2,FALSE)</f>
        <v>37</v>
      </c>
    </row>
    <row r="1208" spans="1:17" x14ac:dyDescent="0.35">
      <c r="A1208" s="58" t="s">
        <v>1775</v>
      </c>
      <c r="B1208" s="40" t="s">
        <v>117</v>
      </c>
      <c r="C1208" s="40" t="str">
        <f t="shared" si="108"/>
        <v>alexis</v>
      </c>
      <c r="D1208" s="40">
        <f t="shared" si="109"/>
        <v>7</v>
      </c>
      <c r="E1208" s="40">
        <f t="shared" si="110"/>
        <v>15</v>
      </c>
      <c r="F1208" s="40" t="str">
        <f t="shared" si="111"/>
        <v>tamowski</v>
      </c>
      <c r="G1208" s="40" t="str">
        <f>VLOOKUP(F1208,'Effectif contrat'!A:B,2,FALSE)</f>
        <v>AIRBUS - MAINTENANCE MOSE</v>
      </c>
      <c r="H1208" s="32" t="s">
        <v>19</v>
      </c>
      <c r="I1208" s="32" t="s">
        <v>477</v>
      </c>
      <c r="J1208" s="32" t="s">
        <v>13</v>
      </c>
      <c r="K1208" s="39">
        <v>4.91</v>
      </c>
      <c r="L1208" s="32">
        <v>30</v>
      </c>
      <c r="M1208" s="39">
        <v>147.30000000000001</v>
      </c>
      <c r="N1208" s="6"/>
      <c r="O1208" t="str">
        <f>VLOOKUP(I1208,Article_famille!A:B,2,FALSE)</f>
        <v>Corps</v>
      </c>
      <c r="P1208" t="str">
        <f>VLOOKUP(A1208,'Copier commandes wix'!I:N,4,FALSE)</f>
        <v>‎21‎/‎02‎/‎2017</v>
      </c>
      <c r="Q1208">
        <f>VLOOKUP(G1208,'effectif par contrat'!A:B,2,FALSE)</f>
        <v>37</v>
      </c>
    </row>
    <row r="1209" spans="1:17" x14ac:dyDescent="0.35">
      <c r="A1209" s="58" t="s">
        <v>1775</v>
      </c>
      <c r="B1209" s="40" t="s">
        <v>117</v>
      </c>
      <c r="C1209" s="40" t="str">
        <f t="shared" si="108"/>
        <v>alexis</v>
      </c>
      <c r="D1209" s="40">
        <f t="shared" si="109"/>
        <v>7</v>
      </c>
      <c r="E1209" s="40">
        <f t="shared" si="110"/>
        <v>15</v>
      </c>
      <c r="F1209" s="40" t="str">
        <f t="shared" si="111"/>
        <v>tamowski</v>
      </c>
      <c r="G1209" s="40" t="str">
        <f>VLOOKUP(F1209,'Effectif contrat'!A:B,2,FALSE)</f>
        <v>AIRBUS - MAINTENANCE MOSE</v>
      </c>
      <c r="H1209" s="31" t="s">
        <v>19</v>
      </c>
      <c r="I1209" s="31" t="s">
        <v>83</v>
      </c>
      <c r="J1209" s="31" t="s">
        <v>85</v>
      </c>
      <c r="K1209" s="38">
        <v>1.1100000000000001</v>
      </c>
      <c r="L1209" s="31">
        <v>30</v>
      </c>
      <c r="M1209" s="38">
        <v>33.299999999999997</v>
      </c>
      <c r="N1209" s="5"/>
      <c r="O1209" t="str">
        <f>VLOOKUP(I1209,Article_famille!A:B,2,FALSE)</f>
        <v>Mains</v>
      </c>
      <c r="P1209" t="str">
        <f>VLOOKUP(A1209,'Copier commandes wix'!I:N,4,FALSE)</f>
        <v>‎21‎/‎02‎/‎2017</v>
      </c>
      <c r="Q1209">
        <f>VLOOKUP(G1209,'effectif par contrat'!A:B,2,FALSE)</f>
        <v>37</v>
      </c>
    </row>
    <row r="1210" spans="1:17" x14ac:dyDescent="0.35">
      <c r="A1210" s="58" t="s">
        <v>1775</v>
      </c>
      <c r="B1210" s="40" t="s">
        <v>117</v>
      </c>
      <c r="C1210" s="40" t="str">
        <f t="shared" si="108"/>
        <v>alexis</v>
      </c>
      <c r="D1210" s="40">
        <f t="shared" si="109"/>
        <v>7</v>
      </c>
      <c r="E1210" s="40">
        <f t="shared" si="110"/>
        <v>15</v>
      </c>
      <c r="F1210" s="40" t="str">
        <f t="shared" si="111"/>
        <v>tamowski</v>
      </c>
      <c r="G1210" s="40" t="str">
        <f>VLOOKUP(F1210,'Effectif contrat'!A:B,2,FALSE)</f>
        <v>AIRBUS - MAINTENANCE MOSE</v>
      </c>
      <c r="H1210" s="32" t="s">
        <v>19</v>
      </c>
      <c r="I1210" s="32" t="s">
        <v>83</v>
      </c>
      <c r="J1210" s="32" t="s">
        <v>193</v>
      </c>
      <c r="K1210" s="39">
        <v>1.1100000000000001</v>
      </c>
      <c r="L1210" s="32">
        <v>30</v>
      </c>
      <c r="M1210" s="39">
        <v>33.299999999999997</v>
      </c>
      <c r="N1210" s="6"/>
      <c r="O1210" t="str">
        <f>VLOOKUP(I1210,Article_famille!A:B,2,FALSE)</f>
        <v>Mains</v>
      </c>
      <c r="P1210" t="str">
        <f>VLOOKUP(A1210,'Copier commandes wix'!I:N,4,FALSE)</f>
        <v>‎21‎/‎02‎/‎2017</v>
      </c>
      <c r="Q1210">
        <f>VLOOKUP(G1210,'effectif par contrat'!A:B,2,FALSE)</f>
        <v>37</v>
      </c>
    </row>
    <row r="1211" spans="1:17" x14ac:dyDescent="0.35">
      <c r="A1211" s="58" t="s">
        <v>1775</v>
      </c>
      <c r="B1211" s="40" t="s">
        <v>117</v>
      </c>
      <c r="C1211" s="40" t="str">
        <f t="shared" si="108"/>
        <v>alexis</v>
      </c>
      <c r="D1211" s="40">
        <f t="shared" si="109"/>
        <v>7</v>
      </c>
      <c r="E1211" s="40">
        <f t="shared" si="110"/>
        <v>15</v>
      </c>
      <c r="F1211" s="40" t="str">
        <f t="shared" si="111"/>
        <v>tamowski</v>
      </c>
      <c r="G1211" s="40" t="str">
        <f>VLOOKUP(F1211,'Effectif contrat'!A:B,2,FALSE)</f>
        <v>AIRBUS - MAINTENANCE MOSE</v>
      </c>
      <c r="H1211" s="31" t="s">
        <v>19</v>
      </c>
      <c r="I1211" s="31" t="s">
        <v>83</v>
      </c>
      <c r="J1211" s="31" t="s">
        <v>84</v>
      </c>
      <c r="K1211" s="38">
        <v>1.1100000000000001</v>
      </c>
      <c r="L1211" s="31">
        <v>10</v>
      </c>
      <c r="M1211" s="38">
        <v>11.1</v>
      </c>
      <c r="N1211" s="5"/>
      <c r="O1211" t="str">
        <f>VLOOKUP(I1211,Article_famille!A:B,2,FALSE)</f>
        <v>Mains</v>
      </c>
      <c r="P1211" t="str">
        <f>VLOOKUP(A1211,'Copier commandes wix'!I:N,4,FALSE)</f>
        <v>‎21‎/‎02‎/‎2017</v>
      </c>
      <c r="Q1211">
        <f>VLOOKUP(G1211,'effectif par contrat'!A:B,2,FALSE)</f>
        <v>37</v>
      </c>
    </row>
    <row r="1212" spans="1:17" x14ac:dyDescent="0.35">
      <c r="A1212" s="58" t="s">
        <v>1775</v>
      </c>
      <c r="B1212" s="40" t="s">
        <v>117</v>
      </c>
      <c r="C1212" s="40" t="str">
        <f t="shared" si="108"/>
        <v>alexis</v>
      </c>
      <c r="D1212" s="40">
        <f t="shared" si="109"/>
        <v>7</v>
      </c>
      <c r="E1212" s="40">
        <f t="shared" si="110"/>
        <v>15</v>
      </c>
      <c r="F1212" s="40" t="str">
        <f t="shared" si="111"/>
        <v>tamowski</v>
      </c>
      <c r="G1212" s="40" t="str">
        <f>VLOOKUP(F1212,'Effectif contrat'!A:B,2,FALSE)</f>
        <v>AIRBUS - MAINTENANCE MOSE</v>
      </c>
      <c r="H1212" s="32" t="s">
        <v>19</v>
      </c>
      <c r="I1212" s="32" t="s">
        <v>499</v>
      </c>
      <c r="J1212" s="32"/>
      <c r="K1212" s="39">
        <v>12.9</v>
      </c>
      <c r="L1212" s="32">
        <v>40</v>
      </c>
      <c r="M1212" s="39">
        <v>516</v>
      </c>
      <c r="N1212" s="6"/>
      <c r="O1212" t="str">
        <f>VLOOKUP(I1212,Article_famille!A:B,2,FALSE)</f>
        <v>Tête</v>
      </c>
      <c r="P1212" t="str">
        <f>VLOOKUP(A1212,'Copier commandes wix'!I:N,4,FALSE)</f>
        <v>‎21‎/‎02‎/‎2017</v>
      </c>
      <c r="Q1212">
        <f>VLOOKUP(G1212,'effectif par contrat'!A:B,2,FALSE)</f>
        <v>37</v>
      </c>
    </row>
    <row r="1213" spans="1:17" x14ac:dyDescent="0.35">
      <c r="A1213" s="58" t="s">
        <v>1775</v>
      </c>
      <c r="B1213" s="40" t="s">
        <v>117</v>
      </c>
      <c r="C1213" s="40" t="str">
        <f t="shared" si="108"/>
        <v>alexis</v>
      </c>
      <c r="D1213" s="40">
        <f t="shared" si="109"/>
        <v>7</v>
      </c>
      <c r="E1213" s="40">
        <f t="shared" si="110"/>
        <v>15</v>
      </c>
      <c r="F1213" s="40" t="str">
        <f t="shared" si="111"/>
        <v>tamowski</v>
      </c>
      <c r="G1213" s="40" t="str">
        <f>VLOOKUP(F1213,'Effectif contrat'!A:B,2,FALSE)</f>
        <v>AIRBUS - MAINTENANCE MOSE</v>
      </c>
      <c r="H1213" s="31" t="s">
        <v>19</v>
      </c>
      <c r="I1213" s="31" t="s">
        <v>468</v>
      </c>
      <c r="J1213" s="31"/>
      <c r="K1213" s="38">
        <v>5.63</v>
      </c>
      <c r="L1213" s="31">
        <v>10</v>
      </c>
      <c r="M1213" s="38">
        <v>56.3</v>
      </c>
      <c r="N1213" s="5"/>
      <c r="O1213" t="str">
        <f>VLOOKUP(I1213,Article_famille!A:B,2,FALSE)</f>
        <v>Yeux</v>
      </c>
      <c r="P1213" t="str">
        <f>VLOOKUP(A1213,'Copier commandes wix'!I:N,4,FALSE)</f>
        <v>‎21‎/‎02‎/‎2017</v>
      </c>
      <c r="Q1213">
        <f>VLOOKUP(G1213,'effectif par contrat'!A:B,2,FALSE)</f>
        <v>37</v>
      </c>
    </row>
    <row r="1214" spans="1:17" x14ac:dyDescent="0.35">
      <c r="A1214" s="58" t="s">
        <v>1776</v>
      </c>
      <c r="B1214" s="40" t="s">
        <v>132</v>
      </c>
      <c r="C1214" s="40" t="str">
        <f t="shared" si="108"/>
        <v>William</v>
      </c>
      <c r="D1214" s="40">
        <f t="shared" si="109"/>
        <v>8</v>
      </c>
      <c r="E1214" s="40">
        <f t="shared" si="110"/>
        <v>17</v>
      </c>
      <c r="F1214" s="40" t="str">
        <f t="shared" si="111"/>
        <v>Roumagnac</v>
      </c>
      <c r="G1214" s="40" t="str">
        <f>VLOOKUP(F1214,'Effectif contrat'!A:B,2,FALSE)</f>
        <v>CHEF D'ENTREPRISE</v>
      </c>
      <c r="H1214" s="31" t="s">
        <v>19</v>
      </c>
      <c r="I1214" s="31" t="s">
        <v>554</v>
      </c>
      <c r="J1214" s="31"/>
      <c r="K1214" s="38">
        <v>7.99</v>
      </c>
      <c r="L1214" s="31">
        <v>6</v>
      </c>
      <c r="M1214" s="38">
        <v>47.94</v>
      </c>
      <c r="N1214" s="5"/>
      <c r="O1214" t="str">
        <f>VLOOKUP(I1214,Article_famille!A:B,2,FALSE)</f>
        <v>Tête</v>
      </c>
      <c r="P1214" t="str">
        <f>VLOOKUP(A1214,'Copier commandes wix'!I:N,4,FALSE)</f>
        <v>‎20‎/‎02‎/‎2017</v>
      </c>
      <c r="Q1214">
        <f>VLOOKUP(G1214,'effectif par contrat'!A:B,2,FALSE)</f>
        <v>1</v>
      </c>
    </row>
    <row r="1215" spans="1:17" x14ac:dyDescent="0.35">
      <c r="A1215" s="58" t="s">
        <v>1777</v>
      </c>
      <c r="B1215" s="40" t="s">
        <v>141</v>
      </c>
      <c r="C1215" s="40" t="str">
        <f t="shared" si="108"/>
        <v>KARINE</v>
      </c>
      <c r="D1215" s="40">
        <f t="shared" si="109"/>
        <v>7</v>
      </c>
      <c r="E1215" s="40">
        <f t="shared" si="110"/>
        <v>12</v>
      </c>
      <c r="F1215" s="40" t="str">
        <f t="shared" si="111"/>
        <v>BEDON</v>
      </c>
      <c r="G1215" s="40" t="str">
        <f>VLOOKUP(F1215,'Effectif contrat'!A:B,2,FALSE)</f>
        <v>B05 - FONCTIONS SUPPORT</v>
      </c>
      <c r="H1215" s="31" t="s">
        <v>25</v>
      </c>
      <c r="I1215" s="31" t="s">
        <v>90</v>
      </c>
      <c r="J1215" s="31">
        <v>43</v>
      </c>
      <c r="K1215" s="38">
        <v>44.82</v>
      </c>
      <c r="L1215" s="31">
        <v>2</v>
      </c>
      <c r="M1215" s="38">
        <v>89.64</v>
      </c>
      <c r="N1215" s="5"/>
      <c r="O1215" t="str">
        <f>VLOOKUP(I1215,Article_famille!A:B,2,FALSE)</f>
        <v>Pieds</v>
      </c>
      <c r="P1215" t="str">
        <f>VLOOKUP(A1215,'Copier commandes wix'!I:N,4,FALSE)</f>
        <v>‎21‎/‎02‎/‎2017</v>
      </c>
      <c r="Q1215">
        <f>VLOOKUP(G1215,'effectif par contrat'!A:B,2,FALSE)</f>
        <v>10</v>
      </c>
    </row>
    <row r="1216" spans="1:17" x14ac:dyDescent="0.35">
      <c r="A1216" s="58" t="s">
        <v>1777</v>
      </c>
      <c r="B1216" s="40" t="s">
        <v>141</v>
      </c>
      <c r="C1216" s="40" t="str">
        <f t="shared" si="108"/>
        <v>KARINE</v>
      </c>
      <c r="D1216" s="40">
        <f t="shared" si="109"/>
        <v>7</v>
      </c>
      <c r="E1216" s="40">
        <f t="shared" si="110"/>
        <v>12</v>
      </c>
      <c r="F1216" s="40" t="str">
        <f t="shared" si="111"/>
        <v>BEDON</v>
      </c>
      <c r="G1216" s="40" t="str">
        <f>VLOOKUP(F1216,'Effectif contrat'!A:B,2,FALSE)</f>
        <v>B05 - FONCTIONS SUPPORT</v>
      </c>
      <c r="H1216" s="32" t="s">
        <v>25</v>
      </c>
      <c r="I1216" s="32" t="s">
        <v>35</v>
      </c>
      <c r="J1216" s="32">
        <v>41</v>
      </c>
      <c r="K1216" s="39">
        <v>29.89</v>
      </c>
      <c r="L1216" s="32">
        <v>3</v>
      </c>
      <c r="M1216" s="39">
        <v>89.67</v>
      </c>
      <c r="N1216" s="6"/>
      <c r="O1216" t="str">
        <f>VLOOKUP(I1216,Article_famille!A:B,2,FALSE)</f>
        <v>Pieds</v>
      </c>
      <c r="P1216" t="str">
        <f>VLOOKUP(A1216,'Copier commandes wix'!I:N,4,FALSE)</f>
        <v>‎21‎/‎02‎/‎2017</v>
      </c>
      <c r="Q1216">
        <f>VLOOKUP(G1216,'effectif par contrat'!A:B,2,FALSE)</f>
        <v>10</v>
      </c>
    </row>
    <row r="1217" spans="1:17" x14ac:dyDescent="0.35">
      <c r="A1217" s="58" t="s">
        <v>1777</v>
      </c>
      <c r="B1217" s="40" t="s">
        <v>141</v>
      </c>
      <c r="C1217" s="40" t="str">
        <f t="shared" si="108"/>
        <v>KARINE</v>
      </c>
      <c r="D1217" s="40">
        <f t="shared" si="109"/>
        <v>7</v>
      </c>
      <c r="E1217" s="40">
        <f t="shared" si="110"/>
        <v>12</v>
      </c>
      <c r="F1217" s="40" t="str">
        <f t="shared" si="111"/>
        <v>BEDON</v>
      </c>
      <c r="G1217" s="40" t="str">
        <f>VLOOKUP(F1217,'Effectif contrat'!A:B,2,FALSE)</f>
        <v>B05 - FONCTIONS SUPPORT</v>
      </c>
      <c r="H1217" s="31" t="s">
        <v>25</v>
      </c>
      <c r="I1217" s="31" t="s">
        <v>26</v>
      </c>
      <c r="J1217" s="31">
        <v>42</v>
      </c>
      <c r="K1217" s="38">
        <v>38</v>
      </c>
      <c r="L1217" s="31">
        <v>2</v>
      </c>
      <c r="M1217" s="38">
        <v>76</v>
      </c>
      <c r="N1217" s="5"/>
      <c r="O1217" t="str">
        <f>VLOOKUP(I1217,Article_famille!A:B,2,FALSE)</f>
        <v>Pieds</v>
      </c>
      <c r="P1217" t="str">
        <f>VLOOKUP(A1217,'Copier commandes wix'!I:N,4,FALSE)</f>
        <v>‎21‎/‎02‎/‎2017</v>
      </c>
      <c r="Q1217">
        <f>VLOOKUP(G1217,'effectif par contrat'!A:B,2,FALSE)</f>
        <v>10</v>
      </c>
    </row>
    <row r="1218" spans="1:17" x14ac:dyDescent="0.35">
      <c r="A1218" s="58" t="s">
        <v>1778</v>
      </c>
      <c r="B1218" s="40" t="s">
        <v>18</v>
      </c>
      <c r="C1218" s="40" t="str">
        <f t="shared" si="108"/>
        <v>Romain</v>
      </c>
      <c r="D1218" s="40">
        <f t="shared" si="109"/>
        <v>7</v>
      </c>
      <c r="E1218" s="40">
        <f t="shared" si="110"/>
        <v>14</v>
      </c>
      <c r="F1218" s="40" t="str">
        <f t="shared" si="111"/>
        <v>VERGNES</v>
      </c>
      <c r="G1218" s="40" t="str">
        <f>VLOOKUP(F1218,'Effectif contrat'!A:B,2,FALSE)</f>
        <v>AIRBUS - MAINTENANCE MOSE</v>
      </c>
      <c r="H1218" s="31" t="s">
        <v>19</v>
      </c>
      <c r="I1218" s="31" t="s">
        <v>455</v>
      </c>
      <c r="J1218" s="31">
        <v>42</v>
      </c>
      <c r="K1218" s="38">
        <v>45.67</v>
      </c>
      <c r="L1218" s="31">
        <v>1</v>
      </c>
      <c r="M1218" s="38">
        <v>45.67</v>
      </c>
      <c r="N1218" s="5"/>
      <c r="O1218" t="str">
        <f>VLOOKUP(I1218,Article_famille!A:B,2,FALSE)</f>
        <v>Pieds</v>
      </c>
      <c r="P1218" t="str">
        <f>VLOOKUP(A1218,'Copier commandes wix'!I:N,4,FALSE)</f>
        <v>‎22‎/‎02‎/‎2017</v>
      </c>
      <c r="Q1218">
        <f>VLOOKUP(G1218,'effectif par contrat'!A:B,2,FALSE)</f>
        <v>37</v>
      </c>
    </row>
    <row r="1219" spans="1:17" x14ac:dyDescent="0.35">
      <c r="A1219" s="58" t="s">
        <v>1779</v>
      </c>
      <c r="B1219" s="40" t="s">
        <v>461</v>
      </c>
      <c r="C1219" s="40" t="str">
        <f t="shared" si="108"/>
        <v>Francis</v>
      </c>
      <c r="D1219" s="40">
        <f t="shared" si="109"/>
        <v>8</v>
      </c>
      <c r="E1219" s="40">
        <f t="shared" si="110"/>
        <v>14</v>
      </c>
      <c r="F1219" s="40" t="str">
        <f t="shared" si="111"/>
        <v>DRAGNE</v>
      </c>
      <c r="G1219" s="40" t="str">
        <f>VLOOKUP(F1219,'Effectif contrat'!A:B,2,FALSE)</f>
        <v>ARIANEGROUP - MAINTENANCE</v>
      </c>
      <c r="H1219" s="31" t="s">
        <v>19</v>
      </c>
      <c r="I1219" s="31" t="s">
        <v>102</v>
      </c>
      <c r="J1219" s="31"/>
      <c r="K1219" s="38">
        <v>53.9</v>
      </c>
      <c r="L1219" s="31">
        <v>2</v>
      </c>
      <c r="M1219" s="38">
        <v>107.8</v>
      </c>
      <c r="N1219" s="5"/>
      <c r="O1219" t="str">
        <f>VLOOKUP(I1219,Article_famille!A:B,2,FALSE)</f>
        <v>Tête</v>
      </c>
      <c r="P1219" t="str">
        <f>VLOOKUP(A1219,'Copier commandes wix'!I:N,4,FALSE)</f>
        <v>‎28‎/‎02‎/‎2017</v>
      </c>
      <c r="Q1219">
        <f>VLOOKUP(G1219,'effectif par contrat'!A:B,2,FALSE)</f>
        <v>9</v>
      </c>
    </row>
    <row r="1220" spans="1:17" x14ac:dyDescent="0.35">
      <c r="A1220" s="58" t="s">
        <v>1779</v>
      </c>
      <c r="B1220" s="40" t="s">
        <v>461</v>
      </c>
      <c r="C1220" s="40" t="str">
        <f t="shared" si="108"/>
        <v>Francis</v>
      </c>
      <c r="D1220" s="40">
        <f t="shared" si="109"/>
        <v>8</v>
      </c>
      <c r="E1220" s="40">
        <f t="shared" si="110"/>
        <v>14</v>
      </c>
      <c r="F1220" s="40" t="str">
        <f t="shared" si="111"/>
        <v>DRAGNE</v>
      </c>
      <c r="G1220" s="40" t="str">
        <f>VLOOKUP(F1220,'Effectif contrat'!A:B,2,FALSE)</f>
        <v>ARIANEGROUP - MAINTENANCE</v>
      </c>
      <c r="H1220" s="32" t="s">
        <v>19</v>
      </c>
      <c r="I1220" s="32" t="s">
        <v>553</v>
      </c>
      <c r="J1220" s="32"/>
      <c r="K1220" s="39">
        <v>2.75</v>
      </c>
      <c r="L1220" s="32">
        <v>2</v>
      </c>
      <c r="M1220" s="39">
        <v>5.5</v>
      </c>
      <c r="N1220" s="6"/>
      <c r="O1220" t="str">
        <f>VLOOKUP(I1220,Article_famille!A:B,2,FALSE)</f>
        <v>Tête</v>
      </c>
      <c r="P1220" t="str">
        <f>VLOOKUP(A1220,'Copier commandes wix'!I:N,4,FALSE)</f>
        <v>‎28‎/‎02‎/‎2017</v>
      </c>
      <c r="Q1220">
        <f>VLOOKUP(G1220,'effectif par contrat'!A:B,2,FALSE)</f>
        <v>9</v>
      </c>
    </row>
    <row r="1221" spans="1:17" x14ac:dyDescent="0.35">
      <c r="A1221" s="58" t="s">
        <v>1779</v>
      </c>
      <c r="B1221" s="40" t="s">
        <v>461</v>
      </c>
      <c r="C1221" s="40" t="str">
        <f t="shared" si="108"/>
        <v>Francis</v>
      </c>
      <c r="D1221" s="40">
        <f t="shared" si="109"/>
        <v>8</v>
      </c>
      <c r="E1221" s="40">
        <f t="shared" si="110"/>
        <v>14</v>
      </c>
      <c r="F1221" s="40" t="str">
        <f t="shared" si="111"/>
        <v>DRAGNE</v>
      </c>
      <c r="G1221" s="40" t="str">
        <f>VLOOKUP(F1221,'Effectif contrat'!A:B,2,FALSE)</f>
        <v>ARIANEGROUP - MAINTENANCE</v>
      </c>
      <c r="H1221" s="31" t="s">
        <v>19</v>
      </c>
      <c r="I1221" s="31" t="s">
        <v>177</v>
      </c>
      <c r="J1221" s="31">
        <v>9</v>
      </c>
      <c r="K1221" s="38">
        <v>11.35</v>
      </c>
      <c r="L1221" s="31">
        <v>3</v>
      </c>
      <c r="M1221" s="38">
        <v>34.049999999999997</v>
      </c>
      <c r="N1221" s="5"/>
      <c r="O1221" t="str">
        <f>VLOOKUP(I1221,Article_famille!A:B,2,FALSE)</f>
        <v>Mains</v>
      </c>
      <c r="P1221" t="str">
        <f>VLOOKUP(A1221,'Copier commandes wix'!I:N,4,FALSE)</f>
        <v>‎28‎/‎02‎/‎2017</v>
      </c>
      <c r="Q1221">
        <f>VLOOKUP(G1221,'effectif par contrat'!A:B,2,FALSE)</f>
        <v>9</v>
      </c>
    </row>
    <row r="1222" spans="1:17" x14ac:dyDescent="0.35">
      <c r="A1222" s="58" t="s">
        <v>1779</v>
      </c>
      <c r="B1222" s="40" t="s">
        <v>461</v>
      </c>
      <c r="C1222" s="40" t="str">
        <f t="shared" si="108"/>
        <v>Francis</v>
      </c>
      <c r="D1222" s="40">
        <f t="shared" si="109"/>
        <v>8</v>
      </c>
      <c r="E1222" s="40">
        <f t="shared" si="110"/>
        <v>14</v>
      </c>
      <c r="F1222" s="40" t="str">
        <f t="shared" si="111"/>
        <v>DRAGNE</v>
      </c>
      <c r="G1222" s="40" t="str">
        <f>VLOOKUP(F1222,'Effectif contrat'!A:B,2,FALSE)</f>
        <v>ARIANEGROUP - MAINTENANCE</v>
      </c>
      <c r="H1222" s="32" t="s">
        <v>19</v>
      </c>
      <c r="I1222" s="32" t="s">
        <v>177</v>
      </c>
      <c r="J1222" s="32">
        <v>10</v>
      </c>
      <c r="K1222" s="39">
        <v>11.35</v>
      </c>
      <c r="L1222" s="32">
        <v>3</v>
      </c>
      <c r="M1222" s="39">
        <v>34.049999999999997</v>
      </c>
      <c r="N1222" s="6"/>
      <c r="O1222" t="str">
        <f>VLOOKUP(I1222,Article_famille!A:B,2,FALSE)</f>
        <v>Mains</v>
      </c>
      <c r="P1222" t="str">
        <f>VLOOKUP(A1222,'Copier commandes wix'!I:N,4,FALSE)</f>
        <v>‎28‎/‎02‎/‎2017</v>
      </c>
      <c r="Q1222">
        <f>VLOOKUP(G1222,'effectif par contrat'!A:B,2,FALSE)</f>
        <v>9</v>
      </c>
    </row>
    <row r="1223" spans="1:17" x14ac:dyDescent="0.35">
      <c r="A1223" s="58" t="s">
        <v>1779</v>
      </c>
      <c r="B1223" s="40" t="s">
        <v>461</v>
      </c>
      <c r="C1223" s="40" t="str">
        <f t="shared" si="108"/>
        <v>Francis</v>
      </c>
      <c r="D1223" s="40">
        <f t="shared" si="109"/>
        <v>8</v>
      </c>
      <c r="E1223" s="40">
        <f t="shared" si="110"/>
        <v>14</v>
      </c>
      <c r="F1223" s="40" t="str">
        <f t="shared" si="111"/>
        <v>DRAGNE</v>
      </c>
      <c r="G1223" s="40" t="str">
        <f>VLOOKUP(F1223,'Effectif contrat'!A:B,2,FALSE)</f>
        <v>ARIANEGROUP - MAINTENANCE</v>
      </c>
      <c r="H1223" s="31" t="s">
        <v>19</v>
      </c>
      <c r="I1223" s="31" t="s">
        <v>176</v>
      </c>
      <c r="J1223" s="31">
        <v>10</v>
      </c>
      <c r="K1223" s="38">
        <v>7.6</v>
      </c>
      <c r="L1223" s="31">
        <v>2</v>
      </c>
      <c r="M1223" s="38">
        <v>15.2</v>
      </c>
      <c r="N1223" s="5"/>
      <c r="O1223" t="str">
        <f>VLOOKUP(I1223,Article_famille!A:B,2,FALSE)</f>
        <v>Mains</v>
      </c>
      <c r="P1223" t="str">
        <f>VLOOKUP(A1223,'Copier commandes wix'!I:N,4,FALSE)</f>
        <v>‎28‎/‎02‎/‎2017</v>
      </c>
      <c r="Q1223">
        <f>VLOOKUP(G1223,'effectif par contrat'!A:B,2,FALSE)</f>
        <v>9</v>
      </c>
    </row>
    <row r="1224" spans="1:17" x14ac:dyDescent="0.35">
      <c r="A1224" s="58" t="s">
        <v>1779</v>
      </c>
      <c r="B1224" s="40" t="s">
        <v>461</v>
      </c>
      <c r="C1224" s="40" t="str">
        <f t="shared" si="108"/>
        <v>Francis</v>
      </c>
      <c r="D1224" s="40">
        <f t="shared" si="109"/>
        <v>8</v>
      </c>
      <c r="E1224" s="40">
        <f t="shared" si="110"/>
        <v>14</v>
      </c>
      <c r="F1224" s="40" t="str">
        <f t="shared" si="111"/>
        <v>DRAGNE</v>
      </c>
      <c r="G1224" s="40" t="str">
        <f>VLOOKUP(F1224,'Effectif contrat'!A:B,2,FALSE)</f>
        <v>ARIANEGROUP - MAINTENANCE</v>
      </c>
      <c r="H1224" s="32" t="s">
        <v>19</v>
      </c>
      <c r="I1224" s="32" t="s">
        <v>176</v>
      </c>
      <c r="J1224" s="32">
        <v>9</v>
      </c>
      <c r="K1224" s="39">
        <v>7.6</v>
      </c>
      <c r="L1224" s="32">
        <v>2</v>
      </c>
      <c r="M1224" s="39">
        <v>15.2</v>
      </c>
      <c r="N1224" s="6"/>
      <c r="O1224" t="str">
        <f>VLOOKUP(I1224,Article_famille!A:B,2,FALSE)</f>
        <v>Mains</v>
      </c>
      <c r="P1224" t="str">
        <f>VLOOKUP(A1224,'Copier commandes wix'!I:N,4,FALSE)</f>
        <v>‎28‎/‎02‎/‎2017</v>
      </c>
      <c r="Q1224">
        <f>VLOOKUP(G1224,'effectif par contrat'!A:B,2,FALSE)</f>
        <v>9</v>
      </c>
    </row>
    <row r="1225" spans="1:17" x14ac:dyDescent="0.35">
      <c r="A1225" s="58" t="s">
        <v>1780</v>
      </c>
      <c r="B1225" s="40" t="s">
        <v>132</v>
      </c>
      <c r="C1225" s="40" t="str">
        <f t="shared" si="108"/>
        <v>William</v>
      </c>
      <c r="D1225" s="40">
        <f t="shared" si="109"/>
        <v>8</v>
      </c>
      <c r="E1225" s="40">
        <f t="shared" si="110"/>
        <v>17</v>
      </c>
      <c r="F1225" s="40" t="str">
        <f t="shared" si="111"/>
        <v>Roumagnac</v>
      </c>
      <c r="G1225" s="40" t="str">
        <f>VLOOKUP(F1225,'Effectif contrat'!A:B,2,FALSE)</f>
        <v>CHEF D'ENTREPRISE</v>
      </c>
      <c r="H1225" s="31" t="s">
        <v>19</v>
      </c>
      <c r="I1225" s="31" t="s">
        <v>455</v>
      </c>
      <c r="J1225" s="31">
        <v>43</v>
      </c>
      <c r="K1225" s="38">
        <v>45.67</v>
      </c>
      <c r="L1225" s="31">
        <v>1</v>
      </c>
      <c r="M1225" s="38">
        <v>45.67</v>
      </c>
      <c r="N1225" s="5"/>
      <c r="O1225" t="str">
        <f>VLOOKUP(I1225,Article_famille!A:B,2,FALSE)</f>
        <v>Pieds</v>
      </c>
      <c r="P1225" t="str">
        <f>VLOOKUP(A1225,'Copier commandes wix'!I:N,4,FALSE)</f>
        <v>‎02‎/‎03‎/‎2017</v>
      </c>
      <c r="Q1225">
        <f>VLOOKUP(G1225,'effectif par contrat'!A:B,2,FALSE)</f>
        <v>1</v>
      </c>
    </row>
    <row r="1226" spans="1:17" x14ac:dyDescent="0.35">
      <c r="A1226" s="58" t="s">
        <v>1781</v>
      </c>
      <c r="B1226" s="40" t="s">
        <v>572</v>
      </c>
      <c r="C1226" s="40" t="str">
        <f t="shared" si="108"/>
        <v>jean-luc</v>
      </c>
      <c r="D1226" s="40">
        <f t="shared" si="109"/>
        <v>9</v>
      </c>
      <c r="E1226" s="40">
        <f t="shared" si="110"/>
        <v>16</v>
      </c>
      <c r="F1226" s="40" t="str">
        <f t="shared" si="111"/>
        <v>GRANIER</v>
      </c>
      <c r="G1226" s="40" t="str">
        <f>VLOOKUP(F1226,'Effectif contrat'!A:B,2,FALSE)</f>
        <v>SAM - MAINTENANCE</v>
      </c>
      <c r="H1226" s="31" t="s">
        <v>112</v>
      </c>
      <c r="I1226" s="31" t="s">
        <v>113</v>
      </c>
      <c r="J1226" s="31" t="s">
        <v>209</v>
      </c>
      <c r="K1226" s="38">
        <v>0</v>
      </c>
      <c r="L1226" s="31">
        <v>11</v>
      </c>
      <c r="M1226" s="38">
        <v>0</v>
      </c>
      <c r="N1226" s="5"/>
      <c r="O1226" t="str">
        <f>VLOOKUP(I1226,Article_famille!A:B,2,FALSE)</f>
        <v>VPI</v>
      </c>
      <c r="P1226" t="str">
        <f>VLOOKUP(A1226,'Copier commandes wix'!I:N,4,FALSE)</f>
        <v>‎02‎/‎03‎/‎2017</v>
      </c>
      <c r="Q1226">
        <f>VLOOKUP(G1226,'effectif par contrat'!A:B,2,FALSE)</f>
        <v>2</v>
      </c>
    </row>
    <row r="1227" spans="1:17" x14ac:dyDescent="0.35">
      <c r="A1227" s="58" t="s">
        <v>1781</v>
      </c>
      <c r="B1227" s="40" t="s">
        <v>572</v>
      </c>
      <c r="C1227" s="40" t="str">
        <f t="shared" si="108"/>
        <v>jean-luc</v>
      </c>
      <c r="D1227" s="40">
        <f t="shared" si="109"/>
        <v>9</v>
      </c>
      <c r="E1227" s="40">
        <f t="shared" si="110"/>
        <v>16</v>
      </c>
      <c r="F1227" s="40" t="str">
        <f t="shared" si="111"/>
        <v>GRANIER</v>
      </c>
      <c r="G1227" s="40" t="str">
        <f>VLOOKUP(F1227,'Effectif contrat'!A:B,2,FALSE)</f>
        <v>SAM - MAINTENANCE</v>
      </c>
      <c r="H1227" s="32" t="s">
        <v>112</v>
      </c>
      <c r="I1227" s="32" t="s">
        <v>113</v>
      </c>
      <c r="J1227" s="32" t="s">
        <v>13</v>
      </c>
      <c r="K1227" s="39">
        <v>0</v>
      </c>
      <c r="L1227" s="32">
        <v>11</v>
      </c>
      <c r="M1227" s="39">
        <v>0</v>
      </c>
      <c r="N1227" s="6"/>
      <c r="O1227" t="str">
        <f>VLOOKUP(I1227,Article_famille!A:B,2,FALSE)</f>
        <v>VPI</v>
      </c>
      <c r="P1227" t="str">
        <f>VLOOKUP(A1227,'Copier commandes wix'!I:N,4,FALSE)</f>
        <v>‎02‎/‎03‎/‎2017</v>
      </c>
      <c r="Q1227">
        <f>VLOOKUP(G1227,'effectif par contrat'!A:B,2,FALSE)</f>
        <v>2</v>
      </c>
    </row>
    <row r="1228" spans="1:17" x14ac:dyDescent="0.35">
      <c r="A1228" s="58" t="s">
        <v>1782</v>
      </c>
      <c r="B1228" s="40" t="s">
        <v>573</v>
      </c>
      <c r="C1228" s="40" t="str">
        <f t="shared" si="108"/>
        <v>MAXIME</v>
      </c>
      <c r="D1228" s="40">
        <f t="shared" si="109"/>
        <v>7</v>
      </c>
      <c r="E1228" s="40">
        <f t="shared" si="110"/>
        <v>13</v>
      </c>
      <c r="F1228" s="40" t="str">
        <f t="shared" si="111"/>
        <v>SANDRE</v>
      </c>
      <c r="G1228" s="40" t="str">
        <f>VLOOKUP(F1228,'Effectif contrat'!A:B,2,FALSE)</f>
        <v xml:space="preserve">AIRBUS - MAINTENANCE OES </v>
      </c>
      <c r="H1228" s="31" t="s">
        <v>112</v>
      </c>
      <c r="I1228" s="31" t="s">
        <v>113</v>
      </c>
      <c r="J1228" s="31" t="s">
        <v>114</v>
      </c>
      <c r="K1228" s="38">
        <v>0</v>
      </c>
      <c r="L1228" s="31">
        <v>4</v>
      </c>
      <c r="M1228" s="38">
        <v>0</v>
      </c>
      <c r="N1228" s="5"/>
      <c r="O1228" t="str">
        <f>VLOOKUP(I1228,Article_famille!A:B,2,FALSE)</f>
        <v>VPI</v>
      </c>
      <c r="P1228" t="str">
        <f>VLOOKUP(A1228,'Copier commandes wix'!I:N,4,FALSE)</f>
        <v>‎02‎/‎03‎/‎2017</v>
      </c>
      <c r="Q1228">
        <f>VLOOKUP(G1228,'effectif par contrat'!A:B,2,FALSE)</f>
        <v>34</v>
      </c>
    </row>
    <row r="1229" spans="1:17" x14ac:dyDescent="0.35">
      <c r="A1229" s="58" t="s">
        <v>1783</v>
      </c>
      <c r="B1229" s="40" t="s">
        <v>548</v>
      </c>
      <c r="C1229" s="40" t="str">
        <f t="shared" si="108"/>
        <v>Jérôme</v>
      </c>
      <c r="D1229" s="40">
        <f t="shared" si="109"/>
        <v>7</v>
      </c>
      <c r="E1229" s="40">
        <f t="shared" si="110"/>
        <v>16</v>
      </c>
      <c r="F1229" s="40" t="str">
        <f t="shared" si="111"/>
        <v>BACHELERY</v>
      </c>
      <c r="G1229" s="40" t="str">
        <f>VLOOKUP(F1229,'Effectif contrat'!A:B,2,FALSE)</f>
        <v>CHANTIERS ELEC - REIXACH</v>
      </c>
      <c r="H1229" s="31" t="s">
        <v>112</v>
      </c>
      <c r="I1229" s="31" t="s">
        <v>211</v>
      </c>
      <c r="J1229" s="31" t="s">
        <v>217</v>
      </c>
      <c r="K1229" s="38">
        <v>0</v>
      </c>
      <c r="L1229" s="31">
        <v>2</v>
      </c>
      <c r="M1229" s="38">
        <v>0</v>
      </c>
      <c r="N1229" s="5"/>
      <c r="O1229" t="str">
        <f>VLOOKUP(I1229,Article_famille!A:B,2,FALSE)</f>
        <v>VPI</v>
      </c>
      <c r="P1229" t="str">
        <f>VLOOKUP(A1229,'Copier commandes wix'!I:N,4,FALSE)</f>
        <v>‎06‎/‎03‎/‎2017</v>
      </c>
      <c r="Q1229">
        <f>VLOOKUP(G1229,'effectif par contrat'!A:B,2,FALSE)</f>
        <v>6</v>
      </c>
    </row>
    <row r="1230" spans="1:17" x14ac:dyDescent="0.35">
      <c r="A1230" s="58" t="s">
        <v>1784</v>
      </c>
      <c r="B1230" s="40" t="s">
        <v>500</v>
      </c>
      <c r="C1230" s="40" t="str">
        <f t="shared" si="108"/>
        <v>Romain</v>
      </c>
      <c r="D1230" s="40">
        <f t="shared" si="109"/>
        <v>7</v>
      </c>
      <c r="E1230" s="40">
        <f t="shared" si="110"/>
        <v>13</v>
      </c>
      <c r="F1230" s="40" t="str">
        <f t="shared" si="111"/>
        <v>Vidoni</v>
      </c>
      <c r="G1230" s="40" t="str">
        <f>VLOOKUP(F1230,'Effectif contrat'!A:B,2,FALSE)</f>
        <v>AIRBUS - MAINTENANCE MOSE</v>
      </c>
      <c r="H1230" s="31" t="s">
        <v>19</v>
      </c>
      <c r="I1230" s="31" t="s">
        <v>20</v>
      </c>
      <c r="J1230" s="31">
        <v>10</v>
      </c>
      <c r="K1230" s="38">
        <v>3.71</v>
      </c>
      <c r="L1230" s="31">
        <v>20</v>
      </c>
      <c r="M1230" s="38">
        <v>74.2</v>
      </c>
      <c r="N1230" s="5"/>
      <c r="O1230" t="str">
        <f>VLOOKUP(I1230,Article_famille!A:B,2,FALSE)</f>
        <v>Mains</v>
      </c>
      <c r="P1230" t="str">
        <f>VLOOKUP(A1230,'Copier commandes wix'!I:N,4,FALSE)</f>
        <v>‎03‎/‎03‎/‎2017</v>
      </c>
      <c r="Q1230">
        <f>VLOOKUP(G1230,'effectif par contrat'!A:B,2,FALSE)</f>
        <v>37</v>
      </c>
    </row>
    <row r="1231" spans="1:17" x14ac:dyDescent="0.35">
      <c r="A1231" s="58" t="s">
        <v>1784</v>
      </c>
      <c r="B1231" s="40" t="s">
        <v>500</v>
      </c>
      <c r="C1231" s="40" t="str">
        <f t="shared" si="108"/>
        <v>Romain</v>
      </c>
      <c r="D1231" s="40">
        <f t="shared" si="109"/>
        <v>7</v>
      </c>
      <c r="E1231" s="40">
        <f t="shared" si="110"/>
        <v>13</v>
      </c>
      <c r="F1231" s="40" t="str">
        <f t="shared" si="111"/>
        <v>Vidoni</v>
      </c>
      <c r="G1231" s="40" t="str">
        <f>VLOOKUP(F1231,'Effectif contrat'!A:B,2,FALSE)</f>
        <v>AIRBUS - MAINTENANCE MOSE</v>
      </c>
      <c r="H1231" s="32" t="s">
        <v>19</v>
      </c>
      <c r="I1231" s="32" t="s">
        <v>499</v>
      </c>
      <c r="J1231" s="32"/>
      <c r="K1231" s="39">
        <v>12.9</v>
      </c>
      <c r="L1231" s="32">
        <v>10</v>
      </c>
      <c r="M1231" s="39">
        <v>129</v>
      </c>
      <c r="N1231" s="6"/>
      <c r="O1231" t="str">
        <f>VLOOKUP(I1231,Article_famille!A:B,2,FALSE)</f>
        <v>Tête</v>
      </c>
      <c r="P1231" t="str">
        <f>VLOOKUP(A1231,'Copier commandes wix'!I:N,4,FALSE)</f>
        <v>‎03‎/‎03‎/‎2017</v>
      </c>
      <c r="Q1231">
        <f>VLOOKUP(G1231,'effectif par contrat'!A:B,2,FALSE)</f>
        <v>37</v>
      </c>
    </row>
    <row r="1232" spans="1:17" x14ac:dyDescent="0.35">
      <c r="A1232" s="58" t="s">
        <v>1784</v>
      </c>
      <c r="B1232" s="40" t="s">
        <v>500</v>
      </c>
      <c r="C1232" s="40" t="str">
        <f t="shared" si="108"/>
        <v>Romain</v>
      </c>
      <c r="D1232" s="40">
        <f t="shared" si="109"/>
        <v>7</v>
      </c>
      <c r="E1232" s="40">
        <f t="shared" si="110"/>
        <v>13</v>
      </c>
      <c r="F1232" s="40" t="str">
        <f t="shared" si="111"/>
        <v>Vidoni</v>
      </c>
      <c r="G1232" s="40" t="str">
        <f>VLOOKUP(F1232,'Effectif contrat'!A:B,2,FALSE)</f>
        <v>AIRBUS - MAINTENANCE MOSE</v>
      </c>
      <c r="H1232" s="31" t="s">
        <v>19</v>
      </c>
      <c r="I1232" s="31" t="s">
        <v>468</v>
      </c>
      <c r="J1232" s="31"/>
      <c r="K1232" s="38">
        <v>5.63</v>
      </c>
      <c r="L1232" s="31">
        <v>20</v>
      </c>
      <c r="M1232" s="38">
        <v>112.6</v>
      </c>
      <c r="N1232" s="5"/>
      <c r="O1232" t="str">
        <f>VLOOKUP(I1232,Article_famille!A:B,2,FALSE)</f>
        <v>Yeux</v>
      </c>
      <c r="P1232" t="str">
        <f>VLOOKUP(A1232,'Copier commandes wix'!I:N,4,FALSE)</f>
        <v>‎03‎/‎03‎/‎2017</v>
      </c>
      <c r="Q1232">
        <f>VLOOKUP(G1232,'effectif par contrat'!A:B,2,FALSE)</f>
        <v>37</v>
      </c>
    </row>
    <row r="1233" spans="1:17" x14ac:dyDescent="0.35">
      <c r="A1233" s="58" t="s">
        <v>1785</v>
      </c>
      <c r="B1233" s="40" t="s">
        <v>91</v>
      </c>
      <c r="C1233" s="40" t="str">
        <f t="shared" si="108"/>
        <v>pascal</v>
      </c>
      <c r="D1233" s="40">
        <f t="shared" si="109"/>
        <v>7</v>
      </c>
      <c r="E1233" s="40">
        <f t="shared" si="110"/>
        <v>13</v>
      </c>
      <c r="F1233" s="40" t="str">
        <f t="shared" si="111"/>
        <v>garcia</v>
      </c>
      <c r="G1233" s="40" t="str">
        <f>VLOOKUP(F1233,'Effectif contrat'!A:B,2,FALSE)</f>
        <v>PIONEER - MAINTENANCE</v>
      </c>
      <c r="H1233" s="31" t="s">
        <v>19</v>
      </c>
      <c r="I1233" s="31" t="s">
        <v>20</v>
      </c>
      <c r="J1233" s="31">
        <v>9</v>
      </c>
      <c r="K1233" s="38">
        <v>3.71</v>
      </c>
      <c r="L1233" s="31">
        <v>12</v>
      </c>
      <c r="M1233" s="38">
        <v>44.52</v>
      </c>
      <c r="N1233" s="5"/>
      <c r="O1233" t="str">
        <f>VLOOKUP(I1233,Article_famille!A:B,2,FALSE)</f>
        <v>Mains</v>
      </c>
      <c r="P1233" t="str">
        <f>VLOOKUP(A1233,'Copier commandes wix'!I:N,4,FALSE)</f>
        <v>‎08‎/‎03‎/‎2017</v>
      </c>
      <c r="Q1233">
        <f>VLOOKUP(G1233,'effectif par contrat'!A:B,2,FALSE)</f>
        <v>2</v>
      </c>
    </row>
    <row r="1234" spans="1:17" x14ac:dyDescent="0.35">
      <c r="A1234" s="58" t="s">
        <v>1786</v>
      </c>
      <c r="B1234" s="40" t="s">
        <v>1585</v>
      </c>
      <c r="C1234" s="40" t="str">
        <f t="shared" si="108"/>
        <v>maxime</v>
      </c>
      <c r="D1234" s="40">
        <f t="shared" si="109"/>
        <v>7</v>
      </c>
      <c r="E1234" s="40">
        <f t="shared" si="110"/>
        <v>13</v>
      </c>
      <c r="F1234" s="40" t="str">
        <f t="shared" si="111"/>
        <v>sandrE</v>
      </c>
      <c r="G1234" s="40" t="str">
        <f>VLOOKUP(F1234,'Effectif contrat'!A:B,2,FALSE)</f>
        <v xml:space="preserve">AIRBUS - MAINTENANCE OES </v>
      </c>
      <c r="H1234" s="31" t="s">
        <v>112</v>
      </c>
      <c r="I1234" s="31" t="s">
        <v>113</v>
      </c>
      <c r="J1234" s="31" t="s">
        <v>209</v>
      </c>
      <c r="K1234" s="38">
        <v>0</v>
      </c>
      <c r="L1234" s="31">
        <v>5</v>
      </c>
      <c r="M1234" s="38">
        <v>0</v>
      </c>
      <c r="N1234" s="5"/>
      <c r="O1234" t="str">
        <f>VLOOKUP(I1234,Article_famille!A:B,2,FALSE)</f>
        <v>VPI</v>
      </c>
      <c r="P1234" t="str">
        <f>VLOOKUP(A1234,'Copier commandes wix'!I:N,4,FALSE)</f>
        <v>‎15‎/‎03‎/‎2017</v>
      </c>
      <c r="Q1234">
        <f>VLOOKUP(G1234,'effectif par contrat'!A:B,2,FALSE)</f>
        <v>34</v>
      </c>
    </row>
    <row r="1235" spans="1:17" x14ac:dyDescent="0.35">
      <c r="A1235" s="58" t="s">
        <v>1787</v>
      </c>
      <c r="B1235" s="40" t="s">
        <v>12</v>
      </c>
      <c r="C1235" s="40" t="str">
        <f t="shared" si="108"/>
        <v>alexis</v>
      </c>
      <c r="D1235" s="40">
        <f t="shared" si="109"/>
        <v>7</v>
      </c>
      <c r="E1235" s="40">
        <f t="shared" si="110"/>
        <v>16</v>
      </c>
      <c r="F1235" s="40" t="str">
        <f t="shared" si="111"/>
        <v>codevelle</v>
      </c>
      <c r="G1235" s="40" t="str">
        <f>VLOOKUP(F1235,'Effectif contrat'!A:B,2,FALSE)</f>
        <v xml:space="preserve">LIEBHERR - MAINTENANCE </v>
      </c>
      <c r="H1235" s="31" t="s">
        <v>19</v>
      </c>
      <c r="I1235" s="31" t="s">
        <v>525</v>
      </c>
      <c r="J1235" s="31"/>
      <c r="K1235" s="38">
        <v>37.619999999999997</v>
      </c>
      <c r="L1235" s="31">
        <v>2</v>
      </c>
      <c r="M1235" s="38">
        <v>75.239999999999995</v>
      </c>
      <c r="N1235" s="5"/>
      <c r="O1235" t="str">
        <f>VLOOKUP(I1235,Article_famille!A:B,2,FALSE)</f>
        <v>Tête</v>
      </c>
      <c r="P1235" t="str">
        <f>VLOOKUP(A1235,'Copier commandes wix'!I:N,4,FALSE)</f>
        <v>‎21‎/‎03‎/‎2017</v>
      </c>
      <c r="Q1235">
        <f>VLOOKUP(G1235,'effectif par contrat'!A:B,2,FALSE)</f>
        <v>5</v>
      </c>
    </row>
    <row r="1236" spans="1:17" x14ac:dyDescent="0.35">
      <c r="A1236" s="58" t="s">
        <v>1788</v>
      </c>
      <c r="B1236" s="40" t="s">
        <v>576</v>
      </c>
      <c r="C1236" s="40" t="str">
        <f t="shared" ref="C1236:C1279" si="112">IFERROR(MID(B1236,1,FIND(" ",B1236,1)-1),"")</f>
        <v>alexandre</v>
      </c>
      <c r="D1236" s="40">
        <f t="shared" ref="D1236:D1279" si="113">LEN(C1236)+1</f>
        <v>10</v>
      </c>
      <c r="E1236" s="40">
        <f t="shared" ref="E1236:E1279" si="114">LEN(B1236)</f>
        <v>20</v>
      </c>
      <c r="F1236" s="40" t="str">
        <f t="shared" ref="F1236:F1279" si="115">RIGHT(B1236,E1236-D1236)</f>
        <v>mourembles</v>
      </c>
      <c r="G1236" s="40" t="str">
        <f>VLOOKUP(F1236,'Effectif contrat'!A:B,2,FALSE)</f>
        <v>CLIENTS DIVERS - TRAVAUX &amp; MAINTENANCE</v>
      </c>
      <c r="H1236" s="31" t="s">
        <v>112</v>
      </c>
      <c r="I1236" s="31" t="s">
        <v>208</v>
      </c>
      <c r="J1236" s="31" t="s">
        <v>114</v>
      </c>
      <c r="K1236" s="38">
        <v>0</v>
      </c>
      <c r="L1236" s="31">
        <v>3</v>
      </c>
      <c r="M1236" s="38">
        <v>0</v>
      </c>
      <c r="N1236" s="5"/>
      <c r="O1236" t="str">
        <f>VLOOKUP(I1236,Article_famille!A:B,2,FALSE)</f>
        <v>VPI</v>
      </c>
      <c r="P1236" t="str">
        <f>VLOOKUP(A1236,'Copier commandes wix'!I:N,4,FALSE)</f>
        <v>‎21‎/‎03‎/‎2017</v>
      </c>
      <c r="Q1236">
        <f>VLOOKUP(G1236,'effectif par contrat'!A:B,2,FALSE)</f>
        <v>8</v>
      </c>
    </row>
    <row r="1237" spans="1:17" x14ac:dyDescent="0.35">
      <c r="A1237" s="58" t="s">
        <v>1788</v>
      </c>
      <c r="B1237" s="40" t="s">
        <v>576</v>
      </c>
      <c r="C1237" s="40" t="str">
        <f t="shared" si="112"/>
        <v>alexandre</v>
      </c>
      <c r="D1237" s="40">
        <f t="shared" si="113"/>
        <v>10</v>
      </c>
      <c r="E1237" s="40">
        <f t="shared" si="114"/>
        <v>20</v>
      </c>
      <c r="F1237" s="40" t="str">
        <f t="shared" si="115"/>
        <v>mourembles</v>
      </c>
      <c r="G1237" s="40" t="str">
        <f>VLOOKUP(F1237,'Effectif contrat'!A:B,2,FALSE)</f>
        <v>CLIENTS DIVERS - TRAVAUX &amp; MAINTENANCE</v>
      </c>
      <c r="H1237" s="32" t="s">
        <v>112</v>
      </c>
      <c r="I1237" s="32" t="s">
        <v>207</v>
      </c>
      <c r="J1237" s="32" t="s">
        <v>523</v>
      </c>
      <c r="K1237" s="39">
        <v>0</v>
      </c>
      <c r="L1237" s="32">
        <v>5</v>
      </c>
      <c r="M1237" s="39">
        <v>0</v>
      </c>
      <c r="N1237" s="6"/>
      <c r="O1237" t="str">
        <f>VLOOKUP(I1237,Article_famille!A:B,2,FALSE)</f>
        <v>VPI</v>
      </c>
      <c r="P1237" t="str">
        <f>VLOOKUP(A1237,'Copier commandes wix'!I:N,4,FALSE)</f>
        <v>‎21‎/‎03‎/‎2017</v>
      </c>
      <c r="Q1237">
        <f>VLOOKUP(G1237,'effectif par contrat'!A:B,2,FALSE)</f>
        <v>8</v>
      </c>
    </row>
    <row r="1238" spans="1:17" x14ac:dyDescent="0.35">
      <c r="A1238" s="58" t="s">
        <v>1789</v>
      </c>
      <c r="B1238" s="40" t="s">
        <v>497</v>
      </c>
      <c r="C1238" s="40" t="str">
        <f t="shared" si="112"/>
        <v>ALEXANDRE</v>
      </c>
      <c r="D1238" s="40">
        <f t="shared" si="113"/>
        <v>10</v>
      </c>
      <c r="E1238" s="40">
        <f t="shared" si="114"/>
        <v>20</v>
      </c>
      <c r="F1238" s="40" t="str">
        <f t="shared" si="115"/>
        <v>MOUREMBLES</v>
      </c>
      <c r="G1238" s="40" t="str">
        <f>VLOOKUP(F1238,'Effectif contrat'!A:B,2,FALSE)</f>
        <v>CLIENTS DIVERS - TRAVAUX &amp; MAINTENANCE</v>
      </c>
      <c r="H1238" s="31" t="s">
        <v>112</v>
      </c>
      <c r="I1238" s="31" t="s">
        <v>207</v>
      </c>
      <c r="J1238" s="31" t="s">
        <v>490</v>
      </c>
      <c r="K1238" s="38">
        <v>0</v>
      </c>
      <c r="L1238" s="31">
        <v>3</v>
      </c>
      <c r="M1238" s="38">
        <v>0</v>
      </c>
      <c r="N1238" s="5"/>
      <c r="O1238" t="str">
        <f>VLOOKUP(I1238,Article_famille!A:B,2,FALSE)</f>
        <v>VPI</v>
      </c>
      <c r="P1238" t="str">
        <f>VLOOKUP(A1238,'Copier commandes wix'!I:N,4,FALSE)</f>
        <v>‎21‎/‎03‎/‎2017</v>
      </c>
      <c r="Q1238">
        <f>VLOOKUP(G1238,'effectif par contrat'!A:B,2,FALSE)</f>
        <v>8</v>
      </c>
    </row>
    <row r="1239" spans="1:17" x14ac:dyDescent="0.35">
      <c r="A1239" s="58" t="s">
        <v>1789</v>
      </c>
      <c r="B1239" s="40" t="s">
        <v>497</v>
      </c>
      <c r="C1239" s="40" t="str">
        <f t="shared" si="112"/>
        <v>ALEXANDRE</v>
      </c>
      <c r="D1239" s="40">
        <f t="shared" si="113"/>
        <v>10</v>
      </c>
      <c r="E1239" s="40">
        <f t="shared" si="114"/>
        <v>20</v>
      </c>
      <c r="F1239" s="40" t="str">
        <f t="shared" si="115"/>
        <v>MOUREMBLES</v>
      </c>
      <c r="G1239" s="40" t="str">
        <f>VLOOKUP(F1239,'Effectif contrat'!A:B,2,FALSE)</f>
        <v>CLIENTS DIVERS - TRAVAUX &amp; MAINTENANCE</v>
      </c>
      <c r="H1239" s="32" t="s">
        <v>112</v>
      </c>
      <c r="I1239" s="32" t="s">
        <v>208</v>
      </c>
      <c r="J1239" s="32" t="s">
        <v>15</v>
      </c>
      <c r="K1239" s="39">
        <v>0</v>
      </c>
      <c r="L1239" s="32">
        <v>3</v>
      </c>
      <c r="M1239" s="39">
        <v>0</v>
      </c>
      <c r="N1239" s="6"/>
      <c r="O1239" t="str">
        <f>VLOOKUP(I1239,Article_famille!A:B,2,FALSE)</f>
        <v>VPI</v>
      </c>
      <c r="P1239" t="str">
        <f>VLOOKUP(A1239,'Copier commandes wix'!I:N,4,FALSE)</f>
        <v>‎21‎/‎03‎/‎2017</v>
      </c>
      <c r="Q1239">
        <f>VLOOKUP(G1239,'effectif par contrat'!A:B,2,FALSE)</f>
        <v>8</v>
      </c>
    </row>
    <row r="1240" spans="1:17" x14ac:dyDescent="0.35">
      <c r="A1240" s="58" t="s">
        <v>1790</v>
      </c>
      <c r="B1240" s="40" t="s">
        <v>32</v>
      </c>
      <c r="C1240" s="40" t="str">
        <f t="shared" si="112"/>
        <v>Vincent</v>
      </c>
      <c r="D1240" s="40">
        <f t="shared" si="113"/>
        <v>8</v>
      </c>
      <c r="E1240" s="40">
        <f t="shared" si="114"/>
        <v>14</v>
      </c>
      <c r="F1240" s="40" t="str">
        <f t="shared" si="115"/>
        <v>PASCAL</v>
      </c>
      <c r="G1240" s="40" t="str">
        <f>VLOOKUP(F1240,'Effectif contrat'!A:B,2,FALSE)</f>
        <v>AIRBUS - MAINTENANCE FAL</v>
      </c>
      <c r="H1240" s="31" t="s">
        <v>19</v>
      </c>
      <c r="I1240" s="31" t="s">
        <v>163</v>
      </c>
      <c r="J1240" s="31" t="s">
        <v>164</v>
      </c>
      <c r="K1240" s="38">
        <v>3.36</v>
      </c>
      <c r="L1240" s="31">
        <v>6</v>
      </c>
      <c r="M1240" s="38">
        <v>20.16</v>
      </c>
      <c r="N1240" s="5"/>
      <c r="O1240" t="str">
        <f>VLOOKUP(I1240,Article_famille!A:B,2,FALSE)</f>
        <v>Corps</v>
      </c>
      <c r="P1240" t="str">
        <f>VLOOKUP(A1240,'Copier commandes wix'!I:N,4,FALSE)</f>
        <v>‎27‎/‎03‎/‎2017</v>
      </c>
      <c r="Q1240">
        <f>VLOOKUP(G1240,'effectif par contrat'!A:B,2,FALSE)</f>
        <v>38</v>
      </c>
    </row>
    <row r="1241" spans="1:17" x14ac:dyDescent="0.35">
      <c r="A1241" s="58" t="s">
        <v>1790</v>
      </c>
      <c r="B1241" s="40" t="s">
        <v>32</v>
      </c>
      <c r="C1241" s="40" t="str">
        <f t="shared" si="112"/>
        <v>Vincent</v>
      </c>
      <c r="D1241" s="40">
        <f t="shared" si="113"/>
        <v>8</v>
      </c>
      <c r="E1241" s="40">
        <f t="shared" si="114"/>
        <v>14</v>
      </c>
      <c r="F1241" s="40" t="str">
        <f t="shared" si="115"/>
        <v>PASCAL</v>
      </c>
      <c r="G1241" s="40" t="str">
        <f>VLOOKUP(F1241,'Effectif contrat'!A:B,2,FALSE)</f>
        <v>AIRBUS - MAINTENANCE FAL</v>
      </c>
      <c r="H1241" s="32" t="s">
        <v>19</v>
      </c>
      <c r="I1241" s="32" t="s">
        <v>163</v>
      </c>
      <c r="J1241" s="32" t="s">
        <v>222</v>
      </c>
      <c r="K1241" s="39">
        <v>3.36</v>
      </c>
      <c r="L1241" s="32">
        <v>3</v>
      </c>
      <c r="M1241" s="39">
        <v>10.08</v>
      </c>
      <c r="N1241" s="6"/>
      <c r="O1241" t="str">
        <f>VLOOKUP(I1241,Article_famille!A:B,2,FALSE)</f>
        <v>Corps</v>
      </c>
      <c r="P1241" t="str">
        <f>VLOOKUP(A1241,'Copier commandes wix'!I:N,4,FALSE)</f>
        <v>‎27‎/‎03‎/‎2017</v>
      </c>
      <c r="Q1241">
        <f>VLOOKUP(G1241,'effectif par contrat'!A:B,2,FALSE)</f>
        <v>38</v>
      </c>
    </row>
    <row r="1242" spans="1:17" x14ac:dyDescent="0.35">
      <c r="A1242" s="58" t="s">
        <v>1790</v>
      </c>
      <c r="B1242" s="40" t="s">
        <v>32</v>
      </c>
      <c r="C1242" s="40" t="str">
        <f t="shared" si="112"/>
        <v>Vincent</v>
      </c>
      <c r="D1242" s="40">
        <f t="shared" si="113"/>
        <v>8</v>
      </c>
      <c r="E1242" s="40">
        <f t="shared" si="114"/>
        <v>14</v>
      </c>
      <c r="F1242" s="40" t="str">
        <f t="shared" si="115"/>
        <v>PASCAL</v>
      </c>
      <c r="G1242" s="40" t="str">
        <f>VLOOKUP(F1242,'Effectif contrat'!A:B,2,FALSE)</f>
        <v>AIRBUS - MAINTENANCE FAL</v>
      </c>
      <c r="H1242" s="31" t="s">
        <v>19</v>
      </c>
      <c r="I1242" s="31" t="s">
        <v>499</v>
      </c>
      <c r="J1242" s="31"/>
      <c r="K1242" s="38">
        <v>12.9</v>
      </c>
      <c r="L1242" s="31">
        <v>8</v>
      </c>
      <c r="M1242" s="38">
        <v>103.2</v>
      </c>
      <c r="N1242" s="5"/>
      <c r="O1242" t="str">
        <f>VLOOKUP(I1242,Article_famille!A:B,2,FALSE)</f>
        <v>Tête</v>
      </c>
      <c r="P1242" t="str">
        <f>VLOOKUP(A1242,'Copier commandes wix'!I:N,4,FALSE)</f>
        <v>‎27‎/‎03‎/‎2017</v>
      </c>
      <c r="Q1242">
        <f>VLOOKUP(G1242,'effectif par contrat'!A:B,2,FALSE)</f>
        <v>38</v>
      </c>
    </row>
    <row r="1243" spans="1:17" x14ac:dyDescent="0.35">
      <c r="A1243" s="58" t="s">
        <v>1791</v>
      </c>
      <c r="B1243" s="40" t="s">
        <v>141</v>
      </c>
      <c r="C1243" s="40" t="str">
        <f t="shared" si="112"/>
        <v>KARINE</v>
      </c>
      <c r="D1243" s="40">
        <f t="shared" si="113"/>
        <v>7</v>
      </c>
      <c r="E1243" s="40">
        <f t="shared" si="114"/>
        <v>12</v>
      </c>
      <c r="F1243" s="40" t="str">
        <f t="shared" si="115"/>
        <v>BEDON</v>
      </c>
      <c r="G1243" s="40" t="str">
        <f>VLOOKUP(F1243,'Effectif contrat'!A:B,2,FALSE)</f>
        <v>B05 - FONCTIONS SUPPORT</v>
      </c>
      <c r="H1243" s="31" t="s">
        <v>19</v>
      </c>
      <c r="I1243" s="31" t="s">
        <v>499</v>
      </c>
      <c r="J1243" s="31"/>
      <c r="K1243" s="38">
        <v>12.9</v>
      </c>
      <c r="L1243" s="31">
        <v>40</v>
      </c>
      <c r="M1243" s="38">
        <v>516</v>
      </c>
      <c r="N1243" s="5"/>
      <c r="O1243" t="str">
        <f>VLOOKUP(I1243,Article_famille!A:B,2,FALSE)</f>
        <v>Tête</v>
      </c>
      <c r="P1243" t="str">
        <f>VLOOKUP(A1243,'Copier commandes wix'!I:N,4,FALSE)</f>
        <v>‎30‎/‎03‎/‎2017</v>
      </c>
      <c r="Q1243">
        <f>VLOOKUP(G1243,'effectif par contrat'!A:B,2,FALSE)</f>
        <v>10</v>
      </c>
    </row>
    <row r="1244" spans="1:17" x14ac:dyDescent="0.35">
      <c r="A1244" s="58" t="s">
        <v>1791</v>
      </c>
      <c r="B1244" s="40" t="s">
        <v>141</v>
      </c>
      <c r="C1244" s="40" t="str">
        <f t="shared" si="112"/>
        <v>KARINE</v>
      </c>
      <c r="D1244" s="40">
        <f t="shared" si="113"/>
        <v>7</v>
      </c>
      <c r="E1244" s="40">
        <f t="shared" si="114"/>
        <v>12</v>
      </c>
      <c r="F1244" s="40" t="str">
        <f t="shared" si="115"/>
        <v>BEDON</v>
      </c>
      <c r="G1244" s="40" t="str">
        <f>VLOOKUP(F1244,'Effectif contrat'!A:B,2,FALSE)</f>
        <v>B05 - FONCTIONS SUPPORT</v>
      </c>
      <c r="H1244" s="32" t="s">
        <v>19</v>
      </c>
      <c r="I1244" s="32" t="s">
        <v>525</v>
      </c>
      <c r="J1244" s="32"/>
      <c r="K1244" s="39">
        <v>37.619999999999997</v>
      </c>
      <c r="L1244" s="32">
        <v>5</v>
      </c>
      <c r="M1244" s="39">
        <v>188.1</v>
      </c>
      <c r="N1244" s="6"/>
      <c r="O1244" t="str">
        <f>VLOOKUP(I1244,Article_famille!A:B,2,FALSE)</f>
        <v>Tête</v>
      </c>
      <c r="P1244" t="str">
        <f>VLOOKUP(A1244,'Copier commandes wix'!I:N,4,FALSE)</f>
        <v>‎30‎/‎03‎/‎2017</v>
      </c>
      <c r="Q1244">
        <f>VLOOKUP(G1244,'effectif par contrat'!A:B,2,FALSE)</f>
        <v>10</v>
      </c>
    </row>
    <row r="1245" spans="1:17" x14ac:dyDescent="0.35">
      <c r="A1245" s="58" t="s">
        <v>1791</v>
      </c>
      <c r="B1245" s="40" t="s">
        <v>141</v>
      </c>
      <c r="C1245" s="40" t="str">
        <f t="shared" si="112"/>
        <v>KARINE</v>
      </c>
      <c r="D1245" s="40">
        <f t="shared" si="113"/>
        <v>7</v>
      </c>
      <c r="E1245" s="40">
        <f t="shared" si="114"/>
        <v>12</v>
      </c>
      <c r="F1245" s="40" t="str">
        <f t="shared" si="115"/>
        <v>BEDON</v>
      </c>
      <c r="G1245" s="40" t="str">
        <f>VLOOKUP(F1245,'Effectif contrat'!A:B,2,FALSE)</f>
        <v>B05 - FONCTIONS SUPPORT</v>
      </c>
      <c r="H1245" s="31" t="s">
        <v>19</v>
      </c>
      <c r="I1245" s="31" t="s">
        <v>163</v>
      </c>
      <c r="J1245" s="31" t="s">
        <v>164</v>
      </c>
      <c r="K1245" s="38">
        <v>3.36</v>
      </c>
      <c r="L1245" s="31">
        <v>5</v>
      </c>
      <c r="M1245" s="38">
        <v>16.8</v>
      </c>
      <c r="N1245" s="5"/>
      <c r="O1245" t="str">
        <f>VLOOKUP(I1245,Article_famille!A:B,2,FALSE)</f>
        <v>Corps</v>
      </c>
      <c r="P1245" t="str">
        <f>VLOOKUP(A1245,'Copier commandes wix'!I:N,4,FALSE)</f>
        <v>‎30‎/‎03‎/‎2017</v>
      </c>
      <c r="Q1245">
        <f>VLOOKUP(G1245,'effectif par contrat'!A:B,2,FALSE)</f>
        <v>10</v>
      </c>
    </row>
    <row r="1246" spans="1:17" x14ac:dyDescent="0.35">
      <c r="A1246" s="58" t="s">
        <v>1791</v>
      </c>
      <c r="B1246" s="40" t="s">
        <v>141</v>
      </c>
      <c r="C1246" s="40" t="str">
        <f t="shared" si="112"/>
        <v>KARINE</v>
      </c>
      <c r="D1246" s="40">
        <f t="shared" si="113"/>
        <v>7</v>
      </c>
      <c r="E1246" s="40">
        <f t="shared" si="114"/>
        <v>12</v>
      </c>
      <c r="F1246" s="40" t="str">
        <f t="shared" si="115"/>
        <v>BEDON</v>
      </c>
      <c r="G1246" s="40" t="str">
        <f>VLOOKUP(F1246,'Effectif contrat'!A:B,2,FALSE)</f>
        <v>B05 - FONCTIONS SUPPORT</v>
      </c>
      <c r="H1246" s="32" t="s">
        <v>19</v>
      </c>
      <c r="I1246" s="32" t="s">
        <v>498</v>
      </c>
      <c r="J1246" s="32" t="s">
        <v>15</v>
      </c>
      <c r="K1246" s="39">
        <v>3.17</v>
      </c>
      <c r="L1246" s="32">
        <v>20</v>
      </c>
      <c r="M1246" s="39">
        <v>63.4</v>
      </c>
      <c r="N1246" s="6"/>
      <c r="O1246" t="str">
        <f>VLOOKUP(I1246,Article_famille!A:B,2,FALSE)</f>
        <v>Corps</v>
      </c>
      <c r="P1246" t="str">
        <f>VLOOKUP(A1246,'Copier commandes wix'!I:N,4,FALSE)</f>
        <v>‎30‎/‎03‎/‎2017</v>
      </c>
      <c r="Q1246">
        <f>VLOOKUP(G1246,'effectif par contrat'!A:B,2,FALSE)</f>
        <v>10</v>
      </c>
    </row>
    <row r="1247" spans="1:17" x14ac:dyDescent="0.35">
      <c r="A1247" s="58" t="s">
        <v>1791</v>
      </c>
      <c r="B1247" s="40" t="s">
        <v>141</v>
      </c>
      <c r="C1247" s="40" t="str">
        <f t="shared" si="112"/>
        <v>KARINE</v>
      </c>
      <c r="D1247" s="40">
        <f t="shared" si="113"/>
        <v>7</v>
      </c>
      <c r="E1247" s="40">
        <f t="shared" si="114"/>
        <v>12</v>
      </c>
      <c r="F1247" s="40" t="str">
        <f t="shared" si="115"/>
        <v>BEDON</v>
      </c>
      <c r="G1247" s="40" t="str">
        <f>VLOOKUP(F1247,'Effectif contrat'!A:B,2,FALSE)</f>
        <v>B05 - FONCTIONS SUPPORT</v>
      </c>
      <c r="H1247" s="31" t="s">
        <v>19</v>
      </c>
      <c r="I1247" s="31" t="s">
        <v>498</v>
      </c>
      <c r="J1247" s="31" t="s">
        <v>13</v>
      </c>
      <c r="K1247" s="38">
        <v>3.17</v>
      </c>
      <c r="L1247" s="31">
        <v>20</v>
      </c>
      <c r="M1247" s="38">
        <v>63.4</v>
      </c>
      <c r="N1247" s="5"/>
      <c r="O1247" t="str">
        <f>VLOOKUP(I1247,Article_famille!A:B,2,FALSE)</f>
        <v>Corps</v>
      </c>
      <c r="P1247" t="str">
        <f>VLOOKUP(A1247,'Copier commandes wix'!I:N,4,FALSE)</f>
        <v>‎30‎/‎03‎/‎2017</v>
      </c>
      <c r="Q1247">
        <f>VLOOKUP(G1247,'effectif par contrat'!A:B,2,FALSE)</f>
        <v>10</v>
      </c>
    </row>
    <row r="1248" spans="1:17" x14ac:dyDescent="0.35">
      <c r="A1248" s="58" t="s">
        <v>1791</v>
      </c>
      <c r="B1248" s="40" t="s">
        <v>141</v>
      </c>
      <c r="C1248" s="40" t="str">
        <f t="shared" si="112"/>
        <v>KARINE</v>
      </c>
      <c r="D1248" s="40">
        <f t="shared" si="113"/>
        <v>7</v>
      </c>
      <c r="E1248" s="40">
        <f t="shared" si="114"/>
        <v>12</v>
      </c>
      <c r="F1248" s="40" t="str">
        <f t="shared" si="115"/>
        <v>BEDON</v>
      </c>
      <c r="G1248" s="40" t="str">
        <f>VLOOKUP(F1248,'Effectif contrat'!A:B,2,FALSE)</f>
        <v>B05 - FONCTIONS SUPPORT</v>
      </c>
      <c r="H1248" s="32" t="s">
        <v>19</v>
      </c>
      <c r="I1248" s="32" t="s">
        <v>24</v>
      </c>
      <c r="J1248" s="32" t="s">
        <v>55</v>
      </c>
      <c r="K1248" s="39">
        <v>7.36</v>
      </c>
      <c r="L1248" s="32">
        <v>3</v>
      </c>
      <c r="M1248" s="39">
        <v>22.08</v>
      </c>
      <c r="N1248" s="6"/>
      <c r="O1248" t="str">
        <f>VLOOKUP(I1248,Article_famille!A:B,2,FALSE)</f>
        <v>Mains</v>
      </c>
      <c r="P1248" t="str">
        <f>VLOOKUP(A1248,'Copier commandes wix'!I:N,4,FALSE)</f>
        <v>‎30‎/‎03‎/‎2017</v>
      </c>
      <c r="Q1248">
        <f>VLOOKUP(G1248,'effectif par contrat'!A:B,2,FALSE)</f>
        <v>10</v>
      </c>
    </row>
    <row r="1249" spans="1:17" x14ac:dyDescent="0.35">
      <c r="A1249" s="58" t="s">
        <v>1791</v>
      </c>
      <c r="B1249" s="40" t="s">
        <v>141</v>
      </c>
      <c r="C1249" s="40" t="str">
        <f t="shared" si="112"/>
        <v>KARINE</v>
      </c>
      <c r="D1249" s="40">
        <f t="shared" si="113"/>
        <v>7</v>
      </c>
      <c r="E1249" s="40">
        <f t="shared" si="114"/>
        <v>12</v>
      </c>
      <c r="F1249" s="40" t="str">
        <f t="shared" si="115"/>
        <v>BEDON</v>
      </c>
      <c r="G1249" s="40" t="str">
        <f>VLOOKUP(F1249,'Effectif contrat'!A:B,2,FALSE)</f>
        <v>B05 - FONCTIONS SUPPORT</v>
      </c>
      <c r="H1249" s="31" t="s">
        <v>19</v>
      </c>
      <c r="I1249" s="31" t="s">
        <v>24</v>
      </c>
      <c r="J1249" s="31" t="s">
        <v>56</v>
      </c>
      <c r="K1249" s="38">
        <v>7.36</v>
      </c>
      <c r="L1249" s="31">
        <v>2</v>
      </c>
      <c r="M1249" s="38">
        <v>14.72</v>
      </c>
      <c r="N1249" s="5"/>
      <c r="O1249" t="str">
        <f>VLOOKUP(I1249,Article_famille!A:B,2,FALSE)</f>
        <v>Mains</v>
      </c>
      <c r="P1249" t="str">
        <f>VLOOKUP(A1249,'Copier commandes wix'!I:N,4,FALSE)</f>
        <v>‎30‎/‎03‎/‎2017</v>
      </c>
      <c r="Q1249">
        <f>VLOOKUP(G1249,'effectif par contrat'!A:B,2,FALSE)</f>
        <v>10</v>
      </c>
    </row>
    <row r="1250" spans="1:17" x14ac:dyDescent="0.35">
      <c r="A1250" s="58" t="s">
        <v>1791</v>
      </c>
      <c r="B1250" s="40" t="s">
        <v>141</v>
      </c>
      <c r="C1250" s="40" t="str">
        <f t="shared" si="112"/>
        <v>KARINE</v>
      </c>
      <c r="D1250" s="40">
        <f t="shared" si="113"/>
        <v>7</v>
      </c>
      <c r="E1250" s="40">
        <f t="shared" si="114"/>
        <v>12</v>
      </c>
      <c r="F1250" s="40" t="str">
        <f t="shared" si="115"/>
        <v>BEDON</v>
      </c>
      <c r="G1250" s="40" t="str">
        <f>VLOOKUP(F1250,'Effectif contrat'!A:B,2,FALSE)</f>
        <v>B05 - FONCTIONS SUPPORT</v>
      </c>
      <c r="H1250" s="32" t="s">
        <v>19</v>
      </c>
      <c r="I1250" s="32" t="s">
        <v>20</v>
      </c>
      <c r="J1250" s="32">
        <v>9</v>
      </c>
      <c r="K1250" s="39">
        <v>3.71</v>
      </c>
      <c r="L1250" s="32">
        <v>36</v>
      </c>
      <c r="M1250" s="39">
        <v>133.56</v>
      </c>
      <c r="N1250" s="6"/>
      <c r="O1250" t="str">
        <f>VLOOKUP(I1250,Article_famille!A:B,2,FALSE)</f>
        <v>Mains</v>
      </c>
      <c r="P1250" t="str">
        <f>VLOOKUP(A1250,'Copier commandes wix'!I:N,4,FALSE)</f>
        <v>‎30‎/‎03‎/‎2017</v>
      </c>
      <c r="Q1250">
        <f>VLOOKUP(G1250,'effectif par contrat'!A:B,2,FALSE)</f>
        <v>10</v>
      </c>
    </row>
    <row r="1251" spans="1:17" x14ac:dyDescent="0.35">
      <c r="A1251" s="58" t="s">
        <v>1791</v>
      </c>
      <c r="B1251" s="40" t="s">
        <v>141</v>
      </c>
      <c r="C1251" s="40" t="str">
        <f t="shared" si="112"/>
        <v>KARINE</v>
      </c>
      <c r="D1251" s="40">
        <f t="shared" si="113"/>
        <v>7</v>
      </c>
      <c r="E1251" s="40">
        <f t="shared" si="114"/>
        <v>12</v>
      </c>
      <c r="F1251" s="40" t="str">
        <f t="shared" si="115"/>
        <v>BEDON</v>
      </c>
      <c r="G1251" s="40" t="str">
        <f>VLOOKUP(F1251,'Effectif contrat'!A:B,2,FALSE)</f>
        <v>B05 - FONCTIONS SUPPORT</v>
      </c>
      <c r="H1251" s="31" t="s">
        <v>19</v>
      </c>
      <c r="I1251" s="31" t="s">
        <v>20</v>
      </c>
      <c r="J1251" s="31">
        <v>10</v>
      </c>
      <c r="K1251" s="38">
        <v>3.71</v>
      </c>
      <c r="L1251" s="31">
        <v>48</v>
      </c>
      <c r="M1251" s="38">
        <v>178.08</v>
      </c>
      <c r="N1251" s="5"/>
      <c r="O1251" t="str">
        <f>VLOOKUP(I1251,Article_famille!A:B,2,FALSE)</f>
        <v>Mains</v>
      </c>
      <c r="P1251" t="str">
        <f>VLOOKUP(A1251,'Copier commandes wix'!I:N,4,FALSE)</f>
        <v>‎30‎/‎03‎/‎2017</v>
      </c>
      <c r="Q1251">
        <f>VLOOKUP(G1251,'effectif par contrat'!A:B,2,FALSE)</f>
        <v>10</v>
      </c>
    </row>
    <row r="1252" spans="1:17" x14ac:dyDescent="0.35">
      <c r="A1252" s="58" t="s">
        <v>1791</v>
      </c>
      <c r="B1252" s="40" t="s">
        <v>141</v>
      </c>
      <c r="C1252" s="40" t="str">
        <f t="shared" si="112"/>
        <v>KARINE</v>
      </c>
      <c r="D1252" s="40">
        <f t="shared" si="113"/>
        <v>7</v>
      </c>
      <c r="E1252" s="40">
        <f t="shared" si="114"/>
        <v>12</v>
      </c>
      <c r="F1252" s="40" t="str">
        <f t="shared" si="115"/>
        <v>BEDON</v>
      </c>
      <c r="G1252" s="40" t="str">
        <f>VLOOKUP(F1252,'Effectif contrat'!A:B,2,FALSE)</f>
        <v>B05 - FONCTIONS SUPPORT</v>
      </c>
      <c r="H1252" s="32" t="s">
        <v>19</v>
      </c>
      <c r="I1252" s="32" t="s">
        <v>20</v>
      </c>
      <c r="J1252" s="32">
        <v>11</v>
      </c>
      <c r="K1252" s="39">
        <v>3.71</v>
      </c>
      <c r="L1252" s="32">
        <v>24</v>
      </c>
      <c r="M1252" s="39">
        <v>89.04</v>
      </c>
      <c r="N1252" s="6"/>
      <c r="O1252" t="str">
        <f>VLOOKUP(I1252,Article_famille!A:B,2,FALSE)</f>
        <v>Mains</v>
      </c>
      <c r="P1252" t="str">
        <f>VLOOKUP(A1252,'Copier commandes wix'!I:N,4,FALSE)</f>
        <v>‎30‎/‎03‎/‎2017</v>
      </c>
      <c r="Q1252">
        <f>VLOOKUP(G1252,'effectif par contrat'!A:B,2,FALSE)</f>
        <v>10</v>
      </c>
    </row>
    <row r="1253" spans="1:17" x14ac:dyDescent="0.35">
      <c r="A1253" s="58" t="s">
        <v>1792</v>
      </c>
      <c r="B1253" s="40" t="s">
        <v>451</v>
      </c>
      <c r="C1253" s="40" t="str">
        <f t="shared" si="112"/>
        <v>stephane</v>
      </c>
      <c r="D1253" s="40">
        <f t="shared" si="113"/>
        <v>9</v>
      </c>
      <c r="E1253" s="40">
        <f t="shared" si="114"/>
        <v>16</v>
      </c>
      <c r="F1253" s="40" t="str">
        <f t="shared" si="115"/>
        <v>mirouze</v>
      </c>
      <c r="G1253" s="40" t="str">
        <f>VLOOKUP(F1253,'Effectif contrat'!A:B,2,FALSE)</f>
        <v>ATELIER B05</v>
      </c>
      <c r="H1253" s="31" t="s">
        <v>19</v>
      </c>
      <c r="I1253" s="31" t="s">
        <v>443</v>
      </c>
      <c r="J1253" s="31"/>
      <c r="K1253" s="38">
        <v>3.95</v>
      </c>
      <c r="L1253" s="31">
        <v>5</v>
      </c>
      <c r="M1253" s="38">
        <v>19.75</v>
      </c>
      <c r="N1253" s="5"/>
      <c r="O1253" t="str">
        <f>VLOOKUP(I1253,Article_famille!A:B,2,FALSE)</f>
        <v>Respiratoire</v>
      </c>
      <c r="P1253" t="str">
        <f>VLOOKUP(A1253,'Copier commandes wix'!I:N,4,FALSE)</f>
        <v>‎03‎/‎04‎/‎2017</v>
      </c>
      <c r="Q1253">
        <f>VLOOKUP(G1253,'effectif par contrat'!A:B,2,FALSE)</f>
        <v>5</v>
      </c>
    </row>
    <row r="1254" spans="1:17" x14ac:dyDescent="0.35">
      <c r="A1254" s="58" t="s">
        <v>1793</v>
      </c>
      <c r="B1254" s="40" t="s">
        <v>497</v>
      </c>
      <c r="C1254" s="40" t="str">
        <f t="shared" si="112"/>
        <v>ALEXANDRE</v>
      </c>
      <c r="D1254" s="40">
        <f t="shared" si="113"/>
        <v>10</v>
      </c>
      <c r="E1254" s="40">
        <f t="shared" si="114"/>
        <v>20</v>
      </c>
      <c r="F1254" s="40" t="str">
        <f t="shared" si="115"/>
        <v>MOUREMBLES</v>
      </c>
      <c r="G1254" s="40" t="str">
        <f>VLOOKUP(F1254,'Effectif contrat'!A:B,2,FALSE)</f>
        <v>CLIENTS DIVERS - TRAVAUX &amp; MAINTENANCE</v>
      </c>
      <c r="H1254" s="31" t="s">
        <v>112</v>
      </c>
      <c r="I1254" s="31" t="s">
        <v>208</v>
      </c>
      <c r="J1254" s="31" t="s">
        <v>114</v>
      </c>
      <c r="K1254" s="38">
        <v>0</v>
      </c>
      <c r="L1254" s="31">
        <v>1</v>
      </c>
      <c r="M1254" s="38">
        <v>0</v>
      </c>
      <c r="N1254" s="5"/>
      <c r="O1254" t="str">
        <f>VLOOKUP(I1254,Article_famille!A:B,2,FALSE)</f>
        <v>VPI</v>
      </c>
      <c r="P1254" t="str">
        <f>VLOOKUP(A1254,'Copier commandes wix'!I:N,4,FALSE)</f>
        <v>‎07‎/‎04‎/‎2017</v>
      </c>
      <c r="Q1254">
        <f>VLOOKUP(G1254,'effectif par contrat'!A:B,2,FALSE)</f>
        <v>8</v>
      </c>
    </row>
    <row r="1255" spans="1:17" x14ac:dyDescent="0.35">
      <c r="A1255" s="58" t="s">
        <v>1793</v>
      </c>
      <c r="B1255" s="40" t="s">
        <v>497</v>
      </c>
      <c r="C1255" s="40" t="str">
        <f t="shared" si="112"/>
        <v>ALEXANDRE</v>
      </c>
      <c r="D1255" s="40">
        <f t="shared" si="113"/>
        <v>10</v>
      </c>
      <c r="E1255" s="40">
        <f t="shared" si="114"/>
        <v>20</v>
      </c>
      <c r="F1255" s="40" t="str">
        <f t="shared" si="115"/>
        <v>MOUREMBLES</v>
      </c>
      <c r="G1255" s="40" t="str">
        <f>VLOOKUP(F1255,'Effectif contrat'!A:B,2,FALSE)</f>
        <v>CLIENTS DIVERS - TRAVAUX &amp; MAINTENANCE</v>
      </c>
      <c r="H1255" s="32" t="s">
        <v>112</v>
      </c>
      <c r="I1255" s="32" t="s">
        <v>207</v>
      </c>
      <c r="J1255" s="32" t="s">
        <v>490</v>
      </c>
      <c r="K1255" s="39">
        <v>0</v>
      </c>
      <c r="L1255" s="32">
        <v>1</v>
      </c>
      <c r="M1255" s="39">
        <v>0</v>
      </c>
      <c r="N1255" s="6"/>
      <c r="O1255" t="str">
        <f>VLOOKUP(I1255,Article_famille!A:B,2,FALSE)</f>
        <v>VPI</v>
      </c>
      <c r="P1255" t="str">
        <f>VLOOKUP(A1255,'Copier commandes wix'!I:N,4,FALSE)</f>
        <v>‎07‎/‎04‎/‎2017</v>
      </c>
      <c r="Q1255">
        <f>VLOOKUP(G1255,'effectif par contrat'!A:B,2,FALSE)</f>
        <v>8</v>
      </c>
    </row>
    <row r="1256" spans="1:17" x14ac:dyDescent="0.35">
      <c r="A1256" s="58" t="s">
        <v>1794</v>
      </c>
      <c r="B1256" s="40" t="s">
        <v>497</v>
      </c>
      <c r="C1256" s="40" t="str">
        <f t="shared" si="112"/>
        <v>ALEXANDRE</v>
      </c>
      <c r="D1256" s="40">
        <f t="shared" si="113"/>
        <v>10</v>
      </c>
      <c r="E1256" s="40">
        <f t="shared" si="114"/>
        <v>20</v>
      </c>
      <c r="F1256" s="40" t="str">
        <f t="shared" si="115"/>
        <v>MOUREMBLES</v>
      </c>
      <c r="G1256" s="40" t="str">
        <f>VLOOKUP(F1256,'Effectif contrat'!A:B,2,FALSE)</f>
        <v>CLIENTS DIVERS - TRAVAUX &amp; MAINTENANCE</v>
      </c>
      <c r="H1256" s="31" t="s">
        <v>19</v>
      </c>
      <c r="I1256" s="31" t="s">
        <v>20</v>
      </c>
      <c r="J1256" s="31">
        <v>9</v>
      </c>
      <c r="K1256" s="38">
        <v>3.71</v>
      </c>
      <c r="L1256" s="31">
        <v>12</v>
      </c>
      <c r="M1256" s="38">
        <v>44.52</v>
      </c>
      <c r="N1256" s="5"/>
      <c r="O1256" t="str">
        <f>VLOOKUP(I1256,Article_famille!A:B,2,FALSE)</f>
        <v>Mains</v>
      </c>
      <c r="P1256" t="str">
        <f>VLOOKUP(A1256,'Copier commandes wix'!I:N,4,FALSE)</f>
        <v>‎10‎/‎04‎/‎2017</v>
      </c>
      <c r="Q1256">
        <f>VLOOKUP(G1256,'effectif par contrat'!A:B,2,FALSE)</f>
        <v>8</v>
      </c>
    </row>
    <row r="1257" spans="1:17" x14ac:dyDescent="0.35">
      <c r="A1257" s="58" t="s">
        <v>1795</v>
      </c>
      <c r="B1257" s="40" t="s">
        <v>451</v>
      </c>
      <c r="C1257" s="40" t="str">
        <f t="shared" si="112"/>
        <v>stephane</v>
      </c>
      <c r="D1257" s="40">
        <f t="shared" si="113"/>
        <v>9</v>
      </c>
      <c r="E1257" s="40">
        <f t="shared" si="114"/>
        <v>16</v>
      </c>
      <c r="F1257" s="40" t="str">
        <f t="shared" si="115"/>
        <v>mirouze</v>
      </c>
      <c r="G1257" s="40" t="str">
        <f>VLOOKUP(F1257,'Effectif contrat'!A:B,2,FALSE)</f>
        <v>ATELIER B05</v>
      </c>
      <c r="H1257" s="31" t="s">
        <v>19</v>
      </c>
      <c r="I1257" s="31" t="s">
        <v>20</v>
      </c>
      <c r="J1257" s="31">
        <v>10</v>
      </c>
      <c r="K1257" s="38">
        <v>3.71</v>
      </c>
      <c r="L1257" s="31">
        <v>10</v>
      </c>
      <c r="M1257" s="38">
        <v>37.1</v>
      </c>
      <c r="N1257" s="5"/>
      <c r="O1257" t="str">
        <f>VLOOKUP(I1257,Article_famille!A:B,2,FALSE)</f>
        <v>Mains</v>
      </c>
      <c r="P1257" t="str">
        <f>VLOOKUP(A1257,'Copier commandes wix'!I:N,4,FALSE)</f>
        <v>‎10‎/‎04‎/‎2017</v>
      </c>
      <c r="Q1257">
        <f>VLOOKUP(G1257,'effectif par contrat'!A:B,2,FALSE)</f>
        <v>5</v>
      </c>
    </row>
    <row r="1258" spans="1:17" x14ac:dyDescent="0.35">
      <c r="A1258" s="58" t="s">
        <v>1796</v>
      </c>
      <c r="B1258" s="40" t="s">
        <v>497</v>
      </c>
      <c r="C1258" s="40" t="str">
        <f t="shared" si="112"/>
        <v>ALEXANDRE</v>
      </c>
      <c r="D1258" s="40">
        <f t="shared" si="113"/>
        <v>10</v>
      </c>
      <c r="E1258" s="40">
        <f t="shared" si="114"/>
        <v>20</v>
      </c>
      <c r="F1258" s="40" t="str">
        <f t="shared" si="115"/>
        <v>MOUREMBLES</v>
      </c>
      <c r="G1258" s="40" t="str">
        <f>VLOOKUP(F1258,'Effectif contrat'!A:B,2,FALSE)</f>
        <v>CLIENTS DIVERS - TRAVAUX &amp; MAINTENANCE</v>
      </c>
      <c r="H1258" s="31" t="s">
        <v>25</v>
      </c>
      <c r="I1258" s="31" t="s">
        <v>183</v>
      </c>
      <c r="J1258" s="31"/>
      <c r="K1258" s="38">
        <v>56.22</v>
      </c>
      <c r="L1258" s="31">
        <v>2</v>
      </c>
      <c r="M1258" s="38">
        <v>112.44</v>
      </c>
      <c r="N1258" s="5"/>
      <c r="O1258" t="str">
        <f>VLOOKUP(I1258,Article_famille!A:B,2,FALSE)</f>
        <v>Travail en hauteur</v>
      </c>
      <c r="P1258" t="str">
        <f>VLOOKUP(A1258,'Copier commandes wix'!I:N,4,FALSE)</f>
        <v>‎10‎/‎04‎/‎2017</v>
      </c>
      <c r="Q1258">
        <f>VLOOKUP(G1258,'effectif par contrat'!A:B,2,FALSE)</f>
        <v>8</v>
      </c>
    </row>
    <row r="1259" spans="1:17" x14ac:dyDescent="0.35">
      <c r="A1259" s="58" t="s">
        <v>1796</v>
      </c>
      <c r="B1259" s="40" t="s">
        <v>497</v>
      </c>
      <c r="C1259" s="40" t="str">
        <f t="shared" si="112"/>
        <v>ALEXANDRE</v>
      </c>
      <c r="D1259" s="40">
        <f t="shared" si="113"/>
        <v>10</v>
      </c>
      <c r="E1259" s="40">
        <f t="shared" si="114"/>
        <v>20</v>
      </c>
      <c r="F1259" s="40" t="str">
        <f t="shared" si="115"/>
        <v>MOUREMBLES</v>
      </c>
      <c r="G1259" s="40" t="str">
        <f>VLOOKUP(F1259,'Effectif contrat'!A:B,2,FALSE)</f>
        <v>CLIENTS DIVERS - TRAVAUX &amp; MAINTENANCE</v>
      </c>
      <c r="H1259" s="32" t="s">
        <v>19</v>
      </c>
      <c r="I1259" s="32" t="s">
        <v>562</v>
      </c>
      <c r="J1259" s="32" t="s">
        <v>184</v>
      </c>
      <c r="K1259" s="39">
        <v>43.33</v>
      </c>
      <c r="L1259" s="32">
        <v>2</v>
      </c>
      <c r="M1259" s="39">
        <v>86.66</v>
      </c>
      <c r="N1259" s="6"/>
      <c r="O1259" t="str">
        <f>VLOOKUP(I1259,Article_famille!A:B,2,FALSE)</f>
        <v>Travail en hauteur</v>
      </c>
      <c r="P1259" t="str">
        <f>VLOOKUP(A1259,'Copier commandes wix'!I:N,4,FALSE)</f>
        <v>‎10‎/‎04‎/‎2017</v>
      </c>
      <c r="Q1259">
        <f>VLOOKUP(G1259,'effectif par contrat'!A:B,2,FALSE)</f>
        <v>8</v>
      </c>
    </row>
    <row r="1260" spans="1:17" x14ac:dyDescent="0.35">
      <c r="A1260" s="58" t="s">
        <v>1796</v>
      </c>
      <c r="B1260" s="40" t="s">
        <v>497</v>
      </c>
      <c r="C1260" s="40" t="str">
        <f t="shared" si="112"/>
        <v>ALEXANDRE</v>
      </c>
      <c r="D1260" s="40">
        <f t="shared" si="113"/>
        <v>10</v>
      </c>
      <c r="E1260" s="40">
        <f t="shared" si="114"/>
        <v>20</v>
      </c>
      <c r="F1260" s="40" t="str">
        <f t="shared" si="115"/>
        <v>MOUREMBLES</v>
      </c>
      <c r="G1260" s="40" t="str">
        <f>VLOOKUP(F1260,'Effectif contrat'!A:B,2,FALSE)</f>
        <v>CLIENTS DIVERS - TRAVAUX &amp; MAINTENANCE</v>
      </c>
      <c r="H1260" s="31" t="s">
        <v>25</v>
      </c>
      <c r="I1260" s="31" t="s">
        <v>185</v>
      </c>
      <c r="J1260" s="31"/>
      <c r="K1260" s="38">
        <v>10.28</v>
      </c>
      <c r="L1260" s="31">
        <v>2</v>
      </c>
      <c r="M1260" s="38">
        <v>20.56</v>
      </c>
      <c r="N1260" s="5"/>
      <c r="O1260" t="str">
        <f>VLOOKUP(I1260,Article_famille!A:B,2,FALSE)</f>
        <v>Travail en hauteur</v>
      </c>
      <c r="P1260" t="str">
        <f>VLOOKUP(A1260,'Copier commandes wix'!I:N,4,FALSE)</f>
        <v>‎10‎/‎04‎/‎2017</v>
      </c>
      <c r="Q1260">
        <f>VLOOKUP(G1260,'effectif par contrat'!A:B,2,FALSE)</f>
        <v>8</v>
      </c>
    </row>
    <row r="1261" spans="1:17" x14ac:dyDescent="0.35">
      <c r="A1261" s="58" t="s">
        <v>1797</v>
      </c>
      <c r="B1261" s="40" t="s">
        <v>552</v>
      </c>
      <c r="C1261" s="40" t="str">
        <f t="shared" si="112"/>
        <v>eric</v>
      </c>
      <c r="D1261" s="40">
        <f t="shared" si="113"/>
        <v>5</v>
      </c>
      <c r="E1261" s="40">
        <f t="shared" si="114"/>
        <v>18</v>
      </c>
      <c r="F1261" s="40" t="str">
        <f t="shared" si="115"/>
        <v>sanchez-clary</v>
      </c>
      <c r="G1261" s="40" t="str">
        <f>VLOOKUP(F1261,'Effectif contrat'!A:B,2,FALSE)</f>
        <v>AIRBUS - MAINTENANCE FAL</v>
      </c>
      <c r="H1261" s="31" t="s">
        <v>19</v>
      </c>
      <c r="I1261" s="31" t="s">
        <v>495</v>
      </c>
      <c r="J1261" s="31">
        <v>8</v>
      </c>
      <c r="K1261" s="38">
        <v>4.9400000000000004</v>
      </c>
      <c r="L1261" s="31">
        <v>30</v>
      </c>
      <c r="M1261" s="38">
        <v>148.19999999999999</v>
      </c>
      <c r="N1261" s="5"/>
      <c r="O1261" t="str">
        <f>VLOOKUP(I1261,Article_famille!A:B,2,FALSE)</f>
        <v>Mains</v>
      </c>
      <c r="P1261" t="str">
        <f>VLOOKUP(A1261,'Copier commandes wix'!I:N,4,FALSE)</f>
        <v>‎07‎/‎04‎/‎2017</v>
      </c>
      <c r="Q1261">
        <f>VLOOKUP(G1261,'effectif par contrat'!A:B,2,FALSE)</f>
        <v>38</v>
      </c>
    </row>
    <row r="1262" spans="1:17" x14ac:dyDescent="0.35">
      <c r="A1262" s="58" t="s">
        <v>1797</v>
      </c>
      <c r="B1262" s="40" t="s">
        <v>552</v>
      </c>
      <c r="C1262" s="40" t="str">
        <f t="shared" si="112"/>
        <v>eric</v>
      </c>
      <c r="D1262" s="40">
        <f t="shared" si="113"/>
        <v>5</v>
      </c>
      <c r="E1262" s="40">
        <f t="shared" si="114"/>
        <v>18</v>
      </c>
      <c r="F1262" s="40" t="str">
        <f t="shared" si="115"/>
        <v>sanchez-clary</v>
      </c>
      <c r="G1262" s="40" t="str">
        <f>VLOOKUP(F1262,'Effectif contrat'!A:B,2,FALSE)</f>
        <v>AIRBUS - MAINTENANCE FAL</v>
      </c>
      <c r="H1262" s="32" t="s">
        <v>19</v>
      </c>
      <c r="I1262" s="32" t="s">
        <v>495</v>
      </c>
      <c r="J1262" s="32">
        <v>9</v>
      </c>
      <c r="K1262" s="39">
        <v>4.9400000000000004</v>
      </c>
      <c r="L1262" s="32">
        <v>30</v>
      </c>
      <c r="M1262" s="39">
        <v>148.19999999999999</v>
      </c>
      <c r="N1262" s="6"/>
      <c r="O1262" t="str">
        <f>VLOOKUP(I1262,Article_famille!A:B,2,FALSE)</f>
        <v>Mains</v>
      </c>
      <c r="P1262" t="str">
        <f>VLOOKUP(A1262,'Copier commandes wix'!I:N,4,FALSE)</f>
        <v>‎07‎/‎04‎/‎2017</v>
      </c>
      <c r="Q1262">
        <f>VLOOKUP(G1262,'effectif par contrat'!A:B,2,FALSE)</f>
        <v>38</v>
      </c>
    </row>
    <row r="1263" spans="1:17" x14ac:dyDescent="0.35">
      <c r="A1263" s="58" t="s">
        <v>1797</v>
      </c>
      <c r="B1263" s="40" t="s">
        <v>552</v>
      </c>
      <c r="C1263" s="40" t="str">
        <f t="shared" si="112"/>
        <v>eric</v>
      </c>
      <c r="D1263" s="40">
        <f t="shared" si="113"/>
        <v>5</v>
      </c>
      <c r="E1263" s="40">
        <f t="shared" si="114"/>
        <v>18</v>
      </c>
      <c r="F1263" s="40" t="str">
        <f t="shared" si="115"/>
        <v>sanchez-clary</v>
      </c>
      <c r="G1263" s="40" t="str">
        <f>VLOOKUP(F1263,'Effectif contrat'!A:B,2,FALSE)</f>
        <v>AIRBUS - MAINTENANCE FAL</v>
      </c>
      <c r="H1263" s="31" t="s">
        <v>19</v>
      </c>
      <c r="I1263" s="31" t="s">
        <v>495</v>
      </c>
      <c r="J1263" s="31">
        <v>10</v>
      </c>
      <c r="K1263" s="38">
        <v>4.9400000000000004</v>
      </c>
      <c r="L1263" s="31">
        <v>20</v>
      </c>
      <c r="M1263" s="38">
        <v>98.8</v>
      </c>
      <c r="N1263" s="5"/>
      <c r="O1263" t="str">
        <f>VLOOKUP(I1263,Article_famille!A:B,2,FALSE)</f>
        <v>Mains</v>
      </c>
      <c r="P1263" t="str">
        <f>VLOOKUP(A1263,'Copier commandes wix'!I:N,4,FALSE)</f>
        <v>‎07‎/‎04‎/‎2017</v>
      </c>
      <c r="Q1263">
        <f>VLOOKUP(G1263,'effectif par contrat'!A:B,2,FALSE)</f>
        <v>38</v>
      </c>
    </row>
    <row r="1264" spans="1:17" x14ac:dyDescent="0.35">
      <c r="A1264" s="58" t="s">
        <v>1797</v>
      </c>
      <c r="B1264" s="40" t="s">
        <v>552</v>
      </c>
      <c r="C1264" s="40" t="str">
        <f t="shared" si="112"/>
        <v>eric</v>
      </c>
      <c r="D1264" s="40">
        <f t="shared" si="113"/>
        <v>5</v>
      </c>
      <c r="E1264" s="40">
        <f t="shared" si="114"/>
        <v>18</v>
      </c>
      <c r="F1264" s="40" t="str">
        <f t="shared" si="115"/>
        <v>sanchez-clary</v>
      </c>
      <c r="G1264" s="40" t="str">
        <f>VLOOKUP(F1264,'Effectif contrat'!A:B,2,FALSE)</f>
        <v>AIRBUS - MAINTENANCE FAL</v>
      </c>
      <c r="H1264" s="32" t="s">
        <v>19</v>
      </c>
      <c r="I1264" s="32" t="s">
        <v>24</v>
      </c>
      <c r="J1264" s="32" t="s">
        <v>54</v>
      </c>
      <c r="K1264" s="39">
        <v>7.36</v>
      </c>
      <c r="L1264" s="32">
        <v>10</v>
      </c>
      <c r="M1264" s="39">
        <v>73.599999999999994</v>
      </c>
      <c r="N1264" s="6"/>
      <c r="O1264" t="str">
        <f>VLOOKUP(I1264,Article_famille!A:B,2,FALSE)</f>
        <v>Mains</v>
      </c>
      <c r="P1264" t="str">
        <f>VLOOKUP(A1264,'Copier commandes wix'!I:N,4,FALSE)</f>
        <v>‎07‎/‎04‎/‎2017</v>
      </c>
      <c r="Q1264">
        <f>VLOOKUP(G1264,'effectif par contrat'!A:B,2,FALSE)</f>
        <v>38</v>
      </c>
    </row>
    <row r="1265" spans="1:17" x14ac:dyDescent="0.35">
      <c r="A1265" s="58" t="s">
        <v>1797</v>
      </c>
      <c r="B1265" s="40" t="s">
        <v>552</v>
      </c>
      <c r="C1265" s="40" t="str">
        <f t="shared" si="112"/>
        <v>eric</v>
      </c>
      <c r="D1265" s="40">
        <f t="shared" si="113"/>
        <v>5</v>
      </c>
      <c r="E1265" s="40">
        <f t="shared" si="114"/>
        <v>18</v>
      </c>
      <c r="F1265" s="40" t="str">
        <f t="shared" si="115"/>
        <v>sanchez-clary</v>
      </c>
      <c r="G1265" s="40" t="str">
        <f>VLOOKUP(F1265,'Effectif contrat'!A:B,2,FALSE)</f>
        <v>AIRBUS - MAINTENANCE FAL</v>
      </c>
      <c r="H1265" s="31" t="s">
        <v>19</v>
      </c>
      <c r="I1265" s="31" t="s">
        <v>24</v>
      </c>
      <c r="J1265" s="31" t="s">
        <v>55</v>
      </c>
      <c r="K1265" s="38">
        <v>7.36</v>
      </c>
      <c r="L1265" s="31">
        <v>20</v>
      </c>
      <c r="M1265" s="38">
        <v>147.19999999999999</v>
      </c>
      <c r="N1265" s="5"/>
      <c r="O1265" t="str">
        <f>VLOOKUP(I1265,Article_famille!A:B,2,FALSE)</f>
        <v>Mains</v>
      </c>
      <c r="P1265" t="str">
        <f>VLOOKUP(A1265,'Copier commandes wix'!I:N,4,FALSE)</f>
        <v>‎07‎/‎04‎/‎2017</v>
      </c>
      <c r="Q1265">
        <f>VLOOKUP(G1265,'effectif par contrat'!A:B,2,FALSE)</f>
        <v>38</v>
      </c>
    </row>
    <row r="1266" spans="1:17" x14ac:dyDescent="0.35">
      <c r="A1266" s="58" t="s">
        <v>1797</v>
      </c>
      <c r="B1266" s="40" t="s">
        <v>552</v>
      </c>
      <c r="C1266" s="40" t="str">
        <f t="shared" si="112"/>
        <v>eric</v>
      </c>
      <c r="D1266" s="40">
        <f t="shared" si="113"/>
        <v>5</v>
      </c>
      <c r="E1266" s="40">
        <f t="shared" si="114"/>
        <v>18</v>
      </c>
      <c r="F1266" s="40" t="str">
        <f t="shared" si="115"/>
        <v>sanchez-clary</v>
      </c>
      <c r="G1266" s="40" t="str">
        <f>VLOOKUP(F1266,'Effectif contrat'!A:B,2,FALSE)</f>
        <v>AIRBUS - MAINTENANCE FAL</v>
      </c>
      <c r="H1266" s="32" t="s">
        <v>19</v>
      </c>
      <c r="I1266" s="32" t="s">
        <v>24</v>
      </c>
      <c r="J1266" s="32" t="s">
        <v>56</v>
      </c>
      <c r="K1266" s="39">
        <v>7.36</v>
      </c>
      <c r="L1266" s="32">
        <v>10</v>
      </c>
      <c r="M1266" s="39">
        <v>73.599999999999994</v>
      </c>
      <c r="N1266" s="6"/>
      <c r="O1266" t="str">
        <f>VLOOKUP(I1266,Article_famille!A:B,2,FALSE)</f>
        <v>Mains</v>
      </c>
      <c r="P1266" t="str">
        <f>VLOOKUP(A1266,'Copier commandes wix'!I:N,4,FALSE)</f>
        <v>‎07‎/‎04‎/‎2017</v>
      </c>
      <c r="Q1266">
        <f>VLOOKUP(G1266,'effectif par contrat'!A:B,2,FALSE)</f>
        <v>38</v>
      </c>
    </row>
    <row r="1267" spans="1:17" x14ac:dyDescent="0.35">
      <c r="A1267" s="58" t="s">
        <v>1797</v>
      </c>
      <c r="B1267" s="40" t="s">
        <v>552</v>
      </c>
      <c r="C1267" s="40" t="str">
        <f t="shared" si="112"/>
        <v>eric</v>
      </c>
      <c r="D1267" s="40">
        <f t="shared" si="113"/>
        <v>5</v>
      </c>
      <c r="E1267" s="40">
        <f t="shared" si="114"/>
        <v>18</v>
      </c>
      <c r="F1267" s="40" t="str">
        <f t="shared" si="115"/>
        <v>sanchez-clary</v>
      </c>
      <c r="G1267" s="40" t="str">
        <f>VLOOKUP(F1267,'Effectif contrat'!A:B,2,FALSE)</f>
        <v>AIRBUS - MAINTENANCE FAL</v>
      </c>
      <c r="H1267" s="31" t="s">
        <v>19</v>
      </c>
      <c r="I1267" s="31" t="s">
        <v>577</v>
      </c>
      <c r="J1267" s="31"/>
      <c r="K1267" s="38">
        <v>4.5</v>
      </c>
      <c r="L1267" s="31">
        <v>20</v>
      </c>
      <c r="M1267" s="38">
        <v>90</v>
      </c>
      <c r="N1267" s="5"/>
      <c r="O1267" t="str">
        <f>VLOOKUP(I1267,Article_famille!A:B,2,FALSE)</f>
        <v>Yeux</v>
      </c>
      <c r="P1267" t="str">
        <f>VLOOKUP(A1267,'Copier commandes wix'!I:N,4,FALSE)</f>
        <v>‎07‎/‎04‎/‎2017</v>
      </c>
      <c r="Q1267">
        <f>VLOOKUP(G1267,'effectif par contrat'!A:B,2,FALSE)</f>
        <v>38</v>
      </c>
    </row>
    <row r="1268" spans="1:17" x14ac:dyDescent="0.35">
      <c r="A1268" s="58" t="s">
        <v>1797</v>
      </c>
      <c r="B1268" s="40" t="s">
        <v>552</v>
      </c>
      <c r="C1268" s="40" t="str">
        <f t="shared" si="112"/>
        <v>eric</v>
      </c>
      <c r="D1268" s="40">
        <f t="shared" si="113"/>
        <v>5</v>
      </c>
      <c r="E1268" s="40">
        <f t="shared" si="114"/>
        <v>18</v>
      </c>
      <c r="F1268" s="40" t="str">
        <f t="shared" si="115"/>
        <v>sanchez-clary</v>
      </c>
      <c r="G1268" s="40" t="str">
        <f>VLOOKUP(F1268,'Effectif contrat'!A:B,2,FALSE)</f>
        <v>AIRBUS - MAINTENANCE FAL</v>
      </c>
      <c r="H1268" s="32" t="s">
        <v>19</v>
      </c>
      <c r="I1268" s="32" t="s">
        <v>86</v>
      </c>
      <c r="J1268" s="32"/>
      <c r="K1268" s="39">
        <v>16.88</v>
      </c>
      <c r="L1268" s="32">
        <v>2</v>
      </c>
      <c r="M1268" s="39">
        <v>33.76</v>
      </c>
      <c r="N1268" s="6"/>
      <c r="O1268" t="str">
        <f>VLOOKUP(I1268,Article_famille!A:B,2,FALSE)</f>
        <v>Auditif</v>
      </c>
      <c r="P1268" t="str">
        <f>VLOOKUP(A1268,'Copier commandes wix'!I:N,4,FALSE)</f>
        <v>‎07‎/‎04‎/‎2017</v>
      </c>
      <c r="Q1268">
        <f>VLOOKUP(G1268,'effectif par contrat'!A:B,2,FALSE)</f>
        <v>38</v>
      </c>
    </row>
    <row r="1269" spans="1:17" x14ac:dyDescent="0.35">
      <c r="A1269" s="58" t="s">
        <v>1797</v>
      </c>
      <c r="B1269" s="40" t="s">
        <v>552</v>
      </c>
      <c r="C1269" s="40" t="str">
        <f t="shared" si="112"/>
        <v>eric</v>
      </c>
      <c r="D1269" s="40">
        <f t="shared" si="113"/>
        <v>5</v>
      </c>
      <c r="E1269" s="40">
        <f t="shared" si="114"/>
        <v>18</v>
      </c>
      <c r="F1269" s="40" t="str">
        <f t="shared" si="115"/>
        <v>sanchez-clary</v>
      </c>
      <c r="G1269" s="40" t="str">
        <f>VLOOKUP(F1269,'Effectif contrat'!A:B,2,FALSE)</f>
        <v>AIRBUS - MAINTENANCE FAL</v>
      </c>
      <c r="H1269" s="31" t="s">
        <v>19</v>
      </c>
      <c r="I1269" s="31" t="s">
        <v>20</v>
      </c>
      <c r="J1269" s="31">
        <v>9</v>
      </c>
      <c r="K1269" s="38">
        <v>3.71</v>
      </c>
      <c r="L1269" s="31">
        <v>120</v>
      </c>
      <c r="M1269" s="38">
        <v>445.2</v>
      </c>
      <c r="N1269" s="5"/>
      <c r="O1269" t="str">
        <f>VLOOKUP(I1269,Article_famille!A:B,2,FALSE)</f>
        <v>Mains</v>
      </c>
      <c r="P1269" t="str">
        <f>VLOOKUP(A1269,'Copier commandes wix'!I:N,4,FALSE)</f>
        <v>‎07‎/‎04‎/‎2017</v>
      </c>
      <c r="Q1269">
        <f>VLOOKUP(G1269,'effectif par contrat'!A:B,2,FALSE)</f>
        <v>38</v>
      </c>
    </row>
    <row r="1270" spans="1:17" x14ac:dyDescent="0.35">
      <c r="A1270" s="58" t="s">
        <v>1797</v>
      </c>
      <c r="B1270" s="40" t="s">
        <v>552</v>
      </c>
      <c r="C1270" s="40" t="str">
        <f t="shared" si="112"/>
        <v>eric</v>
      </c>
      <c r="D1270" s="40">
        <f t="shared" si="113"/>
        <v>5</v>
      </c>
      <c r="E1270" s="40">
        <f t="shared" si="114"/>
        <v>18</v>
      </c>
      <c r="F1270" s="40" t="str">
        <f t="shared" si="115"/>
        <v>sanchez-clary</v>
      </c>
      <c r="G1270" s="40" t="str">
        <f>VLOOKUP(F1270,'Effectif contrat'!A:B,2,FALSE)</f>
        <v>AIRBUS - MAINTENANCE FAL</v>
      </c>
      <c r="H1270" s="32" t="s">
        <v>19</v>
      </c>
      <c r="I1270" s="32" t="s">
        <v>20</v>
      </c>
      <c r="J1270" s="32">
        <v>8</v>
      </c>
      <c r="K1270" s="39">
        <v>3.71</v>
      </c>
      <c r="L1270" s="32">
        <v>120</v>
      </c>
      <c r="M1270" s="39">
        <v>445.2</v>
      </c>
      <c r="N1270" s="6"/>
      <c r="O1270" t="str">
        <f>VLOOKUP(I1270,Article_famille!A:B,2,FALSE)</f>
        <v>Mains</v>
      </c>
      <c r="P1270" t="str">
        <f>VLOOKUP(A1270,'Copier commandes wix'!I:N,4,FALSE)</f>
        <v>‎07‎/‎04‎/‎2017</v>
      </c>
      <c r="Q1270">
        <f>VLOOKUP(G1270,'effectif par contrat'!A:B,2,FALSE)</f>
        <v>38</v>
      </c>
    </row>
    <row r="1271" spans="1:17" x14ac:dyDescent="0.35">
      <c r="A1271" s="58" t="s">
        <v>1798</v>
      </c>
      <c r="B1271" s="40" t="s">
        <v>451</v>
      </c>
      <c r="C1271" s="40" t="str">
        <f t="shared" si="112"/>
        <v>stephane</v>
      </c>
      <c r="D1271" s="40">
        <f t="shared" si="113"/>
        <v>9</v>
      </c>
      <c r="E1271" s="40">
        <f t="shared" si="114"/>
        <v>16</v>
      </c>
      <c r="F1271" s="40" t="str">
        <f t="shared" si="115"/>
        <v>mirouze</v>
      </c>
      <c r="G1271" s="40" t="str">
        <f>VLOOKUP(F1271,'Effectif contrat'!A:B,2,FALSE)</f>
        <v>ATELIER B05</v>
      </c>
      <c r="H1271" s="31" t="s">
        <v>19</v>
      </c>
      <c r="I1271" s="31" t="s">
        <v>468</v>
      </c>
      <c r="J1271" s="31"/>
      <c r="K1271" s="38">
        <v>5.63</v>
      </c>
      <c r="L1271" s="31">
        <v>2</v>
      </c>
      <c r="M1271" s="38">
        <v>11.26</v>
      </c>
      <c r="N1271" s="5"/>
      <c r="O1271" t="str">
        <f>VLOOKUP(I1271,Article_famille!A:B,2,FALSE)</f>
        <v>Yeux</v>
      </c>
      <c r="P1271" t="str">
        <f>VLOOKUP(A1271,'Copier commandes wix'!I:N,4,FALSE)</f>
        <v>‎10‎/‎04‎/‎2017</v>
      </c>
      <c r="Q1271">
        <f>VLOOKUP(G1271,'effectif par contrat'!A:B,2,FALSE)</f>
        <v>5</v>
      </c>
    </row>
    <row r="1272" spans="1:17" x14ac:dyDescent="0.35">
      <c r="A1272" s="58" t="s">
        <v>1798</v>
      </c>
      <c r="B1272" s="40" t="s">
        <v>451</v>
      </c>
      <c r="C1272" s="40" t="str">
        <f t="shared" si="112"/>
        <v>stephane</v>
      </c>
      <c r="D1272" s="40">
        <f t="shared" si="113"/>
        <v>9</v>
      </c>
      <c r="E1272" s="40">
        <f t="shared" si="114"/>
        <v>16</v>
      </c>
      <c r="F1272" s="40" t="str">
        <f t="shared" si="115"/>
        <v>mirouze</v>
      </c>
      <c r="G1272" s="40" t="str">
        <f>VLOOKUP(F1272,'Effectif contrat'!A:B,2,FALSE)</f>
        <v>ATELIER B05</v>
      </c>
      <c r="H1272" s="32" t="s">
        <v>19</v>
      </c>
      <c r="I1272" s="32" t="s">
        <v>229</v>
      </c>
      <c r="J1272" s="32">
        <v>44</v>
      </c>
      <c r="K1272" s="39">
        <v>35.89</v>
      </c>
      <c r="L1272" s="32">
        <v>1</v>
      </c>
      <c r="M1272" s="39">
        <v>35.89</v>
      </c>
      <c r="N1272" s="6"/>
      <c r="O1272" t="str">
        <f>VLOOKUP(I1272,Article_famille!A:B,2,FALSE)</f>
        <v>Pieds</v>
      </c>
      <c r="P1272" t="str">
        <f>VLOOKUP(A1272,'Copier commandes wix'!I:N,4,FALSE)</f>
        <v>‎10‎/‎04‎/‎2017</v>
      </c>
      <c r="Q1272">
        <f>VLOOKUP(G1272,'effectif par contrat'!A:B,2,FALSE)</f>
        <v>5</v>
      </c>
    </row>
    <row r="1273" spans="1:17" x14ac:dyDescent="0.35">
      <c r="A1273" s="58" t="s">
        <v>1799</v>
      </c>
      <c r="B1273" s="40" t="s">
        <v>437</v>
      </c>
      <c r="C1273" s="40" t="str">
        <f t="shared" si="112"/>
        <v>karine</v>
      </c>
      <c r="D1273" s="40">
        <f t="shared" si="113"/>
        <v>7</v>
      </c>
      <c r="E1273" s="40">
        <f t="shared" si="114"/>
        <v>12</v>
      </c>
      <c r="F1273" s="40" t="str">
        <f t="shared" si="115"/>
        <v>bedon</v>
      </c>
      <c r="G1273" s="40" t="str">
        <f>VLOOKUP(F1273,'Effectif contrat'!A:B,2,FALSE)</f>
        <v>B05 - FONCTIONS SUPPORT</v>
      </c>
      <c r="H1273" s="31" t="s">
        <v>25</v>
      </c>
      <c r="I1273" s="31" t="s">
        <v>90</v>
      </c>
      <c r="J1273" s="31">
        <v>41</v>
      </c>
      <c r="K1273" s="38">
        <v>39.85</v>
      </c>
      <c r="L1273" s="31">
        <v>1</v>
      </c>
      <c r="M1273" s="38">
        <v>39.85</v>
      </c>
      <c r="N1273" s="5"/>
      <c r="O1273" t="str">
        <f>VLOOKUP(I1273,Article_famille!A:B,2,FALSE)</f>
        <v>Pieds</v>
      </c>
      <c r="P1273" t="str">
        <f>VLOOKUP(A1273,'Copier commandes wix'!I:N,4,FALSE)</f>
        <v>‎11‎/‎04‎/‎2017</v>
      </c>
      <c r="Q1273">
        <f>VLOOKUP(G1273,'effectif par contrat'!A:B,2,FALSE)</f>
        <v>10</v>
      </c>
    </row>
    <row r="1274" spans="1:17" x14ac:dyDescent="0.35">
      <c r="A1274" s="58" t="s">
        <v>1799</v>
      </c>
      <c r="B1274" s="40" t="s">
        <v>437</v>
      </c>
      <c r="C1274" s="40" t="str">
        <f t="shared" si="112"/>
        <v>karine</v>
      </c>
      <c r="D1274" s="40">
        <f t="shared" si="113"/>
        <v>7</v>
      </c>
      <c r="E1274" s="40">
        <f t="shared" si="114"/>
        <v>12</v>
      </c>
      <c r="F1274" s="40" t="str">
        <f t="shared" si="115"/>
        <v>bedon</v>
      </c>
      <c r="G1274" s="40" t="str">
        <f>VLOOKUP(F1274,'Effectif contrat'!A:B,2,FALSE)</f>
        <v>B05 - FONCTIONS SUPPORT</v>
      </c>
      <c r="H1274" s="32" t="s">
        <v>25</v>
      </c>
      <c r="I1274" s="32" t="s">
        <v>26</v>
      </c>
      <c r="J1274" s="32">
        <v>41</v>
      </c>
      <c r="K1274" s="39">
        <v>48.91</v>
      </c>
      <c r="L1274" s="32">
        <v>2</v>
      </c>
      <c r="M1274" s="39">
        <v>97.82</v>
      </c>
      <c r="N1274" s="6"/>
      <c r="O1274" t="str">
        <f>VLOOKUP(I1274,Article_famille!A:B,2,FALSE)</f>
        <v>Pieds</v>
      </c>
      <c r="P1274" t="str">
        <f>VLOOKUP(A1274,'Copier commandes wix'!I:N,4,FALSE)</f>
        <v>‎11‎/‎04‎/‎2017</v>
      </c>
      <c r="Q1274">
        <f>VLOOKUP(G1274,'effectif par contrat'!A:B,2,FALSE)</f>
        <v>10</v>
      </c>
    </row>
    <row r="1275" spans="1:17" x14ac:dyDescent="0.35">
      <c r="A1275" s="58" t="s">
        <v>1799</v>
      </c>
      <c r="B1275" s="40" t="s">
        <v>437</v>
      </c>
      <c r="C1275" s="40" t="str">
        <f t="shared" si="112"/>
        <v>karine</v>
      </c>
      <c r="D1275" s="40">
        <f t="shared" si="113"/>
        <v>7</v>
      </c>
      <c r="E1275" s="40">
        <f t="shared" si="114"/>
        <v>12</v>
      </c>
      <c r="F1275" s="40" t="str">
        <f t="shared" si="115"/>
        <v>bedon</v>
      </c>
      <c r="G1275" s="40" t="str">
        <f>VLOOKUP(F1275,'Effectif contrat'!A:B,2,FALSE)</f>
        <v>B05 - FONCTIONS SUPPORT</v>
      </c>
      <c r="H1275" s="31" t="s">
        <v>25</v>
      </c>
      <c r="I1275" s="31" t="s">
        <v>26</v>
      </c>
      <c r="J1275" s="31">
        <v>44</v>
      </c>
      <c r="K1275" s="38">
        <v>48.91</v>
      </c>
      <c r="L1275" s="31">
        <v>1</v>
      </c>
      <c r="M1275" s="38">
        <v>48.91</v>
      </c>
      <c r="N1275" s="5"/>
      <c r="O1275" t="str">
        <f>VLOOKUP(I1275,Article_famille!A:B,2,FALSE)</f>
        <v>Pieds</v>
      </c>
      <c r="P1275" t="str">
        <f>VLOOKUP(A1275,'Copier commandes wix'!I:N,4,FALSE)</f>
        <v>‎11‎/‎04‎/‎2017</v>
      </c>
      <c r="Q1275">
        <f>VLOOKUP(G1275,'effectif par contrat'!A:B,2,FALSE)</f>
        <v>10</v>
      </c>
    </row>
    <row r="1276" spans="1:17" x14ac:dyDescent="0.35">
      <c r="A1276" s="58" t="s">
        <v>1800</v>
      </c>
      <c r="B1276" s="40" t="s">
        <v>578</v>
      </c>
      <c r="C1276" s="40" t="str">
        <f t="shared" si="112"/>
        <v>karl</v>
      </c>
      <c r="D1276" s="40">
        <f t="shared" si="113"/>
        <v>5</v>
      </c>
      <c r="E1276" s="40">
        <f t="shared" si="114"/>
        <v>12</v>
      </c>
      <c r="F1276" s="40" t="str">
        <f t="shared" si="115"/>
        <v>HUMBERT</v>
      </c>
      <c r="G1276" s="40" t="str">
        <f>VLOOKUP(F1276,'Effectif contrat'!A:B,2,FALSE)</f>
        <v>THALES - MAINTENANCE</v>
      </c>
      <c r="H1276" s="31" t="s">
        <v>19</v>
      </c>
      <c r="I1276" s="31" t="s">
        <v>455</v>
      </c>
      <c r="J1276" s="31">
        <v>44</v>
      </c>
      <c r="K1276" s="38">
        <v>45.67</v>
      </c>
      <c r="L1276" s="31">
        <v>1</v>
      </c>
      <c r="M1276" s="38">
        <v>45.67</v>
      </c>
      <c r="N1276" s="5"/>
      <c r="O1276" t="str">
        <f>VLOOKUP(I1276,Article_famille!A:B,2,FALSE)</f>
        <v>Pieds</v>
      </c>
      <c r="P1276" t="str">
        <f>VLOOKUP(A1276,'Copier commandes wix'!I:N,4,FALSE)</f>
        <v>‎18‎/‎04‎/‎2017</v>
      </c>
      <c r="Q1276">
        <f>VLOOKUP(G1276,'effectif par contrat'!A:B,2,FALSE)</f>
        <v>3</v>
      </c>
    </row>
    <row r="1277" spans="1:17" x14ac:dyDescent="0.35">
      <c r="A1277" s="58" t="s">
        <v>1800</v>
      </c>
      <c r="B1277" s="40" t="s">
        <v>578</v>
      </c>
      <c r="C1277" s="40" t="str">
        <f t="shared" si="112"/>
        <v>karl</v>
      </c>
      <c r="D1277" s="40">
        <f t="shared" si="113"/>
        <v>5</v>
      </c>
      <c r="E1277" s="40">
        <f t="shared" si="114"/>
        <v>12</v>
      </c>
      <c r="F1277" s="40" t="str">
        <f t="shared" si="115"/>
        <v>HUMBERT</v>
      </c>
      <c r="G1277" s="40" t="str">
        <f>VLOOKUP(F1277,'Effectif contrat'!A:B,2,FALSE)</f>
        <v>THALES - MAINTENANCE</v>
      </c>
      <c r="H1277" s="32" t="s">
        <v>19</v>
      </c>
      <c r="I1277" s="32" t="s">
        <v>20</v>
      </c>
      <c r="J1277" s="32">
        <v>9</v>
      </c>
      <c r="K1277" s="39">
        <v>3.71</v>
      </c>
      <c r="L1277" s="32">
        <v>12</v>
      </c>
      <c r="M1277" s="39">
        <v>44.52</v>
      </c>
      <c r="N1277" s="6"/>
      <c r="O1277" t="str">
        <f>VLOOKUP(I1277,Article_famille!A:B,2,FALSE)</f>
        <v>Mains</v>
      </c>
      <c r="P1277" t="str">
        <f>VLOOKUP(A1277,'Copier commandes wix'!I:N,4,FALSE)</f>
        <v>‎18‎/‎04‎/‎2017</v>
      </c>
      <c r="Q1277">
        <f>VLOOKUP(G1277,'effectif par contrat'!A:B,2,FALSE)</f>
        <v>3</v>
      </c>
    </row>
    <row r="1278" spans="1:17" x14ac:dyDescent="0.35">
      <c r="A1278" s="58" t="s">
        <v>1801</v>
      </c>
      <c r="B1278" s="40" t="s">
        <v>91</v>
      </c>
      <c r="C1278" s="40" t="str">
        <f t="shared" si="112"/>
        <v>pascal</v>
      </c>
      <c r="D1278" s="40">
        <f t="shared" si="113"/>
        <v>7</v>
      </c>
      <c r="E1278" s="40">
        <f t="shared" si="114"/>
        <v>13</v>
      </c>
      <c r="F1278" s="40" t="str">
        <f t="shared" si="115"/>
        <v>garcia</v>
      </c>
      <c r="G1278" s="40" t="str">
        <f>VLOOKUP(F1278,'Effectif contrat'!A:B,2,FALSE)</f>
        <v>PIONEER - MAINTENANCE</v>
      </c>
      <c r="H1278" s="31" t="s">
        <v>574</v>
      </c>
      <c r="I1278" s="31" t="s">
        <v>575</v>
      </c>
      <c r="J1278" s="31">
        <v>42</v>
      </c>
      <c r="K1278" s="38">
        <v>60</v>
      </c>
      <c r="L1278" s="31">
        <v>1</v>
      </c>
      <c r="M1278" s="38">
        <v>60</v>
      </c>
      <c r="N1278" s="5"/>
      <c r="O1278" t="str">
        <f>VLOOKUP(I1278,Article_famille!A:B,2,FALSE)</f>
        <v>Pieds</v>
      </c>
      <c r="P1278" t="str">
        <f>VLOOKUP(A1278,'Copier commandes wix'!I:N,4,FALSE)</f>
        <v>‎19‎/‎04‎/‎2017</v>
      </c>
      <c r="Q1278">
        <f>VLOOKUP(G1278,'effectif par contrat'!A:B,2,FALSE)</f>
        <v>2</v>
      </c>
    </row>
    <row r="1279" spans="1:17" x14ac:dyDescent="0.35">
      <c r="A1279" s="58" t="s">
        <v>1801</v>
      </c>
      <c r="B1279" s="40" t="s">
        <v>91</v>
      </c>
      <c r="C1279" s="40" t="str">
        <f t="shared" si="112"/>
        <v>pascal</v>
      </c>
      <c r="D1279" s="40">
        <f t="shared" si="113"/>
        <v>7</v>
      </c>
      <c r="E1279" s="40">
        <f t="shared" si="114"/>
        <v>13</v>
      </c>
      <c r="F1279" s="40" t="str">
        <f t="shared" si="115"/>
        <v>garcia</v>
      </c>
      <c r="G1279" s="40" t="str">
        <f>VLOOKUP(F1279,'Effectif contrat'!A:B,2,FALSE)</f>
        <v>PIONEER - MAINTENANCE</v>
      </c>
      <c r="H1279" s="32" t="s">
        <v>19</v>
      </c>
      <c r="I1279" s="32" t="s">
        <v>20</v>
      </c>
      <c r="J1279" s="32">
        <v>9</v>
      </c>
      <c r="K1279" s="39">
        <v>3.71</v>
      </c>
      <c r="L1279" s="32">
        <v>12</v>
      </c>
      <c r="M1279" s="39">
        <v>44.52</v>
      </c>
      <c r="N1279" s="6"/>
      <c r="O1279" t="str">
        <f>VLOOKUP(I1279,Article_famille!A:B,2,FALSE)</f>
        <v>Mains</v>
      </c>
      <c r="P1279" t="str">
        <f>VLOOKUP(A1279,'Copier commandes wix'!I:N,4,FALSE)</f>
        <v>‎19‎/‎04‎/‎2017</v>
      </c>
      <c r="Q1279">
        <f>VLOOKUP(G1279,'effectif par contrat'!A:B,2,FALSE)</f>
        <v>2</v>
      </c>
    </row>
    <row r="1280" spans="1:17" x14ac:dyDescent="0.35">
      <c r="A1280" s="58" t="s">
        <v>1802</v>
      </c>
      <c r="B1280" s="40" t="s">
        <v>91</v>
      </c>
      <c r="C1280" s="40" t="str">
        <f t="shared" ref="C1280:C1342" si="116">IFERROR(MID(B1280,1,FIND(" ",B1280,1)-1),"")</f>
        <v>pascal</v>
      </c>
      <c r="D1280" s="40">
        <f t="shared" ref="D1280:D1342" si="117">LEN(C1280)+1</f>
        <v>7</v>
      </c>
      <c r="E1280" s="40">
        <f t="shared" ref="E1280:E1342" si="118">LEN(B1280)</f>
        <v>13</v>
      </c>
      <c r="F1280" s="40" t="str">
        <f t="shared" ref="F1280:F1342" si="119">RIGHT(B1280,E1280-D1280)</f>
        <v>garcia</v>
      </c>
      <c r="G1280" s="40" t="str">
        <f>VLOOKUP(F1280,'Effectif contrat'!A:B,2,FALSE)</f>
        <v>PIONEER - MAINTENANCE</v>
      </c>
      <c r="H1280" s="31" t="s">
        <v>19</v>
      </c>
      <c r="I1280" s="31" t="s">
        <v>163</v>
      </c>
      <c r="J1280" s="31" t="s">
        <v>222</v>
      </c>
      <c r="K1280" s="38">
        <v>3.36</v>
      </c>
      <c r="L1280" s="31">
        <v>5</v>
      </c>
      <c r="M1280" s="38">
        <v>16.8</v>
      </c>
      <c r="N1280" s="5"/>
      <c r="O1280" t="str">
        <f>VLOOKUP(I1280,Article_famille!A:B,2,FALSE)</f>
        <v>Corps</v>
      </c>
      <c r="P1280" t="str">
        <f>VLOOKUP(A1280,'Copier commandes wix'!I:N,4,FALSE)</f>
        <v>‎19‎/‎04‎/‎2017</v>
      </c>
      <c r="Q1280">
        <f>VLOOKUP(G1280,'effectif par contrat'!A:B,2,FALSE)</f>
        <v>2</v>
      </c>
    </row>
    <row r="1281" spans="1:17" x14ac:dyDescent="0.35">
      <c r="A1281" s="58" t="s">
        <v>1803</v>
      </c>
      <c r="B1281" s="40" t="s">
        <v>214</v>
      </c>
      <c r="C1281" s="40" t="str">
        <f t="shared" si="116"/>
        <v>vincent</v>
      </c>
      <c r="D1281" s="40">
        <f t="shared" si="117"/>
        <v>8</v>
      </c>
      <c r="E1281" s="40">
        <f t="shared" si="118"/>
        <v>16</v>
      </c>
      <c r="F1281" s="40" t="str">
        <f t="shared" si="119"/>
        <v>davantes</v>
      </c>
      <c r="G1281" s="40" t="str">
        <f>VLOOKUP(F1281,'Effectif contrat'!A:B,2,FALSE)</f>
        <v>AIRBUS - TRAVAUX MOSE</v>
      </c>
      <c r="H1281" s="31" t="s">
        <v>574</v>
      </c>
      <c r="I1281" s="31" t="s">
        <v>575</v>
      </c>
      <c r="J1281" s="31">
        <v>42</v>
      </c>
      <c r="K1281" s="38">
        <v>60</v>
      </c>
      <c r="L1281" s="31">
        <v>1</v>
      </c>
      <c r="M1281" s="38">
        <v>60</v>
      </c>
      <c r="N1281" s="5"/>
      <c r="O1281" t="str">
        <f>VLOOKUP(I1281,Article_famille!A:B,2,FALSE)</f>
        <v>Pieds</v>
      </c>
      <c r="P1281" t="str">
        <f>VLOOKUP(A1281,'Copier commandes wix'!I:N,4,FALSE)</f>
        <v>‎21‎/‎04‎/‎2017</v>
      </c>
      <c r="Q1281">
        <f>VLOOKUP(G1281,'effectif par contrat'!A:B,2,FALSE)</f>
        <v>5</v>
      </c>
    </row>
    <row r="1282" spans="1:17" x14ac:dyDescent="0.35">
      <c r="A1282" s="58" t="s">
        <v>1803</v>
      </c>
      <c r="B1282" s="40" t="s">
        <v>214</v>
      </c>
      <c r="C1282" s="40" t="str">
        <f t="shared" si="116"/>
        <v>vincent</v>
      </c>
      <c r="D1282" s="40">
        <f t="shared" si="117"/>
        <v>8</v>
      </c>
      <c r="E1282" s="40">
        <f t="shared" si="118"/>
        <v>16</v>
      </c>
      <c r="F1282" s="40" t="str">
        <f t="shared" si="119"/>
        <v>davantes</v>
      </c>
      <c r="G1282" s="40" t="str">
        <f>VLOOKUP(F1282,'Effectif contrat'!A:B,2,FALSE)</f>
        <v>AIRBUS - TRAVAUX MOSE</v>
      </c>
      <c r="H1282" s="32" t="s">
        <v>574</v>
      </c>
      <c r="I1282" s="32" t="s">
        <v>575</v>
      </c>
      <c r="J1282" s="32">
        <v>43</v>
      </c>
      <c r="K1282" s="39">
        <v>60</v>
      </c>
      <c r="L1282" s="32">
        <v>4</v>
      </c>
      <c r="M1282" s="39">
        <v>240</v>
      </c>
      <c r="N1282" s="6"/>
      <c r="O1282" t="str">
        <f>VLOOKUP(I1282,Article_famille!A:B,2,FALSE)</f>
        <v>Pieds</v>
      </c>
      <c r="P1282" t="str">
        <f>VLOOKUP(A1282,'Copier commandes wix'!I:N,4,FALSE)</f>
        <v>‎21‎/‎04‎/‎2017</v>
      </c>
      <c r="Q1282">
        <f>VLOOKUP(G1282,'effectif par contrat'!A:B,2,FALSE)</f>
        <v>5</v>
      </c>
    </row>
    <row r="1283" spans="1:17" x14ac:dyDescent="0.35">
      <c r="A1283" s="58" t="s">
        <v>1803</v>
      </c>
      <c r="B1283" s="40" t="s">
        <v>214</v>
      </c>
      <c r="C1283" s="40" t="str">
        <f t="shared" si="116"/>
        <v>vincent</v>
      </c>
      <c r="D1283" s="40">
        <f t="shared" si="117"/>
        <v>8</v>
      </c>
      <c r="E1283" s="40">
        <f t="shared" si="118"/>
        <v>16</v>
      </c>
      <c r="F1283" s="40" t="str">
        <f t="shared" si="119"/>
        <v>davantes</v>
      </c>
      <c r="G1283" s="40" t="str">
        <f>VLOOKUP(F1283,'Effectif contrat'!A:B,2,FALSE)</f>
        <v>AIRBUS - TRAVAUX MOSE</v>
      </c>
      <c r="H1283" s="31" t="s">
        <v>574</v>
      </c>
      <c r="I1283" s="31" t="s">
        <v>575</v>
      </c>
      <c r="J1283" s="31">
        <v>45</v>
      </c>
      <c r="K1283" s="38">
        <v>60</v>
      </c>
      <c r="L1283" s="31">
        <v>1</v>
      </c>
      <c r="M1283" s="38">
        <v>60</v>
      </c>
      <c r="N1283" s="5"/>
      <c r="O1283" t="str">
        <f>VLOOKUP(I1283,Article_famille!A:B,2,FALSE)</f>
        <v>Pieds</v>
      </c>
      <c r="P1283" t="str">
        <f>VLOOKUP(A1283,'Copier commandes wix'!I:N,4,FALSE)</f>
        <v>‎21‎/‎04‎/‎2017</v>
      </c>
      <c r="Q1283">
        <f>VLOOKUP(G1283,'effectif par contrat'!A:B,2,FALSE)</f>
        <v>5</v>
      </c>
    </row>
    <row r="1284" spans="1:17" x14ac:dyDescent="0.35">
      <c r="A1284" s="58" t="s">
        <v>1803</v>
      </c>
      <c r="B1284" s="40" t="s">
        <v>214</v>
      </c>
      <c r="C1284" s="40" t="str">
        <f t="shared" si="116"/>
        <v>vincent</v>
      </c>
      <c r="D1284" s="40">
        <f t="shared" si="117"/>
        <v>8</v>
      </c>
      <c r="E1284" s="40">
        <f t="shared" si="118"/>
        <v>16</v>
      </c>
      <c r="F1284" s="40" t="str">
        <f t="shared" si="119"/>
        <v>davantes</v>
      </c>
      <c r="G1284" s="40" t="str">
        <f>VLOOKUP(F1284,'Effectif contrat'!A:B,2,FALSE)</f>
        <v>AIRBUS - TRAVAUX MOSE</v>
      </c>
      <c r="H1284" s="32" t="s">
        <v>574</v>
      </c>
      <c r="I1284" s="32" t="s">
        <v>575</v>
      </c>
      <c r="J1284" s="32">
        <v>47</v>
      </c>
      <c r="K1284" s="39">
        <v>60</v>
      </c>
      <c r="L1284" s="32">
        <v>1</v>
      </c>
      <c r="M1284" s="39">
        <v>60</v>
      </c>
      <c r="N1284" s="6"/>
      <c r="O1284" t="str">
        <f>VLOOKUP(I1284,Article_famille!A:B,2,FALSE)</f>
        <v>Pieds</v>
      </c>
      <c r="P1284" t="str">
        <f>VLOOKUP(A1284,'Copier commandes wix'!I:N,4,FALSE)</f>
        <v>‎21‎/‎04‎/‎2017</v>
      </c>
      <c r="Q1284">
        <f>VLOOKUP(G1284,'effectif par contrat'!A:B,2,FALSE)</f>
        <v>5</v>
      </c>
    </row>
    <row r="1285" spans="1:17" x14ac:dyDescent="0.35">
      <c r="A1285" s="58" t="s">
        <v>1803</v>
      </c>
      <c r="B1285" s="40" t="s">
        <v>214</v>
      </c>
      <c r="C1285" s="40" t="str">
        <f t="shared" si="116"/>
        <v>vincent</v>
      </c>
      <c r="D1285" s="40">
        <f t="shared" si="117"/>
        <v>8</v>
      </c>
      <c r="E1285" s="40">
        <f t="shared" si="118"/>
        <v>16</v>
      </c>
      <c r="F1285" s="40" t="str">
        <f t="shared" si="119"/>
        <v>davantes</v>
      </c>
      <c r="G1285" s="40" t="str">
        <f>VLOOKUP(F1285,'Effectif contrat'!A:B,2,FALSE)</f>
        <v>AIRBUS - TRAVAUX MOSE</v>
      </c>
      <c r="H1285" s="31" t="s">
        <v>19</v>
      </c>
      <c r="I1285" s="31" t="s">
        <v>62</v>
      </c>
      <c r="J1285" s="31" t="s">
        <v>480</v>
      </c>
      <c r="K1285" s="38">
        <v>4.26</v>
      </c>
      <c r="L1285" s="31">
        <v>9</v>
      </c>
      <c r="M1285" s="38">
        <v>38.340000000000003</v>
      </c>
      <c r="N1285" s="5"/>
      <c r="O1285" t="str">
        <f>VLOOKUP(I1285,Article_famille!A:B,2,FALSE)</f>
        <v>Pieds</v>
      </c>
      <c r="P1285" t="str">
        <f>VLOOKUP(A1285,'Copier commandes wix'!I:N,4,FALSE)</f>
        <v>‎21‎/‎04‎/‎2017</v>
      </c>
      <c r="Q1285">
        <f>VLOOKUP(G1285,'effectif par contrat'!A:B,2,FALSE)</f>
        <v>5</v>
      </c>
    </row>
    <row r="1286" spans="1:17" x14ac:dyDescent="0.35">
      <c r="A1286" s="58" t="s">
        <v>1803</v>
      </c>
      <c r="B1286" s="40" t="s">
        <v>214</v>
      </c>
      <c r="C1286" s="40" t="str">
        <f t="shared" si="116"/>
        <v>vincent</v>
      </c>
      <c r="D1286" s="40">
        <f t="shared" si="117"/>
        <v>8</v>
      </c>
      <c r="E1286" s="40">
        <f t="shared" si="118"/>
        <v>16</v>
      </c>
      <c r="F1286" s="40" t="str">
        <f t="shared" si="119"/>
        <v>davantes</v>
      </c>
      <c r="G1286" s="40" t="str">
        <f>VLOOKUP(F1286,'Effectif contrat'!A:B,2,FALSE)</f>
        <v>AIRBUS - TRAVAUX MOSE</v>
      </c>
      <c r="H1286" s="32" t="s">
        <v>112</v>
      </c>
      <c r="I1286" s="32" t="s">
        <v>113</v>
      </c>
      <c r="J1286" s="32" t="s">
        <v>114</v>
      </c>
      <c r="K1286" s="39">
        <v>0</v>
      </c>
      <c r="L1286" s="32">
        <v>1</v>
      </c>
      <c r="M1286" s="39">
        <v>0</v>
      </c>
      <c r="N1286" s="6"/>
      <c r="O1286" t="str">
        <f>VLOOKUP(I1286,Article_famille!A:B,2,FALSE)</f>
        <v>VPI</v>
      </c>
      <c r="P1286" t="str">
        <f>VLOOKUP(A1286,'Copier commandes wix'!I:N,4,FALSE)</f>
        <v>‎21‎/‎04‎/‎2017</v>
      </c>
      <c r="Q1286">
        <f>VLOOKUP(G1286,'effectif par contrat'!A:B,2,FALSE)</f>
        <v>5</v>
      </c>
    </row>
    <row r="1287" spans="1:17" x14ac:dyDescent="0.35">
      <c r="A1287" s="58" t="s">
        <v>1803</v>
      </c>
      <c r="B1287" s="40" t="s">
        <v>214</v>
      </c>
      <c r="C1287" s="40" t="str">
        <f t="shared" si="116"/>
        <v>vincent</v>
      </c>
      <c r="D1287" s="40">
        <f t="shared" si="117"/>
        <v>8</v>
      </c>
      <c r="E1287" s="40">
        <f t="shared" si="118"/>
        <v>16</v>
      </c>
      <c r="F1287" s="40" t="str">
        <f t="shared" si="119"/>
        <v>davantes</v>
      </c>
      <c r="G1287" s="40" t="str">
        <f>VLOOKUP(F1287,'Effectif contrat'!A:B,2,FALSE)</f>
        <v>AIRBUS - TRAVAUX MOSE</v>
      </c>
      <c r="H1287" s="31" t="s">
        <v>112</v>
      </c>
      <c r="I1287" s="31" t="s">
        <v>208</v>
      </c>
      <c r="J1287" s="31" t="s">
        <v>15</v>
      </c>
      <c r="K1287" s="38">
        <v>0</v>
      </c>
      <c r="L1287" s="31">
        <v>1</v>
      </c>
      <c r="M1287" s="38">
        <v>0</v>
      </c>
      <c r="N1287" s="5"/>
      <c r="O1287" t="str">
        <f>VLOOKUP(I1287,Article_famille!A:B,2,FALSE)</f>
        <v>VPI</v>
      </c>
      <c r="P1287" t="str">
        <f>VLOOKUP(A1287,'Copier commandes wix'!I:N,4,FALSE)</f>
        <v>‎21‎/‎04‎/‎2017</v>
      </c>
      <c r="Q1287">
        <f>VLOOKUP(G1287,'effectif par contrat'!A:B,2,FALSE)</f>
        <v>5</v>
      </c>
    </row>
    <row r="1288" spans="1:17" x14ac:dyDescent="0.35">
      <c r="A1288" s="58" t="s">
        <v>1804</v>
      </c>
      <c r="B1288" s="40" t="s">
        <v>579</v>
      </c>
      <c r="C1288" s="40" t="str">
        <f t="shared" si="116"/>
        <v>Florian</v>
      </c>
      <c r="D1288" s="40">
        <f t="shared" si="117"/>
        <v>8</v>
      </c>
      <c r="E1288" s="40">
        <f t="shared" si="118"/>
        <v>14</v>
      </c>
      <c r="F1288" s="40" t="str">
        <f t="shared" si="119"/>
        <v>Devals</v>
      </c>
      <c r="G1288" s="40" t="str">
        <f>VLOOKUP(F1288,'Effectif contrat'!A:B,2,FALSE)</f>
        <v>PIERRE FABRE - MAINTENANCE</v>
      </c>
      <c r="H1288" s="31" t="s">
        <v>574</v>
      </c>
      <c r="I1288" s="31" t="s">
        <v>575</v>
      </c>
      <c r="J1288" s="31">
        <v>43</v>
      </c>
      <c r="K1288" s="38">
        <v>60</v>
      </c>
      <c r="L1288" s="31">
        <v>1</v>
      </c>
      <c r="M1288" s="38">
        <v>60</v>
      </c>
      <c r="N1288" s="5"/>
      <c r="O1288" t="str">
        <f>VLOOKUP(I1288,Article_famille!A:B,2,FALSE)</f>
        <v>Pieds</v>
      </c>
      <c r="P1288" t="str">
        <f>VLOOKUP(A1288,'Copier commandes wix'!I:N,4,FALSE)</f>
        <v>‎28‎/‎04‎/‎2017</v>
      </c>
      <c r="Q1288">
        <f>VLOOKUP(G1288,'effectif par contrat'!A:B,2,FALSE)</f>
        <v>2</v>
      </c>
    </row>
    <row r="1289" spans="1:17" x14ac:dyDescent="0.35">
      <c r="A1289" s="58" t="s">
        <v>1805</v>
      </c>
      <c r="B1289" s="40" t="s">
        <v>580</v>
      </c>
      <c r="C1289" s="40" t="str">
        <f t="shared" si="116"/>
        <v>romain</v>
      </c>
      <c r="D1289" s="40">
        <f t="shared" si="117"/>
        <v>7</v>
      </c>
      <c r="E1289" s="40">
        <f t="shared" si="118"/>
        <v>14</v>
      </c>
      <c r="F1289" s="40" t="str">
        <f t="shared" si="119"/>
        <v>VERGNES</v>
      </c>
      <c r="G1289" s="40" t="str">
        <f>VLOOKUP(F1289,'Effectif contrat'!A:B,2,FALSE)</f>
        <v>AIRBUS - MAINTENANCE MOSE</v>
      </c>
      <c r="H1289" s="31" t="s">
        <v>19</v>
      </c>
      <c r="I1289" s="31" t="s">
        <v>455</v>
      </c>
      <c r="J1289" s="31">
        <v>46</v>
      </c>
      <c r="K1289" s="38">
        <v>45.67</v>
      </c>
      <c r="L1289" s="31">
        <v>1</v>
      </c>
      <c r="M1289" s="38">
        <v>45.67</v>
      </c>
      <c r="N1289" s="5"/>
      <c r="O1289" t="str">
        <f>VLOOKUP(I1289,Article_famille!A:B,2,FALSE)</f>
        <v>Pieds</v>
      </c>
      <c r="P1289" t="str">
        <f>VLOOKUP(A1289,'Copier commandes wix'!I:N,4,FALSE)</f>
        <v>‎03‎/‎05‎/‎2017</v>
      </c>
      <c r="Q1289">
        <f>VLOOKUP(G1289,'effectif par contrat'!A:B,2,FALSE)</f>
        <v>37</v>
      </c>
    </row>
    <row r="1290" spans="1:17" x14ac:dyDescent="0.35">
      <c r="A1290" s="58" t="s">
        <v>1806</v>
      </c>
      <c r="B1290" s="40" t="s">
        <v>497</v>
      </c>
      <c r="C1290" s="40" t="str">
        <f t="shared" si="116"/>
        <v>ALEXANDRE</v>
      </c>
      <c r="D1290" s="40">
        <f t="shared" si="117"/>
        <v>10</v>
      </c>
      <c r="E1290" s="40">
        <f t="shared" si="118"/>
        <v>20</v>
      </c>
      <c r="F1290" s="40" t="str">
        <f t="shared" si="119"/>
        <v>MOUREMBLES</v>
      </c>
      <c r="G1290" s="40" t="str">
        <f>VLOOKUP(F1290,'Effectif contrat'!A:B,2,FALSE)</f>
        <v>CLIENTS DIVERS - TRAVAUX &amp; MAINTENANCE</v>
      </c>
      <c r="H1290" s="31" t="s">
        <v>19</v>
      </c>
      <c r="I1290" s="31" t="s">
        <v>20</v>
      </c>
      <c r="J1290" s="31">
        <v>9</v>
      </c>
      <c r="K1290" s="38">
        <v>3.71</v>
      </c>
      <c r="L1290" s="31">
        <v>10</v>
      </c>
      <c r="M1290" s="38">
        <v>37.1</v>
      </c>
      <c r="N1290" s="5"/>
      <c r="O1290" t="str">
        <f>VLOOKUP(I1290,Article_famille!A:B,2,FALSE)</f>
        <v>Mains</v>
      </c>
      <c r="P1290" t="str">
        <f>VLOOKUP(A1290,'Copier commandes wix'!I:N,4,FALSE)</f>
        <v>‎03‎/‎05‎/‎2017</v>
      </c>
      <c r="Q1290">
        <f>VLOOKUP(G1290,'effectif par contrat'!A:B,2,FALSE)</f>
        <v>8</v>
      </c>
    </row>
    <row r="1291" spans="1:17" x14ac:dyDescent="0.35">
      <c r="A1291" s="58" t="s">
        <v>1806</v>
      </c>
      <c r="B1291" s="40" t="s">
        <v>497</v>
      </c>
      <c r="C1291" s="40" t="str">
        <f t="shared" si="116"/>
        <v>ALEXANDRE</v>
      </c>
      <c r="D1291" s="40">
        <f t="shared" si="117"/>
        <v>10</v>
      </c>
      <c r="E1291" s="40">
        <f t="shared" si="118"/>
        <v>20</v>
      </c>
      <c r="F1291" s="40" t="str">
        <f t="shared" si="119"/>
        <v>MOUREMBLES</v>
      </c>
      <c r="G1291" s="40" t="str">
        <f>VLOOKUP(F1291,'Effectif contrat'!A:B,2,FALSE)</f>
        <v>CLIENTS DIVERS - TRAVAUX &amp; MAINTENANCE</v>
      </c>
      <c r="H1291" s="32" t="s">
        <v>19</v>
      </c>
      <c r="I1291" s="32" t="s">
        <v>20</v>
      </c>
      <c r="J1291" s="32">
        <v>10</v>
      </c>
      <c r="K1291" s="39">
        <v>3.71</v>
      </c>
      <c r="L1291" s="32">
        <v>10</v>
      </c>
      <c r="M1291" s="39">
        <v>37.1</v>
      </c>
      <c r="N1291" s="6"/>
      <c r="O1291" t="str">
        <f>VLOOKUP(I1291,Article_famille!A:B,2,FALSE)</f>
        <v>Mains</v>
      </c>
      <c r="P1291" t="str">
        <f>VLOOKUP(A1291,'Copier commandes wix'!I:N,4,FALSE)</f>
        <v>‎03‎/‎05‎/‎2017</v>
      </c>
      <c r="Q1291">
        <f>VLOOKUP(G1291,'effectif par contrat'!A:B,2,FALSE)</f>
        <v>8</v>
      </c>
    </row>
    <row r="1292" spans="1:17" x14ac:dyDescent="0.35">
      <c r="A1292" s="58" t="s">
        <v>1806</v>
      </c>
      <c r="B1292" s="40" t="s">
        <v>497</v>
      </c>
      <c r="C1292" s="40" t="str">
        <f t="shared" si="116"/>
        <v>ALEXANDRE</v>
      </c>
      <c r="D1292" s="40">
        <f t="shared" si="117"/>
        <v>10</v>
      </c>
      <c r="E1292" s="40">
        <f t="shared" si="118"/>
        <v>20</v>
      </c>
      <c r="F1292" s="40" t="str">
        <f t="shared" si="119"/>
        <v>MOUREMBLES</v>
      </c>
      <c r="G1292" s="40" t="str">
        <f>VLOOKUP(F1292,'Effectif contrat'!A:B,2,FALSE)</f>
        <v>CLIENTS DIVERS - TRAVAUX &amp; MAINTENANCE</v>
      </c>
      <c r="H1292" s="31" t="s">
        <v>19</v>
      </c>
      <c r="I1292" s="31" t="s">
        <v>20</v>
      </c>
      <c r="J1292" s="31">
        <v>11</v>
      </c>
      <c r="K1292" s="38">
        <v>3.71</v>
      </c>
      <c r="L1292" s="31">
        <v>10</v>
      </c>
      <c r="M1292" s="38">
        <v>37.1</v>
      </c>
      <c r="N1292" s="5"/>
      <c r="O1292" t="str">
        <f>VLOOKUP(I1292,Article_famille!A:B,2,FALSE)</f>
        <v>Mains</v>
      </c>
      <c r="P1292" t="str">
        <f>VLOOKUP(A1292,'Copier commandes wix'!I:N,4,FALSE)</f>
        <v>‎03‎/‎05‎/‎2017</v>
      </c>
      <c r="Q1292">
        <f>VLOOKUP(G1292,'effectif par contrat'!A:B,2,FALSE)</f>
        <v>8</v>
      </c>
    </row>
    <row r="1293" spans="1:17" x14ac:dyDescent="0.35">
      <c r="A1293" s="58" t="s">
        <v>1806</v>
      </c>
      <c r="B1293" s="40" t="s">
        <v>497</v>
      </c>
      <c r="C1293" s="40" t="str">
        <f t="shared" si="116"/>
        <v>ALEXANDRE</v>
      </c>
      <c r="D1293" s="40">
        <f t="shared" si="117"/>
        <v>10</v>
      </c>
      <c r="E1293" s="40">
        <f t="shared" si="118"/>
        <v>20</v>
      </c>
      <c r="F1293" s="40" t="str">
        <f t="shared" si="119"/>
        <v>MOUREMBLES</v>
      </c>
      <c r="G1293" s="40" t="str">
        <f>VLOOKUP(F1293,'Effectif contrat'!A:B,2,FALSE)</f>
        <v>CLIENTS DIVERS - TRAVAUX &amp; MAINTENANCE</v>
      </c>
      <c r="H1293" s="32" t="s">
        <v>19</v>
      </c>
      <c r="I1293" s="32" t="s">
        <v>468</v>
      </c>
      <c r="J1293" s="32"/>
      <c r="K1293" s="39">
        <v>5.63</v>
      </c>
      <c r="L1293" s="32">
        <v>20</v>
      </c>
      <c r="M1293" s="39">
        <v>112.6</v>
      </c>
      <c r="N1293" s="6"/>
      <c r="O1293" t="str">
        <f>VLOOKUP(I1293,Article_famille!A:B,2,FALSE)</f>
        <v>Yeux</v>
      </c>
      <c r="P1293" t="str">
        <f>VLOOKUP(A1293,'Copier commandes wix'!I:N,4,FALSE)</f>
        <v>‎03‎/‎05‎/‎2017</v>
      </c>
      <c r="Q1293">
        <f>VLOOKUP(G1293,'effectif par contrat'!A:B,2,FALSE)</f>
        <v>8</v>
      </c>
    </row>
    <row r="1294" spans="1:17" x14ac:dyDescent="0.35">
      <c r="A1294" s="58" t="s">
        <v>1807</v>
      </c>
      <c r="B1294" s="40" t="s">
        <v>581</v>
      </c>
      <c r="C1294" s="40" t="str">
        <f t="shared" si="116"/>
        <v>Romain</v>
      </c>
      <c r="D1294" s="40">
        <f t="shared" si="117"/>
        <v>7</v>
      </c>
      <c r="E1294" s="40">
        <f t="shared" si="118"/>
        <v>14</v>
      </c>
      <c r="F1294" s="40" t="str">
        <f t="shared" si="119"/>
        <v>Vincent</v>
      </c>
      <c r="G1294" s="40" t="str">
        <f>VLOOKUP(F1294,'Effectif contrat'!A:B,2,FALSE)</f>
        <v>AIRBUS - MAINTENANCE MOSE</v>
      </c>
      <c r="H1294" s="31" t="s">
        <v>112</v>
      </c>
      <c r="I1294" s="31" t="s">
        <v>208</v>
      </c>
      <c r="J1294" s="31" t="s">
        <v>209</v>
      </c>
      <c r="K1294" s="38">
        <v>0</v>
      </c>
      <c r="L1294" s="31">
        <v>3</v>
      </c>
      <c r="M1294" s="38">
        <v>0</v>
      </c>
      <c r="N1294" s="5"/>
      <c r="O1294" t="str">
        <f>VLOOKUP(I1294,Article_famille!A:B,2,FALSE)</f>
        <v>VPI</v>
      </c>
      <c r="P1294" t="str">
        <f>VLOOKUP(A1294,'Copier commandes wix'!I:N,4,FALSE)</f>
        <v>‎03‎/‎05‎/‎2017</v>
      </c>
      <c r="Q1294">
        <f>VLOOKUP(G1294,'effectif par contrat'!A:B,2,FALSE)</f>
        <v>37</v>
      </c>
    </row>
    <row r="1295" spans="1:17" x14ac:dyDescent="0.35">
      <c r="A1295" s="58" t="s">
        <v>1808</v>
      </c>
      <c r="B1295" s="40" t="s">
        <v>582</v>
      </c>
      <c r="C1295" s="40" t="str">
        <f t="shared" si="116"/>
        <v>Jean-michel</v>
      </c>
      <c r="D1295" s="40">
        <f t="shared" si="117"/>
        <v>12</v>
      </c>
      <c r="E1295" s="40">
        <f t="shared" si="118"/>
        <v>19</v>
      </c>
      <c r="F1295" s="40" t="str">
        <f t="shared" si="119"/>
        <v>Loubens</v>
      </c>
      <c r="G1295" s="40" t="str">
        <f>VLOOKUP(F1295,'Effectif contrat'!A:B,2,FALSE)</f>
        <v>AIRBUS - MAINTENANCE MOSE</v>
      </c>
      <c r="H1295" s="31" t="s">
        <v>112</v>
      </c>
      <c r="I1295" s="31" t="s">
        <v>208</v>
      </c>
      <c r="J1295" s="31" t="s">
        <v>217</v>
      </c>
      <c r="K1295" s="38">
        <v>0</v>
      </c>
      <c r="L1295" s="31">
        <v>3</v>
      </c>
      <c r="M1295" s="38">
        <v>0</v>
      </c>
      <c r="N1295" s="5"/>
      <c r="O1295" t="str">
        <f>VLOOKUP(I1295,Article_famille!A:B,2,FALSE)</f>
        <v>VPI</v>
      </c>
      <c r="P1295" t="str">
        <f>VLOOKUP(A1295,'Copier commandes wix'!I:N,4,FALSE)</f>
        <v>‎03‎/‎05‎/‎2017</v>
      </c>
      <c r="Q1295">
        <f>VLOOKUP(G1295,'effectif par contrat'!A:B,2,FALSE)</f>
        <v>37</v>
      </c>
    </row>
    <row r="1296" spans="1:17" x14ac:dyDescent="0.35">
      <c r="A1296" s="58" t="s">
        <v>1809</v>
      </c>
      <c r="B1296" s="40" t="s">
        <v>497</v>
      </c>
      <c r="C1296" s="40" t="str">
        <f t="shared" si="116"/>
        <v>ALEXANDRE</v>
      </c>
      <c r="D1296" s="40">
        <f t="shared" si="117"/>
        <v>10</v>
      </c>
      <c r="E1296" s="40">
        <f t="shared" si="118"/>
        <v>20</v>
      </c>
      <c r="F1296" s="40" t="str">
        <f t="shared" si="119"/>
        <v>MOUREMBLES</v>
      </c>
      <c r="G1296" s="40" t="str">
        <f>VLOOKUP(F1296,'Effectif contrat'!A:B,2,FALSE)</f>
        <v>CLIENTS DIVERS - TRAVAUX &amp; MAINTENANCE</v>
      </c>
      <c r="H1296" s="31" t="s">
        <v>112</v>
      </c>
      <c r="I1296" s="31" t="s">
        <v>208</v>
      </c>
      <c r="J1296" s="31" t="s">
        <v>209</v>
      </c>
      <c r="K1296" s="38">
        <v>0</v>
      </c>
      <c r="L1296" s="31">
        <v>1</v>
      </c>
      <c r="M1296" s="38">
        <v>0</v>
      </c>
      <c r="N1296" s="5"/>
      <c r="O1296" t="str">
        <f>VLOOKUP(I1296,Article_famille!A:B,2,FALSE)</f>
        <v>VPI</v>
      </c>
      <c r="P1296" t="str">
        <f>VLOOKUP(A1296,'Copier commandes wix'!I:N,4,FALSE)</f>
        <v>‎04‎/‎05‎/‎2017</v>
      </c>
      <c r="Q1296">
        <f>VLOOKUP(G1296,'effectif par contrat'!A:B,2,FALSE)</f>
        <v>8</v>
      </c>
    </row>
    <row r="1297" spans="1:17" x14ac:dyDescent="0.35">
      <c r="A1297" s="58" t="s">
        <v>1809</v>
      </c>
      <c r="B1297" s="40" t="s">
        <v>497</v>
      </c>
      <c r="C1297" s="40" t="str">
        <f t="shared" si="116"/>
        <v>ALEXANDRE</v>
      </c>
      <c r="D1297" s="40">
        <f t="shared" si="117"/>
        <v>10</v>
      </c>
      <c r="E1297" s="40">
        <f t="shared" si="118"/>
        <v>20</v>
      </c>
      <c r="F1297" s="40" t="str">
        <f t="shared" si="119"/>
        <v>MOUREMBLES</v>
      </c>
      <c r="G1297" s="40" t="str">
        <f>VLOOKUP(F1297,'Effectif contrat'!A:B,2,FALSE)</f>
        <v>CLIENTS DIVERS - TRAVAUX &amp; MAINTENANCE</v>
      </c>
      <c r="H1297" s="32" t="s">
        <v>112</v>
      </c>
      <c r="I1297" s="32" t="s">
        <v>207</v>
      </c>
      <c r="J1297" s="32" t="s">
        <v>493</v>
      </c>
      <c r="K1297" s="39">
        <v>0</v>
      </c>
      <c r="L1297" s="32">
        <v>1</v>
      </c>
      <c r="M1297" s="39">
        <v>0</v>
      </c>
      <c r="N1297" s="6"/>
      <c r="O1297" t="str">
        <f>VLOOKUP(I1297,Article_famille!A:B,2,FALSE)</f>
        <v>VPI</v>
      </c>
      <c r="P1297" t="str">
        <f>VLOOKUP(A1297,'Copier commandes wix'!I:N,4,FALSE)</f>
        <v>‎04‎/‎05‎/‎2017</v>
      </c>
      <c r="Q1297">
        <f>VLOOKUP(G1297,'effectif par contrat'!A:B,2,FALSE)</f>
        <v>8</v>
      </c>
    </row>
    <row r="1298" spans="1:17" x14ac:dyDescent="0.35">
      <c r="A1298" s="58" t="s">
        <v>1810</v>
      </c>
      <c r="B1298" s="40" t="s">
        <v>32</v>
      </c>
      <c r="C1298" s="40" t="str">
        <f t="shared" si="116"/>
        <v>Vincent</v>
      </c>
      <c r="D1298" s="40">
        <f t="shared" si="117"/>
        <v>8</v>
      </c>
      <c r="E1298" s="40">
        <f t="shared" si="118"/>
        <v>14</v>
      </c>
      <c r="F1298" s="40" t="str">
        <f t="shared" si="119"/>
        <v>PASCAL</v>
      </c>
      <c r="G1298" s="40" t="str">
        <f>VLOOKUP(F1298,'Effectif contrat'!A:B,2,FALSE)</f>
        <v>AIRBUS - MAINTENANCE FAL</v>
      </c>
      <c r="H1298" s="31" t="s">
        <v>19</v>
      </c>
      <c r="I1298" s="31" t="s">
        <v>20</v>
      </c>
      <c r="J1298" s="31">
        <v>9</v>
      </c>
      <c r="K1298" s="38">
        <v>3.71</v>
      </c>
      <c r="L1298" s="31">
        <v>36</v>
      </c>
      <c r="M1298" s="38">
        <v>133.56</v>
      </c>
      <c r="N1298" s="5"/>
      <c r="O1298" t="str">
        <f>VLOOKUP(I1298,Article_famille!A:B,2,FALSE)</f>
        <v>Mains</v>
      </c>
      <c r="P1298" t="str">
        <f>VLOOKUP(A1298,'Copier commandes wix'!I:N,4,FALSE)</f>
        <v>‎09‎/‎05‎/‎2017</v>
      </c>
      <c r="Q1298">
        <f>VLOOKUP(G1298,'effectif par contrat'!A:B,2,FALSE)</f>
        <v>38</v>
      </c>
    </row>
    <row r="1299" spans="1:17" x14ac:dyDescent="0.35">
      <c r="A1299" s="58" t="s">
        <v>1810</v>
      </c>
      <c r="B1299" s="40" t="s">
        <v>32</v>
      </c>
      <c r="C1299" s="40" t="str">
        <f t="shared" si="116"/>
        <v>Vincent</v>
      </c>
      <c r="D1299" s="40">
        <f t="shared" si="117"/>
        <v>8</v>
      </c>
      <c r="E1299" s="40">
        <f t="shared" si="118"/>
        <v>14</v>
      </c>
      <c r="F1299" s="40" t="str">
        <f t="shared" si="119"/>
        <v>PASCAL</v>
      </c>
      <c r="G1299" s="40" t="str">
        <f>VLOOKUP(F1299,'Effectif contrat'!A:B,2,FALSE)</f>
        <v>AIRBUS - MAINTENANCE FAL</v>
      </c>
      <c r="H1299" s="32" t="s">
        <v>19</v>
      </c>
      <c r="I1299" s="32" t="s">
        <v>443</v>
      </c>
      <c r="J1299" s="32"/>
      <c r="K1299" s="39">
        <v>3.95</v>
      </c>
      <c r="L1299" s="32">
        <v>20</v>
      </c>
      <c r="M1299" s="39">
        <v>79</v>
      </c>
      <c r="N1299" s="6"/>
      <c r="O1299" t="str">
        <f>VLOOKUP(I1299,Article_famille!A:B,2,FALSE)</f>
        <v>Respiratoire</v>
      </c>
      <c r="P1299" t="str">
        <f>VLOOKUP(A1299,'Copier commandes wix'!I:N,4,FALSE)</f>
        <v>‎09‎/‎05‎/‎2017</v>
      </c>
      <c r="Q1299">
        <f>VLOOKUP(G1299,'effectif par contrat'!A:B,2,FALSE)</f>
        <v>38</v>
      </c>
    </row>
    <row r="1300" spans="1:17" x14ac:dyDescent="0.35">
      <c r="A1300" s="58" t="s">
        <v>1811</v>
      </c>
      <c r="B1300" s="40" t="s">
        <v>486</v>
      </c>
      <c r="C1300" s="40" t="str">
        <f t="shared" si="116"/>
        <v>MAthieu</v>
      </c>
      <c r="D1300" s="40">
        <f t="shared" si="117"/>
        <v>8</v>
      </c>
      <c r="E1300" s="40">
        <f t="shared" si="118"/>
        <v>17</v>
      </c>
      <c r="F1300" s="40" t="str">
        <f t="shared" si="119"/>
        <v>Cantonnet</v>
      </c>
      <c r="G1300" s="40" t="str">
        <f>VLOOKUP(F1300,'Effectif contrat'!A:B,2,FALSE)</f>
        <v>AIRBUS - MAINTENANCE FAL</v>
      </c>
      <c r="H1300" s="31" t="s">
        <v>25</v>
      </c>
      <c r="I1300" s="31" t="s">
        <v>90</v>
      </c>
      <c r="J1300" s="31">
        <v>46</v>
      </c>
      <c r="K1300" s="38">
        <v>39.85</v>
      </c>
      <c r="L1300" s="31">
        <v>1</v>
      </c>
      <c r="M1300" s="38">
        <v>39.85</v>
      </c>
      <c r="N1300" s="5"/>
      <c r="O1300" t="str">
        <f>VLOOKUP(I1300,Article_famille!A:B,2,FALSE)</f>
        <v>Pieds</v>
      </c>
      <c r="P1300" t="str">
        <f>VLOOKUP(A1300,'Copier commandes wix'!I:N,4,FALSE)</f>
        <v>‎09‎/‎05‎/‎2017</v>
      </c>
      <c r="Q1300">
        <f>VLOOKUP(G1300,'effectif par contrat'!A:B,2,FALSE)</f>
        <v>38</v>
      </c>
    </row>
    <row r="1301" spans="1:17" x14ac:dyDescent="0.35">
      <c r="A1301" s="58" t="s">
        <v>1812</v>
      </c>
      <c r="B1301" s="40" t="s">
        <v>454</v>
      </c>
      <c r="C1301" s="40" t="str">
        <f t="shared" si="116"/>
        <v>Mathieu</v>
      </c>
      <c r="D1301" s="40">
        <f t="shared" si="117"/>
        <v>8</v>
      </c>
      <c r="E1301" s="40">
        <f t="shared" si="118"/>
        <v>17</v>
      </c>
      <c r="F1301" s="40" t="str">
        <f t="shared" si="119"/>
        <v>Cantonnet</v>
      </c>
      <c r="G1301" s="40" t="str">
        <f>VLOOKUP(F1301,'Effectif contrat'!A:B,2,FALSE)</f>
        <v>AIRBUS - MAINTENANCE FAL</v>
      </c>
      <c r="H1301" s="31" t="s">
        <v>112</v>
      </c>
      <c r="I1301" s="31" t="s">
        <v>113</v>
      </c>
      <c r="J1301" s="31" t="s">
        <v>114</v>
      </c>
      <c r="K1301" s="38">
        <v>0</v>
      </c>
      <c r="L1301" s="31">
        <v>5</v>
      </c>
      <c r="M1301" s="38">
        <v>0</v>
      </c>
      <c r="N1301" s="5"/>
      <c r="O1301" t="str">
        <f>VLOOKUP(I1301,Article_famille!A:B,2,FALSE)</f>
        <v>VPI</v>
      </c>
      <c r="P1301" t="str">
        <f>VLOOKUP(A1301,'Copier commandes wix'!I:N,4,FALSE)</f>
        <v>‎09‎/‎05‎/‎2017</v>
      </c>
      <c r="Q1301">
        <f>VLOOKUP(G1301,'effectif par contrat'!A:B,2,FALSE)</f>
        <v>38</v>
      </c>
    </row>
    <row r="1302" spans="1:17" x14ac:dyDescent="0.35">
      <c r="A1302" s="58" t="s">
        <v>1812</v>
      </c>
      <c r="B1302" s="40" t="s">
        <v>454</v>
      </c>
      <c r="C1302" s="40" t="str">
        <f t="shared" si="116"/>
        <v>Mathieu</v>
      </c>
      <c r="D1302" s="40">
        <f t="shared" si="117"/>
        <v>8</v>
      </c>
      <c r="E1302" s="40">
        <f t="shared" si="118"/>
        <v>17</v>
      </c>
      <c r="F1302" s="40" t="str">
        <f t="shared" si="119"/>
        <v>Cantonnet</v>
      </c>
      <c r="G1302" s="40" t="str">
        <f>VLOOKUP(F1302,'Effectif contrat'!A:B,2,FALSE)</f>
        <v>AIRBUS - MAINTENANCE FAL</v>
      </c>
      <c r="H1302" s="32" t="s">
        <v>112</v>
      </c>
      <c r="I1302" s="32" t="s">
        <v>211</v>
      </c>
      <c r="J1302" s="32" t="s">
        <v>114</v>
      </c>
      <c r="K1302" s="39">
        <v>0</v>
      </c>
      <c r="L1302" s="32">
        <v>1</v>
      </c>
      <c r="M1302" s="39">
        <v>0</v>
      </c>
      <c r="N1302" s="6"/>
      <c r="O1302" t="str">
        <f>VLOOKUP(I1302,Article_famille!A:B,2,FALSE)</f>
        <v>VPI</v>
      </c>
      <c r="P1302" t="str">
        <f>VLOOKUP(A1302,'Copier commandes wix'!I:N,4,FALSE)</f>
        <v>‎09‎/‎05‎/‎2017</v>
      </c>
      <c r="Q1302">
        <f>VLOOKUP(G1302,'effectif par contrat'!A:B,2,FALSE)</f>
        <v>38</v>
      </c>
    </row>
    <row r="1303" spans="1:17" x14ac:dyDescent="0.35">
      <c r="A1303" s="58" t="s">
        <v>1812</v>
      </c>
      <c r="B1303" s="40" t="s">
        <v>454</v>
      </c>
      <c r="C1303" s="40" t="str">
        <f t="shared" si="116"/>
        <v>Mathieu</v>
      </c>
      <c r="D1303" s="40">
        <f t="shared" si="117"/>
        <v>8</v>
      </c>
      <c r="E1303" s="40">
        <f t="shared" si="118"/>
        <v>17</v>
      </c>
      <c r="F1303" s="40" t="str">
        <f t="shared" si="119"/>
        <v>Cantonnet</v>
      </c>
      <c r="G1303" s="40" t="str">
        <f>VLOOKUP(F1303,'Effectif contrat'!A:B,2,FALSE)</f>
        <v>AIRBUS - MAINTENANCE FAL</v>
      </c>
      <c r="H1303" s="31" t="s">
        <v>112</v>
      </c>
      <c r="I1303" s="31" t="s">
        <v>208</v>
      </c>
      <c r="J1303" s="31" t="s">
        <v>114</v>
      </c>
      <c r="K1303" s="38">
        <v>0</v>
      </c>
      <c r="L1303" s="31">
        <v>3</v>
      </c>
      <c r="M1303" s="38">
        <v>0</v>
      </c>
      <c r="N1303" s="5"/>
      <c r="O1303" t="str">
        <f>VLOOKUP(I1303,Article_famille!A:B,2,FALSE)</f>
        <v>VPI</v>
      </c>
      <c r="P1303" t="str">
        <f>VLOOKUP(A1303,'Copier commandes wix'!I:N,4,FALSE)</f>
        <v>‎09‎/‎05‎/‎2017</v>
      </c>
      <c r="Q1303">
        <f>VLOOKUP(G1303,'effectif par contrat'!A:B,2,FALSE)</f>
        <v>38</v>
      </c>
    </row>
    <row r="1304" spans="1:17" x14ac:dyDescent="0.35">
      <c r="A1304" s="58" t="s">
        <v>1812</v>
      </c>
      <c r="B1304" s="40" t="s">
        <v>454</v>
      </c>
      <c r="C1304" s="40" t="str">
        <f t="shared" si="116"/>
        <v>Mathieu</v>
      </c>
      <c r="D1304" s="40">
        <f t="shared" si="117"/>
        <v>8</v>
      </c>
      <c r="E1304" s="40">
        <f t="shared" si="118"/>
        <v>17</v>
      </c>
      <c r="F1304" s="40" t="str">
        <f t="shared" si="119"/>
        <v>Cantonnet</v>
      </c>
      <c r="G1304" s="40" t="str">
        <f>VLOOKUP(F1304,'Effectif contrat'!A:B,2,FALSE)</f>
        <v>AIRBUS - MAINTENANCE FAL</v>
      </c>
      <c r="H1304" s="32" t="s">
        <v>112</v>
      </c>
      <c r="I1304" s="32" t="s">
        <v>207</v>
      </c>
      <c r="J1304" s="32" t="s">
        <v>523</v>
      </c>
      <c r="K1304" s="39">
        <v>0</v>
      </c>
      <c r="L1304" s="32">
        <v>5</v>
      </c>
      <c r="M1304" s="39">
        <v>0</v>
      </c>
      <c r="N1304" s="6"/>
      <c r="O1304" t="str">
        <f>VLOOKUP(I1304,Article_famille!A:B,2,FALSE)</f>
        <v>VPI</v>
      </c>
      <c r="P1304" t="str">
        <f>VLOOKUP(A1304,'Copier commandes wix'!I:N,4,FALSE)</f>
        <v>‎09‎/‎05‎/‎2017</v>
      </c>
      <c r="Q1304">
        <f>VLOOKUP(G1304,'effectif par contrat'!A:B,2,FALSE)</f>
        <v>38</v>
      </c>
    </row>
    <row r="1305" spans="1:17" x14ac:dyDescent="0.35">
      <c r="A1305" s="58" t="s">
        <v>1813</v>
      </c>
      <c r="B1305" s="40" t="s">
        <v>527</v>
      </c>
      <c r="C1305" s="40" t="str">
        <f t="shared" si="116"/>
        <v>jean-luc</v>
      </c>
      <c r="D1305" s="40">
        <f t="shared" si="117"/>
        <v>9</v>
      </c>
      <c r="E1305" s="40">
        <f t="shared" si="118"/>
        <v>13</v>
      </c>
      <c r="F1305" s="40" t="str">
        <f t="shared" si="119"/>
        <v>CEBE</v>
      </c>
      <c r="G1305" s="40" t="str">
        <f>VLOOKUP(F1305,'Effectif contrat'!A:B,2,FALSE)</f>
        <v>CHANTIERS ELEC - REIXACH</v>
      </c>
      <c r="H1305" s="31" t="s">
        <v>112</v>
      </c>
      <c r="I1305" s="31" t="s">
        <v>113</v>
      </c>
      <c r="J1305" s="31" t="s">
        <v>209</v>
      </c>
      <c r="K1305" s="38">
        <v>0</v>
      </c>
      <c r="L1305" s="31">
        <v>5</v>
      </c>
      <c r="M1305" s="38">
        <v>0</v>
      </c>
      <c r="N1305" s="5"/>
      <c r="O1305" t="str">
        <f>VLOOKUP(I1305,Article_famille!A:B,2,FALSE)</f>
        <v>VPI</v>
      </c>
      <c r="P1305" t="str">
        <f>VLOOKUP(A1305,'Copier commandes wix'!I:N,4,FALSE)</f>
        <v>‎10‎/‎05‎/‎2017</v>
      </c>
      <c r="Q1305">
        <f>VLOOKUP(G1305,'effectif par contrat'!A:B,2,FALSE)</f>
        <v>6</v>
      </c>
    </row>
    <row r="1306" spans="1:17" x14ac:dyDescent="0.35">
      <c r="A1306" s="58" t="s">
        <v>1813</v>
      </c>
      <c r="B1306" s="40" t="s">
        <v>527</v>
      </c>
      <c r="C1306" s="40" t="str">
        <f t="shared" si="116"/>
        <v>jean-luc</v>
      </c>
      <c r="D1306" s="40">
        <f t="shared" si="117"/>
        <v>9</v>
      </c>
      <c r="E1306" s="40">
        <f t="shared" si="118"/>
        <v>13</v>
      </c>
      <c r="F1306" s="40" t="str">
        <f t="shared" si="119"/>
        <v>CEBE</v>
      </c>
      <c r="G1306" s="40" t="str">
        <f>VLOOKUP(F1306,'Effectif contrat'!A:B,2,FALSE)</f>
        <v>CHANTIERS ELEC - REIXACH</v>
      </c>
      <c r="H1306" s="32" t="s">
        <v>112</v>
      </c>
      <c r="I1306" s="32" t="s">
        <v>211</v>
      </c>
      <c r="J1306" s="32" t="s">
        <v>209</v>
      </c>
      <c r="K1306" s="39">
        <v>0</v>
      </c>
      <c r="L1306" s="32">
        <v>2</v>
      </c>
      <c r="M1306" s="39">
        <v>0</v>
      </c>
      <c r="N1306" s="6"/>
      <c r="O1306" t="str">
        <f>VLOOKUP(I1306,Article_famille!A:B,2,FALSE)</f>
        <v>VPI</v>
      </c>
      <c r="P1306" t="str">
        <f>VLOOKUP(A1306,'Copier commandes wix'!I:N,4,FALSE)</f>
        <v>‎10‎/‎05‎/‎2017</v>
      </c>
      <c r="Q1306">
        <f>VLOOKUP(G1306,'effectif par contrat'!A:B,2,FALSE)</f>
        <v>6</v>
      </c>
    </row>
    <row r="1307" spans="1:17" x14ac:dyDescent="0.35">
      <c r="A1307" s="58" t="s">
        <v>1813</v>
      </c>
      <c r="B1307" s="40" t="s">
        <v>527</v>
      </c>
      <c r="C1307" s="40" t="str">
        <f t="shared" si="116"/>
        <v>jean-luc</v>
      </c>
      <c r="D1307" s="40">
        <f t="shared" si="117"/>
        <v>9</v>
      </c>
      <c r="E1307" s="40">
        <f t="shared" si="118"/>
        <v>13</v>
      </c>
      <c r="F1307" s="40" t="str">
        <f t="shared" si="119"/>
        <v>CEBE</v>
      </c>
      <c r="G1307" s="40" t="str">
        <f>VLOOKUP(F1307,'Effectif contrat'!A:B,2,FALSE)</f>
        <v>CHANTIERS ELEC - REIXACH</v>
      </c>
      <c r="H1307" s="31" t="s">
        <v>112</v>
      </c>
      <c r="I1307" s="31" t="s">
        <v>208</v>
      </c>
      <c r="J1307" s="31" t="s">
        <v>15</v>
      </c>
      <c r="K1307" s="38">
        <v>0</v>
      </c>
      <c r="L1307" s="31">
        <v>3</v>
      </c>
      <c r="M1307" s="38">
        <v>0</v>
      </c>
      <c r="N1307" s="5"/>
      <c r="O1307" t="str">
        <f>VLOOKUP(I1307,Article_famille!A:B,2,FALSE)</f>
        <v>VPI</v>
      </c>
      <c r="P1307" t="str">
        <f>VLOOKUP(A1307,'Copier commandes wix'!I:N,4,FALSE)</f>
        <v>‎10‎/‎05‎/‎2017</v>
      </c>
      <c r="Q1307">
        <f>VLOOKUP(G1307,'effectif par contrat'!A:B,2,FALSE)</f>
        <v>6</v>
      </c>
    </row>
    <row r="1308" spans="1:17" x14ac:dyDescent="0.35">
      <c r="A1308" s="58" t="s">
        <v>1813</v>
      </c>
      <c r="B1308" s="40" t="s">
        <v>527</v>
      </c>
      <c r="C1308" s="40" t="str">
        <f t="shared" si="116"/>
        <v>jean-luc</v>
      </c>
      <c r="D1308" s="40">
        <f t="shared" si="117"/>
        <v>9</v>
      </c>
      <c r="E1308" s="40">
        <f t="shared" si="118"/>
        <v>13</v>
      </c>
      <c r="F1308" s="40" t="str">
        <f t="shared" si="119"/>
        <v>CEBE</v>
      </c>
      <c r="G1308" s="40" t="str">
        <f>VLOOKUP(F1308,'Effectif contrat'!A:B,2,FALSE)</f>
        <v>CHANTIERS ELEC - REIXACH</v>
      </c>
      <c r="H1308" s="32" t="s">
        <v>112</v>
      </c>
      <c r="I1308" s="32" t="s">
        <v>207</v>
      </c>
      <c r="J1308" s="32" t="s">
        <v>502</v>
      </c>
      <c r="K1308" s="39">
        <v>0</v>
      </c>
      <c r="L1308" s="32">
        <v>5</v>
      </c>
      <c r="M1308" s="39">
        <v>0</v>
      </c>
      <c r="N1308" s="6"/>
      <c r="O1308" t="str">
        <f>VLOOKUP(I1308,Article_famille!A:B,2,FALSE)</f>
        <v>VPI</v>
      </c>
      <c r="P1308" t="str">
        <f>VLOOKUP(A1308,'Copier commandes wix'!I:N,4,FALSE)</f>
        <v>‎10‎/‎05‎/‎2017</v>
      </c>
      <c r="Q1308">
        <f>VLOOKUP(G1308,'effectif par contrat'!A:B,2,FALSE)</f>
        <v>6</v>
      </c>
    </row>
    <row r="1309" spans="1:17" x14ac:dyDescent="0.35">
      <c r="A1309" s="58" t="s">
        <v>1813</v>
      </c>
      <c r="B1309" s="40" t="s">
        <v>527</v>
      </c>
      <c r="C1309" s="40" t="str">
        <f t="shared" si="116"/>
        <v>jean-luc</v>
      </c>
      <c r="D1309" s="40">
        <f t="shared" si="117"/>
        <v>9</v>
      </c>
      <c r="E1309" s="40">
        <f t="shared" si="118"/>
        <v>13</v>
      </c>
      <c r="F1309" s="40" t="str">
        <f t="shared" si="119"/>
        <v>CEBE</v>
      </c>
      <c r="G1309" s="40" t="str">
        <f>VLOOKUP(F1309,'Effectif contrat'!A:B,2,FALSE)</f>
        <v>CHANTIERS ELEC - REIXACH</v>
      </c>
      <c r="H1309" s="31" t="s">
        <v>19</v>
      </c>
      <c r="I1309" s="31" t="s">
        <v>37</v>
      </c>
      <c r="J1309" s="31">
        <v>44</v>
      </c>
      <c r="K1309" s="38">
        <v>35.200000000000003</v>
      </c>
      <c r="L1309" s="31">
        <v>1</v>
      </c>
      <c r="M1309" s="38">
        <v>35.200000000000003</v>
      </c>
      <c r="N1309" s="5"/>
      <c r="O1309" t="str">
        <f>VLOOKUP(I1309,Article_famille!A:B,2,FALSE)</f>
        <v>Pieds</v>
      </c>
      <c r="P1309" t="str">
        <f>VLOOKUP(A1309,'Copier commandes wix'!I:N,4,FALSE)</f>
        <v>‎10‎/‎05‎/‎2017</v>
      </c>
      <c r="Q1309">
        <f>VLOOKUP(G1309,'effectif par contrat'!A:B,2,FALSE)</f>
        <v>6</v>
      </c>
    </row>
    <row r="1310" spans="1:17" x14ac:dyDescent="0.35">
      <c r="A1310" s="58" t="s">
        <v>1813</v>
      </c>
      <c r="B1310" s="40" t="s">
        <v>527</v>
      </c>
      <c r="C1310" s="40" t="str">
        <f t="shared" si="116"/>
        <v>jean-luc</v>
      </c>
      <c r="D1310" s="40">
        <f t="shared" si="117"/>
        <v>9</v>
      </c>
      <c r="E1310" s="40">
        <f t="shared" si="118"/>
        <v>13</v>
      </c>
      <c r="F1310" s="40" t="str">
        <f t="shared" si="119"/>
        <v>CEBE</v>
      </c>
      <c r="G1310" s="40" t="str">
        <f>VLOOKUP(F1310,'Effectif contrat'!A:B,2,FALSE)</f>
        <v>CHANTIERS ELEC - REIXACH</v>
      </c>
      <c r="H1310" s="32" t="s">
        <v>19</v>
      </c>
      <c r="I1310" s="32" t="s">
        <v>176</v>
      </c>
      <c r="J1310" s="32">
        <v>10</v>
      </c>
      <c r="K1310" s="39">
        <v>7.6</v>
      </c>
      <c r="L1310" s="32">
        <v>1</v>
      </c>
      <c r="M1310" s="39">
        <v>7.6</v>
      </c>
      <c r="N1310" s="6"/>
      <c r="O1310" t="str">
        <f>VLOOKUP(I1310,Article_famille!A:B,2,FALSE)</f>
        <v>Mains</v>
      </c>
      <c r="P1310" t="str">
        <f>VLOOKUP(A1310,'Copier commandes wix'!I:N,4,FALSE)</f>
        <v>‎10‎/‎05‎/‎2017</v>
      </c>
      <c r="Q1310">
        <f>VLOOKUP(G1310,'effectif par contrat'!A:B,2,FALSE)</f>
        <v>6</v>
      </c>
    </row>
    <row r="1311" spans="1:17" x14ac:dyDescent="0.35">
      <c r="A1311" s="58" t="s">
        <v>1813</v>
      </c>
      <c r="B1311" s="40" t="s">
        <v>527</v>
      </c>
      <c r="C1311" s="40" t="str">
        <f t="shared" si="116"/>
        <v>jean-luc</v>
      </c>
      <c r="D1311" s="40">
        <f t="shared" si="117"/>
        <v>9</v>
      </c>
      <c r="E1311" s="40">
        <f t="shared" si="118"/>
        <v>13</v>
      </c>
      <c r="F1311" s="40" t="str">
        <f t="shared" si="119"/>
        <v>CEBE</v>
      </c>
      <c r="G1311" s="40" t="str">
        <f>VLOOKUP(F1311,'Effectif contrat'!A:B,2,FALSE)</f>
        <v>CHANTIERS ELEC - REIXACH</v>
      </c>
      <c r="H1311" s="31" t="s">
        <v>19</v>
      </c>
      <c r="I1311" s="31" t="s">
        <v>177</v>
      </c>
      <c r="J1311" s="31">
        <v>10</v>
      </c>
      <c r="K1311" s="38">
        <v>11.35</v>
      </c>
      <c r="L1311" s="31">
        <v>1</v>
      </c>
      <c r="M1311" s="38">
        <v>11.35</v>
      </c>
      <c r="N1311" s="5"/>
      <c r="O1311" t="str">
        <f>VLOOKUP(I1311,Article_famille!A:B,2,FALSE)</f>
        <v>Mains</v>
      </c>
      <c r="P1311" t="str">
        <f>VLOOKUP(A1311,'Copier commandes wix'!I:N,4,FALSE)</f>
        <v>‎10‎/‎05‎/‎2017</v>
      </c>
      <c r="Q1311">
        <f>VLOOKUP(G1311,'effectif par contrat'!A:B,2,FALSE)</f>
        <v>6</v>
      </c>
    </row>
    <row r="1312" spans="1:17" x14ac:dyDescent="0.35">
      <c r="A1312" s="58" t="s">
        <v>1813</v>
      </c>
      <c r="B1312" s="40" t="s">
        <v>527</v>
      </c>
      <c r="C1312" s="40" t="str">
        <f t="shared" si="116"/>
        <v>jean-luc</v>
      </c>
      <c r="D1312" s="40">
        <f t="shared" si="117"/>
        <v>9</v>
      </c>
      <c r="E1312" s="40">
        <f t="shared" si="118"/>
        <v>13</v>
      </c>
      <c r="F1312" s="40" t="str">
        <f t="shared" si="119"/>
        <v>CEBE</v>
      </c>
      <c r="G1312" s="40" t="str">
        <f>VLOOKUP(F1312,'Effectif contrat'!A:B,2,FALSE)</f>
        <v>CHANTIERS ELEC - REIXACH</v>
      </c>
      <c r="H1312" s="32" t="s">
        <v>19</v>
      </c>
      <c r="I1312" s="32" t="s">
        <v>102</v>
      </c>
      <c r="J1312" s="32"/>
      <c r="K1312" s="39">
        <v>53.9</v>
      </c>
      <c r="L1312" s="32">
        <v>1</v>
      </c>
      <c r="M1312" s="39">
        <v>53.9</v>
      </c>
      <c r="N1312" s="6"/>
      <c r="O1312" t="str">
        <f>VLOOKUP(I1312,Article_famille!A:B,2,FALSE)</f>
        <v>Tête</v>
      </c>
      <c r="P1312" t="str">
        <f>VLOOKUP(A1312,'Copier commandes wix'!I:N,4,FALSE)</f>
        <v>‎10‎/‎05‎/‎2017</v>
      </c>
      <c r="Q1312">
        <f>VLOOKUP(G1312,'effectif par contrat'!A:B,2,FALSE)</f>
        <v>6</v>
      </c>
    </row>
    <row r="1313" spans="1:17" x14ac:dyDescent="0.35">
      <c r="A1313" s="58" t="s">
        <v>1814</v>
      </c>
      <c r="B1313" s="40" t="s">
        <v>117</v>
      </c>
      <c r="C1313" s="40" t="str">
        <f t="shared" si="116"/>
        <v>alexis</v>
      </c>
      <c r="D1313" s="40">
        <f t="shared" si="117"/>
        <v>7</v>
      </c>
      <c r="E1313" s="40">
        <f t="shared" si="118"/>
        <v>15</v>
      </c>
      <c r="F1313" s="40" t="str">
        <f t="shared" si="119"/>
        <v>tamowski</v>
      </c>
      <c r="G1313" s="40" t="str">
        <f>VLOOKUP(F1313,'Effectif contrat'!A:B,2,FALSE)</f>
        <v>AIRBUS - MAINTENANCE MOSE</v>
      </c>
      <c r="H1313" s="31" t="s">
        <v>19</v>
      </c>
      <c r="I1313" s="31" t="s">
        <v>62</v>
      </c>
      <c r="J1313" s="31" t="s">
        <v>480</v>
      </c>
      <c r="K1313" s="38">
        <v>4.26</v>
      </c>
      <c r="L1313" s="31">
        <v>5</v>
      </c>
      <c r="M1313" s="38">
        <v>21.3</v>
      </c>
      <c r="N1313" s="5"/>
      <c r="O1313" t="str">
        <f>VLOOKUP(I1313,Article_famille!A:B,2,FALSE)</f>
        <v>Pieds</v>
      </c>
      <c r="P1313" t="str">
        <f>VLOOKUP(A1313,'Copier commandes wix'!I:N,4,FALSE)</f>
        <v>‎11‎/‎05‎/‎2017</v>
      </c>
      <c r="Q1313">
        <f>VLOOKUP(G1313,'effectif par contrat'!A:B,2,FALSE)</f>
        <v>37</v>
      </c>
    </row>
    <row r="1314" spans="1:17" x14ac:dyDescent="0.35">
      <c r="A1314" s="58" t="s">
        <v>1814</v>
      </c>
      <c r="B1314" s="40" t="s">
        <v>117</v>
      </c>
      <c r="C1314" s="40" t="str">
        <f t="shared" si="116"/>
        <v>alexis</v>
      </c>
      <c r="D1314" s="40">
        <f t="shared" si="117"/>
        <v>7</v>
      </c>
      <c r="E1314" s="40">
        <f t="shared" si="118"/>
        <v>15</v>
      </c>
      <c r="F1314" s="40" t="str">
        <f t="shared" si="119"/>
        <v>tamowski</v>
      </c>
      <c r="G1314" s="40" t="str">
        <f>VLOOKUP(F1314,'Effectif contrat'!A:B,2,FALSE)</f>
        <v>AIRBUS - MAINTENANCE MOSE</v>
      </c>
      <c r="H1314" s="32" t="s">
        <v>19</v>
      </c>
      <c r="I1314" s="32" t="s">
        <v>20</v>
      </c>
      <c r="J1314" s="32">
        <v>8</v>
      </c>
      <c r="K1314" s="39">
        <v>3.71</v>
      </c>
      <c r="L1314" s="32">
        <v>120</v>
      </c>
      <c r="M1314" s="39">
        <v>445.2</v>
      </c>
      <c r="N1314" s="6"/>
      <c r="O1314" t="str">
        <f>VLOOKUP(I1314,Article_famille!A:B,2,FALSE)</f>
        <v>Mains</v>
      </c>
      <c r="P1314" t="str">
        <f>VLOOKUP(A1314,'Copier commandes wix'!I:N,4,FALSE)</f>
        <v>‎11‎/‎05‎/‎2017</v>
      </c>
      <c r="Q1314">
        <f>VLOOKUP(G1314,'effectif par contrat'!A:B,2,FALSE)</f>
        <v>37</v>
      </c>
    </row>
    <row r="1315" spans="1:17" x14ac:dyDescent="0.35">
      <c r="A1315" s="58" t="s">
        <v>1814</v>
      </c>
      <c r="B1315" s="40" t="s">
        <v>117</v>
      </c>
      <c r="C1315" s="40" t="str">
        <f t="shared" si="116"/>
        <v>alexis</v>
      </c>
      <c r="D1315" s="40">
        <f t="shared" si="117"/>
        <v>7</v>
      </c>
      <c r="E1315" s="40">
        <f t="shared" si="118"/>
        <v>15</v>
      </c>
      <c r="F1315" s="40" t="str">
        <f t="shared" si="119"/>
        <v>tamowski</v>
      </c>
      <c r="G1315" s="40" t="str">
        <f>VLOOKUP(F1315,'Effectif contrat'!A:B,2,FALSE)</f>
        <v>AIRBUS - MAINTENANCE MOSE</v>
      </c>
      <c r="H1315" s="31" t="s">
        <v>19</v>
      </c>
      <c r="I1315" s="31" t="s">
        <v>20</v>
      </c>
      <c r="J1315" s="31">
        <v>9</v>
      </c>
      <c r="K1315" s="38">
        <v>3.71</v>
      </c>
      <c r="L1315" s="31">
        <v>200</v>
      </c>
      <c r="M1315" s="38">
        <v>742</v>
      </c>
      <c r="N1315" s="5"/>
      <c r="O1315" t="str">
        <f>VLOOKUP(I1315,Article_famille!A:B,2,FALSE)</f>
        <v>Mains</v>
      </c>
      <c r="P1315" t="str">
        <f>VLOOKUP(A1315,'Copier commandes wix'!I:N,4,FALSE)</f>
        <v>‎11‎/‎05‎/‎2017</v>
      </c>
      <c r="Q1315">
        <f>VLOOKUP(G1315,'effectif par contrat'!A:B,2,FALSE)</f>
        <v>37</v>
      </c>
    </row>
    <row r="1316" spans="1:17" x14ac:dyDescent="0.35">
      <c r="A1316" s="58" t="s">
        <v>1814</v>
      </c>
      <c r="B1316" s="40" t="s">
        <v>117</v>
      </c>
      <c r="C1316" s="40" t="str">
        <f t="shared" si="116"/>
        <v>alexis</v>
      </c>
      <c r="D1316" s="40">
        <f t="shared" si="117"/>
        <v>7</v>
      </c>
      <c r="E1316" s="40">
        <f t="shared" si="118"/>
        <v>15</v>
      </c>
      <c r="F1316" s="40" t="str">
        <f t="shared" si="119"/>
        <v>tamowski</v>
      </c>
      <c r="G1316" s="40" t="str">
        <f>VLOOKUP(F1316,'Effectif contrat'!A:B,2,FALSE)</f>
        <v>AIRBUS - MAINTENANCE MOSE</v>
      </c>
      <c r="H1316" s="32" t="s">
        <v>19</v>
      </c>
      <c r="I1316" s="32" t="s">
        <v>20</v>
      </c>
      <c r="J1316" s="32">
        <v>10</v>
      </c>
      <c r="K1316" s="39">
        <v>3.71</v>
      </c>
      <c r="L1316" s="32">
        <v>200</v>
      </c>
      <c r="M1316" s="39">
        <v>742</v>
      </c>
      <c r="N1316" s="6"/>
      <c r="O1316" t="str">
        <f>VLOOKUP(I1316,Article_famille!A:B,2,FALSE)</f>
        <v>Mains</v>
      </c>
      <c r="P1316" t="str">
        <f>VLOOKUP(A1316,'Copier commandes wix'!I:N,4,FALSE)</f>
        <v>‎11‎/‎05‎/‎2017</v>
      </c>
      <c r="Q1316">
        <f>VLOOKUP(G1316,'effectif par contrat'!A:B,2,FALSE)</f>
        <v>37</v>
      </c>
    </row>
    <row r="1317" spans="1:17" x14ac:dyDescent="0.35">
      <c r="A1317" s="58" t="s">
        <v>1814</v>
      </c>
      <c r="B1317" s="40" t="s">
        <v>117</v>
      </c>
      <c r="C1317" s="40" t="str">
        <f t="shared" si="116"/>
        <v>alexis</v>
      </c>
      <c r="D1317" s="40">
        <f t="shared" si="117"/>
        <v>7</v>
      </c>
      <c r="E1317" s="40">
        <f t="shared" si="118"/>
        <v>15</v>
      </c>
      <c r="F1317" s="40" t="str">
        <f t="shared" si="119"/>
        <v>tamowski</v>
      </c>
      <c r="G1317" s="40" t="str">
        <f>VLOOKUP(F1317,'Effectif contrat'!A:B,2,FALSE)</f>
        <v>AIRBUS - MAINTENANCE MOSE</v>
      </c>
      <c r="H1317" s="31" t="s">
        <v>19</v>
      </c>
      <c r="I1317" s="31" t="s">
        <v>24</v>
      </c>
      <c r="J1317" s="31" t="s">
        <v>55</v>
      </c>
      <c r="K1317" s="38">
        <v>7.36</v>
      </c>
      <c r="L1317" s="31">
        <v>5</v>
      </c>
      <c r="M1317" s="38">
        <v>36.799999999999997</v>
      </c>
      <c r="N1317" s="5"/>
      <c r="O1317" t="str">
        <f>VLOOKUP(I1317,Article_famille!A:B,2,FALSE)</f>
        <v>Mains</v>
      </c>
      <c r="P1317" t="str">
        <f>VLOOKUP(A1317,'Copier commandes wix'!I:N,4,FALSE)</f>
        <v>‎11‎/‎05‎/‎2017</v>
      </c>
      <c r="Q1317">
        <f>VLOOKUP(G1317,'effectif par contrat'!A:B,2,FALSE)</f>
        <v>37</v>
      </c>
    </row>
    <row r="1318" spans="1:17" x14ac:dyDescent="0.35">
      <c r="A1318" s="58" t="s">
        <v>1814</v>
      </c>
      <c r="B1318" s="40" t="s">
        <v>117</v>
      </c>
      <c r="C1318" s="40" t="str">
        <f t="shared" si="116"/>
        <v>alexis</v>
      </c>
      <c r="D1318" s="40">
        <f t="shared" si="117"/>
        <v>7</v>
      </c>
      <c r="E1318" s="40">
        <f t="shared" si="118"/>
        <v>15</v>
      </c>
      <c r="F1318" s="40" t="str">
        <f t="shared" si="119"/>
        <v>tamowski</v>
      </c>
      <c r="G1318" s="40" t="str">
        <f>VLOOKUP(F1318,'Effectif contrat'!A:B,2,FALSE)</f>
        <v>AIRBUS - MAINTENANCE MOSE</v>
      </c>
      <c r="H1318" s="32" t="s">
        <v>19</v>
      </c>
      <c r="I1318" s="32" t="s">
        <v>24</v>
      </c>
      <c r="J1318" s="32" t="s">
        <v>56</v>
      </c>
      <c r="K1318" s="39">
        <v>7.36</v>
      </c>
      <c r="L1318" s="32">
        <v>5</v>
      </c>
      <c r="M1318" s="39">
        <v>36.799999999999997</v>
      </c>
      <c r="N1318" s="6"/>
      <c r="O1318" t="str">
        <f>VLOOKUP(I1318,Article_famille!A:B,2,FALSE)</f>
        <v>Mains</v>
      </c>
      <c r="P1318" t="str">
        <f>VLOOKUP(A1318,'Copier commandes wix'!I:N,4,FALSE)</f>
        <v>‎11‎/‎05‎/‎2017</v>
      </c>
      <c r="Q1318">
        <f>VLOOKUP(G1318,'effectif par contrat'!A:B,2,FALSE)</f>
        <v>37</v>
      </c>
    </row>
    <row r="1319" spans="1:17" x14ac:dyDescent="0.35">
      <c r="A1319" s="58" t="s">
        <v>1814</v>
      </c>
      <c r="B1319" s="40" t="s">
        <v>117</v>
      </c>
      <c r="C1319" s="40" t="str">
        <f t="shared" si="116"/>
        <v>alexis</v>
      </c>
      <c r="D1319" s="40">
        <f t="shared" si="117"/>
        <v>7</v>
      </c>
      <c r="E1319" s="40">
        <f t="shared" si="118"/>
        <v>15</v>
      </c>
      <c r="F1319" s="40" t="str">
        <f t="shared" si="119"/>
        <v>tamowski</v>
      </c>
      <c r="G1319" s="40" t="str">
        <f>VLOOKUP(F1319,'Effectif contrat'!A:B,2,FALSE)</f>
        <v>AIRBUS - MAINTENANCE MOSE</v>
      </c>
      <c r="H1319" s="31" t="s">
        <v>19</v>
      </c>
      <c r="I1319" s="31" t="s">
        <v>468</v>
      </c>
      <c r="J1319" s="31"/>
      <c r="K1319" s="38">
        <v>5.63</v>
      </c>
      <c r="L1319" s="31">
        <v>1</v>
      </c>
      <c r="M1319" s="38">
        <v>5.63</v>
      </c>
      <c r="N1319" s="5"/>
      <c r="O1319" t="str">
        <f>VLOOKUP(I1319,Article_famille!A:B,2,FALSE)</f>
        <v>Yeux</v>
      </c>
      <c r="P1319" t="str">
        <f>VLOOKUP(A1319,'Copier commandes wix'!I:N,4,FALSE)</f>
        <v>‎11‎/‎05‎/‎2017</v>
      </c>
      <c r="Q1319">
        <f>VLOOKUP(G1319,'effectif par contrat'!A:B,2,FALSE)</f>
        <v>37</v>
      </c>
    </row>
    <row r="1320" spans="1:17" x14ac:dyDescent="0.35">
      <c r="A1320" s="58" t="s">
        <v>1814</v>
      </c>
      <c r="B1320" s="40" t="s">
        <v>117</v>
      </c>
      <c r="C1320" s="40" t="str">
        <f t="shared" si="116"/>
        <v>alexis</v>
      </c>
      <c r="D1320" s="40">
        <f t="shared" si="117"/>
        <v>7</v>
      </c>
      <c r="E1320" s="40">
        <f t="shared" si="118"/>
        <v>15</v>
      </c>
      <c r="F1320" s="40" t="str">
        <f t="shared" si="119"/>
        <v>tamowski</v>
      </c>
      <c r="G1320" s="40" t="str">
        <f>VLOOKUP(F1320,'Effectif contrat'!A:B,2,FALSE)</f>
        <v>AIRBUS - MAINTENANCE MOSE</v>
      </c>
      <c r="H1320" s="32" t="s">
        <v>19</v>
      </c>
      <c r="I1320" s="32" t="s">
        <v>66</v>
      </c>
      <c r="J1320" s="32"/>
      <c r="K1320" s="39">
        <v>7.51</v>
      </c>
      <c r="L1320" s="32">
        <v>20</v>
      </c>
      <c r="M1320" s="39">
        <v>150.19999999999999</v>
      </c>
      <c r="N1320" s="6"/>
      <c r="O1320" t="str">
        <f>VLOOKUP(I1320,Article_famille!A:B,2,FALSE)</f>
        <v>Yeux</v>
      </c>
      <c r="P1320" t="str">
        <f>VLOOKUP(A1320,'Copier commandes wix'!I:N,4,FALSE)</f>
        <v>‎11‎/‎05‎/‎2017</v>
      </c>
      <c r="Q1320">
        <f>VLOOKUP(G1320,'effectif par contrat'!A:B,2,FALSE)</f>
        <v>37</v>
      </c>
    </row>
    <row r="1321" spans="1:17" x14ac:dyDescent="0.35">
      <c r="A1321" s="58" t="s">
        <v>1814</v>
      </c>
      <c r="B1321" s="40" t="s">
        <v>117</v>
      </c>
      <c r="C1321" s="40" t="str">
        <f t="shared" si="116"/>
        <v>alexis</v>
      </c>
      <c r="D1321" s="40">
        <f t="shared" si="117"/>
        <v>7</v>
      </c>
      <c r="E1321" s="40">
        <f t="shared" si="118"/>
        <v>15</v>
      </c>
      <c r="F1321" s="40" t="str">
        <f t="shared" si="119"/>
        <v>tamowski</v>
      </c>
      <c r="G1321" s="40" t="str">
        <f>VLOOKUP(F1321,'Effectif contrat'!A:B,2,FALSE)</f>
        <v>AIRBUS - MAINTENANCE MOSE</v>
      </c>
      <c r="H1321" s="31" t="s">
        <v>19</v>
      </c>
      <c r="I1321" s="31" t="s">
        <v>45</v>
      </c>
      <c r="J1321" s="31" t="s">
        <v>46</v>
      </c>
      <c r="K1321" s="38">
        <v>5.32</v>
      </c>
      <c r="L1321" s="31">
        <v>10</v>
      </c>
      <c r="M1321" s="38">
        <v>53.2</v>
      </c>
      <c r="N1321" s="5"/>
      <c r="O1321" t="str">
        <f>VLOOKUP(I1321,Article_famille!A:B,2,FALSE)</f>
        <v>Tête</v>
      </c>
      <c r="P1321" t="str">
        <f>VLOOKUP(A1321,'Copier commandes wix'!I:N,4,FALSE)</f>
        <v>‎11‎/‎05‎/‎2017</v>
      </c>
      <c r="Q1321">
        <f>VLOOKUP(G1321,'effectif par contrat'!A:B,2,FALSE)</f>
        <v>37</v>
      </c>
    </row>
    <row r="1322" spans="1:17" x14ac:dyDescent="0.35">
      <c r="A1322" s="58" t="s">
        <v>1814</v>
      </c>
      <c r="B1322" s="40" t="s">
        <v>117</v>
      </c>
      <c r="C1322" s="40" t="str">
        <f t="shared" si="116"/>
        <v>alexis</v>
      </c>
      <c r="D1322" s="40">
        <f t="shared" si="117"/>
        <v>7</v>
      </c>
      <c r="E1322" s="40">
        <f t="shared" si="118"/>
        <v>15</v>
      </c>
      <c r="F1322" s="40" t="str">
        <f t="shared" si="119"/>
        <v>tamowski</v>
      </c>
      <c r="G1322" s="40" t="str">
        <f>VLOOKUP(F1322,'Effectif contrat'!A:B,2,FALSE)</f>
        <v>AIRBUS - MAINTENANCE MOSE</v>
      </c>
      <c r="H1322" s="32" t="s">
        <v>19</v>
      </c>
      <c r="I1322" s="32" t="s">
        <v>467</v>
      </c>
      <c r="J1322" s="32"/>
      <c r="K1322" s="39">
        <v>10.09</v>
      </c>
      <c r="L1322" s="32">
        <v>1</v>
      </c>
      <c r="M1322" s="39">
        <v>10.09</v>
      </c>
      <c r="N1322" s="6"/>
      <c r="O1322" t="str">
        <f>VLOOKUP(I1322,Article_famille!A:B,2,FALSE)</f>
        <v>Yeux</v>
      </c>
      <c r="P1322" t="str">
        <f>VLOOKUP(A1322,'Copier commandes wix'!I:N,4,FALSE)</f>
        <v>‎11‎/‎05‎/‎2017</v>
      </c>
      <c r="Q1322">
        <f>VLOOKUP(G1322,'effectif par contrat'!A:B,2,FALSE)</f>
        <v>37</v>
      </c>
    </row>
    <row r="1323" spans="1:17" x14ac:dyDescent="0.35">
      <c r="A1323" s="58" t="s">
        <v>1814</v>
      </c>
      <c r="B1323" s="40" t="s">
        <v>117</v>
      </c>
      <c r="C1323" s="40" t="str">
        <f t="shared" si="116"/>
        <v>alexis</v>
      </c>
      <c r="D1323" s="40">
        <f t="shared" si="117"/>
        <v>7</v>
      </c>
      <c r="E1323" s="40">
        <f t="shared" si="118"/>
        <v>15</v>
      </c>
      <c r="F1323" s="40" t="str">
        <f t="shared" si="119"/>
        <v>tamowski</v>
      </c>
      <c r="G1323" s="40" t="str">
        <f>VLOOKUP(F1323,'Effectif contrat'!A:B,2,FALSE)</f>
        <v>AIRBUS - MAINTENANCE MOSE</v>
      </c>
      <c r="H1323" s="31" t="s">
        <v>19</v>
      </c>
      <c r="I1323" s="31" t="s">
        <v>443</v>
      </c>
      <c r="J1323" s="31"/>
      <c r="K1323" s="38">
        <v>3.95</v>
      </c>
      <c r="L1323" s="31">
        <v>30</v>
      </c>
      <c r="M1323" s="38">
        <v>118.5</v>
      </c>
      <c r="N1323" s="5"/>
      <c r="O1323" t="str">
        <f>VLOOKUP(I1323,Article_famille!A:B,2,FALSE)</f>
        <v>Respiratoire</v>
      </c>
      <c r="P1323" t="str">
        <f>VLOOKUP(A1323,'Copier commandes wix'!I:N,4,FALSE)</f>
        <v>‎11‎/‎05‎/‎2017</v>
      </c>
      <c r="Q1323">
        <f>VLOOKUP(G1323,'effectif par contrat'!A:B,2,FALSE)</f>
        <v>37</v>
      </c>
    </row>
    <row r="1324" spans="1:17" x14ac:dyDescent="0.35">
      <c r="A1324" s="58" t="s">
        <v>1814</v>
      </c>
      <c r="B1324" s="40" t="s">
        <v>117</v>
      </c>
      <c r="C1324" s="40" t="str">
        <f t="shared" si="116"/>
        <v>alexis</v>
      </c>
      <c r="D1324" s="40">
        <f t="shared" si="117"/>
        <v>7</v>
      </c>
      <c r="E1324" s="40">
        <f t="shared" si="118"/>
        <v>15</v>
      </c>
      <c r="F1324" s="40" t="str">
        <f t="shared" si="119"/>
        <v>tamowski</v>
      </c>
      <c r="G1324" s="40" t="str">
        <f>VLOOKUP(F1324,'Effectif contrat'!A:B,2,FALSE)</f>
        <v>AIRBUS - MAINTENANCE MOSE</v>
      </c>
      <c r="H1324" s="32" t="s">
        <v>19</v>
      </c>
      <c r="I1324" s="32" t="s">
        <v>27</v>
      </c>
      <c r="J1324" s="32"/>
      <c r="K1324" s="39">
        <v>18.350000000000001</v>
      </c>
      <c r="L1324" s="32">
        <v>10</v>
      </c>
      <c r="M1324" s="39">
        <v>183.5</v>
      </c>
      <c r="N1324" s="6"/>
      <c r="O1324" t="str">
        <f>VLOOKUP(I1324,Article_famille!A:B,2,FALSE)</f>
        <v>Respiratoire</v>
      </c>
      <c r="P1324" t="str">
        <f>VLOOKUP(A1324,'Copier commandes wix'!I:N,4,FALSE)</f>
        <v>‎11‎/‎05‎/‎2017</v>
      </c>
      <c r="Q1324">
        <f>VLOOKUP(G1324,'effectif par contrat'!A:B,2,FALSE)</f>
        <v>37</v>
      </c>
    </row>
    <row r="1325" spans="1:17" x14ac:dyDescent="0.35">
      <c r="A1325" s="58" t="s">
        <v>1815</v>
      </c>
      <c r="B1325" s="40" t="s">
        <v>435</v>
      </c>
      <c r="C1325" s="40" t="str">
        <f t="shared" si="116"/>
        <v>mathias</v>
      </c>
      <c r="D1325" s="40">
        <f t="shared" si="117"/>
        <v>8</v>
      </c>
      <c r="E1325" s="40">
        <f t="shared" si="118"/>
        <v>14</v>
      </c>
      <c r="F1325" s="40" t="str">
        <f t="shared" si="119"/>
        <v>hereau</v>
      </c>
      <c r="G1325" s="40" t="str">
        <f>VLOOKUP(F1325,'Effectif contrat'!A:B,2,FALSE)</f>
        <v>CHANTIERS ELEC - REIXACH</v>
      </c>
      <c r="H1325" s="31" t="s">
        <v>25</v>
      </c>
      <c r="I1325" s="31" t="s">
        <v>26</v>
      </c>
      <c r="J1325" s="31">
        <v>46</v>
      </c>
      <c r="K1325" s="38">
        <v>48.91</v>
      </c>
      <c r="L1325" s="31">
        <v>1</v>
      </c>
      <c r="M1325" s="38">
        <v>48.91</v>
      </c>
      <c r="N1325" s="5"/>
      <c r="O1325" t="str">
        <f>VLOOKUP(I1325,Article_famille!A:B,2,FALSE)</f>
        <v>Pieds</v>
      </c>
      <c r="P1325" t="str">
        <f>VLOOKUP(A1325,'Copier commandes wix'!I:N,4,FALSE)</f>
        <v>‎11‎/‎05‎/‎2017</v>
      </c>
      <c r="Q1325">
        <f>VLOOKUP(G1325,'effectif par contrat'!A:B,2,FALSE)</f>
        <v>6</v>
      </c>
    </row>
    <row r="1326" spans="1:17" x14ac:dyDescent="0.35">
      <c r="A1326" s="58" t="s">
        <v>1816</v>
      </c>
      <c r="B1326" s="40" t="s">
        <v>583</v>
      </c>
      <c r="C1326" s="40" t="str">
        <f t="shared" si="116"/>
        <v>christophe</v>
      </c>
      <c r="D1326" s="40">
        <f t="shared" si="117"/>
        <v>11</v>
      </c>
      <c r="E1326" s="40">
        <f t="shared" si="118"/>
        <v>18</v>
      </c>
      <c r="F1326" s="40" t="str">
        <f t="shared" si="119"/>
        <v>GRANIER</v>
      </c>
      <c r="G1326" s="40" t="str">
        <f>VLOOKUP(F1326,'Effectif contrat'!A:B,2,FALSE)</f>
        <v>SAM - MAINTENANCE</v>
      </c>
      <c r="H1326" s="31" t="s">
        <v>112</v>
      </c>
      <c r="I1326" s="31" t="s">
        <v>208</v>
      </c>
      <c r="J1326" s="31" t="s">
        <v>13</v>
      </c>
      <c r="K1326" s="38">
        <v>0</v>
      </c>
      <c r="L1326" s="31">
        <v>3</v>
      </c>
      <c r="M1326" s="38">
        <v>0</v>
      </c>
      <c r="N1326" s="5"/>
      <c r="O1326" t="str">
        <f>VLOOKUP(I1326,Article_famille!A:B,2,FALSE)</f>
        <v>VPI</v>
      </c>
      <c r="P1326" t="str">
        <f>VLOOKUP(A1326,'Copier commandes wix'!I:N,4,FALSE)</f>
        <v>‎18‎/‎05‎/‎2017</v>
      </c>
      <c r="Q1326">
        <f>VLOOKUP(G1326,'effectif par contrat'!A:B,2,FALSE)</f>
        <v>2</v>
      </c>
    </row>
    <row r="1327" spans="1:17" x14ac:dyDescent="0.35">
      <c r="A1327" s="58" t="s">
        <v>1816</v>
      </c>
      <c r="B1327" s="40" t="s">
        <v>583</v>
      </c>
      <c r="C1327" s="40" t="str">
        <f t="shared" si="116"/>
        <v>christophe</v>
      </c>
      <c r="D1327" s="40">
        <f t="shared" si="117"/>
        <v>11</v>
      </c>
      <c r="E1327" s="40">
        <f t="shared" si="118"/>
        <v>18</v>
      </c>
      <c r="F1327" s="40" t="str">
        <f t="shared" si="119"/>
        <v>GRANIER</v>
      </c>
      <c r="G1327" s="40" t="str">
        <f>VLOOKUP(F1327,'Effectif contrat'!A:B,2,FALSE)</f>
        <v>SAM - MAINTENANCE</v>
      </c>
      <c r="H1327" s="32" t="s">
        <v>112</v>
      </c>
      <c r="I1327" s="32" t="s">
        <v>207</v>
      </c>
      <c r="J1327" s="32" t="s">
        <v>490</v>
      </c>
      <c r="K1327" s="39">
        <v>0</v>
      </c>
      <c r="L1327" s="32">
        <v>3</v>
      </c>
      <c r="M1327" s="39">
        <v>0</v>
      </c>
      <c r="N1327" s="6"/>
      <c r="O1327" t="str">
        <f>VLOOKUP(I1327,Article_famille!A:B,2,FALSE)</f>
        <v>VPI</v>
      </c>
      <c r="P1327" t="str">
        <f>VLOOKUP(A1327,'Copier commandes wix'!I:N,4,FALSE)</f>
        <v>‎18‎/‎05‎/‎2017</v>
      </c>
      <c r="Q1327">
        <f>VLOOKUP(G1327,'effectif par contrat'!A:B,2,FALSE)</f>
        <v>2</v>
      </c>
    </row>
    <row r="1328" spans="1:17" x14ac:dyDescent="0.35">
      <c r="A1328" s="58" t="s">
        <v>1817</v>
      </c>
      <c r="B1328" s="40" t="s">
        <v>584</v>
      </c>
      <c r="C1328" s="40" t="str">
        <f t="shared" si="116"/>
        <v>Mathias</v>
      </c>
      <c r="D1328" s="40">
        <f t="shared" si="117"/>
        <v>8</v>
      </c>
      <c r="E1328" s="40">
        <f t="shared" si="118"/>
        <v>15</v>
      </c>
      <c r="F1328" s="40" t="str">
        <f t="shared" si="119"/>
        <v>Bereche</v>
      </c>
      <c r="G1328" s="40" t="str">
        <f>VLOOKUP(F1328,'Effectif contrat'!A:B,2,FALSE)</f>
        <v>TOTAL - MAINTENANCE</v>
      </c>
      <c r="H1328" s="31" t="s">
        <v>19</v>
      </c>
      <c r="I1328" s="31" t="s">
        <v>62</v>
      </c>
      <c r="J1328" s="31" t="s">
        <v>480</v>
      </c>
      <c r="K1328" s="38">
        <v>4.26</v>
      </c>
      <c r="L1328" s="31">
        <v>1</v>
      </c>
      <c r="M1328" s="38">
        <v>4.26</v>
      </c>
      <c r="N1328" s="5"/>
      <c r="O1328" t="str">
        <f>VLOOKUP(I1328,Article_famille!A:B,2,FALSE)</f>
        <v>Pieds</v>
      </c>
      <c r="P1328" t="str">
        <f>VLOOKUP(A1328,'Copier commandes wix'!I:N,4,FALSE)</f>
        <v>‎17‎/‎05‎/‎2017</v>
      </c>
      <c r="Q1328">
        <f>VLOOKUP(G1328,'effectif par contrat'!A:B,2,FALSE)</f>
        <v>2</v>
      </c>
    </row>
    <row r="1329" spans="1:17" x14ac:dyDescent="0.35">
      <c r="A1329" s="58" t="s">
        <v>1817</v>
      </c>
      <c r="B1329" s="40" t="s">
        <v>584</v>
      </c>
      <c r="C1329" s="40" t="str">
        <f t="shared" si="116"/>
        <v>Mathias</v>
      </c>
      <c r="D1329" s="40">
        <f t="shared" si="117"/>
        <v>8</v>
      </c>
      <c r="E1329" s="40">
        <f t="shared" si="118"/>
        <v>15</v>
      </c>
      <c r="F1329" s="40" t="str">
        <f t="shared" si="119"/>
        <v>Bereche</v>
      </c>
      <c r="G1329" s="40" t="str">
        <f>VLOOKUP(F1329,'Effectif contrat'!A:B,2,FALSE)</f>
        <v>TOTAL - MAINTENANCE</v>
      </c>
      <c r="H1329" s="32" t="s">
        <v>19</v>
      </c>
      <c r="I1329" s="32" t="s">
        <v>499</v>
      </c>
      <c r="J1329" s="32"/>
      <c r="K1329" s="39">
        <v>12.9</v>
      </c>
      <c r="L1329" s="32">
        <v>1</v>
      </c>
      <c r="M1329" s="39">
        <v>12.9</v>
      </c>
      <c r="N1329" s="6"/>
      <c r="O1329" t="str">
        <f>VLOOKUP(I1329,Article_famille!A:B,2,FALSE)</f>
        <v>Tête</v>
      </c>
      <c r="P1329" t="str">
        <f>VLOOKUP(A1329,'Copier commandes wix'!I:N,4,FALSE)</f>
        <v>‎17‎/‎05‎/‎2017</v>
      </c>
      <c r="Q1329">
        <f>VLOOKUP(G1329,'effectif par contrat'!A:B,2,FALSE)</f>
        <v>2</v>
      </c>
    </row>
    <row r="1330" spans="1:17" x14ac:dyDescent="0.35">
      <c r="A1330" s="58" t="s">
        <v>1817</v>
      </c>
      <c r="B1330" s="40" t="s">
        <v>584</v>
      </c>
      <c r="C1330" s="40" t="str">
        <f t="shared" si="116"/>
        <v>Mathias</v>
      </c>
      <c r="D1330" s="40">
        <f t="shared" si="117"/>
        <v>8</v>
      </c>
      <c r="E1330" s="40">
        <f t="shared" si="118"/>
        <v>15</v>
      </c>
      <c r="F1330" s="40" t="str">
        <f t="shared" si="119"/>
        <v>Bereche</v>
      </c>
      <c r="G1330" s="40" t="str">
        <f>VLOOKUP(F1330,'Effectif contrat'!A:B,2,FALSE)</f>
        <v>TOTAL - MAINTENANCE</v>
      </c>
      <c r="H1330" s="31" t="s">
        <v>19</v>
      </c>
      <c r="I1330" s="31" t="s">
        <v>467</v>
      </c>
      <c r="J1330" s="31"/>
      <c r="K1330" s="38">
        <v>10.09</v>
      </c>
      <c r="L1330" s="31">
        <v>1</v>
      </c>
      <c r="M1330" s="38">
        <v>10.09</v>
      </c>
      <c r="N1330" s="5"/>
      <c r="O1330" t="str">
        <f>VLOOKUP(I1330,Article_famille!A:B,2,FALSE)</f>
        <v>Yeux</v>
      </c>
      <c r="P1330" t="str">
        <f>VLOOKUP(A1330,'Copier commandes wix'!I:N,4,FALSE)</f>
        <v>‎17‎/‎05‎/‎2017</v>
      </c>
      <c r="Q1330">
        <f>VLOOKUP(G1330,'effectif par contrat'!A:B,2,FALSE)</f>
        <v>2</v>
      </c>
    </row>
    <row r="1331" spans="1:17" x14ac:dyDescent="0.35">
      <c r="A1331" s="58" t="s">
        <v>1817</v>
      </c>
      <c r="B1331" s="40" t="s">
        <v>584</v>
      </c>
      <c r="C1331" s="40" t="str">
        <f t="shared" si="116"/>
        <v>Mathias</v>
      </c>
      <c r="D1331" s="40">
        <f t="shared" si="117"/>
        <v>8</v>
      </c>
      <c r="E1331" s="40">
        <f t="shared" si="118"/>
        <v>15</v>
      </c>
      <c r="F1331" s="40" t="str">
        <f t="shared" si="119"/>
        <v>Bereche</v>
      </c>
      <c r="G1331" s="40" t="str">
        <f>VLOOKUP(F1331,'Effectif contrat'!A:B,2,FALSE)</f>
        <v>TOTAL - MAINTENANCE</v>
      </c>
      <c r="H1331" s="32" t="s">
        <v>19</v>
      </c>
      <c r="I1331" s="32" t="s">
        <v>37</v>
      </c>
      <c r="J1331" s="32">
        <v>43</v>
      </c>
      <c r="K1331" s="39">
        <v>35.200000000000003</v>
      </c>
      <c r="L1331" s="32">
        <v>1</v>
      </c>
      <c r="M1331" s="39">
        <v>35.200000000000003</v>
      </c>
      <c r="N1331" s="6"/>
      <c r="O1331" t="str">
        <f>VLOOKUP(I1331,Article_famille!A:B,2,FALSE)</f>
        <v>Pieds</v>
      </c>
      <c r="P1331" t="str">
        <f>VLOOKUP(A1331,'Copier commandes wix'!I:N,4,FALSE)</f>
        <v>‎17‎/‎05‎/‎2017</v>
      </c>
      <c r="Q1331">
        <f>VLOOKUP(G1331,'effectif par contrat'!A:B,2,FALSE)</f>
        <v>2</v>
      </c>
    </row>
    <row r="1332" spans="1:17" x14ac:dyDescent="0.35">
      <c r="A1332" s="58" t="s">
        <v>1818</v>
      </c>
      <c r="B1332" s="40" t="s">
        <v>584</v>
      </c>
      <c r="C1332" s="40" t="str">
        <f t="shared" si="116"/>
        <v>Mathias</v>
      </c>
      <c r="D1332" s="40">
        <f t="shared" si="117"/>
        <v>8</v>
      </c>
      <c r="E1332" s="40">
        <f t="shared" si="118"/>
        <v>15</v>
      </c>
      <c r="F1332" s="40" t="str">
        <f t="shared" si="119"/>
        <v>Bereche</v>
      </c>
      <c r="G1332" s="40" t="str">
        <f>VLOOKUP(F1332,'Effectif contrat'!A:B,2,FALSE)</f>
        <v>TOTAL - MAINTENANCE</v>
      </c>
      <c r="H1332" s="31" t="s">
        <v>112</v>
      </c>
      <c r="I1332" s="31" t="s">
        <v>208</v>
      </c>
      <c r="J1332" s="31" t="s">
        <v>209</v>
      </c>
      <c r="K1332" s="38">
        <v>0</v>
      </c>
      <c r="L1332" s="31">
        <v>2</v>
      </c>
      <c r="M1332" s="38">
        <v>0</v>
      </c>
      <c r="N1332" s="5"/>
      <c r="O1332" t="str">
        <f>VLOOKUP(I1332,Article_famille!A:B,2,FALSE)</f>
        <v>VPI</v>
      </c>
      <c r="P1332" t="str">
        <f>VLOOKUP(A1332,'Copier commandes wix'!I:N,4,FALSE)</f>
        <v>‎17‎/‎05‎/‎2017</v>
      </c>
      <c r="Q1332">
        <f>VLOOKUP(G1332,'effectif par contrat'!A:B,2,FALSE)</f>
        <v>2</v>
      </c>
    </row>
    <row r="1333" spans="1:17" x14ac:dyDescent="0.35">
      <c r="A1333" s="58" t="s">
        <v>1818</v>
      </c>
      <c r="B1333" s="40" t="s">
        <v>584</v>
      </c>
      <c r="C1333" s="40" t="str">
        <f t="shared" si="116"/>
        <v>Mathias</v>
      </c>
      <c r="D1333" s="40">
        <f t="shared" si="117"/>
        <v>8</v>
      </c>
      <c r="E1333" s="40">
        <f t="shared" si="118"/>
        <v>15</v>
      </c>
      <c r="F1333" s="40" t="str">
        <f t="shared" si="119"/>
        <v>Bereche</v>
      </c>
      <c r="G1333" s="40" t="str">
        <f>VLOOKUP(F1333,'Effectif contrat'!A:B,2,FALSE)</f>
        <v>TOTAL - MAINTENANCE</v>
      </c>
      <c r="H1333" s="32" t="s">
        <v>112</v>
      </c>
      <c r="I1333" s="32" t="s">
        <v>113</v>
      </c>
      <c r="J1333" s="32" t="s">
        <v>209</v>
      </c>
      <c r="K1333" s="39">
        <v>0</v>
      </c>
      <c r="L1333" s="32">
        <v>5</v>
      </c>
      <c r="M1333" s="39">
        <v>0</v>
      </c>
      <c r="N1333" s="6"/>
      <c r="O1333" t="str">
        <f>VLOOKUP(I1333,Article_famille!A:B,2,FALSE)</f>
        <v>VPI</v>
      </c>
      <c r="P1333" t="str">
        <f>VLOOKUP(A1333,'Copier commandes wix'!I:N,4,FALSE)</f>
        <v>‎17‎/‎05‎/‎2017</v>
      </c>
      <c r="Q1333">
        <f>VLOOKUP(G1333,'effectif par contrat'!A:B,2,FALSE)</f>
        <v>2</v>
      </c>
    </row>
    <row r="1334" spans="1:17" x14ac:dyDescent="0.35">
      <c r="A1334" s="58" t="s">
        <v>1818</v>
      </c>
      <c r="B1334" s="40" t="s">
        <v>584</v>
      </c>
      <c r="C1334" s="40" t="str">
        <f t="shared" si="116"/>
        <v>Mathias</v>
      </c>
      <c r="D1334" s="40">
        <f t="shared" si="117"/>
        <v>8</v>
      </c>
      <c r="E1334" s="40">
        <f t="shared" si="118"/>
        <v>15</v>
      </c>
      <c r="F1334" s="40" t="str">
        <f t="shared" si="119"/>
        <v>Bereche</v>
      </c>
      <c r="G1334" s="40" t="str">
        <f>VLOOKUP(F1334,'Effectif contrat'!A:B,2,FALSE)</f>
        <v>TOTAL - MAINTENANCE</v>
      </c>
      <c r="H1334" s="31" t="s">
        <v>112</v>
      </c>
      <c r="I1334" s="31" t="s">
        <v>207</v>
      </c>
      <c r="J1334" s="31" t="s">
        <v>490</v>
      </c>
      <c r="K1334" s="38">
        <v>0</v>
      </c>
      <c r="L1334" s="31">
        <v>2</v>
      </c>
      <c r="M1334" s="38">
        <v>0</v>
      </c>
      <c r="N1334" s="5"/>
      <c r="O1334" t="str">
        <f>VLOOKUP(I1334,Article_famille!A:B,2,FALSE)</f>
        <v>VPI</v>
      </c>
      <c r="P1334" t="str">
        <f>VLOOKUP(A1334,'Copier commandes wix'!I:N,4,FALSE)</f>
        <v>‎17‎/‎05‎/‎2017</v>
      </c>
      <c r="Q1334">
        <f>VLOOKUP(G1334,'effectif par contrat'!A:B,2,FALSE)</f>
        <v>2</v>
      </c>
    </row>
    <row r="1335" spans="1:17" x14ac:dyDescent="0.35">
      <c r="A1335" s="58" t="s">
        <v>1819</v>
      </c>
      <c r="B1335" s="40" t="s">
        <v>12</v>
      </c>
      <c r="C1335" s="40" t="str">
        <f t="shared" si="116"/>
        <v>alexis</v>
      </c>
      <c r="D1335" s="40">
        <f t="shared" si="117"/>
        <v>7</v>
      </c>
      <c r="E1335" s="40">
        <f t="shared" si="118"/>
        <v>16</v>
      </c>
      <c r="F1335" s="40" t="str">
        <f t="shared" si="119"/>
        <v>codevelle</v>
      </c>
      <c r="G1335" s="40" t="str">
        <f>VLOOKUP(F1335,'Effectif contrat'!A:B,2,FALSE)</f>
        <v xml:space="preserve">LIEBHERR - MAINTENANCE </v>
      </c>
      <c r="H1335" s="31" t="s">
        <v>19</v>
      </c>
      <c r="I1335" s="31" t="s">
        <v>83</v>
      </c>
      <c r="J1335" s="31" t="s">
        <v>85</v>
      </c>
      <c r="K1335" s="38">
        <v>1.1100000000000001</v>
      </c>
      <c r="L1335" s="31">
        <v>5</v>
      </c>
      <c r="M1335" s="38">
        <v>5.55</v>
      </c>
      <c r="N1335" s="5"/>
      <c r="O1335" t="str">
        <f>VLOOKUP(I1335,Article_famille!A:B,2,FALSE)</f>
        <v>Mains</v>
      </c>
      <c r="P1335" t="str">
        <f>VLOOKUP(A1335,'Copier commandes wix'!I:N,4,FALSE)</f>
        <v>‎22‎/‎05‎/‎2017</v>
      </c>
      <c r="Q1335">
        <f>VLOOKUP(G1335,'effectif par contrat'!A:B,2,FALSE)</f>
        <v>5</v>
      </c>
    </row>
    <row r="1336" spans="1:17" x14ac:dyDescent="0.35">
      <c r="A1336" s="58" t="s">
        <v>1819</v>
      </c>
      <c r="B1336" s="40" t="s">
        <v>12</v>
      </c>
      <c r="C1336" s="40" t="str">
        <f t="shared" si="116"/>
        <v>alexis</v>
      </c>
      <c r="D1336" s="40">
        <f t="shared" si="117"/>
        <v>7</v>
      </c>
      <c r="E1336" s="40">
        <f t="shared" si="118"/>
        <v>16</v>
      </c>
      <c r="F1336" s="40" t="str">
        <f t="shared" si="119"/>
        <v>codevelle</v>
      </c>
      <c r="G1336" s="40" t="str">
        <f>VLOOKUP(F1336,'Effectif contrat'!A:B,2,FALSE)</f>
        <v xml:space="preserve">LIEBHERR - MAINTENANCE </v>
      </c>
      <c r="H1336" s="32" t="s">
        <v>19</v>
      </c>
      <c r="I1336" s="32" t="s">
        <v>83</v>
      </c>
      <c r="J1336" s="32" t="s">
        <v>193</v>
      </c>
      <c r="K1336" s="39">
        <v>1.1100000000000001</v>
      </c>
      <c r="L1336" s="32">
        <v>5</v>
      </c>
      <c r="M1336" s="39">
        <v>5.55</v>
      </c>
      <c r="N1336" s="6"/>
      <c r="O1336" t="str">
        <f>VLOOKUP(I1336,Article_famille!A:B,2,FALSE)</f>
        <v>Mains</v>
      </c>
      <c r="P1336" t="str">
        <f>VLOOKUP(A1336,'Copier commandes wix'!I:N,4,FALSE)</f>
        <v>‎22‎/‎05‎/‎2017</v>
      </c>
      <c r="Q1336">
        <f>VLOOKUP(G1336,'effectif par contrat'!A:B,2,FALSE)</f>
        <v>5</v>
      </c>
    </row>
    <row r="1337" spans="1:17" x14ac:dyDescent="0.35">
      <c r="A1337" s="58" t="s">
        <v>1820</v>
      </c>
      <c r="B1337" s="40" t="s">
        <v>1602</v>
      </c>
      <c r="C1337" s="40" t="str">
        <f t="shared" si="116"/>
        <v>maxime</v>
      </c>
      <c r="D1337" s="40">
        <f t="shared" si="117"/>
        <v>7</v>
      </c>
      <c r="E1337" s="40">
        <f t="shared" si="118"/>
        <v>13</v>
      </c>
      <c r="F1337" s="40" t="str">
        <f t="shared" si="119"/>
        <v>sandre</v>
      </c>
      <c r="G1337" s="40" t="str">
        <f>VLOOKUP(F1337,'Effectif contrat'!A:B,2,FALSE)</f>
        <v xml:space="preserve">AIRBUS - MAINTENANCE OES </v>
      </c>
      <c r="H1337" s="31" t="s">
        <v>19</v>
      </c>
      <c r="I1337" s="31" t="s">
        <v>27</v>
      </c>
      <c r="J1337" s="31"/>
      <c r="K1337" s="38">
        <v>18.350000000000001</v>
      </c>
      <c r="L1337" s="31">
        <v>8</v>
      </c>
      <c r="M1337" s="38">
        <v>146.80000000000001</v>
      </c>
      <c r="N1337" s="5"/>
      <c r="O1337" t="str">
        <f>VLOOKUP(I1337,Article_famille!A:B,2,FALSE)</f>
        <v>Respiratoire</v>
      </c>
      <c r="P1337" t="str">
        <f>VLOOKUP(A1337,'Copier commandes wix'!I:N,4,FALSE)</f>
        <v>‎19‎/‎05‎/‎2017</v>
      </c>
      <c r="Q1337">
        <f>VLOOKUP(G1337,'effectif par contrat'!A:B,2,FALSE)</f>
        <v>34</v>
      </c>
    </row>
    <row r="1338" spans="1:17" x14ac:dyDescent="0.35">
      <c r="A1338" s="58" t="s">
        <v>1821</v>
      </c>
      <c r="B1338" s="40" t="s">
        <v>556</v>
      </c>
      <c r="C1338" s="40" t="str">
        <f t="shared" si="116"/>
        <v>CHRISTOPHE</v>
      </c>
      <c r="D1338" s="40">
        <f t="shared" si="117"/>
        <v>11</v>
      </c>
      <c r="E1338" s="40">
        <f t="shared" si="118"/>
        <v>18</v>
      </c>
      <c r="F1338" s="40" t="str">
        <f t="shared" si="119"/>
        <v>GRANIER</v>
      </c>
      <c r="G1338" s="40" t="str">
        <f>VLOOKUP(F1338,'Effectif contrat'!A:B,2,FALSE)</f>
        <v>SAM - MAINTENANCE</v>
      </c>
      <c r="H1338" s="31" t="s">
        <v>574</v>
      </c>
      <c r="I1338" s="31" t="s">
        <v>575</v>
      </c>
      <c r="J1338" s="31">
        <v>43</v>
      </c>
      <c r="K1338" s="38">
        <v>60</v>
      </c>
      <c r="L1338" s="31">
        <v>1</v>
      </c>
      <c r="M1338" s="38">
        <v>60</v>
      </c>
      <c r="N1338" s="5"/>
      <c r="O1338" t="str">
        <f>VLOOKUP(I1338,Article_famille!A:B,2,FALSE)</f>
        <v>Pieds</v>
      </c>
      <c r="P1338" t="str">
        <f>VLOOKUP(A1338,'Copier commandes wix'!I:N,4,FALSE)</f>
        <v>‎18‎/‎05‎/‎2017</v>
      </c>
      <c r="Q1338">
        <f>VLOOKUP(G1338,'effectif par contrat'!A:B,2,FALSE)</f>
        <v>2</v>
      </c>
    </row>
    <row r="1339" spans="1:17" x14ac:dyDescent="0.35">
      <c r="A1339" s="58" t="s">
        <v>1822</v>
      </c>
      <c r="B1339" s="40" t="s">
        <v>214</v>
      </c>
      <c r="C1339" s="40" t="str">
        <f t="shared" si="116"/>
        <v>vincent</v>
      </c>
      <c r="D1339" s="40">
        <f t="shared" si="117"/>
        <v>8</v>
      </c>
      <c r="E1339" s="40">
        <f t="shared" si="118"/>
        <v>16</v>
      </c>
      <c r="F1339" s="40" t="str">
        <f t="shared" si="119"/>
        <v>davantes</v>
      </c>
      <c r="G1339" s="40" t="str">
        <f>VLOOKUP(F1339,'Effectif contrat'!A:B,2,FALSE)</f>
        <v>AIRBUS - TRAVAUX MOSE</v>
      </c>
      <c r="H1339" s="31" t="s">
        <v>574</v>
      </c>
      <c r="I1339" s="31" t="s">
        <v>575</v>
      </c>
      <c r="J1339" s="31">
        <v>41</v>
      </c>
      <c r="K1339" s="38">
        <v>60</v>
      </c>
      <c r="L1339" s="31">
        <v>1</v>
      </c>
      <c r="M1339" s="38">
        <v>60</v>
      </c>
      <c r="N1339" s="5"/>
      <c r="O1339" t="str">
        <f>VLOOKUP(I1339,Article_famille!A:B,2,FALSE)</f>
        <v>Pieds</v>
      </c>
      <c r="P1339" t="str">
        <f>VLOOKUP(A1339,'Copier commandes wix'!I:N,4,FALSE)</f>
        <v>‎23‎/‎05‎/‎2017</v>
      </c>
      <c r="Q1339">
        <f>VLOOKUP(G1339,'effectif par contrat'!A:B,2,FALSE)</f>
        <v>5</v>
      </c>
    </row>
    <row r="1340" spans="1:17" x14ac:dyDescent="0.35">
      <c r="A1340" s="58" t="s">
        <v>1822</v>
      </c>
      <c r="B1340" s="40" t="s">
        <v>214</v>
      </c>
      <c r="C1340" s="40" t="str">
        <f t="shared" si="116"/>
        <v>vincent</v>
      </c>
      <c r="D1340" s="40">
        <f t="shared" si="117"/>
        <v>8</v>
      </c>
      <c r="E1340" s="40">
        <f t="shared" si="118"/>
        <v>16</v>
      </c>
      <c r="F1340" s="40" t="str">
        <f t="shared" si="119"/>
        <v>davantes</v>
      </c>
      <c r="G1340" s="40" t="str">
        <f>VLOOKUP(F1340,'Effectif contrat'!A:B,2,FALSE)</f>
        <v>AIRBUS - TRAVAUX MOSE</v>
      </c>
      <c r="H1340" s="32" t="s">
        <v>574</v>
      </c>
      <c r="I1340" s="32" t="s">
        <v>575</v>
      </c>
      <c r="J1340" s="32">
        <v>43</v>
      </c>
      <c r="K1340" s="39">
        <v>60</v>
      </c>
      <c r="L1340" s="32">
        <v>2</v>
      </c>
      <c r="M1340" s="39">
        <v>120</v>
      </c>
      <c r="N1340" s="6"/>
      <c r="O1340" t="str">
        <f>VLOOKUP(I1340,Article_famille!A:B,2,FALSE)</f>
        <v>Pieds</v>
      </c>
      <c r="P1340" t="str">
        <f>VLOOKUP(A1340,'Copier commandes wix'!I:N,4,FALSE)</f>
        <v>‎23‎/‎05‎/‎2017</v>
      </c>
      <c r="Q1340">
        <f>VLOOKUP(G1340,'effectif par contrat'!A:B,2,FALSE)</f>
        <v>5</v>
      </c>
    </row>
    <row r="1341" spans="1:17" x14ac:dyDescent="0.35">
      <c r="A1341" s="58" t="s">
        <v>1822</v>
      </c>
      <c r="B1341" s="40" t="s">
        <v>214</v>
      </c>
      <c r="C1341" s="40" t="str">
        <f t="shared" si="116"/>
        <v>vincent</v>
      </c>
      <c r="D1341" s="40">
        <f t="shared" si="117"/>
        <v>8</v>
      </c>
      <c r="E1341" s="40">
        <f t="shared" si="118"/>
        <v>16</v>
      </c>
      <c r="F1341" s="40" t="str">
        <f t="shared" si="119"/>
        <v>davantes</v>
      </c>
      <c r="G1341" s="40" t="str">
        <f>VLOOKUP(F1341,'Effectif contrat'!A:B,2,FALSE)</f>
        <v>AIRBUS - TRAVAUX MOSE</v>
      </c>
      <c r="H1341" s="31" t="s">
        <v>574</v>
      </c>
      <c r="I1341" s="31" t="s">
        <v>575</v>
      </c>
      <c r="J1341" s="31">
        <v>44</v>
      </c>
      <c r="K1341" s="38">
        <v>60</v>
      </c>
      <c r="L1341" s="31">
        <v>1</v>
      </c>
      <c r="M1341" s="38">
        <v>60</v>
      </c>
      <c r="N1341" s="5"/>
      <c r="O1341" t="str">
        <f>VLOOKUP(I1341,Article_famille!A:B,2,FALSE)</f>
        <v>Pieds</v>
      </c>
      <c r="P1341" t="str">
        <f>VLOOKUP(A1341,'Copier commandes wix'!I:N,4,FALSE)</f>
        <v>‎23‎/‎05‎/‎2017</v>
      </c>
      <c r="Q1341">
        <f>VLOOKUP(G1341,'effectif par contrat'!A:B,2,FALSE)</f>
        <v>5</v>
      </c>
    </row>
    <row r="1342" spans="1:17" x14ac:dyDescent="0.35">
      <c r="A1342" s="58" t="s">
        <v>1822</v>
      </c>
      <c r="B1342" s="40" t="s">
        <v>214</v>
      </c>
      <c r="C1342" s="40" t="str">
        <f t="shared" si="116"/>
        <v>vincent</v>
      </c>
      <c r="D1342" s="40">
        <f t="shared" si="117"/>
        <v>8</v>
      </c>
      <c r="E1342" s="40">
        <f t="shared" si="118"/>
        <v>16</v>
      </c>
      <c r="F1342" s="40" t="str">
        <f t="shared" si="119"/>
        <v>davantes</v>
      </c>
      <c r="G1342" s="40" t="str">
        <f>VLOOKUP(F1342,'Effectif contrat'!A:B,2,FALSE)</f>
        <v>AIRBUS - TRAVAUX MOSE</v>
      </c>
      <c r="H1342" s="32" t="s">
        <v>19</v>
      </c>
      <c r="I1342" s="32" t="s">
        <v>62</v>
      </c>
      <c r="J1342" s="32" t="s">
        <v>480</v>
      </c>
      <c r="K1342" s="39">
        <v>4.26</v>
      </c>
      <c r="L1342" s="32">
        <v>4</v>
      </c>
      <c r="M1342" s="39">
        <v>17.04</v>
      </c>
      <c r="N1342" s="6"/>
      <c r="O1342" t="str">
        <f>VLOOKUP(I1342,Article_famille!A:B,2,FALSE)</f>
        <v>Pieds</v>
      </c>
      <c r="P1342" t="str">
        <f>VLOOKUP(A1342,'Copier commandes wix'!I:N,4,FALSE)</f>
        <v>‎23‎/‎05‎/‎2017</v>
      </c>
      <c r="Q1342">
        <f>VLOOKUP(G1342,'effectif par contrat'!A:B,2,FALSE)</f>
        <v>5</v>
      </c>
    </row>
    <row r="1343" spans="1:17" x14ac:dyDescent="0.35">
      <c r="A1343" s="58" t="s">
        <v>1822</v>
      </c>
      <c r="B1343" s="40" t="s">
        <v>214</v>
      </c>
      <c r="C1343" s="40" t="str">
        <f t="shared" ref="C1343:C1397" si="120">IFERROR(MID(B1343,1,FIND(" ",B1343,1)-1),"")</f>
        <v>vincent</v>
      </c>
      <c r="D1343" s="40">
        <f t="shared" ref="D1343:D1397" si="121">LEN(C1343)+1</f>
        <v>8</v>
      </c>
      <c r="E1343" s="40">
        <f t="shared" ref="E1343:E1397" si="122">LEN(B1343)</f>
        <v>16</v>
      </c>
      <c r="F1343" s="40" t="str">
        <f t="shared" ref="F1343:F1397" si="123">RIGHT(B1343,E1343-D1343)</f>
        <v>davantes</v>
      </c>
      <c r="G1343" s="40" t="str">
        <f>VLOOKUP(F1343,'Effectif contrat'!A:B,2,FALSE)</f>
        <v>AIRBUS - TRAVAUX MOSE</v>
      </c>
      <c r="H1343" s="31" t="s">
        <v>112</v>
      </c>
      <c r="I1343" s="31" t="s">
        <v>113</v>
      </c>
      <c r="J1343" s="31" t="s">
        <v>15</v>
      </c>
      <c r="K1343" s="38">
        <v>0</v>
      </c>
      <c r="L1343" s="31">
        <v>10</v>
      </c>
      <c r="M1343" s="38">
        <v>0</v>
      </c>
      <c r="N1343" s="5"/>
      <c r="O1343" t="str">
        <f>VLOOKUP(I1343,Article_famille!A:B,2,FALSE)</f>
        <v>VPI</v>
      </c>
      <c r="P1343" t="str">
        <f>VLOOKUP(A1343,'Copier commandes wix'!I:N,4,FALSE)</f>
        <v>‎23‎/‎05‎/‎2017</v>
      </c>
      <c r="Q1343">
        <f>VLOOKUP(G1343,'effectif par contrat'!A:B,2,FALSE)</f>
        <v>5</v>
      </c>
    </row>
    <row r="1344" spans="1:17" x14ac:dyDescent="0.35">
      <c r="A1344" s="58" t="s">
        <v>1822</v>
      </c>
      <c r="B1344" s="40" t="s">
        <v>214</v>
      </c>
      <c r="C1344" s="40" t="str">
        <f t="shared" si="120"/>
        <v>vincent</v>
      </c>
      <c r="D1344" s="40">
        <f t="shared" si="121"/>
        <v>8</v>
      </c>
      <c r="E1344" s="40">
        <f t="shared" si="122"/>
        <v>16</v>
      </c>
      <c r="F1344" s="40" t="str">
        <f t="shared" si="123"/>
        <v>davantes</v>
      </c>
      <c r="G1344" s="40" t="str">
        <f>VLOOKUP(F1344,'Effectif contrat'!A:B,2,FALSE)</f>
        <v>AIRBUS - TRAVAUX MOSE</v>
      </c>
      <c r="H1344" s="32" t="s">
        <v>112</v>
      </c>
      <c r="I1344" s="32" t="s">
        <v>113</v>
      </c>
      <c r="J1344" s="32" t="s">
        <v>13</v>
      </c>
      <c r="K1344" s="39">
        <v>0</v>
      </c>
      <c r="L1344" s="32">
        <v>5</v>
      </c>
      <c r="M1344" s="39">
        <v>0</v>
      </c>
      <c r="N1344" s="6"/>
      <c r="O1344" t="str">
        <f>VLOOKUP(I1344,Article_famille!A:B,2,FALSE)</f>
        <v>VPI</v>
      </c>
      <c r="P1344" t="str">
        <f>VLOOKUP(A1344,'Copier commandes wix'!I:N,4,FALSE)</f>
        <v>‎23‎/‎05‎/‎2017</v>
      </c>
      <c r="Q1344">
        <f>VLOOKUP(G1344,'effectif par contrat'!A:B,2,FALSE)</f>
        <v>5</v>
      </c>
    </row>
    <row r="1345" spans="1:17" x14ac:dyDescent="0.35">
      <c r="A1345" s="58" t="s">
        <v>1822</v>
      </c>
      <c r="B1345" s="40" t="s">
        <v>214</v>
      </c>
      <c r="C1345" s="40" t="str">
        <f t="shared" si="120"/>
        <v>vincent</v>
      </c>
      <c r="D1345" s="40">
        <f t="shared" si="121"/>
        <v>8</v>
      </c>
      <c r="E1345" s="40">
        <f t="shared" si="122"/>
        <v>16</v>
      </c>
      <c r="F1345" s="40" t="str">
        <f t="shared" si="123"/>
        <v>davantes</v>
      </c>
      <c r="G1345" s="40" t="str">
        <f>VLOOKUP(F1345,'Effectif contrat'!A:B,2,FALSE)</f>
        <v>AIRBUS - TRAVAUX MOSE</v>
      </c>
      <c r="H1345" s="31" t="s">
        <v>112</v>
      </c>
      <c r="I1345" s="31" t="s">
        <v>113</v>
      </c>
      <c r="J1345" s="31" t="s">
        <v>209</v>
      </c>
      <c r="K1345" s="38">
        <v>0</v>
      </c>
      <c r="L1345" s="31">
        <v>5</v>
      </c>
      <c r="M1345" s="38">
        <v>0</v>
      </c>
      <c r="N1345" s="5"/>
      <c r="O1345" t="str">
        <f>VLOOKUP(I1345,Article_famille!A:B,2,FALSE)</f>
        <v>VPI</v>
      </c>
      <c r="P1345" t="str">
        <f>VLOOKUP(A1345,'Copier commandes wix'!I:N,4,FALSE)</f>
        <v>‎23‎/‎05‎/‎2017</v>
      </c>
      <c r="Q1345">
        <f>VLOOKUP(G1345,'effectif par contrat'!A:B,2,FALSE)</f>
        <v>5</v>
      </c>
    </row>
    <row r="1346" spans="1:17" x14ac:dyDescent="0.35">
      <c r="A1346" s="58" t="s">
        <v>1823</v>
      </c>
      <c r="B1346" s="40" t="s">
        <v>585</v>
      </c>
      <c r="C1346" s="40" t="str">
        <f t="shared" si="120"/>
        <v>francois</v>
      </c>
      <c r="D1346" s="40">
        <f t="shared" si="121"/>
        <v>9</v>
      </c>
      <c r="E1346" s="40">
        <f t="shared" si="122"/>
        <v>14</v>
      </c>
      <c r="F1346" s="40" t="str">
        <f t="shared" si="123"/>
        <v>roque</v>
      </c>
      <c r="G1346" s="40" t="str">
        <f>VLOOKUP(F1346,'Effectif contrat'!A:B,2,FALSE)</f>
        <v xml:space="preserve">LIEBHERR - MAINTENANCE </v>
      </c>
      <c r="H1346" s="31" t="s">
        <v>19</v>
      </c>
      <c r="I1346" s="31" t="s">
        <v>37</v>
      </c>
      <c r="J1346" s="31">
        <v>41</v>
      </c>
      <c r="K1346" s="38">
        <v>35.200000000000003</v>
      </c>
      <c r="L1346" s="31">
        <v>1</v>
      </c>
      <c r="M1346" s="38">
        <v>35.200000000000003</v>
      </c>
      <c r="N1346" s="5"/>
      <c r="O1346" t="str">
        <f>VLOOKUP(I1346,Article_famille!A:B,2,FALSE)</f>
        <v>Pieds</v>
      </c>
      <c r="P1346" t="str">
        <f>VLOOKUP(A1346,'Copier commandes wix'!I:N,4,FALSE)</f>
        <v>‎01‎/‎06‎/‎2017</v>
      </c>
      <c r="Q1346">
        <f>VLOOKUP(G1346,'effectif par contrat'!A:B,2,FALSE)</f>
        <v>5</v>
      </c>
    </row>
    <row r="1347" spans="1:17" x14ac:dyDescent="0.35">
      <c r="A1347" s="58" t="s">
        <v>1824</v>
      </c>
      <c r="B1347" s="40" t="s">
        <v>109</v>
      </c>
      <c r="C1347" s="40" t="str">
        <f t="shared" si="120"/>
        <v>jean-luc</v>
      </c>
      <c r="D1347" s="40">
        <f t="shared" si="121"/>
        <v>9</v>
      </c>
      <c r="E1347" s="40">
        <f t="shared" si="122"/>
        <v>16</v>
      </c>
      <c r="F1347" s="40" t="str">
        <f t="shared" si="123"/>
        <v>granier</v>
      </c>
      <c r="G1347" s="40" t="str">
        <f>VLOOKUP(F1347,'Effectif contrat'!A:B,2,FALSE)</f>
        <v>SAM - MAINTENANCE</v>
      </c>
      <c r="H1347" s="31" t="s">
        <v>112</v>
      </c>
      <c r="I1347" s="31" t="s">
        <v>208</v>
      </c>
      <c r="J1347" s="31" t="s">
        <v>15</v>
      </c>
      <c r="K1347" s="38">
        <v>0</v>
      </c>
      <c r="L1347" s="31">
        <v>1</v>
      </c>
      <c r="M1347" s="38">
        <v>0</v>
      </c>
      <c r="N1347" s="5"/>
      <c r="O1347" t="str">
        <f>VLOOKUP(I1347,Article_famille!A:B,2,FALSE)</f>
        <v>VPI</v>
      </c>
      <c r="P1347" t="str">
        <f>VLOOKUP(A1347,'Copier commandes wix'!I:N,4,FALSE)</f>
        <v>‎01‎/‎06‎/‎2017</v>
      </c>
      <c r="Q1347">
        <f>VLOOKUP(G1347,'effectif par contrat'!A:B,2,FALSE)</f>
        <v>2</v>
      </c>
    </row>
    <row r="1348" spans="1:17" x14ac:dyDescent="0.35">
      <c r="A1348" s="58" t="s">
        <v>1824</v>
      </c>
      <c r="B1348" s="40" t="s">
        <v>109</v>
      </c>
      <c r="C1348" s="40" t="str">
        <f t="shared" si="120"/>
        <v>jean-luc</v>
      </c>
      <c r="D1348" s="40">
        <f t="shared" si="121"/>
        <v>9</v>
      </c>
      <c r="E1348" s="40">
        <f t="shared" si="122"/>
        <v>16</v>
      </c>
      <c r="F1348" s="40" t="str">
        <f t="shared" si="123"/>
        <v>granier</v>
      </c>
      <c r="G1348" s="40" t="str">
        <f>VLOOKUP(F1348,'Effectif contrat'!A:B,2,FALSE)</f>
        <v>SAM - MAINTENANCE</v>
      </c>
      <c r="H1348" s="32" t="s">
        <v>112</v>
      </c>
      <c r="I1348" s="32" t="s">
        <v>113</v>
      </c>
      <c r="J1348" s="32" t="s">
        <v>15</v>
      </c>
      <c r="K1348" s="39">
        <v>0</v>
      </c>
      <c r="L1348" s="32">
        <v>4</v>
      </c>
      <c r="M1348" s="39">
        <v>0</v>
      </c>
      <c r="N1348" s="6"/>
      <c r="O1348" t="str">
        <f>VLOOKUP(I1348,Article_famille!A:B,2,FALSE)</f>
        <v>VPI</v>
      </c>
      <c r="P1348" t="str">
        <f>VLOOKUP(A1348,'Copier commandes wix'!I:N,4,FALSE)</f>
        <v>‎01‎/‎06‎/‎2017</v>
      </c>
      <c r="Q1348">
        <f>VLOOKUP(G1348,'effectif par contrat'!A:B,2,FALSE)</f>
        <v>2</v>
      </c>
    </row>
    <row r="1349" spans="1:17" x14ac:dyDescent="0.35">
      <c r="A1349" s="58" t="s">
        <v>1824</v>
      </c>
      <c r="B1349" s="40" t="s">
        <v>109</v>
      </c>
      <c r="C1349" s="40" t="str">
        <f t="shared" si="120"/>
        <v>jean-luc</v>
      </c>
      <c r="D1349" s="40">
        <f t="shared" si="121"/>
        <v>9</v>
      </c>
      <c r="E1349" s="40">
        <f t="shared" si="122"/>
        <v>16</v>
      </c>
      <c r="F1349" s="40" t="str">
        <f t="shared" si="123"/>
        <v>granier</v>
      </c>
      <c r="G1349" s="40" t="str">
        <f>VLOOKUP(F1349,'Effectif contrat'!A:B,2,FALSE)</f>
        <v>SAM - MAINTENANCE</v>
      </c>
      <c r="H1349" s="31" t="s">
        <v>112</v>
      </c>
      <c r="I1349" s="31" t="s">
        <v>207</v>
      </c>
      <c r="J1349" s="31" t="s">
        <v>506</v>
      </c>
      <c r="K1349" s="38">
        <v>0</v>
      </c>
      <c r="L1349" s="31">
        <v>1</v>
      </c>
      <c r="M1349" s="38">
        <v>0</v>
      </c>
      <c r="N1349" s="5"/>
      <c r="O1349" t="str">
        <f>VLOOKUP(I1349,Article_famille!A:B,2,FALSE)</f>
        <v>VPI</v>
      </c>
      <c r="P1349" t="str">
        <f>VLOOKUP(A1349,'Copier commandes wix'!I:N,4,FALSE)</f>
        <v>‎01‎/‎06‎/‎2017</v>
      </c>
      <c r="Q1349">
        <f>VLOOKUP(G1349,'effectif par contrat'!A:B,2,FALSE)</f>
        <v>2</v>
      </c>
    </row>
    <row r="1350" spans="1:17" x14ac:dyDescent="0.35">
      <c r="A1350" s="58" t="s">
        <v>1825</v>
      </c>
      <c r="B1350" s="40" t="s">
        <v>552</v>
      </c>
      <c r="C1350" s="40" t="str">
        <f t="shared" si="120"/>
        <v>eric</v>
      </c>
      <c r="D1350" s="40">
        <f t="shared" si="121"/>
        <v>5</v>
      </c>
      <c r="E1350" s="40">
        <f t="shared" si="122"/>
        <v>18</v>
      </c>
      <c r="F1350" s="40" t="str">
        <f t="shared" si="123"/>
        <v>sanchez-clary</v>
      </c>
      <c r="G1350" s="40" t="str">
        <f>VLOOKUP(F1350,'Effectif contrat'!A:B,2,FALSE)</f>
        <v>AIRBUS - MAINTENANCE FAL</v>
      </c>
      <c r="H1350" s="31" t="s">
        <v>574</v>
      </c>
      <c r="I1350" s="31" t="s">
        <v>575</v>
      </c>
      <c r="J1350" s="31">
        <v>43</v>
      </c>
      <c r="K1350" s="38">
        <v>60</v>
      </c>
      <c r="L1350" s="31">
        <v>1</v>
      </c>
      <c r="M1350" s="38">
        <v>60</v>
      </c>
      <c r="N1350" s="5"/>
      <c r="O1350" t="str">
        <f>VLOOKUP(I1350,Article_famille!A:B,2,FALSE)</f>
        <v>Pieds</v>
      </c>
      <c r="P1350" t="str">
        <f>VLOOKUP(A1350,'Copier commandes wix'!I:N,4,FALSE)</f>
        <v>‎31‎/‎05‎/‎2017</v>
      </c>
      <c r="Q1350">
        <f>VLOOKUP(G1350,'effectif par contrat'!A:B,2,FALSE)</f>
        <v>38</v>
      </c>
    </row>
    <row r="1351" spans="1:17" x14ac:dyDescent="0.35">
      <c r="A1351" s="58" t="s">
        <v>1825</v>
      </c>
      <c r="B1351" s="40" t="s">
        <v>552</v>
      </c>
      <c r="C1351" s="40" t="str">
        <f t="shared" si="120"/>
        <v>eric</v>
      </c>
      <c r="D1351" s="40">
        <f t="shared" si="121"/>
        <v>5</v>
      </c>
      <c r="E1351" s="40">
        <f t="shared" si="122"/>
        <v>18</v>
      </c>
      <c r="F1351" s="40" t="str">
        <f t="shared" si="123"/>
        <v>sanchez-clary</v>
      </c>
      <c r="G1351" s="40" t="str">
        <f>VLOOKUP(F1351,'Effectif contrat'!A:B,2,FALSE)</f>
        <v>AIRBUS - MAINTENANCE FAL</v>
      </c>
      <c r="H1351" s="32" t="s">
        <v>19</v>
      </c>
      <c r="I1351" s="32" t="s">
        <v>499</v>
      </c>
      <c r="J1351" s="32"/>
      <c r="K1351" s="39">
        <v>12.9</v>
      </c>
      <c r="L1351" s="32">
        <v>20</v>
      </c>
      <c r="M1351" s="39">
        <v>258</v>
      </c>
      <c r="N1351" s="6"/>
      <c r="O1351" t="str">
        <f>VLOOKUP(I1351,Article_famille!A:B,2,FALSE)</f>
        <v>Tête</v>
      </c>
      <c r="P1351" t="str">
        <f>VLOOKUP(A1351,'Copier commandes wix'!I:N,4,FALSE)</f>
        <v>‎31‎/‎05‎/‎2017</v>
      </c>
      <c r="Q1351">
        <f>VLOOKUP(G1351,'effectif par contrat'!A:B,2,FALSE)</f>
        <v>38</v>
      </c>
    </row>
    <row r="1352" spans="1:17" x14ac:dyDescent="0.35">
      <c r="A1352" s="58" t="s">
        <v>1825</v>
      </c>
      <c r="B1352" s="40" t="s">
        <v>552</v>
      </c>
      <c r="C1352" s="40" t="str">
        <f t="shared" si="120"/>
        <v>eric</v>
      </c>
      <c r="D1352" s="40">
        <f t="shared" si="121"/>
        <v>5</v>
      </c>
      <c r="E1352" s="40">
        <f t="shared" si="122"/>
        <v>18</v>
      </c>
      <c r="F1352" s="40" t="str">
        <f t="shared" si="123"/>
        <v>sanchez-clary</v>
      </c>
      <c r="G1352" s="40" t="str">
        <f>VLOOKUP(F1352,'Effectif contrat'!A:B,2,FALSE)</f>
        <v>AIRBUS - MAINTENANCE FAL</v>
      </c>
      <c r="H1352" s="31" t="s">
        <v>19</v>
      </c>
      <c r="I1352" s="31" t="s">
        <v>27</v>
      </c>
      <c r="J1352" s="31"/>
      <c r="K1352" s="38">
        <v>18.350000000000001</v>
      </c>
      <c r="L1352" s="31">
        <v>6</v>
      </c>
      <c r="M1352" s="38">
        <v>110.1</v>
      </c>
      <c r="N1352" s="5"/>
      <c r="O1352" t="str">
        <f>VLOOKUP(I1352,Article_famille!A:B,2,FALSE)</f>
        <v>Respiratoire</v>
      </c>
      <c r="P1352" t="str">
        <f>VLOOKUP(A1352,'Copier commandes wix'!I:N,4,FALSE)</f>
        <v>‎31‎/‎05‎/‎2017</v>
      </c>
      <c r="Q1352">
        <f>VLOOKUP(G1352,'effectif par contrat'!A:B,2,FALSE)</f>
        <v>38</v>
      </c>
    </row>
    <row r="1353" spans="1:17" x14ac:dyDescent="0.35">
      <c r="A1353" s="58" t="s">
        <v>1825</v>
      </c>
      <c r="B1353" s="40" t="s">
        <v>552</v>
      </c>
      <c r="C1353" s="40" t="str">
        <f t="shared" si="120"/>
        <v>eric</v>
      </c>
      <c r="D1353" s="40">
        <f t="shared" si="121"/>
        <v>5</v>
      </c>
      <c r="E1353" s="40">
        <f t="shared" si="122"/>
        <v>18</v>
      </c>
      <c r="F1353" s="40" t="str">
        <f t="shared" si="123"/>
        <v>sanchez-clary</v>
      </c>
      <c r="G1353" s="40" t="str">
        <f>VLOOKUP(F1353,'Effectif contrat'!A:B,2,FALSE)</f>
        <v>AIRBUS - MAINTENANCE FAL</v>
      </c>
      <c r="H1353" s="32" t="s">
        <v>19</v>
      </c>
      <c r="I1353" s="32" t="s">
        <v>443</v>
      </c>
      <c r="J1353" s="32"/>
      <c r="K1353" s="39">
        <v>3.95</v>
      </c>
      <c r="L1353" s="32">
        <v>30</v>
      </c>
      <c r="M1353" s="39">
        <v>118.5</v>
      </c>
      <c r="N1353" s="6"/>
      <c r="O1353" t="str">
        <f>VLOOKUP(I1353,Article_famille!A:B,2,FALSE)</f>
        <v>Respiratoire</v>
      </c>
      <c r="P1353" t="str">
        <f>VLOOKUP(A1353,'Copier commandes wix'!I:N,4,FALSE)</f>
        <v>‎31‎/‎05‎/‎2017</v>
      </c>
      <c r="Q1353">
        <f>VLOOKUP(G1353,'effectif par contrat'!A:B,2,FALSE)</f>
        <v>38</v>
      </c>
    </row>
    <row r="1354" spans="1:17" x14ac:dyDescent="0.35">
      <c r="A1354" s="58" t="s">
        <v>1826</v>
      </c>
      <c r="B1354" s="40" t="s">
        <v>497</v>
      </c>
      <c r="C1354" s="40" t="str">
        <f t="shared" si="120"/>
        <v>ALEXANDRE</v>
      </c>
      <c r="D1354" s="40">
        <f t="shared" si="121"/>
        <v>10</v>
      </c>
      <c r="E1354" s="40">
        <f t="shared" si="122"/>
        <v>20</v>
      </c>
      <c r="F1354" s="40" t="str">
        <f t="shared" si="123"/>
        <v>MOUREMBLES</v>
      </c>
      <c r="G1354" s="40" t="str">
        <f>VLOOKUP(F1354,'Effectif contrat'!A:B,2,FALSE)</f>
        <v>CLIENTS DIVERS - TRAVAUX &amp; MAINTENANCE</v>
      </c>
      <c r="H1354" s="31" t="s">
        <v>19</v>
      </c>
      <c r="I1354" s="31" t="s">
        <v>177</v>
      </c>
      <c r="J1354" s="31">
        <v>10</v>
      </c>
      <c r="K1354" s="38">
        <v>11.35</v>
      </c>
      <c r="L1354" s="31">
        <v>1</v>
      </c>
      <c r="M1354" s="38">
        <v>11.35</v>
      </c>
      <c r="N1354" s="5"/>
      <c r="O1354" t="str">
        <f>VLOOKUP(I1354,Article_famille!A:B,2,FALSE)</f>
        <v>Mains</v>
      </c>
      <c r="P1354" t="str">
        <f>VLOOKUP(A1354,'Copier commandes wix'!I:N,4,FALSE)</f>
        <v>‎30‎/‎05‎/‎2017</v>
      </c>
      <c r="Q1354">
        <f>VLOOKUP(G1354,'effectif par contrat'!A:B,2,FALSE)</f>
        <v>8</v>
      </c>
    </row>
    <row r="1355" spans="1:17" x14ac:dyDescent="0.35">
      <c r="A1355" s="58" t="s">
        <v>1826</v>
      </c>
      <c r="B1355" s="40" t="s">
        <v>497</v>
      </c>
      <c r="C1355" s="40" t="str">
        <f t="shared" si="120"/>
        <v>ALEXANDRE</v>
      </c>
      <c r="D1355" s="40">
        <f t="shared" si="121"/>
        <v>10</v>
      </c>
      <c r="E1355" s="40">
        <f t="shared" si="122"/>
        <v>20</v>
      </c>
      <c r="F1355" s="40" t="str">
        <f t="shared" si="123"/>
        <v>MOUREMBLES</v>
      </c>
      <c r="G1355" s="40" t="str">
        <f>VLOOKUP(F1355,'Effectif contrat'!A:B,2,FALSE)</f>
        <v>CLIENTS DIVERS - TRAVAUX &amp; MAINTENANCE</v>
      </c>
      <c r="H1355" s="32" t="s">
        <v>19</v>
      </c>
      <c r="I1355" s="32" t="s">
        <v>177</v>
      </c>
      <c r="J1355" s="32">
        <v>9</v>
      </c>
      <c r="K1355" s="39">
        <v>11.35</v>
      </c>
      <c r="L1355" s="32">
        <v>2</v>
      </c>
      <c r="M1355" s="39">
        <v>22.7</v>
      </c>
      <c r="N1355" s="6"/>
      <c r="O1355" t="str">
        <f>VLOOKUP(I1355,Article_famille!A:B,2,FALSE)</f>
        <v>Mains</v>
      </c>
      <c r="P1355" t="str">
        <f>VLOOKUP(A1355,'Copier commandes wix'!I:N,4,FALSE)</f>
        <v>‎30‎/‎05‎/‎2017</v>
      </c>
      <c r="Q1355">
        <f>VLOOKUP(G1355,'effectif par contrat'!A:B,2,FALSE)</f>
        <v>8</v>
      </c>
    </row>
    <row r="1356" spans="1:17" x14ac:dyDescent="0.35">
      <c r="A1356" s="58" t="s">
        <v>1826</v>
      </c>
      <c r="B1356" s="40" t="s">
        <v>497</v>
      </c>
      <c r="C1356" s="40" t="str">
        <f t="shared" si="120"/>
        <v>ALEXANDRE</v>
      </c>
      <c r="D1356" s="40">
        <f t="shared" si="121"/>
        <v>10</v>
      </c>
      <c r="E1356" s="40">
        <f t="shared" si="122"/>
        <v>20</v>
      </c>
      <c r="F1356" s="40" t="str">
        <f t="shared" si="123"/>
        <v>MOUREMBLES</v>
      </c>
      <c r="G1356" s="40" t="str">
        <f>VLOOKUP(F1356,'Effectif contrat'!A:B,2,FALSE)</f>
        <v>CLIENTS DIVERS - TRAVAUX &amp; MAINTENANCE</v>
      </c>
      <c r="H1356" s="31" t="s">
        <v>19</v>
      </c>
      <c r="I1356" s="31" t="s">
        <v>176</v>
      </c>
      <c r="J1356" s="31">
        <v>9</v>
      </c>
      <c r="K1356" s="38">
        <v>7.6</v>
      </c>
      <c r="L1356" s="31">
        <v>2</v>
      </c>
      <c r="M1356" s="38">
        <v>15.2</v>
      </c>
      <c r="N1356" s="5"/>
      <c r="O1356" t="str">
        <f>VLOOKUP(I1356,Article_famille!A:B,2,FALSE)</f>
        <v>Mains</v>
      </c>
      <c r="P1356" t="str">
        <f>VLOOKUP(A1356,'Copier commandes wix'!I:N,4,FALSE)</f>
        <v>‎30‎/‎05‎/‎2017</v>
      </c>
      <c r="Q1356">
        <f>VLOOKUP(G1356,'effectif par contrat'!A:B,2,FALSE)</f>
        <v>8</v>
      </c>
    </row>
    <row r="1357" spans="1:17" x14ac:dyDescent="0.35">
      <c r="A1357" s="58" t="s">
        <v>1826</v>
      </c>
      <c r="B1357" s="40" t="s">
        <v>497</v>
      </c>
      <c r="C1357" s="40" t="str">
        <f t="shared" si="120"/>
        <v>ALEXANDRE</v>
      </c>
      <c r="D1357" s="40">
        <f t="shared" si="121"/>
        <v>10</v>
      </c>
      <c r="E1357" s="40">
        <f t="shared" si="122"/>
        <v>20</v>
      </c>
      <c r="F1357" s="40" t="str">
        <f t="shared" si="123"/>
        <v>MOUREMBLES</v>
      </c>
      <c r="G1357" s="40" t="str">
        <f>VLOOKUP(F1357,'Effectif contrat'!A:B,2,FALSE)</f>
        <v>CLIENTS DIVERS - TRAVAUX &amp; MAINTENANCE</v>
      </c>
      <c r="H1357" s="32" t="s">
        <v>19</v>
      </c>
      <c r="I1357" s="32" t="s">
        <v>176</v>
      </c>
      <c r="J1357" s="32">
        <v>10</v>
      </c>
      <c r="K1357" s="39">
        <v>7.6</v>
      </c>
      <c r="L1357" s="32">
        <v>1</v>
      </c>
      <c r="M1357" s="39">
        <v>7.6</v>
      </c>
      <c r="N1357" s="6"/>
      <c r="O1357" t="str">
        <f>VLOOKUP(I1357,Article_famille!A:B,2,FALSE)</f>
        <v>Mains</v>
      </c>
      <c r="P1357" t="str">
        <f>VLOOKUP(A1357,'Copier commandes wix'!I:N,4,FALSE)</f>
        <v>‎30‎/‎05‎/‎2017</v>
      </c>
      <c r="Q1357">
        <f>VLOOKUP(G1357,'effectif par contrat'!A:B,2,FALSE)</f>
        <v>8</v>
      </c>
    </row>
    <row r="1358" spans="1:17" x14ac:dyDescent="0.35">
      <c r="A1358" s="58" t="s">
        <v>1826</v>
      </c>
      <c r="B1358" s="40" t="s">
        <v>497</v>
      </c>
      <c r="C1358" s="40" t="str">
        <f t="shared" si="120"/>
        <v>ALEXANDRE</v>
      </c>
      <c r="D1358" s="40">
        <f t="shared" si="121"/>
        <v>10</v>
      </c>
      <c r="E1358" s="40">
        <f t="shared" si="122"/>
        <v>20</v>
      </c>
      <c r="F1358" s="40" t="str">
        <f t="shared" si="123"/>
        <v>MOUREMBLES</v>
      </c>
      <c r="G1358" s="40" t="str">
        <f>VLOOKUP(F1358,'Effectif contrat'!A:B,2,FALSE)</f>
        <v>CLIENTS DIVERS - TRAVAUX &amp; MAINTENANCE</v>
      </c>
      <c r="H1358" s="31" t="s">
        <v>19</v>
      </c>
      <c r="I1358" s="31" t="s">
        <v>102</v>
      </c>
      <c r="J1358" s="31"/>
      <c r="K1358" s="38">
        <v>53.9</v>
      </c>
      <c r="L1358" s="31">
        <v>3</v>
      </c>
      <c r="M1358" s="38">
        <v>161.69999999999999</v>
      </c>
      <c r="N1358" s="5"/>
      <c r="O1358" t="str">
        <f>VLOOKUP(I1358,Article_famille!A:B,2,FALSE)</f>
        <v>Tête</v>
      </c>
      <c r="P1358" t="str">
        <f>VLOOKUP(A1358,'Copier commandes wix'!I:N,4,FALSE)</f>
        <v>‎30‎/‎05‎/‎2017</v>
      </c>
      <c r="Q1358">
        <f>VLOOKUP(G1358,'effectif par contrat'!A:B,2,FALSE)</f>
        <v>8</v>
      </c>
    </row>
    <row r="1359" spans="1:17" x14ac:dyDescent="0.35">
      <c r="A1359" s="58" t="s">
        <v>1826</v>
      </c>
      <c r="B1359" s="40" t="s">
        <v>497</v>
      </c>
      <c r="C1359" s="40" t="str">
        <f t="shared" si="120"/>
        <v>ALEXANDRE</v>
      </c>
      <c r="D1359" s="40">
        <f t="shared" si="121"/>
        <v>10</v>
      </c>
      <c r="E1359" s="40">
        <f t="shared" si="122"/>
        <v>20</v>
      </c>
      <c r="F1359" s="40" t="str">
        <f t="shared" si="123"/>
        <v>MOUREMBLES</v>
      </c>
      <c r="G1359" s="40" t="str">
        <f>VLOOKUP(F1359,'Effectif contrat'!A:B,2,FALSE)</f>
        <v>CLIENTS DIVERS - TRAVAUX &amp; MAINTENANCE</v>
      </c>
      <c r="H1359" s="32" t="s">
        <v>25</v>
      </c>
      <c r="I1359" s="32" t="s">
        <v>26</v>
      </c>
      <c r="J1359" s="32">
        <v>43</v>
      </c>
      <c r="K1359" s="39">
        <v>48.91</v>
      </c>
      <c r="L1359" s="32">
        <v>1</v>
      </c>
      <c r="M1359" s="39">
        <v>48.91</v>
      </c>
      <c r="N1359" s="6"/>
      <c r="O1359" t="str">
        <f>VLOOKUP(I1359,Article_famille!A:B,2,FALSE)</f>
        <v>Pieds</v>
      </c>
      <c r="P1359" t="str">
        <f>VLOOKUP(A1359,'Copier commandes wix'!I:N,4,FALSE)</f>
        <v>‎30‎/‎05‎/‎2017</v>
      </c>
      <c r="Q1359">
        <f>VLOOKUP(G1359,'effectif par contrat'!A:B,2,FALSE)</f>
        <v>8</v>
      </c>
    </row>
    <row r="1360" spans="1:17" x14ac:dyDescent="0.35">
      <c r="A1360" s="58" t="s">
        <v>1827</v>
      </c>
      <c r="B1360" s="40" t="s">
        <v>450</v>
      </c>
      <c r="C1360" s="40" t="str">
        <f t="shared" si="120"/>
        <v>stephane</v>
      </c>
      <c r="D1360" s="40">
        <f t="shared" si="121"/>
        <v>9</v>
      </c>
      <c r="E1360" s="40">
        <f t="shared" si="122"/>
        <v>15</v>
      </c>
      <c r="F1360" s="40" t="str">
        <f t="shared" si="123"/>
        <v>rodier</v>
      </c>
      <c r="G1360" s="40" t="str">
        <f>VLOOKUP(F1360,'Effectif contrat'!A:B,2,FALSE)</f>
        <v>CLIENTS DIVERS - TRAVAUX &amp; MAINTENANCE</v>
      </c>
      <c r="H1360" s="31" t="s">
        <v>112</v>
      </c>
      <c r="I1360" s="31" t="s">
        <v>208</v>
      </c>
      <c r="J1360" s="31" t="s">
        <v>114</v>
      </c>
      <c r="K1360" s="38">
        <v>0</v>
      </c>
      <c r="L1360" s="31">
        <v>3</v>
      </c>
      <c r="M1360" s="38">
        <v>0</v>
      </c>
      <c r="N1360" s="5"/>
      <c r="O1360" t="str">
        <f>VLOOKUP(I1360,Article_famille!A:B,2,FALSE)</f>
        <v>VPI</v>
      </c>
      <c r="P1360" t="str">
        <f>VLOOKUP(A1360,'Copier commandes wix'!I:N,4,FALSE)</f>
        <v>‎24‎/‎05‎/‎2017</v>
      </c>
      <c r="Q1360">
        <f>VLOOKUP(G1360,'effectif par contrat'!A:B,2,FALSE)</f>
        <v>8</v>
      </c>
    </row>
    <row r="1361" spans="1:17" x14ac:dyDescent="0.35">
      <c r="A1361" s="58" t="s">
        <v>1827</v>
      </c>
      <c r="B1361" s="40" t="s">
        <v>450</v>
      </c>
      <c r="C1361" s="40" t="str">
        <f t="shared" si="120"/>
        <v>stephane</v>
      </c>
      <c r="D1361" s="40">
        <f t="shared" si="121"/>
        <v>9</v>
      </c>
      <c r="E1361" s="40">
        <f t="shared" si="122"/>
        <v>15</v>
      </c>
      <c r="F1361" s="40" t="str">
        <f t="shared" si="123"/>
        <v>rodier</v>
      </c>
      <c r="G1361" s="40" t="str">
        <f>VLOOKUP(F1361,'Effectif contrat'!A:B,2,FALSE)</f>
        <v>CLIENTS DIVERS - TRAVAUX &amp; MAINTENANCE</v>
      </c>
      <c r="H1361" s="32" t="s">
        <v>112</v>
      </c>
      <c r="I1361" s="32" t="s">
        <v>207</v>
      </c>
      <c r="J1361" s="32" t="s">
        <v>503</v>
      </c>
      <c r="K1361" s="39">
        <v>0</v>
      </c>
      <c r="L1361" s="32">
        <v>3</v>
      </c>
      <c r="M1361" s="39">
        <v>0</v>
      </c>
      <c r="N1361" s="6"/>
      <c r="O1361" t="str">
        <f>VLOOKUP(I1361,Article_famille!A:B,2,FALSE)</f>
        <v>VPI</v>
      </c>
      <c r="P1361" t="str">
        <f>VLOOKUP(A1361,'Copier commandes wix'!I:N,4,FALSE)</f>
        <v>‎24‎/‎05‎/‎2017</v>
      </c>
      <c r="Q1361">
        <f>VLOOKUP(G1361,'effectif par contrat'!A:B,2,FALSE)</f>
        <v>8</v>
      </c>
    </row>
    <row r="1362" spans="1:17" x14ac:dyDescent="0.35">
      <c r="A1362" s="58" t="s">
        <v>1828</v>
      </c>
      <c r="B1362" s="40" t="s">
        <v>450</v>
      </c>
      <c r="C1362" s="40" t="str">
        <f t="shared" si="120"/>
        <v>stephane</v>
      </c>
      <c r="D1362" s="40">
        <f t="shared" si="121"/>
        <v>9</v>
      </c>
      <c r="E1362" s="40">
        <f t="shared" si="122"/>
        <v>15</v>
      </c>
      <c r="F1362" s="40" t="str">
        <f t="shared" si="123"/>
        <v>rodier</v>
      </c>
      <c r="G1362" s="40" t="str">
        <f>VLOOKUP(F1362,'Effectif contrat'!A:B,2,FALSE)</f>
        <v>CLIENTS DIVERS - TRAVAUX &amp; MAINTENANCE</v>
      </c>
      <c r="H1362" s="31" t="s">
        <v>570</v>
      </c>
      <c r="I1362" s="31" t="s">
        <v>571</v>
      </c>
      <c r="J1362" s="31">
        <v>44</v>
      </c>
      <c r="K1362" s="38">
        <v>52.79</v>
      </c>
      <c r="L1362" s="31">
        <v>1</v>
      </c>
      <c r="M1362" s="38">
        <v>52.79</v>
      </c>
      <c r="N1362" s="5"/>
      <c r="O1362" t="str">
        <f>VLOOKUP(I1362,Article_famille!A:B,2,FALSE)</f>
        <v>Pieds</v>
      </c>
      <c r="P1362" t="str">
        <f>VLOOKUP(A1362,'Copier commandes wix'!I:N,4,FALSE)</f>
        <v>‎24‎/‎05‎/‎2017</v>
      </c>
      <c r="Q1362">
        <f>VLOOKUP(G1362,'effectif par contrat'!A:B,2,FALSE)</f>
        <v>8</v>
      </c>
    </row>
    <row r="1363" spans="1:17" x14ac:dyDescent="0.35">
      <c r="A1363" s="58" t="s">
        <v>1829</v>
      </c>
      <c r="B1363" s="40" t="s">
        <v>483</v>
      </c>
      <c r="C1363" s="40" t="str">
        <f t="shared" si="120"/>
        <v>STEPHANE</v>
      </c>
      <c r="D1363" s="40">
        <f t="shared" si="121"/>
        <v>9</v>
      </c>
      <c r="E1363" s="40">
        <f t="shared" si="122"/>
        <v>15</v>
      </c>
      <c r="F1363" s="40" t="str">
        <f t="shared" si="123"/>
        <v>RODIER</v>
      </c>
      <c r="G1363" s="40" t="str">
        <f>VLOOKUP(F1363,'Effectif contrat'!A:B,2,FALSE)</f>
        <v>CLIENTS DIVERS - TRAVAUX &amp; MAINTENANCE</v>
      </c>
      <c r="H1363" s="31" t="s">
        <v>19</v>
      </c>
      <c r="I1363" s="31" t="s">
        <v>20</v>
      </c>
      <c r="J1363" s="31">
        <v>9</v>
      </c>
      <c r="K1363" s="38">
        <v>3.71</v>
      </c>
      <c r="L1363" s="31">
        <v>20</v>
      </c>
      <c r="M1363" s="38">
        <v>74.2</v>
      </c>
      <c r="N1363" s="5"/>
      <c r="O1363" t="str">
        <f>VLOOKUP(I1363,Article_famille!A:B,2,FALSE)</f>
        <v>Mains</v>
      </c>
      <c r="P1363" t="str">
        <f>VLOOKUP(A1363,'Copier commandes wix'!I:N,4,FALSE)</f>
        <v>‎17‎/‎05‎/‎2017</v>
      </c>
      <c r="Q1363">
        <f>VLOOKUP(G1363,'effectif par contrat'!A:B,2,FALSE)</f>
        <v>8</v>
      </c>
    </row>
    <row r="1364" spans="1:17" x14ac:dyDescent="0.35">
      <c r="A1364" s="58" t="s">
        <v>1829</v>
      </c>
      <c r="B1364" s="40" t="s">
        <v>483</v>
      </c>
      <c r="C1364" s="40" t="str">
        <f t="shared" si="120"/>
        <v>STEPHANE</v>
      </c>
      <c r="D1364" s="40">
        <f t="shared" si="121"/>
        <v>9</v>
      </c>
      <c r="E1364" s="40">
        <f t="shared" si="122"/>
        <v>15</v>
      </c>
      <c r="F1364" s="40" t="str">
        <f t="shared" si="123"/>
        <v>RODIER</v>
      </c>
      <c r="G1364" s="40" t="str">
        <f>VLOOKUP(F1364,'Effectif contrat'!A:B,2,FALSE)</f>
        <v>CLIENTS DIVERS - TRAVAUX &amp; MAINTENANCE</v>
      </c>
      <c r="H1364" s="32" t="s">
        <v>570</v>
      </c>
      <c r="I1364" s="32" t="s">
        <v>571</v>
      </c>
      <c r="J1364" s="32">
        <v>45</v>
      </c>
      <c r="K1364" s="39">
        <v>52.79</v>
      </c>
      <c r="L1364" s="32">
        <v>1</v>
      </c>
      <c r="M1364" s="39">
        <v>52.79</v>
      </c>
      <c r="N1364" s="6"/>
      <c r="O1364" t="str">
        <f>VLOOKUP(I1364,Article_famille!A:B,2,FALSE)</f>
        <v>Pieds</v>
      </c>
      <c r="P1364" t="str">
        <f>VLOOKUP(A1364,'Copier commandes wix'!I:N,4,FALSE)</f>
        <v>‎17‎/‎05‎/‎2017</v>
      </c>
      <c r="Q1364">
        <f>VLOOKUP(G1364,'effectif par contrat'!A:B,2,FALSE)</f>
        <v>8</v>
      </c>
    </row>
    <row r="1365" spans="1:17" x14ac:dyDescent="0.35">
      <c r="A1365" s="58" t="s">
        <v>1829</v>
      </c>
      <c r="B1365" s="40" t="s">
        <v>483</v>
      </c>
      <c r="C1365" s="40" t="str">
        <f t="shared" si="120"/>
        <v>STEPHANE</v>
      </c>
      <c r="D1365" s="40">
        <f t="shared" si="121"/>
        <v>9</v>
      </c>
      <c r="E1365" s="40">
        <f t="shared" si="122"/>
        <v>15</v>
      </c>
      <c r="F1365" s="40" t="str">
        <f t="shared" si="123"/>
        <v>RODIER</v>
      </c>
      <c r="G1365" s="40" t="str">
        <f>VLOOKUP(F1365,'Effectif contrat'!A:B,2,FALSE)</f>
        <v>CLIENTS DIVERS - TRAVAUX &amp; MAINTENANCE</v>
      </c>
      <c r="H1365" s="31" t="s">
        <v>570</v>
      </c>
      <c r="I1365" s="31" t="s">
        <v>571</v>
      </c>
      <c r="J1365" s="31">
        <v>43</v>
      </c>
      <c r="K1365" s="38">
        <v>52.79</v>
      </c>
      <c r="L1365" s="31">
        <v>1</v>
      </c>
      <c r="M1365" s="38">
        <v>52.79</v>
      </c>
      <c r="N1365" s="5"/>
      <c r="O1365" t="str">
        <f>VLOOKUP(I1365,Article_famille!A:B,2,FALSE)</f>
        <v>Pieds</v>
      </c>
      <c r="P1365" t="str">
        <f>VLOOKUP(A1365,'Copier commandes wix'!I:N,4,FALSE)</f>
        <v>‎17‎/‎05‎/‎2017</v>
      </c>
      <c r="Q1365">
        <f>VLOOKUP(G1365,'effectif par contrat'!A:B,2,FALSE)</f>
        <v>8</v>
      </c>
    </row>
    <row r="1366" spans="1:17" x14ac:dyDescent="0.35">
      <c r="A1366" s="58" t="s">
        <v>1829</v>
      </c>
      <c r="B1366" s="40" t="s">
        <v>483</v>
      </c>
      <c r="C1366" s="40" t="str">
        <f t="shared" si="120"/>
        <v>STEPHANE</v>
      </c>
      <c r="D1366" s="40">
        <f t="shared" si="121"/>
        <v>9</v>
      </c>
      <c r="E1366" s="40">
        <f t="shared" si="122"/>
        <v>15</v>
      </c>
      <c r="F1366" s="40" t="str">
        <f t="shared" si="123"/>
        <v>RODIER</v>
      </c>
      <c r="G1366" s="40" t="str">
        <f>VLOOKUP(F1366,'Effectif contrat'!A:B,2,FALSE)</f>
        <v>CLIENTS DIVERS - TRAVAUX &amp; MAINTENANCE</v>
      </c>
      <c r="H1366" s="32" t="s">
        <v>570</v>
      </c>
      <c r="I1366" s="32" t="s">
        <v>571</v>
      </c>
      <c r="J1366" s="32">
        <v>42</v>
      </c>
      <c r="K1366" s="39">
        <v>52.79</v>
      </c>
      <c r="L1366" s="32">
        <v>1</v>
      </c>
      <c r="M1366" s="39">
        <v>52.79</v>
      </c>
      <c r="N1366" s="6"/>
      <c r="O1366" t="str">
        <f>VLOOKUP(I1366,Article_famille!A:B,2,FALSE)</f>
        <v>Pieds</v>
      </c>
      <c r="P1366" t="str">
        <f>VLOOKUP(A1366,'Copier commandes wix'!I:N,4,FALSE)</f>
        <v>‎17‎/‎05‎/‎2017</v>
      </c>
      <c r="Q1366">
        <f>VLOOKUP(G1366,'effectif par contrat'!A:B,2,FALSE)</f>
        <v>8</v>
      </c>
    </row>
    <row r="1367" spans="1:17" x14ac:dyDescent="0.35">
      <c r="A1367" s="58" t="s">
        <v>1829</v>
      </c>
      <c r="B1367" s="40" t="s">
        <v>483</v>
      </c>
      <c r="C1367" s="40" t="str">
        <f t="shared" si="120"/>
        <v>STEPHANE</v>
      </c>
      <c r="D1367" s="40">
        <f t="shared" si="121"/>
        <v>9</v>
      </c>
      <c r="E1367" s="40">
        <f t="shared" si="122"/>
        <v>15</v>
      </c>
      <c r="F1367" s="40" t="str">
        <f t="shared" si="123"/>
        <v>RODIER</v>
      </c>
      <c r="G1367" s="40" t="str">
        <f>VLOOKUP(F1367,'Effectif contrat'!A:B,2,FALSE)</f>
        <v>CLIENTS DIVERS - TRAVAUX &amp; MAINTENANCE</v>
      </c>
      <c r="H1367" s="31" t="s">
        <v>19</v>
      </c>
      <c r="I1367" s="31" t="s">
        <v>43</v>
      </c>
      <c r="J1367" s="31"/>
      <c r="K1367" s="38">
        <v>159.30000000000001</v>
      </c>
      <c r="L1367" s="31">
        <v>1</v>
      </c>
      <c r="M1367" s="38">
        <v>159.30000000000001</v>
      </c>
      <c r="N1367" s="5"/>
      <c r="O1367" t="str">
        <f>VLOOKUP(I1367,Article_famille!A:B,2,FALSE)</f>
        <v>Tête</v>
      </c>
      <c r="P1367" t="str">
        <f>VLOOKUP(A1367,'Copier commandes wix'!I:N,4,FALSE)</f>
        <v>‎17‎/‎05‎/‎2017</v>
      </c>
      <c r="Q1367">
        <f>VLOOKUP(G1367,'effectif par contrat'!A:B,2,FALSE)</f>
        <v>8</v>
      </c>
    </row>
    <row r="1368" spans="1:17" x14ac:dyDescent="0.35">
      <c r="A1368" s="58" t="s">
        <v>1829</v>
      </c>
      <c r="B1368" s="40" t="s">
        <v>483</v>
      </c>
      <c r="C1368" s="40" t="str">
        <f t="shared" si="120"/>
        <v>STEPHANE</v>
      </c>
      <c r="D1368" s="40">
        <f t="shared" si="121"/>
        <v>9</v>
      </c>
      <c r="E1368" s="40">
        <f t="shared" si="122"/>
        <v>15</v>
      </c>
      <c r="F1368" s="40" t="str">
        <f t="shared" si="123"/>
        <v>RODIER</v>
      </c>
      <c r="G1368" s="40" t="str">
        <f>VLOOKUP(F1368,'Effectif contrat'!A:B,2,FALSE)</f>
        <v>CLIENTS DIVERS - TRAVAUX &amp; MAINTENANCE</v>
      </c>
      <c r="H1368" s="32" t="s">
        <v>19</v>
      </c>
      <c r="I1368" s="32" t="s">
        <v>468</v>
      </c>
      <c r="J1368" s="32"/>
      <c r="K1368" s="39">
        <v>5.63</v>
      </c>
      <c r="L1368" s="32">
        <v>20</v>
      </c>
      <c r="M1368" s="39">
        <v>112.6</v>
      </c>
      <c r="N1368" s="6"/>
      <c r="O1368" t="str">
        <f>VLOOKUP(I1368,Article_famille!A:B,2,FALSE)</f>
        <v>Yeux</v>
      </c>
      <c r="P1368" t="str">
        <f>VLOOKUP(A1368,'Copier commandes wix'!I:N,4,FALSE)</f>
        <v>‎17‎/‎05‎/‎2017</v>
      </c>
      <c r="Q1368">
        <f>VLOOKUP(G1368,'effectif par contrat'!A:B,2,FALSE)</f>
        <v>8</v>
      </c>
    </row>
    <row r="1369" spans="1:17" x14ac:dyDescent="0.35">
      <c r="A1369" s="58" t="s">
        <v>1829</v>
      </c>
      <c r="B1369" s="40" t="s">
        <v>483</v>
      </c>
      <c r="C1369" s="40" t="str">
        <f t="shared" si="120"/>
        <v>STEPHANE</v>
      </c>
      <c r="D1369" s="40">
        <f t="shared" si="121"/>
        <v>9</v>
      </c>
      <c r="E1369" s="40">
        <f t="shared" si="122"/>
        <v>15</v>
      </c>
      <c r="F1369" s="40" t="str">
        <f t="shared" si="123"/>
        <v>RODIER</v>
      </c>
      <c r="G1369" s="40" t="str">
        <f>VLOOKUP(F1369,'Effectif contrat'!A:B,2,FALSE)</f>
        <v>CLIENTS DIVERS - TRAVAUX &amp; MAINTENANCE</v>
      </c>
      <c r="H1369" s="31" t="s">
        <v>19</v>
      </c>
      <c r="I1369" s="31" t="s">
        <v>24</v>
      </c>
      <c r="J1369" s="31" t="s">
        <v>56</v>
      </c>
      <c r="K1369" s="38">
        <v>7.36</v>
      </c>
      <c r="L1369" s="31">
        <v>1</v>
      </c>
      <c r="M1369" s="38">
        <v>7.36</v>
      </c>
      <c r="N1369" s="5"/>
      <c r="O1369" t="str">
        <f>VLOOKUP(I1369,Article_famille!A:B,2,FALSE)</f>
        <v>Mains</v>
      </c>
      <c r="P1369" t="str">
        <f>VLOOKUP(A1369,'Copier commandes wix'!I:N,4,FALSE)</f>
        <v>‎17‎/‎05‎/‎2017</v>
      </c>
      <c r="Q1369">
        <f>VLOOKUP(G1369,'effectif par contrat'!A:B,2,FALSE)</f>
        <v>8</v>
      </c>
    </row>
    <row r="1370" spans="1:17" x14ac:dyDescent="0.35">
      <c r="A1370" s="58" t="s">
        <v>1829</v>
      </c>
      <c r="B1370" s="40" t="s">
        <v>483</v>
      </c>
      <c r="C1370" s="40" t="str">
        <f t="shared" si="120"/>
        <v>STEPHANE</v>
      </c>
      <c r="D1370" s="40">
        <f t="shared" si="121"/>
        <v>9</v>
      </c>
      <c r="E1370" s="40">
        <f t="shared" si="122"/>
        <v>15</v>
      </c>
      <c r="F1370" s="40" t="str">
        <f t="shared" si="123"/>
        <v>RODIER</v>
      </c>
      <c r="G1370" s="40" t="str">
        <f>VLOOKUP(F1370,'Effectif contrat'!A:B,2,FALSE)</f>
        <v>CLIENTS DIVERS - TRAVAUX &amp; MAINTENANCE</v>
      </c>
      <c r="H1370" s="32" t="s">
        <v>19</v>
      </c>
      <c r="I1370" s="32" t="s">
        <v>20</v>
      </c>
      <c r="J1370" s="32">
        <v>10</v>
      </c>
      <c r="K1370" s="39">
        <v>3.71</v>
      </c>
      <c r="L1370" s="32">
        <v>10</v>
      </c>
      <c r="M1370" s="39">
        <v>37.1</v>
      </c>
      <c r="N1370" s="6"/>
      <c r="O1370" t="str">
        <f>VLOOKUP(I1370,Article_famille!A:B,2,FALSE)</f>
        <v>Mains</v>
      </c>
      <c r="P1370" t="str">
        <f>VLOOKUP(A1370,'Copier commandes wix'!I:N,4,FALSE)</f>
        <v>‎17‎/‎05‎/‎2017</v>
      </c>
      <c r="Q1370">
        <f>VLOOKUP(G1370,'effectif par contrat'!A:B,2,FALSE)</f>
        <v>8</v>
      </c>
    </row>
    <row r="1371" spans="1:17" x14ac:dyDescent="0.35">
      <c r="A1371" s="58" t="s">
        <v>1829</v>
      </c>
      <c r="B1371" s="40" t="s">
        <v>483</v>
      </c>
      <c r="C1371" s="40" t="str">
        <f t="shared" si="120"/>
        <v>STEPHANE</v>
      </c>
      <c r="D1371" s="40">
        <f t="shared" si="121"/>
        <v>9</v>
      </c>
      <c r="E1371" s="40">
        <f t="shared" si="122"/>
        <v>15</v>
      </c>
      <c r="F1371" s="40" t="str">
        <f t="shared" si="123"/>
        <v>RODIER</v>
      </c>
      <c r="G1371" s="40" t="str">
        <f>VLOOKUP(F1371,'Effectif contrat'!A:B,2,FALSE)</f>
        <v>CLIENTS DIVERS - TRAVAUX &amp; MAINTENANCE</v>
      </c>
      <c r="H1371" s="31" t="s">
        <v>19</v>
      </c>
      <c r="I1371" s="31" t="s">
        <v>62</v>
      </c>
      <c r="J1371" s="31" t="s">
        <v>480</v>
      </c>
      <c r="K1371" s="38">
        <v>4.26</v>
      </c>
      <c r="L1371" s="31">
        <v>5</v>
      </c>
      <c r="M1371" s="38">
        <v>21.3</v>
      </c>
      <c r="N1371" s="5"/>
      <c r="O1371" t="str">
        <f>VLOOKUP(I1371,Article_famille!A:B,2,FALSE)</f>
        <v>Pieds</v>
      </c>
      <c r="P1371" t="str">
        <f>VLOOKUP(A1371,'Copier commandes wix'!I:N,4,FALSE)</f>
        <v>‎17‎/‎05‎/‎2017</v>
      </c>
      <c r="Q1371">
        <f>VLOOKUP(G1371,'effectif par contrat'!A:B,2,FALSE)</f>
        <v>8</v>
      </c>
    </row>
    <row r="1372" spans="1:17" x14ac:dyDescent="0.35">
      <c r="A1372" s="58" t="s">
        <v>1830</v>
      </c>
      <c r="B1372" s="40" t="s">
        <v>497</v>
      </c>
      <c r="C1372" s="40" t="str">
        <f t="shared" si="120"/>
        <v>ALEXANDRE</v>
      </c>
      <c r="D1372" s="40">
        <f t="shared" si="121"/>
        <v>10</v>
      </c>
      <c r="E1372" s="40">
        <f t="shared" si="122"/>
        <v>20</v>
      </c>
      <c r="F1372" s="40" t="str">
        <f t="shared" si="123"/>
        <v>MOUREMBLES</v>
      </c>
      <c r="G1372" s="40" t="str">
        <f>VLOOKUP(F1372,'Effectif contrat'!A:B,2,FALSE)</f>
        <v>CLIENTS DIVERS - TRAVAUX &amp; MAINTENANCE</v>
      </c>
      <c r="H1372" s="31" t="s">
        <v>112</v>
      </c>
      <c r="I1372" s="31" t="s">
        <v>207</v>
      </c>
      <c r="J1372" s="31" t="s">
        <v>506</v>
      </c>
      <c r="K1372" s="38">
        <v>0</v>
      </c>
      <c r="L1372" s="31">
        <v>2</v>
      </c>
      <c r="M1372" s="38">
        <v>0</v>
      </c>
      <c r="N1372" s="5"/>
      <c r="O1372" t="str">
        <f>VLOOKUP(I1372,Article_famille!A:B,2,FALSE)</f>
        <v>VPI</v>
      </c>
      <c r="P1372" t="str">
        <f>VLOOKUP(A1372,'Copier commandes wix'!I:N,4,FALSE)</f>
        <v>‎02‎/‎06‎/‎2017</v>
      </c>
      <c r="Q1372">
        <f>VLOOKUP(G1372,'effectif par contrat'!A:B,2,FALSE)</f>
        <v>8</v>
      </c>
    </row>
    <row r="1373" spans="1:17" x14ac:dyDescent="0.35">
      <c r="A1373" s="58" t="s">
        <v>1830</v>
      </c>
      <c r="B1373" s="40" t="s">
        <v>497</v>
      </c>
      <c r="C1373" s="40" t="str">
        <f t="shared" si="120"/>
        <v>ALEXANDRE</v>
      </c>
      <c r="D1373" s="40">
        <f t="shared" si="121"/>
        <v>10</v>
      </c>
      <c r="E1373" s="40">
        <f t="shared" si="122"/>
        <v>20</v>
      </c>
      <c r="F1373" s="40" t="str">
        <f t="shared" si="123"/>
        <v>MOUREMBLES</v>
      </c>
      <c r="G1373" s="40" t="str">
        <f>VLOOKUP(F1373,'Effectif contrat'!A:B,2,FALSE)</f>
        <v>CLIENTS DIVERS - TRAVAUX &amp; MAINTENANCE</v>
      </c>
      <c r="H1373" s="32" t="s">
        <v>112</v>
      </c>
      <c r="I1373" s="32" t="s">
        <v>208</v>
      </c>
      <c r="J1373" s="32" t="s">
        <v>209</v>
      </c>
      <c r="K1373" s="39">
        <v>0</v>
      </c>
      <c r="L1373" s="32">
        <v>2</v>
      </c>
      <c r="M1373" s="39">
        <v>0</v>
      </c>
      <c r="N1373" s="6"/>
      <c r="O1373" t="str">
        <f>VLOOKUP(I1373,Article_famille!A:B,2,FALSE)</f>
        <v>VPI</v>
      </c>
      <c r="P1373" t="str">
        <f>VLOOKUP(A1373,'Copier commandes wix'!I:N,4,FALSE)</f>
        <v>‎02‎/‎06‎/‎2017</v>
      </c>
      <c r="Q1373">
        <f>VLOOKUP(G1373,'effectif par contrat'!A:B,2,FALSE)</f>
        <v>8</v>
      </c>
    </row>
    <row r="1374" spans="1:17" x14ac:dyDescent="0.35">
      <c r="A1374" s="58" t="s">
        <v>1831</v>
      </c>
      <c r="B1374" s="40" t="s">
        <v>519</v>
      </c>
      <c r="C1374" s="40" t="str">
        <f t="shared" si="120"/>
        <v>fabien</v>
      </c>
      <c r="D1374" s="40">
        <f t="shared" si="121"/>
        <v>7</v>
      </c>
      <c r="E1374" s="40">
        <f t="shared" si="122"/>
        <v>14</v>
      </c>
      <c r="F1374" s="40" t="str">
        <f t="shared" si="123"/>
        <v>gayraud</v>
      </c>
      <c r="G1374" s="40" t="str">
        <f>VLOOKUP(F1374,'Effectif contrat'!A:B,2,FALSE)</f>
        <v>AIRBUS - DT OES</v>
      </c>
      <c r="H1374" s="31" t="s">
        <v>19</v>
      </c>
      <c r="I1374" s="31" t="s">
        <v>499</v>
      </c>
      <c r="J1374" s="31"/>
      <c r="K1374" s="38">
        <v>12.9</v>
      </c>
      <c r="L1374" s="31">
        <v>6</v>
      </c>
      <c r="M1374" s="38">
        <v>77.400000000000006</v>
      </c>
      <c r="N1374" s="5"/>
      <c r="O1374" t="str">
        <f>VLOOKUP(I1374,Article_famille!A:B,2,FALSE)</f>
        <v>Tête</v>
      </c>
      <c r="P1374" t="str">
        <f>VLOOKUP(A1374,'Copier commandes wix'!I:N,4,FALSE)</f>
        <v>‎07‎/‎06‎/‎2017</v>
      </c>
      <c r="Q1374">
        <f>VLOOKUP(G1374,'effectif par contrat'!A:B,2,FALSE)</f>
        <v>1</v>
      </c>
    </row>
    <row r="1375" spans="1:17" x14ac:dyDescent="0.35">
      <c r="A1375" s="58" t="s">
        <v>1832</v>
      </c>
      <c r="B1375" s="40" t="s">
        <v>519</v>
      </c>
      <c r="C1375" s="40" t="str">
        <f t="shared" si="120"/>
        <v>fabien</v>
      </c>
      <c r="D1375" s="40">
        <f t="shared" si="121"/>
        <v>7</v>
      </c>
      <c r="E1375" s="40">
        <f t="shared" si="122"/>
        <v>14</v>
      </c>
      <c r="F1375" s="40" t="str">
        <f t="shared" si="123"/>
        <v>gayraud</v>
      </c>
      <c r="G1375" s="40" t="str">
        <f>VLOOKUP(F1375,'Effectif contrat'!A:B,2,FALSE)</f>
        <v>AIRBUS - DT OES</v>
      </c>
      <c r="H1375" s="31" t="s">
        <v>112</v>
      </c>
      <c r="I1375" s="31" t="s">
        <v>208</v>
      </c>
      <c r="J1375" s="31" t="s">
        <v>217</v>
      </c>
      <c r="K1375" s="38">
        <v>0</v>
      </c>
      <c r="L1375" s="31">
        <v>1</v>
      </c>
      <c r="M1375" s="38">
        <v>0</v>
      </c>
      <c r="N1375" s="5"/>
      <c r="O1375" t="str">
        <f>VLOOKUP(I1375,Article_famille!A:B,2,FALSE)</f>
        <v>VPI</v>
      </c>
      <c r="P1375" t="str">
        <f>VLOOKUP(A1375,'Copier commandes wix'!I:N,4,FALSE)</f>
        <v>‎07‎/‎06‎/‎2017</v>
      </c>
      <c r="Q1375">
        <f>VLOOKUP(G1375,'effectif par contrat'!A:B,2,FALSE)</f>
        <v>1</v>
      </c>
    </row>
    <row r="1376" spans="1:17" x14ac:dyDescent="0.35">
      <c r="A1376" s="58" t="s">
        <v>1832</v>
      </c>
      <c r="B1376" s="40" t="s">
        <v>519</v>
      </c>
      <c r="C1376" s="40" t="str">
        <f t="shared" si="120"/>
        <v>fabien</v>
      </c>
      <c r="D1376" s="40">
        <f t="shared" si="121"/>
        <v>7</v>
      </c>
      <c r="E1376" s="40">
        <f t="shared" si="122"/>
        <v>14</v>
      </c>
      <c r="F1376" s="40" t="str">
        <f t="shared" si="123"/>
        <v>gayraud</v>
      </c>
      <c r="G1376" s="40" t="str">
        <f>VLOOKUP(F1376,'Effectif contrat'!A:B,2,FALSE)</f>
        <v>AIRBUS - DT OES</v>
      </c>
      <c r="H1376" s="32" t="s">
        <v>112</v>
      </c>
      <c r="I1376" s="32" t="s">
        <v>113</v>
      </c>
      <c r="J1376" s="32" t="s">
        <v>217</v>
      </c>
      <c r="K1376" s="39">
        <v>0</v>
      </c>
      <c r="L1376" s="32">
        <v>2</v>
      </c>
      <c r="M1376" s="39">
        <v>0</v>
      </c>
      <c r="N1376" s="6"/>
      <c r="O1376" t="str">
        <f>VLOOKUP(I1376,Article_famille!A:B,2,FALSE)</f>
        <v>VPI</v>
      </c>
      <c r="P1376" t="str">
        <f>VLOOKUP(A1376,'Copier commandes wix'!I:N,4,FALSE)</f>
        <v>‎07‎/‎06‎/‎2017</v>
      </c>
      <c r="Q1376">
        <f>VLOOKUP(G1376,'effectif par contrat'!A:B,2,FALSE)</f>
        <v>1</v>
      </c>
    </row>
    <row r="1377" spans="1:17" x14ac:dyDescent="0.35">
      <c r="A1377" s="58" t="s">
        <v>1833</v>
      </c>
      <c r="B1377" s="40" t="s">
        <v>527</v>
      </c>
      <c r="C1377" s="40" t="str">
        <f t="shared" si="120"/>
        <v>jean-luc</v>
      </c>
      <c r="D1377" s="40">
        <f t="shared" si="121"/>
        <v>9</v>
      </c>
      <c r="E1377" s="40">
        <f t="shared" si="122"/>
        <v>13</v>
      </c>
      <c r="F1377" s="40" t="str">
        <f t="shared" si="123"/>
        <v>CEBE</v>
      </c>
      <c r="G1377" s="40" t="str">
        <f>VLOOKUP(F1377,'Effectif contrat'!A:B,2,FALSE)</f>
        <v>CHANTIERS ELEC - REIXACH</v>
      </c>
      <c r="H1377" s="31" t="s">
        <v>19</v>
      </c>
      <c r="I1377" s="31" t="s">
        <v>553</v>
      </c>
      <c r="J1377" s="31"/>
      <c r="K1377" s="38">
        <v>2.75</v>
      </c>
      <c r="L1377" s="31">
        <v>1</v>
      </c>
      <c r="M1377" s="38">
        <v>2.75</v>
      </c>
      <c r="N1377" s="5"/>
      <c r="O1377" t="str">
        <f>VLOOKUP(I1377,Article_famille!A:B,2,FALSE)</f>
        <v>Tête</v>
      </c>
      <c r="P1377" t="str">
        <f>VLOOKUP(A1377,'Copier commandes wix'!I:N,4,FALSE)</f>
        <v>‎07‎/‎06‎/‎2017</v>
      </c>
      <c r="Q1377">
        <f>VLOOKUP(G1377,'effectif par contrat'!A:B,2,FALSE)</f>
        <v>6</v>
      </c>
    </row>
    <row r="1378" spans="1:17" x14ac:dyDescent="0.35">
      <c r="A1378" s="58" t="s">
        <v>1833</v>
      </c>
      <c r="B1378" s="40" t="s">
        <v>527</v>
      </c>
      <c r="C1378" s="40" t="str">
        <f t="shared" si="120"/>
        <v>jean-luc</v>
      </c>
      <c r="D1378" s="40">
        <f t="shared" si="121"/>
        <v>9</v>
      </c>
      <c r="E1378" s="40">
        <f t="shared" si="122"/>
        <v>13</v>
      </c>
      <c r="F1378" s="40" t="str">
        <f t="shared" si="123"/>
        <v>CEBE</v>
      </c>
      <c r="G1378" s="40" t="str">
        <f>VLOOKUP(F1378,'Effectif contrat'!A:B,2,FALSE)</f>
        <v>CHANTIERS ELEC - REIXACH</v>
      </c>
      <c r="H1378" s="32" t="s">
        <v>19</v>
      </c>
      <c r="I1378" s="32" t="s">
        <v>525</v>
      </c>
      <c r="J1378" s="32"/>
      <c r="K1378" s="39">
        <v>37.619999999999997</v>
      </c>
      <c r="L1378" s="32">
        <v>1</v>
      </c>
      <c r="M1378" s="39">
        <v>37.619999999999997</v>
      </c>
      <c r="N1378" s="6"/>
      <c r="O1378" t="str">
        <f>VLOOKUP(I1378,Article_famille!A:B,2,FALSE)</f>
        <v>Tête</v>
      </c>
      <c r="P1378" t="str">
        <f>VLOOKUP(A1378,'Copier commandes wix'!I:N,4,FALSE)</f>
        <v>‎07‎/‎06‎/‎2017</v>
      </c>
      <c r="Q1378">
        <f>VLOOKUP(G1378,'effectif par contrat'!A:B,2,FALSE)</f>
        <v>6</v>
      </c>
    </row>
    <row r="1379" spans="1:17" x14ac:dyDescent="0.35">
      <c r="A1379" s="58" t="s">
        <v>1833</v>
      </c>
      <c r="B1379" s="40" t="s">
        <v>527</v>
      </c>
      <c r="C1379" s="40" t="str">
        <f t="shared" si="120"/>
        <v>jean-luc</v>
      </c>
      <c r="D1379" s="40">
        <f t="shared" si="121"/>
        <v>9</v>
      </c>
      <c r="E1379" s="40">
        <f t="shared" si="122"/>
        <v>13</v>
      </c>
      <c r="F1379" s="40" t="str">
        <f t="shared" si="123"/>
        <v>CEBE</v>
      </c>
      <c r="G1379" s="40" t="str">
        <f>VLOOKUP(F1379,'Effectif contrat'!A:B,2,FALSE)</f>
        <v>CHANTIERS ELEC - REIXACH</v>
      </c>
      <c r="H1379" s="31" t="s">
        <v>19</v>
      </c>
      <c r="I1379" s="31" t="s">
        <v>468</v>
      </c>
      <c r="J1379" s="31"/>
      <c r="K1379" s="38">
        <v>5.63</v>
      </c>
      <c r="L1379" s="31">
        <v>1</v>
      </c>
      <c r="M1379" s="38">
        <v>5.63</v>
      </c>
      <c r="N1379" s="5"/>
      <c r="O1379" t="str">
        <f>VLOOKUP(I1379,Article_famille!A:B,2,FALSE)</f>
        <v>Yeux</v>
      </c>
      <c r="P1379" t="str">
        <f>VLOOKUP(A1379,'Copier commandes wix'!I:N,4,FALSE)</f>
        <v>‎07‎/‎06‎/‎2017</v>
      </c>
      <c r="Q1379">
        <f>VLOOKUP(G1379,'effectif par contrat'!A:B,2,FALSE)</f>
        <v>6</v>
      </c>
    </row>
    <row r="1380" spans="1:17" x14ac:dyDescent="0.35">
      <c r="A1380" s="58" t="s">
        <v>1834</v>
      </c>
      <c r="B1380" s="40" t="s">
        <v>1585</v>
      </c>
      <c r="C1380" s="40" t="str">
        <f t="shared" si="120"/>
        <v>maxime</v>
      </c>
      <c r="D1380" s="40">
        <f t="shared" si="121"/>
        <v>7</v>
      </c>
      <c r="E1380" s="40">
        <f t="shared" si="122"/>
        <v>13</v>
      </c>
      <c r="F1380" s="40" t="str">
        <f t="shared" si="123"/>
        <v>sandrE</v>
      </c>
      <c r="G1380" s="40" t="str">
        <f>VLOOKUP(F1380,'Effectif contrat'!A:B,2,FALSE)</f>
        <v xml:space="preserve">AIRBUS - MAINTENANCE OES </v>
      </c>
      <c r="H1380" s="31" t="s">
        <v>112</v>
      </c>
      <c r="I1380" s="31" t="s">
        <v>113</v>
      </c>
      <c r="J1380" s="31" t="s">
        <v>209</v>
      </c>
      <c r="K1380" s="38">
        <v>0</v>
      </c>
      <c r="L1380" s="31">
        <v>5</v>
      </c>
      <c r="M1380" s="38">
        <v>0</v>
      </c>
      <c r="N1380" s="5"/>
      <c r="O1380" t="str">
        <f>VLOOKUP(I1380,Article_famille!A:B,2,FALSE)</f>
        <v>VPI</v>
      </c>
      <c r="P1380" t="str">
        <f>VLOOKUP(A1380,'Copier commandes wix'!I:N,4,FALSE)</f>
        <v>‎12‎/‎06‎/‎2017</v>
      </c>
      <c r="Q1380">
        <f>VLOOKUP(G1380,'effectif par contrat'!A:B,2,FALSE)</f>
        <v>34</v>
      </c>
    </row>
    <row r="1381" spans="1:17" x14ac:dyDescent="0.35">
      <c r="A1381" s="58" t="s">
        <v>1834</v>
      </c>
      <c r="B1381" s="40" t="s">
        <v>1585</v>
      </c>
      <c r="C1381" s="40" t="str">
        <f t="shared" si="120"/>
        <v>maxime</v>
      </c>
      <c r="D1381" s="40">
        <f t="shared" si="121"/>
        <v>7</v>
      </c>
      <c r="E1381" s="40">
        <f t="shared" si="122"/>
        <v>13</v>
      </c>
      <c r="F1381" s="40" t="str">
        <f t="shared" si="123"/>
        <v>sandrE</v>
      </c>
      <c r="G1381" s="40" t="str">
        <f>VLOOKUP(F1381,'Effectif contrat'!A:B,2,FALSE)</f>
        <v xml:space="preserve">AIRBUS - MAINTENANCE OES </v>
      </c>
      <c r="H1381" s="32" t="s">
        <v>112</v>
      </c>
      <c r="I1381" s="32" t="s">
        <v>113</v>
      </c>
      <c r="J1381" s="32" t="s">
        <v>15</v>
      </c>
      <c r="K1381" s="39">
        <v>0</v>
      </c>
      <c r="L1381" s="32">
        <v>5</v>
      </c>
      <c r="M1381" s="39">
        <v>0</v>
      </c>
      <c r="N1381" s="6"/>
      <c r="O1381" t="str">
        <f>VLOOKUP(I1381,Article_famille!A:B,2,FALSE)</f>
        <v>VPI</v>
      </c>
      <c r="P1381" t="str">
        <f>VLOOKUP(A1381,'Copier commandes wix'!I:N,4,FALSE)</f>
        <v>‎12‎/‎06‎/‎2017</v>
      </c>
      <c r="Q1381">
        <f>VLOOKUP(G1381,'effectif par contrat'!A:B,2,FALSE)</f>
        <v>34</v>
      </c>
    </row>
    <row r="1382" spans="1:17" x14ac:dyDescent="0.35">
      <c r="A1382" s="58" t="s">
        <v>1835</v>
      </c>
      <c r="B1382" s="40" t="s">
        <v>576</v>
      </c>
      <c r="C1382" s="40" t="str">
        <f t="shared" si="120"/>
        <v>alexandre</v>
      </c>
      <c r="D1382" s="40">
        <f t="shared" si="121"/>
        <v>10</v>
      </c>
      <c r="E1382" s="40">
        <f t="shared" si="122"/>
        <v>20</v>
      </c>
      <c r="F1382" s="40" t="str">
        <f t="shared" si="123"/>
        <v>mourembles</v>
      </c>
      <c r="G1382" s="40" t="str">
        <f>VLOOKUP(F1382,'Effectif contrat'!A:B,2,FALSE)</f>
        <v>CLIENTS DIVERS - TRAVAUX &amp; MAINTENANCE</v>
      </c>
      <c r="H1382" s="31" t="s">
        <v>112</v>
      </c>
      <c r="I1382" s="31" t="s">
        <v>208</v>
      </c>
      <c r="J1382" s="31" t="s">
        <v>217</v>
      </c>
      <c r="K1382" s="38">
        <v>0</v>
      </c>
      <c r="L1382" s="31">
        <v>1</v>
      </c>
      <c r="M1382" s="38">
        <v>0</v>
      </c>
      <c r="N1382" s="5"/>
      <c r="O1382" t="str">
        <f>VLOOKUP(I1382,Article_famille!A:B,2,FALSE)</f>
        <v>VPI</v>
      </c>
      <c r="P1382" t="str">
        <f>VLOOKUP(A1382,'Copier commandes wix'!I:N,4,FALSE)</f>
        <v>‎12‎/‎06‎/‎2017</v>
      </c>
      <c r="Q1382">
        <f>VLOOKUP(G1382,'effectif par contrat'!A:B,2,FALSE)</f>
        <v>8</v>
      </c>
    </row>
    <row r="1383" spans="1:17" x14ac:dyDescent="0.35">
      <c r="A1383" s="58" t="s">
        <v>1835</v>
      </c>
      <c r="B1383" s="40" t="s">
        <v>576</v>
      </c>
      <c r="C1383" s="40" t="str">
        <f t="shared" si="120"/>
        <v>alexandre</v>
      </c>
      <c r="D1383" s="40">
        <f t="shared" si="121"/>
        <v>10</v>
      </c>
      <c r="E1383" s="40">
        <f t="shared" si="122"/>
        <v>20</v>
      </c>
      <c r="F1383" s="40" t="str">
        <f t="shared" si="123"/>
        <v>mourembles</v>
      </c>
      <c r="G1383" s="40" t="str">
        <f>VLOOKUP(F1383,'Effectif contrat'!A:B,2,FALSE)</f>
        <v>CLIENTS DIVERS - TRAVAUX &amp; MAINTENANCE</v>
      </c>
      <c r="H1383" s="32" t="s">
        <v>112</v>
      </c>
      <c r="I1383" s="32" t="s">
        <v>207</v>
      </c>
      <c r="J1383" s="32" t="s">
        <v>502</v>
      </c>
      <c r="K1383" s="39">
        <v>0</v>
      </c>
      <c r="L1383" s="32">
        <v>1</v>
      </c>
      <c r="M1383" s="39">
        <v>0</v>
      </c>
      <c r="N1383" s="6"/>
      <c r="O1383" t="str">
        <f>VLOOKUP(I1383,Article_famille!A:B,2,FALSE)</f>
        <v>VPI</v>
      </c>
      <c r="P1383" t="str">
        <f>VLOOKUP(A1383,'Copier commandes wix'!I:N,4,FALSE)</f>
        <v>‎12‎/‎06‎/‎2017</v>
      </c>
      <c r="Q1383">
        <f>VLOOKUP(G1383,'effectif par contrat'!A:B,2,FALSE)</f>
        <v>8</v>
      </c>
    </row>
    <row r="1384" spans="1:17" x14ac:dyDescent="0.35">
      <c r="A1384" s="58" t="s">
        <v>1835</v>
      </c>
      <c r="B1384" s="40" t="s">
        <v>576</v>
      </c>
      <c r="C1384" s="40" t="str">
        <f t="shared" si="120"/>
        <v>alexandre</v>
      </c>
      <c r="D1384" s="40">
        <f t="shared" si="121"/>
        <v>10</v>
      </c>
      <c r="E1384" s="40">
        <f t="shared" si="122"/>
        <v>20</v>
      </c>
      <c r="F1384" s="40" t="str">
        <f t="shared" si="123"/>
        <v>mourembles</v>
      </c>
      <c r="G1384" s="40" t="str">
        <f>VLOOKUP(F1384,'Effectif contrat'!A:B,2,FALSE)</f>
        <v>CLIENTS DIVERS - TRAVAUX &amp; MAINTENANCE</v>
      </c>
      <c r="H1384" s="31" t="s">
        <v>112</v>
      </c>
      <c r="I1384" s="31" t="s">
        <v>208</v>
      </c>
      <c r="J1384" s="31" t="s">
        <v>15</v>
      </c>
      <c r="K1384" s="38">
        <v>0</v>
      </c>
      <c r="L1384" s="31">
        <v>1</v>
      </c>
      <c r="M1384" s="38">
        <v>0</v>
      </c>
      <c r="N1384" s="5"/>
      <c r="O1384" t="str">
        <f>VLOOKUP(I1384,Article_famille!A:B,2,FALSE)</f>
        <v>VPI</v>
      </c>
      <c r="P1384" t="str">
        <f>VLOOKUP(A1384,'Copier commandes wix'!I:N,4,FALSE)</f>
        <v>‎12‎/‎06‎/‎2017</v>
      </c>
      <c r="Q1384">
        <f>VLOOKUP(G1384,'effectif par contrat'!A:B,2,FALSE)</f>
        <v>8</v>
      </c>
    </row>
    <row r="1385" spans="1:17" x14ac:dyDescent="0.35">
      <c r="A1385" s="58" t="s">
        <v>1835</v>
      </c>
      <c r="B1385" s="40" t="s">
        <v>576</v>
      </c>
      <c r="C1385" s="40" t="str">
        <f t="shared" si="120"/>
        <v>alexandre</v>
      </c>
      <c r="D1385" s="40">
        <f t="shared" si="121"/>
        <v>10</v>
      </c>
      <c r="E1385" s="40">
        <f t="shared" si="122"/>
        <v>20</v>
      </c>
      <c r="F1385" s="40" t="str">
        <f t="shared" si="123"/>
        <v>mourembles</v>
      </c>
      <c r="G1385" s="40" t="str">
        <f>VLOOKUP(F1385,'Effectif contrat'!A:B,2,FALSE)</f>
        <v>CLIENTS DIVERS - TRAVAUX &amp; MAINTENANCE</v>
      </c>
      <c r="H1385" s="32" t="s">
        <v>112</v>
      </c>
      <c r="I1385" s="32" t="s">
        <v>207</v>
      </c>
      <c r="J1385" s="32" t="s">
        <v>490</v>
      </c>
      <c r="K1385" s="39">
        <v>0</v>
      </c>
      <c r="L1385" s="32">
        <v>1</v>
      </c>
      <c r="M1385" s="39">
        <v>0</v>
      </c>
      <c r="N1385" s="6"/>
      <c r="O1385" t="str">
        <f>VLOOKUP(I1385,Article_famille!A:B,2,FALSE)</f>
        <v>VPI</v>
      </c>
      <c r="P1385" t="str">
        <f>VLOOKUP(A1385,'Copier commandes wix'!I:N,4,FALSE)</f>
        <v>‎12‎/‎06‎/‎2017</v>
      </c>
      <c r="Q1385">
        <f>VLOOKUP(G1385,'effectif par contrat'!A:B,2,FALSE)</f>
        <v>8</v>
      </c>
    </row>
    <row r="1386" spans="1:17" x14ac:dyDescent="0.35">
      <c r="A1386" s="58" t="s">
        <v>1836</v>
      </c>
      <c r="B1386" s="40" t="s">
        <v>586</v>
      </c>
      <c r="C1386" s="40" t="str">
        <f t="shared" si="120"/>
        <v>Jean-luc</v>
      </c>
      <c r="D1386" s="40">
        <f t="shared" si="121"/>
        <v>9</v>
      </c>
      <c r="E1386" s="40">
        <f t="shared" si="122"/>
        <v>13</v>
      </c>
      <c r="F1386" s="40" t="str">
        <f t="shared" si="123"/>
        <v>CEBE</v>
      </c>
      <c r="G1386" s="40" t="str">
        <f>VLOOKUP(F1386,'Effectif contrat'!A:B,2,FALSE)</f>
        <v>CHANTIERS ELEC - REIXACH</v>
      </c>
      <c r="H1386" s="31" t="s">
        <v>19</v>
      </c>
      <c r="I1386" s="31" t="s">
        <v>468</v>
      </c>
      <c r="J1386" s="31"/>
      <c r="K1386" s="38">
        <v>5.63</v>
      </c>
      <c r="L1386" s="31">
        <v>2</v>
      </c>
      <c r="M1386" s="38">
        <v>11.26</v>
      </c>
      <c r="N1386" s="5"/>
      <c r="O1386" t="str">
        <f>VLOOKUP(I1386,Article_famille!A:B,2,FALSE)</f>
        <v>Yeux</v>
      </c>
      <c r="P1386" t="str">
        <f>VLOOKUP(A1386,'Copier commandes wix'!I:N,4,FALSE)</f>
        <v>‎15‎/‎06‎/‎2017</v>
      </c>
      <c r="Q1386">
        <f>VLOOKUP(G1386,'effectif par contrat'!A:B,2,FALSE)</f>
        <v>6</v>
      </c>
    </row>
    <row r="1387" spans="1:17" x14ac:dyDescent="0.35">
      <c r="A1387" s="58" t="s">
        <v>1837</v>
      </c>
      <c r="B1387" s="40" t="s">
        <v>49</v>
      </c>
      <c r="C1387" s="40" t="str">
        <f t="shared" si="120"/>
        <v>bruno</v>
      </c>
      <c r="D1387" s="40">
        <f t="shared" si="121"/>
        <v>6</v>
      </c>
      <c r="E1387" s="40">
        <f t="shared" si="122"/>
        <v>17</v>
      </c>
      <c r="F1387" s="40" t="str">
        <f t="shared" si="123"/>
        <v>frayssinhes</v>
      </c>
      <c r="G1387" s="40" t="str">
        <f>VLOOKUP(F1387,'Effectif contrat'!A:B,2,FALSE)</f>
        <v>CLIENTS DIVERS - MAINTENANCE</v>
      </c>
      <c r="H1387" s="31" t="s">
        <v>19</v>
      </c>
      <c r="I1387" s="31" t="s">
        <v>20</v>
      </c>
      <c r="J1387" s="31">
        <v>10</v>
      </c>
      <c r="K1387" s="38">
        <v>3.71</v>
      </c>
      <c r="L1387" s="31">
        <v>20</v>
      </c>
      <c r="M1387" s="38">
        <v>74.2</v>
      </c>
      <c r="N1387" s="5"/>
      <c r="O1387" t="str">
        <f>VLOOKUP(I1387,Article_famille!A:B,2,FALSE)</f>
        <v>Mains</v>
      </c>
      <c r="P1387" t="str">
        <f>VLOOKUP(A1387,'Copier commandes wix'!I:N,4,FALSE)</f>
        <v>‎14‎/‎06‎/‎2017</v>
      </c>
      <c r="Q1387">
        <f>VLOOKUP(G1387,'effectif par contrat'!A:B,2,FALSE)</f>
        <v>4</v>
      </c>
    </row>
    <row r="1388" spans="1:17" x14ac:dyDescent="0.35">
      <c r="A1388" s="58" t="s">
        <v>1837</v>
      </c>
      <c r="B1388" s="40" t="s">
        <v>49</v>
      </c>
      <c r="C1388" s="40" t="str">
        <f t="shared" si="120"/>
        <v>bruno</v>
      </c>
      <c r="D1388" s="40">
        <f t="shared" si="121"/>
        <v>6</v>
      </c>
      <c r="E1388" s="40">
        <f t="shared" si="122"/>
        <v>17</v>
      </c>
      <c r="F1388" s="40" t="str">
        <f t="shared" si="123"/>
        <v>frayssinhes</v>
      </c>
      <c r="G1388" s="40" t="str">
        <f>VLOOKUP(F1388,'Effectif contrat'!A:B,2,FALSE)</f>
        <v>CLIENTS DIVERS - MAINTENANCE</v>
      </c>
      <c r="H1388" s="32" t="s">
        <v>19</v>
      </c>
      <c r="I1388" s="32" t="s">
        <v>472</v>
      </c>
      <c r="J1388" s="32"/>
      <c r="K1388" s="39">
        <v>3.97</v>
      </c>
      <c r="L1388" s="32">
        <v>2</v>
      </c>
      <c r="M1388" s="39">
        <v>7.94</v>
      </c>
      <c r="N1388" s="6"/>
      <c r="O1388" t="str">
        <f>VLOOKUP(I1388,Article_famille!A:B,2,FALSE)</f>
        <v>Mains</v>
      </c>
      <c r="P1388" t="str">
        <f>VLOOKUP(A1388,'Copier commandes wix'!I:N,4,FALSE)</f>
        <v>‎14‎/‎06‎/‎2017</v>
      </c>
      <c r="Q1388">
        <f>VLOOKUP(G1388,'effectif par contrat'!A:B,2,FALSE)</f>
        <v>4</v>
      </c>
    </row>
    <row r="1389" spans="1:17" x14ac:dyDescent="0.35">
      <c r="A1389" s="58" t="s">
        <v>1837</v>
      </c>
      <c r="B1389" s="40" t="s">
        <v>49</v>
      </c>
      <c r="C1389" s="40" t="str">
        <f t="shared" si="120"/>
        <v>bruno</v>
      </c>
      <c r="D1389" s="40">
        <f t="shared" si="121"/>
        <v>6</v>
      </c>
      <c r="E1389" s="40">
        <f t="shared" si="122"/>
        <v>17</v>
      </c>
      <c r="F1389" s="40" t="str">
        <f t="shared" si="123"/>
        <v>frayssinhes</v>
      </c>
      <c r="G1389" s="40" t="str">
        <f>VLOOKUP(F1389,'Effectif contrat'!A:B,2,FALSE)</f>
        <v>CLIENTS DIVERS - MAINTENANCE</v>
      </c>
      <c r="H1389" s="31" t="s">
        <v>19</v>
      </c>
      <c r="I1389" s="31" t="s">
        <v>165</v>
      </c>
      <c r="J1389" s="31"/>
      <c r="K1389" s="38">
        <v>5.17</v>
      </c>
      <c r="L1389" s="31">
        <v>2</v>
      </c>
      <c r="M1389" s="38">
        <v>10.34</v>
      </c>
      <c r="N1389" s="5"/>
      <c r="O1389" t="str">
        <f>VLOOKUP(I1389,Article_famille!A:B,2,FALSE)</f>
        <v>Corps</v>
      </c>
      <c r="P1389" t="str">
        <f>VLOOKUP(A1389,'Copier commandes wix'!I:N,4,FALSE)</f>
        <v>‎14‎/‎06‎/‎2017</v>
      </c>
      <c r="Q1389">
        <f>VLOOKUP(G1389,'effectif par contrat'!A:B,2,FALSE)</f>
        <v>4</v>
      </c>
    </row>
    <row r="1390" spans="1:17" x14ac:dyDescent="0.35">
      <c r="A1390" s="58" t="s">
        <v>1837</v>
      </c>
      <c r="B1390" s="40" t="s">
        <v>49</v>
      </c>
      <c r="C1390" s="40" t="str">
        <f t="shared" si="120"/>
        <v>bruno</v>
      </c>
      <c r="D1390" s="40">
        <f t="shared" si="121"/>
        <v>6</v>
      </c>
      <c r="E1390" s="40">
        <f t="shared" si="122"/>
        <v>17</v>
      </c>
      <c r="F1390" s="40" t="str">
        <f t="shared" si="123"/>
        <v>frayssinhes</v>
      </c>
      <c r="G1390" s="40" t="str">
        <f>VLOOKUP(F1390,'Effectif contrat'!A:B,2,FALSE)</f>
        <v>CLIENTS DIVERS - MAINTENANCE</v>
      </c>
      <c r="H1390" s="32" t="s">
        <v>19</v>
      </c>
      <c r="I1390" s="32" t="s">
        <v>163</v>
      </c>
      <c r="J1390" s="32" t="s">
        <v>222</v>
      </c>
      <c r="K1390" s="39">
        <v>3.36</v>
      </c>
      <c r="L1390" s="32">
        <v>2</v>
      </c>
      <c r="M1390" s="39">
        <v>6.72</v>
      </c>
      <c r="N1390" s="6"/>
      <c r="O1390" t="str">
        <f>VLOOKUP(I1390,Article_famille!A:B,2,FALSE)</f>
        <v>Corps</v>
      </c>
      <c r="P1390" t="str">
        <f>VLOOKUP(A1390,'Copier commandes wix'!I:N,4,FALSE)</f>
        <v>‎14‎/‎06‎/‎2017</v>
      </c>
      <c r="Q1390">
        <f>VLOOKUP(G1390,'effectif par contrat'!A:B,2,FALSE)</f>
        <v>4</v>
      </c>
    </row>
    <row r="1391" spans="1:17" x14ac:dyDescent="0.35">
      <c r="A1391" s="58" t="s">
        <v>1837</v>
      </c>
      <c r="B1391" s="40" t="s">
        <v>49</v>
      </c>
      <c r="C1391" s="40" t="str">
        <f t="shared" si="120"/>
        <v>bruno</v>
      </c>
      <c r="D1391" s="40">
        <f t="shared" si="121"/>
        <v>6</v>
      </c>
      <c r="E1391" s="40">
        <f t="shared" si="122"/>
        <v>17</v>
      </c>
      <c r="F1391" s="40" t="str">
        <f t="shared" si="123"/>
        <v>frayssinhes</v>
      </c>
      <c r="G1391" s="40" t="str">
        <f>VLOOKUP(F1391,'Effectif contrat'!A:B,2,FALSE)</f>
        <v>CLIENTS DIVERS - MAINTENANCE</v>
      </c>
      <c r="H1391" s="31" t="s">
        <v>19</v>
      </c>
      <c r="I1391" s="31" t="s">
        <v>499</v>
      </c>
      <c r="J1391" s="31"/>
      <c r="K1391" s="38">
        <v>12.9</v>
      </c>
      <c r="L1391" s="31">
        <v>2</v>
      </c>
      <c r="M1391" s="38">
        <v>25.8</v>
      </c>
      <c r="N1391" s="5"/>
      <c r="O1391" t="str">
        <f>VLOOKUP(I1391,Article_famille!A:B,2,FALSE)</f>
        <v>Tête</v>
      </c>
      <c r="P1391" t="str">
        <f>VLOOKUP(A1391,'Copier commandes wix'!I:N,4,FALSE)</f>
        <v>‎14‎/‎06‎/‎2017</v>
      </c>
      <c r="Q1391">
        <f>VLOOKUP(G1391,'effectif par contrat'!A:B,2,FALSE)</f>
        <v>4</v>
      </c>
    </row>
    <row r="1392" spans="1:17" x14ac:dyDescent="0.35">
      <c r="A1392" s="58" t="s">
        <v>1837</v>
      </c>
      <c r="B1392" s="40" t="s">
        <v>49</v>
      </c>
      <c r="C1392" s="40" t="str">
        <f t="shared" si="120"/>
        <v>bruno</v>
      </c>
      <c r="D1392" s="40">
        <f t="shared" si="121"/>
        <v>6</v>
      </c>
      <c r="E1392" s="40">
        <f t="shared" si="122"/>
        <v>17</v>
      </c>
      <c r="F1392" s="40" t="str">
        <f t="shared" si="123"/>
        <v>frayssinhes</v>
      </c>
      <c r="G1392" s="40" t="str">
        <f>VLOOKUP(F1392,'Effectif contrat'!A:B,2,FALSE)</f>
        <v>CLIENTS DIVERS - MAINTENANCE</v>
      </c>
      <c r="H1392" s="32" t="s">
        <v>19</v>
      </c>
      <c r="I1392" s="32" t="s">
        <v>45</v>
      </c>
      <c r="J1392" s="32" t="s">
        <v>46</v>
      </c>
      <c r="K1392" s="39">
        <v>5.32</v>
      </c>
      <c r="L1392" s="32">
        <v>2</v>
      </c>
      <c r="M1392" s="39">
        <v>10.64</v>
      </c>
      <c r="N1392" s="6"/>
      <c r="O1392" t="str">
        <f>VLOOKUP(I1392,Article_famille!A:B,2,FALSE)</f>
        <v>Tête</v>
      </c>
      <c r="P1392" t="str">
        <f>VLOOKUP(A1392,'Copier commandes wix'!I:N,4,FALSE)</f>
        <v>‎14‎/‎06‎/‎2017</v>
      </c>
      <c r="Q1392">
        <f>VLOOKUP(G1392,'effectif par contrat'!A:B,2,FALSE)</f>
        <v>4</v>
      </c>
    </row>
    <row r="1393" spans="1:17" x14ac:dyDescent="0.35">
      <c r="A1393" s="58" t="s">
        <v>1837</v>
      </c>
      <c r="B1393" s="40" t="s">
        <v>49</v>
      </c>
      <c r="C1393" s="40" t="str">
        <f t="shared" si="120"/>
        <v>bruno</v>
      </c>
      <c r="D1393" s="40">
        <f t="shared" si="121"/>
        <v>6</v>
      </c>
      <c r="E1393" s="40">
        <f t="shared" si="122"/>
        <v>17</v>
      </c>
      <c r="F1393" s="40" t="str">
        <f t="shared" si="123"/>
        <v>frayssinhes</v>
      </c>
      <c r="G1393" s="40" t="str">
        <f>VLOOKUP(F1393,'Effectif contrat'!A:B,2,FALSE)</f>
        <v>CLIENTS DIVERS - MAINTENANCE</v>
      </c>
      <c r="H1393" s="31" t="s">
        <v>19</v>
      </c>
      <c r="I1393" s="31" t="s">
        <v>66</v>
      </c>
      <c r="J1393" s="31"/>
      <c r="K1393" s="38">
        <v>7.51</v>
      </c>
      <c r="L1393" s="31">
        <v>4</v>
      </c>
      <c r="M1393" s="38">
        <v>30.04</v>
      </c>
      <c r="N1393" s="5"/>
      <c r="O1393" t="str">
        <f>VLOOKUP(I1393,Article_famille!A:B,2,FALSE)</f>
        <v>Yeux</v>
      </c>
      <c r="P1393" t="str">
        <f>VLOOKUP(A1393,'Copier commandes wix'!I:N,4,FALSE)</f>
        <v>‎14‎/‎06‎/‎2017</v>
      </c>
      <c r="Q1393">
        <f>VLOOKUP(G1393,'effectif par contrat'!A:B,2,FALSE)</f>
        <v>4</v>
      </c>
    </row>
    <row r="1394" spans="1:17" x14ac:dyDescent="0.35">
      <c r="A1394" s="58" t="s">
        <v>1837</v>
      </c>
      <c r="B1394" s="40" t="s">
        <v>49</v>
      </c>
      <c r="C1394" s="40" t="str">
        <f t="shared" si="120"/>
        <v>bruno</v>
      </c>
      <c r="D1394" s="40">
        <f t="shared" si="121"/>
        <v>6</v>
      </c>
      <c r="E1394" s="40">
        <f t="shared" si="122"/>
        <v>17</v>
      </c>
      <c r="F1394" s="40" t="str">
        <f t="shared" si="123"/>
        <v>frayssinhes</v>
      </c>
      <c r="G1394" s="40" t="str">
        <f>VLOOKUP(F1394,'Effectif contrat'!A:B,2,FALSE)</f>
        <v>CLIENTS DIVERS - MAINTENANCE</v>
      </c>
      <c r="H1394" s="32" t="s">
        <v>19</v>
      </c>
      <c r="I1394" s="32" t="s">
        <v>468</v>
      </c>
      <c r="J1394" s="32"/>
      <c r="K1394" s="39">
        <v>5.63</v>
      </c>
      <c r="L1394" s="32">
        <v>4</v>
      </c>
      <c r="M1394" s="39">
        <v>22.52</v>
      </c>
      <c r="N1394" s="6"/>
      <c r="O1394" t="str">
        <f>VLOOKUP(I1394,Article_famille!A:B,2,FALSE)</f>
        <v>Yeux</v>
      </c>
      <c r="P1394" t="str">
        <f>VLOOKUP(A1394,'Copier commandes wix'!I:N,4,FALSE)</f>
        <v>‎14‎/‎06‎/‎2017</v>
      </c>
      <c r="Q1394">
        <f>VLOOKUP(G1394,'effectif par contrat'!A:B,2,FALSE)</f>
        <v>4</v>
      </c>
    </row>
    <row r="1395" spans="1:17" x14ac:dyDescent="0.35">
      <c r="A1395" s="58" t="s">
        <v>1837</v>
      </c>
      <c r="B1395" s="40" t="s">
        <v>49</v>
      </c>
      <c r="C1395" s="40" t="str">
        <f t="shared" si="120"/>
        <v>bruno</v>
      </c>
      <c r="D1395" s="40">
        <f t="shared" si="121"/>
        <v>6</v>
      </c>
      <c r="E1395" s="40">
        <f t="shared" si="122"/>
        <v>17</v>
      </c>
      <c r="F1395" s="40" t="str">
        <f t="shared" si="123"/>
        <v>frayssinhes</v>
      </c>
      <c r="G1395" s="40" t="str">
        <f>VLOOKUP(F1395,'Effectif contrat'!A:B,2,FALSE)</f>
        <v>CLIENTS DIVERS - MAINTENANCE</v>
      </c>
      <c r="H1395" s="31" t="s">
        <v>19</v>
      </c>
      <c r="I1395" s="31" t="s">
        <v>43</v>
      </c>
      <c r="J1395" s="31"/>
      <c r="K1395" s="38">
        <v>159.30000000000001</v>
      </c>
      <c r="L1395" s="31">
        <v>2</v>
      </c>
      <c r="M1395" s="38">
        <v>318.60000000000002</v>
      </c>
      <c r="N1395" s="5"/>
      <c r="O1395" t="str">
        <f>VLOOKUP(I1395,Article_famille!A:B,2,FALSE)</f>
        <v>Tête</v>
      </c>
      <c r="P1395" t="str">
        <f>VLOOKUP(A1395,'Copier commandes wix'!I:N,4,FALSE)</f>
        <v>‎14‎/‎06‎/‎2017</v>
      </c>
      <c r="Q1395">
        <f>VLOOKUP(G1395,'effectif par contrat'!A:B,2,FALSE)</f>
        <v>4</v>
      </c>
    </row>
    <row r="1396" spans="1:17" x14ac:dyDescent="0.35">
      <c r="A1396" s="58" t="s">
        <v>1837</v>
      </c>
      <c r="B1396" s="40" t="s">
        <v>49</v>
      </c>
      <c r="C1396" s="40" t="str">
        <f t="shared" si="120"/>
        <v>bruno</v>
      </c>
      <c r="D1396" s="40">
        <f t="shared" si="121"/>
        <v>6</v>
      </c>
      <c r="E1396" s="40">
        <f t="shared" si="122"/>
        <v>17</v>
      </c>
      <c r="F1396" s="40" t="str">
        <f t="shared" si="123"/>
        <v>frayssinhes</v>
      </c>
      <c r="G1396" s="40" t="str">
        <f>VLOOKUP(F1396,'Effectif contrat'!A:B,2,FALSE)</f>
        <v>CLIENTS DIVERS - MAINTENANCE</v>
      </c>
      <c r="H1396" s="32" t="s">
        <v>19</v>
      </c>
      <c r="I1396" s="32" t="s">
        <v>495</v>
      </c>
      <c r="J1396" s="32">
        <v>10</v>
      </c>
      <c r="K1396" s="39">
        <v>4.9400000000000004</v>
      </c>
      <c r="L1396" s="32">
        <v>20</v>
      </c>
      <c r="M1396" s="39">
        <v>98.8</v>
      </c>
      <c r="N1396" s="6"/>
      <c r="O1396" t="str">
        <f>VLOOKUP(I1396,Article_famille!A:B,2,FALSE)</f>
        <v>Mains</v>
      </c>
      <c r="P1396" t="str">
        <f>VLOOKUP(A1396,'Copier commandes wix'!I:N,4,FALSE)</f>
        <v>‎14‎/‎06‎/‎2017</v>
      </c>
      <c r="Q1396">
        <f>VLOOKUP(G1396,'effectif par contrat'!A:B,2,FALSE)</f>
        <v>4</v>
      </c>
    </row>
    <row r="1397" spans="1:17" x14ac:dyDescent="0.35">
      <c r="A1397" s="58" t="s">
        <v>1837</v>
      </c>
      <c r="B1397" s="40" t="s">
        <v>49</v>
      </c>
      <c r="C1397" s="40" t="str">
        <f t="shared" si="120"/>
        <v>bruno</v>
      </c>
      <c r="D1397" s="40">
        <f t="shared" si="121"/>
        <v>6</v>
      </c>
      <c r="E1397" s="40">
        <f t="shared" si="122"/>
        <v>17</v>
      </c>
      <c r="F1397" s="40" t="str">
        <f t="shared" si="123"/>
        <v>frayssinhes</v>
      </c>
      <c r="G1397" s="40" t="str">
        <f>VLOOKUP(F1397,'Effectif contrat'!A:B,2,FALSE)</f>
        <v>CLIENTS DIVERS - MAINTENANCE</v>
      </c>
      <c r="H1397" s="31" t="s">
        <v>19</v>
      </c>
      <c r="I1397" s="31" t="s">
        <v>24</v>
      </c>
      <c r="J1397" s="31" t="s">
        <v>56</v>
      </c>
      <c r="K1397" s="38">
        <v>7.36</v>
      </c>
      <c r="L1397" s="31">
        <v>1</v>
      </c>
      <c r="M1397" s="38">
        <v>7.36</v>
      </c>
      <c r="N1397" s="5"/>
      <c r="O1397" t="str">
        <f>VLOOKUP(I1397,Article_famille!A:B,2,FALSE)</f>
        <v>Mains</v>
      </c>
      <c r="P1397" t="str">
        <f>VLOOKUP(A1397,'Copier commandes wix'!I:N,4,FALSE)</f>
        <v>‎14‎/‎06‎/‎2017</v>
      </c>
      <c r="Q1397">
        <f>VLOOKUP(G1397,'effectif par contrat'!A:B,2,FALSE)</f>
        <v>4</v>
      </c>
    </row>
    <row r="1398" spans="1:17" x14ac:dyDescent="0.35">
      <c r="A1398" s="58" t="s">
        <v>1837</v>
      </c>
      <c r="B1398" s="40" t="s">
        <v>49</v>
      </c>
      <c r="C1398" s="40" t="str">
        <f t="shared" ref="C1398:C1459" si="124">IFERROR(MID(B1398,1,FIND(" ",B1398,1)-1),"")</f>
        <v>bruno</v>
      </c>
      <c r="D1398" s="40">
        <f t="shared" ref="D1398:D1459" si="125">LEN(C1398)+1</f>
        <v>6</v>
      </c>
      <c r="E1398" s="40">
        <f t="shared" ref="E1398:E1459" si="126">LEN(B1398)</f>
        <v>17</v>
      </c>
      <c r="F1398" s="40" t="str">
        <f t="shared" ref="F1398:F1459" si="127">RIGHT(B1398,E1398-D1398)</f>
        <v>frayssinhes</v>
      </c>
      <c r="G1398" s="40" t="str">
        <f>VLOOKUP(F1398,'Effectif contrat'!A:B,2,FALSE)</f>
        <v>CLIENTS DIVERS - MAINTENANCE</v>
      </c>
      <c r="H1398" s="31" t="s">
        <v>19</v>
      </c>
      <c r="I1398" s="31" t="s">
        <v>20</v>
      </c>
      <c r="J1398" s="31">
        <v>10</v>
      </c>
      <c r="K1398" s="38">
        <v>3.71</v>
      </c>
      <c r="L1398" s="31">
        <v>20</v>
      </c>
      <c r="M1398" s="38">
        <v>74.2</v>
      </c>
      <c r="N1398" s="5"/>
      <c r="O1398" t="str">
        <f>VLOOKUP(I1398,Article_famille!A:B,2,FALSE)</f>
        <v>Mains</v>
      </c>
      <c r="P1398" t="str">
        <f>VLOOKUP(A1398,'Copier commandes wix'!I:N,4,FALSE)</f>
        <v>‎14‎/‎06‎/‎2017</v>
      </c>
      <c r="Q1398">
        <f>VLOOKUP(G1398,'effectif par contrat'!A:B,2,FALSE)</f>
        <v>4</v>
      </c>
    </row>
    <row r="1399" spans="1:17" x14ac:dyDescent="0.35">
      <c r="A1399" s="58" t="s">
        <v>1837</v>
      </c>
      <c r="B1399" s="40" t="s">
        <v>49</v>
      </c>
      <c r="C1399" s="40" t="str">
        <f t="shared" si="124"/>
        <v>bruno</v>
      </c>
      <c r="D1399" s="40">
        <f t="shared" si="125"/>
        <v>6</v>
      </c>
      <c r="E1399" s="40">
        <f t="shared" si="126"/>
        <v>17</v>
      </c>
      <c r="F1399" s="40" t="str">
        <f t="shared" si="127"/>
        <v>frayssinhes</v>
      </c>
      <c r="G1399" s="40" t="str">
        <f>VLOOKUP(F1399,'Effectif contrat'!A:B,2,FALSE)</f>
        <v>CLIENTS DIVERS - MAINTENANCE</v>
      </c>
      <c r="H1399" s="32" t="s">
        <v>19</v>
      </c>
      <c r="I1399" s="32" t="s">
        <v>472</v>
      </c>
      <c r="J1399" s="32"/>
      <c r="K1399" s="39">
        <v>3.97</v>
      </c>
      <c r="L1399" s="32">
        <v>2</v>
      </c>
      <c r="M1399" s="39">
        <v>7.94</v>
      </c>
      <c r="N1399" s="6"/>
      <c r="O1399" t="str">
        <f>VLOOKUP(I1399,Article_famille!A:B,2,FALSE)</f>
        <v>Mains</v>
      </c>
      <c r="P1399" t="str">
        <f>VLOOKUP(A1399,'Copier commandes wix'!I:N,4,FALSE)</f>
        <v>‎14‎/‎06‎/‎2017</v>
      </c>
      <c r="Q1399">
        <f>VLOOKUP(G1399,'effectif par contrat'!A:B,2,FALSE)</f>
        <v>4</v>
      </c>
    </row>
    <row r="1400" spans="1:17" x14ac:dyDescent="0.35">
      <c r="A1400" s="58" t="s">
        <v>1837</v>
      </c>
      <c r="B1400" s="40" t="s">
        <v>49</v>
      </c>
      <c r="C1400" s="40" t="str">
        <f t="shared" si="124"/>
        <v>bruno</v>
      </c>
      <c r="D1400" s="40">
        <f t="shared" si="125"/>
        <v>6</v>
      </c>
      <c r="E1400" s="40">
        <f t="shared" si="126"/>
        <v>17</v>
      </c>
      <c r="F1400" s="40" t="str">
        <f t="shared" si="127"/>
        <v>frayssinhes</v>
      </c>
      <c r="G1400" s="40" t="str">
        <f>VLOOKUP(F1400,'Effectif contrat'!A:B,2,FALSE)</f>
        <v>CLIENTS DIVERS - MAINTENANCE</v>
      </c>
      <c r="H1400" s="31" t="s">
        <v>19</v>
      </c>
      <c r="I1400" s="31" t="s">
        <v>165</v>
      </c>
      <c r="J1400" s="31"/>
      <c r="K1400" s="38">
        <v>5.17</v>
      </c>
      <c r="L1400" s="31">
        <v>2</v>
      </c>
      <c r="M1400" s="38">
        <v>10.34</v>
      </c>
      <c r="N1400" s="5"/>
      <c r="O1400" t="str">
        <f>VLOOKUP(I1400,Article_famille!A:B,2,FALSE)</f>
        <v>Corps</v>
      </c>
      <c r="P1400" t="str">
        <f>VLOOKUP(A1400,'Copier commandes wix'!I:N,4,FALSE)</f>
        <v>‎14‎/‎06‎/‎2017</v>
      </c>
      <c r="Q1400">
        <f>VLOOKUP(G1400,'effectif par contrat'!A:B,2,FALSE)</f>
        <v>4</v>
      </c>
    </row>
    <row r="1401" spans="1:17" x14ac:dyDescent="0.35">
      <c r="A1401" s="58" t="s">
        <v>1837</v>
      </c>
      <c r="B1401" s="40" t="s">
        <v>49</v>
      </c>
      <c r="C1401" s="40" t="str">
        <f t="shared" si="124"/>
        <v>bruno</v>
      </c>
      <c r="D1401" s="40">
        <f t="shared" si="125"/>
        <v>6</v>
      </c>
      <c r="E1401" s="40">
        <f t="shared" si="126"/>
        <v>17</v>
      </c>
      <c r="F1401" s="40" t="str">
        <f t="shared" si="127"/>
        <v>frayssinhes</v>
      </c>
      <c r="G1401" s="40" t="str">
        <f>VLOOKUP(F1401,'Effectif contrat'!A:B,2,FALSE)</f>
        <v>CLIENTS DIVERS - MAINTENANCE</v>
      </c>
      <c r="H1401" s="32" t="s">
        <v>19</v>
      </c>
      <c r="I1401" s="32" t="s">
        <v>163</v>
      </c>
      <c r="J1401" s="32" t="s">
        <v>222</v>
      </c>
      <c r="K1401" s="39">
        <v>3.36</v>
      </c>
      <c r="L1401" s="32">
        <v>2</v>
      </c>
      <c r="M1401" s="39">
        <v>6.72</v>
      </c>
      <c r="N1401" s="6"/>
      <c r="O1401" t="str">
        <f>VLOOKUP(I1401,Article_famille!A:B,2,FALSE)</f>
        <v>Corps</v>
      </c>
      <c r="P1401" t="str">
        <f>VLOOKUP(A1401,'Copier commandes wix'!I:N,4,FALSE)</f>
        <v>‎14‎/‎06‎/‎2017</v>
      </c>
      <c r="Q1401">
        <f>VLOOKUP(G1401,'effectif par contrat'!A:B,2,FALSE)</f>
        <v>4</v>
      </c>
    </row>
    <row r="1402" spans="1:17" x14ac:dyDescent="0.35">
      <c r="A1402" s="58" t="s">
        <v>1837</v>
      </c>
      <c r="B1402" s="40" t="s">
        <v>49</v>
      </c>
      <c r="C1402" s="40" t="str">
        <f t="shared" si="124"/>
        <v>bruno</v>
      </c>
      <c r="D1402" s="40">
        <f t="shared" si="125"/>
        <v>6</v>
      </c>
      <c r="E1402" s="40">
        <f t="shared" si="126"/>
        <v>17</v>
      </c>
      <c r="F1402" s="40" t="str">
        <f t="shared" si="127"/>
        <v>frayssinhes</v>
      </c>
      <c r="G1402" s="40" t="str">
        <f>VLOOKUP(F1402,'Effectif contrat'!A:B,2,FALSE)</f>
        <v>CLIENTS DIVERS - MAINTENANCE</v>
      </c>
      <c r="H1402" s="31" t="s">
        <v>19</v>
      </c>
      <c r="I1402" s="31" t="s">
        <v>499</v>
      </c>
      <c r="J1402" s="31"/>
      <c r="K1402" s="38">
        <v>12.9</v>
      </c>
      <c r="L1402" s="31">
        <v>2</v>
      </c>
      <c r="M1402" s="38">
        <v>25.8</v>
      </c>
      <c r="N1402" s="5"/>
      <c r="O1402" t="str">
        <f>VLOOKUP(I1402,Article_famille!A:B,2,FALSE)</f>
        <v>Tête</v>
      </c>
      <c r="P1402" t="str">
        <f>VLOOKUP(A1402,'Copier commandes wix'!I:N,4,FALSE)</f>
        <v>‎14‎/‎06‎/‎2017</v>
      </c>
      <c r="Q1402">
        <f>VLOOKUP(G1402,'effectif par contrat'!A:B,2,FALSE)</f>
        <v>4</v>
      </c>
    </row>
    <row r="1403" spans="1:17" x14ac:dyDescent="0.35">
      <c r="A1403" s="58" t="s">
        <v>1837</v>
      </c>
      <c r="B1403" s="40" t="s">
        <v>49</v>
      </c>
      <c r="C1403" s="40" t="str">
        <f t="shared" si="124"/>
        <v>bruno</v>
      </c>
      <c r="D1403" s="40">
        <f t="shared" si="125"/>
        <v>6</v>
      </c>
      <c r="E1403" s="40">
        <f t="shared" si="126"/>
        <v>17</v>
      </c>
      <c r="F1403" s="40" t="str">
        <f t="shared" si="127"/>
        <v>frayssinhes</v>
      </c>
      <c r="G1403" s="40" t="str">
        <f>VLOOKUP(F1403,'Effectif contrat'!A:B,2,FALSE)</f>
        <v>CLIENTS DIVERS - MAINTENANCE</v>
      </c>
      <c r="H1403" s="32" t="s">
        <v>19</v>
      </c>
      <c r="I1403" s="32" t="s">
        <v>45</v>
      </c>
      <c r="J1403" s="32" t="s">
        <v>46</v>
      </c>
      <c r="K1403" s="39">
        <v>5.32</v>
      </c>
      <c r="L1403" s="32">
        <v>2</v>
      </c>
      <c r="M1403" s="39">
        <v>10.64</v>
      </c>
      <c r="N1403" s="6"/>
      <c r="O1403" t="str">
        <f>VLOOKUP(I1403,Article_famille!A:B,2,FALSE)</f>
        <v>Tête</v>
      </c>
      <c r="P1403" t="str">
        <f>VLOOKUP(A1403,'Copier commandes wix'!I:N,4,FALSE)</f>
        <v>‎14‎/‎06‎/‎2017</v>
      </c>
      <c r="Q1403">
        <f>VLOOKUP(G1403,'effectif par contrat'!A:B,2,FALSE)</f>
        <v>4</v>
      </c>
    </row>
    <row r="1404" spans="1:17" x14ac:dyDescent="0.35">
      <c r="A1404" s="58" t="s">
        <v>1837</v>
      </c>
      <c r="B1404" s="40" t="s">
        <v>49</v>
      </c>
      <c r="C1404" s="40" t="str">
        <f t="shared" si="124"/>
        <v>bruno</v>
      </c>
      <c r="D1404" s="40">
        <f t="shared" si="125"/>
        <v>6</v>
      </c>
      <c r="E1404" s="40">
        <f t="shared" si="126"/>
        <v>17</v>
      </c>
      <c r="F1404" s="40" t="str">
        <f t="shared" si="127"/>
        <v>frayssinhes</v>
      </c>
      <c r="G1404" s="40" t="str">
        <f>VLOOKUP(F1404,'Effectif contrat'!A:B,2,FALSE)</f>
        <v>CLIENTS DIVERS - MAINTENANCE</v>
      </c>
      <c r="H1404" s="31" t="s">
        <v>19</v>
      </c>
      <c r="I1404" s="31" t="s">
        <v>66</v>
      </c>
      <c r="J1404" s="31"/>
      <c r="K1404" s="38">
        <v>7.51</v>
      </c>
      <c r="L1404" s="31">
        <v>4</v>
      </c>
      <c r="M1404" s="38">
        <v>30.04</v>
      </c>
      <c r="N1404" s="5"/>
      <c r="O1404" t="str">
        <f>VLOOKUP(I1404,Article_famille!A:B,2,FALSE)</f>
        <v>Yeux</v>
      </c>
      <c r="P1404" t="str">
        <f>VLOOKUP(A1404,'Copier commandes wix'!I:N,4,FALSE)</f>
        <v>‎14‎/‎06‎/‎2017</v>
      </c>
      <c r="Q1404">
        <f>VLOOKUP(G1404,'effectif par contrat'!A:B,2,FALSE)</f>
        <v>4</v>
      </c>
    </row>
    <row r="1405" spans="1:17" x14ac:dyDescent="0.35">
      <c r="A1405" s="58" t="s">
        <v>1837</v>
      </c>
      <c r="B1405" s="40" t="s">
        <v>49</v>
      </c>
      <c r="C1405" s="40" t="str">
        <f t="shared" si="124"/>
        <v>bruno</v>
      </c>
      <c r="D1405" s="40">
        <f t="shared" si="125"/>
        <v>6</v>
      </c>
      <c r="E1405" s="40">
        <f t="shared" si="126"/>
        <v>17</v>
      </c>
      <c r="F1405" s="40" t="str">
        <f t="shared" si="127"/>
        <v>frayssinhes</v>
      </c>
      <c r="G1405" s="40" t="str">
        <f>VLOOKUP(F1405,'Effectif contrat'!A:B,2,FALSE)</f>
        <v>CLIENTS DIVERS - MAINTENANCE</v>
      </c>
      <c r="H1405" s="32" t="s">
        <v>19</v>
      </c>
      <c r="I1405" s="32" t="s">
        <v>468</v>
      </c>
      <c r="J1405" s="32"/>
      <c r="K1405" s="39">
        <v>5.63</v>
      </c>
      <c r="L1405" s="32">
        <v>4</v>
      </c>
      <c r="M1405" s="39">
        <v>22.52</v>
      </c>
      <c r="N1405" s="6"/>
      <c r="O1405" t="str">
        <f>VLOOKUP(I1405,Article_famille!A:B,2,FALSE)</f>
        <v>Yeux</v>
      </c>
      <c r="P1405" t="str">
        <f>VLOOKUP(A1405,'Copier commandes wix'!I:N,4,FALSE)</f>
        <v>‎14‎/‎06‎/‎2017</v>
      </c>
      <c r="Q1405">
        <f>VLOOKUP(G1405,'effectif par contrat'!A:B,2,FALSE)</f>
        <v>4</v>
      </c>
    </row>
    <row r="1406" spans="1:17" x14ac:dyDescent="0.35">
      <c r="A1406" s="58" t="s">
        <v>1837</v>
      </c>
      <c r="B1406" s="40" t="s">
        <v>49</v>
      </c>
      <c r="C1406" s="40" t="str">
        <f t="shared" si="124"/>
        <v>bruno</v>
      </c>
      <c r="D1406" s="40">
        <f t="shared" si="125"/>
        <v>6</v>
      </c>
      <c r="E1406" s="40">
        <f t="shared" si="126"/>
        <v>17</v>
      </c>
      <c r="F1406" s="40" t="str">
        <f t="shared" si="127"/>
        <v>frayssinhes</v>
      </c>
      <c r="G1406" s="40" t="str">
        <f>VLOOKUP(F1406,'Effectif contrat'!A:B,2,FALSE)</f>
        <v>CLIENTS DIVERS - MAINTENANCE</v>
      </c>
      <c r="H1406" s="31" t="s">
        <v>19</v>
      </c>
      <c r="I1406" s="31" t="s">
        <v>43</v>
      </c>
      <c r="J1406" s="31"/>
      <c r="K1406" s="38">
        <v>159.30000000000001</v>
      </c>
      <c r="L1406" s="31">
        <v>2</v>
      </c>
      <c r="M1406" s="38">
        <v>318.60000000000002</v>
      </c>
      <c r="N1406" s="5"/>
      <c r="O1406" t="str">
        <f>VLOOKUP(I1406,Article_famille!A:B,2,FALSE)</f>
        <v>Tête</v>
      </c>
      <c r="P1406" t="str">
        <f>VLOOKUP(A1406,'Copier commandes wix'!I:N,4,FALSE)</f>
        <v>‎14‎/‎06‎/‎2017</v>
      </c>
      <c r="Q1406">
        <f>VLOOKUP(G1406,'effectif par contrat'!A:B,2,FALSE)</f>
        <v>4</v>
      </c>
    </row>
    <row r="1407" spans="1:17" x14ac:dyDescent="0.35">
      <c r="A1407" s="58" t="s">
        <v>1837</v>
      </c>
      <c r="B1407" s="40" t="s">
        <v>49</v>
      </c>
      <c r="C1407" s="40" t="str">
        <f t="shared" si="124"/>
        <v>bruno</v>
      </c>
      <c r="D1407" s="40">
        <f t="shared" si="125"/>
        <v>6</v>
      </c>
      <c r="E1407" s="40">
        <f t="shared" si="126"/>
        <v>17</v>
      </c>
      <c r="F1407" s="40" t="str">
        <f t="shared" si="127"/>
        <v>frayssinhes</v>
      </c>
      <c r="G1407" s="40" t="str">
        <f>VLOOKUP(F1407,'Effectif contrat'!A:B,2,FALSE)</f>
        <v>CLIENTS DIVERS - MAINTENANCE</v>
      </c>
      <c r="H1407" s="32" t="s">
        <v>19</v>
      </c>
      <c r="I1407" s="32" t="s">
        <v>495</v>
      </c>
      <c r="J1407" s="32">
        <v>10</v>
      </c>
      <c r="K1407" s="39">
        <v>4.9400000000000004</v>
      </c>
      <c r="L1407" s="32">
        <v>20</v>
      </c>
      <c r="M1407" s="39">
        <v>98.8</v>
      </c>
      <c r="N1407" s="6"/>
      <c r="O1407" t="str">
        <f>VLOOKUP(I1407,Article_famille!A:B,2,FALSE)</f>
        <v>Mains</v>
      </c>
      <c r="P1407" t="str">
        <f>VLOOKUP(A1407,'Copier commandes wix'!I:N,4,FALSE)</f>
        <v>‎14‎/‎06‎/‎2017</v>
      </c>
      <c r="Q1407">
        <f>VLOOKUP(G1407,'effectif par contrat'!A:B,2,FALSE)</f>
        <v>4</v>
      </c>
    </row>
    <row r="1408" spans="1:17" x14ac:dyDescent="0.35">
      <c r="A1408" s="58" t="s">
        <v>1837</v>
      </c>
      <c r="B1408" s="40" t="s">
        <v>49</v>
      </c>
      <c r="C1408" s="40" t="str">
        <f t="shared" si="124"/>
        <v>bruno</v>
      </c>
      <c r="D1408" s="40">
        <f t="shared" si="125"/>
        <v>6</v>
      </c>
      <c r="E1408" s="40">
        <f t="shared" si="126"/>
        <v>17</v>
      </c>
      <c r="F1408" s="40" t="str">
        <f t="shared" si="127"/>
        <v>frayssinhes</v>
      </c>
      <c r="G1408" s="40" t="str">
        <f>VLOOKUP(F1408,'Effectif contrat'!A:B,2,FALSE)</f>
        <v>CLIENTS DIVERS - MAINTENANCE</v>
      </c>
      <c r="H1408" s="31" t="s">
        <v>19</v>
      </c>
      <c r="I1408" s="31" t="s">
        <v>24</v>
      </c>
      <c r="J1408" s="31" t="s">
        <v>56</v>
      </c>
      <c r="K1408" s="38">
        <v>7.36</v>
      </c>
      <c r="L1408" s="31">
        <v>1</v>
      </c>
      <c r="M1408" s="38">
        <v>7.36</v>
      </c>
      <c r="N1408" s="5"/>
      <c r="O1408" t="str">
        <f>VLOOKUP(I1408,Article_famille!A:B,2,FALSE)</f>
        <v>Mains</v>
      </c>
      <c r="P1408" t="str">
        <f>VLOOKUP(A1408,'Copier commandes wix'!I:N,4,FALSE)</f>
        <v>‎14‎/‎06‎/‎2017</v>
      </c>
      <c r="Q1408">
        <f>VLOOKUP(G1408,'effectif par contrat'!A:B,2,FALSE)</f>
        <v>4</v>
      </c>
    </row>
    <row r="1409" spans="1:17" x14ac:dyDescent="0.35">
      <c r="A1409" s="58" t="s">
        <v>1838</v>
      </c>
      <c r="B1409" s="40" t="s">
        <v>500</v>
      </c>
      <c r="C1409" s="40" t="str">
        <f t="shared" si="124"/>
        <v>Romain</v>
      </c>
      <c r="D1409" s="40">
        <f t="shared" si="125"/>
        <v>7</v>
      </c>
      <c r="E1409" s="40">
        <f t="shared" si="126"/>
        <v>13</v>
      </c>
      <c r="F1409" s="40" t="str">
        <f t="shared" si="127"/>
        <v>Vidoni</v>
      </c>
      <c r="G1409" s="40" t="str">
        <f>VLOOKUP(F1409,'Effectif contrat'!A:B,2,FALSE)</f>
        <v>AIRBUS - MAINTENANCE MOSE</v>
      </c>
      <c r="H1409" s="31" t="s">
        <v>19</v>
      </c>
      <c r="I1409" s="31" t="s">
        <v>20</v>
      </c>
      <c r="J1409" s="31">
        <v>10</v>
      </c>
      <c r="K1409" s="38">
        <v>3.71</v>
      </c>
      <c r="L1409" s="31">
        <v>5</v>
      </c>
      <c r="M1409" s="38">
        <v>18.55</v>
      </c>
      <c r="N1409" s="5"/>
      <c r="O1409" t="str">
        <f>VLOOKUP(I1409,Article_famille!A:B,2,FALSE)</f>
        <v>Mains</v>
      </c>
      <c r="P1409" t="str">
        <f>VLOOKUP(A1409,'Copier commandes wix'!I:N,4,FALSE)</f>
        <v>‎13‎/‎06‎/‎2017</v>
      </c>
      <c r="Q1409">
        <f>VLOOKUP(G1409,'effectif par contrat'!A:B,2,FALSE)</f>
        <v>37</v>
      </c>
    </row>
    <row r="1410" spans="1:17" x14ac:dyDescent="0.35">
      <c r="A1410" s="58" t="s">
        <v>1838</v>
      </c>
      <c r="B1410" s="40" t="s">
        <v>500</v>
      </c>
      <c r="C1410" s="40" t="str">
        <f t="shared" si="124"/>
        <v>Romain</v>
      </c>
      <c r="D1410" s="40">
        <f t="shared" si="125"/>
        <v>7</v>
      </c>
      <c r="E1410" s="40">
        <f t="shared" si="126"/>
        <v>13</v>
      </c>
      <c r="F1410" s="40" t="str">
        <f t="shared" si="127"/>
        <v>Vidoni</v>
      </c>
      <c r="G1410" s="40" t="str">
        <f>VLOOKUP(F1410,'Effectif contrat'!A:B,2,FALSE)</f>
        <v>AIRBUS - MAINTENANCE MOSE</v>
      </c>
      <c r="H1410" s="32" t="s">
        <v>19</v>
      </c>
      <c r="I1410" s="32" t="s">
        <v>43</v>
      </c>
      <c r="J1410" s="32"/>
      <c r="K1410" s="39">
        <v>159.30000000000001</v>
      </c>
      <c r="L1410" s="32">
        <v>1</v>
      </c>
      <c r="M1410" s="39">
        <v>159.30000000000001</v>
      </c>
      <c r="N1410" s="6"/>
      <c r="O1410" t="str">
        <f>VLOOKUP(I1410,Article_famille!A:B,2,FALSE)</f>
        <v>Tête</v>
      </c>
      <c r="P1410" t="str">
        <f>VLOOKUP(A1410,'Copier commandes wix'!I:N,4,FALSE)</f>
        <v>‎13‎/‎06‎/‎2017</v>
      </c>
      <c r="Q1410">
        <f>VLOOKUP(G1410,'effectif par contrat'!A:B,2,FALSE)</f>
        <v>37</v>
      </c>
    </row>
    <row r="1411" spans="1:17" x14ac:dyDescent="0.35">
      <c r="A1411" s="58" t="s">
        <v>1838</v>
      </c>
      <c r="B1411" s="40" t="s">
        <v>500</v>
      </c>
      <c r="C1411" s="40" t="str">
        <f t="shared" si="124"/>
        <v>Romain</v>
      </c>
      <c r="D1411" s="40">
        <f t="shared" si="125"/>
        <v>7</v>
      </c>
      <c r="E1411" s="40">
        <f t="shared" si="126"/>
        <v>13</v>
      </c>
      <c r="F1411" s="40" t="str">
        <f t="shared" si="127"/>
        <v>Vidoni</v>
      </c>
      <c r="G1411" s="40" t="str">
        <f>VLOOKUP(F1411,'Effectif contrat'!A:B,2,FALSE)</f>
        <v>AIRBUS - MAINTENANCE MOSE</v>
      </c>
      <c r="H1411" s="31" t="s">
        <v>19</v>
      </c>
      <c r="I1411" s="31" t="s">
        <v>495</v>
      </c>
      <c r="J1411" s="31">
        <v>10</v>
      </c>
      <c r="K1411" s="38">
        <v>4.9400000000000004</v>
      </c>
      <c r="L1411" s="31">
        <v>3</v>
      </c>
      <c r="M1411" s="38">
        <v>14.82</v>
      </c>
      <c r="N1411" s="5"/>
      <c r="O1411" t="str">
        <f>VLOOKUP(I1411,Article_famille!A:B,2,FALSE)</f>
        <v>Mains</v>
      </c>
      <c r="P1411" t="str">
        <f>VLOOKUP(A1411,'Copier commandes wix'!I:N,4,FALSE)</f>
        <v>‎13‎/‎06‎/‎2017</v>
      </c>
      <c r="Q1411">
        <f>VLOOKUP(G1411,'effectif par contrat'!A:B,2,FALSE)</f>
        <v>37</v>
      </c>
    </row>
    <row r="1412" spans="1:17" x14ac:dyDescent="0.35">
      <c r="A1412" s="58" t="s">
        <v>1839</v>
      </c>
      <c r="B1412" s="40" t="s">
        <v>481</v>
      </c>
      <c r="C1412" s="40" t="str">
        <f t="shared" si="124"/>
        <v>Marc</v>
      </c>
      <c r="D1412" s="40">
        <f t="shared" si="125"/>
        <v>5</v>
      </c>
      <c r="E1412" s="40">
        <f t="shared" si="126"/>
        <v>11</v>
      </c>
      <c r="F1412" s="40" t="str">
        <f t="shared" si="127"/>
        <v>Detraz</v>
      </c>
      <c r="G1412" s="40" t="str">
        <f>VLOOKUP(F1412,'Effectif contrat'!A:B,2,FALSE)</f>
        <v xml:space="preserve">AIRBUS - MAINTENANCE OES </v>
      </c>
      <c r="H1412" s="31" t="s">
        <v>19</v>
      </c>
      <c r="I1412" s="31" t="s">
        <v>455</v>
      </c>
      <c r="J1412" s="31">
        <v>43</v>
      </c>
      <c r="K1412" s="38">
        <v>45.67</v>
      </c>
      <c r="L1412" s="31">
        <v>1</v>
      </c>
      <c r="M1412" s="38">
        <v>45.67</v>
      </c>
      <c r="N1412" s="5"/>
      <c r="O1412" t="str">
        <f>VLOOKUP(I1412,Article_famille!A:B,2,FALSE)</f>
        <v>Pieds</v>
      </c>
      <c r="P1412" t="str">
        <f>VLOOKUP(A1412,'Copier commandes wix'!I:N,4,FALSE)</f>
        <v>‎08‎/‎06‎/‎2017</v>
      </c>
      <c r="Q1412">
        <f>VLOOKUP(G1412,'effectif par contrat'!A:B,2,FALSE)</f>
        <v>34</v>
      </c>
    </row>
    <row r="1413" spans="1:17" x14ac:dyDescent="0.35">
      <c r="A1413" s="58" t="s">
        <v>1821</v>
      </c>
      <c r="B1413" s="40" t="s">
        <v>556</v>
      </c>
      <c r="C1413" s="40" t="str">
        <f t="shared" si="124"/>
        <v>CHRISTOPHE</v>
      </c>
      <c r="D1413" s="40">
        <f t="shared" si="125"/>
        <v>11</v>
      </c>
      <c r="E1413" s="40">
        <f t="shared" si="126"/>
        <v>18</v>
      </c>
      <c r="F1413" s="40" t="str">
        <f t="shared" si="127"/>
        <v>GRANIER</v>
      </c>
      <c r="G1413" s="40" t="str">
        <f>VLOOKUP(F1413,'Effectif contrat'!A:B,2,FALSE)</f>
        <v>SAM - MAINTENANCE</v>
      </c>
      <c r="H1413" s="31" t="s">
        <v>574</v>
      </c>
      <c r="I1413" s="31" t="s">
        <v>575</v>
      </c>
      <c r="J1413" s="31">
        <v>43</v>
      </c>
      <c r="K1413" s="38">
        <v>60</v>
      </c>
      <c r="L1413" s="31">
        <v>1</v>
      </c>
      <c r="M1413" s="38">
        <v>60</v>
      </c>
      <c r="N1413" s="5"/>
      <c r="O1413" t="str">
        <f>VLOOKUP(I1413,Article_famille!A:B,2,FALSE)</f>
        <v>Pieds</v>
      </c>
      <c r="P1413" t="str">
        <f>VLOOKUP(A1413,'Copier commandes wix'!I:N,4,FALSE)</f>
        <v>‎18‎/‎05‎/‎2017</v>
      </c>
      <c r="Q1413">
        <f>VLOOKUP(G1413,'effectif par contrat'!A:B,2,FALSE)</f>
        <v>2</v>
      </c>
    </row>
    <row r="1414" spans="1:17" x14ac:dyDescent="0.35">
      <c r="A1414" s="58" t="s">
        <v>1840</v>
      </c>
      <c r="B1414" s="40" t="s">
        <v>141</v>
      </c>
      <c r="C1414" s="40" t="str">
        <f t="shared" si="124"/>
        <v>KARINE</v>
      </c>
      <c r="D1414" s="40">
        <f t="shared" si="125"/>
        <v>7</v>
      </c>
      <c r="E1414" s="40">
        <f t="shared" si="126"/>
        <v>12</v>
      </c>
      <c r="F1414" s="40" t="str">
        <f t="shared" si="127"/>
        <v>BEDON</v>
      </c>
      <c r="G1414" s="40" t="str">
        <f>VLOOKUP(F1414,'Effectif contrat'!A:B,2,FALSE)</f>
        <v>B05 - FONCTIONS SUPPORT</v>
      </c>
      <c r="H1414" s="31" t="s">
        <v>19</v>
      </c>
      <c r="I1414" s="31" t="s">
        <v>20</v>
      </c>
      <c r="J1414" s="31">
        <v>9</v>
      </c>
      <c r="K1414" s="38">
        <v>3.71</v>
      </c>
      <c r="L1414" s="31">
        <v>72</v>
      </c>
      <c r="M1414" s="38">
        <v>267.12</v>
      </c>
      <c r="N1414" s="5"/>
      <c r="O1414" t="str">
        <f>VLOOKUP(I1414,Article_famille!A:B,2,FALSE)</f>
        <v>Mains</v>
      </c>
      <c r="P1414" t="str">
        <f>VLOOKUP(A1414,'Copier commandes wix'!I:N,4,FALSE)</f>
        <v>‎20‎/‎06‎/‎2017</v>
      </c>
      <c r="Q1414">
        <f>VLOOKUP(G1414,'effectif par contrat'!A:B,2,FALSE)</f>
        <v>10</v>
      </c>
    </row>
    <row r="1415" spans="1:17" x14ac:dyDescent="0.35">
      <c r="A1415" s="58" t="s">
        <v>1840</v>
      </c>
      <c r="B1415" s="40" t="s">
        <v>141</v>
      </c>
      <c r="C1415" s="40" t="str">
        <f t="shared" si="124"/>
        <v>KARINE</v>
      </c>
      <c r="D1415" s="40">
        <f t="shared" si="125"/>
        <v>7</v>
      </c>
      <c r="E1415" s="40">
        <f t="shared" si="126"/>
        <v>12</v>
      </c>
      <c r="F1415" s="40" t="str">
        <f t="shared" si="127"/>
        <v>BEDON</v>
      </c>
      <c r="G1415" s="40" t="str">
        <f>VLOOKUP(F1415,'Effectif contrat'!A:B,2,FALSE)</f>
        <v>B05 - FONCTIONS SUPPORT</v>
      </c>
      <c r="H1415" s="32" t="s">
        <v>19</v>
      </c>
      <c r="I1415" s="32" t="s">
        <v>24</v>
      </c>
      <c r="J1415" s="32" t="s">
        <v>56</v>
      </c>
      <c r="K1415" s="39">
        <v>7.36</v>
      </c>
      <c r="L1415" s="32">
        <v>6</v>
      </c>
      <c r="M1415" s="39">
        <v>44.16</v>
      </c>
      <c r="N1415" s="6"/>
      <c r="O1415" t="str">
        <f>VLOOKUP(I1415,Article_famille!A:B,2,FALSE)</f>
        <v>Mains</v>
      </c>
      <c r="P1415" t="str">
        <f>VLOOKUP(A1415,'Copier commandes wix'!I:N,4,FALSE)</f>
        <v>‎20‎/‎06‎/‎2017</v>
      </c>
      <c r="Q1415">
        <f>VLOOKUP(G1415,'effectif par contrat'!A:B,2,FALSE)</f>
        <v>10</v>
      </c>
    </row>
    <row r="1416" spans="1:17" x14ac:dyDescent="0.35">
      <c r="A1416" s="58" t="s">
        <v>1840</v>
      </c>
      <c r="B1416" s="40" t="s">
        <v>141</v>
      </c>
      <c r="C1416" s="40" t="str">
        <f t="shared" si="124"/>
        <v>KARINE</v>
      </c>
      <c r="D1416" s="40">
        <f t="shared" si="125"/>
        <v>7</v>
      </c>
      <c r="E1416" s="40">
        <f t="shared" si="126"/>
        <v>12</v>
      </c>
      <c r="F1416" s="40" t="str">
        <f t="shared" si="127"/>
        <v>BEDON</v>
      </c>
      <c r="G1416" s="40" t="str">
        <f>VLOOKUP(F1416,'Effectif contrat'!A:B,2,FALSE)</f>
        <v>B05 - FONCTIONS SUPPORT</v>
      </c>
      <c r="H1416" s="31" t="s">
        <v>19</v>
      </c>
      <c r="I1416" s="31" t="s">
        <v>443</v>
      </c>
      <c r="J1416" s="31"/>
      <c r="K1416" s="38">
        <v>3.95</v>
      </c>
      <c r="L1416" s="31">
        <v>60</v>
      </c>
      <c r="M1416" s="38">
        <v>237</v>
      </c>
      <c r="N1416" s="5"/>
      <c r="O1416" t="str">
        <f>VLOOKUP(I1416,Article_famille!A:B,2,FALSE)</f>
        <v>Respiratoire</v>
      </c>
      <c r="P1416" t="str">
        <f>VLOOKUP(A1416,'Copier commandes wix'!I:N,4,FALSE)</f>
        <v>‎20‎/‎06‎/‎2017</v>
      </c>
      <c r="Q1416">
        <f>VLOOKUP(G1416,'effectif par contrat'!A:B,2,FALSE)</f>
        <v>10</v>
      </c>
    </row>
    <row r="1417" spans="1:17" x14ac:dyDescent="0.35">
      <c r="A1417" s="58" t="s">
        <v>1840</v>
      </c>
      <c r="B1417" s="40" t="s">
        <v>141</v>
      </c>
      <c r="C1417" s="40" t="str">
        <f t="shared" si="124"/>
        <v>KARINE</v>
      </c>
      <c r="D1417" s="40">
        <f t="shared" si="125"/>
        <v>7</v>
      </c>
      <c r="E1417" s="40">
        <f t="shared" si="126"/>
        <v>12</v>
      </c>
      <c r="F1417" s="40" t="str">
        <f t="shared" si="127"/>
        <v>BEDON</v>
      </c>
      <c r="G1417" s="40" t="str">
        <f>VLOOKUP(F1417,'Effectif contrat'!A:B,2,FALSE)</f>
        <v>B05 - FONCTIONS SUPPORT</v>
      </c>
      <c r="H1417" s="32" t="s">
        <v>19</v>
      </c>
      <c r="I1417" s="32" t="s">
        <v>37</v>
      </c>
      <c r="J1417" s="32">
        <v>41</v>
      </c>
      <c r="K1417" s="39">
        <v>35.200000000000003</v>
      </c>
      <c r="L1417" s="32">
        <v>1</v>
      </c>
      <c r="M1417" s="39">
        <v>35.200000000000003</v>
      </c>
      <c r="N1417" s="6"/>
      <c r="O1417" t="str">
        <f>VLOOKUP(I1417,Article_famille!A:B,2,FALSE)</f>
        <v>Pieds</v>
      </c>
      <c r="P1417" t="str">
        <f>VLOOKUP(A1417,'Copier commandes wix'!I:N,4,FALSE)</f>
        <v>‎20‎/‎06‎/‎2017</v>
      </c>
      <c r="Q1417">
        <f>VLOOKUP(G1417,'effectif par contrat'!A:B,2,FALSE)</f>
        <v>10</v>
      </c>
    </row>
    <row r="1418" spans="1:17" x14ac:dyDescent="0.35">
      <c r="A1418" s="58" t="s">
        <v>1840</v>
      </c>
      <c r="B1418" s="40" t="s">
        <v>141</v>
      </c>
      <c r="C1418" s="40" t="str">
        <f t="shared" si="124"/>
        <v>KARINE</v>
      </c>
      <c r="D1418" s="40">
        <f t="shared" si="125"/>
        <v>7</v>
      </c>
      <c r="E1418" s="40">
        <f t="shared" si="126"/>
        <v>12</v>
      </c>
      <c r="F1418" s="40" t="str">
        <f t="shared" si="127"/>
        <v>BEDON</v>
      </c>
      <c r="G1418" s="40" t="str">
        <f>VLOOKUP(F1418,'Effectif contrat'!A:B,2,FALSE)</f>
        <v>B05 - FONCTIONS SUPPORT</v>
      </c>
      <c r="H1418" s="31" t="s">
        <v>19</v>
      </c>
      <c r="I1418" s="31" t="s">
        <v>37</v>
      </c>
      <c r="J1418" s="31">
        <v>42</v>
      </c>
      <c r="K1418" s="38">
        <v>35.200000000000003</v>
      </c>
      <c r="L1418" s="31">
        <v>2</v>
      </c>
      <c r="M1418" s="38">
        <v>70.400000000000006</v>
      </c>
      <c r="N1418" s="5"/>
      <c r="O1418" t="str">
        <f>VLOOKUP(I1418,Article_famille!A:B,2,FALSE)</f>
        <v>Pieds</v>
      </c>
      <c r="P1418" t="str">
        <f>VLOOKUP(A1418,'Copier commandes wix'!I:N,4,FALSE)</f>
        <v>‎20‎/‎06‎/‎2017</v>
      </c>
      <c r="Q1418">
        <f>VLOOKUP(G1418,'effectif par contrat'!A:B,2,FALSE)</f>
        <v>10</v>
      </c>
    </row>
    <row r="1419" spans="1:17" x14ac:dyDescent="0.35">
      <c r="A1419" s="58" t="s">
        <v>1840</v>
      </c>
      <c r="B1419" s="40" t="s">
        <v>141</v>
      </c>
      <c r="C1419" s="40" t="str">
        <f t="shared" si="124"/>
        <v>KARINE</v>
      </c>
      <c r="D1419" s="40">
        <f t="shared" si="125"/>
        <v>7</v>
      </c>
      <c r="E1419" s="40">
        <f t="shared" si="126"/>
        <v>12</v>
      </c>
      <c r="F1419" s="40" t="str">
        <f t="shared" si="127"/>
        <v>BEDON</v>
      </c>
      <c r="G1419" s="40" t="str">
        <f>VLOOKUP(F1419,'Effectif contrat'!A:B,2,FALSE)</f>
        <v>B05 - FONCTIONS SUPPORT</v>
      </c>
      <c r="H1419" s="32" t="s">
        <v>19</v>
      </c>
      <c r="I1419" s="32" t="s">
        <v>37</v>
      </c>
      <c r="J1419" s="32">
        <v>43</v>
      </c>
      <c r="K1419" s="39">
        <v>35.200000000000003</v>
      </c>
      <c r="L1419" s="32">
        <v>3</v>
      </c>
      <c r="M1419" s="39">
        <v>105.6</v>
      </c>
      <c r="N1419" s="6"/>
      <c r="O1419" t="str">
        <f>VLOOKUP(I1419,Article_famille!A:B,2,FALSE)</f>
        <v>Pieds</v>
      </c>
      <c r="P1419" t="str">
        <f>VLOOKUP(A1419,'Copier commandes wix'!I:N,4,FALSE)</f>
        <v>‎20‎/‎06‎/‎2017</v>
      </c>
      <c r="Q1419">
        <f>VLOOKUP(G1419,'effectif par contrat'!A:B,2,FALSE)</f>
        <v>10</v>
      </c>
    </row>
    <row r="1420" spans="1:17" x14ac:dyDescent="0.35">
      <c r="A1420" s="58" t="s">
        <v>1840</v>
      </c>
      <c r="B1420" s="40" t="s">
        <v>141</v>
      </c>
      <c r="C1420" s="40" t="str">
        <f t="shared" si="124"/>
        <v>KARINE</v>
      </c>
      <c r="D1420" s="40">
        <f t="shared" si="125"/>
        <v>7</v>
      </c>
      <c r="E1420" s="40">
        <f t="shared" si="126"/>
        <v>12</v>
      </c>
      <c r="F1420" s="40" t="str">
        <f t="shared" si="127"/>
        <v>BEDON</v>
      </c>
      <c r="G1420" s="40" t="str">
        <f>VLOOKUP(F1420,'Effectif contrat'!A:B,2,FALSE)</f>
        <v>B05 - FONCTIONS SUPPORT</v>
      </c>
      <c r="H1420" s="31" t="s">
        <v>19</v>
      </c>
      <c r="I1420" s="31" t="s">
        <v>37</v>
      </c>
      <c r="J1420" s="31">
        <v>44</v>
      </c>
      <c r="K1420" s="38">
        <v>35.200000000000003</v>
      </c>
      <c r="L1420" s="31">
        <v>1</v>
      </c>
      <c r="M1420" s="38">
        <v>35.200000000000003</v>
      </c>
      <c r="N1420" s="5"/>
      <c r="O1420" t="str">
        <f>VLOOKUP(I1420,Article_famille!A:B,2,FALSE)</f>
        <v>Pieds</v>
      </c>
      <c r="P1420" t="str">
        <f>VLOOKUP(A1420,'Copier commandes wix'!I:N,4,FALSE)</f>
        <v>‎20‎/‎06‎/‎2017</v>
      </c>
      <c r="Q1420">
        <f>VLOOKUP(G1420,'effectif par contrat'!A:B,2,FALSE)</f>
        <v>10</v>
      </c>
    </row>
    <row r="1421" spans="1:17" x14ac:dyDescent="0.35">
      <c r="A1421" s="58" t="s">
        <v>1840</v>
      </c>
      <c r="B1421" s="40" t="s">
        <v>141</v>
      </c>
      <c r="C1421" s="40" t="str">
        <f t="shared" si="124"/>
        <v>KARINE</v>
      </c>
      <c r="D1421" s="40">
        <f t="shared" si="125"/>
        <v>7</v>
      </c>
      <c r="E1421" s="40">
        <f t="shared" si="126"/>
        <v>12</v>
      </c>
      <c r="F1421" s="40" t="str">
        <f t="shared" si="127"/>
        <v>BEDON</v>
      </c>
      <c r="G1421" s="40" t="str">
        <f>VLOOKUP(F1421,'Effectif contrat'!A:B,2,FALSE)</f>
        <v>B05 - FONCTIONS SUPPORT</v>
      </c>
      <c r="H1421" s="32" t="s">
        <v>19</v>
      </c>
      <c r="I1421" s="32" t="s">
        <v>498</v>
      </c>
      <c r="J1421" s="32" t="s">
        <v>15</v>
      </c>
      <c r="K1421" s="39">
        <v>3.17</v>
      </c>
      <c r="L1421" s="32">
        <v>20</v>
      </c>
      <c r="M1421" s="39">
        <v>63.4</v>
      </c>
      <c r="N1421" s="6"/>
      <c r="O1421" t="str">
        <f>VLOOKUP(I1421,Article_famille!A:B,2,FALSE)</f>
        <v>Corps</v>
      </c>
      <c r="P1421" t="str">
        <f>VLOOKUP(A1421,'Copier commandes wix'!I:N,4,FALSE)</f>
        <v>‎20‎/‎06‎/‎2017</v>
      </c>
      <c r="Q1421">
        <f>VLOOKUP(G1421,'effectif par contrat'!A:B,2,FALSE)</f>
        <v>10</v>
      </c>
    </row>
    <row r="1422" spans="1:17" x14ac:dyDescent="0.35">
      <c r="A1422" s="58" t="s">
        <v>1841</v>
      </c>
      <c r="B1422" s="40" t="s">
        <v>72</v>
      </c>
      <c r="C1422" s="40" t="str">
        <f t="shared" si="124"/>
        <v>Cedric</v>
      </c>
      <c r="D1422" s="40">
        <f t="shared" si="125"/>
        <v>7</v>
      </c>
      <c r="E1422" s="40">
        <f t="shared" si="126"/>
        <v>14</v>
      </c>
      <c r="F1422" s="40" t="str">
        <f t="shared" si="127"/>
        <v>REIXACH</v>
      </c>
      <c r="G1422" s="40" t="str">
        <f>VLOOKUP(F1422,'Effectif contrat'!A:B,2,FALSE)</f>
        <v>CLIENTS DIVERS - TRAVAUX &amp; MAINTENANCE</v>
      </c>
      <c r="H1422" s="31" t="s">
        <v>112</v>
      </c>
      <c r="I1422" s="31" t="s">
        <v>113</v>
      </c>
      <c r="J1422" s="31" t="s">
        <v>209</v>
      </c>
      <c r="K1422" s="38">
        <v>0</v>
      </c>
      <c r="L1422" s="31">
        <v>5</v>
      </c>
      <c r="M1422" s="38">
        <v>0</v>
      </c>
      <c r="N1422" s="5"/>
      <c r="O1422" t="str">
        <f>VLOOKUP(I1422,Article_famille!A:B,2,FALSE)</f>
        <v>VPI</v>
      </c>
      <c r="P1422" t="str">
        <f>VLOOKUP(A1422,'Copier commandes wix'!I:N,4,FALSE)</f>
        <v>‎20‎/‎06‎/‎2017</v>
      </c>
      <c r="Q1422">
        <f>VLOOKUP(G1422,'effectif par contrat'!A:B,2,FALSE)</f>
        <v>8</v>
      </c>
    </row>
    <row r="1423" spans="1:17" x14ac:dyDescent="0.35">
      <c r="A1423" s="58" t="s">
        <v>1841</v>
      </c>
      <c r="B1423" s="40" t="s">
        <v>72</v>
      </c>
      <c r="C1423" s="40" t="str">
        <f t="shared" si="124"/>
        <v>Cedric</v>
      </c>
      <c r="D1423" s="40">
        <f t="shared" si="125"/>
        <v>7</v>
      </c>
      <c r="E1423" s="40">
        <f t="shared" si="126"/>
        <v>14</v>
      </c>
      <c r="F1423" s="40" t="str">
        <f t="shared" si="127"/>
        <v>REIXACH</v>
      </c>
      <c r="G1423" s="40" t="str">
        <f>VLOOKUP(F1423,'Effectif contrat'!A:B,2,FALSE)</f>
        <v>CLIENTS DIVERS - TRAVAUX &amp; MAINTENANCE</v>
      </c>
      <c r="H1423" s="32" t="s">
        <v>112</v>
      </c>
      <c r="I1423" s="32" t="s">
        <v>208</v>
      </c>
      <c r="J1423" s="32" t="s">
        <v>15</v>
      </c>
      <c r="K1423" s="39">
        <v>0</v>
      </c>
      <c r="L1423" s="32">
        <v>3</v>
      </c>
      <c r="M1423" s="39">
        <v>0</v>
      </c>
      <c r="N1423" s="6"/>
      <c r="O1423" t="str">
        <f>VLOOKUP(I1423,Article_famille!A:B,2,FALSE)</f>
        <v>VPI</v>
      </c>
      <c r="P1423" t="str">
        <f>VLOOKUP(A1423,'Copier commandes wix'!I:N,4,FALSE)</f>
        <v>‎20‎/‎06‎/‎2017</v>
      </c>
      <c r="Q1423">
        <f>VLOOKUP(G1423,'effectif par contrat'!A:B,2,FALSE)</f>
        <v>8</v>
      </c>
    </row>
    <row r="1424" spans="1:17" x14ac:dyDescent="0.35">
      <c r="A1424" s="58" t="s">
        <v>1841</v>
      </c>
      <c r="B1424" s="40" t="s">
        <v>72</v>
      </c>
      <c r="C1424" s="40" t="str">
        <f t="shared" si="124"/>
        <v>Cedric</v>
      </c>
      <c r="D1424" s="40">
        <f t="shared" si="125"/>
        <v>7</v>
      </c>
      <c r="E1424" s="40">
        <f t="shared" si="126"/>
        <v>14</v>
      </c>
      <c r="F1424" s="40" t="str">
        <f t="shared" si="127"/>
        <v>REIXACH</v>
      </c>
      <c r="G1424" s="40" t="str">
        <f>VLOOKUP(F1424,'Effectif contrat'!A:B,2,FALSE)</f>
        <v>CLIENTS DIVERS - TRAVAUX &amp; MAINTENANCE</v>
      </c>
      <c r="H1424" s="31" t="s">
        <v>112</v>
      </c>
      <c r="I1424" s="31" t="s">
        <v>207</v>
      </c>
      <c r="J1424" s="31" t="s">
        <v>490</v>
      </c>
      <c r="K1424" s="38">
        <v>0</v>
      </c>
      <c r="L1424" s="31">
        <v>5</v>
      </c>
      <c r="M1424" s="38">
        <v>0</v>
      </c>
      <c r="N1424" s="5"/>
      <c r="O1424" t="str">
        <f>VLOOKUP(I1424,Article_famille!A:B,2,FALSE)</f>
        <v>VPI</v>
      </c>
      <c r="P1424" t="str">
        <f>VLOOKUP(A1424,'Copier commandes wix'!I:N,4,FALSE)</f>
        <v>‎20‎/‎06‎/‎2017</v>
      </c>
      <c r="Q1424">
        <f>VLOOKUP(G1424,'effectif par contrat'!A:B,2,FALSE)</f>
        <v>8</v>
      </c>
    </row>
    <row r="1425" spans="1:17" x14ac:dyDescent="0.35">
      <c r="A1425" s="58" t="s">
        <v>1841</v>
      </c>
      <c r="B1425" s="40" t="s">
        <v>72</v>
      </c>
      <c r="C1425" s="40" t="str">
        <f t="shared" si="124"/>
        <v>Cedric</v>
      </c>
      <c r="D1425" s="40">
        <f t="shared" si="125"/>
        <v>7</v>
      </c>
      <c r="E1425" s="40">
        <f t="shared" si="126"/>
        <v>14</v>
      </c>
      <c r="F1425" s="40" t="str">
        <f t="shared" si="127"/>
        <v>REIXACH</v>
      </c>
      <c r="G1425" s="40" t="str">
        <f>VLOOKUP(F1425,'Effectif contrat'!A:B,2,FALSE)</f>
        <v>CLIENTS DIVERS - TRAVAUX &amp; MAINTENANCE</v>
      </c>
      <c r="H1425" s="32" t="s">
        <v>574</v>
      </c>
      <c r="I1425" s="32" t="s">
        <v>575</v>
      </c>
      <c r="J1425" s="32">
        <v>45</v>
      </c>
      <c r="K1425" s="39">
        <v>60</v>
      </c>
      <c r="L1425" s="32">
        <v>1</v>
      </c>
      <c r="M1425" s="39">
        <v>60</v>
      </c>
      <c r="N1425" s="6"/>
      <c r="O1425" t="str">
        <f>VLOOKUP(I1425,Article_famille!A:B,2,FALSE)</f>
        <v>Pieds</v>
      </c>
      <c r="P1425" t="str">
        <f>VLOOKUP(A1425,'Copier commandes wix'!I:N,4,FALSE)</f>
        <v>‎20‎/‎06‎/‎2017</v>
      </c>
      <c r="Q1425">
        <f>VLOOKUP(G1425,'effectif par contrat'!A:B,2,FALSE)</f>
        <v>8</v>
      </c>
    </row>
    <row r="1426" spans="1:17" x14ac:dyDescent="0.35">
      <c r="A1426" s="58" t="s">
        <v>1842</v>
      </c>
      <c r="B1426" s="40" t="s">
        <v>552</v>
      </c>
      <c r="C1426" s="40" t="str">
        <f t="shared" si="124"/>
        <v>eric</v>
      </c>
      <c r="D1426" s="40">
        <f t="shared" si="125"/>
        <v>5</v>
      </c>
      <c r="E1426" s="40">
        <f t="shared" si="126"/>
        <v>18</v>
      </c>
      <c r="F1426" s="40" t="str">
        <f t="shared" si="127"/>
        <v>sanchez-clary</v>
      </c>
      <c r="G1426" s="40" t="str">
        <f>VLOOKUP(F1426,'Effectif contrat'!A:B,2,FALSE)</f>
        <v>AIRBUS - MAINTENANCE FAL</v>
      </c>
      <c r="H1426" s="31" t="s">
        <v>19</v>
      </c>
      <c r="I1426" s="31" t="s">
        <v>467</v>
      </c>
      <c r="J1426" s="31"/>
      <c r="K1426" s="38">
        <v>10.09</v>
      </c>
      <c r="L1426" s="31">
        <v>40</v>
      </c>
      <c r="M1426" s="38">
        <v>403.6</v>
      </c>
      <c r="N1426" s="5"/>
      <c r="O1426" t="str">
        <f>VLOOKUP(I1426,Article_famille!A:B,2,FALSE)</f>
        <v>Yeux</v>
      </c>
      <c r="P1426" t="str">
        <f>VLOOKUP(A1426,'Copier commandes wix'!I:N,4,FALSE)</f>
        <v>‎21‎/‎06‎/‎2017</v>
      </c>
      <c r="Q1426">
        <f>VLOOKUP(G1426,'effectif par contrat'!A:B,2,FALSE)</f>
        <v>38</v>
      </c>
    </row>
    <row r="1427" spans="1:17" x14ac:dyDescent="0.35">
      <c r="A1427" s="58" t="s">
        <v>1842</v>
      </c>
      <c r="B1427" s="40" t="s">
        <v>552</v>
      </c>
      <c r="C1427" s="40" t="str">
        <f t="shared" si="124"/>
        <v>eric</v>
      </c>
      <c r="D1427" s="40">
        <f t="shared" si="125"/>
        <v>5</v>
      </c>
      <c r="E1427" s="40">
        <f t="shared" si="126"/>
        <v>18</v>
      </c>
      <c r="F1427" s="40" t="str">
        <f t="shared" si="127"/>
        <v>sanchez-clary</v>
      </c>
      <c r="G1427" s="40" t="str">
        <f>VLOOKUP(F1427,'Effectif contrat'!A:B,2,FALSE)</f>
        <v>AIRBUS - MAINTENANCE FAL</v>
      </c>
      <c r="H1427" s="32" t="s">
        <v>19</v>
      </c>
      <c r="I1427" s="32" t="s">
        <v>443</v>
      </c>
      <c r="J1427" s="32"/>
      <c r="K1427" s="39">
        <v>3.95</v>
      </c>
      <c r="L1427" s="32">
        <v>60</v>
      </c>
      <c r="M1427" s="39">
        <v>237</v>
      </c>
      <c r="N1427" s="6"/>
      <c r="O1427" t="str">
        <f>VLOOKUP(I1427,Article_famille!A:B,2,FALSE)</f>
        <v>Respiratoire</v>
      </c>
      <c r="P1427" t="str">
        <f>VLOOKUP(A1427,'Copier commandes wix'!I:N,4,FALSE)</f>
        <v>‎21‎/‎06‎/‎2017</v>
      </c>
      <c r="Q1427">
        <f>VLOOKUP(G1427,'effectif par contrat'!A:B,2,FALSE)</f>
        <v>38</v>
      </c>
    </row>
    <row r="1428" spans="1:17" x14ac:dyDescent="0.35">
      <c r="A1428" s="58" t="s">
        <v>1842</v>
      </c>
      <c r="B1428" s="40" t="s">
        <v>552</v>
      </c>
      <c r="C1428" s="40" t="str">
        <f t="shared" si="124"/>
        <v>eric</v>
      </c>
      <c r="D1428" s="40">
        <f t="shared" si="125"/>
        <v>5</v>
      </c>
      <c r="E1428" s="40">
        <f t="shared" si="126"/>
        <v>18</v>
      </c>
      <c r="F1428" s="40" t="str">
        <f t="shared" si="127"/>
        <v>sanchez-clary</v>
      </c>
      <c r="G1428" s="40" t="str">
        <f>VLOOKUP(F1428,'Effectif contrat'!A:B,2,FALSE)</f>
        <v>AIRBUS - MAINTENANCE FAL</v>
      </c>
      <c r="H1428" s="31" t="s">
        <v>19</v>
      </c>
      <c r="I1428" s="31" t="s">
        <v>499</v>
      </c>
      <c r="J1428" s="31"/>
      <c r="K1428" s="38">
        <v>12.9</v>
      </c>
      <c r="L1428" s="31">
        <v>30</v>
      </c>
      <c r="M1428" s="38">
        <v>387</v>
      </c>
      <c r="N1428" s="5"/>
      <c r="O1428" t="str">
        <f>VLOOKUP(I1428,Article_famille!A:B,2,FALSE)</f>
        <v>Tête</v>
      </c>
      <c r="P1428" t="str">
        <f>VLOOKUP(A1428,'Copier commandes wix'!I:N,4,FALSE)</f>
        <v>‎21‎/‎06‎/‎2017</v>
      </c>
      <c r="Q1428">
        <f>VLOOKUP(G1428,'effectif par contrat'!A:B,2,FALSE)</f>
        <v>38</v>
      </c>
    </row>
    <row r="1429" spans="1:17" x14ac:dyDescent="0.35">
      <c r="A1429" s="58" t="s">
        <v>1842</v>
      </c>
      <c r="B1429" s="40" t="s">
        <v>552</v>
      </c>
      <c r="C1429" s="40" t="str">
        <f t="shared" si="124"/>
        <v>eric</v>
      </c>
      <c r="D1429" s="40">
        <f t="shared" si="125"/>
        <v>5</v>
      </c>
      <c r="E1429" s="40">
        <f t="shared" si="126"/>
        <v>18</v>
      </c>
      <c r="F1429" s="40" t="str">
        <f t="shared" si="127"/>
        <v>sanchez-clary</v>
      </c>
      <c r="G1429" s="40" t="str">
        <f>VLOOKUP(F1429,'Effectif contrat'!A:B,2,FALSE)</f>
        <v>AIRBUS - MAINTENANCE FAL</v>
      </c>
      <c r="H1429" s="32" t="s">
        <v>19</v>
      </c>
      <c r="I1429" s="32" t="s">
        <v>495</v>
      </c>
      <c r="J1429" s="32">
        <v>8</v>
      </c>
      <c r="K1429" s="39">
        <v>4.9400000000000004</v>
      </c>
      <c r="L1429" s="32">
        <v>10</v>
      </c>
      <c r="M1429" s="39">
        <v>49.4</v>
      </c>
      <c r="N1429" s="6"/>
      <c r="O1429" t="str">
        <f>VLOOKUP(I1429,Article_famille!A:B,2,FALSE)</f>
        <v>Mains</v>
      </c>
      <c r="P1429" t="str">
        <f>VLOOKUP(A1429,'Copier commandes wix'!I:N,4,FALSE)</f>
        <v>‎21‎/‎06‎/‎2017</v>
      </c>
      <c r="Q1429">
        <f>VLOOKUP(G1429,'effectif par contrat'!A:B,2,FALSE)</f>
        <v>38</v>
      </c>
    </row>
    <row r="1430" spans="1:17" x14ac:dyDescent="0.35">
      <c r="A1430" s="58" t="s">
        <v>1842</v>
      </c>
      <c r="B1430" s="40" t="s">
        <v>552</v>
      </c>
      <c r="C1430" s="40" t="str">
        <f t="shared" si="124"/>
        <v>eric</v>
      </c>
      <c r="D1430" s="40">
        <f t="shared" si="125"/>
        <v>5</v>
      </c>
      <c r="E1430" s="40">
        <f t="shared" si="126"/>
        <v>18</v>
      </c>
      <c r="F1430" s="40" t="str">
        <f t="shared" si="127"/>
        <v>sanchez-clary</v>
      </c>
      <c r="G1430" s="40" t="str">
        <f>VLOOKUP(F1430,'Effectif contrat'!A:B,2,FALSE)</f>
        <v>AIRBUS - MAINTENANCE FAL</v>
      </c>
      <c r="H1430" s="31" t="s">
        <v>19</v>
      </c>
      <c r="I1430" s="31" t="s">
        <v>495</v>
      </c>
      <c r="J1430" s="31">
        <v>9</v>
      </c>
      <c r="K1430" s="38">
        <v>4.9400000000000004</v>
      </c>
      <c r="L1430" s="31">
        <v>20</v>
      </c>
      <c r="M1430" s="38">
        <v>98.8</v>
      </c>
      <c r="N1430" s="5"/>
      <c r="O1430" t="str">
        <f>VLOOKUP(I1430,Article_famille!A:B,2,FALSE)</f>
        <v>Mains</v>
      </c>
      <c r="P1430" t="str">
        <f>VLOOKUP(A1430,'Copier commandes wix'!I:N,4,FALSE)</f>
        <v>‎21‎/‎06‎/‎2017</v>
      </c>
      <c r="Q1430">
        <f>VLOOKUP(G1430,'effectif par contrat'!A:B,2,FALSE)</f>
        <v>38</v>
      </c>
    </row>
    <row r="1431" spans="1:17" x14ac:dyDescent="0.35">
      <c r="A1431" s="58" t="s">
        <v>1842</v>
      </c>
      <c r="B1431" s="40" t="s">
        <v>552</v>
      </c>
      <c r="C1431" s="40" t="str">
        <f t="shared" si="124"/>
        <v>eric</v>
      </c>
      <c r="D1431" s="40">
        <f t="shared" si="125"/>
        <v>5</v>
      </c>
      <c r="E1431" s="40">
        <f t="shared" si="126"/>
        <v>18</v>
      </c>
      <c r="F1431" s="40" t="str">
        <f t="shared" si="127"/>
        <v>sanchez-clary</v>
      </c>
      <c r="G1431" s="40" t="str">
        <f>VLOOKUP(F1431,'Effectif contrat'!A:B,2,FALSE)</f>
        <v>AIRBUS - MAINTENANCE FAL</v>
      </c>
      <c r="H1431" s="32" t="s">
        <v>19</v>
      </c>
      <c r="I1431" s="32" t="s">
        <v>20</v>
      </c>
      <c r="J1431" s="32">
        <v>9</v>
      </c>
      <c r="K1431" s="39">
        <v>3.71</v>
      </c>
      <c r="L1431" s="32">
        <v>204</v>
      </c>
      <c r="M1431" s="39">
        <v>756.84</v>
      </c>
      <c r="N1431" s="6"/>
      <c r="O1431" t="str">
        <f>VLOOKUP(I1431,Article_famille!A:B,2,FALSE)</f>
        <v>Mains</v>
      </c>
      <c r="P1431" t="str">
        <f>VLOOKUP(A1431,'Copier commandes wix'!I:N,4,FALSE)</f>
        <v>‎21‎/‎06‎/‎2017</v>
      </c>
      <c r="Q1431">
        <f>VLOOKUP(G1431,'effectif par contrat'!A:B,2,FALSE)</f>
        <v>38</v>
      </c>
    </row>
    <row r="1432" spans="1:17" x14ac:dyDescent="0.35">
      <c r="A1432" s="58" t="s">
        <v>1842</v>
      </c>
      <c r="B1432" s="40" t="s">
        <v>552</v>
      </c>
      <c r="C1432" s="40" t="str">
        <f t="shared" si="124"/>
        <v>eric</v>
      </c>
      <c r="D1432" s="40">
        <f t="shared" si="125"/>
        <v>5</v>
      </c>
      <c r="E1432" s="40">
        <f t="shared" si="126"/>
        <v>18</v>
      </c>
      <c r="F1432" s="40" t="str">
        <f t="shared" si="127"/>
        <v>sanchez-clary</v>
      </c>
      <c r="G1432" s="40" t="str">
        <f>VLOOKUP(F1432,'Effectif contrat'!A:B,2,FALSE)</f>
        <v>AIRBUS - MAINTENANCE FAL</v>
      </c>
      <c r="H1432" s="31" t="s">
        <v>19</v>
      </c>
      <c r="I1432" s="31" t="s">
        <v>20</v>
      </c>
      <c r="J1432" s="31">
        <v>8</v>
      </c>
      <c r="K1432" s="38">
        <v>3.71</v>
      </c>
      <c r="L1432" s="31">
        <v>60</v>
      </c>
      <c r="M1432" s="38">
        <v>222.6</v>
      </c>
      <c r="N1432" s="5"/>
      <c r="O1432" t="str">
        <f>VLOOKUP(I1432,Article_famille!A:B,2,FALSE)</f>
        <v>Mains</v>
      </c>
      <c r="P1432" t="str">
        <f>VLOOKUP(A1432,'Copier commandes wix'!I:N,4,FALSE)</f>
        <v>‎21‎/‎06‎/‎2017</v>
      </c>
      <c r="Q1432">
        <f>VLOOKUP(G1432,'effectif par contrat'!A:B,2,FALSE)</f>
        <v>38</v>
      </c>
    </row>
    <row r="1433" spans="1:17" x14ac:dyDescent="0.35">
      <c r="A1433" s="58" t="s">
        <v>1842</v>
      </c>
      <c r="B1433" s="40" t="s">
        <v>552</v>
      </c>
      <c r="C1433" s="40" t="str">
        <f t="shared" si="124"/>
        <v>eric</v>
      </c>
      <c r="D1433" s="40">
        <f t="shared" si="125"/>
        <v>5</v>
      </c>
      <c r="E1433" s="40">
        <f t="shared" si="126"/>
        <v>18</v>
      </c>
      <c r="F1433" s="40" t="str">
        <f t="shared" si="127"/>
        <v>sanchez-clary</v>
      </c>
      <c r="G1433" s="40" t="str">
        <f>VLOOKUP(F1433,'Effectif contrat'!A:B,2,FALSE)</f>
        <v>AIRBUS - MAINTENANCE FAL</v>
      </c>
      <c r="H1433" s="32" t="s">
        <v>19</v>
      </c>
      <c r="I1433" s="32" t="s">
        <v>24</v>
      </c>
      <c r="J1433" s="32" t="s">
        <v>54</v>
      </c>
      <c r="K1433" s="39">
        <v>7.36</v>
      </c>
      <c r="L1433" s="32">
        <v>20</v>
      </c>
      <c r="M1433" s="39">
        <v>147.19999999999999</v>
      </c>
      <c r="N1433" s="6"/>
      <c r="O1433" t="str">
        <f>VLOOKUP(I1433,Article_famille!A:B,2,FALSE)</f>
        <v>Mains</v>
      </c>
      <c r="P1433" t="str">
        <f>VLOOKUP(A1433,'Copier commandes wix'!I:N,4,FALSE)</f>
        <v>‎21‎/‎06‎/‎2017</v>
      </c>
      <c r="Q1433">
        <f>VLOOKUP(G1433,'effectif par contrat'!A:B,2,FALSE)</f>
        <v>38</v>
      </c>
    </row>
    <row r="1434" spans="1:17" x14ac:dyDescent="0.35">
      <c r="A1434" s="58" t="s">
        <v>1842</v>
      </c>
      <c r="B1434" s="40" t="s">
        <v>552</v>
      </c>
      <c r="C1434" s="40" t="str">
        <f t="shared" si="124"/>
        <v>eric</v>
      </c>
      <c r="D1434" s="40">
        <f t="shared" si="125"/>
        <v>5</v>
      </c>
      <c r="E1434" s="40">
        <f t="shared" si="126"/>
        <v>18</v>
      </c>
      <c r="F1434" s="40" t="str">
        <f t="shared" si="127"/>
        <v>sanchez-clary</v>
      </c>
      <c r="G1434" s="40" t="str">
        <f>VLOOKUP(F1434,'Effectif contrat'!A:B,2,FALSE)</f>
        <v>AIRBUS - MAINTENANCE FAL</v>
      </c>
      <c r="H1434" s="31" t="s">
        <v>19</v>
      </c>
      <c r="I1434" s="31" t="s">
        <v>24</v>
      </c>
      <c r="J1434" s="31" t="s">
        <v>55</v>
      </c>
      <c r="K1434" s="38">
        <v>7.36</v>
      </c>
      <c r="L1434" s="31">
        <v>30</v>
      </c>
      <c r="M1434" s="38">
        <v>220.8</v>
      </c>
      <c r="N1434" s="5"/>
      <c r="O1434" t="str">
        <f>VLOOKUP(I1434,Article_famille!A:B,2,FALSE)</f>
        <v>Mains</v>
      </c>
      <c r="P1434" t="str">
        <f>VLOOKUP(A1434,'Copier commandes wix'!I:N,4,FALSE)</f>
        <v>‎21‎/‎06‎/‎2017</v>
      </c>
      <c r="Q1434">
        <f>VLOOKUP(G1434,'effectif par contrat'!A:B,2,FALSE)</f>
        <v>38</v>
      </c>
    </row>
    <row r="1435" spans="1:17" x14ac:dyDescent="0.35">
      <c r="A1435" s="58" t="s">
        <v>1842</v>
      </c>
      <c r="B1435" s="40" t="s">
        <v>552</v>
      </c>
      <c r="C1435" s="40" t="str">
        <f t="shared" si="124"/>
        <v>eric</v>
      </c>
      <c r="D1435" s="40">
        <f t="shared" si="125"/>
        <v>5</v>
      </c>
      <c r="E1435" s="40">
        <f t="shared" si="126"/>
        <v>18</v>
      </c>
      <c r="F1435" s="40" t="str">
        <f t="shared" si="127"/>
        <v>sanchez-clary</v>
      </c>
      <c r="G1435" s="40" t="str">
        <f>VLOOKUP(F1435,'Effectif contrat'!A:B,2,FALSE)</f>
        <v>AIRBUS - MAINTENANCE FAL</v>
      </c>
      <c r="H1435" s="32" t="s">
        <v>19</v>
      </c>
      <c r="I1435" s="32" t="s">
        <v>498</v>
      </c>
      <c r="J1435" s="32" t="s">
        <v>13</v>
      </c>
      <c r="K1435" s="39">
        <v>3.17</v>
      </c>
      <c r="L1435" s="32">
        <v>15</v>
      </c>
      <c r="M1435" s="39">
        <v>47.55</v>
      </c>
      <c r="N1435" s="6"/>
      <c r="O1435" t="str">
        <f>VLOOKUP(I1435,Article_famille!A:B,2,FALSE)</f>
        <v>Corps</v>
      </c>
      <c r="P1435" t="str">
        <f>VLOOKUP(A1435,'Copier commandes wix'!I:N,4,FALSE)</f>
        <v>‎21‎/‎06‎/‎2017</v>
      </c>
      <c r="Q1435">
        <f>VLOOKUP(G1435,'effectif par contrat'!A:B,2,FALSE)</f>
        <v>38</v>
      </c>
    </row>
    <row r="1436" spans="1:17" x14ac:dyDescent="0.35">
      <c r="A1436" s="58" t="s">
        <v>1842</v>
      </c>
      <c r="B1436" s="40" t="s">
        <v>552</v>
      </c>
      <c r="C1436" s="40" t="str">
        <f t="shared" si="124"/>
        <v>eric</v>
      </c>
      <c r="D1436" s="40">
        <f t="shared" si="125"/>
        <v>5</v>
      </c>
      <c r="E1436" s="40">
        <f t="shared" si="126"/>
        <v>18</v>
      </c>
      <c r="F1436" s="40" t="str">
        <f t="shared" si="127"/>
        <v>sanchez-clary</v>
      </c>
      <c r="G1436" s="40" t="str">
        <f>VLOOKUP(F1436,'Effectif contrat'!A:B,2,FALSE)</f>
        <v>AIRBUS - MAINTENANCE FAL</v>
      </c>
      <c r="H1436" s="31" t="s">
        <v>19</v>
      </c>
      <c r="I1436" s="31" t="s">
        <v>165</v>
      </c>
      <c r="J1436" s="31"/>
      <c r="K1436" s="38">
        <v>5.17</v>
      </c>
      <c r="L1436" s="31">
        <v>1</v>
      </c>
      <c r="M1436" s="38">
        <v>5.17</v>
      </c>
      <c r="N1436" s="5"/>
      <c r="O1436" t="str">
        <f>VLOOKUP(I1436,Article_famille!A:B,2,FALSE)</f>
        <v>Corps</v>
      </c>
      <c r="P1436" t="str">
        <f>VLOOKUP(A1436,'Copier commandes wix'!I:N,4,FALSE)</f>
        <v>‎21‎/‎06‎/‎2017</v>
      </c>
      <c r="Q1436">
        <f>VLOOKUP(G1436,'effectif par contrat'!A:B,2,FALSE)</f>
        <v>38</v>
      </c>
    </row>
    <row r="1437" spans="1:17" x14ac:dyDescent="0.35">
      <c r="A1437" s="58" t="s">
        <v>1842</v>
      </c>
      <c r="B1437" s="40" t="s">
        <v>552</v>
      </c>
      <c r="C1437" s="40" t="str">
        <f t="shared" si="124"/>
        <v>eric</v>
      </c>
      <c r="D1437" s="40">
        <f t="shared" si="125"/>
        <v>5</v>
      </c>
      <c r="E1437" s="40">
        <f t="shared" si="126"/>
        <v>18</v>
      </c>
      <c r="F1437" s="40" t="str">
        <f t="shared" si="127"/>
        <v>sanchez-clary</v>
      </c>
      <c r="G1437" s="40" t="str">
        <f>VLOOKUP(F1437,'Effectif contrat'!A:B,2,FALSE)</f>
        <v>AIRBUS - MAINTENANCE FAL</v>
      </c>
      <c r="H1437" s="32" t="s">
        <v>19</v>
      </c>
      <c r="I1437" s="32" t="s">
        <v>494</v>
      </c>
      <c r="J1437" s="32"/>
      <c r="K1437" s="39">
        <v>25.18</v>
      </c>
      <c r="L1437" s="32">
        <v>1</v>
      </c>
      <c r="M1437" s="39">
        <v>25.18</v>
      </c>
      <c r="N1437" s="6"/>
      <c r="O1437" t="str">
        <f>VLOOKUP(I1437,Article_famille!A:B,2,FALSE)</f>
        <v>Corps</v>
      </c>
      <c r="P1437" t="str">
        <f>VLOOKUP(A1437,'Copier commandes wix'!I:N,4,FALSE)</f>
        <v>‎21‎/‎06‎/‎2017</v>
      </c>
      <c r="Q1437">
        <f>VLOOKUP(G1437,'effectif par contrat'!A:B,2,FALSE)</f>
        <v>38</v>
      </c>
    </row>
    <row r="1438" spans="1:17" x14ac:dyDescent="0.35">
      <c r="A1438" s="58" t="s">
        <v>1842</v>
      </c>
      <c r="B1438" s="40" t="s">
        <v>552</v>
      </c>
      <c r="C1438" s="40" t="str">
        <f t="shared" si="124"/>
        <v>eric</v>
      </c>
      <c r="D1438" s="40">
        <f t="shared" si="125"/>
        <v>5</v>
      </c>
      <c r="E1438" s="40">
        <f t="shared" si="126"/>
        <v>18</v>
      </c>
      <c r="F1438" s="40" t="str">
        <f t="shared" si="127"/>
        <v>sanchez-clary</v>
      </c>
      <c r="G1438" s="40" t="str">
        <f>VLOOKUP(F1438,'Effectif contrat'!A:B,2,FALSE)</f>
        <v>AIRBUS - MAINTENANCE FAL</v>
      </c>
      <c r="H1438" s="31" t="s">
        <v>19</v>
      </c>
      <c r="I1438" s="31" t="s">
        <v>122</v>
      </c>
      <c r="J1438" s="31"/>
      <c r="K1438" s="38">
        <v>13.3</v>
      </c>
      <c r="L1438" s="31">
        <v>6</v>
      </c>
      <c r="M1438" s="38">
        <v>79.8</v>
      </c>
      <c r="N1438" s="5"/>
      <c r="O1438" t="str">
        <f>VLOOKUP(I1438,Article_famille!A:B,2,FALSE)</f>
        <v>Auditif</v>
      </c>
      <c r="P1438" t="str">
        <f>VLOOKUP(A1438,'Copier commandes wix'!I:N,4,FALSE)</f>
        <v>‎21‎/‎06‎/‎2017</v>
      </c>
      <c r="Q1438">
        <f>VLOOKUP(G1438,'effectif par contrat'!A:B,2,FALSE)</f>
        <v>38</v>
      </c>
    </row>
    <row r="1439" spans="1:17" x14ac:dyDescent="0.35">
      <c r="A1439" s="58" t="s">
        <v>1843</v>
      </c>
      <c r="B1439" s="40" t="s">
        <v>214</v>
      </c>
      <c r="C1439" s="40" t="str">
        <f t="shared" si="124"/>
        <v>vincent</v>
      </c>
      <c r="D1439" s="40">
        <f t="shared" si="125"/>
        <v>8</v>
      </c>
      <c r="E1439" s="40">
        <f t="shared" si="126"/>
        <v>16</v>
      </c>
      <c r="F1439" s="40" t="str">
        <f t="shared" si="127"/>
        <v>davantes</v>
      </c>
      <c r="G1439" s="40" t="str">
        <f>VLOOKUP(F1439,'Effectif contrat'!A:B,2,FALSE)</f>
        <v>AIRBUS - TRAVAUX MOSE</v>
      </c>
      <c r="H1439" s="31" t="s">
        <v>574</v>
      </c>
      <c r="I1439" s="31" t="s">
        <v>575</v>
      </c>
      <c r="J1439" s="31">
        <v>43</v>
      </c>
      <c r="K1439" s="38">
        <v>60</v>
      </c>
      <c r="L1439" s="31">
        <v>1</v>
      </c>
      <c r="M1439" s="38">
        <v>60</v>
      </c>
      <c r="N1439" s="5"/>
      <c r="O1439" t="str">
        <f>VLOOKUP(I1439,Article_famille!A:B,2,FALSE)</f>
        <v>Pieds</v>
      </c>
      <c r="P1439" t="str">
        <f>VLOOKUP(A1439,'Copier commandes wix'!I:N,4,FALSE)</f>
        <v>‎21‎/‎06‎/‎2017</v>
      </c>
      <c r="Q1439">
        <f>VLOOKUP(G1439,'effectif par contrat'!A:B,2,FALSE)</f>
        <v>5</v>
      </c>
    </row>
    <row r="1440" spans="1:17" x14ac:dyDescent="0.35">
      <c r="A1440" s="58" t="s">
        <v>1844</v>
      </c>
      <c r="B1440" s="40" t="s">
        <v>552</v>
      </c>
      <c r="C1440" s="40" t="str">
        <f t="shared" si="124"/>
        <v>eric</v>
      </c>
      <c r="D1440" s="40">
        <f t="shared" si="125"/>
        <v>5</v>
      </c>
      <c r="E1440" s="40">
        <f t="shared" si="126"/>
        <v>18</v>
      </c>
      <c r="F1440" s="40" t="str">
        <f t="shared" si="127"/>
        <v>sanchez-clary</v>
      </c>
      <c r="G1440" s="40" t="str">
        <f>VLOOKUP(F1440,'Effectif contrat'!A:B,2,FALSE)</f>
        <v>AIRBUS - MAINTENANCE FAL</v>
      </c>
      <c r="H1440" s="31" t="s">
        <v>19</v>
      </c>
      <c r="I1440" s="31" t="s">
        <v>43</v>
      </c>
      <c r="J1440" s="31"/>
      <c r="K1440" s="38">
        <v>159.30000000000001</v>
      </c>
      <c r="L1440" s="31">
        <v>1</v>
      </c>
      <c r="M1440" s="38">
        <v>159.30000000000001</v>
      </c>
      <c r="N1440" s="5"/>
      <c r="O1440" t="str">
        <f>VLOOKUP(I1440,Article_famille!A:B,2,FALSE)</f>
        <v>Tête</v>
      </c>
      <c r="P1440" t="str">
        <f>VLOOKUP(A1440,'Copier commandes wix'!I:N,4,FALSE)</f>
        <v>‎21‎/‎06‎/‎2017</v>
      </c>
      <c r="Q1440">
        <f>VLOOKUP(G1440,'effectif par contrat'!A:B,2,FALSE)</f>
        <v>38</v>
      </c>
    </row>
    <row r="1441" spans="1:17" x14ac:dyDescent="0.35">
      <c r="A1441" s="58" t="s">
        <v>1845</v>
      </c>
      <c r="B1441" s="40" t="s">
        <v>451</v>
      </c>
      <c r="C1441" s="40" t="str">
        <f t="shared" si="124"/>
        <v>stephane</v>
      </c>
      <c r="D1441" s="40">
        <f t="shared" si="125"/>
        <v>9</v>
      </c>
      <c r="E1441" s="40">
        <f t="shared" si="126"/>
        <v>16</v>
      </c>
      <c r="F1441" s="40" t="str">
        <f t="shared" si="127"/>
        <v>mirouze</v>
      </c>
      <c r="G1441" s="40" t="str">
        <f>VLOOKUP(F1441,'Effectif contrat'!A:B,2,FALSE)</f>
        <v>ATELIER B05</v>
      </c>
      <c r="H1441" s="31" t="s">
        <v>19</v>
      </c>
      <c r="I1441" s="31" t="s">
        <v>20</v>
      </c>
      <c r="J1441" s="31">
        <v>10</v>
      </c>
      <c r="K1441" s="38">
        <v>3.71</v>
      </c>
      <c r="L1441" s="31">
        <v>10</v>
      </c>
      <c r="M1441" s="38">
        <v>37.1</v>
      </c>
      <c r="N1441" s="5"/>
      <c r="O1441" t="str">
        <f>VLOOKUP(I1441,Article_famille!A:B,2,FALSE)</f>
        <v>Mains</v>
      </c>
      <c r="P1441" t="str">
        <f>VLOOKUP(A1441,'Copier commandes wix'!I:N,4,FALSE)</f>
        <v>‎21‎/‎06‎/‎2017</v>
      </c>
      <c r="Q1441">
        <f>VLOOKUP(G1441,'effectif par contrat'!A:B,2,FALSE)</f>
        <v>5</v>
      </c>
    </row>
    <row r="1442" spans="1:17" x14ac:dyDescent="0.35">
      <c r="A1442" s="58" t="s">
        <v>1845</v>
      </c>
      <c r="B1442" s="40" t="s">
        <v>451</v>
      </c>
      <c r="C1442" s="40" t="str">
        <f t="shared" si="124"/>
        <v>stephane</v>
      </c>
      <c r="D1442" s="40">
        <f t="shared" si="125"/>
        <v>9</v>
      </c>
      <c r="E1442" s="40">
        <f t="shared" si="126"/>
        <v>16</v>
      </c>
      <c r="F1442" s="40" t="str">
        <f t="shared" si="127"/>
        <v>mirouze</v>
      </c>
      <c r="G1442" s="40" t="str">
        <f>VLOOKUP(F1442,'Effectif contrat'!A:B,2,FALSE)</f>
        <v>ATELIER B05</v>
      </c>
      <c r="H1442" s="32" t="s">
        <v>19</v>
      </c>
      <c r="I1442" s="32" t="s">
        <v>175</v>
      </c>
      <c r="J1442" s="32">
        <v>9</v>
      </c>
      <c r="K1442" s="39">
        <v>13.32</v>
      </c>
      <c r="L1442" s="32">
        <v>2</v>
      </c>
      <c r="M1442" s="39">
        <v>26.64</v>
      </c>
      <c r="N1442" s="6"/>
      <c r="O1442" t="str">
        <f>VLOOKUP(I1442,Article_famille!A:B,2,FALSE)</f>
        <v>Mains</v>
      </c>
      <c r="P1442" t="str">
        <f>VLOOKUP(A1442,'Copier commandes wix'!I:N,4,FALSE)</f>
        <v>‎21‎/‎06‎/‎2017</v>
      </c>
      <c r="Q1442">
        <f>VLOOKUP(G1442,'effectif par contrat'!A:B,2,FALSE)</f>
        <v>5</v>
      </c>
    </row>
    <row r="1443" spans="1:17" x14ac:dyDescent="0.35">
      <c r="A1443" s="58" t="s">
        <v>1846</v>
      </c>
      <c r="B1443" s="40" t="s">
        <v>91</v>
      </c>
      <c r="C1443" s="40" t="str">
        <f t="shared" si="124"/>
        <v>pascal</v>
      </c>
      <c r="D1443" s="40">
        <f t="shared" si="125"/>
        <v>7</v>
      </c>
      <c r="E1443" s="40">
        <f t="shared" si="126"/>
        <v>13</v>
      </c>
      <c r="F1443" s="40" t="str">
        <f t="shared" si="127"/>
        <v>garcia</v>
      </c>
      <c r="G1443" s="40" t="str">
        <f>VLOOKUP(F1443,'Effectif contrat'!A:B,2,FALSE)</f>
        <v>PIONEER - MAINTENANCE</v>
      </c>
      <c r="H1443" s="31" t="s">
        <v>19</v>
      </c>
      <c r="I1443" s="31" t="s">
        <v>20</v>
      </c>
      <c r="J1443" s="31">
        <v>9</v>
      </c>
      <c r="K1443" s="38">
        <v>3.71</v>
      </c>
      <c r="L1443" s="31">
        <v>24</v>
      </c>
      <c r="M1443" s="38">
        <v>89.04</v>
      </c>
      <c r="N1443" s="5"/>
      <c r="O1443" t="str">
        <f>VLOOKUP(I1443,Article_famille!A:B,2,FALSE)</f>
        <v>Mains</v>
      </c>
      <c r="P1443" t="str">
        <f>VLOOKUP(A1443,'Copier commandes wix'!I:N,4,FALSE)</f>
        <v>‎22‎/‎06‎/‎2017</v>
      </c>
      <c r="Q1443">
        <f>VLOOKUP(G1443,'effectif par contrat'!A:B,2,FALSE)</f>
        <v>2</v>
      </c>
    </row>
    <row r="1444" spans="1:17" x14ac:dyDescent="0.35">
      <c r="A1444" s="58" t="s">
        <v>1847</v>
      </c>
      <c r="B1444" s="40" t="s">
        <v>117</v>
      </c>
      <c r="C1444" s="40" t="str">
        <f t="shared" si="124"/>
        <v>alexis</v>
      </c>
      <c r="D1444" s="40">
        <f t="shared" si="125"/>
        <v>7</v>
      </c>
      <c r="E1444" s="40">
        <f t="shared" si="126"/>
        <v>15</v>
      </c>
      <c r="F1444" s="40" t="str">
        <f t="shared" si="127"/>
        <v>tamowski</v>
      </c>
      <c r="G1444" s="40" t="str">
        <f>VLOOKUP(F1444,'Effectif contrat'!A:B,2,FALSE)</f>
        <v>AIRBUS - MAINTENANCE MOSE</v>
      </c>
      <c r="H1444" s="31" t="s">
        <v>19</v>
      </c>
      <c r="I1444" s="31" t="s">
        <v>509</v>
      </c>
      <c r="J1444" s="31"/>
      <c r="K1444" s="38">
        <v>6.59</v>
      </c>
      <c r="L1444" s="31">
        <v>30</v>
      </c>
      <c r="M1444" s="38">
        <v>197.7</v>
      </c>
      <c r="N1444" s="5"/>
      <c r="O1444" t="str">
        <f>VLOOKUP(I1444,Article_famille!A:B,2,FALSE)</f>
        <v>Corps</v>
      </c>
      <c r="P1444" t="str">
        <f>VLOOKUP(A1444,'Copier commandes wix'!I:N,4,FALSE)</f>
        <v>‎23‎/‎06‎/‎2017</v>
      </c>
      <c r="Q1444">
        <f>VLOOKUP(G1444,'effectif par contrat'!A:B,2,FALSE)</f>
        <v>37</v>
      </c>
    </row>
    <row r="1445" spans="1:17" x14ac:dyDescent="0.35">
      <c r="A1445" s="58" t="s">
        <v>1847</v>
      </c>
      <c r="B1445" s="40" t="s">
        <v>117</v>
      </c>
      <c r="C1445" s="40" t="str">
        <f t="shared" si="124"/>
        <v>alexis</v>
      </c>
      <c r="D1445" s="40">
        <f t="shared" si="125"/>
        <v>7</v>
      </c>
      <c r="E1445" s="40">
        <f t="shared" si="126"/>
        <v>15</v>
      </c>
      <c r="F1445" s="40" t="str">
        <f t="shared" si="127"/>
        <v>tamowski</v>
      </c>
      <c r="G1445" s="40" t="str">
        <f>VLOOKUP(F1445,'Effectif contrat'!A:B,2,FALSE)</f>
        <v>AIRBUS - MAINTENANCE MOSE</v>
      </c>
      <c r="H1445" s="32" t="s">
        <v>19</v>
      </c>
      <c r="I1445" s="32" t="s">
        <v>509</v>
      </c>
      <c r="J1445" s="32"/>
      <c r="K1445" s="39">
        <v>6.59</v>
      </c>
      <c r="L1445" s="32">
        <v>30</v>
      </c>
      <c r="M1445" s="39">
        <v>197.7</v>
      </c>
      <c r="N1445" s="6"/>
      <c r="O1445" t="str">
        <f>VLOOKUP(I1445,Article_famille!A:B,2,FALSE)</f>
        <v>Corps</v>
      </c>
      <c r="P1445" t="str">
        <f>VLOOKUP(A1445,'Copier commandes wix'!I:N,4,FALSE)</f>
        <v>‎23‎/‎06‎/‎2017</v>
      </c>
      <c r="Q1445">
        <f>VLOOKUP(G1445,'effectif par contrat'!A:B,2,FALSE)</f>
        <v>37</v>
      </c>
    </row>
    <row r="1446" spans="1:17" x14ac:dyDescent="0.35">
      <c r="A1446" s="58" t="s">
        <v>1847</v>
      </c>
      <c r="B1446" s="40" t="s">
        <v>117</v>
      </c>
      <c r="C1446" s="40" t="str">
        <f t="shared" si="124"/>
        <v>alexis</v>
      </c>
      <c r="D1446" s="40">
        <f t="shared" si="125"/>
        <v>7</v>
      </c>
      <c r="E1446" s="40">
        <f t="shared" si="126"/>
        <v>15</v>
      </c>
      <c r="F1446" s="40" t="str">
        <f t="shared" si="127"/>
        <v>tamowski</v>
      </c>
      <c r="G1446" s="40" t="str">
        <f>VLOOKUP(F1446,'Effectif contrat'!A:B,2,FALSE)</f>
        <v>AIRBUS - MAINTENANCE MOSE</v>
      </c>
      <c r="H1446" s="31" t="s">
        <v>19</v>
      </c>
      <c r="I1446" s="31" t="s">
        <v>83</v>
      </c>
      <c r="J1446" s="31" t="s">
        <v>85</v>
      </c>
      <c r="K1446" s="38">
        <v>1.1100000000000001</v>
      </c>
      <c r="L1446" s="31">
        <v>20</v>
      </c>
      <c r="M1446" s="38">
        <v>22.2</v>
      </c>
      <c r="N1446" s="5"/>
      <c r="O1446" t="str">
        <f>VLOOKUP(I1446,Article_famille!A:B,2,FALSE)</f>
        <v>Mains</v>
      </c>
      <c r="P1446" t="str">
        <f>VLOOKUP(A1446,'Copier commandes wix'!I:N,4,FALSE)</f>
        <v>‎23‎/‎06‎/‎2017</v>
      </c>
      <c r="Q1446">
        <f>VLOOKUP(G1446,'effectif par contrat'!A:B,2,FALSE)</f>
        <v>37</v>
      </c>
    </row>
    <row r="1447" spans="1:17" x14ac:dyDescent="0.35">
      <c r="A1447" s="58" t="s">
        <v>1847</v>
      </c>
      <c r="B1447" s="40" t="s">
        <v>117</v>
      </c>
      <c r="C1447" s="40" t="str">
        <f t="shared" si="124"/>
        <v>alexis</v>
      </c>
      <c r="D1447" s="40">
        <f t="shared" si="125"/>
        <v>7</v>
      </c>
      <c r="E1447" s="40">
        <f t="shared" si="126"/>
        <v>15</v>
      </c>
      <c r="F1447" s="40" t="str">
        <f t="shared" si="127"/>
        <v>tamowski</v>
      </c>
      <c r="G1447" s="40" t="str">
        <f>VLOOKUP(F1447,'Effectif contrat'!A:B,2,FALSE)</f>
        <v>AIRBUS - MAINTENANCE MOSE</v>
      </c>
      <c r="H1447" s="32" t="s">
        <v>19</v>
      </c>
      <c r="I1447" s="32" t="s">
        <v>83</v>
      </c>
      <c r="J1447" s="32" t="s">
        <v>84</v>
      </c>
      <c r="K1447" s="39">
        <v>1.1100000000000001</v>
      </c>
      <c r="L1447" s="32">
        <v>20</v>
      </c>
      <c r="M1447" s="39">
        <v>22.2</v>
      </c>
      <c r="N1447" s="6"/>
      <c r="O1447" t="str">
        <f>VLOOKUP(I1447,Article_famille!A:B,2,FALSE)</f>
        <v>Mains</v>
      </c>
      <c r="P1447" t="str">
        <f>VLOOKUP(A1447,'Copier commandes wix'!I:N,4,FALSE)</f>
        <v>‎23‎/‎06‎/‎2017</v>
      </c>
      <c r="Q1447">
        <f>VLOOKUP(G1447,'effectif par contrat'!A:B,2,FALSE)</f>
        <v>37</v>
      </c>
    </row>
    <row r="1448" spans="1:17" x14ac:dyDescent="0.35">
      <c r="A1448" s="58" t="s">
        <v>1847</v>
      </c>
      <c r="B1448" s="40" t="s">
        <v>117</v>
      </c>
      <c r="C1448" s="40" t="str">
        <f t="shared" si="124"/>
        <v>alexis</v>
      </c>
      <c r="D1448" s="40">
        <f t="shared" si="125"/>
        <v>7</v>
      </c>
      <c r="E1448" s="40">
        <f t="shared" si="126"/>
        <v>15</v>
      </c>
      <c r="F1448" s="40" t="str">
        <f t="shared" si="127"/>
        <v>tamowski</v>
      </c>
      <c r="G1448" s="40" t="str">
        <f>VLOOKUP(F1448,'Effectif contrat'!A:B,2,FALSE)</f>
        <v>AIRBUS - MAINTENANCE MOSE</v>
      </c>
      <c r="H1448" s="31" t="s">
        <v>19</v>
      </c>
      <c r="I1448" s="31" t="s">
        <v>83</v>
      </c>
      <c r="J1448" s="31" t="s">
        <v>193</v>
      </c>
      <c r="K1448" s="38">
        <v>1.1100000000000001</v>
      </c>
      <c r="L1448" s="31">
        <v>20</v>
      </c>
      <c r="M1448" s="38">
        <v>22.2</v>
      </c>
      <c r="N1448" s="5"/>
      <c r="O1448" t="str">
        <f>VLOOKUP(I1448,Article_famille!A:B,2,FALSE)</f>
        <v>Mains</v>
      </c>
      <c r="P1448" t="str">
        <f>VLOOKUP(A1448,'Copier commandes wix'!I:N,4,FALSE)</f>
        <v>‎23‎/‎06‎/‎2017</v>
      </c>
      <c r="Q1448">
        <f>VLOOKUP(G1448,'effectif par contrat'!A:B,2,FALSE)</f>
        <v>37</v>
      </c>
    </row>
    <row r="1449" spans="1:17" x14ac:dyDescent="0.35">
      <c r="A1449" s="58" t="s">
        <v>1847</v>
      </c>
      <c r="B1449" s="40" t="s">
        <v>117</v>
      </c>
      <c r="C1449" s="40" t="str">
        <f t="shared" si="124"/>
        <v>alexis</v>
      </c>
      <c r="D1449" s="40">
        <f t="shared" si="125"/>
        <v>7</v>
      </c>
      <c r="E1449" s="40">
        <f t="shared" si="126"/>
        <v>15</v>
      </c>
      <c r="F1449" s="40" t="str">
        <f t="shared" si="127"/>
        <v>tamowski</v>
      </c>
      <c r="G1449" s="40" t="str">
        <f>VLOOKUP(F1449,'Effectif contrat'!A:B,2,FALSE)</f>
        <v>AIRBUS - MAINTENANCE MOSE</v>
      </c>
      <c r="H1449" s="32" t="s">
        <v>19</v>
      </c>
      <c r="I1449" s="32" t="s">
        <v>20</v>
      </c>
      <c r="J1449" s="32">
        <v>9</v>
      </c>
      <c r="K1449" s="39">
        <v>3.71</v>
      </c>
      <c r="L1449" s="32">
        <v>200</v>
      </c>
      <c r="M1449" s="39">
        <v>742</v>
      </c>
      <c r="N1449" s="6"/>
      <c r="O1449" t="str">
        <f>VLOOKUP(I1449,Article_famille!A:B,2,FALSE)</f>
        <v>Mains</v>
      </c>
      <c r="P1449" t="str">
        <f>VLOOKUP(A1449,'Copier commandes wix'!I:N,4,FALSE)</f>
        <v>‎23‎/‎06‎/‎2017</v>
      </c>
      <c r="Q1449">
        <f>VLOOKUP(G1449,'effectif par contrat'!A:B,2,FALSE)</f>
        <v>37</v>
      </c>
    </row>
    <row r="1450" spans="1:17" x14ac:dyDescent="0.35">
      <c r="A1450" s="58" t="s">
        <v>1848</v>
      </c>
      <c r="B1450" s="40" t="s">
        <v>451</v>
      </c>
      <c r="C1450" s="40" t="str">
        <f t="shared" si="124"/>
        <v>stephane</v>
      </c>
      <c r="D1450" s="40">
        <f t="shared" si="125"/>
        <v>9</v>
      </c>
      <c r="E1450" s="40">
        <f t="shared" si="126"/>
        <v>16</v>
      </c>
      <c r="F1450" s="40" t="str">
        <f t="shared" si="127"/>
        <v>mirouze</v>
      </c>
      <c r="G1450" s="40" t="str">
        <f>VLOOKUP(F1450,'Effectif contrat'!A:B,2,FALSE)</f>
        <v>ATELIER B05</v>
      </c>
      <c r="H1450" s="31" t="s">
        <v>19</v>
      </c>
      <c r="I1450" s="31" t="s">
        <v>468</v>
      </c>
      <c r="J1450" s="31"/>
      <c r="K1450" s="38">
        <v>5.63</v>
      </c>
      <c r="L1450" s="31">
        <v>2</v>
      </c>
      <c r="M1450" s="38">
        <v>11.26</v>
      </c>
      <c r="N1450" s="5"/>
      <c r="O1450" t="str">
        <f>VLOOKUP(I1450,Article_famille!A:B,2,FALSE)</f>
        <v>Yeux</v>
      </c>
      <c r="P1450" t="str">
        <f>VLOOKUP(A1450,'Copier commandes wix'!I:N,4,FALSE)</f>
        <v>‎26‎/‎06‎/‎2017</v>
      </c>
      <c r="Q1450">
        <f>VLOOKUP(G1450,'effectif par contrat'!A:B,2,FALSE)</f>
        <v>5</v>
      </c>
    </row>
    <row r="1451" spans="1:17" x14ac:dyDescent="0.35">
      <c r="A1451" s="58" t="s">
        <v>1849</v>
      </c>
      <c r="B1451" s="40" t="s">
        <v>1557</v>
      </c>
      <c r="C1451" s="40" t="str">
        <f t="shared" si="124"/>
        <v>Tristan</v>
      </c>
      <c r="D1451" s="40">
        <f t="shared" si="125"/>
        <v>8</v>
      </c>
      <c r="E1451" s="40">
        <f t="shared" si="126"/>
        <v>16</v>
      </c>
      <c r="F1451" s="40" t="str">
        <f t="shared" si="127"/>
        <v>Calmelly</v>
      </c>
      <c r="G1451" s="40" t="str">
        <f>VLOOKUP(F1451,'Effectif contrat'!A:B,2,FALSE)</f>
        <v xml:space="preserve">AIRBUS - MAINTENANCE OES </v>
      </c>
      <c r="H1451" s="31" t="s">
        <v>19</v>
      </c>
      <c r="I1451" s="31" t="s">
        <v>20</v>
      </c>
      <c r="J1451" s="31">
        <v>10</v>
      </c>
      <c r="K1451" s="38">
        <v>3.71</v>
      </c>
      <c r="L1451" s="31">
        <v>1</v>
      </c>
      <c r="M1451" s="38">
        <v>3.71</v>
      </c>
      <c r="N1451" s="5"/>
      <c r="O1451" t="str">
        <f>VLOOKUP(I1451,Article_famille!A:B,2,FALSE)</f>
        <v>Mains</v>
      </c>
      <c r="P1451" t="str">
        <f>VLOOKUP(A1451,'Copier commandes wix'!I:N,4,FALSE)</f>
        <v>‎26‎/‎06‎/‎2017</v>
      </c>
      <c r="Q1451">
        <f>VLOOKUP(G1451,'effectif par contrat'!A:B,2,FALSE)</f>
        <v>34</v>
      </c>
    </row>
    <row r="1452" spans="1:17" x14ac:dyDescent="0.35">
      <c r="A1452" s="58" t="s">
        <v>1849</v>
      </c>
      <c r="B1452" s="40" t="s">
        <v>1557</v>
      </c>
      <c r="C1452" s="40" t="str">
        <f t="shared" si="124"/>
        <v>Tristan</v>
      </c>
      <c r="D1452" s="40">
        <f t="shared" si="125"/>
        <v>8</v>
      </c>
      <c r="E1452" s="40">
        <f t="shared" si="126"/>
        <v>16</v>
      </c>
      <c r="F1452" s="40" t="str">
        <f t="shared" si="127"/>
        <v>Calmelly</v>
      </c>
      <c r="G1452" s="40" t="str">
        <f>VLOOKUP(F1452,'Effectif contrat'!A:B,2,FALSE)</f>
        <v xml:space="preserve">AIRBUS - MAINTENANCE OES </v>
      </c>
      <c r="H1452" s="32" t="s">
        <v>112</v>
      </c>
      <c r="I1452" s="32" t="s">
        <v>208</v>
      </c>
      <c r="J1452" s="32" t="s">
        <v>15</v>
      </c>
      <c r="K1452" s="39">
        <v>0</v>
      </c>
      <c r="L1452" s="32">
        <v>1</v>
      </c>
      <c r="M1452" s="39">
        <v>0</v>
      </c>
      <c r="N1452" s="6"/>
      <c r="O1452" t="str">
        <f>VLOOKUP(I1452,Article_famille!A:B,2,FALSE)</f>
        <v>VPI</v>
      </c>
      <c r="P1452" t="str">
        <f>VLOOKUP(A1452,'Copier commandes wix'!I:N,4,FALSE)</f>
        <v>‎26‎/‎06‎/‎2017</v>
      </c>
      <c r="Q1452">
        <f>VLOOKUP(G1452,'effectif par contrat'!A:B,2,FALSE)</f>
        <v>34</v>
      </c>
    </row>
    <row r="1453" spans="1:17" x14ac:dyDescent="0.35">
      <c r="A1453" s="58" t="s">
        <v>1849</v>
      </c>
      <c r="B1453" s="40" t="s">
        <v>1557</v>
      </c>
      <c r="C1453" s="40" t="str">
        <f t="shared" si="124"/>
        <v>Tristan</v>
      </c>
      <c r="D1453" s="40">
        <f t="shared" si="125"/>
        <v>8</v>
      </c>
      <c r="E1453" s="40">
        <f t="shared" si="126"/>
        <v>16</v>
      </c>
      <c r="F1453" s="40" t="str">
        <f t="shared" si="127"/>
        <v>Calmelly</v>
      </c>
      <c r="G1453" s="40" t="str">
        <f>VLOOKUP(F1453,'Effectif contrat'!A:B,2,FALSE)</f>
        <v xml:space="preserve">AIRBUS - MAINTENANCE OES </v>
      </c>
      <c r="H1453" s="31" t="s">
        <v>112</v>
      </c>
      <c r="I1453" s="31" t="s">
        <v>207</v>
      </c>
      <c r="J1453" s="31" t="s">
        <v>490</v>
      </c>
      <c r="K1453" s="38">
        <v>0</v>
      </c>
      <c r="L1453" s="31">
        <v>1</v>
      </c>
      <c r="M1453" s="38">
        <v>0</v>
      </c>
      <c r="N1453" s="5"/>
      <c r="O1453" t="str">
        <f>VLOOKUP(I1453,Article_famille!A:B,2,FALSE)</f>
        <v>VPI</v>
      </c>
      <c r="P1453" t="str">
        <f>VLOOKUP(A1453,'Copier commandes wix'!I:N,4,FALSE)</f>
        <v>‎26‎/‎06‎/‎2017</v>
      </c>
      <c r="Q1453">
        <f>VLOOKUP(G1453,'effectif par contrat'!A:B,2,FALSE)</f>
        <v>34</v>
      </c>
    </row>
    <row r="1454" spans="1:17" x14ac:dyDescent="0.35">
      <c r="A1454" s="58" t="s">
        <v>1850</v>
      </c>
      <c r="B1454" s="40" t="s">
        <v>109</v>
      </c>
      <c r="C1454" s="40" t="str">
        <f t="shared" si="124"/>
        <v>jean-luc</v>
      </c>
      <c r="D1454" s="40">
        <f t="shared" si="125"/>
        <v>9</v>
      </c>
      <c r="E1454" s="40">
        <f t="shared" si="126"/>
        <v>16</v>
      </c>
      <c r="F1454" s="40" t="str">
        <f t="shared" si="127"/>
        <v>granier</v>
      </c>
      <c r="G1454" s="40" t="str">
        <f>VLOOKUP(F1454,'Effectif contrat'!A:B,2,FALSE)</f>
        <v>SAM - MAINTENANCE</v>
      </c>
      <c r="H1454" s="31" t="s">
        <v>112</v>
      </c>
      <c r="I1454" s="31" t="s">
        <v>207</v>
      </c>
      <c r="J1454" s="31" t="s">
        <v>506</v>
      </c>
      <c r="K1454" s="38">
        <v>0</v>
      </c>
      <c r="L1454" s="31">
        <v>5</v>
      </c>
      <c r="M1454" s="38">
        <v>0</v>
      </c>
      <c r="N1454" s="5"/>
      <c r="O1454" t="str">
        <f>VLOOKUP(I1454,Article_famille!A:B,2,FALSE)</f>
        <v>VPI</v>
      </c>
      <c r="P1454" t="str">
        <f>VLOOKUP(A1454,'Copier commandes wix'!I:N,4,FALSE)</f>
        <v>‎26‎/‎06‎/‎2017</v>
      </c>
      <c r="Q1454">
        <f>VLOOKUP(G1454,'effectif par contrat'!A:B,2,FALSE)</f>
        <v>2</v>
      </c>
    </row>
    <row r="1455" spans="1:17" x14ac:dyDescent="0.35">
      <c r="A1455" s="58" t="s">
        <v>1850</v>
      </c>
      <c r="B1455" s="40" t="s">
        <v>109</v>
      </c>
      <c r="C1455" s="40" t="str">
        <f t="shared" si="124"/>
        <v>jean-luc</v>
      </c>
      <c r="D1455" s="40">
        <f t="shared" si="125"/>
        <v>9</v>
      </c>
      <c r="E1455" s="40">
        <f t="shared" si="126"/>
        <v>16</v>
      </c>
      <c r="F1455" s="40" t="str">
        <f t="shared" si="127"/>
        <v>granier</v>
      </c>
      <c r="G1455" s="40" t="str">
        <f>VLOOKUP(F1455,'Effectif contrat'!A:B,2,FALSE)</f>
        <v>SAM - MAINTENANCE</v>
      </c>
      <c r="H1455" s="32" t="s">
        <v>112</v>
      </c>
      <c r="I1455" s="32" t="s">
        <v>113</v>
      </c>
      <c r="J1455" s="32" t="s">
        <v>15</v>
      </c>
      <c r="K1455" s="39">
        <v>0</v>
      </c>
      <c r="L1455" s="32">
        <v>11</v>
      </c>
      <c r="M1455" s="39">
        <v>0</v>
      </c>
      <c r="N1455" s="6"/>
      <c r="O1455" t="str">
        <f>VLOOKUP(I1455,Article_famille!A:B,2,FALSE)</f>
        <v>VPI</v>
      </c>
      <c r="P1455" t="str">
        <f>VLOOKUP(A1455,'Copier commandes wix'!I:N,4,FALSE)</f>
        <v>‎26‎/‎06‎/‎2017</v>
      </c>
      <c r="Q1455">
        <f>VLOOKUP(G1455,'effectif par contrat'!A:B,2,FALSE)</f>
        <v>2</v>
      </c>
    </row>
    <row r="1456" spans="1:17" x14ac:dyDescent="0.35">
      <c r="A1456" s="58" t="s">
        <v>1850</v>
      </c>
      <c r="B1456" s="40" t="s">
        <v>109</v>
      </c>
      <c r="C1456" s="40" t="str">
        <f t="shared" si="124"/>
        <v>jean-luc</v>
      </c>
      <c r="D1456" s="40">
        <f t="shared" si="125"/>
        <v>9</v>
      </c>
      <c r="E1456" s="40">
        <f t="shared" si="126"/>
        <v>16</v>
      </c>
      <c r="F1456" s="40" t="str">
        <f t="shared" si="127"/>
        <v>granier</v>
      </c>
      <c r="G1456" s="40" t="str">
        <f>VLOOKUP(F1456,'Effectif contrat'!A:B,2,FALSE)</f>
        <v>SAM - MAINTENANCE</v>
      </c>
      <c r="H1456" s="31" t="s">
        <v>112</v>
      </c>
      <c r="I1456" s="31" t="s">
        <v>208</v>
      </c>
      <c r="J1456" s="31" t="s">
        <v>15</v>
      </c>
      <c r="K1456" s="38">
        <v>0</v>
      </c>
      <c r="L1456" s="31">
        <v>3</v>
      </c>
      <c r="M1456" s="38">
        <v>0</v>
      </c>
      <c r="N1456" s="5"/>
      <c r="O1456" t="str">
        <f>VLOOKUP(I1456,Article_famille!A:B,2,FALSE)</f>
        <v>VPI</v>
      </c>
      <c r="P1456" t="str">
        <f>VLOOKUP(A1456,'Copier commandes wix'!I:N,4,FALSE)</f>
        <v>‎26‎/‎06‎/‎2017</v>
      </c>
      <c r="Q1456">
        <f>VLOOKUP(G1456,'effectif par contrat'!A:B,2,FALSE)</f>
        <v>2</v>
      </c>
    </row>
    <row r="1457" spans="1:17" x14ac:dyDescent="0.35">
      <c r="A1457" s="58" t="s">
        <v>1851</v>
      </c>
      <c r="B1457" s="40" t="s">
        <v>552</v>
      </c>
      <c r="C1457" s="40" t="str">
        <f t="shared" si="124"/>
        <v>eric</v>
      </c>
      <c r="D1457" s="40">
        <f t="shared" si="125"/>
        <v>5</v>
      </c>
      <c r="E1457" s="40">
        <f t="shared" si="126"/>
        <v>18</v>
      </c>
      <c r="F1457" s="40" t="str">
        <f t="shared" si="127"/>
        <v>sanchez-clary</v>
      </c>
      <c r="G1457" s="40" t="str">
        <f>VLOOKUP(F1457,'Effectif contrat'!A:B,2,FALSE)</f>
        <v>AIRBUS - MAINTENANCE FAL</v>
      </c>
      <c r="H1457" s="31" t="s">
        <v>19</v>
      </c>
      <c r="I1457" s="31" t="s">
        <v>554</v>
      </c>
      <c r="J1457" s="31"/>
      <c r="K1457" s="38">
        <v>7.99</v>
      </c>
      <c r="L1457" s="31">
        <v>4</v>
      </c>
      <c r="M1457" s="38">
        <v>31.96</v>
      </c>
      <c r="N1457" s="5"/>
      <c r="O1457" t="str">
        <f>VLOOKUP(I1457,Article_famille!A:B,2,FALSE)</f>
        <v>Tête</v>
      </c>
      <c r="P1457" t="str">
        <f>VLOOKUP(A1457,'Copier commandes wix'!I:N,4,FALSE)</f>
        <v>‎28‎/‎06‎/‎2017</v>
      </c>
      <c r="Q1457">
        <f>VLOOKUP(G1457,'effectif par contrat'!A:B,2,FALSE)</f>
        <v>38</v>
      </c>
    </row>
    <row r="1458" spans="1:17" x14ac:dyDescent="0.35">
      <c r="A1458" s="58" t="s">
        <v>1851</v>
      </c>
      <c r="B1458" s="40" t="s">
        <v>552</v>
      </c>
      <c r="C1458" s="40" t="str">
        <f t="shared" si="124"/>
        <v>eric</v>
      </c>
      <c r="D1458" s="40">
        <f t="shared" si="125"/>
        <v>5</v>
      </c>
      <c r="E1458" s="40">
        <f t="shared" si="126"/>
        <v>18</v>
      </c>
      <c r="F1458" s="40" t="str">
        <f t="shared" si="127"/>
        <v>sanchez-clary</v>
      </c>
      <c r="G1458" s="40" t="str">
        <f>VLOOKUP(F1458,'Effectif contrat'!A:B,2,FALSE)</f>
        <v>AIRBUS - MAINTENANCE FAL</v>
      </c>
      <c r="H1458" s="32" t="s">
        <v>19</v>
      </c>
      <c r="I1458" s="32" t="s">
        <v>553</v>
      </c>
      <c r="J1458" s="32"/>
      <c r="K1458" s="39">
        <v>2.75</v>
      </c>
      <c r="L1458" s="32">
        <v>4</v>
      </c>
      <c r="M1458" s="39">
        <v>11</v>
      </c>
      <c r="N1458" s="6"/>
      <c r="O1458" t="str">
        <f>VLOOKUP(I1458,Article_famille!A:B,2,FALSE)</f>
        <v>Tête</v>
      </c>
      <c r="P1458" t="str">
        <f>VLOOKUP(A1458,'Copier commandes wix'!I:N,4,FALSE)</f>
        <v>‎28‎/‎06‎/‎2017</v>
      </c>
      <c r="Q1458">
        <f>VLOOKUP(G1458,'effectif par contrat'!A:B,2,FALSE)</f>
        <v>38</v>
      </c>
    </row>
    <row r="1459" spans="1:17" x14ac:dyDescent="0.35">
      <c r="A1459" s="58" t="s">
        <v>1852</v>
      </c>
      <c r="B1459" s="40" t="s">
        <v>587</v>
      </c>
      <c r="C1459" s="40" t="str">
        <f t="shared" si="124"/>
        <v>Cedric</v>
      </c>
      <c r="D1459" s="40">
        <f t="shared" si="125"/>
        <v>7</v>
      </c>
      <c r="E1459" s="40">
        <f t="shared" si="126"/>
        <v>14</v>
      </c>
      <c r="F1459" s="40" t="str">
        <f t="shared" si="127"/>
        <v>Reixach</v>
      </c>
      <c r="G1459" s="40" t="str">
        <f>VLOOKUP(F1459,'Effectif contrat'!A:B,2,FALSE)</f>
        <v>CLIENTS DIVERS - TRAVAUX &amp; MAINTENANCE</v>
      </c>
      <c r="H1459" s="31" t="s">
        <v>112</v>
      </c>
      <c r="I1459" s="31" t="s">
        <v>113</v>
      </c>
      <c r="J1459" s="31" t="s">
        <v>217</v>
      </c>
      <c r="K1459" s="38">
        <v>0</v>
      </c>
      <c r="L1459" s="31">
        <v>5</v>
      </c>
      <c r="M1459" s="38">
        <v>0</v>
      </c>
      <c r="N1459" s="5"/>
      <c r="O1459" t="str">
        <f>VLOOKUP(I1459,Article_famille!A:B,2,FALSE)</f>
        <v>VPI</v>
      </c>
      <c r="P1459" t="str">
        <f>VLOOKUP(A1459,'Copier commandes wix'!I:N,4,FALSE)</f>
        <v>‎28‎/‎06‎/‎2017</v>
      </c>
      <c r="Q1459">
        <f>VLOOKUP(G1459,'effectif par contrat'!A:B,2,FALSE)</f>
        <v>8</v>
      </c>
    </row>
    <row r="1460" spans="1:17" x14ac:dyDescent="0.35">
      <c r="A1460" s="58" t="s">
        <v>1852</v>
      </c>
      <c r="B1460" s="40" t="s">
        <v>587</v>
      </c>
      <c r="C1460" s="40" t="str">
        <f t="shared" ref="C1460:C1507" si="128">IFERROR(MID(B1460,1,FIND(" ",B1460,1)-1),"")</f>
        <v>Cedric</v>
      </c>
      <c r="D1460" s="40">
        <f t="shared" ref="D1460:D1507" si="129">LEN(C1460)+1</f>
        <v>7</v>
      </c>
      <c r="E1460" s="40">
        <f t="shared" ref="E1460:E1507" si="130">LEN(B1460)</f>
        <v>14</v>
      </c>
      <c r="F1460" s="40" t="str">
        <f t="shared" ref="F1460:F1507" si="131">RIGHT(B1460,E1460-D1460)</f>
        <v>Reixach</v>
      </c>
      <c r="G1460" s="40" t="str">
        <f>VLOOKUP(F1460,'Effectif contrat'!A:B,2,FALSE)</f>
        <v>CLIENTS DIVERS - TRAVAUX &amp; MAINTENANCE</v>
      </c>
      <c r="H1460" s="32" t="s">
        <v>112</v>
      </c>
      <c r="I1460" s="32" t="s">
        <v>208</v>
      </c>
      <c r="J1460" s="32" t="s">
        <v>217</v>
      </c>
      <c r="K1460" s="39">
        <v>0</v>
      </c>
      <c r="L1460" s="32">
        <v>5</v>
      </c>
      <c r="M1460" s="39">
        <v>0</v>
      </c>
      <c r="N1460" s="6"/>
      <c r="O1460" t="str">
        <f>VLOOKUP(I1460,Article_famille!A:B,2,FALSE)</f>
        <v>VPI</v>
      </c>
      <c r="P1460" t="str">
        <f>VLOOKUP(A1460,'Copier commandes wix'!I:N,4,FALSE)</f>
        <v>‎28‎/‎06‎/‎2017</v>
      </c>
      <c r="Q1460">
        <f>VLOOKUP(G1460,'effectif par contrat'!A:B,2,FALSE)</f>
        <v>8</v>
      </c>
    </row>
    <row r="1461" spans="1:17" x14ac:dyDescent="0.35">
      <c r="A1461" s="58" t="s">
        <v>1852</v>
      </c>
      <c r="B1461" s="40" t="s">
        <v>587</v>
      </c>
      <c r="C1461" s="40" t="str">
        <f t="shared" si="128"/>
        <v>Cedric</v>
      </c>
      <c r="D1461" s="40">
        <f t="shared" si="129"/>
        <v>7</v>
      </c>
      <c r="E1461" s="40">
        <f t="shared" si="130"/>
        <v>14</v>
      </c>
      <c r="F1461" s="40" t="str">
        <f t="shared" si="131"/>
        <v>Reixach</v>
      </c>
      <c r="G1461" s="40" t="str">
        <f>VLOOKUP(F1461,'Effectif contrat'!A:B,2,FALSE)</f>
        <v>CLIENTS DIVERS - TRAVAUX &amp; MAINTENANCE</v>
      </c>
      <c r="H1461" s="31" t="s">
        <v>112</v>
      </c>
      <c r="I1461" s="31" t="s">
        <v>207</v>
      </c>
      <c r="J1461" s="31" t="s">
        <v>522</v>
      </c>
      <c r="K1461" s="38">
        <v>0</v>
      </c>
      <c r="L1461" s="31">
        <v>5</v>
      </c>
      <c r="M1461" s="38">
        <v>0</v>
      </c>
      <c r="N1461" s="5"/>
      <c r="O1461" t="str">
        <f>VLOOKUP(I1461,Article_famille!A:B,2,FALSE)</f>
        <v>VPI</v>
      </c>
      <c r="P1461" t="str">
        <f>VLOOKUP(A1461,'Copier commandes wix'!I:N,4,FALSE)</f>
        <v>‎28‎/‎06‎/‎2017</v>
      </c>
      <c r="Q1461">
        <f>VLOOKUP(G1461,'effectif par contrat'!A:B,2,FALSE)</f>
        <v>8</v>
      </c>
    </row>
    <row r="1462" spans="1:17" x14ac:dyDescent="0.35">
      <c r="A1462" s="58" t="s">
        <v>1853</v>
      </c>
      <c r="B1462" s="40" t="s">
        <v>542</v>
      </c>
      <c r="C1462" s="40" t="str">
        <f t="shared" si="128"/>
        <v>Emmanuel</v>
      </c>
      <c r="D1462" s="40">
        <f t="shared" si="129"/>
        <v>9</v>
      </c>
      <c r="E1462" s="40">
        <f t="shared" si="130"/>
        <v>16</v>
      </c>
      <c r="F1462" s="40" t="str">
        <f t="shared" si="131"/>
        <v>Grignon</v>
      </c>
      <c r="G1462" s="40" t="str">
        <f>VLOOKUP(F1462,'Effectif contrat'!A:B,2,FALSE)</f>
        <v>AIRBUS - MAINTENANCE MOSE</v>
      </c>
      <c r="H1462" s="31" t="s">
        <v>19</v>
      </c>
      <c r="I1462" s="31" t="s">
        <v>455</v>
      </c>
      <c r="J1462" s="31">
        <v>41</v>
      </c>
      <c r="K1462" s="38">
        <v>45.67</v>
      </c>
      <c r="L1462" s="31">
        <v>1</v>
      </c>
      <c r="M1462" s="38">
        <v>45.67</v>
      </c>
      <c r="N1462" s="5"/>
      <c r="O1462" t="str">
        <f>VLOOKUP(I1462,Article_famille!A:B,2,FALSE)</f>
        <v>Pieds</v>
      </c>
      <c r="P1462" t="str">
        <f>VLOOKUP(A1462,'Copier commandes wix'!I:N,4,FALSE)</f>
        <v>‎26‎/‎06‎/‎2017</v>
      </c>
      <c r="Q1462">
        <f>VLOOKUP(G1462,'effectif par contrat'!A:B,2,FALSE)</f>
        <v>37</v>
      </c>
    </row>
    <row r="1463" spans="1:17" x14ac:dyDescent="0.35">
      <c r="A1463" s="58" t="s">
        <v>1853</v>
      </c>
      <c r="B1463" s="40" t="s">
        <v>542</v>
      </c>
      <c r="C1463" s="40" t="str">
        <f t="shared" si="128"/>
        <v>Emmanuel</v>
      </c>
      <c r="D1463" s="40">
        <f t="shared" si="129"/>
        <v>9</v>
      </c>
      <c r="E1463" s="40">
        <f t="shared" si="130"/>
        <v>16</v>
      </c>
      <c r="F1463" s="40" t="str">
        <f t="shared" si="131"/>
        <v>Grignon</v>
      </c>
      <c r="G1463" s="40" t="str">
        <f>VLOOKUP(F1463,'Effectif contrat'!A:B,2,FALSE)</f>
        <v>AIRBUS - MAINTENANCE MOSE</v>
      </c>
      <c r="H1463" s="32" t="s">
        <v>19</v>
      </c>
      <c r="I1463" s="32" t="s">
        <v>499</v>
      </c>
      <c r="J1463" s="32"/>
      <c r="K1463" s="39">
        <v>12.9</v>
      </c>
      <c r="L1463" s="32">
        <v>1</v>
      </c>
      <c r="M1463" s="39">
        <v>12.9</v>
      </c>
      <c r="N1463" s="6"/>
      <c r="O1463" t="str">
        <f>VLOOKUP(I1463,Article_famille!A:B,2,FALSE)</f>
        <v>Tête</v>
      </c>
      <c r="P1463" t="str">
        <f>VLOOKUP(A1463,'Copier commandes wix'!I:N,4,FALSE)</f>
        <v>‎26‎/‎06‎/‎2017</v>
      </c>
      <c r="Q1463">
        <f>VLOOKUP(G1463,'effectif par contrat'!A:B,2,FALSE)</f>
        <v>37</v>
      </c>
    </row>
    <row r="1464" spans="1:17" x14ac:dyDescent="0.35">
      <c r="A1464" s="58" t="s">
        <v>1853</v>
      </c>
      <c r="B1464" s="40" t="s">
        <v>542</v>
      </c>
      <c r="C1464" s="40" t="str">
        <f t="shared" si="128"/>
        <v>Emmanuel</v>
      </c>
      <c r="D1464" s="40">
        <f t="shared" si="129"/>
        <v>9</v>
      </c>
      <c r="E1464" s="40">
        <f t="shared" si="130"/>
        <v>16</v>
      </c>
      <c r="F1464" s="40" t="str">
        <f t="shared" si="131"/>
        <v>Grignon</v>
      </c>
      <c r="G1464" s="40" t="str">
        <f>VLOOKUP(F1464,'Effectif contrat'!A:B,2,FALSE)</f>
        <v>AIRBUS - MAINTENANCE MOSE</v>
      </c>
      <c r="H1464" s="31" t="s">
        <v>19</v>
      </c>
      <c r="I1464" s="31" t="s">
        <v>467</v>
      </c>
      <c r="J1464" s="31"/>
      <c r="K1464" s="38">
        <v>10.09</v>
      </c>
      <c r="L1464" s="31">
        <v>1</v>
      </c>
      <c r="M1464" s="38">
        <v>10.09</v>
      </c>
      <c r="N1464" s="5"/>
      <c r="O1464" t="str">
        <f>VLOOKUP(I1464,Article_famille!A:B,2,FALSE)</f>
        <v>Yeux</v>
      </c>
      <c r="P1464" t="str">
        <f>VLOOKUP(A1464,'Copier commandes wix'!I:N,4,FALSE)</f>
        <v>‎26‎/‎06‎/‎2017</v>
      </c>
      <c r="Q1464">
        <f>VLOOKUP(G1464,'effectif par contrat'!A:B,2,FALSE)</f>
        <v>37</v>
      </c>
    </row>
    <row r="1465" spans="1:17" x14ac:dyDescent="0.35">
      <c r="A1465" s="58" t="s">
        <v>1853</v>
      </c>
      <c r="B1465" s="40" t="s">
        <v>542</v>
      </c>
      <c r="C1465" s="40" t="str">
        <f t="shared" si="128"/>
        <v>Emmanuel</v>
      </c>
      <c r="D1465" s="40">
        <f t="shared" si="129"/>
        <v>9</v>
      </c>
      <c r="E1465" s="40">
        <f t="shared" si="130"/>
        <v>16</v>
      </c>
      <c r="F1465" s="40" t="str">
        <f t="shared" si="131"/>
        <v>Grignon</v>
      </c>
      <c r="G1465" s="40" t="str">
        <f>VLOOKUP(F1465,'Effectif contrat'!A:B,2,FALSE)</f>
        <v>AIRBUS - MAINTENANCE MOSE</v>
      </c>
      <c r="H1465" s="32" t="s">
        <v>112</v>
      </c>
      <c r="I1465" s="32" t="s">
        <v>208</v>
      </c>
      <c r="J1465" s="32" t="s">
        <v>209</v>
      </c>
      <c r="K1465" s="39">
        <v>0</v>
      </c>
      <c r="L1465" s="32">
        <v>2</v>
      </c>
      <c r="M1465" s="39">
        <v>0</v>
      </c>
      <c r="N1465" s="6"/>
      <c r="O1465" t="str">
        <f>VLOOKUP(I1465,Article_famille!A:B,2,FALSE)</f>
        <v>VPI</v>
      </c>
      <c r="P1465" t="str">
        <f>VLOOKUP(A1465,'Copier commandes wix'!I:N,4,FALSE)</f>
        <v>‎26‎/‎06‎/‎2017</v>
      </c>
      <c r="Q1465">
        <f>VLOOKUP(G1465,'effectif par contrat'!A:B,2,FALSE)</f>
        <v>37</v>
      </c>
    </row>
    <row r="1466" spans="1:17" x14ac:dyDescent="0.35">
      <c r="A1466" s="58" t="s">
        <v>1854</v>
      </c>
      <c r="B1466" s="40" t="s">
        <v>100</v>
      </c>
      <c r="C1466" s="40" t="str">
        <f t="shared" si="128"/>
        <v>christophe</v>
      </c>
      <c r="D1466" s="40">
        <f t="shared" si="129"/>
        <v>11</v>
      </c>
      <c r="E1466" s="40">
        <f t="shared" si="130"/>
        <v>17</v>
      </c>
      <c r="F1466" s="40" t="str">
        <f t="shared" si="131"/>
        <v>combes</v>
      </c>
      <c r="G1466" s="40" t="str">
        <f>VLOOKUP(F1466,'Effectif contrat'!A:B,2,FALSE)</f>
        <v>AIRBUS - MAINTENANCE MOSE</v>
      </c>
      <c r="H1466" s="31" t="s">
        <v>574</v>
      </c>
      <c r="I1466" s="31" t="s">
        <v>575</v>
      </c>
      <c r="J1466" s="31">
        <v>45</v>
      </c>
      <c r="K1466" s="38">
        <v>60</v>
      </c>
      <c r="L1466" s="31">
        <v>1</v>
      </c>
      <c r="M1466" s="38">
        <v>60</v>
      </c>
      <c r="N1466" s="5"/>
      <c r="O1466" t="str">
        <f>VLOOKUP(I1466,Article_famille!A:B,2,FALSE)</f>
        <v>Pieds</v>
      </c>
      <c r="P1466" t="str">
        <f>VLOOKUP(A1466,'Copier commandes wix'!I:N,4,FALSE)</f>
        <v>‎29‎/‎06‎/‎2017</v>
      </c>
      <c r="Q1466">
        <f>VLOOKUP(G1466,'effectif par contrat'!A:B,2,FALSE)</f>
        <v>37</v>
      </c>
    </row>
    <row r="1467" spans="1:17" x14ac:dyDescent="0.35">
      <c r="A1467" s="58" t="s">
        <v>1854</v>
      </c>
      <c r="B1467" s="40" t="s">
        <v>100</v>
      </c>
      <c r="C1467" s="40" t="str">
        <f t="shared" si="128"/>
        <v>christophe</v>
      </c>
      <c r="D1467" s="40">
        <f t="shared" si="129"/>
        <v>11</v>
      </c>
      <c r="E1467" s="40">
        <f t="shared" si="130"/>
        <v>17</v>
      </c>
      <c r="F1467" s="40" t="str">
        <f t="shared" si="131"/>
        <v>combes</v>
      </c>
      <c r="G1467" s="40" t="str">
        <f>VLOOKUP(F1467,'Effectif contrat'!A:B,2,FALSE)</f>
        <v>AIRBUS - MAINTENANCE MOSE</v>
      </c>
      <c r="H1467" s="32" t="s">
        <v>19</v>
      </c>
      <c r="I1467" s="32" t="s">
        <v>62</v>
      </c>
      <c r="J1467" s="32" t="s">
        <v>480</v>
      </c>
      <c r="K1467" s="39">
        <v>4.26</v>
      </c>
      <c r="L1467" s="32">
        <v>1</v>
      </c>
      <c r="M1467" s="39">
        <v>4.26</v>
      </c>
      <c r="N1467" s="6"/>
      <c r="O1467" t="str">
        <f>VLOOKUP(I1467,Article_famille!A:B,2,FALSE)</f>
        <v>Pieds</v>
      </c>
      <c r="P1467" t="str">
        <f>VLOOKUP(A1467,'Copier commandes wix'!I:N,4,FALSE)</f>
        <v>‎29‎/‎06‎/‎2017</v>
      </c>
      <c r="Q1467">
        <f>VLOOKUP(G1467,'effectif par contrat'!A:B,2,FALSE)</f>
        <v>37</v>
      </c>
    </row>
    <row r="1468" spans="1:17" x14ac:dyDescent="0.35">
      <c r="A1468" s="58" t="s">
        <v>1855</v>
      </c>
      <c r="B1468" s="40" t="s">
        <v>141</v>
      </c>
      <c r="C1468" s="40" t="str">
        <f t="shared" si="128"/>
        <v>KARINE</v>
      </c>
      <c r="D1468" s="40">
        <f t="shared" si="129"/>
        <v>7</v>
      </c>
      <c r="E1468" s="40">
        <f t="shared" si="130"/>
        <v>12</v>
      </c>
      <c r="F1468" s="40" t="str">
        <f t="shared" si="131"/>
        <v>BEDON</v>
      </c>
      <c r="G1468" s="40" t="str">
        <f>VLOOKUP(F1468,'Effectif contrat'!A:B,2,FALSE)</f>
        <v>B05 - FONCTIONS SUPPORT</v>
      </c>
      <c r="H1468" s="31" t="s">
        <v>19</v>
      </c>
      <c r="I1468" s="31" t="s">
        <v>551</v>
      </c>
      <c r="J1468" s="31"/>
      <c r="K1468" s="38">
        <v>9.75</v>
      </c>
      <c r="L1468" s="31">
        <v>10</v>
      </c>
      <c r="M1468" s="38">
        <v>97.5</v>
      </c>
      <c r="N1468" s="5"/>
      <c r="O1468" t="str">
        <f>VLOOKUP(I1468,Article_famille!A:B,2,FALSE)</f>
        <v>Travail en hauteur</v>
      </c>
      <c r="P1468" t="str">
        <f>VLOOKUP(A1468,'Copier commandes wix'!I:N,4,FALSE)</f>
        <v>‎30‎/‎06‎/‎2017</v>
      </c>
      <c r="Q1468">
        <f>VLOOKUP(G1468,'effectif par contrat'!A:B,2,FALSE)</f>
        <v>10</v>
      </c>
    </row>
    <row r="1469" spans="1:17" x14ac:dyDescent="0.35">
      <c r="A1469" s="58" t="s">
        <v>1856</v>
      </c>
      <c r="B1469" s="40" t="s">
        <v>588</v>
      </c>
      <c r="C1469" s="40" t="str">
        <f t="shared" si="128"/>
        <v>cedric</v>
      </c>
      <c r="D1469" s="40">
        <f t="shared" si="129"/>
        <v>7</v>
      </c>
      <c r="E1469" s="40">
        <f t="shared" si="130"/>
        <v>14</v>
      </c>
      <c r="F1469" s="40" t="str">
        <f t="shared" si="131"/>
        <v>reixach</v>
      </c>
      <c r="G1469" s="40" t="str">
        <f>VLOOKUP(F1469,'Effectif contrat'!A:B,2,FALSE)</f>
        <v>CLIENTS DIVERS - TRAVAUX &amp; MAINTENANCE</v>
      </c>
      <c r="H1469" s="31" t="s">
        <v>19</v>
      </c>
      <c r="I1469" s="31" t="s">
        <v>20</v>
      </c>
      <c r="J1469" s="31">
        <v>10</v>
      </c>
      <c r="K1469" s="38">
        <v>3.71</v>
      </c>
      <c r="L1469" s="31">
        <v>1</v>
      </c>
      <c r="M1469" s="38">
        <v>3.71</v>
      </c>
      <c r="N1469" s="5"/>
      <c r="O1469" t="str">
        <f>VLOOKUP(I1469,Article_famille!A:B,2,FALSE)</f>
        <v>Mains</v>
      </c>
      <c r="P1469" t="str">
        <f>VLOOKUP(A1469,'Copier commandes wix'!I:N,4,FALSE)</f>
        <v>‎04‎/‎07‎/‎2017</v>
      </c>
      <c r="Q1469">
        <f>VLOOKUP(G1469,'effectif par contrat'!A:B,2,FALSE)</f>
        <v>8</v>
      </c>
    </row>
    <row r="1470" spans="1:17" x14ac:dyDescent="0.35">
      <c r="A1470" s="58" t="s">
        <v>1857</v>
      </c>
      <c r="B1470" s="40" t="s">
        <v>532</v>
      </c>
      <c r="C1470" s="40" t="str">
        <f t="shared" si="128"/>
        <v>jean-luc</v>
      </c>
      <c r="D1470" s="40">
        <f t="shared" si="129"/>
        <v>9</v>
      </c>
      <c r="E1470" s="40">
        <f t="shared" si="130"/>
        <v>13</v>
      </c>
      <c r="F1470" s="40" t="str">
        <f t="shared" si="131"/>
        <v>cebe</v>
      </c>
      <c r="G1470" s="40" t="str">
        <f>VLOOKUP(F1470,'Effectif contrat'!A:B,2,FALSE)</f>
        <v>CHANTIERS ELEC - REIXACH</v>
      </c>
      <c r="H1470" s="31" t="s">
        <v>19</v>
      </c>
      <c r="I1470" s="31" t="s">
        <v>20</v>
      </c>
      <c r="J1470" s="31">
        <v>10</v>
      </c>
      <c r="K1470" s="38">
        <v>3.71</v>
      </c>
      <c r="L1470" s="31">
        <v>10</v>
      </c>
      <c r="M1470" s="38">
        <v>37.1</v>
      </c>
      <c r="N1470" s="5"/>
      <c r="O1470" t="str">
        <f>VLOOKUP(I1470,Article_famille!A:B,2,FALSE)</f>
        <v>Mains</v>
      </c>
      <c r="P1470" t="str">
        <f>VLOOKUP(A1470,'Copier commandes wix'!I:N,4,FALSE)</f>
        <v>‎05‎/‎07‎/‎2017</v>
      </c>
      <c r="Q1470">
        <f>VLOOKUP(G1470,'effectif par contrat'!A:B,2,FALSE)</f>
        <v>6</v>
      </c>
    </row>
    <row r="1471" spans="1:17" x14ac:dyDescent="0.35">
      <c r="A1471" s="58" t="s">
        <v>1857</v>
      </c>
      <c r="B1471" s="40" t="s">
        <v>532</v>
      </c>
      <c r="C1471" s="40" t="str">
        <f t="shared" si="128"/>
        <v>jean-luc</v>
      </c>
      <c r="D1471" s="40">
        <f t="shared" si="129"/>
        <v>9</v>
      </c>
      <c r="E1471" s="40">
        <f t="shared" si="130"/>
        <v>13</v>
      </c>
      <c r="F1471" s="40" t="str">
        <f t="shared" si="131"/>
        <v>cebe</v>
      </c>
      <c r="G1471" s="40" t="str">
        <f>VLOOKUP(F1471,'Effectif contrat'!A:B,2,FALSE)</f>
        <v>CHANTIERS ELEC - REIXACH</v>
      </c>
      <c r="H1471" s="32" t="s">
        <v>19</v>
      </c>
      <c r="I1471" s="32" t="s">
        <v>20</v>
      </c>
      <c r="J1471" s="32">
        <v>9</v>
      </c>
      <c r="K1471" s="39">
        <v>3.71</v>
      </c>
      <c r="L1471" s="32">
        <v>10</v>
      </c>
      <c r="M1471" s="39">
        <v>37.1</v>
      </c>
      <c r="N1471" s="6"/>
      <c r="O1471" t="str">
        <f>VLOOKUP(I1471,Article_famille!A:B,2,FALSE)</f>
        <v>Mains</v>
      </c>
      <c r="P1471" t="str">
        <f>VLOOKUP(A1471,'Copier commandes wix'!I:N,4,FALSE)</f>
        <v>‎05‎/‎07‎/‎2017</v>
      </c>
      <c r="Q1471">
        <f>VLOOKUP(G1471,'effectif par contrat'!A:B,2,FALSE)</f>
        <v>6</v>
      </c>
    </row>
    <row r="1472" spans="1:17" x14ac:dyDescent="0.35">
      <c r="A1472" s="58" t="s">
        <v>1857</v>
      </c>
      <c r="B1472" s="40" t="s">
        <v>532</v>
      </c>
      <c r="C1472" s="40" t="str">
        <f t="shared" si="128"/>
        <v>jean-luc</v>
      </c>
      <c r="D1472" s="40">
        <f t="shared" si="129"/>
        <v>9</v>
      </c>
      <c r="E1472" s="40">
        <f t="shared" si="130"/>
        <v>13</v>
      </c>
      <c r="F1472" s="40" t="str">
        <f t="shared" si="131"/>
        <v>cebe</v>
      </c>
      <c r="G1472" s="40" t="str">
        <f>VLOOKUP(F1472,'Effectif contrat'!A:B,2,FALSE)</f>
        <v>CHANTIERS ELEC - REIXACH</v>
      </c>
      <c r="H1472" s="31" t="s">
        <v>19</v>
      </c>
      <c r="I1472" s="31" t="s">
        <v>66</v>
      </c>
      <c r="J1472" s="31"/>
      <c r="K1472" s="38">
        <v>7.51</v>
      </c>
      <c r="L1472" s="31">
        <v>4</v>
      </c>
      <c r="M1472" s="38">
        <v>30.04</v>
      </c>
      <c r="N1472" s="5"/>
      <c r="O1472" t="str">
        <f>VLOOKUP(I1472,Article_famille!A:B,2,FALSE)</f>
        <v>Yeux</v>
      </c>
      <c r="P1472" t="str">
        <f>VLOOKUP(A1472,'Copier commandes wix'!I:N,4,FALSE)</f>
        <v>‎05‎/‎07‎/‎2017</v>
      </c>
      <c r="Q1472">
        <f>VLOOKUP(G1472,'effectif par contrat'!A:B,2,FALSE)</f>
        <v>6</v>
      </c>
    </row>
    <row r="1473" spans="1:17" x14ac:dyDescent="0.35">
      <c r="A1473" s="58" t="s">
        <v>1857</v>
      </c>
      <c r="B1473" s="40" t="s">
        <v>532</v>
      </c>
      <c r="C1473" s="40" t="str">
        <f t="shared" si="128"/>
        <v>jean-luc</v>
      </c>
      <c r="D1473" s="40">
        <f t="shared" si="129"/>
        <v>9</v>
      </c>
      <c r="E1473" s="40">
        <f t="shared" si="130"/>
        <v>13</v>
      </c>
      <c r="F1473" s="40" t="str">
        <f t="shared" si="131"/>
        <v>cebe</v>
      </c>
      <c r="G1473" s="40" t="str">
        <f>VLOOKUP(F1473,'Effectif contrat'!A:B,2,FALSE)</f>
        <v>CHANTIERS ELEC - REIXACH</v>
      </c>
      <c r="H1473" s="32" t="s">
        <v>19</v>
      </c>
      <c r="I1473" s="32" t="s">
        <v>553</v>
      </c>
      <c r="J1473" s="32"/>
      <c r="K1473" s="39">
        <v>2.75</v>
      </c>
      <c r="L1473" s="32">
        <v>6</v>
      </c>
      <c r="M1473" s="39">
        <v>16.5</v>
      </c>
      <c r="N1473" s="6"/>
      <c r="O1473" t="str">
        <f>VLOOKUP(I1473,Article_famille!A:B,2,FALSE)</f>
        <v>Tête</v>
      </c>
      <c r="P1473" t="str">
        <f>VLOOKUP(A1473,'Copier commandes wix'!I:N,4,FALSE)</f>
        <v>‎05‎/‎07‎/‎2017</v>
      </c>
      <c r="Q1473">
        <f>VLOOKUP(G1473,'effectif par contrat'!A:B,2,FALSE)</f>
        <v>6</v>
      </c>
    </row>
    <row r="1474" spans="1:17" x14ac:dyDescent="0.35">
      <c r="A1474" s="58" t="s">
        <v>1858</v>
      </c>
      <c r="B1474" s="40" t="s">
        <v>451</v>
      </c>
      <c r="C1474" s="40" t="str">
        <f t="shared" si="128"/>
        <v>stephane</v>
      </c>
      <c r="D1474" s="40">
        <f t="shared" si="129"/>
        <v>9</v>
      </c>
      <c r="E1474" s="40">
        <f t="shared" si="130"/>
        <v>16</v>
      </c>
      <c r="F1474" s="40" t="str">
        <f t="shared" si="131"/>
        <v>mirouze</v>
      </c>
      <c r="G1474" s="40" t="str">
        <f>VLOOKUP(F1474,'Effectif contrat'!A:B,2,FALSE)</f>
        <v>ATELIER B05</v>
      </c>
      <c r="H1474" s="31" t="s">
        <v>19</v>
      </c>
      <c r="I1474" s="31" t="s">
        <v>122</v>
      </c>
      <c r="J1474" s="31"/>
      <c r="K1474" s="38">
        <v>13.3</v>
      </c>
      <c r="L1474" s="31">
        <v>1</v>
      </c>
      <c r="M1474" s="38">
        <v>13.3</v>
      </c>
      <c r="N1474" s="5"/>
      <c r="O1474" t="str">
        <f>VLOOKUP(I1474,Article_famille!A:B,2,FALSE)</f>
        <v>Auditif</v>
      </c>
      <c r="P1474" t="str">
        <f>VLOOKUP(A1474,'Copier commandes wix'!I:N,4,FALSE)</f>
        <v>‎06‎/‎07‎/‎2017</v>
      </c>
      <c r="Q1474">
        <f>VLOOKUP(G1474,'effectif par contrat'!A:B,2,FALSE)</f>
        <v>5</v>
      </c>
    </row>
    <row r="1475" spans="1:17" x14ac:dyDescent="0.35">
      <c r="A1475" s="58" t="s">
        <v>1859</v>
      </c>
      <c r="B1475" s="40" t="s">
        <v>451</v>
      </c>
      <c r="C1475" s="40" t="str">
        <f t="shared" si="128"/>
        <v>stephane</v>
      </c>
      <c r="D1475" s="40">
        <f t="shared" si="129"/>
        <v>9</v>
      </c>
      <c r="E1475" s="40">
        <f t="shared" si="130"/>
        <v>16</v>
      </c>
      <c r="F1475" s="40" t="str">
        <f t="shared" si="131"/>
        <v>mirouze</v>
      </c>
      <c r="G1475" s="40" t="str">
        <f>VLOOKUP(F1475,'Effectif contrat'!A:B,2,FALSE)</f>
        <v>ATELIER B05</v>
      </c>
      <c r="H1475" s="31" t="s">
        <v>19</v>
      </c>
      <c r="I1475" s="31" t="s">
        <v>443</v>
      </c>
      <c r="J1475" s="31"/>
      <c r="K1475" s="38">
        <v>3.95</v>
      </c>
      <c r="L1475" s="31">
        <v>8</v>
      </c>
      <c r="M1475" s="38">
        <v>31.6</v>
      </c>
      <c r="N1475" s="5"/>
      <c r="O1475" t="str">
        <f>VLOOKUP(I1475,Article_famille!A:B,2,FALSE)</f>
        <v>Respiratoire</v>
      </c>
      <c r="P1475" t="str">
        <f>VLOOKUP(A1475,'Copier commandes wix'!I:N,4,FALSE)</f>
        <v>‎10‎/‎07‎/‎2017</v>
      </c>
      <c r="Q1475">
        <f>VLOOKUP(G1475,'effectif par contrat'!A:B,2,FALSE)</f>
        <v>5</v>
      </c>
    </row>
    <row r="1476" spans="1:17" x14ac:dyDescent="0.35">
      <c r="A1476" s="58" t="s">
        <v>1860</v>
      </c>
      <c r="B1476" s="40" t="s">
        <v>451</v>
      </c>
      <c r="C1476" s="40" t="str">
        <f t="shared" si="128"/>
        <v>stephane</v>
      </c>
      <c r="D1476" s="40">
        <f t="shared" si="129"/>
        <v>9</v>
      </c>
      <c r="E1476" s="40">
        <f t="shared" si="130"/>
        <v>16</v>
      </c>
      <c r="F1476" s="40" t="str">
        <f t="shared" si="131"/>
        <v>mirouze</v>
      </c>
      <c r="G1476" s="40" t="str">
        <f>VLOOKUP(F1476,'Effectif contrat'!A:B,2,FALSE)</f>
        <v>ATELIER B05</v>
      </c>
      <c r="H1476" s="31" t="s">
        <v>19</v>
      </c>
      <c r="I1476" s="31" t="s">
        <v>20</v>
      </c>
      <c r="J1476" s="31">
        <v>9</v>
      </c>
      <c r="K1476" s="38">
        <v>3.71</v>
      </c>
      <c r="L1476" s="31">
        <v>10</v>
      </c>
      <c r="M1476" s="38">
        <v>37.1</v>
      </c>
      <c r="N1476" s="5"/>
      <c r="O1476" t="str">
        <f>VLOOKUP(I1476,Article_famille!A:B,2,FALSE)</f>
        <v>Mains</v>
      </c>
      <c r="P1476" t="str">
        <f>VLOOKUP(A1476,'Copier commandes wix'!I:N,4,FALSE)</f>
        <v>‎10‎/‎07‎/‎2017</v>
      </c>
      <c r="Q1476">
        <f>VLOOKUP(G1476,'effectif par contrat'!A:B,2,FALSE)</f>
        <v>5</v>
      </c>
    </row>
    <row r="1477" spans="1:17" x14ac:dyDescent="0.35">
      <c r="A1477" s="58" t="s">
        <v>1861</v>
      </c>
      <c r="B1477" s="40" t="s">
        <v>542</v>
      </c>
      <c r="C1477" s="40" t="str">
        <f t="shared" si="128"/>
        <v>Emmanuel</v>
      </c>
      <c r="D1477" s="40">
        <f t="shared" si="129"/>
        <v>9</v>
      </c>
      <c r="E1477" s="40">
        <f t="shared" si="130"/>
        <v>16</v>
      </c>
      <c r="F1477" s="40" t="str">
        <f t="shared" si="131"/>
        <v>Grignon</v>
      </c>
      <c r="G1477" s="40" t="str">
        <f>VLOOKUP(F1477,'Effectif contrat'!A:B,2,FALSE)</f>
        <v>AIRBUS - MAINTENANCE MOSE</v>
      </c>
      <c r="H1477" s="31" t="s">
        <v>112</v>
      </c>
      <c r="I1477" s="31" t="s">
        <v>113</v>
      </c>
      <c r="J1477" s="31" t="s">
        <v>15</v>
      </c>
      <c r="K1477" s="38">
        <v>0</v>
      </c>
      <c r="L1477" s="31">
        <v>4</v>
      </c>
      <c r="M1477" s="38">
        <v>0</v>
      </c>
      <c r="N1477" s="5"/>
      <c r="O1477" t="str">
        <f>VLOOKUP(I1477,Article_famille!A:B,2,FALSE)</f>
        <v>VPI</v>
      </c>
      <c r="P1477" t="str">
        <f>VLOOKUP(A1477,'Copier commandes wix'!I:N,4,FALSE)</f>
        <v>‎10‎/‎07‎/‎2017</v>
      </c>
      <c r="Q1477">
        <f>VLOOKUP(G1477,'effectif par contrat'!A:B,2,FALSE)</f>
        <v>37</v>
      </c>
    </row>
    <row r="1478" spans="1:17" x14ac:dyDescent="0.35">
      <c r="A1478" s="58" t="s">
        <v>1862</v>
      </c>
      <c r="B1478" s="40" t="s">
        <v>589</v>
      </c>
      <c r="C1478" s="40" t="str">
        <f t="shared" si="128"/>
        <v>Erwann</v>
      </c>
      <c r="D1478" s="40">
        <f t="shared" si="129"/>
        <v>7</v>
      </c>
      <c r="E1478" s="40">
        <f t="shared" si="130"/>
        <v>16</v>
      </c>
      <c r="F1478" s="40" t="str">
        <f t="shared" si="131"/>
        <v>GUILLEMIN</v>
      </c>
      <c r="G1478" s="40" t="str">
        <f>VLOOKUP(F1478,'Effectif contrat'!A:B,2,FALSE)</f>
        <v>SAFRAN NACELLES - SUIVI TVX NEUFS</v>
      </c>
      <c r="H1478" s="31" t="s">
        <v>19</v>
      </c>
      <c r="I1478" s="31" t="s">
        <v>37</v>
      </c>
      <c r="J1478" s="31">
        <v>42</v>
      </c>
      <c r="K1478" s="38">
        <v>35.200000000000003</v>
      </c>
      <c r="L1478" s="31">
        <v>1</v>
      </c>
      <c r="M1478" s="38">
        <v>35.200000000000003</v>
      </c>
      <c r="N1478" s="5"/>
      <c r="O1478" t="str">
        <f>VLOOKUP(I1478,Article_famille!A:B,2,FALSE)</f>
        <v>Pieds</v>
      </c>
      <c r="P1478" t="str">
        <f>VLOOKUP(A1478,'Copier commandes wix'!I:N,4,FALSE)</f>
        <v>‎17‎/‎07‎/‎2017</v>
      </c>
      <c r="Q1478">
        <f>VLOOKUP(G1478,'effectif par contrat'!A:B,2,FALSE)</f>
        <v>1</v>
      </c>
    </row>
    <row r="1479" spans="1:17" x14ac:dyDescent="0.35">
      <c r="A1479" s="58" t="s">
        <v>1863</v>
      </c>
      <c r="B1479" s="40" t="s">
        <v>558</v>
      </c>
      <c r="C1479" s="40" t="str">
        <f t="shared" si="128"/>
        <v>stephane</v>
      </c>
      <c r="D1479" s="40">
        <f t="shared" si="129"/>
        <v>9</v>
      </c>
      <c r="E1479" s="40">
        <f t="shared" si="130"/>
        <v>15</v>
      </c>
      <c r="F1479" s="40" t="str">
        <f t="shared" si="131"/>
        <v>delmas</v>
      </c>
      <c r="G1479" s="40" t="str">
        <f>VLOOKUP(F1479,'Effectif contrat'!A:B,2,FALSE)</f>
        <v>DGA - MAINTENANCE</v>
      </c>
      <c r="H1479" s="31" t="s">
        <v>19</v>
      </c>
      <c r="I1479" s="31" t="s">
        <v>577</v>
      </c>
      <c r="J1479" s="31"/>
      <c r="K1479" s="38">
        <v>6.46</v>
      </c>
      <c r="L1479" s="31">
        <v>3</v>
      </c>
      <c r="M1479" s="38">
        <v>19.38</v>
      </c>
      <c r="N1479" s="5"/>
      <c r="O1479" t="str">
        <f>VLOOKUP(I1479,Article_famille!A:B,2,FALSE)</f>
        <v>Yeux</v>
      </c>
      <c r="P1479" t="str">
        <f>VLOOKUP(A1479,'Copier commandes wix'!I:N,4,FALSE)</f>
        <v>‎19‎/‎07‎/‎2017</v>
      </c>
      <c r="Q1479">
        <f>VLOOKUP(G1479,'effectif par contrat'!A:B,2,FALSE)</f>
        <v>1</v>
      </c>
    </row>
    <row r="1480" spans="1:17" x14ac:dyDescent="0.35">
      <c r="A1480" s="58" t="s">
        <v>1864</v>
      </c>
      <c r="B1480" s="40" t="s">
        <v>451</v>
      </c>
      <c r="C1480" s="40" t="str">
        <f t="shared" si="128"/>
        <v>stephane</v>
      </c>
      <c r="D1480" s="40">
        <f t="shared" si="129"/>
        <v>9</v>
      </c>
      <c r="E1480" s="40">
        <f t="shared" si="130"/>
        <v>16</v>
      </c>
      <c r="F1480" s="40" t="str">
        <f t="shared" si="131"/>
        <v>mirouze</v>
      </c>
      <c r="G1480" s="40" t="str">
        <f>VLOOKUP(F1480,'Effectif contrat'!A:B,2,FALSE)</f>
        <v>ATELIER B05</v>
      </c>
      <c r="H1480" s="31" t="s">
        <v>19</v>
      </c>
      <c r="I1480" s="31" t="s">
        <v>468</v>
      </c>
      <c r="J1480" s="31"/>
      <c r="K1480" s="38">
        <v>5.63</v>
      </c>
      <c r="L1480" s="31">
        <v>2</v>
      </c>
      <c r="M1480" s="38">
        <v>11.26</v>
      </c>
      <c r="N1480" s="5"/>
      <c r="O1480" t="str">
        <f>VLOOKUP(I1480,Article_famille!A:B,2,FALSE)</f>
        <v>Yeux</v>
      </c>
      <c r="P1480" t="str">
        <f>VLOOKUP(A1480,'Copier commandes wix'!I:N,4,FALSE)</f>
        <v>‎19‎/‎07‎/‎2017</v>
      </c>
      <c r="Q1480">
        <f>VLOOKUP(G1480,'effectif par contrat'!A:B,2,FALSE)</f>
        <v>5</v>
      </c>
    </row>
    <row r="1481" spans="1:17" x14ac:dyDescent="0.35">
      <c r="A1481" s="58" t="s">
        <v>1864</v>
      </c>
      <c r="B1481" s="40" t="s">
        <v>451</v>
      </c>
      <c r="C1481" s="40" t="str">
        <f t="shared" si="128"/>
        <v>stephane</v>
      </c>
      <c r="D1481" s="40">
        <f t="shared" si="129"/>
        <v>9</v>
      </c>
      <c r="E1481" s="40">
        <f t="shared" si="130"/>
        <v>16</v>
      </c>
      <c r="F1481" s="40" t="str">
        <f t="shared" si="131"/>
        <v>mirouze</v>
      </c>
      <c r="G1481" s="40" t="str">
        <f>VLOOKUP(F1481,'Effectif contrat'!A:B,2,FALSE)</f>
        <v>ATELIER B05</v>
      </c>
      <c r="H1481" s="32" t="s">
        <v>19</v>
      </c>
      <c r="I1481" s="32" t="s">
        <v>175</v>
      </c>
      <c r="J1481" s="32">
        <v>10</v>
      </c>
      <c r="K1481" s="39">
        <v>13.32</v>
      </c>
      <c r="L1481" s="32">
        <v>2</v>
      </c>
      <c r="M1481" s="39">
        <v>26.64</v>
      </c>
      <c r="N1481" s="6"/>
      <c r="O1481" t="str">
        <f>VLOOKUP(I1481,Article_famille!A:B,2,FALSE)</f>
        <v>Mains</v>
      </c>
      <c r="P1481" t="str">
        <f>VLOOKUP(A1481,'Copier commandes wix'!I:N,4,FALSE)</f>
        <v>‎19‎/‎07‎/‎2017</v>
      </c>
      <c r="Q1481">
        <f>VLOOKUP(G1481,'effectif par contrat'!A:B,2,FALSE)</f>
        <v>5</v>
      </c>
    </row>
    <row r="1482" spans="1:17" x14ac:dyDescent="0.35">
      <c r="A1482" s="58" t="s">
        <v>1865</v>
      </c>
      <c r="B1482" s="40" t="s">
        <v>117</v>
      </c>
      <c r="C1482" s="40" t="str">
        <f t="shared" si="128"/>
        <v>alexis</v>
      </c>
      <c r="D1482" s="40">
        <f t="shared" si="129"/>
        <v>7</v>
      </c>
      <c r="E1482" s="40">
        <f t="shared" si="130"/>
        <v>15</v>
      </c>
      <c r="F1482" s="40" t="str">
        <f t="shared" si="131"/>
        <v>tamowski</v>
      </c>
      <c r="G1482" s="40" t="str">
        <f>VLOOKUP(F1482,'Effectif contrat'!A:B,2,FALSE)</f>
        <v>AIRBUS - MAINTENANCE MOSE</v>
      </c>
      <c r="H1482" s="31" t="s">
        <v>19</v>
      </c>
      <c r="I1482" s="31" t="s">
        <v>20</v>
      </c>
      <c r="J1482" s="31">
        <v>9</v>
      </c>
      <c r="K1482" s="38">
        <v>3.71</v>
      </c>
      <c r="L1482" s="31">
        <v>120</v>
      </c>
      <c r="M1482" s="38">
        <v>445.2</v>
      </c>
      <c r="N1482" s="5"/>
      <c r="O1482" t="str">
        <f>VLOOKUP(I1482,Article_famille!A:B,2,FALSE)</f>
        <v>Mains</v>
      </c>
      <c r="P1482" t="str">
        <f>VLOOKUP(A1482,'Copier commandes wix'!I:N,4,FALSE)</f>
        <v>‎19‎/‎07‎/‎2017</v>
      </c>
      <c r="Q1482">
        <f>VLOOKUP(G1482,'effectif par contrat'!A:B,2,FALSE)</f>
        <v>37</v>
      </c>
    </row>
    <row r="1483" spans="1:17" x14ac:dyDescent="0.35">
      <c r="A1483" s="58" t="s">
        <v>1865</v>
      </c>
      <c r="B1483" s="40" t="s">
        <v>117</v>
      </c>
      <c r="C1483" s="40" t="str">
        <f t="shared" si="128"/>
        <v>alexis</v>
      </c>
      <c r="D1483" s="40">
        <f t="shared" si="129"/>
        <v>7</v>
      </c>
      <c r="E1483" s="40">
        <f t="shared" si="130"/>
        <v>15</v>
      </c>
      <c r="F1483" s="40" t="str">
        <f t="shared" si="131"/>
        <v>tamowski</v>
      </c>
      <c r="G1483" s="40" t="str">
        <f>VLOOKUP(F1483,'Effectif contrat'!A:B,2,FALSE)</f>
        <v>AIRBUS - MAINTENANCE MOSE</v>
      </c>
      <c r="H1483" s="32" t="s">
        <v>19</v>
      </c>
      <c r="I1483" s="32" t="s">
        <v>20</v>
      </c>
      <c r="J1483" s="32">
        <v>10</v>
      </c>
      <c r="K1483" s="39">
        <v>3.71</v>
      </c>
      <c r="L1483" s="32">
        <v>200</v>
      </c>
      <c r="M1483" s="39">
        <v>742</v>
      </c>
      <c r="N1483" s="6"/>
      <c r="O1483" t="str">
        <f>VLOOKUP(I1483,Article_famille!A:B,2,FALSE)</f>
        <v>Mains</v>
      </c>
      <c r="P1483" t="str">
        <f>VLOOKUP(A1483,'Copier commandes wix'!I:N,4,FALSE)</f>
        <v>‎19‎/‎07‎/‎2017</v>
      </c>
      <c r="Q1483">
        <f>VLOOKUP(G1483,'effectif par contrat'!A:B,2,FALSE)</f>
        <v>37</v>
      </c>
    </row>
    <row r="1484" spans="1:17" x14ac:dyDescent="0.35">
      <c r="A1484" s="58" t="s">
        <v>1865</v>
      </c>
      <c r="B1484" s="40" t="s">
        <v>117</v>
      </c>
      <c r="C1484" s="40" t="str">
        <f t="shared" si="128"/>
        <v>alexis</v>
      </c>
      <c r="D1484" s="40">
        <f t="shared" si="129"/>
        <v>7</v>
      </c>
      <c r="E1484" s="40">
        <f t="shared" si="130"/>
        <v>15</v>
      </c>
      <c r="F1484" s="40" t="str">
        <f t="shared" si="131"/>
        <v>tamowski</v>
      </c>
      <c r="G1484" s="40" t="str">
        <f>VLOOKUP(F1484,'Effectif contrat'!A:B,2,FALSE)</f>
        <v>AIRBUS - MAINTENANCE MOSE</v>
      </c>
      <c r="H1484" s="31" t="s">
        <v>19</v>
      </c>
      <c r="I1484" s="31" t="s">
        <v>443</v>
      </c>
      <c r="J1484" s="31"/>
      <c r="K1484" s="38">
        <v>3.95</v>
      </c>
      <c r="L1484" s="31">
        <v>20</v>
      </c>
      <c r="M1484" s="38">
        <v>79</v>
      </c>
      <c r="N1484" s="5"/>
      <c r="O1484" t="str">
        <f>VLOOKUP(I1484,Article_famille!A:B,2,FALSE)</f>
        <v>Respiratoire</v>
      </c>
      <c r="P1484" t="str">
        <f>VLOOKUP(A1484,'Copier commandes wix'!I:N,4,FALSE)</f>
        <v>‎19‎/‎07‎/‎2017</v>
      </c>
      <c r="Q1484">
        <f>VLOOKUP(G1484,'effectif par contrat'!A:B,2,FALSE)</f>
        <v>37</v>
      </c>
    </row>
    <row r="1485" spans="1:17" x14ac:dyDescent="0.35">
      <c r="A1485" s="58" t="s">
        <v>1865</v>
      </c>
      <c r="B1485" s="40" t="s">
        <v>117</v>
      </c>
      <c r="C1485" s="40" t="str">
        <f t="shared" si="128"/>
        <v>alexis</v>
      </c>
      <c r="D1485" s="40">
        <f t="shared" si="129"/>
        <v>7</v>
      </c>
      <c r="E1485" s="40">
        <f t="shared" si="130"/>
        <v>15</v>
      </c>
      <c r="F1485" s="40" t="str">
        <f t="shared" si="131"/>
        <v>tamowski</v>
      </c>
      <c r="G1485" s="40" t="str">
        <f>VLOOKUP(F1485,'Effectif contrat'!A:B,2,FALSE)</f>
        <v>AIRBUS - MAINTENANCE MOSE</v>
      </c>
      <c r="H1485" s="32" t="s">
        <v>19</v>
      </c>
      <c r="I1485" s="32" t="s">
        <v>468</v>
      </c>
      <c r="J1485" s="32"/>
      <c r="K1485" s="39">
        <v>5.63</v>
      </c>
      <c r="L1485" s="32">
        <v>21</v>
      </c>
      <c r="M1485" s="39">
        <v>118.23</v>
      </c>
      <c r="N1485" s="6"/>
      <c r="O1485" t="str">
        <f>VLOOKUP(I1485,Article_famille!A:B,2,FALSE)</f>
        <v>Yeux</v>
      </c>
      <c r="P1485" t="str">
        <f>VLOOKUP(A1485,'Copier commandes wix'!I:N,4,FALSE)</f>
        <v>‎19‎/‎07‎/‎2017</v>
      </c>
      <c r="Q1485">
        <f>VLOOKUP(G1485,'effectif par contrat'!A:B,2,FALSE)</f>
        <v>37</v>
      </c>
    </row>
    <row r="1486" spans="1:17" x14ac:dyDescent="0.35">
      <c r="A1486" s="58" t="s">
        <v>1866</v>
      </c>
      <c r="B1486" s="40" t="s">
        <v>507</v>
      </c>
      <c r="C1486" s="40" t="str">
        <f t="shared" si="128"/>
        <v>Xavier</v>
      </c>
      <c r="D1486" s="40">
        <f t="shared" si="129"/>
        <v>7</v>
      </c>
      <c r="E1486" s="40">
        <f t="shared" si="130"/>
        <v>14</v>
      </c>
      <c r="F1486" s="40" t="str">
        <f t="shared" si="131"/>
        <v>ORRIERE</v>
      </c>
      <c r="G1486" s="40" t="str">
        <f>VLOOKUP(F1486,'Effectif contrat'!A:B,2,FALSE)</f>
        <v>B05 - FONCTIONS SUPPORT</v>
      </c>
      <c r="H1486" s="31" t="s">
        <v>19</v>
      </c>
      <c r="I1486" s="31" t="s">
        <v>509</v>
      </c>
      <c r="J1486" s="31"/>
      <c r="K1486" s="38">
        <v>6.59</v>
      </c>
      <c r="L1486" s="31">
        <v>2</v>
      </c>
      <c r="M1486" s="38">
        <v>13.18</v>
      </c>
      <c r="N1486" s="5"/>
      <c r="O1486" t="str">
        <f>VLOOKUP(I1486,Article_famille!A:B,2,FALSE)</f>
        <v>Corps</v>
      </c>
      <c r="P1486" t="str">
        <f>VLOOKUP(A1486,'Copier commandes wix'!I:N,4,FALSE)</f>
        <v>‎20‎/‎07‎/‎2017</v>
      </c>
      <c r="Q1486">
        <f>VLOOKUP(G1486,'effectif par contrat'!A:B,2,FALSE)</f>
        <v>10</v>
      </c>
    </row>
    <row r="1487" spans="1:17" x14ac:dyDescent="0.35">
      <c r="A1487" s="58" t="s">
        <v>1867</v>
      </c>
      <c r="B1487" s="40" t="s">
        <v>590</v>
      </c>
      <c r="C1487" s="40" t="str">
        <f t="shared" si="128"/>
        <v>romain</v>
      </c>
      <c r="D1487" s="40">
        <f t="shared" si="129"/>
        <v>7</v>
      </c>
      <c r="E1487" s="40">
        <f t="shared" si="130"/>
        <v>13</v>
      </c>
      <c r="F1487" s="40" t="str">
        <f t="shared" si="131"/>
        <v>vidoni</v>
      </c>
      <c r="G1487" s="40" t="str">
        <f>VLOOKUP(F1487,'Effectif contrat'!A:B,2,FALSE)</f>
        <v>AIRBUS - MAINTENANCE MOSE</v>
      </c>
      <c r="H1487" s="31" t="s">
        <v>19</v>
      </c>
      <c r="I1487" s="31" t="s">
        <v>20</v>
      </c>
      <c r="J1487" s="31">
        <v>10</v>
      </c>
      <c r="K1487" s="38">
        <v>3.71</v>
      </c>
      <c r="L1487" s="31">
        <v>3</v>
      </c>
      <c r="M1487" s="38">
        <v>11.13</v>
      </c>
      <c r="N1487" s="5"/>
      <c r="O1487" t="str">
        <f>VLOOKUP(I1487,Article_famille!A:B,2,FALSE)</f>
        <v>Mains</v>
      </c>
      <c r="P1487" t="str">
        <f>VLOOKUP(A1487,'Copier commandes wix'!I:N,4,FALSE)</f>
        <v>‎20‎/‎07‎/‎2017</v>
      </c>
      <c r="Q1487">
        <f>VLOOKUP(G1487,'effectif par contrat'!A:B,2,FALSE)</f>
        <v>37</v>
      </c>
    </row>
    <row r="1488" spans="1:17" x14ac:dyDescent="0.35">
      <c r="A1488" s="58" t="s">
        <v>1867</v>
      </c>
      <c r="B1488" s="40" t="s">
        <v>590</v>
      </c>
      <c r="C1488" s="40" t="str">
        <f t="shared" si="128"/>
        <v>romain</v>
      </c>
      <c r="D1488" s="40">
        <f t="shared" si="129"/>
        <v>7</v>
      </c>
      <c r="E1488" s="40">
        <f t="shared" si="130"/>
        <v>13</v>
      </c>
      <c r="F1488" s="40" t="str">
        <f t="shared" si="131"/>
        <v>vidoni</v>
      </c>
      <c r="G1488" s="40" t="str">
        <f>VLOOKUP(F1488,'Effectif contrat'!A:B,2,FALSE)</f>
        <v>AIRBUS - MAINTENANCE MOSE</v>
      </c>
      <c r="H1488" s="32" t="s">
        <v>19</v>
      </c>
      <c r="I1488" s="32" t="s">
        <v>20</v>
      </c>
      <c r="J1488" s="32">
        <v>9</v>
      </c>
      <c r="K1488" s="39">
        <v>3.71</v>
      </c>
      <c r="L1488" s="32">
        <v>5</v>
      </c>
      <c r="M1488" s="39">
        <v>18.55</v>
      </c>
      <c r="N1488" s="6"/>
      <c r="O1488" t="str">
        <f>VLOOKUP(I1488,Article_famille!A:B,2,FALSE)</f>
        <v>Mains</v>
      </c>
      <c r="P1488" t="str">
        <f>VLOOKUP(A1488,'Copier commandes wix'!I:N,4,FALSE)</f>
        <v>‎20‎/‎07‎/‎2017</v>
      </c>
      <c r="Q1488">
        <f>VLOOKUP(G1488,'effectif par contrat'!A:B,2,FALSE)</f>
        <v>37</v>
      </c>
    </row>
    <row r="1489" spans="1:17" x14ac:dyDescent="0.35">
      <c r="A1489" s="58" t="s">
        <v>1868</v>
      </c>
      <c r="B1489" s="40" t="s">
        <v>1595</v>
      </c>
      <c r="C1489" s="40" t="str">
        <f t="shared" si="128"/>
        <v>Juan-LUCAS</v>
      </c>
      <c r="D1489" s="40">
        <f t="shared" si="129"/>
        <v>11</v>
      </c>
      <c r="E1489" s="40">
        <f t="shared" si="130"/>
        <v>16</v>
      </c>
      <c r="F1489" s="40" t="str">
        <f t="shared" si="131"/>
        <v>Rubio</v>
      </c>
      <c r="G1489" s="40" t="str">
        <f>VLOOKUP(F1489,'Effectif contrat'!A:B,2,FALSE)</f>
        <v>MERIAL - MAINTENANCE</v>
      </c>
      <c r="H1489" s="31" t="s">
        <v>112</v>
      </c>
      <c r="I1489" s="31" t="s">
        <v>113</v>
      </c>
      <c r="J1489" s="31" t="s">
        <v>13</v>
      </c>
      <c r="K1489" s="38">
        <v>0</v>
      </c>
      <c r="L1489" s="31">
        <v>5</v>
      </c>
      <c r="M1489" s="38">
        <v>0</v>
      </c>
      <c r="N1489" s="5"/>
      <c r="O1489" t="str">
        <f>VLOOKUP(I1489,Article_famille!A:B,2,FALSE)</f>
        <v>VPI</v>
      </c>
      <c r="P1489" t="str">
        <f>VLOOKUP(A1489,'Copier commandes wix'!I:N,4,FALSE)</f>
        <v>‎24‎/‎07‎/‎2017</v>
      </c>
      <c r="Q1489">
        <f>VLOOKUP(G1489,'effectif par contrat'!A:B,2,FALSE)</f>
        <v>6</v>
      </c>
    </row>
    <row r="1490" spans="1:17" ht="19.5" customHeight="1" x14ac:dyDescent="0.35">
      <c r="A1490" s="58" t="s">
        <v>1869</v>
      </c>
      <c r="B1490" s="40" t="s">
        <v>100</v>
      </c>
      <c r="C1490" s="40" t="str">
        <f t="shared" si="128"/>
        <v>christophe</v>
      </c>
      <c r="D1490" s="40">
        <f t="shared" si="129"/>
        <v>11</v>
      </c>
      <c r="E1490" s="40">
        <f t="shared" si="130"/>
        <v>17</v>
      </c>
      <c r="F1490" s="40" t="str">
        <f t="shared" si="131"/>
        <v>combes</v>
      </c>
      <c r="G1490" s="40" t="str">
        <f>VLOOKUP(F1490,'Effectif contrat'!A:B,2,FALSE)</f>
        <v>AIRBUS - MAINTENANCE MOSE</v>
      </c>
      <c r="H1490" s="31" t="s">
        <v>112</v>
      </c>
      <c r="I1490" s="31" t="s">
        <v>113</v>
      </c>
      <c r="J1490" s="31" t="s">
        <v>13</v>
      </c>
      <c r="K1490" s="38">
        <v>0</v>
      </c>
      <c r="L1490" s="31">
        <v>3</v>
      </c>
      <c r="M1490" s="38">
        <v>0</v>
      </c>
      <c r="N1490" s="5"/>
      <c r="O1490" t="str">
        <f>VLOOKUP(I1490,Article_famille!A:B,2,FALSE)</f>
        <v>VPI</v>
      </c>
      <c r="P1490" t="str">
        <f>VLOOKUP(A1490,'Copier commandes wix'!I:N,4,FALSE)</f>
        <v>‎25‎/‎07‎/‎2017</v>
      </c>
      <c r="Q1490">
        <f>VLOOKUP(G1490,'effectif par contrat'!A:B,2,FALSE)</f>
        <v>37</v>
      </c>
    </row>
    <row r="1491" spans="1:17" x14ac:dyDescent="0.35">
      <c r="A1491" s="58" t="s">
        <v>1870</v>
      </c>
      <c r="B1491" s="40" t="s">
        <v>1585</v>
      </c>
      <c r="C1491" s="40" t="str">
        <f t="shared" si="128"/>
        <v>maxime</v>
      </c>
      <c r="D1491" s="40">
        <f t="shared" si="129"/>
        <v>7</v>
      </c>
      <c r="E1491" s="40">
        <f t="shared" si="130"/>
        <v>13</v>
      </c>
      <c r="F1491" s="40" t="str">
        <f t="shared" si="131"/>
        <v>sandrE</v>
      </c>
      <c r="G1491" s="40" t="str">
        <f>VLOOKUP(F1491,'Effectif contrat'!A:B,2,FALSE)</f>
        <v xml:space="preserve">AIRBUS - MAINTENANCE OES </v>
      </c>
      <c r="H1491" s="31" t="s">
        <v>112</v>
      </c>
      <c r="I1491" s="31" t="s">
        <v>113</v>
      </c>
      <c r="J1491" s="31" t="s">
        <v>209</v>
      </c>
      <c r="K1491" s="38">
        <v>0</v>
      </c>
      <c r="L1491" s="31">
        <v>5</v>
      </c>
      <c r="M1491" s="38">
        <v>0</v>
      </c>
      <c r="N1491" s="5"/>
      <c r="O1491" t="str">
        <f>VLOOKUP(I1491,Article_famille!A:B,2,FALSE)</f>
        <v>VPI</v>
      </c>
      <c r="P1491" t="str">
        <f>VLOOKUP(A1491,'Copier commandes wix'!I:N,4,FALSE)</f>
        <v>‎25‎/‎07‎/‎2017</v>
      </c>
      <c r="Q1491">
        <f>VLOOKUP(G1491,'effectif par contrat'!A:B,2,FALSE)</f>
        <v>34</v>
      </c>
    </row>
    <row r="1492" spans="1:17" x14ac:dyDescent="0.35">
      <c r="A1492" s="58" t="s">
        <v>1871</v>
      </c>
      <c r="B1492" s="40" t="s">
        <v>451</v>
      </c>
      <c r="C1492" s="40" t="str">
        <f t="shared" si="128"/>
        <v>stephane</v>
      </c>
      <c r="D1492" s="40">
        <f t="shared" si="129"/>
        <v>9</v>
      </c>
      <c r="E1492" s="40">
        <f t="shared" si="130"/>
        <v>16</v>
      </c>
      <c r="F1492" s="40" t="str">
        <f t="shared" si="131"/>
        <v>mirouze</v>
      </c>
      <c r="G1492" s="40" t="str">
        <f>VLOOKUP(F1492,'Effectif contrat'!A:B,2,FALSE)</f>
        <v>ATELIER B05</v>
      </c>
      <c r="H1492" s="31" t="s">
        <v>19</v>
      </c>
      <c r="I1492" s="31" t="s">
        <v>20</v>
      </c>
      <c r="J1492" s="31">
        <v>10</v>
      </c>
      <c r="K1492" s="38">
        <v>3.71</v>
      </c>
      <c r="L1492" s="31">
        <v>10</v>
      </c>
      <c r="M1492" s="38">
        <v>37.1</v>
      </c>
      <c r="N1492" s="5"/>
      <c r="O1492" t="str">
        <f>VLOOKUP(I1492,Article_famille!A:B,2,FALSE)</f>
        <v>Mains</v>
      </c>
      <c r="P1492" t="str">
        <f>VLOOKUP(A1492,'Copier commandes wix'!I:N,4,FALSE)</f>
        <v>‎31‎/‎07‎/‎2017</v>
      </c>
      <c r="Q1492">
        <f>VLOOKUP(G1492,'effectif par contrat'!A:B,2,FALSE)</f>
        <v>5</v>
      </c>
    </row>
    <row r="1493" spans="1:17" x14ac:dyDescent="0.35">
      <c r="A1493" s="58" t="s">
        <v>1872</v>
      </c>
      <c r="B1493" s="40" t="s">
        <v>552</v>
      </c>
      <c r="C1493" s="40" t="str">
        <f t="shared" si="128"/>
        <v>eric</v>
      </c>
      <c r="D1493" s="40">
        <f t="shared" si="129"/>
        <v>5</v>
      </c>
      <c r="E1493" s="40">
        <f t="shared" si="130"/>
        <v>18</v>
      </c>
      <c r="F1493" s="40" t="str">
        <f t="shared" si="131"/>
        <v>sanchez-clary</v>
      </c>
      <c r="G1493" s="40" t="str">
        <f>VLOOKUP(F1493,'Effectif contrat'!A:B,2,FALSE)</f>
        <v>AIRBUS - MAINTENANCE FAL</v>
      </c>
      <c r="H1493" s="31" t="s">
        <v>574</v>
      </c>
      <c r="I1493" s="31" t="s">
        <v>575</v>
      </c>
      <c r="J1493" s="31">
        <v>43</v>
      </c>
      <c r="K1493" s="38">
        <v>60</v>
      </c>
      <c r="L1493" s="31">
        <v>1</v>
      </c>
      <c r="M1493" s="38">
        <v>60</v>
      </c>
      <c r="N1493" s="5"/>
      <c r="O1493" t="str">
        <f>VLOOKUP(I1493,Article_famille!A:B,2,FALSE)</f>
        <v>Pieds</v>
      </c>
      <c r="P1493" t="str">
        <f>VLOOKUP(A1493,'Copier commandes wix'!I:N,4,FALSE)</f>
        <v>‎31‎/‎07‎/‎2017</v>
      </c>
      <c r="Q1493">
        <f>VLOOKUP(G1493,'effectif par contrat'!A:B,2,FALSE)</f>
        <v>38</v>
      </c>
    </row>
    <row r="1494" spans="1:17" x14ac:dyDescent="0.35">
      <c r="A1494" s="58" t="s">
        <v>1873</v>
      </c>
      <c r="B1494" s="40" t="s">
        <v>474</v>
      </c>
      <c r="C1494" s="40" t="str">
        <f t="shared" si="128"/>
        <v>CEDRIC</v>
      </c>
      <c r="D1494" s="40">
        <f t="shared" si="129"/>
        <v>7</v>
      </c>
      <c r="E1494" s="40">
        <f t="shared" si="130"/>
        <v>14</v>
      </c>
      <c r="F1494" s="40" t="str">
        <f t="shared" si="131"/>
        <v>REIXACH</v>
      </c>
      <c r="G1494" s="40" t="str">
        <f>VLOOKUP(F1494,'Effectif contrat'!A:B,2,FALSE)</f>
        <v>CLIENTS DIVERS - TRAVAUX &amp; MAINTENANCE</v>
      </c>
      <c r="H1494" s="31" t="s">
        <v>574</v>
      </c>
      <c r="I1494" s="31" t="s">
        <v>575</v>
      </c>
      <c r="J1494" s="31">
        <v>39</v>
      </c>
      <c r="K1494" s="38">
        <v>60</v>
      </c>
      <c r="L1494" s="31">
        <v>1</v>
      </c>
      <c r="M1494" s="38">
        <v>60</v>
      </c>
      <c r="N1494" s="5"/>
      <c r="O1494" t="str">
        <f>VLOOKUP(I1494,Article_famille!A:B,2,FALSE)</f>
        <v>Pieds</v>
      </c>
      <c r="P1494" t="str">
        <f>VLOOKUP(A1494,'Copier commandes wix'!I:N,4,FALSE)</f>
        <v>‎27‎/‎07‎/‎2017</v>
      </c>
      <c r="Q1494">
        <f>VLOOKUP(G1494,'effectif par contrat'!A:B,2,FALSE)</f>
        <v>8</v>
      </c>
    </row>
    <row r="1495" spans="1:17" x14ac:dyDescent="0.35">
      <c r="A1495" s="58" t="s">
        <v>1874</v>
      </c>
      <c r="B1495" s="40" t="s">
        <v>558</v>
      </c>
      <c r="C1495" s="40" t="str">
        <f t="shared" si="128"/>
        <v>stephane</v>
      </c>
      <c r="D1495" s="40">
        <f t="shared" si="129"/>
        <v>9</v>
      </c>
      <c r="E1495" s="40">
        <f t="shared" si="130"/>
        <v>15</v>
      </c>
      <c r="F1495" s="40" t="str">
        <f t="shared" si="131"/>
        <v>delmas</v>
      </c>
      <c r="G1495" s="40" t="str">
        <f>VLOOKUP(F1495,'Effectif contrat'!A:B,2,FALSE)</f>
        <v>DGA - MAINTENANCE</v>
      </c>
      <c r="H1495" s="31" t="s">
        <v>19</v>
      </c>
      <c r="I1495" s="31" t="s">
        <v>562</v>
      </c>
      <c r="J1495" s="31" t="s">
        <v>13</v>
      </c>
      <c r="K1495" s="38">
        <v>43.33</v>
      </c>
      <c r="L1495" s="31">
        <v>1</v>
      </c>
      <c r="M1495" s="38">
        <v>43.33</v>
      </c>
      <c r="N1495" s="5"/>
      <c r="O1495" t="str">
        <f>VLOOKUP(I1495,Article_famille!A:B,2,FALSE)</f>
        <v>Travail en hauteur</v>
      </c>
      <c r="P1495" t="str">
        <f>VLOOKUP(A1495,'Copier commandes wix'!I:N,4,FALSE)</f>
        <v>‎21‎/‎07‎/‎2017</v>
      </c>
      <c r="Q1495">
        <f>VLOOKUP(G1495,'effectif par contrat'!A:B,2,FALSE)</f>
        <v>1</v>
      </c>
    </row>
    <row r="1496" spans="1:17" x14ac:dyDescent="0.35">
      <c r="A1496" s="58" t="s">
        <v>1874</v>
      </c>
      <c r="B1496" s="40" t="s">
        <v>558</v>
      </c>
      <c r="C1496" s="40" t="str">
        <f t="shared" si="128"/>
        <v>stephane</v>
      </c>
      <c r="D1496" s="40">
        <f t="shared" si="129"/>
        <v>9</v>
      </c>
      <c r="E1496" s="40">
        <f t="shared" si="130"/>
        <v>15</v>
      </c>
      <c r="F1496" s="40" t="str">
        <f t="shared" si="131"/>
        <v>delmas</v>
      </c>
      <c r="G1496" s="40" t="str">
        <f>VLOOKUP(F1496,'Effectif contrat'!A:B,2,FALSE)</f>
        <v>DGA - MAINTENANCE</v>
      </c>
      <c r="H1496" s="32" t="s">
        <v>19</v>
      </c>
      <c r="I1496" s="32" t="s">
        <v>561</v>
      </c>
      <c r="J1496" s="32"/>
      <c r="K1496" s="39">
        <v>105.35</v>
      </c>
      <c r="L1496" s="32">
        <v>1</v>
      </c>
      <c r="M1496" s="39">
        <v>105.35</v>
      </c>
      <c r="N1496" s="6"/>
      <c r="O1496" t="str">
        <f>VLOOKUP(I1496,Article_famille!A:B,2,FALSE)</f>
        <v>Travail en hauteur</v>
      </c>
      <c r="P1496" t="str">
        <f>VLOOKUP(A1496,'Copier commandes wix'!I:N,4,FALSE)</f>
        <v>‎21‎/‎07‎/‎2017</v>
      </c>
      <c r="Q1496">
        <f>VLOOKUP(G1496,'effectif par contrat'!A:B,2,FALSE)</f>
        <v>1</v>
      </c>
    </row>
    <row r="1497" spans="1:17" x14ac:dyDescent="0.35">
      <c r="A1497" s="58" t="s">
        <v>1874</v>
      </c>
      <c r="B1497" s="40" t="s">
        <v>558</v>
      </c>
      <c r="C1497" s="40" t="str">
        <f t="shared" si="128"/>
        <v>stephane</v>
      </c>
      <c r="D1497" s="40">
        <f t="shared" si="129"/>
        <v>9</v>
      </c>
      <c r="E1497" s="40">
        <f t="shared" si="130"/>
        <v>15</v>
      </c>
      <c r="F1497" s="40" t="str">
        <f t="shared" si="131"/>
        <v>delmas</v>
      </c>
      <c r="G1497" s="40" t="str">
        <f>VLOOKUP(F1497,'Effectif contrat'!A:B,2,FALSE)</f>
        <v>DGA - MAINTENANCE</v>
      </c>
      <c r="H1497" s="31" t="s">
        <v>19</v>
      </c>
      <c r="I1497" s="31" t="s">
        <v>551</v>
      </c>
      <c r="J1497" s="31"/>
      <c r="K1497" s="38">
        <v>9.75</v>
      </c>
      <c r="L1497" s="31">
        <v>1</v>
      </c>
      <c r="M1497" s="38">
        <v>9.75</v>
      </c>
      <c r="N1497" s="5"/>
      <c r="O1497" t="str">
        <f>VLOOKUP(I1497,Article_famille!A:B,2,FALSE)</f>
        <v>Travail en hauteur</v>
      </c>
      <c r="P1497" t="str">
        <f>VLOOKUP(A1497,'Copier commandes wix'!I:N,4,FALSE)</f>
        <v>‎21‎/‎07‎/‎2017</v>
      </c>
      <c r="Q1497">
        <f>VLOOKUP(G1497,'effectif par contrat'!A:B,2,FALSE)</f>
        <v>1</v>
      </c>
    </row>
    <row r="1498" spans="1:17" x14ac:dyDescent="0.35">
      <c r="A1498" s="58" t="s">
        <v>1874</v>
      </c>
      <c r="B1498" s="40" t="s">
        <v>558</v>
      </c>
      <c r="C1498" s="40" t="str">
        <f t="shared" si="128"/>
        <v>stephane</v>
      </c>
      <c r="D1498" s="40">
        <f t="shared" si="129"/>
        <v>9</v>
      </c>
      <c r="E1498" s="40">
        <f t="shared" si="130"/>
        <v>15</v>
      </c>
      <c r="F1498" s="40" t="str">
        <f t="shared" si="131"/>
        <v>delmas</v>
      </c>
      <c r="G1498" s="40" t="str">
        <f>VLOOKUP(F1498,'Effectif contrat'!A:B,2,FALSE)</f>
        <v>DGA - MAINTENANCE</v>
      </c>
      <c r="H1498" s="32" t="s">
        <v>19</v>
      </c>
      <c r="I1498" s="32" t="s">
        <v>122</v>
      </c>
      <c r="J1498" s="32"/>
      <c r="K1498" s="39">
        <v>13.3</v>
      </c>
      <c r="L1498" s="32">
        <v>1</v>
      </c>
      <c r="M1498" s="39">
        <v>13.3</v>
      </c>
      <c r="N1498" s="6"/>
      <c r="O1498" t="str">
        <f>VLOOKUP(I1498,Article_famille!A:B,2,FALSE)</f>
        <v>Auditif</v>
      </c>
      <c r="P1498" t="str">
        <f>VLOOKUP(A1498,'Copier commandes wix'!I:N,4,FALSE)</f>
        <v>‎21‎/‎07‎/‎2017</v>
      </c>
      <c r="Q1498">
        <f>VLOOKUP(G1498,'effectif par contrat'!A:B,2,FALSE)</f>
        <v>1</v>
      </c>
    </row>
    <row r="1499" spans="1:17" x14ac:dyDescent="0.35">
      <c r="A1499" s="58" t="s">
        <v>1874</v>
      </c>
      <c r="B1499" s="40" t="s">
        <v>558</v>
      </c>
      <c r="C1499" s="40" t="str">
        <f t="shared" si="128"/>
        <v>stephane</v>
      </c>
      <c r="D1499" s="40">
        <f t="shared" si="129"/>
        <v>9</v>
      </c>
      <c r="E1499" s="40">
        <f t="shared" si="130"/>
        <v>15</v>
      </c>
      <c r="F1499" s="40" t="str">
        <f t="shared" si="131"/>
        <v>delmas</v>
      </c>
      <c r="G1499" s="40" t="str">
        <f>VLOOKUP(F1499,'Effectif contrat'!A:B,2,FALSE)</f>
        <v>DGA - MAINTENANCE</v>
      </c>
      <c r="H1499" s="31" t="s">
        <v>574</v>
      </c>
      <c r="I1499" s="31" t="s">
        <v>575</v>
      </c>
      <c r="J1499" s="31">
        <v>42</v>
      </c>
      <c r="K1499" s="38">
        <v>60</v>
      </c>
      <c r="L1499" s="31">
        <v>1</v>
      </c>
      <c r="M1499" s="38">
        <v>60</v>
      </c>
      <c r="N1499" s="5"/>
      <c r="O1499" t="str">
        <f>VLOOKUP(I1499,Article_famille!A:B,2,FALSE)</f>
        <v>Pieds</v>
      </c>
      <c r="P1499" t="str">
        <f>VLOOKUP(A1499,'Copier commandes wix'!I:N,4,FALSE)</f>
        <v>‎21‎/‎07‎/‎2017</v>
      </c>
      <c r="Q1499">
        <f>VLOOKUP(G1499,'effectif par contrat'!A:B,2,FALSE)</f>
        <v>1</v>
      </c>
    </row>
    <row r="1500" spans="1:17" x14ac:dyDescent="0.35">
      <c r="A1500" s="58" t="s">
        <v>1875</v>
      </c>
      <c r="B1500" s="40" t="s">
        <v>586</v>
      </c>
      <c r="C1500" s="40" t="str">
        <f t="shared" si="128"/>
        <v>Jean-luc</v>
      </c>
      <c r="D1500" s="40">
        <f t="shared" si="129"/>
        <v>9</v>
      </c>
      <c r="E1500" s="40">
        <f t="shared" si="130"/>
        <v>13</v>
      </c>
      <c r="F1500" s="40" t="str">
        <f t="shared" si="131"/>
        <v>CEBE</v>
      </c>
      <c r="G1500" s="40" t="str">
        <f>VLOOKUP(F1500,'Effectif contrat'!A:B,2,FALSE)</f>
        <v>CHANTIERS ELEC - REIXACH</v>
      </c>
      <c r="H1500" s="31" t="s">
        <v>19</v>
      </c>
      <c r="I1500" s="31" t="s">
        <v>553</v>
      </c>
      <c r="J1500" s="31"/>
      <c r="K1500" s="38">
        <v>2.75</v>
      </c>
      <c r="L1500" s="31">
        <v>5</v>
      </c>
      <c r="M1500" s="38">
        <v>13.75</v>
      </c>
      <c r="N1500" s="5"/>
      <c r="O1500" t="str">
        <f>VLOOKUP(I1500,Article_famille!A:B,2,FALSE)</f>
        <v>Tête</v>
      </c>
      <c r="P1500" t="str">
        <f>VLOOKUP(A1500,'Copier commandes wix'!I:N,4,FALSE)</f>
        <v>‎01‎/‎08‎/‎2017</v>
      </c>
      <c r="Q1500">
        <f>VLOOKUP(G1500,'effectif par contrat'!A:B,2,FALSE)</f>
        <v>6</v>
      </c>
    </row>
    <row r="1501" spans="1:17" x14ac:dyDescent="0.35">
      <c r="A1501" s="58" t="s">
        <v>1875</v>
      </c>
      <c r="B1501" s="40" t="s">
        <v>586</v>
      </c>
      <c r="C1501" s="40" t="str">
        <f t="shared" si="128"/>
        <v>Jean-luc</v>
      </c>
      <c r="D1501" s="40">
        <f t="shared" si="129"/>
        <v>9</v>
      </c>
      <c r="E1501" s="40">
        <f t="shared" si="130"/>
        <v>13</v>
      </c>
      <c r="F1501" s="40" t="str">
        <f t="shared" si="131"/>
        <v>CEBE</v>
      </c>
      <c r="G1501" s="40" t="str">
        <f>VLOOKUP(F1501,'Effectif contrat'!A:B,2,FALSE)</f>
        <v>CHANTIERS ELEC - REIXACH</v>
      </c>
      <c r="H1501" s="32" t="s">
        <v>19</v>
      </c>
      <c r="I1501" s="32" t="s">
        <v>443</v>
      </c>
      <c r="J1501" s="32"/>
      <c r="K1501" s="39">
        <v>3.95</v>
      </c>
      <c r="L1501" s="32">
        <v>10</v>
      </c>
      <c r="M1501" s="39">
        <v>39.5</v>
      </c>
      <c r="N1501" s="6"/>
      <c r="O1501" t="str">
        <f>VLOOKUP(I1501,Article_famille!A:B,2,FALSE)</f>
        <v>Respiratoire</v>
      </c>
      <c r="P1501" t="str">
        <f>VLOOKUP(A1501,'Copier commandes wix'!I:N,4,FALSE)</f>
        <v>‎01‎/‎08‎/‎2017</v>
      </c>
      <c r="Q1501">
        <f>VLOOKUP(G1501,'effectif par contrat'!A:B,2,FALSE)</f>
        <v>6</v>
      </c>
    </row>
    <row r="1502" spans="1:17" x14ac:dyDescent="0.35">
      <c r="A1502" s="58" t="s">
        <v>1875</v>
      </c>
      <c r="B1502" s="40" t="s">
        <v>586</v>
      </c>
      <c r="C1502" s="40" t="str">
        <f t="shared" si="128"/>
        <v>Jean-luc</v>
      </c>
      <c r="D1502" s="40">
        <f t="shared" si="129"/>
        <v>9</v>
      </c>
      <c r="E1502" s="40">
        <f t="shared" si="130"/>
        <v>13</v>
      </c>
      <c r="F1502" s="40" t="str">
        <f t="shared" si="131"/>
        <v>CEBE</v>
      </c>
      <c r="G1502" s="40" t="str">
        <f>VLOOKUP(F1502,'Effectif contrat'!A:B,2,FALSE)</f>
        <v>CHANTIERS ELEC - REIXACH</v>
      </c>
      <c r="H1502" s="31" t="s">
        <v>19</v>
      </c>
      <c r="I1502" s="31" t="s">
        <v>45</v>
      </c>
      <c r="J1502" s="31" t="s">
        <v>46</v>
      </c>
      <c r="K1502" s="38">
        <v>5.32</v>
      </c>
      <c r="L1502" s="31">
        <v>1</v>
      </c>
      <c r="M1502" s="38">
        <v>5.32</v>
      </c>
      <c r="N1502" s="5"/>
      <c r="O1502" t="str">
        <f>VLOOKUP(I1502,Article_famille!A:B,2,FALSE)</f>
        <v>Tête</v>
      </c>
      <c r="P1502" t="str">
        <f>VLOOKUP(A1502,'Copier commandes wix'!I:N,4,FALSE)</f>
        <v>‎01‎/‎08‎/‎2017</v>
      </c>
      <c r="Q1502">
        <f>VLOOKUP(G1502,'effectif par contrat'!A:B,2,FALSE)</f>
        <v>6</v>
      </c>
    </row>
    <row r="1503" spans="1:17" x14ac:dyDescent="0.35">
      <c r="A1503" s="58" t="s">
        <v>1876</v>
      </c>
      <c r="B1503" s="40" t="s">
        <v>591</v>
      </c>
      <c r="C1503" s="40" t="str">
        <f t="shared" si="128"/>
        <v>garcia</v>
      </c>
      <c r="D1503" s="40">
        <f t="shared" si="129"/>
        <v>7</v>
      </c>
      <c r="E1503" s="40">
        <f t="shared" si="130"/>
        <v>13</v>
      </c>
      <c r="F1503" s="40" t="str">
        <f t="shared" si="131"/>
        <v>pascal</v>
      </c>
      <c r="G1503" s="40" t="str">
        <f>VLOOKUP(F1503,'Effectif contrat'!A:B,2,FALSE)</f>
        <v>AIRBUS - MAINTENANCE FAL</v>
      </c>
      <c r="H1503" s="31" t="s">
        <v>19</v>
      </c>
      <c r="I1503" s="31" t="s">
        <v>20</v>
      </c>
      <c r="J1503" s="31">
        <v>9</v>
      </c>
      <c r="K1503" s="38">
        <v>3.71</v>
      </c>
      <c r="L1503" s="31">
        <v>12</v>
      </c>
      <c r="M1503" s="38">
        <v>44.52</v>
      </c>
      <c r="N1503" s="5"/>
      <c r="O1503" t="str">
        <f>VLOOKUP(I1503,Article_famille!A:B,2,FALSE)</f>
        <v>Mains</v>
      </c>
      <c r="P1503" t="str">
        <f>VLOOKUP(A1503,'Copier commandes wix'!I:N,4,FALSE)</f>
        <v>‎01‎/‎08‎/‎2017</v>
      </c>
      <c r="Q1503">
        <f>VLOOKUP(G1503,'effectif par contrat'!A:B,2,FALSE)</f>
        <v>38</v>
      </c>
    </row>
    <row r="1504" spans="1:17" x14ac:dyDescent="0.35">
      <c r="A1504" s="58" t="s">
        <v>1877</v>
      </c>
      <c r="B1504" s="40" t="s">
        <v>12</v>
      </c>
      <c r="C1504" s="40" t="str">
        <f t="shared" si="128"/>
        <v>alexis</v>
      </c>
      <c r="D1504" s="40">
        <f t="shared" si="129"/>
        <v>7</v>
      </c>
      <c r="E1504" s="40">
        <f t="shared" si="130"/>
        <v>16</v>
      </c>
      <c r="F1504" s="40" t="str">
        <f t="shared" si="131"/>
        <v>codevelle</v>
      </c>
      <c r="G1504" s="40" t="str">
        <f>VLOOKUP(F1504,'Effectif contrat'!A:B,2,FALSE)</f>
        <v xml:space="preserve">LIEBHERR - MAINTENANCE </v>
      </c>
      <c r="H1504" s="31" t="s">
        <v>112</v>
      </c>
      <c r="I1504" s="31" t="s">
        <v>207</v>
      </c>
      <c r="J1504" s="31" t="s">
        <v>502</v>
      </c>
      <c r="K1504" s="38">
        <v>0</v>
      </c>
      <c r="L1504" s="31">
        <v>1</v>
      </c>
      <c r="M1504" s="38">
        <v>0</v>
      </c>
      <c r="N1504" s="5"/>
      <c r="O1504" t="str">
        <f>VLOOKUP(I1504,Article_famille!A:B,2,FALSE)</f>
        <v>VPI</v>
      </c>
      <c r="P1504" t="str">
        <f>VLOOKUP(A1504,'Copier commandes wix'!I:N,4,FALSE)</f>
        <v>‎01‎/‎08‎/‎2017</v>
      </c>
      <c r="Q1504">
        <f>VLOOKUP(G1504,'effectif par contrat'!A:B,2,FALSE)</f>
        <v>5</v>
      </c>
    </row>
    <row r="1505" spans="1:17" x14ac:dyDescent="0.35">
      <c r="A1505" s="58" t="s">
        <v>1877</v>
      </c>
      <c r="B1505" s="40" t="s">
        <v>12</v>
      </c>
      <c r="C1505" s="40" t="str">
        <f t="shared" si="128"/>
        <v>alexis</v>
      </c>
      <c r="D1505" s="40">
        <f t="shared" si="129"/>
        <v>7</v>
      </c>
      <c r="E1505" s="40">
        <f t="shared" si="130"/>
        <v>16</v>
      </c>
      <c r="F1505" s="40" t="str">
        <f t="shared" si="131"/>
        <v>codevelle</v>
      </c>
      <c r="G1505" s="40" t="str">
        <f>VLOOKUP(F1505,'Effectif contrat'!A:B,2,FALSE)</f>
        <v xml:space="preserve">LIEBHERR - MAINTENANCE </v>
      </c>
      <c r="H1505" s="32" t="s">
        <v>112</v>
      </c>
      <c r="I1505" s="32" t="s">
        <v>208</v>
      </c>
      <c r="J1505" s="32" t="s">
        <v>217</v>
      </c>
      <c r="K1505" s="39">
        <v>0</v>
      </c>
      <c r="L1505" s="32">
        <v>1</v>
      </c>
      <c r="M1505" s="39">
        <v>0</v>
      </c>
      <c r="N1505" s="6"/>
      <c r="O1505" t="str">
        <f>VLOOKUP(I1505,Article_famille!A:B,2,FALSE)</f>
        <v>VPI</v>
      </c>
      <c r="P1505" t="str">
        <f>VLOOKUP(A1505,'Copier commandes wix'!I:N,4,FALSE)</f>
        <v>‎01‎/‎08‎/‎2017</v>
      </c>
      <c r="Q1505">
        <f>VLOOKUP(G1505,'effectif par contrat'!A:B,2,FALSE)</f>
        <v>5</v>
      </c>
    </row>
    <row r="1506" spans="1:17" x14ac:dyDescent="0.35">
      <c r="A1506" s="58" t="s">
        <v>1877</v>
      </c>
      <c r="B1506" s="40" t="s">
        <v>12</v>
      </c>
      <c r="C1506" s="40" t="str">
        <f t="shared" si="128"/>
        <v>alexis</v>
      </c>
      <c r="D1506" s="40">
        <f t="shared" si="129"/>
        <v>7</v>
      </c>
      <c r="E1506" s="40">
        <f t="shared" si="130"/>
        <v>16</v>
      </c>
      <c r="F1506" s="40" t="str">
        <f t="shared" si="131"/>
        <v>codevelle</v>
      </c>
      <c r="G1506" s="40" t="str">
        <f>VLOOKUP(F1506,'Effectif contrat'!A:B,2,FALSE)</f>
        <v xml:space="preserve">LIEBHERR - MAINTENANCE </v>
      </c>
      <c r="H1506" s="31" t="s">
        <v>112</v>
      </c>
      <c r="I1506" s="31" t="s">
        <v>113</v>
      </c>
      <c r="J1506" s="31" t="s">
        <v>217</v>
      </c>
      <c r="K1506" s="38">
        <v>0</v>
      </c>
      <c r="L1506" s="31">
        <v>3</v>
      </c>
      <c r="M1506" s="38">
        <v>0</v>
      </c>
      <c r="N1506" s="5"/>
      <c r="O1506" t="str">
        <f>VLOOKUP(I1506,Article_famille!A:B,2,FALSE)</f>
        <v>VPI</v>
      </c>
      <c r="P1506" t="str">
        <f>VLOOKUP(A1506,'Copier commandes wix'!I:N,4,FALSE)</f>
        <v>‎01‎/‎08‎/‎2017</v>
      </c>
      <c r="Q1506">
        <f>VLOOKUP(G1506,'effectif par contrat'!A:B,2,FALSE)</f>
        <v>5</v>
      </c>
    </row>
    <row r="1507" spans="1:17" x14ac:dyDescent="0.35">
      <c r="A1507" s="58" t="s">
        <v>1878</v>
      </c>
      <c r="B1507" s="40" t="s">
        <v>32</v>
      </c>
      <c r="C1507" s="40" t="str">
        <f t="shared" si="128"/>
        <v>Vincent</v>
      </c>
      <c r="D1507" s="40">
        <f t="shared" si="129"/>
        <v>8</v>
      </c>
      <c r="E1507" s="40">
        <f t="shared" si="130"/>
        <v>14</v>
      </c>
      <c r="F1507" s="40" t="str">
        <f t="shared" si="131"/>
        <v>PASCAL</v>
      </c>
      <c r="G1507" s="40" t="str">
        <f>VLOOKUP(F1507,'Effectif contrat'!A:B,2,FALSE)</f>
        <v>AIRBUS - MAINTENANCE FAL</v>
      </c>
      <c r="H1507" s="31" t="s">
        <v>19</v>
      </c>
      <c r="I1507" s="31" t="s">
        <v>163</v>
      </c>
      <c r="J1507" s="31" t="s">
        <v>164</v>
      </c>
      <c r="K1507" s="38">
        <v>3.36</v>
      </c>
      <c r="L1507" s="31">
        <v>6</v>
      </c>
      <c r="M1507" s="38">
        <v>20.16</v>
      </c>
      <c r="N1507" s="5"/>
      <c r="O1507" t="str">
        <f>VLOOKUP(I1507,Article_famille!A:B,2,FALSE)</f>
        <v>Corps</v>
      </c>
      <c r="P1507" t="str">
        <f>VLOOKUP(A1507,'Copier commandes wix'!I:N,4,FALSE)</f>
        <v>‎01‎/‎08‎/‎2017</v>
      </c>
      <c r="Q1507">
        <f>VLOOKUP(G1507,'effectif par contrat'!A:B,2,FALSE)</f>
        <v>38</v>
      </c>
    </row>
    <row r="1508" spans="1:17" x14ac:dyDescent="0.35">
      <c r="A1508" s="58" t="s">
        <v>1878</v>
      </c>
      <c r="B1508" s="40" t="s">
        <v>32</v>
      </c>
      <c r="C1508" s="40" t="str">
        <f t="shared" ref="C1508:C1559" si="132">IFERROR(MID(B1508,1,FIND(" ",B1508,1)-1),"")</f>
        <v>Vincent</v>
      </c>
      <c r="D1508" s="40">
        <f t="shared" ref="D1508:D1559" si="133">LEN(C1508)+1</f>
        <v>8</v>
      </c>
      <c r="E1508" s="40">
        <f t="shared" ref="E1508:E1559" si="134">LEN(B1508)</f>
        <v>14</v>
      </c>
      <c r="F1508" s="40" t="str">
        <f t="shared" ref="F1508:F1559" si="135">RIGHT(B1508,E1508-D1508)</f>
        <v>PASCAL</v>
      </c>
      <c r="G1508" s="40" t="str">
        <f>VLOOKUP(F1508,'Effectif contrat'!A:B,2,FALSE)</f>
        <v>AIRBUS - MAINTENANCE FAL</v>
      </c>
      <c r="H1508" s="32" t="s">
        <v>19</v>
      </c>
      <c r="I1508" s="32" t="s">
        <v>163</v>
      </c>
      <c r="J1508" s="32" t="s">
        <v>222</v>
      </c>
      <c r="K1508" s="39">
        <v>3.36</v>
      </c>
      <c r="L1508" s="32">
        <v>3</v>
      </c>
      <c r="M1508" s="39">
        <v>10.08</v>
      </c>
      <c r="N1508" s="6"/>
      <c r="O1508" t="str">
        <f>VLOOKUP(I1508,Article_famille!A:B,2,FALSE)</f>
        <v>Corps</v>
      </c>
      <c r="P1508" t="str">
        <f>VLOOKUP(A1508,'Copier commandes wix'!I:N,4,FALSE)</f>
        <v>‎01‎/‎08‎/‎2017</v>
      </c>
      <c r="Q1508">
        <f>VLOOKUP(G1508,'effectif par contrat'!A:B,2,FALSE)</f>
        <v>38</v>
      </c>
    </row>
    <row r="1509" spans="1:17" x14ac:dyDescent="0.35">
      <c r="A1509" s="58" t="s">
        <v>1878</v>
      </c>
      <c r="B1509" s="40" t="s">
        <v>32</v>
      </c>
      <c r="C1509" s="40" t="str">
        <f t="shared" si="132"/>
        <v>Vincent</v>
      </c>
      <c r="D1509" s="40">
        <f t="shared" si="133"/>
        <v>8</v>
      </c>
      <c r="E1509" s="40">
        <f t="shared" si="134"/>
        <v>14</v>
      </c>
      <c r="F1509" s="40" t="str">
        <f t="shared" si="135"/>
        <v>PASCAL</v>
      </c>
      <c r="G1509" s="40" t="str">
        <f>VLOOKUP(F1509,'Effectif contrat'!A:B,2,FALSE)</f>
        <v>AIRBUS - MAINTENANCE FAL</v>
      </c>
      <c r="H1509" s="31" t="s">
        <v>19</v>
      </c>
      <c r="I1509" s="31" t="s">
        <v>27</v>
      </c>
      <c r="J1509" s="31"/>
      <c r="K1509" s="38">
        <v>18.350000000000001</v>
      </c>
      <c r="L1509" s="31">
        <v>10</v>
      </c>
      <c r="M1509" s="38">
        <v>183.5</v>
      </c>
      <c r="N1509" s="5"/>
      <c r="O1509" t="str">
        <f>VLOOKUP(I1509,Article_famille!A:B,2,FALSE)</f>
        <v>Respiratoire</v>
      </c>
      <c r="P1509" t="str">
        <f>VLOOKUP(A1509,'Copier commandes wix'!I:N,4,FALSE)</f>
        <v>‎01‎/‎08‎/‎2017</v>
      </c>
      <c r="Q1509">
        <f>VLOOKUP(G1509,'effectif par contrat'!A:B,2,FALSE)</f>
        <v>38</v>
      </c>
    </row>
    <row r="1510" spans="1:17" x14ac:dyDescent="0.35">
      <c r="A1510" s="58" t="s">
        <v>1879</v>
      </c>
      <c r="B1510" s="40" t="s">
        <v>18</v>
      </c>
      <c r="C1510" s="40" t="str">
        <f t="shared" si="132"/>
        <v>Romain</v>
      </c>
      <c r="D1510" s="40">
        <f t="shared" si="133"/>
        <v>7</v>
      </c>
      <c r="E1510" s="40">
        <f t="shared" si="134"/>
        <v>14</v>
      </c>
      <c r="F1510" s="40" t="str">
        <f t="shared" si="135"/>
        <v>VERGNES</v>
      </c>
      <c r="G1510" s="40" t="str">
        <f>VLOOKUP(F1510,'Effectif contrat'!A:B,2,FALSE)</f>
        <v>AIRBUS - MAINTENANCE MOSE</v>
      </c>
      <c r="H1510" s="31" t="s">
        <v>574</v>
      </c>
      <c r="I1510" s="31" t="s">
        <v>575</v>
      </c>
      <c r="J1510" s="31">
        <v>42</v>
      </c>
      <c r="K1510" s="38">
        <v>60</v>
      </c>
      <c r="L1510" s="31">
        <v>1</v>
      </c>
      <c r="M1510" s="38">
        <v>60</v>
      </c>
      <c r="N1510" s="5"/>
      <c r="O1510" t="str">
        <f>VLOOKUP(I1510,Article_famille!A:B,2,FALSE)</f>
        <v>Pieds</v>
      </c>
      <c r="P1510" t="str">
        <f>VLOOKUP(A1510,'Copier commandes wix'!I:N,4,FALSE)</f>
        <v>‎02‎/‎08‎/‎2017</v>
      </c>
      <c r="Q1510">
        <f>VLOOKUP(G1510,'effectif par contrat'!A:B,2,FALSE)</f>
        <v>37</v>
      </c>
    </row>
    <row r="1511" spans="1:17" x14ac:dyDescent="0.35">
      <c r="A1511" s="58" t="s">
        <v>1880</v>
      </c>
      <c r="B1511" s="40" t="s">
        <v>497</v>
      </c>
      <c r="C1511" s="40" t="str">
        <f t="shared" si="132"/>
        <v>ALEXANDRE</v>
      </c>
      <c r="D1511" s="40">
        <f t="shared" si="133"/>
        <v>10</v>
      </c>
      <c r="E1511" s="40">
        <f t="shared" si="134"/>
        <v>20</v>
      </c>
      <c r="F1511" s="40" t="str">
        <f t="shared" si="135"/>
        <v>MOUREMBLES</v>
      </c>
      <c r="G1511" s="40" t="str">
        <f>VLOOKUP(F1511,'Effectif contrat'!A:B,2,FALSE)</f>
        <v>CLIENTS DIVERS - TRAVAUX &amp; MAINTENANCE</v>
      </c>
      <c r="H1511" s="31" t="s">
        <v>19</v>
      </c>
      <c r="I1511" s="31" t="s">
        <v>45</v>
      </c>
      <c r="J1511" s="31" t="s">
        <v>46</v>
      </c>
      <c r="K1511" s="38">
        <v>5.32</v>
      </c>
      <c r="L1511" s="31">
        <v>3</v>
      </c>
      <c r="M1511" s="38">
        <v>15.96</v>
      </c>
      <c r="N1511" s="5"/>
      <c r="O1511" t="str">
        <f>VLOOKUP(I1511,Article_famille!A:B,2,FALSE)</f>
        <v>Tête</v>
      </c>
      <c r="P1511" t="str">
        <f>VLOOKUP(A1511,'Copier commandes wix'!I:N,4,FALSE)</f>
        <v>‎03‎/‎08‎/‎2017</v>
      </c>
      <c r="Q1511">
        <f>VLOOKUP(G1511,'effectif par contrat'!A:B,2,FALSE)</f>
        <v>8</v>
      </c>
    </row>
    <row r="1512" spans="1:17" x14ac:dyDescent="0.35">
      <c r="A1512" s="58" t="s">
        <v>1880</v>
      </c>
      <c r="B1512" s="40" t="s">
        <v>497</v>
      </c>
      <c r="C1512" s="40" t="str">
        <f t="shared" si="132"/>
        <v>ALEXANDRE</v>
      </c>
      <c r="D1512" s="40">
        <f t="shared" si="133"/>
        <v>10</v>
      </c>
      <c r="E1512" s="40">
        <f t="shared" si="134"/>
        <v>20</v>
      </c>
      <c r="F1512" s="40" t="str">
        <f t="shared" si="135"/>
        <v>MOUREMBLES</v>
      </c>
      <c r="G1512" s="40" t="str">
        <f>VLOOKUP(F1512,'Effectif contrat'!A:B,2,FALSE)</f>
        <v>CLIENTS DIVERS - TRAVAUX &amp; MAINTENANCE</v>
      </c>
      <c r="H1512" s="32" t="s">
        <v>19</v>
      </c>
      <c r="I1512" s="32" t="s">
        <v>66</v>
      </c>
      <c r="J1512" s="32"/>
      <c r="K1512" s="39">
        <v>7.51</v>
      </c>
      <c r="L1512" s="32">
        <v>3</v>
      </c>
      <c r="M1512" s="39">
        <v>22.53</v>
      </c>
      <c r="N1512" s="6"/>
      <c r="O1512" t="str">
        <f>VLOOKUP(I1512,Article_famille!A:B,2,FALSE)</f>
        <v>Yeux</v>
      </c>
      <c r="P1512" t="str">
        <f>VLOOKUP(A1512,'Copier commandes wix'!I:N,4,FALSE)</f>
        <v>‎03‎/‎08‎/‎2017</v>
      </c>
      <c r="Q1512">
        <f>VLOOKUP(G1512,'effectif par contrat'!A:B,2,FALSE)</f>
        <v>8</v>
      </c>
    </row>
    <row r="1513" spans="1:17" x14ac:dyDescent="0.35">
      <c r="A1513" s="58" t="s">
        <v>1881</v>
      </c>
      <c r="B1513" s="40" t="s">
        <v>592</v>
      </c>
      <c r="C1513" s="40" t="str">
        <f t="shared" si="132"/>
        <v>ANTHONY</v>
      </c>
      <c r="D1513" s="40">
        <f t="shared" si="133"/>
        <v>8</v>
      </c>
      <c r="E1513" s="40">
        <f t="shared" si="134"/>
        <v>12</v>
      </c>
      <c r="F1513" s="40" t="str">
        <f t="shared" si="135"/>
        <v>ROUX</v>
      </c>
      <c r="G1513" s="40" t="str">
        <f>VLOOKUP(F1513,'Effectif contrat'!A:B,2,FALSE)</f>
        <v>CLIENTS DIVERS - MAINTENANCE</v>
      </c>
      <c r="H1513" s="31" t="s">
        <v>112</v>
      </c>
      <c r="I1513" s="31" t="s">
        <v>113</v>
      </c>
      <c r="J1513" s="31" t="s">
        <v>15</v>
      </c>
      <c r="K1513" s="38">
        <v>0</v>
      </c>
      <c r="L1513" s="31">
        <v>3</v>
      </c>
      <c r="M1513" s="38">
        <v>0</v>
      </c>
      <c r="N1513" s="5"/>
      <c r="O1513" t="str">
        <f>VLOOKUP(I1513,Article_famille!A:B,2,FALSE)</f>
        <v>VPI</v>
      </c>
      <c r="P1513" t="str">
        <f>VLOOKUP(A1513,'Copier commandes wix'!I:N,4,FALSE)</f>
        <v>‎03‎/‎08‎/‎2017</v>
      </c>
      <c r="Q1513">
        <f>VLOOKUP(G1513,'effectif par contrat'!A:B,2,FALSE)</f>
        <v>4</v>
      </c>
    </row>
    <row r="1514" spans="1:17" x14ac:dyDescent="0.35">
      <c r="A1514" s="58" t="s">
        <v>1882</v>
      </c>
      <c r="B1514" s="40" t="s">
        <v>482</v>
      </c>
      <c r="C1514" s="40" t="str">
        <f t="shared" si="132"/>
        <v>Christian</v>
      </c>
      <c r="D1514" s="40">
        <f t="shared" si="133"/>
        <v>10</v>
      </c>
      <c r="E1514" s="40">
        <f t="shared" si="134"/>
        <v>19</v>
      </c>
      <c r="F1514" s="40" t="str">
        <f t="shared" si="135"/>
        <v>Boulanger</v>
      </c>
      <c r="G1514" s="40" t="str">
        <f>VLOOKUP(F1514,'Effectif contrat'!A:B,2,FALSE)</f>
        <v>CLIENTS DIVERS - TRAVAUX</v>
      </c>
      <c r="H1514" s="31" t="s">
        <v>19</v>
      </c>
      <c r="I1514" s="31" t="s">
        <v>20</v>
      </c>
      <c r="J1514" s="31">
        <v>10</v>
      </c>
      <c r="K1514" s="38">
        <v>3.71</v>
      </c>
      <c r="L1514" s="31">
        <v>2</v>
      </c>
      <c r="M1514" s="38">
        <v>7.42</v>
      </c>
      <c r="N1514" s="5"/>
      <c r="O1514" t="str">
        <f>VLOOKUP(I1514,Article_famille!A:B,2,FALSE)</f>
        <v>Mains</v>
      </c>
      <c r="P1514" t="str">
        <f>VLOOKUP(A1514,'Copier commandes wix'!I:N,4,FALSE)</f>
        <v>‎04‎/‎08‎/‎2017</v>
      </c>
      <c r="Q1514">
        <f>VLOOKUP(G1514,'effectif par contrat'!A:B,2,FALSE)</f>
        <v>4</v>
      </c>
    </row>
    <row r="1515" spans="1:17" x14ac:dyDescent="0.35">
      <c r="A1515" s="58" t="s">
        <v>1882</v>
      </c>
      <c r="B1515" s="40" t="s">
        <v>482</v>
      </c>
      <c r="C1515" s="40" t="str">
        <f t="shared" si="132"/>
        <v>Christian</v>
      </c>
      <c r="D1515" s="40">
        <f t="shared" si="133"/>
        <v>10</v>
      </c>
      <c r="E1515" s="40">
        <f t="shared" si="134"/>
        <v>19</v>
      </c>
      <c r="F1515" s="40" t="str">
        <f t="shared" si="135"/>
        <v>Boulanger</v>
      </c>
      <c r="G1515" s="40" t="str">
        <f>VLOOKUP(F1515,'Effectif contrat'!A:B,2,FALSE)</f>
        <v>CLIENTS DIVERS - TRAVAUX</v>
      </c>
      <c r="H1515" s="32" t="s">
        <v>19</v>
      </c>
      <c r="I1515" s="32" t="s">
        <v>20</v>
      </c>
      <c r="J1515" s="32">
        <v>11</v>
      </c>
      <c r="K1515" s="39">
        <v>3.71</v>
      </c>
      <c r="L1515" s="32">
        <v>2</v>
      </c>
      <c r="M1515" s="39">
        <v>7.42</v>
      </c>
      <c r="N1515" s="6"/>
      <c r="O1515" t="str">
        <f>VLOOKUP(I1515,Article_famille!A:B,2,FALSE)</f>
        <v>Mains</v>
      </c>
      <c r="P1515" t="str">
        <f>VLOOKUP(A1515,'Copier commandes wix'!I:N,4,FALSE)</f>
        <v>‎04‎/‎08‎/‎2017</v>
      </c>
      <c r="Q1515">
        <f>VLOOKUP(G1515,'effectif par contrat'!A:B,2,FALSE)</f>
        <v>4</v>
      </c>
    </row>
    <row r="1516" spans="1:17" x14ac:dyDescent="0.35">
      <c r="A1516" s="58" t="s">
        <v>1883</v>
      </c>
      <c r="B1516" s="40" t="s">
        <v>558</v>
      </c>
      <c r="C1516" s="40" t="str">
        <f t="shared" si="132"/>
        <v>stephane</v>
      </c>
      <c r="D1516" s="40">
        <f t="shared" si="133"/>
        <v>9</v>
      </c>
      <c r="E1516" s="40">
        <f t="shared" si="134"/>
        <v>15</v>
      </c>
      <c r="F1516" s="40" t="str">
        <f t="shared" si="135"/>
        <v>delmas</v>
      </c>
      <c r="G1516" s="40" t="str">
        <f>VLOOKUP(F1516,'Effectif contrat'!A:B,2,FALSE)</f>
        <v>DGA - MAINTENANCE</v>
      </c>
      <c r="H1516" s="31" t="s">
        <v>19</v>
      </c>
      <c r="I1516" s="31" t="s">
        <v>20</v>
      </c>
      <c r="J1516" s="31">
        <v>9</v>
      </c>
      <c r="K1516" s="38">
        <v>3.71</v>
      </c>
      <c r="L1516" s="31">
        <v>12</v>
      </c>
      <c r="M1516" s="38">
        <v>44.52</v>
      </c>
      <c r="N1516" s="5"/>
      <c r="O1516" t="str">
        <f>VLOOKUP(I1516,Article_famille!A:B,2,FALSE)</f>
        <v>Mains</v>
      </c>
      <c r="P1516" t="str">
        <f>VLOOKUP(A1516,'Copier commandes wix'!I:N,4,FALSE)</f>
        <v>‎07‎/‎08‎/‎2017</v>
      </c>
      <c r="Q1516">
        <f>VLOOKUP(G1516,'effectif par contrat'!A:B,2,FALSE)</f>
        <v>1</v>
      </c>
    </row>
    <row r="1517" spans="1:17" x14ac:dyDescent="0.35">
      <c r="A1517" s="58" t="s">
        <v>1883</v>
      </c>
      <c r="B1517" s="40" t="s">
        <v>558</v>
      </c>
      <c r="C1517" s="40" t="str">
        <f t="shared" si="132"/>
        <v>stephane</v>
      </c>
      <c r="D1517" s="40">
        <f t="shared" si="133"/>
        <v>9</v>
      </c>
      <c r="E1517" s="40">
        <f t="shared" si="134"/>
        <v>15</v>
      </c>
      <c r="F1517" s="40" t="str">
        <f t="shared" si="135"/>
        <v>delmas</v>
      </c>
      <c r="G1517" s="40" t="str">
        <f>VLOOKUP(F1517,'Effectif contrat'!A:B,2,FALSE)</f>
        <v>DGA - MAINTENANCE</v>
      </c>
      <c r="H1517" s="32" t="s">
        <v>19</v>
      </c>
      <c r="I1517" s="32" t="s">
        <v>20</v>
      </c>
      <c r="J1517" s="32">
        <v>10</v>
      </c>
      <c r="K1517" s="39">
        <v>3.71</v>
      </c>
      <c r="L1517" s="32">
        <v>12</v>
      </c>
      <c r="M1517" s="39">
        <v>44.52</v>
      </c>
      <c r="N1517" s="6"/>
      <c r="O1517" t="str">
        <f>VLOOKUP(I1517,Article_famille!A:B,2,FALSE)</f>
        <v>Mains</v>
      </c>
      <c r="P1517" t="str">
        <f>VLOOKUP(A1517,'Copier commandes wix'!I:N,4,FALSE)</f>
        <v>‎07‎/‎08‎/‎2017</v>
      </c>
      <c r="Q1517">
        <f>VLOOKUP(G1517,'effectif par contrat'!A:B,2,FALSE)</f>
        <v>1</v>
      </c>
    </row>
    <row r="1518" spans="1:17" x14ac:dyDescent="0.35">
      <c r="A1518" s="58" t="s">
        <v>1884</v>
      </c>
      <c r="B1518" s="40" t="s">
        <v>552</v>
      </c>
      <c r="C1518" s="40" t="str">
        <f t="shared" si="132"/>
        <v>eric</v>
      </c>
      <c r="D1518" s="40">
        <f t="shared" si="133"/>
        <v>5</v>
      </c>
      <c r="E1518" s="40">
        <f t="shared" si="134"/>
        <v>18</v>
      </c>
      <c r="F1518" s="40" t="str">
        <f t="shared" si="135"/>
        <v>sanchez-clary</v>
      </c>
      <c r="G1518" s="40" t="str">
        <f>VLOOKUP(F1518,'Effectif contrat'!A:B,2,FALSE)</f>
        <v>AIRBUS - MAINTENANCE FAL</v>
      </c>
      <c r="H1518" s="31" t="s">
        <v>19</v>
      </c>
      <c r="I1518" s="31" t="s">
        <v>467</v>
      </c>
      <c r="J1518" s="31"/>
      <c r="K1518" s="38">
        <v>10.09</v>
      </c>
      <c r="L1518" s="31">
        <v>20</v>
      </c>
      <c r="M1518" s="38">
        <v>201.8</v>
      </c>
      <c r="N1518" s="5"/>
      <c r="O1518" t="str">
        <f>VLOOKUP(I1518,Article_famille!A:B,2,FALSE)</f>
        <v>Yeux</v>
      </c>
      <c r="P1518" t="str">
        <f>VLOOKUP(A1518,'Copier commandes wix'!I:N,4,FALSE)</f>
        <v>‎11‎/‎08‎/‎2017</v>
      </c>
      <c r="Q1518">
        <f>VLOOKUP(G1518,'effectif par contrat'!A:B,2,FALSE)</f>
        <v>38</v>
      </c>
    </row>
    <row r="1519" spans="1:17" x14ac:dyDescent="0.35">
      <c r="A1519" s="58" t="s">
        <v>1884</v>
      </c>
      <c r="B1519" s="40" t="s">
        <v>552</v>
      </c>
      <c r="C1519" s="40" t="str">
        <f t="shared" si="132"/>
        <v>eric</v>
      </c>
      <c r="D1519" s="40">
        <f t="shared" si="133"/>
        <v>5</v>
      </c>
      <c r="E1519" s="40">
        <f t="shared" si="134"/>
        <v>18</v>
      </c>
      <c r="F1519" s="40" t="str">
        <f t="shared" si="135"/>
        <v>sanchez-clary</v>
      </c>
      <c r="G1519" s="40" t="str">
        <f>VLOOKUP(F1519,'Effectif contrat'!A:B,2,FALSE)</f>
        <v>AIRBUS - MAINTENANCE FAL</v>
      </c>
      <c r="H1519" s="32" t="s">
        <v>19</v>
      </c>
      <c r="I1519" s="32" t="s">
        <v>443</v>
      </c>
      <c r="J1519" s="32"/>
      <c r="K1519" s="39">
        <v>3.95</v>
      </c>
      <c r="L1519" s="32">
        <v>40</v>
      </c>
      <c r="M1519" s="39">
        <v>158</v>
      </c>
      <c r="N1519" s="6"/>
      <c r="O1519" t="str">
        <f>VLOOKUP(I1519,Article_famille!A:B,2,FALSE)</f>
        <v>Respiratoire</v>
      </c>
      <c r="P1519" t="str">
        <f>VLOOKUP(A1519,'Copier commandes wix'!I:N,4,FALSE)</f>
        <v>‎11‎/‎08‎/‎2017</v>
      </c>
      <c r="Q1519">
        <f>VLOOKUP(G1519,'effectif par contrat'!A:B,2,FALSE)</f>
        <v>38</v>
      </c>
    </row>
    <row r="1520" spans="1:17" x14ac:dyDescent="0.35">
      <c r="A1520" s="58" t="s">
        <v>1884</v>
      </c>
      <c r="B1520" s="40" t="s">
        <v>552</v>
      </c>
      <c r="C1520" s="40" t="str">
        <f t="shared" si="132"/>
        <v>eric</v>
      </c>
      <c r="D1520" s="40">
        <f t="shared" si="133"/>
        <v>5</v>
      </c>
      <c r="E1520" s="40">
        <f t="shared" si="134"/>
        <v>18</v>
      </c>
      <c r="F1520" s="40" t="str">
        <f t="shared" si="135"/>
        <v>sanchez-clary</v>
      </c>
      <c r="G1520" s="40" t="str">
        <f>VLOOKUP(F1520,'Effectif contrat'!A:B,2,FALSE)</f>
        <v>AIRBUS - MAINTENANCE FAL</v>
      </c>
      <c r="H1520" s="31" t="s">
        <v>574</v>
      </c>
      <c r="I1520" s="31" t="s">
        <v>575</v>
      </c>
      <c r="J1520" s="31">
        <v>46</v>
      </c>
      <c r="K1520" s="38">
        <v>60</v>
      </c>
      <c r="L1520" s="31">
        <v>1</v>
      </c>
      <c r="M1520" s="38">
        <v>60</v>
      </c>
      <c r="N1520" s="5"/>
      <c r="O1520" t="str">
        <f>VLOOKUP(I1520,Article_famille!A:B,2,FALSE)</f>
        <v>Pieds</v>
      </c>
      <c r="P1520" t="str">
        <f>VLOOKUP(A1520,'Copier commandes wix'!I:N,4,FALSE)</f>
        <v>‎11‎/‎08‎/‎2017</v>
      </c>
      <c r="Q1520">
        <f>VLOOKUP(G1520,'effectif par contrat'!A:B,2,FALSE)</f>
        <v>38</v>
      </c>
    </row>
    <row r="1521" spans="1:17" x14ac:dyDescent="0.35">
      <c r="A1521" s="58" t="s">
        <v>1884</v>
      </c>
      <c r="B1521" s="40" t="s">
        <v>552</v>
      </c>
      <c r="C1521" s="40" t="str">
        <f t="shared" si="132"/>
        <v>eric</v>
      </c>
      <c r="D1521" s="40">
        <f t="shared" si="133"/>
        <v>5</v>
      </c>
      <c r="E1521" s="40">
        <f t="shared" si="134"/>
        <v>18</v>
      </c>
      <c r="F1521" s="40" t="str">
        <f t="shared" si="135"/>
        <v>sanchez-clary</v>
      </c>
      <c r="G1521" s="40" t="str">
        <f>VLOOKUP(F1521,'Effectif contrat'!A:B,2,FALSE)</f>
        <v>AIRBUS - MAINTENANCE FAL</v>
      </c>
      <c r="H1521" s="32" t="s">
        <v>19</v>
      </c>
      <c r="I1521" s="32" t="s">
        <v>20</v>
      </c>
      <c r="J1521" s="32">
        <v>9</v>
      </c>
      <c r="K1521" s="39">
        <v>3.71</v>
      </c>
      <c r="L1521" s="32">
        <v>120</v>
      </c>
      <c r="M1521" s="39">
        <v>445.2</v>
      </c>
      <c r="N1521" s="6"/>
      <c r="O1521" t="str">
        <f>VLOOKUP(I1521,Article_famille!A:B,2,FALSE)</f>
        <v>Mains</v>
      </c>
      <c r="P1521" t="str">
        <f>VLOOKUP(A1521,'Copier commandes wix'!I:N,4,FALSE)</f>
        <v>‎11‎/‎08‎/‎2017</v>
      </c>
      <c r="Q1521">
        <f>VLOOKUP(G1521,'effectif par contrat'!A:B,2,FALSE)</f>
        <v>38</v>
      </c>
    </row>
    <row r="1522" spans="1:17" x14ac:dyDescent="0.35">
      <c r="A1522" s="58" t="s">
        <v>1884</v>
      </c>
      <c r="B1522" s="40" t="s">
        <v>552</v>
      </c>
      <c r="C1522" s="40" t="str">
        <f t="shared" si="132"/>
        <v>eric</v>
      </c>
      <c r="D1522" s="40">
        <f t="shared" si="133"/>
        <v>5</v>
      </c>
      <c r="E1522" s="40">
        <f t="shared" si="134"/>
        <v>18</v>
      </c>
      <c r="F1522" s="40" t="str">
        <f t="shared" si="135"/>
        <v>sanchez-clary</v>
      </c>
      <c r="G1522" s="40" t="str">
        <f>VLOOKUP(F1522,'Effectif contrat'!A:B,2,FALSE)</f>
        <v>AIRBUS - MAINTENANCE FAL</v>
      </c>
      <c r="H1522" s="31" t="s">
        <v>19</v>
      </c>
      <c r="I1522" s="31" t="s">
        <v>27</v>
      </c>
      <c r="J1522" s="31"/>
      <c r="K1522" s="38">
        <v>18.350000000000001</v>
      </c>
      <c r="L1522" s="31">
        <v>6</v>
      </c>
      <c r="M1522" s="38">
        <v>110.1</v>
      </c>
      <c r="N1522" s="5"/>
      <c r="O1522" t="str">
        <f>VLOOKUP(I1522,Article_famille!A:B,2,FALSE)</f>
        <v>Respiratoire</v>
      </c>
      <c r="P1522" t="str">
        <f>VLOOKUP(A1522,'Copier commandes wix'!I:N,4,FALSE)</f>
        <v>‎11‎/‎08‎/‎2017</v>
      </c>
      <c r="Q1522">
        <f>VLOOKUP(G1522,'effectif par contrat'!A:B,2,FALSE)</f>
        <v>38</v>
      </c>
    </row>
    <row r="1523" spans="1:17" x14ac:dyDescent="0.35">
      <c r="A1523" s="58" t="s">
        <v>1884</v>
      </c>
      <c r="B1523" s="40" t="s">
        <v>552</v>
      </c>
      <c r="C1523" s="40" t="str">
        <f t="shared" si="132"/>
        <v>eric</v>
      </c>
      <c r="D1523" s="40">
        <f t="shared" si="133"/>
        <v>5</v>
      </c>
      <c r="E1523" s="40">
        <f t="shared" si="134"/>
        <v>18</v>
      </c>
      <c r="F1523" s="40" t="str">
        <f t="shared" si="135"/>
        <v>sanchez-clary</v>
      </c>
      <c r="G1523" s="40" t="str">
        <f>VLOOKUP(F1523,'Effectif contrat'!A:B,2,FALSE)</f>
        <v>AIRBUS - MAINTENANCE FAL</v>
      </c>
      <c r="H1523" s="32" t="s">
        <v>19</v>
      </c>
      <c r="I1523" s="32" t="s">
        <v>170</v>
      </c>
      <c r="J1523" s="32" t="s">
        <v>85</v>
      </c>
      <c r="K1523" s="39">
        <v>2.5</v>
      </c>
      <c r="L1523" s="32">
        <v>10</v>
      </c>
      <c r="M1523" s="39">
        <v>25</v>
      </c>
      <c r="N1523" s="6"/>
      <c r="O1523" t="str">
        <f>VLOOKUP(I1523,Article_famille!A:B,2,FALSE)</f>
        <v>Mains</v>
      </c>
      <c r="P1523" t="str">
        <f>VLOOKUP(A1523,'Copier commandes wix'!I:N,4,FALSE)</f>
        <v>‎11‎/‎08‎/‎2017</v>
      </c>
      <c r="Q1523">
        <f>VLOOKUP(G1523,'effectif par contrat'!A:B,2,FALSE)</f>
        <v>38</v>
      </c>
    </row>
    <row r="1524" spans="1:17" x14ac:dyDescent="0.35">
      <c r="A1524" s="58" t="s">
        <v>1884</v>
      </c>
      <c r="B1524" s="40" t="s">
        <v>552</v>
      </c>
      <c r="C1524" s="40" t="str">
        <f t="shared" si="132"/>
        <v>eric</v>
      </c>
      <c r="D1524" s="40">
        <f t="shared" si="133"/>
        <v>5</v>
      </c>
      <c r="E1524" s="40">
        <f t="shared" si="134"/>
        <v>18</v>
      </c>
      <c r="F1524" s="40" t="str">
        <f t="shared" si="135"/>
        <v>sanchez-clary</v>
      </c>
      <c r="G1524" s="40" t="str">
        <f>VLOOKUP(F1524,'Effectif contrat'!A:B,2,FALSE)</f>
        <v>AIRBUS - MAINTENANCE FAL</v>
      </c>
      <c r="H1524" s="31" t="s">
        <v>19</v>
      </c>
      <c r="I1524" s="31" t="s">
        <v>24</v>
      </c>
      <c r="J1524" s="31" t="s">
        <v>54</v>
      </c>
      <c r="K1524" s="38">
        <v>7.36</v>
      </c>
      <c r="L1524" s="31">
        <v>10</v>
      </c>
      <c r="M1524" s="38">
        <v>73.599999999999994</v>
      </c>
      <c r="N1524" s="5"/>
      <c r="O1524" t="str">
        <f>VLOOKUP(I1524,Article_famille!A:B,2,FALSE)</f>
        <v>Mains</v>
      </c>
      <c r="P1524" t="str">
        <f>VLOOKUP(A1524,'Copier commandes wix'!I:N,4,FALSE)</f>
        <v>‎11‎/‎08‎/‎2017</v>
      </c>
      <c r="Q1524">
        <f>VLOOKUP(G1524,'effectif par contrat'!A:B,2,FALSE)</f>
        <v>38</v>
      </c>
    </row>
    <row r="1525" spans="1:17" x14ac:dyDescent="0.35">
      <c r="A1525" s="58" t="s">
        <v>1884</v>
      </c>
      <c r="B1525" s="40" t="s">
        <v>552</v>
      </c>
      <c r="C1525" s="40" t="str">
        <f t="shared" si="132"/>
        <v>eric</v>
      </c>
      <c r="D1525" s="40">
        <f t="shared" si="133"/>
        <v>5</v>
      </c>
      <c r="E1525" s="40">
        <f t="shared" si="134"/>
        <v>18</v>
      </c>
      <c r="F1525" s="40" t="str">
        <f t="shared" si="135"/>
        <v>sanchez-clary</v>
      </c>
      <c r="G1525" s="40" t="str">
        <f>VLOOKUP(F1525,'Effectif contrat'!A:B,2,FALSE)</f>
        <v>AIRBUS - MAINTENANCE FAL</v>
      </c>
      <c r="H1525" s="32" t="s">
        <v>19</v>
      </c>
      <c r="I1525" s="32" t="s">
        <v>24</v>
      </c>
      <c r="J1525" s="32" t="s">
        <v>55</v>
      </c>
      <c r="K1525" s="39">
        <v>7.36</v>
      </c>
      <c r="L1525" s="32">
        <v>10</v>
      </c>
      <c r="M1525" s="39">
        <v>73.599999999999994</v>
      </c>
      <c r="N1525" s="6"/>
      <c r="O1525" t="str">
        <f>VLOOKUP(I1525,Article_famille!A:B,2,FALSE)</f>
        <v>Mains</v>
      </c>
      <c r="P1525" t="str">
        <f>VLOOKUP(A1525,'Copier commandes wix'!I:N,4,FALSE)</f>
        <v>‎11‎/‎08‎/‎2017</v>
      </c>
      <c r="Q1525">
        <f>VLOOKUP(G1525,'effectif par contrat'!A:B,2,FALSE)</f>
        <v>38</v>
      </c>
    </row>
    <row r="1526" spans="1:17" x14ac:dyDescent="0.35">
      <c r="A1526" s="58" t="s">
        <v>1884</v>
      </c>
      <c r="B1526" s="40" t="s">
        <v>552</v>
      </c>
      <c r="C1526" s="40" t="str">
        <f t="shared" si="132"/>
        <v>eric</v>
      </c>
      <c r="D1526" s="40">
        <f t="shared" si="133"/>
        <v>5</v>
      </c>
      <c r="E1526" s="40">
        <f t="shared" si="134"/>
        <v>18</v>
      </c>
      <c r="F1526" s="40" t="str">
        <f t="shared" si="135"/>
        <v>sanchez-clary</v>
      </c>
      <c r="G1526" s="40" t="str">
        <f>VLOOKUP(F1526,'Effectif contrat'!A:B,2,FALSE)</f>
        <v>AIRBUS - MAINTENANCE FAL</v>
      </c>
      <c r="H1526" s="31" t="s">
        <v>19</v>
      </c>
      <c r="I1526" s="31" t="s">
        <v>24</v>
      </c>
      <c r="J1526" s="31" t="s">
        <v>56</v>
      </c>
      <c r="K1526" s="38">
        <v>7.36</v>
      </c>
      <c r="L1526" s="31">
        <v>10</v>
      </c>
      <c r="M1526" s="38">
        <v>73.599999999999994</v>
      </c>
      <c r="N1526" s="5"/>
      <c r="O1526" t="str">
        <f>VLOOKUP(I1526,Article_famille!A:B,2,FALSE)</f>
        <v>Mains</v>
      </c>
      <c r="P1526" t="str">
        <f>VLOOKUP(A1526,'Copier commandes wix'!I:N,4,FALSE)</f>
        <v>‎11‎/‎08‎/‎2017</v>
      </c>
      <c r="Q1526">
        <f>VLOOKUP(G1526,'effectif par contrat'!A:B,2,FALSE)</f>
        <v>38</v>
      </c>
    </row>
    <row r="1527" spans="1:17" x14ac:dyDescent="0.35">
      <c r="A1527" s="58" t="s">
        <v>1884</v>
      </c>
      <c r="B1527" s="40" t="s">
        <v>552</v>
      </c>
      <c r="C1527" s="40" t="str">
        <f t="shared" si="132"/>
        <v>eric</v>
      </c>
      <c r="D1527" s="40">
        <f t="shared" si="133"/>
        <v>5</v>
      </c>
      <c r="E1527" s="40">
        <f t="shared" si="134"/>
        <v>18</v>
      </c>
      <c r="F1527" s="40" t="str">
        <f t="shared" si="135"/>
        <v>sanchez-clary</v>
      </c>
      <c r="G1527" s="40" t="str">
        <f>VLOOKUP(F1527,'Effectif contrat'!A:B,2,FALSE)</f>
        <v>AIRBUS - MAINTENANCE FAL</v>
      </c>
      <c r="H1527" s="32" t="s">
        <v>19</v>
      </c>
      <c r="I1527" s="32" t="s">
        <v>20</v>
      </c>
      <c r="J1527" s="32">
        <v>8</v>
      </c>
      <c r="K1527" s="39">
        <v>3.71</v>
      </c>
      <c r="L1527" s="32">
        <v>84</v>
      </c>
      <c r="M1527" s="39">
        <v>311.64</v>
      </c>
      <c r="N1527" s="6"/>
      <c r="O1527" t="str">
        <f>VLOOKUP(I1527,Article_famille!A:B,2,FALSE)</f>
        <v>Mains</v>
      </c>
      <c r="P1527" t="str">
        <f>VLOOKUP(A1527,'Copier commandes wix'!I:N,4,FALSE)</f>
        <v>‎11‎/‎08‎/‎2017</v>
      </c>
      <c r="Q1527">
        <f>VLOOKUP(G1527,'effectif par contrat'!A:B,2,FALSE)</f>
        <v>38</v>
      </c>
    </row>
    <row r="1528" spans="1:17" x14ac:dyDescent="0.35">
      <c r="A1528" s="58" t="s">
        <v>1884</v>
      </c>
      <c r="B1528" s="40" t="s">
        <v>552</v>
      </c>
      <c r="C1528" s="40" t="str">
        <f t="shared" si="132"/>
        <v>eric</v>
      </c>
      <c r="D1528" s="40">
        <f t="shared" si="133"/>
        <v>5</v>
      </c>
      <c r="E1528" s="40">
        <f t="shared" si="134"/>
        <v>18</v>
      </c>
      <c r="F1528" s="40" t="str">
        <f t="shared" si="135"/>
        <v>sanchez-clary</v>
      </c>
      <c r="G1528" s="40" t="str">
        <f>VLOOKUP(F1528,'Effectif contrat'!A:B,2,FALSE)</f>
        <v>AIRBUS - MAINTENANCE FAL</v>
      </c>
      <c r="H1528" s="31" t="s">
        <v>19</v>
      </c>
      <c r="I1528" s="31" t="s">
        <v>20</v>
      </c>
      <c r="J1528" s="31">
        <v>10</v>
      </c>
      <c r="K1528" s="38">
        <v>3.71</v>
      </c>
      <c r="L1528" s="31">
        <v>60</v>
      </c>
      <c r="M1528" s="38">
        <v>222.6</v>
      </c>
      <c r="N1528" s="5"/>
      <c r="O1528" t="str">
        <f>VLOOKUP(I1528,Article_famille!A:B,2,FALSE)</f>
        <v>Mains</v>
      </c>
      <c r="P1528" t="str">
        <f>VLOOKUP(A1528,'Copier commandes wix'!I:N,4,FALSE)</f>
        <v>‎11‎/‎08‎/‎2017</v>
      </c>
      <c r="Q1528">
        <f>VLOOKUP(G1528,'effectif par contrat'!A:B,2,FALSE)</f>
        <v>38</v>
      </c>
    </row>
    <row r="1529" spans="1:17" x14ac:dyDescent="0.35">
      <c r="A1529" s="58" t="s">
        <v>1885</v>
      </c>
      <c r="B1529" s="40" t="s">
        <v>593</v>
      </c>
      <c r="C1529" s="40" t="str">
        <f t="shared" si="132"/>
        <v>Aurelien</v>
      </c>
      <c r="D1529" s="40">
        <f t="shared" si="133"/>
        <v>9</v>
      </c>
      <c r="E1529" s="40">
        <f t="shared" si="134"/>
        <v>15</v>
      </c>
      <c r="F1529" s="40" t="str">
        <f t="shared" si="135"/>
        <v>Aygoui</v>
      </c>
      <c r="G1529" s="40" t="str">
        <f>VLOOKUP(F1529,'Effectif contrat'!A:B,2,FALSE)</f>
        <v>ARIANEGROUP - MAINTENANCE</v>
      </c>
      <c r="H1529" s="31" t="s">
        <v>510</v>
      </c>
      <c r="I1529" s="31" t="s">
        <v>511</v>
      </c>
      <c r="J1529" s="31"/>
      <c r="K1529" s="38">
        <v>0</v>
      </c>
      <c r="L1529" s="31">
        <v>2</v>
      </c>
      <c r="M1529" s="38">
        <v>0</v>
      </c>
      <c r="N1529" s="5"/>
      <c r="O1529" t="str">
        <f>VLOOKUP(I1529,Article_famille!A:B,2,FALSE)</f>
        <v>Pharmacie</v>
      </c>
      <c r="P1529" t="str">
        <f>VLOOKUP(A1529,'Copier commandes wix'!I:N,4,FALSE)</f>
        <v>‎17‎/‎08‎/‎2017</v>
      </c>
      <c r="Q1529">
        <f>VLOOKUP(G1529,'effectif par contrat'!A:B,2,FALSE)</f>
        <v>9</v>
      </c>
    </row>
    <row r="1530" spans="1:17" x14ac:dyDescent="0.35">
      <c r="A1530" s="58" t="s">
        <v>1885</v>
      </c>
      <c r="B1530" s="40" t="s">
        <v>593</v>
      </c>
      <c r="C1530" s="40" t="str">
        <f t="shared" si="132"/>
        <v>Aurelien</v>
      </c>
      <c r="D1530" s="40">
        <f t="shared" si="133"/>
        <v>9</v>
      </c>
      <c r="E1530" s="40">
        <f t="shared" si="134"/>
        <v>15</v>
      </c>
      <c r="F1530" s="40" t="str">
        <f t="shared" si="135"/>
        <v>Aygoui</v>
      </c>
      <c r="G1530" s="40" t="str">
        <f>VLOOKUP(F1530,'Effectif contrat'!A:B,2,FALSE)</f>
        <v>ARIANEGROUP - MAINTENANCE</v>
      </c>
      <c r="H1530" s="32" t="s">
        <v>510</v>
      </c>
      <c r="I1530" s="32" t="s">
        <v>594</v>
      </c>
      <c r="J1530" s="32"/>
      <c r="K1530" s="39">
        <v>0</v>
      </c>
      <c r="L1530" s="32">
        <v>10</v>
      </c>
      <c r="M1530" s="39">
        <v>0</v>
      </c>
      <c r="N1530" s="6"/>
      <c r="O1530" t="str">
        <f>VLOOKUP(I1530,Article_famille!A:B,2,FALSE)</f>
        <v>Pharmacie</v>
      </c>
      <c r="P1530" t="str">
        <f>VLOOKUP(A1530,'Copier commandes wix'!I:N,4,FALSE)</f>
        <v>‎17‎/‎08‎/‎2017</v>
      </c>
      <c r="Q1530">
        <f>VLOOKUP(G1530,'effectif par contrat'!A:B,2,FALSE)</f>
        <v>9</v>
      </c>
    </row>
    <row r="1531" spans="1:17" x14ac:dyDescent="0.35">
      <c r="A1531" s="58" t="s">
        <v>1886</v>
      </c>
      <c r="B1531" s="40" t="s">
        <v>527</v>
      </c>
      <c r="C1531" s="40" t="str">
        <f t="shared" si="132"/>
        <v>jean-luc</v>
      </c>
      <c r="D1531" s="40">
        <f t="shared" si="133"/>
        <v>9</v>
      </c>
      <c r="E1531" s="40">
        <f t="shared" si="134"/>
        <v>13</v>
      </c>
      <c r="F1531" s="40" t="str">
        <f t="shared" si="135"/>
        <v>CEBE</v>
      </c>
      <c r="G1531" s="40" t="str">
        <f>VLOOKUP(F1531,'Effectif contrat'!A:B,2,FALSE)</f>
        <v>CHANTIERS ELEC - REIXACH</v>
      </c>
      <c r="H1531" s="31" t="s">
        <v>19</v>
      </c>
      <c r="I1531" s="31" t="s">
        <v>562</v>
      </c>
      <c r="J1531" s="31" t="s">
        <v>13</v>
      </c>
      <c r="K1531" s="38">
        <v>43.33</v>
      </c>
      <c r="L1531" s="31">
        <v>1</v>
      </c>
      <c r="M1531" s="38">
        <v>43.33</v>
      </c>
      <c r="N1531" s="5"/>
      <c r="O1531" t="str">
        <f>VLOOKUP(I1531,Article_famille!A:B,2,FALSE)</f>
        <v>Travail en hauteur</v>
      </c>
      <c r="P1531" t="str">
        <f>VLOOKUP(A1531,'Copier commandes wix'!I:N,4,FALSE)</f>
        <v>‎18‎/‎08‎/‎2017</v>
      </c>
      <c r="Q1531">
        <f>VLOOKUP(G1531,'effectif par contrat'!A:B,2,FALSE)</f>
        <v>6</v>
      </c>
    </row>
    <row r="1532" spans="1:17" x14ac:dyDescent="0.35">
      <c r="A1532" s="58" t="s">
        <v>1886</v>
      </c>
      <c r="B1532" s="40" t="s">
        <v>527</v>
      </c>
      <c r="C1532" s="40" t="str">
        <f t="shared" si="132"/>
        <v>jean-luc</v>
      </c>
      <c r="D1532" s="40">
        <f t="shared" si="133"/>
        <v>9</v>
      </c>
      <c r="E1532" s="40">
        <f t="shared" si="134"/>
        <v>13</v>
      </c>
      <c r="F1532" s="40" t="str">
        <f t="shared" si="135"/>
        <v>CEBE</v>
      </c>
      <c r="G1532" s="40" t="str">
        <f>VLOOKUP(F1532,'Effectif contrat'!A:B,2,FALSE)</f>
        <v>CHANTIERS ELEC - REIXACH</v>
      </c>
      <c r="H1532" s="32" t="s">
        <v>19</v>
      </c>
      <c r="I1532" s="32" t="s">
        <v>163</v>
      </c>
      <c r="J1532" s="32" t="s">
        <v>222</v>
      </c>
      <c r="K1532" s="39">
        <v>3.36</v>
      </c>
      <c r="L1532" s="32">
        <v>5</v>
      </c>
      <c r="M1532" s="39">
        <v>16.8</v>
      </c>
      <c r="N1532" s="6"/>
      <c r="O1532" t="str">
        <f>VLOOKUP(I1532,Article_famille!A:B,2,FALSE)</f>
        <v>Corps</v>
      </c>
      <c r="P1532" t="str">
        <f>VLOOKUP(A1532,'Copier commandes wix'!I:N,4,FALSE)</f>
        <v>‎18‎/‎08‎/‎2017</v>
      </c>
      <c r="Q1532">
        <f>VLOOKUP(G1532,'effectif par contrat'!A:B,2,FALSE)</f>
        <v>6</v>
      </c>
    </row>
    <row r="1533" spans="1:17" x14ac:dyDescent="0.35">
      <c r="A1533" s="58" t="s">
        <v>1887</v>
      </c>
      <c r="B1533" s="40" t="s">
        <v>497</v>
      </c>
      <c r="C1533" s="40" t="str">
        <f t="shared" si="132"/>
        <v>ALEXANDRE</v>
      </c>
      <c r="D1533" s="40">
        <f t="shared" si="133"/>
        <v>10</v>
      </c>
      <c r="E1533" s="40">
        <f t="shared" si="134"/>
        <v>20</v>
      </c>
      <c r="F1533" s="40" t="str">
        <f t="shared" si="135"/>
        <v>MOUREMBLES</v>
      </c>
      <c r="G1533" s="40" t="str">
        <f>VLOOKUP(F1533,'Effectif contrat'!A:B,2,FALSE)</f>
        <v>CLIENTS DIVERS - TRAVAUX &amp; MAINTENANCE</v>
      </c>
      <c r="H1533" s="31" t="s">
        <v>19</v>
      </c>
      <c r="I1533" s="31" t="s">
        <v>495</v>
      </c>
      <c r="J1533" s="31">
        <v>9</v>
      </c>
      <c r="K1533" s="38">
        <v>4.9400000000000004</v>
      </c>
      <c r="L1533" s="31">
        <v>10</v>
      </c>
      <c r="M1533" s="38">
        <v>49.4</v>
      </c>
      <c r="N1533" s="5"/>
      <c r="O1533" t="str">
        <f>VLOOKUP(I1533,Article_famille!A:B,2,FALSE)</f>
        <v>Mains</v>
      </c>
      <c r="P1533" t="str">
        <f>VLOOKUP(A1533,'Copier commandes wix'!I:N,4,FALSE)</f>
        <v>‎21‎/‎08‎/‎2017</v>
      </c>
      <c r="Q1533">
        <f>VLOOKUP(G1533,'effectif par contrat'!A:B,2,FALSE)</f>
        <v>8</v>
      </c>
    </row>
    <row r="1534" spans="1:17" x14ac:dyDescent="0.35">
      <c r="A1534" s="58" t="s">
        <v>1887</v>
      </c>
      <c r="B1534" s="40" t="s">
        <v>497</v>
      </c>
      <c r="C1534" s="40" t="str">
        <f t="shared" si="132"/>
        <v>ALEXANDRE</v>
      </c>
      <c r="D1534" s="40">
        <f t="shared" si="133"/>
        <v>10</v>
      </c>
      <c r="E1534" s="40">
        <f t="shared" si="134"/>
        <v>20</v>
      </c>
      <c r="F1534" s="40" t="str">
        <f t="shared" si="135"/>
        <v>MOUREMBLES</v>
      </c>
      <c r="G1534" s="40" t="str">
        <f>VLOOKUP(F1534,'Effectif contrat'!A:B,2,FALSE)</f>
        <v>CLIENTS DIVERS - TRAVAUX &amp; MAINTENANCE</v>
      </c>
      <c r="H1534" s="32" t="s">
        <v>19</v>
      </c>
      <c r="I1534" s="32" t="s">
        <v>495</v>
      </c>
      <c r="J1534" s="32">
        <v>10</v>
      </c>
      <c r="K1534" s="39">
        <v>4.9400000000000004</v>
      </c>
      <c r="L1534" s="32">
        <v>10</v>
      </c>
      <c r="M1534" s="39">
        <v>49.4</v>
      </c>
      <c r="N1534" s="6"/>
      <c r="O1534" t="str">
        <f>VLOOKUP(I1534,Article_famille!A:B,2,FALSE)</f>
        <v>Mains</v>
      </c>
      <c r="P1534" t="str">
        <f>VLOOKUP(A1534,'Copier commandes wix'!I:N,4,FALSE)</f>
        <v>‎21‎/‎08‎/‎2017</v>
      </c>
      <c r="Q1534">
        <f>VLOOKUP(G1534,'effectif par contrat'!A:B,2,FALSE)</f>
        <v>8</v>
      </c>
    </row>
    <row r="1535" spans="1:17" x14ac:dyDescent="0.35">
      <c r="A1535" s="58" t="s">
        <v>1888</v>
      </c>
      <c r="B1535" s="40" t="s">
        <v>497</v>
      </c>
      <c r="C1535" s="40" t="str">
        <f t="shared" si="132"/>
        <v>ALEXANDRE</v>
      </c>
      <c r="D1535" s="40">
        <f t="shared" si="133"/>
        <v>10</v>
      </c>
      <c r="E1535" s="40">
        <f t="shared" si="134"/>
        <v>20</v>
      </c>
      <c r="F1535" s="40" t="str">
        <f t="shared" si="135"/>
        <v>MOUREMBLES</v>
      </c>
      <c r="G1535" s="40" t="str">
        <f>VLOOKUP(F1535,'Effectif contrat'!A:B,2,FALSE)</f>
        <v>CLIENTS DIVERS - TRAVAUX &amp; MAINTENANCE</v>
      </c>
      <c r="H1535" s="31" t="s">
        <v>112</v>
      </c>
      <c r="I1535" s="31" t="s">
        <v>208</v>
      </c>
      <c r="J1535" s="31" t="s">
        <v>15</v>
      </c>
      <c r="K1535" s="38">
        <v>0</v>
      </c>
      <c r="L1535" s="31">
        <v>1</v>
      </c>
      <c r="M1535" s="38">
        <v>0</v>
      </c>
      <c r="N1535" s="5"/>
      <c r="O1535" t="str">
        <f>VLOOKUP(I1535,Article_famille!A:B,2,FALSE)</f>
        <v>VPI</v>
      </c>
      <c r="P1535" t="str">
        <f>VLOOKUP(A1535,'Copier commandes wix'!I:N,4,FALSE)</f>
        <v>‎21‎/‎08‎/‎2017</v>
      </c>
      <c r="Q1535">
        <f>VLOOKUP(G1535,'effectif par contrat'!A:B,2,FALSE)</f>
        <v>8</v>
      </c>
    </row>
    <row r="1536" spans="1:17" x14ac:dyDescent="0.35">
      <c r="A1536" s="58" t="s">
        <v>1889</v>
      </c>
      <c r="B1536" s="40" t="s">
        <v>595</v>
      </c>
      <c r="C1536" s="40" t="str">
        <f t="shared" si="132"/>
        <v>Marc</v>
      </c>
      <c r="D1536" s="40">
        <f t="shared" si="133"/>
        <v>5</v>
      </c>
      <c r="E1536" s="40">
        <f t="shared" si="134"/>
        <v>17</v>
      </c>
      <c r="F1536" s="40" t="str">
        <f t="shared" si="135"/>
        <v>GORRY-POLLET</v>
      </c>
      <c r="G1536" s="40" t="str">
        <f>VLOOKUP(F1536,'Effectif contrat'!A:B,2,FALSE)</f>
        <v xml:space="preserve">AIRBUS - MAINTENANCE OES </v>
      </c>
      <c r="H1536" s="31" t="s">
        <v>510</v>
      </c>
      <c r="I1536" s="31" t="s">
        <v>596</v>
      </c>
      <c r="J1536" s="31"/>
      <c r="K1536" s="38">
        <v>0</v>
      </c>
      <c r="L1536" s="31">
        <v>1</v>
      </c>
      <c r="M1536" s="38">
        <v>0</v>
      </c>
      <c r="N1536" s="5"/>
      <c r="O1536" t="str">
        <f>VLOOKUP(I1536,Article_famille!A:B,2,FALSE)</f>
        <v>Pharmacie</v>
      </c>
      <c r="P1536" t="str">
        <f>VLOOKUP(A1536,'Copier commandes wix'!I:N,4,FALSE)</f>
        <v>‎23‎/‎08‎/‎2017</v>
      </c>
      <c r="Q1536">
        <f>VLOOKUP(G1536,'effectif par contrat'!A:B,2,FALSE)</f>
        <v>34</v>
      </c>
    </row>
    <row r="1537" spans="1:17" x14ac:dyDescent="0.35">
      <c r="A1537" s="58" t="s">
        <v>1889</v>
      </c>
      <c r="B1537" s="40" t="s">
        <v>595</v>
      </c>
      <c r="C1537" s="40" t="str">
        <f t="shared" si="132"/>
        <v>Marc</v>
      </c>
      <c r="D1537" s="40">
        <f t="shared" si="133"/>
        <v>5</v>
      </c>
      <c r="E1537" s="40">
        <f t="shared" si="134"/>
        <v>17</v>
      </c>
      <c r="F1537" s="40" t="str">
        <f t="shared" si="135"/>
        <v>GORRY-POLLET</v>
      </c>
      <c r="G1537" s="40" t="str">
        <f>VLOOKUP(F1537,'Effectif contrat'!A:B,2,FALSE)</f>
        <v xml:space="preserve">AIRBUS - MAINTENANCE OES </v>
      </c>
      <c r="H1537" s="32" t="s">
        <v>510</v>
      </c>
      <c r="I1537" s="32" t="s">
        <v>597</v>
      </c>
      <c r="J1537" s="32"/>
      <c r="K1537" s="39">
        <v>0</v>
      </c>
      <c r="L1537" s="32">
        <v>1</v>
      </c>
      <c r="M1537" s="39">
        <v>0</v>
      </c>
      <c r="N1537" s="6"/>
      <c r="O1537" t="str">
        <f>VLOOKUP(I1537,Article_famille!A:B,2,FALSE)</f>
        <v>Pharmacie</v>
      </c>
      <c r="P1537" t="str">
        <f>VLOOKUP(A1537,'Copier commandes wix'!I:N,4,FALSE)</f>
        <v>‎23‎/‎08‎/‎2017</v>
      </c>
      <c r="Q1537">
        <f>VLOOKUP(G1537,'effectif par contrat'!A:B,2,FALSE)</f>
        <v>34</v>
      </c>
    </row>
    <row r="1538" spans="1:17" x14ac:dyDescent="0.35">
      <c r="A1538" s="58" t="s">
        <v>1889</v>
      </c>
      <c r="B1538" s="40" t="s">
        <v>595</v>
      </c>
      <c r="C1538" s="40" t="str">
        <f t="shared" si="132"/>
        <v>Marc</v>
      </c>
      <c r="D1538" s="40">
        <f t="shared" si="133"/>
        <v>5</v>
      </c>
      <c r="E1538" s="40">
        <f t="shared" si="134"/>
        <v>17</v>
      </c>
      <c r="F1538" s="40" t="str">
        <f t="shared" si="135"/>
        <v>GORRY-POLLET</v>
      </c>
      <c r="G1538" s="40" t="str">
        <f>VLOOKUP(F1538,'Effectif contrat'!A:B,2,FALSE)</f>
        <v xml:space="preserve">AIRBUS - MAINTENANCE OES </v>
      </c>
      <c r="H1538" s="31" t="s">
        <v>510</v>
      </c>
      <c r="I1538" s="31" t="s">
        <v>598</v>
      </c>
      <c r="J1538" s="31"/>
      <c r="K1538" s="38">
        <v>0</v>
      </c>
      <c r="L1538" s="31">
        <v>2</v>
      </c>
      <c r="M1538" s="38">
        <v>0</v>
      </c>
      <c r="N1538" s="5"/>
      <c r="O1538" t="str">
        <f>VLOOKUP(I1538,Article_famille!A:B,2,FALSE)</f>
        <v>Pharmacie</v>
      </c>
      <c r="P1538" t="str">
        <f>VLOOKUP(A1538,'Copier commandes wix'!I:N,4,FALSE)</f>
        <v>‎23‎/‎08‎/‎2017</v>
      </c>
      <c r="Q1538">
        <f>VLOOKUP(G1538,'effectif par contrat'!A:B,2,FALSE)</f>
        <v>34</v>
      </c>
    </row>
    <row r="1539" spans="1:17" x14ac:dyDescent="0.35">
      <c r="A1539" s="58" t="s">
        <v>1889</v>
      </c>
      <c r="B1539" s="40" t="s">
        <v>595</v>
      </c>
      <c r="C1539" s="40" t="str">
        <f t="shared" si="132"/>
        <v>Marc</v>
      </c>
      <c r="D1539" s="40">
        <f t="shared" si="133"/>
        <v>5</v>
      </c>
      <c r="E1539" s="40">
        <f t="shared" si="134"/>
        <v>17</v>
      </c>
      <c r="F1539" s="40" t="str">
        <f t="shared" si="135"/>
        <v>GORRY-POLLET</v>
      </c>
      <c r="G1539" s="40" t="str">
        <f>VLOOKUP(F1539,'Effectif contrat'!A:B,2,FALSE)</f>
        <v xml:space="preserve">AIRBUS - MAINTENANCE OES </v>
      </c>
      <c r="H1539" s="32" t="s">
        <v>510</v>
      </c>
      <c r="I1539" s="32" t="s">
        <v>599</v>
      </c>
      <c r="J1539" s="32"/>
      <c r="K1539" s="39">
        <v>0</v>
      </c>
      <c r="L1539" s="32">
        <v>1</v>
      </c>
      <c r="M1539" s="39">
        <v>0</v>
      </c>
      <c r="N1539" s="6"/>
      <c r="O1539" t="str">
        <f>VLOOKUP(I1539,Article_famille!A:B,2,FALSE)</f>
        <v>Pharmacie</v>
      </c>
      <c r="P1539" t="str">
        <f>VLOOKUP(A1539,'Copier commandes wix'!I:N,4,FALSE)</f>
        <v>‎23‎/‎08‎/‎2017</v>
      </c>
      <c r="Q1539">
        <f>VLOOKUP(G1539,'effectif par contrat'!A:B,2,FALSE)</f>
        <v>34</v>
      </c>
    </row>
    <row r="1540" spans="1:17" x14ac:dyDescent="0.35">
      <c r="A1540" s="58" t="s">
        <v>1890</v>
      </c>
      <c r="B1540" s="40" t="s">
        <v>507</v>
      </c>
      <c r="C1540" s="40" t="str">
        <f t="shared" si="132"/>
        <v>Xavier</v>
      </c>
      <c r="D1540" s="40">
        <f t="shared" si="133"/>
        <v>7</v>
      </c>
      <c r="E1540" s="40">
        <f t="shared" si="134"/>
        <v>14</v>
      </c>
      <c r="F1540" s="40" t="str">
        <f t="shared" si="135"/>
        <v>ORRIERE</v>
      </c>
      <c r="G1540" s="40" t="str">
        <f>VLOOKUP(F1540,'Effectif contrat'!A:B,2,FALSE)</f>
        <v>B05 - FONCTIONS SUPPORT</v>
      </c>
      <c r="H1540" s="31" t="s">
        <v>19</v>
      </c>
      <c r="I1540" s="31" t="s">
        <v>562</v>
      </c>
      <c r="J1540" s="31" t="s">
        <v>13</v>
      </c>
      <c r="K1540" s="38">
        <v>43.33</v>
      </c>
      <c r="L1540" s="31">
        <v>1</v>
      </c>
      <c r="M1540" s="38">
        <v>43.33</v>
      </c>
      <c r="N1540" s="5"/>
      <c r="O1540" t="str">
        <f>VLOOKUP(I1540,Article_famille!A:B,2,FALSE)</f>
        <v>Travail en hauteur</v>
      </c>
      <c r="P1540" t="str">
        <f>VLOOKUP(A1540,'Copier commandes wix'!I:N,4,FALSE)</f>
        <v>‎24‎/‎08‎/‎2017</v>
      </c>
      <c r="Q1540">
        <f>VLOOKUP(G1540,'effectif par contrat'!A:B,2,FALSE)</f>
        <v>10</v>
      </c>
    </row>
    <row r="1541" spans="1:17" x14ac:dyDescent="0.35">
      <c r="A1541" s="58" t="s">
        <v>1890</v>
      </c>
      <c r="B1541" s="40" t="s">
        <v>507</v>
      </c>
      <c r="C1541" s="40" t="str">
        <f t="shared" si="132"/>
        <v>Xavier</v>
      </c>
      <c r="D1541" s="40">
        <f t="shared" si="133"/>
        <v>7</v>
      </c>
      <c r="E1541" s="40">
        <f t="shared" si="134"/>
        <v>14</v>
      </c>
      <c r="F1541" s="40" t="str">
        <f t="shared" si="135"/>
        <v>ORRIERE</v>
      </c>
      <c r="G1541" s="40" t="str">
        <f>VLOOKUP(F1541,'Effectif contrat'!A:B,2,FALSE)</f>
        <v>B05 - FONCTIONS SUPPORT</v>
      </c>
      <c r="H1541" s="32" t="s">
        <v>19</v>
      </c>
      <c r="I1541" s="32" t="s">
        <v>551</v>
      </c>
      <c r="J1541" s="32"/>
      <c r="K1541" s="39">
        <v>9.75</v>
      </c>
      <c r="L1541" s="32">
        <v>1</v>
      </c>
      <c r="M1541" s="39">
        <v>9.75</v>
      </c>
      <c r="N1541" s="6"/>
      <c r="O1541" t="str">
        <f>VLOOKUP(I1541,Article_famille!A:B,2,FALSE)</f>
        <v>Travail en hauteur</v>
      </c>
      <c r="P1541" t="str">
        <f>VLOOKUP(A1541,'Copier commandes wix'!I:N,4,FALSE)</f>
        <v>‎24‎/‎08‎/‎2017</v>
      </c>
      <c r="Q1541">
        <f>VLOOKUP(G1541,'effectif par contrat'!A:B,2,FALSE)</f>
        <v>10</v>
      </c>
    </row>
    <row r="1542" spans="1:17" x14ac:dyDescent="0.35">
      <c r="A1542" s="58" t="s">
        <v>1890</v>
      </c>
      <c r="B1542" s="40" t="s">
        <v>507</v>
      </c>
      <c r="C1542" s="40" t="str">
        <f t="shared" si="132"/>
        <v>Xavier</v>
      </c>
      <c r="D1542" s="40">
        <f t="shared" si="133"/>
        <v>7</v>
      </c>
      <c r="E1542" s="40">
        <f t="shared" si="134"/>
        <v>14</v>
      </c>
      <c r="F1542" s="40" t="str">
        <f t="shared" si="135"/>
        <v>ORRIERE</v>
      </c>
      <c r="G1542" s="40" t="str">
        <f>VLOOKUP(F1542,'Effectif contrat'!A:B,2,FALSE)</f>
        <v>B05 - FONCTIONS SUPPORT</v>
      </c>
      <c r="H1542" s="31" t="s">
        <v>25</v>
      </c>
      <c r="I1542" s="31" t="s">
        <v>185</v>
      </c>
      <c r="J1542" s="31"/>
      <c r="K1542" s="38">
        <v>10.28</v>
      </c>
      <c r="L1542" s="31">
        <v>2</v>
      </c>
      <c r="M1542" s="38">
        <v>20.56</v>
      </c>
      <c r="N1542" s="5"/>
      <c r="O1542" t="str">
        <f>VLOOKUP(I1542,Article_famille!A:B,2,FALSE)</f>
        <v>Travail en hauteur</v>
      </c>
      <c r="P1542" t="str">
        <f>VLOOKUP(A1542,'Copier commandes wix'!I:N,4,FALSE)</f>
        <v>‎24‎/‎08‎/‎2017</v>
      </c>
      <c r="Q1542">
        <f>VLOOKUP(G1542,'effectif par contrat'!A:B,2,FALSE)</f>
        <v>10</v>
      </c>
    </row>
    <row r="1543" spans="1:17" x14ac:dyDescent="0.35">
      <c r="A1543" s="58" t="s">
        <v>1890</v>
      </c>
      <c r="B1543" s="40" t="s">
        <v>507</v>
      </c>
      <c r="C1543" s="40" t="str">
        <f t="shared" si="132"/>
        <v>Xavier</v>
      </c>
      <c r="D1543" s="40">
        <f t="shared" si="133"/>
        <v>7</v>
      </c>
      <c r="E1543" s="40">
        <f t="shared" si="134"/>
        <v>14</v>
      </c>
      <c r="F1543" s="40" t="str">
        <f t="shared" si="135"/>
        <v>ORRIERE</v>
      </c>
      <c r="G1543" s="40" t="str">
        <f>VLOOKUP(F1543,'Effectif contrat'!A:B,2,FALSE)</f>
        <v>B05 - FONCTIONS SUPPORT</v>
      </c>
      <c r="H1543" s="32" t="s">
        <v>25</v>
      </c>
      <c r="I1543" s="32" t="s">
        <v>136</v>
      </c>
      <c r="J1543" s="32" t="s">
        <v>13</v>
      </c>
      <c r="K1543" s="39">
        <v>3.07</v>
      </c>
      <c r="L1543" s="32">
        <v>2</v>
      </c>
      <c r="M1543" s="39">
        <v>6.14</v>
      </c>
      <c r="N1543" s="6"/>
      <c r="O1543" t="str">
        <f>VLOOKUP(I1543,Article_famille!A:B,2,FALSE)</f>
        <v>Travail en hauteur</v>
      </c>
      <c r="P1543" t="str">
        <f>VLOOKUP(A1543,'Copier commandes wix'!I:N,4,FALSE)</f>
        <v>‎24‎/‎08‎/‎2017</v>
      </c>
      <c r="Q1543">
        <f>VLOOKUP(G1543,'effectif par contrat'!A:B,2,FALSE)</f>
        <v>10</v>
      </c>
    </row>
    <row r="1544" spans="1:17" x14ac:dyDescent="0.35">
      <c r="A1544" s="58" t="s">
        <v>1890</v>
      </c>
      <c r="B1544" s="40" t="s">
        <v>507</v>
      </c>
      <c r="C1544" s="40" t="str">
        <f t="shared" si="132"/>
        <v>Xavier</v>
      </c>
      <c r="D1544" s="40">
        <f t="shared" si="133"/>
        <v>7</v>
      </c>
      <c r="E1544" s="40">
        <f t="shared" si="134"/>
        <v>14</v>
      </c>
      <c r="F1544" s="40" t="str">
        <f t="shared" si="135"/>
        <v>ORRIERE</v>
      </c>
      <c r="G1544" s="40" t="str">
        <f>VLOOKUP(F1544,'Effectif contrat'!A:B,2,FALSE)</f>
        <v>B05 - FONCTIONS SUPPORT</v>
      </c>
      <c r="H1544" s="31" t="s">
        <v>25</v>
      </c>
      <c r="I1544" s="31" t="s">
        <v>183</v>
      </c>
      <c r="J1544" s="31"/>
      <c r="K1544" s="38">
        <v>56.22</v>
      </c>
      <c r="L1544" s="31">
        <v>1</v>
      </c>
      <c r="M1544" s="38">
        <v>56.22</v>
      </c>
      <c r="N1544" s="5"/>
      <c r="O1544" t="str">
        <f>VLOOKUP(I1544,Article_famille!A:B,2,FALSE)</f>
        <v>Travail en hauteur</v>
      </c>
      <c r="P1544" t="str">
        <f>VLOOKUP(A1544,'Copier commandes wix'!I:N,4,FALSE)</f>
        <v>‎24‎/‎08‎/‎2017</v>
      </c>
      <c r="Q1544">
        <f>VLOOKUP(G1544,'effectif par contrat'!A:B,2,FALSE)</f>
        <v>10</v>
      </c>
    </row>
    <row r="1545" spans="1:17" x14ac:dyDescent="0.35">
      <c r="A1545" s="58" t="s">
        <v>1891</v>
      </c>
      <c r="B1545" s="40" t="s">
        <v>524</v>
      </c>
      <c r="C1545" s="40" t="str">
        <f t="shared" si="132"/>
        <v>benjamin</v>
      </c>
      <c r="D1545" s="40">
        <f t="shared" si="133"/>
        <v>9</v>
      </c>
      <c r="E1545" s="40">
        <f t="shared" si="134"/>
        <v>18</v>
      </c>
      <c r="F1545" s="40" t="str">
        <f t="shared" si="135"/>
        <v>cabrignac</v>
      </c>
      <c r="G1545" s="40" t="str">
        <f>VLOOKUP(F1545,'Effectif contrat'!A:B,2,FALSE)</f>
        <v>CLIENTS DIVERS - TRAVAUX &amp; MAINTENANCE</v>
      </c>
      <c r="H1545" s="31" t="s">
        <v>19</v>
      </c>
      <c r="I1545" s="31" t="s">
        <v>525</v>
      </c>
      <c r="J1545" s="31"/>
      <c r="K1545" s="38">
        <v>37.619999999999997</v>
      </c>
      <c r="L1545" s="31">
        <v>1</v>
      </c>
      <c r="M1545" s="38">
        <v>37.619999999999997</v>
      </c>
      <c r="N1545" s="5"/>
      <c r="O1545" t="str">
        <f>VLOOKUP(I1545,Article_famille!A:B,2,FALSE)</f>
        <v>Tête</v>
      </c>
      <c r="P1545" t="str">
        <f>VLOOKUP(A1545,'Copier commandes wix'!I:N,4,FALSE)</f>
        <v>‎28‎/‎08‎/‎2017</v>
      </c>
      <c r="Q1545">
        <f>VLOOKUP(G1545,'effectif par contrat'!A:B,2,FALSE)</f>
        <v>8</v>
      </c>
    </row>
    <row r="1546" spans="1:17" x14ac:dyDescent="0.35">
      <c r="A1546" s="58" t="s">
        <v>1891</v>
      </c>
      <c r="B1546" s="40" t="s">
        <v>524</v>
      </c>
      <c r="C1546" s="40" t="str">
        <f t="shared" si="132"/>
        <v>benjamin</v>
      </c>
      <c r="D1546" s="40">
        <f t="shared" si="133"/>
        <v>9</v>
      </c>
      <c r="E1546" s="40">
        <f t="shared" si="134"/>
        <v>18</v>
      </c>
      <c r="F1546" s="40" t="str">
        <f t="shared" si="135"/>
        <v>cabrignac</v>
      </c>
      <c r="G1546" s="40" t="str">
        <f>VLOOKUP(F1546,'Effectif contrat'!A:B,2,FALSE)</f>
        <v>CLIENTS DIVERS - TRAVAUX &amp; MAINTENANCE</v>
      </c>
      <c r="H1546" s="32" t="s">
        <v>19</v>
      </c>
      <c r="I1546" s="32" t="s">
        <v>37</v>
      </c>
      <c r="J1546" s="32">
        <v>43</v>
      </c>
      <c r="K1546" s="39">
        <v>35.200000000000003</v>
      </c>
      <c r="L1546" s="32">
        <v>1</v>
      </c>
      <c r="M1546" s="39">
        <v>35.200000000000003</v>
      </c>
      <c r="N1546" s="6"/>
      <c r="O1546" t="str">
        <f>VLOOKUP(I1546,Article_famille!A:B,2,FALSE)</f>
        <v>Pieds</v>
      </c>
      <c r="P1546" t="str">
        <f>VLOOKUP(A1546,'Copier commandes wix'!I:N,4,FALSE)</f>
        <v>‎28‎/‎08‎/‎2017</v>
      </c>
      <c r="Q1546">
        <f>VLOOKUP(G1546,'effectif par contrat'!A:B,2,FALSE)</f>
        <v>8</v>
      </c>
    </row>
    <row r="1547" spans="1:17" x14ac:dyDescent="0.35">
      <c r="A1547" s="58" t="s">
        <v>1892</v>
      </c>
      <c r="B1547" s="40" t="s">
        <v>117</v>
      </c>
      <c r="C1547" s="40" t="str">
        <f t="shared" si="132"/>
        <v>alexis</v>
      </c>
      <c r="D1547" s="40">
        <f t="shared" si="133"/>
        <v>7</v>
      </c>
      <c r="E1547" s="40">
        <f t="shared" si="134"/>
        <v>15</v>
      </c>
      <c r="F1547" s="40" t="str">
        <f t="shared" si="135"/>
        <v>tamowski</v>
      </c>
      <c r="G1547" s="40" t="str">
        <f>VLOOKUP(F1547,'Effectif contrat'!A:B,2,FALSE)</f>
        <v>AIRBUS - MAINTENANCE MOSE</v>
      </c>
      <c r="H1547" s="31" t="s">
        <v>19</v>
      </c>
      <c r="I1547" s="31" t="s">
        <v>477</v>
      </c>
      <c r="J1547" s="31" t="s">
        <v>15</v>
      </c>
      <c r="K1547" s="38">
        <v>4.91</v>
      </c>
      <c r="L1547" s="31">
        <v>30</v>
      </c>
      <c r="M1547" s="38">
        <v>147.30000000000001</v>
      </c>
      <c r="N1547" s="5"/>
      <c r="O1547" t="str">
        <f>VLOOKUP(I1547,Article_famille!A:B,2,FALSE)</f>
        <v>Corps</v>
      </c>
      <c r="P1547" t="str">
        <f>VLOOKUP(A1547,'Copier commandes wix'!I:N,4,FALSE)</f>
        <v>‎29‎/‎08‎/‎2017</v>
      </c>
      <c r="Q1547">
        <f>VLOOKUP(G1547,'effectif par contrat'!A:B,2,FALSE)</f>
        <v>37</v>
      </c>
    </row>
    <row r="1548" spans="1:17" x14ac:dyDescent="0.35">
      <c r="A1548" s="58" t="s">
        <v>1892</v>
      </c>
      <c r="B1548" s="40" t="s">
        <v>117</v>
      </c>
      <c r="C1548" s="40" t="str">
        <f t="shared" si="132"/>
        <v>alexis</v>
      </c>
      <c r="D1548" s="40">
        <f t="shared" si="133"/>
        <v>7</v>
      </c>
      <c r="E1548" s="40">
        <f t="shared" si="134"/>
        <v>15</v>
      </c>
      <c r="F1548" s="40" t="str">
        <f t="shared" si="135"/>
        <v>tamowski</v>
      </c>
      <c r="G1548" s="40" t="str">
        <f>VLOOKUP(F1548,'Effectif contrat'!A:B,2,FALSE)</f>
        <v>AIRBUS - MAINTENANCE MOSE</v>
      </c>
      <c r="H1548" s="32" t="s">
        <v>19</v>
      </c>
      <c r="I1548" s="32" t="s">
        <v>477</v>
      </c>
      <c r="J1548" s="32" t="s">
        <v>13</v>
      </c>
      <c r="K1548" s="39">
        <v>4.91</v>
      </c>
      <c r="L1548" s="32">
        <v>30</v>
      </c>
      <c r="M1548" s="39">
        <v>147.30000000000001</v>
      </c>
      <c r="N1548" s="6"/>
      <c r="O1548" t="str">
        <f>VLOOKUP(I1548,Article_famille!A:B,2,FALSE)</f>
        <v>Corps</v>
      </c>
      <c r="P1548" t="str">
        <f>VLOOKUP(A1548,'Copier commandes wix'!I:N,4,FALSE)</f>
        <v>‎29‎/‎08‎/‎2017</v>
      </c>
      <c r="Q1548">
        <f>VLOOKUP(G1548,'effectif par contrat'!A:B,2,FALSE)</f>
        <v>37</v>
      </c>
    </row>
    <row r="1549" spans="1:17" x14ac:dyDescent="0.35">
      <c r="A1549" s="58" t="s">
        <v>1892</v>
      </c>
      <c r="B1549" s="40" t="s">
        <v>117</v>
      </c>
      <c r="C1549" s="40" t="str">
        <f t="shared" si="132"/>
        <v>alexis</v>
      </c>
      <c r="D1549" s="40">
        <f t="shared" si="133"/>
        <v>7</v>
      </c>
      <c r="E1549" s="40">
        <f t="shared" si="134"/>
        <v>15</v>
      </c>
      <c r="F1549" s="40" t="str">
        <f t="shared" si="135"/>
        <v>tamowski</v>
      </c>
      <c r="G1549" s="40" t="str">
        <f>VLOOKUP(F1549,'Effectif contrat'!A:B,2,FALSE)</f>
        <v>AIRBUS - MAINTENANCE MOSE</v>
      </c>
      <c r="H1549" s="31" t="s">
        <v>19</v>
      </c>
      <c r="I1549" s="31" t="s">
        <v>86</v>
      </c>
      <c r="J1549" s="31"/>
      <c r="K1549" s="38">
        <v>16.88</v>
      </c>
      <c r="L1549" s="31">
        <v>2</v>
      </c>
      <c r="M1549" s="38">
        <v>33.76</v>
      </c>
      <c r="N1549" s="5"/>
      <c r="O1549" t="str">
        <f>VLOOKUP(I1549,Article_famille!A:B,2,FALSE)</f>
        <v>Auditif</v>
      </c>
      <c r="P1549" t="str">
        <f>VLOOKUP(A1549,'Copier commandes wix'!I:N,4,FALSE)</f>
        <v>‎29‎/‎08‎/‎2017</v>
      </c>
      <c r="Q1549">
        <f>VLOOKUP(G1549,'effectif par contrat'!A:B,2,FALSE)</f>
        <v>37</v>
      </c>
    </row>
    <row r="1550" spans="1:17" x14ac:dyDescent="0.35">
      <c r="A1550" s="58" t="s">
        <v>1892</v>
      </c>
      <c r="B1550" s="40" t="s">
        <v>117</v>
      </c>
      <c r="C1550" s="40" t="str">
        <f t="shared" si="132"/>
        <v>alexis</v>
      </c>
      <c r="D1550" s="40">
        <f t="shared" si="133"/>
        <v>7</v>
      </c>
      <c r="E1550" s="40">
        <f t="shared" si="134"/>
        <v>15</v>
      </c>
      <c r="F1550" s="40" t="str">
        <f t="shared" si="135"/>
        <v>tamowski</v>
      </c>
      <c r="G1550" s="40" t="str">
        <f>VLOOKUP(F1550,'Effectif contrat'!A:B,2,FALSE)</f>
        <v>AIRBUS - MAINTENANCE MOSE</v>
      </c>
      <c r="H1550" s="32" t="s">
        <v>19</v>
      </c>
      <c r="I1550" s="32" t="s">
        <v>443</v>
      </c>
      <c r="J1550" s="32"/>
      <c r="K1550" s="39">
        <v>3.95</v>
      </c>
      <c r="L1550" s="32">
        <v>30</v>
      </c>
      <c r="M1550" s="39">
        <v>118.5</v>
      </c>
      <c r="N1550" s="6"/>
      <c r="O1550" t="str">
        <f>VLOOKUP(I1550,Article_famille!A:B,2,FALSE)</f>
        <v>Respiratoire</v>
      </c>
      <c r="P1550" t="str">
        <f>VLOOKUP(A1550,'Copier commandes wix'!I:N,4,FALSE)</f>
        <v>‎29‎/‎08‎/‎2017</v>
      </c>
      <c r="Q1550">
        <f>VLOOKUP(G1550,'effectif par contrat'!A:B,2,FALSE)</f>
        <v>37</v>
      </c>
    </row>
    <row r="1551" spans="1:17" x14ac:dyDescent="0.35">
      <c r="A1551" s="58" t="s">
        <v>1892</v>
      </c>
      <c r="B1551" s="40" t="s">
        <v>117</v>
      </c>
      <c r="C1551" s="40" t="str">
        <f t="shared" si="132"/>
        <v>alexis</v>
      </c>
      <c r="D1551" s="40">
        <f t="shared" si="133"/>
        <v>7</v>
      </c>
      <c r="E1551" s="40">
        <f t="shared" si="134"/>
        <v>15</v>
      </c>
      <c r="F1551" s="40" t="str">
        <f t="shared" si="135"/>
        <v>tamowski</v>
      </c>
      <c r="G1551" s="40" t="str">
        <f>VLOOKUP(F1551,'Effectif contrat'!A:B,2,FALSE)</f>
        <v>AIRBUS - MAINTENANCE MOSE</v>
      </c>
      <c r="H1551" s="31" t="s">
        <v>19</v>
      </c>
      <c r="I1551" s="31" t="s">
        <v>24</v>
      </c>
      <c r="J1551" s="31" t="s">
        <v>56</v>
      </c>
      <c r="K1551" s="38">
        <v>7.36</v>
      </c>
      <c r="L1551" s="31">
        <v>6</v>
      </c>
      <c r="M1551" s="38">
        <v>44.16</v>
      </c>
      <c r="N1551" s="5"/>
      <c r="O1551" t="str">
        <f>VLOOKUP(I1551,Article_famille!A:B,2,FALSE)</f>
        <v>Mains</v>
      </c>
      <c r="P1551" t="str">
        <f>VLOOKUP(A1551,'Copier commandes wix'!I:N,4,FALSE)</f>
        <v>‎29‎/‎08‎/‎2017</v>
      </c>
      <c r="Q1551">
        <f>VLOOKUP(G1551,'effectif par contrat'!A:B,2,FALSE)</f>
        <v>37</v>
      </c>
    </row>
    <row r="1552" spans="1:17" x14ac:dyDescent="0.35">
      <c r="A1552" s="58" t="s">
        <v>1892</v>
      </c>
      <c r="B1552" s="40" t="s">
        <v>117</v>
      </c>
      <c r="C1552" s="40" t="str">
        <f t="shared" si="132"/>
        <v>alexis</v>
      </c>
      <c r="D1552" s="40">
        <f t="shared" si="133"/>
        <v>7</v>
      </c>
      <c r="E1552" s="40">
        <f t="shared" si="134"/>
        <v>15</v>
      </c>
      <c r="F1552" s="40" t="str">
        <f t="shared" si="135"/>
        <v>tamowski</v>
      </c>
      <c r="G1552" s="40" t="str">
        <f>VLOOKUP(F1552,'Effectif contrat'!A:B,2,FALSE)</f>
        <v>AIRBUS - MAINTENANCE MOSE</v>
      </c>
      <c r="H1552" s="32" t="s">
        <v>19</v>
      </c>
      <c r="I1552" s="32" t="s">
        <v>83</v>
      </c>
      <c r="J1552" s="32" t="s">
        <v>85</v>
      </c>
      <c r="K1552" s="39">
        <v>1.1100000000000001</v>
      </c>
      <c r="L1552" s="32">
        <v>30</v>
      </c>
      <c r="M1552" s="39">
        <v>33.299999999999997</v>
      </c>
      <c r="N1552" s="6"/>
      <c r="O1552" t="str">
        <f>VLOOKUP(I1552,Article_famille!A:B,2,FALSE)</f>
        <v>Mains</v>
      </c>
      <c r="P1552" t="str">
        <f>VLOOKUP(A1552,'Copier commandes wix'!I:N,4,FALSE)</f>
        <v>‎29‎/‎08‎/‎2017</v>
      </c>
      <c r="Q1552">
        <f>VLOOKUP(G1552,'effectif par contrat'!A:B,2,FALSE)</f>
        <v>37</v>
      </c>
    </row>
    <row r="1553" spans="1:17" x14ac:dyDescent="0.35">
      <c r="A1553" s="58" t="s">
        <v>1892</v>
      </c>
      <c r="B1553" s="40" t="s">
        <v>117</v>
      </c>
      <c r="C1553" s="40" t="str">
        <f t="shared" si="132"/>
        <v>alexis</v>
      </c>
      <c r="D1553" s="40">
        <f t="shared" si="133"/>
        <v>7</v>
      </c>
      <c r="E1553" s="40">
        <f t="shared" si="134"/>
        <v>15</v>
      </c>
      <c r="F1553" s="40" t="str">
        <f t="shared" si="135"/>
        <v>tamowski</v>
      </c>
      <c r="G1553" s="40" t="str">
        <f>VLOOKUP(F1553,'Effectif contrat'!A:B,2,FALSE)</f>
        <v>AIRBUS - MAINTENANCE MOSE</v>
      </c>
      <c r="H1553" s="31" t="s">
        <v>19</v>
      </c>
      <c r="I1553" s="31" t="s">
        <v>83</v>
      </c>
      <c r="J1553" s="31" t="s">
        <v>193</v>
      </c>
      <c r="K1553" s="38">
        <v>1.1100000000000001</v>
      </c>
      <c r="L1553" s="31">
        <v>30</v>
      </c>
      <c r="M1553" s="38">
        <v>33.299999999999997</v>
      </c>
      <c r="N1553" s="5"/>
      <c r="O1553" t="str">
        <f>VLOOKUP(I1553,Article_famille!A:B,2,FALSE)</f>
        <v>Mains</v>
      </c>
      <c r="P1553" t="str">
        <f>VLOOKUP(A1553,'Copier commandes wix'!I:N,4,FALSE)</f>
        <v>‎29‎/‎08‎/‎2017</v>
      </c>
      <c r="Q1553">
        <f>VLOOKUP(G1553,'effectif par contrat'!A:B,2,FALSE)</f>
        <v>37</v>
      </c>
    </row>
    <row r="1554" spans="1:17" x14ac:dyDescent="0.35">
      <c r="A1554" s="58" t="s">
        <v>1893</v>
      </c>
      <c r="B1554" s="40" t="s">
        <v>501</v>
      </c>
      <c r="C1554" s="40" t="str">
        <f t="shared" si="132"/>
        <v>Mathias</v>
      </c>
      <c r="D1554" s="40">
        <f t="shared" si="133"/>
        <v>8</v>
      </c>
      <c r="E1554" s="40">
        <f t="shared" si="134"/>
        <v>14</v>
      </c>
      <c r="F1554" s="40" t="str">
        <f t="shared" si="135"/>
        <v>Hereau</v>
      </c>
      <c r="G1554" s="40" t="str">
        <f>VLOOKUP(F1554,'Effectif contrat'!A:B,2,FALSE)</f>
        <v>CHANTIERS ELEC - REIXACH</v>
      </c>
      <c r="H1554" s="31" t="s">
        <v>19</v>
      </c>
      <c r="I1554" s="31" t="s">
        <v>20</v>
      </c>
      <c r="J1554" s="31">
        <v>10</v>
      </c>
      <c r="K1554" s="38">
        <v>3.71</v>
      </c>
      <c r="L1554" s="31">
        <v>10</v>
      </c>
      <c r="M1554" s="38">
        <v>37.1</v>
      </c>
      <c r="N1554" s="5"/>
      <c r="O1554" t="str">
        <f>VLOOKUP(I1554,Article_famille!A:B,2,FALSE)</f>
        <v>Mains</v>
      </c>
      <c r="P1554" t="str">
        <f>VLOOKUP(A1554,'Copier commandes wix'!I:N,4,FALSE)</f>
        <v>‎30‎/‎08‎/‎2017</v>
      </c>
      <c r="Q1554">
        <f>VLOOKUP(G1554,'effectif par contrat'!A:B,2,FALSE)</f>
        <v>6</v>
      </c>
    </row>
    <row r="1555" spans="1:17" x14ac:dyDescent="0.35">
      <c r="A1555" s="58" t="s">
        <v>1893</v>
      </c>
      <c r="B1555" s="40" t="s">
        <v>501</v>
      </c>
      <c r="C1555" s="40" t="str">
        <f t="shared" si="132"/>
        <v>Mathias</v>
      </c>
      <c r="D1555" s="40">
        <f t="shared" si="133"/>
        <v>8</v>
      </c>
      <c r="E1555" s="40">
        <f t="shared" si="134"/>
        <v>14</v>
      </c>
      <c r="F1555" s="40" t="str">
        <f t="shared" si="135"/>
        <v>Hereau</v>
      </c>
      <c r="G1555" s="40" t="str">
        <f>VLOOKUP(F1555,'Effectif contrat'!A:B,2,FALSE)</f>
        <v>CHANTIERS ELEC - REIXACH</v>
      </c>
      <c r="H1555" s="32" t="s">
        <v>112</v>
      </c>
      <c r="I1555" s="32" t="s">
        <v>113</v>
      </c>
      <c r="J1555" s="32" t="s">
        <v>13</v>
      </c>
      <c r="K1555" s="39">
        <v>0</v>
      </c>
      <c r="L1555" s="32">
        <v>2</v>
      </c>
      <c r="M1555" s="39">
        <v>0</v>
      </c>
      <c r="N1555" s="6"/>
      <c r="O1555" t="str">
        <f>VLOOKUP(I1555,Article_famille!A:B,2,FALSE)</f>
        <v>VPI</v>
      </c>
      <c r="P1555" t="str">
        <f>VLOOKUP(A1555,'Copier commandes wix'!I:N,4,FALSE)</f>
        <v>‎30‎/‎08‎/‎2017</v>
      </c>
      <c r="Q1555">
        <f>VLOOKUP(G1555,'effectif par contrat'!A:B,2,FALSE)</f>
        <v>6</v>
      </c>
    </row>
    <row r="1556" spans="1:17" x14ac:dyDescent="0.35">
      <c r="A1556" s="58" t="s">
        <v>1893</v>
      </c>
      <c r="B1556" s="40" t="s">
        <v>501</v>
      </c>
      <c r="C1556" s="40" t="str">
        <f t="shared" si="132"/>
        <v>Mathias</v>
      </c>
      <c r="D1556" s="40">
        <f t="shared" si="133"/>
        <v>8</v>
      </c>
      <c r="E1556" s="40">
        <f t="shared" si="134"/>
        <v>14</v>
      </c>
      <c r="F1556" s="40" t="str">
        <f t="shared" si="135"/>
        <v>Hereau</v>
      </c>
      <c r="G1556" s="40" t="str">
        <f>VLOOKUP(F1556,'Effectif contrat'!A:B,2,FALSE)</f>
        <v>CHANTIERS ELEC - REIXACH</v>
      </c>
      <c r="H1556" s="31" t="s">
        <v>19</v>
      </c>
      <c r="I1556" s="31" t="s">
        <v>499</v>
      </c>
      <c r="J1556" s="31"/>
      <c r="K1556" s="38">
        <v>12.9</v>
      </c>
      <c r="L1556" s="31">
        <v>1</v>
      </c>
      <c r="M1556" s="38">
        <v>12.9</v>
      </c>
      <c r="N1556" s="5"/>
      <c r="O1556" t="str">
        <f>VLOOKUP(I1556,Article_famille!A:B,2,FALSE)</f>
        <v>Tête</v>
      </c>
      <c r="P1556" t="str">
        <f>VLOOKUP(A1556,'Copier commandes wix'!I:N,4,FALSE)</f>
        <v>‎30‎/‎08‎/‎2017</v>
      </c>
      <c r="Q1556">
        <f>VLOOKUP(G1556,'effectif par contrat'!A:B,2,FALSE)</f>
        <v>6</v>
      </c>
    </row>
    <row r="1557" spans="1:17" x14ac:dyDescent="0.35">
      <c r="A1557" s="58" t="s">
        <v>1894</v>
      </c>
      <c r="B1557" s="40" t="s">
        <v>600</v>
      </c>
      <c r="C1557" s="40" t="str">
        <f t="shared" si="132"/>
        <v>Vincent</v>
      </c>
      <c r="D1557" s="40">
        <f t="shared" si="133"/>
        <v>8</v>
      </c>
      <c r="E1557" s="40">
        <f t="shared" si="134"/>
        <v>16</v>
      </c>
      <c r="F1557" s="40" t="str">
        <f t="shared" si="135"/>
        <v>DAVANTES</v>
      </c>
      <c r="G1557" s="40" t="str">
        <f>VLOOKUP(F1557,'Effectif contrat'!A:B,2,FALSE)</f>
        <v>AIRBUS - TRAVAUX MOSE</v>
      </c>
      <c r="H1557" s="31" t="s">
        <v>19</v>
      </c>
      <c r="I1557" s="31" t="s">
        <v>62</v>
      </c>
      <c r="J1557" s="31" t="s">
        <v>480</v>
      </c>
      <c r="K1557" s="38">
        <v>4.26</v>
      </c>
      <c r="L1557" s="31">
        <v>1</v>
      </c>
      <c r="M1557" s="38">
        <v>4.26</v>
      </c>
      <c r="N1557" s="5"/>
      <c r="O1557" t="str">
        <f>VLOOKUP(I1557,Article_famille!A:B,2,FALSE)</f>
        <v>Pieds</v>
      </c>
      <c r="P1557" t="str">
        <f>VLOOKUP(A1557,'Copier commandes wix'!I:N,4,FALSE)</f>
        <v>‎04‎/‎09‎/‎2017</v>
      </c>
      <c r="Q1557">
        <f>VLOOKUP(G1557,'effectif par contrat'!A:B,2,FALSE)</f>
        <v>5</v>
      </c>
    </row>
    <row r="1558" spans="1:17" x14ac:dyDescent="0.35">
      <c r="A1558" s="58" t="s">
        <v>1894</v>
      </c>
      <c r="B1558" s="40" t="s">
        <v>600</v>
      </c>
      <c r="C1558" s="40" t="str">
        <f t="shared" si="132"/>
        <v>Vincent</v>
      </c>
      <c r="D1558" s="40">
        <f t="shared" si="133"/>
        <v>8</v>
      </c>
      <c r="E1558" s="40">
        <f t="shared" si="134"/>
        <v>16</v>
      </c>
      <c r="F1558" s="40" t="str">
        <f t="shared" si="135"/>
        <v>DAVANTES</v>
      </c>
      <c r="G1558" s="40" t="str">
        <f>VLOOKUP(F1558,'Effectif contrat'!A:B,2,FALSE)</f>
        <v>AIRBUS - TRAVAUX MOSE</v>
      </c>
      <c r="H1558" s="32" t="s">
        <v>19</v>
      </c>
      <c r="I1558" s="32" t="s">
        <v>525</v>
      </c>
      <c r="J1558" s="32"/>
      <c r="K1558" s="39">
        <v>37.619999999999997</v>
      </c>
      <c r="L1558" s="32">
        <v>2</v>
      </c>
      <c r="M1558" s="39">
        <v>75.239999999999995</v>
      </c>
      <c r="N1558" s="6"/>
      <c r="O1558" t="str">
        <f>VLOOKUP(I1558,Article_famille!A:B,2,FALSE)</f>
        <v>Tête</v>
      </c>
      <c r="P1558" t="str">
        <f>VLOOKUP(A1558,'Copier commandes wix'!I:N,4,FALSE)</f>
        <v>‎04‎/‎09‎/‎2017</v>
      </c>
      <c r="Q1558">
        <f>VLOOKUP(G1558,'effectif par contrat'!A:B,2,FALSE)</f>
        <v>5</v>
      </c>
    </row>
    <row r="1559" spans="1:17" x14ac:dyDescent="0.35">
      <c r="A1559" s="58" t="s">
        <v>1895</v>
      </c>
      <c r="B1559" s="40" t="s">
        <v>12</v>
      </c>
      <c r="C1559" s="40" t="str">
        <f t="shared" si="132"/>
        <v>alexis</v>
      </c>
      <c r="D1559" s="40">
        <f t="shared" si="133"/>
        <v>7</v>
      </c>
      <c r="E1559" s="40">
        <f t="shared" si="134"/>
        <v>16</v>
      </c>
      <c r="F1559" s="40" t="str">
        <f t="shared" si="135"/>
        <v>codevelle</v>
      </c>
      <c r="G1559" s="40" t="str">
        <f>VLOOKUP(F1559,'Effectif contrat'!A:B,2,FALSE)</f>
        <v xml:space="preserve">LIEBHERR - MAINTENANCE </v>
      </c>
      <c r="H1559" s="31" t="s">
        <v>574</v>
      </c>
      <c r="I1559" s="31" t="s">
        <v>575</v>
      </c>
      <c r="J1559" s="31">
        <v>43</v>
      </c>
      <c r="K1559" s="38">
        <v>60</v>
      </c>
      <c r="L1559" s="31">
        <v>1</v>
      </c>
      <c r="M1559" s="38">
        <v>60</v>
      </c>
      <c r="N1559" s="5"/>
      <c r="O1559" t="str">
        <f>VLOOKUP(I1559,Article_famille!A:B,2,FALSE)</f>
        <v>Pieds</v>
      </c>
      <c r="P1559" t="str">
        <f>VLOOKUP(A1559,'Copier commandes wix'!I:N,4,FALSE)</f>
        <v>‎05‎/‎09‎/‎2017</v>
      </c>
      <c r="Q1559">
        <f>VLOOKUP(G1559,'effectif par contrat'!A:B,2,FALSE)</f>
        <v>5</v>
      </c>
    </row>
    <row r="1560" spans="1:17" x14ac:dyDescent="0.35">
      <c r="A1560" s="58" t="s">
        <v>1895</v>
      </c>
      <c r="B1560" s="40" t="s">
        <v>12</v>
      </c>
      <c r="C1560" s="40" t="str">
        <f t="shared" ref="C1560:C1599" si="136">IFERROR(MID(B1560,1,FIND(" ",B1560,1)-1),"")</f>
        <v>alexis</v>
      </c>
      <c r="D1560" s="40">
        <f t="shared" ref="D1560:D1599" si="137">LEN(C1560)+1</f>
        <v>7</v>
      </c>
      <c r="E1560" s="40">
        <f t="shared" ref="E1560:E1599" si="138">LEN(B1560)</f>
        <v>16</v>
      </c>
      <c r="F1560" s="40" t="str">
        <f t="shared" ref="F1560:F1599" si="139">RIGHT(B1560,E1560-D1560)</f>
        <v>codevelle</v>
      </c>
      <c r="G1560" s="40" t="str">
        <f>VLOOKUP(F1560,'Effectif contrat'!A:B,2,FALSE)</f>
        <v xml:space="preserve">LIEBHERR - MAINTENANCE </v>
      </c>
      <c r="H1560" s="32" t="s">
        <v>574</v>
      </c>
      <c r="I1560" s="32" t="s">
        <v>575</v>
      </c>
      <c r="J1560" s="32">
        <v>44</v>
      </c>
      <c r="K1560" s="39">
        <v>60</v>
      </c>
      <c r="L1560" s="32">
        <v>1</v>
      </c>
      <c r="M1560" s="39">
        <v>60</v>
      </c>
      <c r="N1560" s="6"/>
      <c r="O1560" t="str">
        <f>VLOOKUP(I1560,Article_famille!A:B,2,FALSE)</f>
        <v>Pieds</v>
      </c>
      <c r="P1560" t="str">
        <f>VLOOKUP(A1560,'Copier commandes wix'!I:N,4,FALSE)</f>
        <v>‎05‎/‎09‎/‎2017</v>
      </c>
      <c r="Q1560">
        <f>VLOOKUP(G1560,'effectif par contrat'!A:B,2,FALSE)</f>
        <v>5</v>
      </c>
    </row>
    <row r="1561" spans="1:17" x14ac:dyDescent="0.35">
      <c r="A1561" s="58" t="s">
        <v>1895</v>
      </c>
      <c r="B1561" s="40" t="s">
        <v>12</v>
      </c>
      <c r="C1561" s="40" t="str">
        <f t="shared" si="136"/>
        <v>alexis</v>
      </c>
      <c r="D1561" s="40">
        <f t="shared" si="137"/>
        <v>7</v>
      </c>
      <c r="E1561" s="40">
        <f t="shared" si="138"/>
        <v>16</v>
      </c>
      <c r="F1561" s="40" t="str">
        <f t="shared" si="139"/>
        <v>codevelle</v>
      </c>
      <c r="G1561" s="40" t="str">
        <f>VLOOKUP(F1561,'Effectif contrat'!A:B,2,FALSE)</f>
        <v xml:space="preserve">LIEBHERR - MAINTENANCE </v>
      </c>
      <c r="H1561" s="31" t="s">
        <v>19</v>
      </c>
      <c r="I1561" s="31" t="s">
        <v>495</v>
      </c>
      <c r="J1561" s="31">
        <v>9</v>
      </c>
      <c r="K1561" s="38">
        <v>4.9400000000000004</v>
      </c>
      <c r="L1561" s="31">
        <v>1</v>
      </c>
      <c r="M1561" s="38">
        <v>4.9400000000000004</v>
      </c>
      <c r="N1561" s="5"/>
      <c r="O1561" t="str">
        <f>VLOOKUP(I1561,Article_famille!A:B,2,FALSE)</f>
        <v>Mains</v>
      </c>
      <c r="P1561" t="str">
        <f>VLOOKUP(A1561,'Copier commandes wix'!I:N,4,FALSE)</f>
        <v>‎05‎/‎09‎/‎2017</v>
      </c>
      <c r="Q1561">
        <f>VLOOKUP(G1561,'effectif par contrat'!A:B,2,FALSE)</f>
        <v>5</v>
      </c>
    </row>
    <row r="1562" spans="1:17" x14ac:dyDescent="0.35">
      <c r="A1562" s="58" t="s">
        <v>1895</v>
      </c>
      <c r="B1562" s="40" t="s">
        <v>12</v>
      </c>
      <c r="C1562" s="40" t="str">
        <f t="shared" si="136"/>
        <v>alexis</v>
      </c>
      <c r="D1562" s="40">
        <f t="shared" si="137"/>
        <v>7</v>
      </c>
      <c r="E1562" s="40">
        <f t="shared" si="138"/>
        <v>16</v>
      </c>
      <c r="F1562" s="40" t="str">
        <f t="shared" si="139"/>
        <v>codevelle</v>
      </c>
      <c r="G1562" s="40" t="str">
        <f>VLOOKUP(F1562,'Effectif contrat'!A:B,2,FALSE)</f>
        <v xml:space="preserve">LIEBHERR - MAINTENANCE </v>
      </c>
      <c r="H1562" s="32" t="s">
        <v>19</v>
      </c>
      <c r="I1562" s="32" t="s">
        <v>495</v>
      </c>
      <c r="J1562" s="32">
        <v>10</v>
      </c>
      <c r="K1562" s="39">
        <v>4.9400000000000004</v>
      </c>
      <c r="L1562" s="32">
        <v>1</v>
      </c>
      <c r="M1562" s="39">
        <v>4.9400000000000004</v>
      </c>
      <c r="N1562" s="6"/>
      <c r="O1562" t="str">
        <f>VLOOKUP(I1562,Article_famille!A:B,2,FALSE)</f>
        <v>Mains</v>
      </c>
      <c r="P1562" t="str">
        <f>VLOOKUP(A1562,'Copier commandes wix'!I:N,4,FALSE)</f>
        <v>‎05‎/‎09‎/‎2017</v>
      </c>
      <c r="Q1562">
        <f>VLOOKUP(G1562,'effectif par contrat'!A:B,2,FALSE)</f>
        <v>5</v>
      </c>
    </row>
    <row r="1563" spans="1:17" x14ac:dyDescent="0.35">
      <c r="A1563" s="58" t="s">
        <v>1895</v>
      </c>
      <c r="B1563" s="40" t="s">
        <v>12</v>
      </c>
      <c r="C1563" s="40" t="str">
        <f t="shared" si="136"/>
        <v>alexis</v>
      </c>
      <c r="D1563" s="40">
        <f t="shared" si="137"/>
        <v>7</v>
      </c>
      <c r="E1563" s="40">
        <f t="shared" si="138"/>
        <v>16</v>
      </c>
      <c r="F1563" s="40" t="str">
        <f t="shared" si="139"/>
        <v>codevelle</v>
      </c>
      <c r="G1563" s="40" t="str">
        <f>VLOOKUP(F1563,'Effectif contrat'!A:B,2,FALSE)</f>
        <v xml:space="preserve">LIEBHERR - MAINTENANCE </v>
      </c>
      <c r="H1563" s="31" t="s">
        <v>19</v>
      </c>
      <c r="I1563" s="31" t="s">
        <v>20</v>
      </c>
      <c r="J1563" s="31">
        <v>10</v>
      </c>
      <c r="K1563" s="38">
        <v>3.71</v>
      </c>
      <c r="L1563" s="31">
        <v>1</v>
      </c>
      <c r="M1563" s="38">
        <v>3.71</v>
      </c>
      <c r="N1563" s="5"/>
      <c r="O1563" t="str">
        <f>VLOOKUP(I1563,Article_famille!A:B,2,FALSE)</f>
        <v>Mains</v>
      </c>
      <c r="P1563" t="str">
        <f>VLOOKUP(A1563,'Copier commandes wix'!I:N,4,FALSE)</f>
        <v>‎05‎/‎09‎/‎2017</v>
      </c>
      <c r="Q1563">
        <f>VLOOKUP(G1563,'effectif par contrat'!A:B,2,FALSE)</f>
        <v>5</v>
      </c>
    </row>
    <row r="1564" spans="1:17" x14ac:dyDescent="0.35">
      <c r="A1564" s="58" t="s">
        <v>1895</v>
      </c>
      <c r="B1564" s="40" t="s">
        <v>12</v>
      </c>
      <c r="C1564" s="40" t="str">
        <f t="shared" si="136"/>
        <v>alexis</v>
      </c>
      <c r="D1564" s="40">
        <f t="shared" si="137"/>
        <v>7</v>
      </c>
      <c r="E1564" s="40">
        <f t="shared" si="138"/>
        <v>16</v>
      </c>
      <c r="F1564" s="40" t="str">
        <f t="shared" si="139"/>
        <v>codevelle</v>
      </c>
      <c r="G1564" s="40" t="str">
        <f>VLOOKUP(F1564,'Effectif contrat'!A:B,2,FALSE)</f>
        <v xml:space="preserve">LIEBHERR - MAINTENANCE </v>
      </c>
      <c r="H1564" s="32" t="s">
        <v>19</v>
      </c>
      <c r="I1564" s="32" t="s">
        <v>83</v>
      </c>
      <c r="J1564" s="32" t="s">
        <v>193</v>
      </c>
      <c r="K1564" s="39">
        <v>1.1100000000000001</v>
      </c>
      <c r="L1564" s="32">
        <v>1</v>
      </c>
      <c r="M1564" s="39">
        <v>1.1100000000000001</v>
      </c>
      <c r="N1564" s="6"/>
      <c r="O1564" t="str">
        <f>VLOOKUP(I1564,Article_famille!A:B,2,FALSE)</f>
        <v>Mains</v>
      </c>
      <c r="P1564" t="str">
        <f>VLOOKUP(A1564,'Copier commandes wix'!I:N,4,FALSE)</f>
        <v>‎05‎/‎09‎/‎2017</v>
      </c>
      <c r="Q1564">
        <f>VLOOKUP(G1564,'effectif par contrat'!A:B,2,FALSE)</f>
        <v>5</v>
      </c>
    </row>
    <row r="1565" spans="1:17" x14ac:dyDescent="0.35">
      <c r="A1565" s="58" t="s">
        <v>1895</v>
      </c>
      <c r="B1565" s="40" t="s">
        <v>12</v>
      </c>
      <c r="C1565" s="40" t="str">
        <f t="shared" si="136"/>
        <v>alexis</v>
      </c>
      <c r="D1565" s="40">
        <f t="shared" si="137"/>
        <v>7</v>
      </c>
      <c r="E1565" s="40">
        <f t="shared" si="138"/>
        <v>16</v>
      </c>
      <c r="F1565" s="40" t="str">
        <f t="shared" si="139"/>
        <v>codevelle</v>
      </c>
      <c r="G1565" s="40" t="str">
        <f>VLOOKUP(F1565,'Effectif contrat'!A:B,2,FALSE)</f>
        <v xml:space="preserve">LIEBHERR - MAINTENANCE </v>
      </c>
      <c r="H1565" s="31" t="s">
        <v>19</v>
      </c>
      <c r="I1565" s="31" t="s">
        <v>175</v>
      </c>
      <c r="J1565" s="31">
        <v>10</v>
      </c>
      <c r="K1565" s="38">
        <v>13.32</v>
      </c>
      <c r="L1565" s="31">
        <v>2</v>
      </c>
      <c r="M1565" s="38">
        <v>26.64</v>
      </c>
      <c r="N1565" s="5"/>
      <c r="O1565" t="str">
        <f>VLOOKUP(I1565,Article_famille!A:B,2,FALSE)</f>
        <v>Mains</v>
      </c>
      <c r="P1565" t="str">
        <f>VLOOKUP(A1565,'Copier commandes wix'!I:N,4,FALSE)</f>
        <v>‎05‎/‎09‎/‎2017</v>
      </c>
      <c r="Q1565">
        <f>VLOOKUP(G1565,'effectif par contrat'!A:B,2,FALSE)</f>
        <v>5</v>
      </c>
    </row>
    <row r="1566" spans="1:17" x14ac:dyDescent="0.35">
      <c r="A1566" s="58" t="s">
        <v>1895</v>
      </c>
      <c r="B1566" s="40" t="s">
        <v>12</v>
      </c>
      <c r="C1566" s="40" t="str">
        <f t="shared" si="136"/>
        <v>alexis</v>
      </c>
      <c r="D1566" s="40">
        <f t="shared" si="137"/>
        <v>7</v>
      </c>
      <c r="E1566" s="40">
        <f t="shared" si="138"/>
        <v>16</v>
      </c>
      <c r="F1566" s="40" t="str">
        <f t="shared" si="139"/>
        <v>codevelle</v>
      </c>
      <c r="G1566" s="40" t="str">
        <f>VLOOKUP(F1566,'Effectif contrat'!A:B,2,FALSE)</f>
        <v xml:space="preserve">LIEBHERR - MAINTENANCE </v>
      </c>
      <c r="H1566" s="32" t="s">
        <v>19</v>
      </c>
      <c r="I1566" s="32" t="s">
        <v>443</v>
      </c>
      <c r="J1566" s="32"/>
      <c r="K1566" s="39">
        <v>3.95</v>
      </c>
      <c r="L1566" s="32">
        <v>1</v>
      </c>
      <c r="M1566" s="39">
        <v>3.95</v>
      </c>
      <c r="N1566" s="6"/>
      <c r="O1566" t="str">
        <f>VLOOKUP(I1566,Article_famille!A:B,2,FALSE)</f>
        <v>Respiratoire</v>
      </c>
      <c r="P1566" t="str">
        <f>VLOOKUP(A1566,'Copier commandes wix'!I:N,4,FALSE)</f>
        <v>‎05‎/‎09‎/‎2017</v>
      </c>
      <c r="Q1566">
        <f>VLOOKUP(G1566,'effectif par contrat'!A:B,2,FALSE)</f>
        <v>5</v>
      </c>
    </row>
    <row r="1567" spans="1:17" x14ac:dyDescent="0.35">
      <c r="A1567" s="58" t="s">
        <v>1895</v>
      </c>
      <c r="B1567" s="40" t="s">
        <v>12</v>
      </c>
      <c r="C1567" s="40" t="str">
        <f t="shared" si="136"/>
        <v>alexis</v>
      </c>
      <c r="D1567" s="40">
        <f t="shared" si="137"/>
        <v>7</v>
      </c>
      <c r="E1567" s="40">
        <f t="shared" si="138"/>
        <v>16</v>
      </c>
      <c r="F1567" s="40" t="str">
        <f t="shared" si="139"/>
        <v>codevelle</v>
      </c>
      <c r="G1567" s="40" t="str">
        <f>VLOOKUP(F1567,'Effectif contrat'!A:B,2,FALSE)</f>
        <v xml:space="preserve">LIEBHERR - MAINTENANCE </v>
      </c>
      <c r="H1567" s="31" t="s">
        <v>19</v>
      </c>
      <c r="I1567" s="31" t="s">
        <v>122</v>
      </c>
      <c r="J1567" s="31"/>
      <c r="K1567" s="38">
        <v>13.3</v>
      </c>
      <c r="L1567" s="31">
        <v>1</v>
      </c>
      <c r="M1567" s="38">
        <v>13.3</v>
      </c>
      <c r="N1567" s="5"/>
      <c r="O1567" t="str">
        <f>VLOOKUP(I1567,Article_famille!A:B,2,FALSE)</f>
        <v>Auditif</v>
      </c>
      <c r="P1567" t="str">
        <f>VLOOKUP(A1567,'Copier commandes wix'!I:N,4,FALSE)</f>
        <v>‎05‎/‎09‎/‎2017</v>
      </c>
      <c r="Q1567">
        <f>VLOOKUP(G1567,'effectif par contrat'!A:B,2,FALSE)</f>
        <v>5</v>
      </c>
    </row>
    <row r="1568" spans="1:17" x14ac:dyDescent="0.35">
      <c r="A1568" s="58" t="s">
        <v>1896</v>
      </c>
      <c r="B1568" s="40" t="s">
        <v>12</v>
      </c>
      <c r="C1568" s="40" t="str">
        <f t="shared" si="136"/>
        <v>alexis</v>
      </c>
      <c r="D1568" s="40">
        <f t="shared" si="137"/>
        <v>7</v>
      </c>
      <c r="E1568" s="40">
        <f t="shared" si="138"/>
        <v>16</v>
      </c>
      <c r="F1568" s="40" t="str">
        <f t="shared" si="139"/>
        <v>codevelle</v>
      </c>
      <c r="G1568" s="40" t="str">
        <f>VLOOKUP(F1568,'Effectif contrat'!A:B,2,FALSE)</f>
        <v xml:space="preserve">LIEBHERR - MAINTENANCE </v>
      </c>
      <c r="H1568" s="31" t="s">
        <v>112</v>
      </c>
      <c r="I1568" s="31" t="s">
        <v>113</v>
      </c>
      <c r="J1568" s="31" t="s">
        <v>212</v>
      </c>
      <c r="K1568" s="38">
        <v>0</v>
      </c>
      <c r="L1568" s="31">
        <v>5</v>
      </c>
      <c r="M1568" s="38">
        <v>0</v>
      </c>
      <c r="N1568" s="5"/>
      <c r="O1568" t="str">
        <f>VLOOKUP(I1568,Article_famille!A:B,2,FALSE)</f>
        <v>VPI</v>
      </c>
      <c r="P1568" t="str">
        <f>VLOOKUP(A1568,'Copier commandes wix'!I:N,4,FALSE)</f>
        <v>‎05‎/‎09‎/‎2017</v>
      </c>
      <c r="Q1568">
        <f>VLOOKUP(G1568,'effectif par contrat'!A:B,2,FALSE)</f>
        <v>5</v>
      </c>
    </row>
    <row r="1569" spans="1:17" x14ac:dyDescent="0.35">
      <c r="A1569" s="58" t="s">
        <v>1896</v>
      </c>
      <c r="B1569" s="40" t="s">
        <v>12</v>
      </c>
      <c r="C1569" s="40" t="str">
        <f t="shared" si="136"/>
        <v>alexis</v>
      </c>
      <c r="D1569" s="40">
        <f t="shared" si="137"/>
        <v>7</v>
      </c>
      <c r="E1569" s="40">
        <f t="shared" si="138"/>
        <v>16</v>
      </c>
      <c r="F1569" s="40" t="str">
        <f t="shared" si="139"/>
        <v>codevelle</v>
      </c>
      <c r="G1569" s="40" t="str">
        <f>VLOOKUP(F1569,'Effectif contrat'!A:B,2,FALSE)</f>
        <v xml:space="preserve">LIEBHERR - MAINTENANCE </v>
      </c>
      <c r="H1569" s="32" t="s">
        <v>112</v>
      </c>
      <c r="I1569" s="32" t="s">
        <v>113</v>
      </c>
      <c r="J1569" s="32" t="s">
        <v>13</v>
      </c>
      <c r="K1569" s="39">
        <v>0</v>
      </c>
      <c r="L1569" s="32">
        <v>5</v>
      </c>
      <c r="M1569" s="39">
        <v>0</v>
      </c>
      <c r="N1569" s="6"/>
      <c r="O1569" t="str">
        <f>VLOOKUP(I1569,Article_famille!A:B,2,FALSE)</f>
        <v>VPI</v>
      </c>
      <c r="P1569" t="str">
        <f>VLOOKUP(A1569,'Copier commandes wix'!I:N,4,FALSE)</f>
        <v>‎05‎/‎09‎/‎2017</v>
      </c>
      <c r="Q1569">
        <f>VLOOKUP(G1569,'effectif par contrat'!A:B,2,FALSE)</f>
        <v>5</v>
      </c>
    </row>
    <row r="1570" spans="1:17" x14ac:dyDescent="0.35">
      <c r="A1570" s="58" t="s">
        <v>1896</v>
      </c>
      <c r="B1570" s="40" t="s">
        <v>12</v>
      </c>
      <c r="C1570" s="40" t="str">
        <f t="shared" si="136"/>
        <v>alexis</v>
      </c>
      <c r="D1570" s="40">
        <f t="shared" si="137"/>
        <v>7</v>
      </c>
      <c r="E1570" s="40">
        <f t="shared" si="138"/>
        <v>16</v>
      </c>
      <c r="F1570" s="40" t="str">
        <f t="shared" si="139"/>
        <v>codevelle</v>
      </c>
      <c r="G1570" s="40" t="str">
        <f>VLOOKUP(F1570,'Effectif contrat'!A:B,2,FALSE)</f>
        <v xml:space="preserve">LIEBHERR - MAINTENANCE </v>
      </c>
      <c r="H1570" s="31" t="s">
        <v>112</v>
      </c>
      <c r="I1570" s="31" t="s">
        <v>115</v>
      </c>
      <c r="J1570" s="31" t="s">
        <v>13</v>
      </c>
      <c r="K1570" s="38">
        <v>0</v>
      </c>
      <c r="L1570" s="31">
        <v>2</v>
      </c>
      <c r="M1570" s="38">
        <v>0</v>
      </c>
      <c r="N1570" s="5"/>
      <c r="O1570" t="str">
        <f>VLOOKUP(I1570,Article_famille!A:B,2,FALSE)</f>
        <v>VPI</v>
      </c>
      <c r="P1570" t="str">
        <f>VLOOKUP(A1570,'Copier commandes wix'!I:N,4,FALSE)</f>
        <v>‎05‎/‎09‎/‎2017</v>
      </c>
      <c r="Q1570">
        <f>VLOOKUP(G1570,'effectif par contrat'!A:B,2,FALSE)</f>
        <v>5</v>
      </c>
    </row>
    <row r="1571" spans="1:17" x14ac:dyDescent="0.35">
      <c r="A1571" s="58" t="s">
        <v>1896</v>
      </c>
      <c r="B1571" s="40" t="s">
        <v>12</v>
      </c>
      <c r="C1571" s="40" t="str">
        <f t="shared" si="136"/>
        <v>alexis</v>
      </c>
      <c r="D1571" s="40">
        <f t="shared" si="137"/>
        <v>7</v>
      </c>
      <c r="E1571" s="40">
        <f t="shared" si="138"/>
        <v>16</v>
      </c>
      <c r="F1571" s="40" t="str">
        <f t="shared" si="139"/>
        <v>codevelle</v>
      </c>
      <c r="G1571" s="40" t="str">
        <f>VLOOKUP(F1571,'Effectif contrat'!A:B,2,FALSE)</f>
        <v xml:space="preserve">LIEBHERR - MAINTENANCE </v>
      </c>
      <c r="H1571" s="32" t="s">
        <v>112</v>
      </c>
      <c r="I1571" s="32" t="s">
        <v>208</v>
      </c>
      <c r="J1571" s="32" t="s">
        <v>13</v>
      </c>
      <c r="K1571" s="39">
        <v>0</v>
      </c>
      <c r="L1571" s="32">
        <v>2</v>
      </c>
      <c r="M1571" s="39">
        <v>0</v>
      </c>
      <c r="N1571" s="6"/>
      <c r="O1571" t="str">
        <f>VLOOKUP(I1571,Article_famille!A:B,2,FALSE)</f>
        <v>VPI</v>
      </c>
      <c r="P1571" t="str">
        <f>VLOOKUP(A1571,'Copier commandes wix'!I:N,4,FALSE)</f>
        <v>‎05‎/‎09‎/‎2017</v>
      </c>
      <c r="Q1571">
        <f>VLOOKUP(G1571,'effectif par contrat'!A:B,2,FALSE)</f>
        <v>5</v>
      </c>
    </row>
    <row r="1572" spans="1:17" x14ac:dyDescent="0.35">
      <c r="A1572" s="58" t="s">
        <v>1896</v>
      </c>
      <c r="B1572" s="40" t="s">
        <v>12</v>
      </c>
      <c r="C1572" s="40" t="str">
        <f t="shared" si="136"/>
        <v>alexis</v>
      </c>
      <c r="D1572" s="40">
        <f t="shared" si="137"/>
        <v>7</v>
      </c>
      <c r="E1572" s="40">
        <f t="shared" si="138"/>
        <v>16</v>
      </c>
      <c r="F1572" s="40" t="str">
        <f t="shared" si="139"/>
        <v>codevelle</v>
      </c>
      <c r="G1572" s="40" t="str">
        <f>VLOOKUP(F1572,'Effectif contrat'!A:B,2,FALSE)</f>
        <v xml:space="preserve">LIEBHERR - MAINTENANCE </v>
      </c>
      <c r="H1572" s="31" t="s">
        <v>112</v>
      </c>
      <c r="I1572" s="31" t="s">
        <v>207</v>
      </c>
      <c r="J1572" s="31" t="s">
        <v>492</v>
      </c>
      <c r="K1572" s="38">
        <v>0</v>
      </c>
      <c r="L1572" s="31">
        <v>3</v>
      </c>
      <c r="M1572" s="38">
        <v>0</v>
      </c>
      <c r="N1572" s="5"/>
      <c r="O1572" t="str">
        <f>VLOOKUP(I1572,Article_famille!A:B,2,FALSE)</f>
        <v>VPI</v>
      </c>
      <c r="P1572" t="str">
        <f>VLOOKUP(A1572,'Copier commandes wix'!I:N,4,FALSE)</f>
        <v>‎05‎/‎09‎/‎2017</v>
      </c>
      <c r="Q1572">
        <f>VLOOKUP(G1572,'effectif par contrat'!A:B,2,FALSE)</f>
        <v>5</v>
      </c>
    </row>
    <row r="1573" spans="1:17" x14ac:dyDescent="0.35">
      <c r="A1573" s="58" t="s">
        <v>1896</v>
      </c>
      <c r="B1573" s="40" t="s">
        <v>12</v>
      </c>
      <c r="C1573" s="40" t="str">
        <f t="shared" si="136"/>
        <v>alexis</v>
      </c>
      <c r="D1573" s="40">
        <f t="shared" si="137"/>
        <v>7</v>
      </c>
      <c r="E1573" s="40">
        <f t="shared" si="138"/>
        <v>16</v>
      </c>
      <c r="F1573" s="40" t="str">
        <f t="shared" si="139"/>
        <v>codevelle</v>
      </c>
      <c r="G1573" s="40" t="str">
        <f>VLOOKUP(F1573,'Effectif contrat'!A:B,2,FALSE)</f>
        <v xml:space="preserve">LIEBHERR - MAINTENANCE </v>
      </c>
      <c r="H1573" s="32" t="s">
        <v>112</v>
      </c>
      <c r="I1573" s="32" t="s">
        <v>115</v>
      </c>
      <c r="J1573" s="32" t="s">
        <v>212</v>
      </c>
      <c r="K1573" s="39">
        <v>0</v>
      </c>
      <c r="L1573" s="32">
        <v>1</v>
      </c>
      <c r="M1573" s="39">
        <v>0</v>
      </c>
      <c r="N1573" s="6"/>
      <c r="O1573" t="str">
        <f>VLOOKUP(I1573,Article_famille!A:B,2,FALSE)</f>
        <v>VPI</v>
      </c>
      <c r="P1573" t="str">
        <f>VLOOKUP(A1573,'Copier commandes wix'!I:N,4,FALSE)</f>
        <v>‎05‎/‎09‎/‎2017</v>
      </c>
      <c r="Q1573">
        <f>VLOOKUP(G1573,'effectif par contrat'!A:B,2,FALSE)</f>
        <v>5</v>
      </c>
    </row>
    <row r="1574" spans="1:17" x14ac:dyDescent="0.35">
      <c r="A1574" s="58" t="s">
        <v>1897</v>
      </c>
      <c r="B1574" s="40" t="s">
        <v>497</v>
      </c>
      <c r="C1574" s="40" t="str">
        <f t="shared" si="136"/>
        <v>ALEXANDRE</v>
      </c>
      <c r="D1574" s="40">
        <f t="shared" si="137"/>
        <v>10</v>
      </c>
      <c r="E1574" s="40">
        <f t="shared" si="138"/>
        <v>20</v>
      </c>
      <c r="F1574" s="40" t="str">
        <f t="shared" si="139"/>
        <v>MOUREMBLES</v>
      </c>
      <c r="G1574" s="40" t="str">
        <f>VLOOKUP(F1574,'Effectif contrat'!A:B,2,FALSE)</f>
        <v>CLIENTS DIVERS - TRAVAUX &amp; MAINTENANCE</v>
      </c>
      <c r="H1574" s="31" t="s">
        <v>112</v>
      </c>
      <c r="I1574" s="31" t="s">
        <v>601</v>
      </c>
      <c r="J1574" s="31" t="s">
        <v>602</v>
      </c>
      <c r="K1574" s="38">
        <v>0</v>
      </c>
      <c r="L1574" s="31">
        <v>1</v>
      </c>
      <c r="M1574" s="38">
        <v>0</v>
      </c>
      <c r="N1574" s="5"/>
      <c r="O1574" t="str">
        <f>VLOOKUP(I1574,Article_famille!A:B,2,FALSE)</f>
        <v>VPI</v>
      </c>
      <c r="P1574" t="str">
        <f>VLOOKUP(A1574,'Copier commandes wix'!I:N,4,FALSE)</f>
        <v>‎06‎/‎09‎/‎2017</v>
      </c>
      <c r="Q1574">
        <f>VLOOKUP(G1574,'effectif par contrat'!A:B,2,FALSE)</f>
        <v>8</v>
      </c>
    </row>
    <row r="1575" spans="1:17" x14ac:dyDescent="0.35">
      <c r="A1575" s="58" t="s">
        <v>1897</v>
      </c>
      <c r="B1575" s="40" t="s">
        <v>497</v>
      </c>
      <c r="C1575" s="40" t="str">
        <f t="shared" si="136"/>
        <v>ALEXANDRE</v>
      </c>
      <c r="D1575" s="40">
        <f t="shared" si="137"/>
        <v>10</v>
      </c>
      <c r="E1575" s="40">
        <f t="shared" si="138"/>
        <v>20</v>
      </c>
      <c r="F1575" s="40" t="str">
        <f t="shared" si="139"/>
        <v>MOUREMBLES</v>
      </c>
      <c r="G1575" s="40" t="str">
        <f>VLOOKUP(F1575,'Effectif contrat'!A:B,2,FALSE)</f>
        <v>CLIENTS DIVERS - TRAVAUX &amp; MAINTENANCE</v>
      </c>
      <c r="H1575" s="32" t="s">
        <v>112</v>
      </c>
      <c r="I1575" s="32" t="s">
        <v>603</v>
      </c>
      <c r="J1575" s="32" t="s">
        <v>602</v>
      </c>
      <c r="K1575" s="39">
        <v>0</v>
      </c>
      <c r="L1575" s="32">
        <v>1</v>
      </c>
      <c r="M1575" s="39">
        <v>0</v>
      </c>
      <c r="N1575" s="6"/>
      <c r="O1575" t="str">
        <f>VLOOKUP(I1575,Article_famille!A:B,2,FALSE)</f>
        <v>VPI</v>
      </c>
      <c r="P1575" t="str">
        <f>VLOOKUP(A1575,'Copier commandes wix'!I:N,4,FALSE)</f>
        <v>‎06‎/‎09‎/‎2017</v>
      </c>
      <c r="Q1575">
        <f>VLOOKUP(G1575,'effectif par contrat'!A:B,2,FALSE)</f>
        <v>8</v>
      </c>
    </row>
    <row r="1576" spans="1:17" x14ac:dyDescent="0.35">
      <c r="A1576" s="58" t="s">
        <v>1898</v>
      </c>
      <c r="B1576" s="40" t="s">
        <v>600</v>
      </c>
      <c r="C1576" s="40" t="str">
        <f t="shared" si="136"/>
        <v>Vincent</v>
      </c>
      <c r="D1576" s="40">
        <f t="shared" si="137"/>
        <v>8</v>
      </c>
      <c r="E1576" s="40">
        <f t="shared" si="138"/>
        <v>16</v>
      </c>
      <c r="F1576" s="40" t="str">
        <f t="shared" si="139"/>
        <v>DAVANTES</v>
      </c>
      <c r="G1576" s="40" t="str">
        <f>VLOOKUP(F1576,'Effectif contrat'!A:B,2,FALSE)</f>
        <v>AIRBUS - TRAVAUX MOSE</v>
      </c>
      <c r="H1576" s="31" t="s">
        <v>112</v>
      </c>
      <c r="I1576" s="31" t="s">
        <v>208</v>
      </c>
      <c r="J1576" s="31" t="s">
        <v>13</v>
      </c>
      <c r="K1576" s="38">
        <v>0</v>
      </c>
      <c r="L1576" s="31">
        <v>3</v>
      </c>
      <c r="M1576" s="38">
        <v>0</v>
      </c>
      <c r="N1576" s="5"/>
      <c r="O1576" t="str">
        <f>VLOOKUP(I1576,Article_famille!A:B,2,FALSE)</f>
        <v>VPI</v>
      </c>
      <c r="P1576" t="str">
        <f>VLOOKUP(A1576,'Copier commandes wix'!I:N,4,FALSE)</f>
        <v>‎07‎/‎09‎/‎2017</v>
      </c>
      <c r="Q1576">
        <f>VLOOKUP(G1576,'effectif par contrat'!A:B,2,FALSE)</f>
        <v>5</v>
      </c>
    </row>
    <row r="1577" spans="1:17" x14ac:dyDescent="0.35">
      <c r="A1577" s="58" t="s">
        <v>1898</v>
      </c>
      <c r="B1577" s="40" t="s">
        <v>600</v>
      </c>
      <c r="C1577" s="40" t="str">
        <f t="shared" si="136"/>
        <v>Vincent</v>
      </c>
      <c r="D1577" s="40">
        <f t="shared" si="137"/>
        <v>8</v>
      </c>
      <c r="E1577" s="40">
        <f t="shared" si="138"/>
        <v>16</v>
      </c>
      <c r="F1577" s="40" t="str">
        <f t="shared" si="139"/>
        <v>DAVANTES</v>
      </c>
      <c r="G1577" s="40" t="str">
        <f>VLOOKUP(F1577,'Effectif contrat'!A:B,2,FALSE)</f>
        <v>AIRBUS - TRAVAUX MOSE</v>
      </c>
      <c r="H1577" s="32" t="s">
        <v>112</v>
      </c>
      <c r="I1577" s="32" t="s">
        <v>207</v>
      </c>
      <c r="J1577" s="32" t="s">
        <v>490</v>
      </c>
      <c r="K1577" s="39">
        <v>0</v>
      </c>
      <c r="L1577" s="32">
        <v>6</v>
      </c>
      <c r="M1577" s="39">
        <v>0</v>
      </c>
      <c r="N1577" s="6"/>
      <c r="O1577" t="str">
        <f>VLOOKUP(I1577,Article_famille!A:B,2,FALSE)</f>
        <v>VPI</v>
      </c>
      <c r="P1577" t="str">
        <f>VLOOKUP(A1577,'Copier commandes wix'!I:N,4,FALSE)</f>
        <v>‎07‎/‎09‎/‎2017</v>
      </c>
      <c r="Q1577">
        <f>VLOOKUP(G1577,'effectif par contrat'!A:B,2,FALSE)</f>
        <v>5</v>
      </c>
    </row>
    <row r="1578" spans="1:17" x14ac:dyDescent="0.35">
      <c r="A1578" s="58" t="s">
        <v>1899</v>
      </c>
      <c r="B1578" s="40" t="s">
        <v>595</v>
      </c>
      <c r="C1578" s="40" t="str">
        <f t="shared" si="136"/>
        <v>Marc</v>
      </c>
      <c r="D1578" s="40">
        <f t="shared" si="137"/>
        <v>5</v>
      </c>
      <c r="E1578" s="40">
        <f t="shared" si="138"/>
        <v>17</v>
      </c>
      <c r="F1578" s="40" t="str">
        <f t="shared" si="139"/>
        <v>GORRY-POLLET</v>
      </c>
      <c r="G1578" s="40" t="str">
        <f>VLOOKUP(F1578,'Effectif contrat'!A:B,2,FALSE)</f>
        <v xml:space="preserve">AIRBUS - MAINTENANCE OES </v>
      </c>
      <c r="H1578" s="31" t="s">
        <v>19</v>
      </c>
      <c r="I1578" s="31" t="s">
        <v>20</v>
      </c>
      <c r="J1578" s="31">
        <v>8</v>
      </c>
      <c r="K1578" s="38">
        <v>3.71</v>
      </c>
      <c r="L1578" s="31">
        <v>2</v>
      </c>
      <c r="M1578" s="38">
        <v>7.42</v>
      </c>
      <c r="N1578" s="5"/>
      <c r="O1578" t="str">
        <f>VLOOKUP(I1578,Article_famille!A:B,2,FALSE)</f>
        <v>Mains</v>
      </c>
      <c r="P1578" t="str">
        <f>VLOOKUP(A1578,'Copier commandes wix'!I:N,4,FALSE)</f>
        <v>‎08‎/‎09‎/‎2017</v>
      </c>
      <c r="Q1578">
        <f>VLOOKUP(G1578,'effectif par contrat'!A:B,2,FALSE)</f>
        <v>34</v>
      </c>
    </row>
    <row r="1579" spans="1:17" x14ac:dyDescent="0.35">
      <c r="A1579" s="58" t="s">
        <v>1900</v>
      </c>
      <c r="B1579" s="40" t="s">
        <v>109</v>
      </c>
      <c r="C1579" s="40" t="str">
        <f t="shared" si="136"/>
        <v>jean-luc</v>
      </c>
      <c r="D1579" s="40">
        <f t="shared" si="137"/>
        <v>9</v>
      </c>
      <c r="E1579" s="40">
        <f t="shared" si="138"/>
        <v>16</v>
      </c>
      <c r="F1579" s="40" t="str">
        <f t="shared" si="139"/>
        <v>granier</v>
      </c>
      <c r="G1579" s="40" t="str">
        <f>VLOOKUP(F1579,'Effectif contrat'!A:B,2,FALSE)</f>
        <v>SAM - MAINTENANCE</v>
      </c>
      <c r="H1579" s="31" t="s">
        <v>19</v>
      </c>
      <c r="I1579" s="31" t="s">
        <v>43</v>
      </c>
      <c r="J1579" s="31"/>
      <c r="K1579" s="38">
        <v>159.30000000000001</v>
      </c>
      <c r="L1579" s="31">
        <v>1</v>
      </c>
      <c r="M1579" s="38">
        <v>159.30000000000001</v>
      </c>
      <c r="N1579" s="5"/>
      <c r="O1579" t="str">
        <f>VLOOKUP(I1579,Article_famille!A:B,2,FALSE)</f>
        <v>Tête</v>
      </c>
      <c r="P1579" t="str">
        <f>VLOOKUP(A1579,'Copier commandes wix'!I:N,4,FALSE)</f>
        <v>‎13‎/‎09‎/‎2017</v>
      </c>
      <c r="Q1579">
        <f>VLOOKUP(G1579,'effectif par contrat'!A:B,2,FALSE)</f>
        <v>2</v>
      </c>
    </row>
    <row r="1580" spans="1:17" x14ac:dyDescent="0.35">
      <c r="A1580" s="58" t="s">
        <v>1900</v>
      </c>
      <c r="B1580" s="40" t="s">
        <v>109</v>
      </c>
      <c r="C1580" s="40" t="str">
        <f t="shared" si="136"/>
        <v>jean-luc</v>
      </c>
      <c r="D1580" s="40">
        <f t="shared" si="137"/>
        <v>9</v>
      </c>
      <c r="E1580" s="40">
        <f t="shared" si="138"/>
        <v>16</v>
      </c>
      <c r="F1580" s="40" t="str">
        <f t="shared" si="139"/>
        <v>granier</v>
      </c>
      <c r="G1580" s="40" t="str">
        <f>VLOOKUP(F1580,'Effectif contrat'!A:B,2,FALSE)</f>
        <v>SAM - MAINTENANCE</v>
      </c>
      <c r="H1580" s="32" t="s">
        <v>112</v>
      </c>
      <c r="I1580" s="32" t="s">
        <v>211</v>
      </c>
      <c r="J1580" s="32" t="s">
        <v>15</v>
      </c>
      <c r="K1580" s="39">
        <v>0</v>
      </c>
      <c r="L1580" s="32">
        <v>1</v>
      </c>
      <c r="M1580" s="39">
        <v>0</v>
      </c>
      <c r="N1580" s="6"/>
      <c r="O1580" t="str">
        <f>VLOOKUP(I1580,Article_famille!A:B,2,FALSE)</f>
        <v>VPI</v>
      </c>
      <c r="P1580" t="str">
        <f>VLOOKUP(A1580,'Copier commandes wix'!I:N,4,FALSE)</f>
        <v>‎13‎/‎09‎/‎2017</v>
      </c>
      <c r="Q1580">
        <f>VLOOKUP(G1580,'effectif par contrat'!A:B,2,FALSE)</f>
        <v>2</v>
      </c>
    </row>
    <row r="1581" spans="1:17" x14ac:dyDescent="0.35">
      <c r="A1581" s="58" t="s">
        <v>1900</v>
      </c>
      <c r="B1581" s="40" t="s">
        <v>109</v>
      </c>
      <c r="C1581" s="40" t="str">
        <f t="shared" si="136"/>
        <v>jean-luc</v>
      </c>
      <c r="D1581" s="40">
        <f t="shared" si="137"/>
        <v>9</v>
      </c>
      <c r="E1581" s="40">
        <f t="shared" si="138"/>
        <v>16</v>
      </c>
      <c r="F1581" s="40" t="str">
        <f t="shared" si="139"/>
        <v>granier</v>
      </c>
      <c r="G1581" s="40" t="str">
        <f>VLOOKUP(F1581,'Effectif contrat'!A:B,2,FALSE)</f>
        <v>SAM - MAINTENANCE</v>
      </c>
      <c r="H1581" s="31" t="s">
        <v>112</v>
      </c>
      <c r="I1581" s="31" t="s">
        <v>115</v>
      </c>
      <c r="J1581" s="31" t="s">
        <v>15</v>
      </c>
      <c r="K1581" s="38">
        <v>0</v>
      </c>
      <c r="L1581" s="31">
        <v>1</v>
      </c>
      <c r="M1581" s="38">
        <v>0</v>
      </c>
      <c r="N1581" s="5"/>
      <c r="O1581" t="str">
        <f>VLOOKUP(I1581,Article_famille!A:B,2,FALSE)</f>
        <v>VPI</v>
      </c>
      <c r="P1581" t="str">
        <f>VLOOKUP(A1581,'Copier commandes wix'!I:N,4,FALSE)</f>
        <v>‎13‎/‎09‎/‎2017</v>
      </c>
      <c r="Q1581">
        <f>VLOOKUP(G1581,'effectif par contrat'!A:B,2,FALSE)</f>
        <v>2</v>
      </c>
    </row>
    <row r="1582" spans="1:17" x14ac:dyDescent="0.35">
      <c r="A1582" s="58" t="s">
        <v>1901</v>
      </c>
      <c r="B1582" s="40" t="s">
        <v>100</v>
      </c>
      <c r="C1582" s="40" t="str">
        <f t="shared" si="136"/>
        <v>christophe</v>
      </c>
      <c r="D1582" s="40">
        <f t="shared" si="137"/>
        <v>11</v>
      </c>
      <c r="E1582" s="40">
        <f t="shared" si="138"/>
        <v>17</v>
      </c>
      <c r="F1582" s="40" t="str">
        <f t="shared" si="139"/>
        <v>combes</v>
      </c>
      <c r="G1582" s="40" t="str">
        <f>VLOOKUP(F1582,'Effectif contrat'!A:B,2,FALSE)</f>
        <v>AIRBUS - MAINTENANCE MOSE</v>
      </c>
      <c r="H1582" s="31" t="s">
        <v>574</v>
      </c>
      <c r="I1582" s="31" t="s">
        <v>575</v>
      </c>
      <c r="J1582" s="31">
        <v>47</v>
      </c>
      <c r="K1582" s="38">
        <v>60</v>
      </c>
      <c r="L1582" s="31">
        <v>1</v>
      </c>
      <c r="M1582" s="38">
        <v>60</v>
      </c>
      <c r="N1582" s="5"/>
      <c r="O1582" t="str">
        <f>VLOOKUP(I1582,Article_famille!A:B,2,FALSE)</f>
        <v>Pieds</v>
      </c>
      <c r="P1582" t="str">
        <f>VLOOKUP(A1582,'Copier commandes wix'!I:N,4,FALSE)</f>
        <v>‎15‎/‎09‎/‎2017</v>
      </c>
      <c r="Q1582">
        <f>VLOOKUP(G1582,'effectif par contrat'!A:B,2,FALSE)</f>
        <v>37</v>
      </c>
    </row>
    <row r="1583" spans="1:17" x14ac:dyDescent="0.35">
      <c r="A1583" s="58" t="s">
        <v>1902</v>
      </c>
      <c r="B1583" s="40" t="s">
        <v>527</v>
      </c>
      <c r="C1583" s="40" t="str">
        <f t="shared" si="136"/>
        <v>jean-luc</v>
      </c>
      <c r="D1583" s="40">
        <f t="shared" si="137"/>
        <v>9</v>
      </c>
      <c r="E1583" s="40">
        <f t="shared" si="138"/>
        <v>13</v>
      </c>
      <c r="F1583" s="40" t="str">
        <f t="shared" si="139"/>
        <v>CEBE</v>
      </c>
      <c r="G1583" s="40" t="str">
        <f>VLOOKUP(F1583,'Effectif contrat'!A:B,2,FALSE)</f>
        <v>CHANTIERS ELEC - REIXACH</v>
      </c>
      <c r="H1583" s="31" t="s">
        <v>19</v>
      </c>
      <c r="I1583" s="31" t="s">
        <v>27</v>
      </c>
      <c r="J1583" s="31"/>
      <c r="K1583" s="38">
        <v>18.350000000000001</v>
      </c>
      <c r="L1583" s="31">
        <v>2</v>
      </c>
      <c r="M1583" s="38">
        <v>36.700000000000003</v>
      </c>
      <c r="N1583" s="5"/>
      <c r="O1583" t="str">
        <f>VLOOKUP(I1583,Article_famille!A:B,2,FALSE)</f>
        <v>Respiratoire</v>
      </c>
      <c r="P1583" t="str">
        <f>VLOOKUP(A1583,'Copier commandes wix'!I:N,4,FALSE)</f>
        <v>‎14‎/‎09‎/‎2017</v>
      </c>
      <c r="Q1583">
        <f>VLOOKUP(G1583,'effectif par contrat'!A:B,2,FALSE)</f>
        <v>6</v>
      </c>
    </row>
    <row r="1584" spans="1:17" x14ac:dyDescent="0.35">
      <c r="A1584" s="58" t="s">
        <v>1902</v>
      </c>
      <c r="B1584" s="40" t="s">
        <v>527</v>
      </c>
      <c r="C1584" s="40" t="str">
        <f t="shared" si="136"/>
        <v>jean-luc</v>
      </c>
      <c r="D1584" s="40">
        <f t="shared" si="137"/>
        <v>9</v>
      </c>
      <c r="E1584" s="40">
        <f t="shared" si="138"/>
        <v>13</v>
      </c>
      <c r="F1584" s="40" t="str">
        <f t="shared" si="139"/>
        <v>CEBE</v>
      </c>
      <c r="G1584" s="40" t="str">
        <f>VLOOKUP(F1584,'Effectif contrat'!A:B,2,FALSE)</f>
        <v>CHANTIERS ELEC - REIXACH</v>
      </c>
      <c r="H1584" s="32" t="s">
        <v>19</v>
      </c>
      <c r="I1584" s="32" t="s">
        <v>468</v>
      </c>
      <c r="J1584" s="32"/>
      <c r="K1584" s="39">
        <v>5.63</v>
      </c>
      <c r="L1584" s="32">
        <v>1</v>
      </c>
      <c r="M1584" s="39">
        <v>5.63</v>
      </c>
      <c r="N1584" s="6"/>
      <c r="O1584" t="str">
        <f>VLOOKUP(I1584,Article_famille!A:B,2,FALSE)</f>
        <v>Yeux</v>
      </c>
      <c r="P1584" t="str">
        <f>VLOOKUP(A1584,'Copier commandes wix'!I:N,4,FALSE)</f>
        <v>‎14‎/‎09‎/‎2017</v>
      </c>
      <c r="Q1584">
        <f>VLOOKUP(G1584,'effectif par contrat'!A:B,2,FALSE)</f>
        <v>6</v>
      </c>
    </row>
    <row r="1585" spans="1:17" x14ac:dyDescent="0.35">
      <c r="A1585" s="58" t="s">
        <v>1903</v>
      </c>
      <c r="B1585" s="40" t="s">
        <v>591</v>
      </c>
      <c r="C1585" s="40" t="str">
        <f t="shared" si="136"/>
        <v>garcia</v>
      </c>
      <c r="D1585" s="40">
        <f t="shared" si="137"/>
        <v>7</v>
      </c>
      <c r="E1585" s="40">
        <f t="shared" si="138"/>
        <v>13</v>
      </c>
      <c r="F1585" s="40" t="str">
        <f t="shared" si="139"/>
        <v>pascal</v>
      </c>
      <c r="G1585" s="40" t="str">
        <f>VLOOKUP(F1585,'Effectif contrat'!A:B,2,FALSE)</f>
        <v>AIRBUS - MAINTENANCE FAL</v>
      </c>
      <c r="H1585" s="31" t="s">
        <v>19</v>
      </c>
      <c r="I1585" s="31" t="s">
        <v>45</v>
      </c>
      <c r="J1585" s="31" t="s">
        <v>46</v>
      </c>
      <c r="K1585" s="38">
        <v>5.32</v>
      </c>
      <c r="L1585" s="31">
        <v>2</v>
      </c>
      <c r="M1585" s="38">
        <v>10.64</v>
      </c>
      <c r="N1585" s="5"/>
      <c r="O1585" t="str">
        <f>VLOOKUP(I1585,Article_famille!A:B,2,FALSE)</f>
        <v>Tête</v>
      </c>
      <c r="P1585" t="str">
        <f>VLOOKUP(A1585,'Copier commandes wix'!I:N,4,FALSE)</f>
        <v>‎18‎/‎09‎/‎2017</v>
      </c>
      <c r="Q1585">
        <f>VLOOKUP(G1585,'effectif par contrat'!A:B,2,FALSE)</f>
        <v>38</v>
      </c>
    </row>
    <row r="1586" spans="1:17" x14ac:dyDescent="0.35">
      <c r="A1586" s="58" t="s">
        <v>1904</v>
      </c>
      <c r="B1586" s="40" t="s">
        <v>451</v>
      </c>
      <c r="C1586" s="40" t="str">
        <f t="shared" si="136"/>
        <v>stephane</v>
      </c>
      <c r="D1586" s="40">
        <f t="shared" si="137"/>
        <v>9</v>
      </c>
      <c r="E1586" s="40">
        <f t="shared" si="138"/>
        <v>16</v>
      </c>
      <c r="F1586" s="40" t="str">
        <f t="shared" si="139"/>
        <v>mirouze</v>
      </c>
      <c r="G1586" s="40" t="str">
        <f>VLOOKUP(F1586,'Effectif contrat'!A:B,2,FALSE)</f>
        <v>ATELIER B05</v>
      </c>
      <c r="H1586" s="31" t="s">
        <v>19</v>
      </c>
      <c r="I1586" s="31" t="s">
        <v>20</v>
      </c>
      <c r="J1586" s="31">
        <v>9</v>
      </c>
      <c r="K1586" s="38">
        <v>3.71</v>
      </c>
      <c r="L1586" s="31">
        <v>10</v>
      </c>
      <c r="M1586" s="38">
        <v>37.1</v>
      </c>
      <c r="N1586" s="5"/>
      <c r="O1586" t="str">
        <f>VLOOKUP(I1586,Article_famille!A:B,2,FALSE)</f>
        <v>Mains</v>
      </c>
      <c r="P1586" t="str">
        <f>VLOOKUP(A1586,'Copier commandes wix'!I:N,4,FALSE)</f>
        <v>‎18‎/‎09‎/‎2017</v>
      </c>
      <c r="Q1586">
        <f>VLOOKUP(G1586,'effectif par contrat'!A:B,2,FALSE)</f>
        <v>5</v>
      </c>
    </row>
    <row r="1587" spans="1:17" x14ac:dyDescent="0.35">
      <c r="A1587" s="58" t="s">
        <v>1905</v>
      </c>
      <c r="B1587" s="40" t="s">
        <v>65</v>
      </c>
      <c r="C1587" s="40" t="str">
        <f t="shared" si="136"/>
        <v>Romain</v>
      </c>
      <c r="D1587" s="40">
        <f t="shared" si="137"/>
        <v>7</v>
      </c>
      <c r="E1587" s="40">
        <f t="shared" si="138"/>
        <v>14</v>
      </c>
      <c r="F1587" s="40" t="str">
        <f t="shared" si="139"/>
        <v>Vergnes</v>
      </c>
      <c r="G1587" s="40" t="str">
        <f>VLOOKUP(F1587,'Effectif contrat'!A:B,2,FALSE)</f>
        <v>AIRBUS - MAINTENANCE MOSE</v>
      </c>
      <c r="H1587" s="31" t="s">
        <v>19</v>
      </c>
      <c r="I1587" s="31" t="s">
        <v>494</v>
      </c>
      <c r="J1587" s="31"/>
      <c r="K1587" s="38">
        <v>25.18</v>
      </c>
      <c r="L1587" s="31">
        <v>1</v>
      </c>
      <c r="M1587" s="38">
        <v>25.18</v>
      </c>
      <c r="N1587" s="5"/>
      <c r="O1587" t="str">
        <f>VLOOKUP(I1587,Article_famille!A:B,2,FALSE)</f>
        <v>Corps</v>
      </c>
      <c r="P1587" t="str">
        <f>VLOOKUP(A1587,'Copier commandes wix'!I:N,4,FALSE)</f>
        <v>‎18‎/‎09‎/‎2017</v>
      </c>
      <c r="Q1587">
        <f>VLOOKUP(G1587,'effectif par contrat'!A:B,2,FALSE)</f>
        <v>37</v>
      </c>
    </row>
    <row r="1588" spans="1:17" x14ac:dyDescent="0.35">
      <c r="A1588" s="58" t="s">
        <v>1905</v>
      </c>
      <c r="B1588" s="40" t="s">
        <v>65</v>
      </c>
      <c r="C1588" s="40" t="str">
        <f t="shared" si="136"/>
        <v>Romain</v>
      </c>
      <c r="D1588" s="40">
        <f t="shared" si="137"/>
        <v>7</v>
      </c>
      <c r="E1588" s="40">
        <f t="shared" si="138"/>
        <v>14</v>
      </c>
      <c r="F1588" s="40" t="str">
        <f t="shared" si="139"/>
        <v>Vergnes</v>
      </c>
      <c r="G1588" s="40" t="str">
        <f>VLOOKUP(F1588,'Effectif contrat'!A:B,2,FALSE)</f>
        <v>AIRBUS - MAINTENANCE MOSE</v>
      </c>
      <c r="H1588" s="32" t="s">
        <v>19</v>
      </c>
      <c r="I1588" s="32" t="s">
        <v>165</v>
      </c>
      <c r="J1588" s="32"/>
      <c r="K1588" s="39">
        <v>5.17</v>
      </c>
      <c r="L1588" s="32">
        <v>1</v>
      </c>
      <c r="M1588" s="39">
        <v>5.17</v>
      </c>
      <c r="N1588" s="6"/>
      <c r="O1588" t="str">
        <f>VLOOKUP(I1588,Article_famille!A:B,2,FALSE)</f>
        <v>Corps</v>
      </c>
      <c r="P1588" t="str">
        <f>VLOOKUP(A1588,'Copier commandes wix'!I:N,4,FALSE)</f>
        <v>‎18‎/‎09‎/‎2017</v>
      </c>
      <c r="Q1588">
        <f>VLOOKUP(G1588,'effectif par contrat'!A:B,2,FALSE)</f>
        <v>37</v>
      </c>
    </row>
    <row r="1589" spans="1:17" x14ac:dyDescent="0.35">
      <c r="A1589" s="58" t="s">
        <v>1905</v>
      </c>
      <c r="B1589" s="40" t="s">
        <v>65</v>
      </c>
      <c r="C1589" s="40" t="str">
        <f t="shared" si="136"/>
        <v>Romain</v>
      </c>
      <c r="D1589" s="40">
        <f t="shared" si="137"/>
        <v>7</v>
      </c>
      <c r="E1589" s="40">
        <f t="shared" si="138"/>
        <v>14</v>
      </c>
      <c r="F1589" s="40" t="str">
        <f t="shared" si="139"/>
        <v>Vergnes</v>
      </c>
      <c r="G1589" s="40" t="str">
        <f>VLOOKUP(F1589,'Effectif contrat'!A:B,2,FALSE)</f>
        <v>AIRBUS - MAINTENANCE MOSE</v>
      </c>
      <c r="H1589" s="31" t="s">
        <v>19</v>
      </c>
      <c r="I1589" s="31" t="s">
        <v>175</v>
      </c>
      <c r="J1589" s="31">
        <v>10</v>
      </c>
      <c r="K1589" s="38">
        <v>13.32</v>
      </c>
      <c r="L1589" s="31">
        <v>1</v>
      </c>
      <c r="M1589" s="38">
        <v>13.32</v>
      </c>
      <c r="N1589" s="5"/>
      <c r="O1589" t="str">
        <f>VLOOKUP(I1589,Article_famille!A:B,2,FALSE)</f>
        <v>Mains</v>
      </c>
      <c r="P1589" t="str">
        <f>VLOOKUP(A1589,'Copier commandes wix'!I:N,4,FALSE)</f>
        <v>‎18‎/‎09‎/‎2017</v>
      </c>
      <c r="Q1589">
        <f>VLOOKUP(G1589,'effectif par contrat'!A:B,2,FALSE)</f>
        <v>37</v>
      </c>
    </row>
    <row r="1590" spans="1:17" x14ac:dyDescent="0.35">
      <c r="A1590" s="58" t="s">
        <v>1905</v>
      </c>
      <c r="B1590" s="40" t="s">
        <v>65</v>
      </c>
      <c r="C1590" s="40" t="str">
        <f t="shared" si="136"/>
        <v>Romain</v>
      </c>
      <c r="D1590" s="40">
        <f t="shared" si="137"/>
        <v>7</v>
      </c>
      <c r="E1590" s="40">
        <f t="shared" si="138"/>
        <v>14</v>
      </c>
      <c r="F1590" s="40" t="str">
        <f t="shared" si="139"/>
        <v>Vergnes</v>
      </c>
      <c r="G1590" s="40" t="str">
        <f>VLOOKUP(F1590,'Effectif contrat'!A:B,2,FALSE)</f>
        <v>AIRBUS - MAINTENANCE MOSE</v>
      </c>
      <c r="H1590" s="32" t="s">
        <v>19</v>
      </c>
      <c r="I1590" s="32" t="s">
        <v>43</v>
      </c>
      <c r="J1590" s="32"/>
      <c r="K1590" s="39">
        <v>159.30000000000001</v>
      </c>
      <c r="L1590" s="32">
        <v>1</v>
      </c>
      <c r="M1590" s="39">
        <v>159.30000000000001</v>
      </c>
      <c r="N1590" s="6"/>
      <c r="O1590" t="str">
        <f>VLOOKUP(I1590,Article_famille!A:B,2,FALSE)</f>
        <v>Tête</v>
      </c>
      <c r="P1590" t="str">
        <f>VLOOKUP(A1590,'Copier commandes wix'!I:N,4,FALSE)</f>
        <v>‎18‎/‎09‎/‎2017</v>
      </c>
      <c r="Q1590">
        <f>VLOOKUP(G1590,'effectif par contrat'!A:B,2,FALSE)</f>
        <v>37</v>
      </c>
    </row>
    <row r="1591" spans="1:17" x14ac:dyDescent="0.35">
      <c r="A1591" s="58" t="s">
        <v>1906</v>
      </c>
      <c r="B1591" s="40" t="s">
        <v>606</v>
      </c>
      <c r="C1591" s="40" t="str">
        <f t="shared" si="136"/>
        <v>JONATHAN</v>
      </c>
      <c r="D1591" s="40">
        <f t="shared" si="137"/>
        <v>9</v>
      </c>
      <c r="E1591" s="40">
        <f t="shared" si="138"/>
        <v>17</v>
      </c>
      <c r="F1591" s="40" t="str">
        <f t="shared" si="139"/>
        <v>BREGEARD</v>
      </c>
      <c r="G1591" s="40" t="str">
        <f>VLOOKUP(F1591,'Effectif contrat'!A:B,2,FALSE)</f>
        <v>AIRBUS - MAINTENANCE PAINTSHOP</v>
      </c>
      <c r="H1591" s="31" t="s">
        <v>112</v>
      </c>
      <c r="I1591" s="31" t="s">
        <v>208</v>
      </c>
      <c r="J1591" s="31" t="s">
        <v>605</v>
      </c>
      <c r="K1591" s="38">
        <v>0</v>
      </c>
      <c r="L1591" s="31">
        <v>3</v>
      </c>
      <c r="M1591" s="38">
        <v>0</v>
      </c>
      <c r="N1591" s="5"/>
      <c r="O1591" t="str">
        <f>VLOOKUP(I1591,Article_famille!A:B,2,FALSE)</f>
        <v>VPI</v>
      </c>
      <c r="P1591" t="str">
        <f>VLOOKUP(A1591,'Copier commandes wix'!I:N,4,FALSE)</f>
        <v>‎19‎/‎09‎/‎2017</v>
      </c>
      <c r="Q1591">
        <f>VLOOKUP(G1591,'effectif par contrat'!A:B,2,FALSE)</f>
        <v>4</v>
      </c>
    </row>
    <row r="1592" spans="1:17" x14ac:dyDescent="0.35">
      <c r="A1592" s="58" t="s">
        <v>1906</v>
      </c>
      <c r="B1592" s="40" t="s">
        <v>606</v>
      </c>
      <c r="C1592" s="40" t="str">
        <f t="shared" si="136"/>
        <v>JONATHAN</v>
      </c>
      <c r="D1592" s="40">
        <f t="shared" si="137"/>
        <v>9</v>
      </c>
      <c r="E1592" s="40">
        <f t="shared" si="138"/>
        <v>17</v>
      </c>
      <c r="F1592" s="40" t="str">
        <f t="shared" si="139"/>
        <v>BREGEARD</v>
      </c>
      <c r="G1592" s="40" t="str">
        <f>VLOOKUP(F1592,'Effectif contrat'!A:B,2,FALSE)</f>
        <v>AIRBUS - MAINTENANCE PAINTSHOP</v>
      </c>
      <c r="H1592" s="32" t="s">
        <v>112</v>
      </c>
      <c r="I1592" s="32" t="s">
        <v>207</v>
      </c>
      <c r="J1592" s="32" t="s">
        <v>490</v>
      </c>
      <c r="K1592" s="39">
        <v>0</v>
      </c>
      <c r="L1592" s="32">
        <v>5</v>
      </c>
      <c r="M1592" s="39">
        <v>0</v>
      </c>
      <c r="N1592" s="6"/>
      <c r="O1592" t="str">
        <f>VLOOKUP(I1592,Article_famille!A:B,2,FALSE)</f>
        <v>VPI</v>
      </c>
      <c r="P1592" t="str">
        <f>VLOOKUP(A1592,'Copier commandes wix'!I:N,4,FALSE)</f>
        <v>‎19‎/‎09‎/‎2017</v>
      </c>
      <c r="Q1592">
        <f>VLOOKUP(G1592,'effectif par contrat'!A:B,2,FALSE)</f>
        <v>4</v>
      </c>
    </row>
    <row r="1593" spans="1:17" x14ac:dyDescent="0.35">
      <c r="A1593" s="58" t="s">
        <v>1907</v>
      </c>
      <c r="B1593" s="40" t="s">
        <v>450</v>
      </c>
      <c r="C1593" s="40" t="str">
        <f t="shared" si="136"/>
        <v>stephane</v>
      </c>
      <c r="D1593" s="40">
        <f t="shared" si="137"/>
        <v>9</v>
      </c>
      <c r="E1593" s="40">
        <f t="shared" si="138"/>
        <v>15</v>
      </c>
      <c r="F1593" s="40" t="str">
        <f t="shared" si="139"/>
        <v>rodier</v>
      </c>
      <c r="G1593" s="40" t="str">
        <f>VLOOKUP(F1593,'Effectif contrat'!A:B,2,FALSE)</f>
        <v>CLIENTS DIVERS - TRAVAUX &amp; MAINTENANCE</v>
      </c>
      <c r="H1593" s="31" t="s">
        <v>112</v>
      </c>
      <c r="I1593" s="31" t="s">
        <v>607</v>
      </c>
      <c r="J1593" s="31" t="s">
        <v>608</v>
      </c>
      <c r="K1593" s="38">
        <v>0</v>
      </c>
      <c r="L1593" s="31">
        <v>2</v>
      </c>
      <c r="M1593" s="38">
        <v>0</v>
      </c>
      <c r="N1593" s="5"/>
      <c r="O1593" t="str">
        <f>VLOOKUP(I1593,Article_famille!A:B,2,FALSE)</f>
        <v>VPI</v>
      </c>
      <c r="P1593" t="str">
        <f>VLOOKUP(A1593,'Copier commandes wix'!I:N,4,FALSE)</f>
        <v>‎18‎/‎09‎/‎2017</v>
      </c>
      <c r="Q1593">
        <f>VLOOKUP(G1593,'effectif par contrat'!A:B,2,FALSE)</f>
        <v>8</v>
      </c>
    </row>
    <row r="1594" spans="1:17" x14ac:dyDescent="0.35">
      <c r="A1594" s="58" t="s">
        <v>1907</v>
      </c>
      <c r="B1594" s="40" t="s">
        <v>450</v>
      </c>
      <c r="C1594" s="40" t="str">
        <f t="shared" si="136"/>
        <v>stephane</v>
      </c>
      <c r="D1594" s="40">
        <f t="shared" si="137"/>
        <v>9</v>
      </c>
      <c r="E1594" s="40">
        <f t="shared" si="138"/>
        <v>15</v>
      </c>
      <c r="F1594" s="40" t="str">
        <f t="shared" si="139"/>
        <v>rodier</v>
      </c>
      <c r="G1594" s="40" t="str">
        <f>VLOOKUP(F1594,'Effectif contrat'!A:B,2,FALSE)</f>
        <v>CLIENTS DIVERS - TRAVAUX &amp; MAINTENANCE</v>
      </c>
      <c r="H1594" s="32" t="s">
        <v>112</v>
      </c>
      <c r="I1594" s="32" t="s">
        <v>609</v>
      </c>
      <c r="J1594" s="32" t="s">
        <v>610</v>
      </c>
      <c r="K1594" s="39">
        <v>0</v>
      </c>
      <c r="L1594" s="32">
        <v>2</v>
      </c>
      <c r="M1594" s="39">
        <v>0</v>
      </c>
      <c r="N1594" s="6"/>
      <c r="O1594" t="str">
        <f>VLOOKUP(I1594,Article_famille!A:B,2,FALSE)</f>
        <v>VPI</v>
      </c>
      <c r="P1594" t="str">
        <f>VLOOKUP(A1594,'Copier commandes wix'!I:N,4,FALSE)</f>
        <v>‎18‎/‎09‎/‎2017</v>
      </c>
      <c r="Q1594">
        <f>VLOOKUP(G1594,'effectif par contrat'!A:B,2,FALSE)</f>
        <v>8</v>
      </c>
    </row>
    <row r="1595" spans="1:17" x14ac:dyDescent="0.35">
      <c r="A1595" s="58" t="s">
        <v>1907</v>
      </c>
      <c r="B1595" s="40" t="s">
        <v>450</v>
      </c>
      <c r="C1595" s="40" t="str">
        <f t="shared" si="136"/>
        <v>stephane</v>
      </c>
      <c r="D1595" s="40">
        <f t="shared" si="137"/>
        <v>9</v>
      </c>
      <c r="E1595" s="40">
        <f t="shared" si="138"/>
        <v>15</v>
      </c>
      <c r="F1595" s="40" t="str">
        <f t="shared" si="139"/>
        <v>rodier</v>
      </c>
      <c r="G1595" s="40" t="str">
        <f>VLOOKUP(F1595,'Effectif contrat'!A:B,2,FALSE)</f>
        <v>CLIENTS DIVERS - TRAVAUX &amp; MAINTENANCE</v>
      </c>
      <c r="H1595" s="31" t="s">
        <v>570</v>
      </c>
      <c r="I1595" s="31" t="s">
        <v>571</v>
      </c>
      <c r="J1595" s="31">
        <v>43</v>
      </c>
      <c r="K1595" s="38">
        <v>52.79</v>
      </c>
      <c r="L1595" s="31">
        <v>1</v>
      </c>
      <c r="M1595" s="38">
        <v>52.79</v>
      </c>
      <c r="N1595" s="5"/>
      <c r="O1595" t="str">
        <f>VLOOKUP(I1595,Article_famille!A:B,2,FALSE)</f>
        <v>Pieds</v>
      </c>
      <c r="P1595" t="str">
        <f>VLOOKUP(A1595,'Copier commandes wix'!I:N,4,FALSE)</f>
        <v>‎18‎/‎09‎/‎2017</v>
      </c>
      <c r="Q1595">
        <f>VLOOKUP(G1595,'effectif par contrat'!A:B,2,FALSE)</f>
        <v>8</v>
      </c>
    </row>
    <row r="1596" spans="1:17" x14ac:dyDescent="0.35">
      <c r="A1596" s="58" t="s">
        <v>1907</v>
      </c>
      <c r="B1596" s="40" t="s">
        <v>450</v>
      </c>
      <c r="C1596" s="40" t="str">
        <f t="shared" si="136"/>
        <v>stephane</v>
      </c>
      <c r="D1596" s="40">
        <f t="shared" si="137"/>
        <v>9</v>
      </c>
      <c r="E1596" s="40">
        <f t="shared" si="138"/>
        <v>15</v>
      </c>
      <c r="F1596" s="40" t="str">
        <f t="shared" si="139"/>
        <v>rodier</v>
      </c>
      <c r="G1596" s="40" t="str">
        <f>VLOOKUP(F1596,'Effectif contrat'!A:B,2,FALSE)</f>
        <v>CLIENTS DIVERS - TRAVAUX &amp; MAINTENANCE</v>
      </c>
      <c r="H1596" s="32" t="s">
        <v>570</v>
      </c>
      <c r="I1596" s="32" t="s">
        <v>571</v>
      </c>
      <c r="J1596" s="32">
        <v>42</v>
      </c>
      <c r="K1596" s="39">
        <v>52.79</v>
      </c>
      <c r="L1596" s="32">
        <v>1</v>
      </c>
      <c r="M1596" s="39">
        <v>52.79</v>
      </c>
      <c r="N1596" s="6"/>
      <c r="O1596" t="str">
        <f>VLOOKUP(I1596,Article_famille!A:B,2,FALSE)</f>
        <v>Pieds</v>
      </c>
      <c r="P1596" t="str">
        <f>VLOOKUP(A1596,'Copier commandes wix'!I:N,4,FALSE)</f>
        <v>‎18‎/‎09‎/‎2017</v>
      </c>
      <c r="Q1596">
        <f>VLOOKUP(G1596,'effectif par contrat'!A:B,2,FALSE)</f>
        <v>8</v>
      </c>
    </row>
    <row r="1597" spans="1:17" x14ac:dyDescent="0.35">
      <c r="A1597" s="58" t="s">
        <v>1908</v>
      </c>
      <c r="B1597" s="40" t="s">
        <v>552</v>
      </c>
      <c r="C1597" s="40" t="str">
        <f t="shared" si="136"/>
        <v>eric</v>
      </c>
      <c r="D1597" s="40">
        <f t="shared" si="137"/>
        <v>5</v>
      </c>
      <c r="E1597" s="40">
        <f t="shared" si="138"/>
        <v>18</v>
      </c>
      <c r="F1597" s="40" t="str">
        <f t="shared" si="139"/>
        <v>sanchez-clary</v>
      </c>
      <c r="G1597" s="40" t="str">
        <f>VLOOKUP(F1597,'Effectif contrat'!A:B,2,FALSE)</f>
        <v>AIRBUS - MAINTENANCE FAL</v>
      </c>
      <c r="H1597" s="31" t="s">
        <v>574</v>
      </c>
      <c r="I1597" s="31" t="s">
        <v>575</v>
      </c>
      <c r="J1597" s="31">
        <v>42</v>
      </c>
      <c r="K1597" s="38">
        <v>60</v>
      </c>
      <c r="L1597" s="31">
        <v>1</v>
      </c>
      <c r="M1597" s="38">
        <v>60</v>
      </c>
      <c r="N1597" s="5"/>
      <c r="O1597" t="str">
        <f>VLOOKUP(I1597,Article_famille!A:B,2,FALSE)</f>
        <v>Pieds</v>
      </c>
      <c r="P1597" t="str">
        <f>VLOOKUP(A1597,'Copier commandes wix'!I:N,4,FALSE)</f>
        <v>‎19‎/‎09‎/‎2017</v>
      </c>
      <c r="Q1597">
        <f>VLOOKUP(G1597,'effectif par contrat'!A:B,2,FALSE)</f>
        <v>38</v>
      </c>
    </row>
    <row r="1598" spans="1:17" x14ac:dyDescent="0.35">
      <c r="A1598" s="58" t="s">
        <v>1909</v>
      </c>
      <c r="B1598" s="40" t="s">
        <v>611</v>
      </c>
      <c r="C1598" s="40" t="str">
        <f t="shared" si="136"/>
        <v>cedric</v>
      </c>
      <c r="D1598" s="40">
        <f t="shared" si="137"/>
        <v>7</v>
      </c>
      <c r="E1598" s="40">
        <f t="shared" si="138"/>
        <v>13</v>
      </c>
      <c r="F1598" s="40" t="str">
        <f t="shared" si="139"/>
        <v>garcia</v>
      </c>
      <c r="G1598" s="40" t="str">
        <f>VLOOKUP(F1598,'Effectif contrat'!A:B,2,FALSE)</f>
        <v>PIONEER - MAINTENANCE</v>
      </c>
      <c r="H1598" s="31" t="s">
        <v>19</v>
      </c>
      <c r="I1598" s="31" t="s">
        <v>24</v>
      </c>
      <c r="J1598" s="31" t="s">
        <v>55</v>
      </c>
      <c r="K1598" s="38">
        <v>7.36</v>
      </c>
      <c r="L1598" s="31">
        <v>4</v>
      </c>
      <c r="M1598" s="38">
        <v>29.44</v>
      </c>
      <c r="N1598" s="5"/>
      <c r="O1598" t="str">
        <f>VLOOKUP(I1598,Article_famille!A:B,2,FALSE)</f>
        <v>Mains</v>
      </c>
      <c r="P1598" t="str">
        <f>VLOOKUP(A1598,'Copier commandes wix'!I:N,4,FALSE)</f>
        <v>‎18‎/‎09‎/‎2017</v>
      </c>
      <c r="Q1598">
        <f>VLOOKUP(G1598,'effectif par contrat'!A:B,2,FALSE)</f>
        <v>2</v>
      </c>
    </row>
    <row r="1599" spans="1:17" x14ac:dyDescent="0.35">
      <c r="A1599" s="58" t="s">
        <v>1909</v>
      </c>
      <c r="B1599" s="40" t="s">
        <v>611</v>
      </c>
      <c r="C1599" s="40" t="str">
        <f t="shared" si="136"/>
        <v>cedric</v>
      </c>
      <c r="D1599" s="40">
        <f t="shared" si="137"/>
        <v>7</v>
      </c>
      <c r="E1599" s="40">
        <f t="shared" si="138"/>
        <v>13</v>
      </c>
      <c r="F1599" s="40" t="str">
        <f t="shared" si="139"/>
        <v>garcia</v>
      </c>
      <c r="G1599" s="40" t="str">
        <f>VLOOKUP(F1599,'Effectif contrat'!A:B,2,FALSE)</f>
        <v>PIONEER - MAINTENANCE</v>
      </c>
      <c r="H1599" s="32" t="s">
        <v>19</v>
      </c>
      <c r="I1599" s="32" t="s">
        <v>45</v>
      </c>
      <c r="J1599" s="32" t="s">
        <v>46</v>
      </c>
      <c r="K1599" s="39">
        <v>5.32</v>
      </c>
      <c r="L1599" s="32">
        <v>6</v>
      </c>
      <c r="M1599" s="39">
        <v>31.92</v>
      </c>
      <c r="N1599" s="6"/>
      <c r="O1599" t="str">
        <f>VLOOKUP(I1599,Article_famille!A:B,2,FALSE)</f>
        <v>Tête</v>
      </c>
      <c r="P1599" t="str">
        <f>VLOOKUP(A1599,'Copier commandes wix'!I:N,4,FALSE)</f>
        <v>‎18‎/‎09‎/‎2017</v>
      </c>
      <c r="Q1599">
        <f>VLOOKUP(G1599,'effectif par contrat'!A:B,2,FALSE)</f>
        <v>2</v>
      </c>
    </row>
    <row r="1600" spans="1:17" x14ac:dyDescent="0.35">
      <c r="A1600" s="58" t="s">
        <v>1909</v>
      </c>
      <c r="B1600" s="40" t="s">
        <v>611</v>
      </c>
      <c r="C1600" s="40" t="str">
        <f t="shared" ref="C1600:C1652" si="140">IFERROR(MID(B1600,1,FIND(" ",B1600,1)-1),"")</f>
        <v>cedric</v>
      </c>
      <c r="D1600" s="40">
        <f t="shared" ref="D1600:D1652" si="141">LEN(C1600)+1</f>
        <v>7</v>
      </c>
      <c r="E1600" s="40">
        <f t="shared" ref="E1600:E1652" si="142">LEN(B1600)</f>
        <v>13</v>
      </c>
      <c r="F1600" s="40" t="str">
        <f t="shared" ref="F1600:F1652" si="143">RIGHT(B1600,E1600-D1600)</f>
        <v>garcia</v>
      </c>
      <c r="G1600" s="40" t="str">
        <f>VLOOKUP(F1600,'Effectif contrat'!A:B,2,FALSE)</f>
        <v>PIONEER - MAINTENANCE</v>
      </c>
      <c r="H1600" s="31" t="s">
        <v>19</v>
      </c>
      <c r="I1600" s="31" t="s">
        <v>468</v>
      </c>
      <c r="J1600" s="31"/>
      <c r="K1600" s="38">
        <v>5.63</v>
      </c>
      <c r="L1600" s="31">
        <v>10</v>
      </c>
      <c r="M1600" s="38">
        <v>56.3</v>
      </c>
      <c r="N1600" s="5"/>
      <c r="O1600" t="str">
        <f>VLOOKUP(I1600,Article_famille!A:B,2,FALSE)</f>
        <v>Yeux</v>
      </c>
      <c r="P1600" t="str">
        <f>VLOOKUP(A1600,'Copier commandes wix'!I:N,4,FALSE)</f>
        <v>‎18‎/‎09‎/‎2017</v>
      </c>
      <c r="Q1600">
        <f>VLOOKUP(G1600,'effectif par contrat'!A:B,2,FALSE)</f>
        <v>2</v>
      </c>
    </row>
    <row r="1601" spans="1:17" x14ac:dyDescent="0.35">
      <c r="A1601" s="58" t="s">
        <v>1909</v>
      </c>
      <c r="B1601" s="40" t="s">
        <v>611</v>
      </c>
      <c r="C1601" s="40" t="str">
        <f t="shared" si="140"/>
        <v>cedric</v>
      </c>
      <c r="D1601" s="40">
        <f t="shared" si="141"/>
        <v>7</v>
      </c>
      <c r="E1601" s="40">
        <f t="shared" si="142"/>
        <v>13</v>
      </c>
      <c r="F1601" s="40" t="str">
        <f t="shared" si="143"/>
        <v>garcia</v>
      </c>
      <c r="G1601" s="40" t="str">
        <f>VLOOKUP(F1601,'Effectif contrat'!A:B,2,FALSE)</f>
        <v>PIONEER - MAINTENANCE</v>
      </c>
      <c r="H1601" s="32" t="s">
        <v>19</v>
      </c>
      <c r="I1601" s="32" t="s">
        <v>467</v>
      </c>
      <c r="J1601" s="32"/>
      <c r="K1601" s="39">
        <v>10.09</v>
      </c>
      <c r="L1601" s="32">
        <v>10</v>
      </c>
      <c r="M1601" s="39">
        <v>100.9</v>
      </c>
      <c r="N1601" s="6"/>
      <c r="O1601" t="str">
        <f>VLOOKUP(I1601,Article_famille!A:B,2,FALSE)</f>
        <v>Yeux</v>
      </c>
      <c r="P1601" t="str">
        <f>VLOOKUP(A1601,'Copier commandes wix'!I:N,4,FALSE)</f>
        <v>‎18‎/‎09‎/‎2017</v>
      </c>
      <c r="Q1601">
        <f>VLOOKUP(G1601,'effectif par contrat'!A:B,2,FALSE)</f>
        <v>2</v>
      </c>
    </row>
    <row r="1602" spans="1:17" x14ac:dyDescent="0.35">
      <c r="A1602" s="58" t="s">
        <v>1909</v>
      </c>
      <c r="B1602" s="40" t="s">
        <v>611</v>
      </c>
      <c r="C1602" s="40" t="str">
        <f t="shared" si="140"/>
        <v>cedric</v>
      </c>
      <c r="D1602" s="40">
        <f t="shared" si="141"/>
        <v>7</v>
      </c>
      <c r="E1602" s="40">
        <f t="shared" si="142"/>
        <v>13</v>
      </c>
      <c r="F1602" s="40" t="str">
        <f t="shared" si="143"/>
        <v>garcia</v>
      </c>
      <c r="G1602" s="40" t="str">
        <f>VLOOKUP(F1602,'Effectif contrat'!A:B,2,FALSE)</f>
        <v>PIONEER - MAINTENANCE</v>
      </c>
      <c r="H1602" s="31" t="s">
        <v>19</v>
      </c>
      <c r="I1602" s="31" t="s">
        <v>86</v>
      </c>
      <c r="J1602" s="31"/>
      <c r="K1602" s="38">
        <v>16.88</v>
      </c>
      <c r="L1602" s="31">
        <v>2</v>
      </c>
      <c r="M1602" s="38">
        <v>33.76</v>
      </c>
      <c r="N1602" s="5"/>
      <c r="O1602" t="str">
        <f>VLOOKUP(I1602,Article_famille!A:B,2,FALSE)</f>
        <v>Auditif</v>
      </c>
      <c r="P1602" t="str">
        <f>VLOOKUP(A1602,'Copier commandes wix'!I:N,4,FALSE)</f>
        <v>‎18‎/‎09‎/‎2017</v>
      </c>
      <c r="Q1602">
        <f>VLOOKUP(G1602,'effectif par contrat'!A:B,2,FALSE)</f>
        <v>2</v>
      </c>
    </row>
    <row r="1603" spans="1:17" x14ac:dyDescent="0.35">
      <c r="A1603" s="58" t="s">
        <v>1909</v>
      </c>
      <c r="B1603" s="40" t="s">
        <v>611</v>
      </c>
      <c r="C1603" s="40" t="str">
        <f t="shared" si="140"/>
        <v>cedric</v>
      </c>
      <c r="D1603" s="40">
        <f t="shared" si="141"/>
        <v>7</v>
      </c>
      <c r="E1603" s="40">
        <f t="shared" si="142"/>
        <v>13</v>
      </c>
      <c r="F1603" s="40" t="str">
        <f t="shared" si="143"/>
        <v>garcia</v>
      </c>
      <c r="G1603" s="40" t="str">
        <f>VLOOKUP(F1603,'Effectif contrat'!A:B,2,FALSE)</f>
        <v>PIONEER - MAINTENANCE</v>
      </c>
      <c r="H1603" s="32" t="s">
        <v>19</v>
      </c>
      <c r="I1603" s="32" t="s">
        <v>122</v>
      </c>
      <c r="J1603" s="32"/>
      <c r="K1603" s="39">
        <v>13.3</v>
      </c>
      <c r="L1603" s="32">
        <v>6</v>
      </c>
      <c r="M1603" s="39">
        <v>79.8</v>
      </c>
      <c r="N1603" s="6"/>
      <c r="O1603" t="str">
        <f>VLOOKUP(I1603,Article_famille!A:B,2,FALSE)</f>
        <v>Auditif</v>
      </c>
      <c r="P1603" t="str">
        <f>VLOOKUP(A1603,'Copier commandes wix'!I:N,4,FALSE)</f>
        <v>‎18‎/‎09‎/‎2017</v>
      </c>
      <c r="Q1603">
        <f>VLOOKUP(G1603,'effectif par contrat'!A:B,2,FALSE)</f>
        <v>2</v>
      </c>
    </row>
    <row r="1604" spans="1:17" x14ac:dyDescent="0.35">
      <c r="A1604" s="58" t="s">
        <v>1909</v>
      </c>
      <c r="B1604" s="40" t="s">
        <v>611</v>
      </c>
      <c r="C1604" s="40" t="str">
        <f t="shared" si="140"/>
        <v>cedric</v>
      </c>
      <c r="D1604" s="40">
        <f t="shared" si="141"/>
        <v>7</v>
      </c>
      <c r="E1604" s="40">
        <f t="shared" si="142"/>
        <v>13</v>
      </c>
      <c r="F1604" s="40" t="str">
        <f t="shared" si="143"/>
        <v>garcia</v>
      </c>
      <c r="G1604" s="40" t="str">
        <f>VLOOKUP(F1604,'Effectif contrat'!A:B,2,FALSE)</f>
        <v>PIONEER - MAINTENANCE</v>
      </c>
      <c r="H1604" s="31" t="s">
        <v>19</v>
      </c>
      <c r="I1604" s="31" t="s">
        <v>525</v>
      </c>
      <c r="J1604" s="31"/>
      <c r="K1604" s="38">
        <v>37.619999999999997</v>
      </c>
      <c r="L1604" s="31">
        <v>5</v>
      </c>
      <c r="M1604" s="38">
        <v>188.1</v>
      </c>
      <c r="N1604" s="5"/>
      <c r="O1604" t="str">
        <f>VLOOKUP(I1604,Article_famille!A:B,2,FALSE)</f>
        <v>Tête</v>
      </c>
      <c r="P1604" t="str">
        <f>VLOOKUP(A1604,'Copier commandes wix'!I:N,4,FALSE)</f>
        <v>‎18‎/‎09‎/‎2017</v>
      </c>
      <c r="Q1604">
        <f>VLOOKUP(G1604,'effectif par contrat'!A:B,2,FALSE)</f>
        <v>2</v>
      </c>
    </row>
    <row r="1605" spans="1:17" x14ac:dyDescent="0.35">
      <c r="A1605" s="58" t="s">
        <v>1909</v>
      </c>
      <c r="B1605" s="40" t="s">
        <v>611</v>
      </c>
      <c r="C1605" s="40" t="str">
        <f t="shared" si="140"/>
        <v>cedric</v>
      </c>
      <c r="D1605" s="40">
        <f t="shared" si="141"/>
        <v>7</v>
      </c>
      <c r="E1605" s="40">
        <f t="shared" si="142"/>
        <v>13</v>
      </c>
      <c r="F1605" s="40" t="str">
        <f t="shared" si="143"/>
        <v>garcia</v>
      </c>
      <c r="G1605" s="40" t="str">
        <f>VLOOKUP(F1605,'Effectif contrat'!A:B,2,FALSE)</f>
        <v>PIONEER - MAINTENANCE</v>
      </c>
      <c r="H1605" s="32" t="s">
        <v>19</v>
      </c>
      <c r="I1605" s="32" t="s">
        <v>612</v>
      </c>
      <c r="J1605" s="32"/>
      <c r="K1605" s="39">
        <v>1.35</v>
      </c>
      <c r="L1605" s="32">
        <v>10</v>
      </c>
      <c r="M1605" s="39">
        <v>13.5</v>
      </c>
      <c r="N1605" s="6"/>
      <c r="O1605" t="str">
        <f>VLOOKUP(I1605,Article_famille!A:B,2,FALSE)</f>
        <v>Tête</v>
      </c>
      <c r="P1605" t="str">
        <f>VLOOKUP(A1605,'Copier commandes wix'!I:N,4,FALSE)</f>
        <v>‎18‎/‎09‎/‎2017</v>
      </c>
      <c r="Q1605">
        <f>VLOOKUP(G1605,'effectif par contrat'!A:B,2,FALSE)</f>
        <v>2</v>
      </c>
    </row>
    <row r="1606" spans="1:17" x14ac:dyDescent="0.35">
      <c r="A1606" s="58" t="s">
        <v>1909</v>
      </c>
      <c r="B1606" s="40" t="s">
        <v>611</v>
      </c>
      <c r="C1606" s="40" t="str">
        <f t="shared" si="140"/>
        <v>cedric</v>
      </c>
      <c r="D1606" s="40">
        <f t="shared" si="141"/>
        <v>7</v>
      </c>
      <c r="E1606" s="40">
        <f t="shared" si="142"/>
        <v>13</v>
      </c>
      <c r="F1606" s="40" t="str">
        <f t="shared" si="143"/>
        <v>garcia</v>
      </c>
      <c r="G1606" s="40" t="str">
        <f>VLOOKUP(F1606,'Effectif contrat'!A:B,2,FALSE)</f>
        <v>PIONEER - MAINTENANCE</v>
      </c>
      <c r="H1606" s="31" t="s">
        <v>19</v>
      </c>
      <c r="I1606" s="31" t="s">
        <v>553</v>
      </c>
      <c r="J1606" s="31"/>
      <c r="K1606" s="38">
        <v>2.75</v>
      </c>
      <c r="L1606" s="31">
        <v>10</v>
      </c>
      <c r="M1606" s="38">
        <v>27.5</v>
      </c>
      <c r="N1606" s="5"/>
      <c r="O1606" t="str">
        <f>VLOOKUP(I1606,Article_famille!A:B,2,FALSE)</f>
        <v>Tête</v>
      </c>
      <c r="P1606" t="str">
        <f>VLOOKUP(A1606,'Copier commandes wix'!I:N,4,FALSE)</f>
        <v>‎18‎/‎09‎/‎2017</v>
      </c>
      <c r="Q1606">
        <f>VLOOKUP(G1606,'effectif par contrat'!A:B,2,FALSE)</f>
        <v>2</v>
      </c>
    </row>
    <row r="1607" spans="1:17" x14ac:dyDescent="0.35">
      <c r="A1607" s="58" t="s">
        <v>1909</v>
      </c>
      <c r="B1607" s="40" t="s">
        <v>611</v>
      </c>
      <c r="C1607" s="40" t="str">
        <f t="shared" si="140"/>
        <v>cedric</v>
      </c>
      <c r="D1607" s="40">
        <f t="shared" si="141"/>
        <v>7</v>
      </c>
      <c r="E1607" s="40">
        <f t="shared" si="142"/>
        <v>13</v>
      </c>
      <c r="F1607" s="40" t="str">
        <f t="shared" si="143"/>
        <v>garcia</v>
      </c>
      <c r="G1607" s="40" t="str">
        <f>VLOOKUP(F1607,'Effectif contrat'!A:B,2,FALSE)</f>
        <v>PIONEER - MAINTENANCE</v>
      </c>
      <c r="H1607" s="32" t="s">
        <v>19</v>
      </c>
      <c r="I1607" s="32" t="s">
        <v>102</v>
      </c>
      <c r="J1607" s="32"/>
      <c r="K1607" s="39">
        <v>53.9</v>
      </c>
      <c r="L1607" s="32">
        <v>4</v>
      </c>
      <c r="M1607" s="39">
        <v>215.6</v>
      </c>
      <c r="N1607" s="6"/>
      <c r="O1607" t="str">
        <f>VLOOKUP(I1607,Article_famille!A:B,2,FALSE)</f>
        <v>Tête</v>
      </c>
      <c r="P1607" t="str">
        <f>VLOOKUP(A1607,'Copier commandes wix'!I:N,4,FALSE)</f>
        <v>‎18‎/‎09‎/‎2017</v>
      </c>
      <c r="Q1607">
        <f>VLOOKUP(G1607,'effectif par contrat'!A:B,2,FALSE)</f>
        <v>2</v>
      </c>
    </row>
    <row r="1608" spans="1:17" x14ac:dyDescent="0.35">
      <c r="A1608" s="58" t="s">
        <v>1909</v>
      </c>
      <c r="B1608" s="40" t="s">
        <v>611</v>
      </c>
      <c r="C1608" s="40" t="str">
        <f t="shared" si="140"/>
        <v>cedric</v>
      </c>
      <c r="D1608" s="40">
        <f t="shared" si="141"/>
        <v>7</v>
      </c>
      <c r="E1608" s="40">
        <f t="shared" si="142"/>
        <v>13</v>
      </c>
      <c r="F1608" s="40" t="str">
        <f t="shared" si="143"/>
        <v>garcia</v>
      </c>
      <c r="G1608" s="40" t="str">
        <f>VLOOKUP(F1608,'Effectif contrat'!A:B,2,FALSE)</f>
        <v>PIONEER - MAINTENANCE</v>
      </c>
      <c r="H1608" s="31" t="s">
        <v>19</v>
      </c>
      <c r="I1608" s="31" t="s">
        <v>43</v>
      </c>
      <c r="J1608" s="31"/>
      <c r="K1608" s="38">
        <v>159.30000000000001</v>
      </c>
      <c r="L1608" s="31">
        <v>1</v>
      </c>
      <c r="M1608" s="38">
        <v>159.30000000000001</v>
      </c>
      <c r="N1608" s="5"/>
      <c r="O1608" t="str">
        <f>VLOOKUP(I1608,Article_famille!A:B,2,FALSE)</f>
        <v>Tête</v>
      </c>
      <c r="P1608" t="str">
        <f>VLOOKUP(A1608,'Copier commandes wix'!I:N,4,FALSE)</f>
        <v>‎18‎/‎09‎/‎2017</v>
      </c>
      <c r="Q1608">
        <f>VLOOKUP(G1608,'effectif par contrat'!A:B,2,FALSE)</f>
        <v>2</v>
      </c>
    </row>
    <row r="1609" spans="1:17" x14ac:dyDescent="0.35">
      <c r="A1609" s="58" t="s">
        <v>1909</v>
      </c>
      <c r="B1609" s="40" t="s">
        <v>611</v>
      </c>
      <c r="C1609" s="40" t="str">
        <f t="shared" si="140"/>
        <v>cedric</v>
      </c>
      <c r="D1609" s="40">
        <f t="shared" si="141"/>
        <v>7</v>
      </c>
      <c r="E1609" s="40">
        <f t="shared" si="142"/>
        <v>13</v>
      </c>
      <c r="F1609" s="40" t="str">
        <f t="shared" si="143"/>
        <v>garcia</v>
      </c>
      <c r="G1609" s="40" t="str">
        <f>VLOOKUP(F1609,'Effectif contrat'!A:B,2,FALSE)</f>
        <v>PIONEER - MAINTENANCE</v>
      </c>
      <c r="H1609" s="32" t="s">
        <v>19</v>
      </c>
      <c r="I1609" s="32" t="s">
        <v>175</v>
      </c>
      <c r="J1609" s="32">
        <v>10</v>
      </c>
      <c r="K1609" s="39">
        <v>13.32</v>
      </c>
      <c r="L1609" s="32">
        <v>10</v>
      </c>
      <c r="M1609" s="39">
        <v>133.19999999999999</v>
      </c>
      <c r="N1609" s="6"/>
      <c r="O1609" t="str">
        <f>VLOOKUP(I1609,Article_famille!A:B,2,FALSE)</f>
        <v>Mains</v>
      </c>
      <c r="P1609" t="str">
        <f>VLOOKUP(A1609,'Copier commandes wix'!I:N,4,FALSE)</f>
        <v>‎18‎/‎09‎/‎2017</v>
      </c>
      <c r="Q1609">
        <f>VLOOKUP(G1609,'effectif par contrat'!A:B,2,FALSE)</f>
        <v>2</v>
      </c>
    </row>
    <row r="1610" spans="1:17" x14ac:dyDescent="0.35">
      <c r="A1610" s="58" t="s">
        <v>1909</v>
      </c>
      <c r="B1610" s="40" t="s">
        <v>611</v>
      </c>
      <c r="C1610" s="40" t="str">
        <f t="shared" si="140"/>
        <v>cedric</v>
      </c>
      <c r="D1610" s="40">
        <f t="shared" si="141"/>
        <v>7</v>
      </c>
      <c r="E1610" s="40">
        <f t="shared" si="142"/>
        <v>13</v>
      </c>
      <c r="F1610" s="40" t="str">
        <f t="shared" si="143"/>
        <v>garcia</v>
      </c>
      <c r="G1610" s="40" t="str">
        <f>VLOOKUP(F1610,'Effectif contrat'!A:B,2,FALSE)</f>
        <v>PIONEER - MAINTENANCE</v>
      </c>
      <c r="H1610" s="31" t="s">
        <v>19</v>
      </c>
      <c r="I1610" s="31" t="s">
        <v>20</v>
      </c>
      <c r="J1610" s="31">
        <v>8</v>
      </c>
      <c r="K1610" s="38">
        <v>3.71</v>
      </c>
      <c r="L1610" s="31">
        <v>12</v>
      </c>
      <c r="M1610" s="38">
        <v>44.52</v>
      </c>
      <c r="N1610" s="5"/>
      <c r="O1610" t="str">
        <f>VLOOKUP(I1610,Article_famille!A:B,2,FALSE)</f>
        <v>Mains</v>
      </c>
      <c r="P1610" t="str">
        <f>VLOOKUP(A1610,'Copier commandes wix'!I:N,4,FALSE)</f>
        <v>‎18‎/‎09‎/‎2017</v>
      </c>
      <c r="Q1610">
        <f>VLOOKUP(G1610,'effectif par contrat'!A:B,2,FALSE)</f>
        <v>2</v>
      </c>
    </row>
    <row r="1611" spans="1:17" x14ac:dyDescent="0.35">
      <c r="A1611" s="58" t="s">
        <v>1909</v>
      </c>
      <c r="B1611" s="40" t="s">
        <v>611</v>
      </c>
      <c r="C1611" s="40" t="str">
        <f t="shared" si="140"/>
        <v>cedric</v>
      </c>
      <c r="D1611" s="40">
        <f t="shared" si="141"/>
        <v>7</v>
      </c>
      <c r="E1611" s="40">
        <f t="shared" si="142"/>
        <v>13</v>
      </c>
      <c r="F1611" s="40" t="str">
        <f t="shared" si="143"/>
        <v>garcia</v>
      </c>
      <c r="G1611" s="40" t="str">
        <f>VLOOKUP(F1611,'Effectif contrat'!A:B,2,FALSE)</f>
        <v>PIONEER - MAINTENANCE</v>
      </c>
      <c r="H1611" s="32" t="s">
        <v>19</v>
      </c>
      <c r="I1611" s="32" t="s">
        <v>20</v>
      </c>
      <c r="J1611" s="32">
        <v>9</v>
      </c>
      <c r="K1611" s="39">
        <v>3.71</v>
      </c>
      <c r="L1611" s="32">
        <v>36</v>
      </c>
      <c r="M1611" s="39">
        <v>133.56</v>
      </c>
      <c r="N1611" s="6"/>
      <c r="O1611" t="str">
        <f>VLOOKUP(I1611,Article_famille!A:B,2,FALSE)</f>
        <v>Mains</v>
      </c>
      <c r="P1611" t="str">
        <f>VLOOKUP(A1611,'Copier commandes wix'!I:N,4,FALSE)</f>
        <v>‎18‎/‎09‎/‎2017</v>
      </c>
      <c r="Q1611">
        <f>VLOOKUP(G1611,'effectif par contrat'!A:B,2,FALSE)</f>
        <v>2</v>
      </c>
    </row>
    <row r="1612" spans="1:17" x14ac:dyDescent="0.35">
      <c r="A1612" s="58" t="s">
        <v>1909</v>
      </c>
      <c r="B1612" s="40" t="s">
        <v>611</v>
      </c>
      <c r="C1612" s="40" t="str">
        <f t="shared" si="140"/>
        <v>cedric</v>
      </c>
      <c r="D1612" s="40">
        <f t="shared" si="141"/>
        <v>7</v>
      </c>
      <c r="E1612" s="40">
        <f t="shared" si="142"/>
        <v>13</v>
      </c>
      <c r="F1612" s="40" t="str">
        <f t="shared" si="143"/>
        <v>garcia</v>
      </c>
      <c r="G1612" s="40" t="str">
        <f>VLOOKUP(F1612,'Effectif contrat'!A:B,2,FALSE)</f>
        <v>PIONEER - MAINTENANCE</v>
      </c>
      <c r="H1612" s="31" t="s">
        <v>19</v>
      </c>
      <c r="I1612" s="31" t="s">
        <v>20</v>
      </c>
      <c r="J1612" s="31">
        <v>10</v>
      </c>
      <c r="K1612" s="38">
        <v>3.71</v>
      </c>
      <c r="L1612" s="31">
        <v>24</v>
      </c>
      <c r="M1612" s="38">
        <v>89.04</v>
      </c>
      <c r="N1612" s="5"/>
      <c r="O1612" t="str">
        <f>VLOOKUP(I1612,Article_famille!A:B,2,FALSE)</f>
        <v>Mains</v>
      </c>
      <c r="P1612" t="str">
        <f>VLOOKUP(A1612,'Copier commandes wix'!I:N,4,FALSE)</f>
        <v>‎18‎/‎09‎/‎2017</v>
      </c>
      <c r="Q1612">
        <f>VLOOKUP(G1612,'effectif par contrat'!A:B,2,FALSE)</f>
        <v>2</v>
      </c>
    </row>
    <row r="1613" spans="1:17" x14ac:dyDescent="0.35">
      <c r="A1613" s="58" t="s">
        <v>1910</v>
      </c>
      <c r="B1613" s="40" t="s">
        <v>552</v>
      </c>
      <c r="C1613" s="40" t="str">
        <f t="shared" si="140"/>
        <v>eric</v>
      </c>
      <c r="D1613" s="40">
        <f t="shared" si="141"/>
        <v>5</v>
      </c>
      <c r="E1613" s="40">
        <f t="shared" si="142"/>
        <v>18</v>
      </c>
      <c r="F1613" s="40" t="str">
        <f t="shared" si="143"/>
        <v>sanchez-clary</v>
      </c>
      <c r="G1613" s="40" t="str">
        <f>VLOOKUP(F1613,'Effectif contrat'!A:B,2,FALSE)</f>
        <v>AIRBUS - MAINTENANCE FAL</v>
      </c>
      <c r="H1613" s="31" t="s">
        <v>574</v>
      </c>
      <c r="I1613" s="31" t="s">
        <v>575</v>
      </c>
      <c r="J1613" s="31">
        <v>42</v>
      </c>
      <c r="K1613" s="38">
        <v>60</v>
      </c>
      <c r="L1613" s="31">
        <v>1</v>
      </c>
      <c r="M1613" s="38">
        <v>60</v>
      </c>
      <c r="N1613" s="5"/>
      <c r="O1613" t="str">
        <f>VLOOKUP(I1613,Article_famille!A:B,2,FALSE)</f>
        <v>Pieds</v>
      </c>
      <c r="P1613" t="str">
        <f>VLOOKUP(A1613,'Copier commandes wix'!I:N,4,FALSE)</f>
        <v>‎19‎/‎09‎/‎2017</v>
      </c>
      <c r="Q1613">
        <f>VLOOKUP(G1613,'effectif par contrat'!A:B,2,FALSE)</f>
        <v>38</v>
      </c>
    </row>
    <row r="1614" spans="1:17" x14ac:dyDescent="0.35">
      <c r="A1614" s="58" t="s">
        <v>1910</v>
      </c>
      <c r="B1614" s="40" t="s">
        <v>552</v>
      </c>
      <c r="C1614" s="40" t="str">
        <f t="shared" si="140"/>
        <v>eric</v>
      </c>
      <c r="D1614" s="40">
        <f t="shared" si="141"/>
        <v>5</v>
      </c>
      <c r="E1614" s="40">
        <f t="shared" si="142"/>
        <v>18</v>
      </c>
      <c r="F1614" s="40" t="str">
        <f t="shared" si="143"/>
        <v>sanchez-clary</v>
      </c>
      <c r="G1614" s="40" t="str">
        <f>VLOOKUP(F1614,'Effectif contrat'!A:B,2,FALSE)</f>
        <v>AIRBUS - MAINTENANCE FAL</v>
      </c>
      <c r="H1614" s="31" t="s">
        <v>574</v>
      </c>
      <c r="I1614" s="31" t="s">
        <v>575</v>
      </c>
      <c r="J1614" s="31">
        <v>42</v>
      </c>
      <c r="K1614" s="38">
        <v>60</v>
      </c>
      <c r="L1614" s="31">
        <v>1</v>
      </c>
      <c r="M1614" s="38">
        <v>60</v>
      </c>
      <c r="N1614" s="5"/>
      <c r="O1614" t="str">
        <f>VLOOKUP(I1614,Article_famille!A:B,2,FALSE)</f>
        <v>Pieds</v>
      </c>
      <c r="P1614" t="str">
        <f>VLOOKUP(A1614,'Copier commandes wix'!I:N,4,FALSE)</f>
        <v>‎19‎/‎09‎/‎2017</v>
      </c>
      <c r="Q1614">
        <f>VLOOKUP(G1614,'effectif par contrat'!A:B,2,FALSE)</f>
        <v>38</v>
      </c>
    </row>
    <row r="1615" spans="1:17" x14ac:dyDescent="0.35">
      <c r="A1615" s="58" t="s">
        <v>1911</v>
      </c>
      <c r="B1615" s="40" t="s">
        <v>454</v>
      </c>
      <c r="C1615" s="40" t="str">
        <f t="shared" si="140"/>
        <v>Mathieu</v>
      </c>
      <c r="D1615" s="40">
        <f t="shared" si="141"/>
        <v>8</v>
      </c>
      <c r="E1615" s="40">
        <f t="shared" si="142"/>
        <v>17</v>
      </c>
      <c r="F1615" s="40" t="str">
        <f t="shared" si="143"/>
        <v>Cantonnet</v>
      </c>
      <c r="G1615" s="40" t="str">
        <f>VLOOKUP(F1615,'Effectif contrat'!A:B,2,FALSE)</f>
        <v>AIRBUS - MAINTENANCE FAL</v>
      </c>
      <c r="H1615" s="31" t="s">
        <v>112</v>
      </c>
      <c r="I1615" s="31" t="s">
        <v>113</v>
      </c>
      <c r="J1615" s="31" t="s">
        <v>15</v>
      </c>
      <c r="K1615" s="38">
        <v>0</v>
      </c>
      <c r="L1615" s="31">
        <v>5</v>
      </c>
      <c r="M1615" s="38">
        <v>0</v>
      </c>
      <c r="N1615" s="5"/>
      <c r="O1615" t="str">
        <f>VLOOKUP(I1615,Article_famille!A:B,2,FALSE)</f>
        <v>VPI</v>
      </c>
      <c r="P1615" t="str">
        <f>VLOOKUP(A1615,'Copier commandes wix'!I:N,4,FALSE)</f>
        <v>‎20‎/‎09‎/‎2017</v>
      </c>
      <c r="Q1615">
        <f>VLOOKUP(G1615,'effectif par contrat'!A:B,2,FALSE)</f>
        <v>38</v>
      </c>
    </row>
    <row r="1616" spans="1:17" x14ac:dyDescent="0.35">
      <c r="A1616" s="58" t="s">
        <v>1911</v>
      </c>
      <c r="B1616" s="40" t="s">
        <v>454</v>
      </c>
      <c r="C1616" s="40" t="str">
        <f t="shared" si="140"/>
        <v>Mathieu</v>
      </c>
      <c r="D1616" s="40">
        <f t="shared" si="141"/>
        <v>8</v>
      </c>
      <c r="E1616" s="40">
        <f t="shared" si="142"/>
        <v>17</v>
      </c>
      <c r="F1616" s="40" t="str">
        <f t="shared" si="143"/>
        <v>Cantonnet</v>
      </c>
      <c r="G1616" s="40" t="str">
        <f>VLOOKUP(F1616,'Effectif contrat'!A:B,2,FALSE)</f>
        <v>AIRBUS - MAINTENANCE FAL</v>
      </c>
      <c r="H1616" s="32" t="s">
        <v>112</v>
      </c>
      <c r="I1616" s="32" t="s">
        <v>211</v>
      </c>
      <c r="J1616" s="32" t="s">
        <v>15</v>
      </c>
      <c r="K1616" s="39">
        <v>0</v>
      </c>
      <c r="L1616" s="32">
        <v>2</v>
      </c>
      <c r="M1616" s="39">
        <v>0</v>
      </c>
      <c r="N1616" s="6"/>
      <c r="O1616" t="str">
        <f>VLOOKUP(I1616,Article_famille!A:B,2,FALSE)</f>
        <v>VPI</v>
      </c>
      <c r="P1616" t="str">
        <f>VLOOKUP(A1616,'Copier commandes wix'!I:N,4,FALSE)</f>
        <v>‎20‎/‎09‎/‎2017</v>
      </c>
      <c r="Q1616">
        <f>VLOOKUP(G1616,'effectif par contrat'!A:B,2,FALSE)</f>
        <v>38</v>
      </c>
    </row>
    <row r="1617" spans="1:17" x14ac:dyDescent="0.35">
      <c r="A1617" s="58" t="s">
        <v>1911</v>
      </c>
      <c r="B1617" s="40" t="s">
        <v>454</v>
      </c>
      <c r="C1617" s="40" t="str">
        <f t="shared" si="140"/>
        <v>Mathieu</v>
      </c>
      <c r="D1617" s="40">
        <f t="shared" si="141"/>
        <v>8</v>
      </c>
      <c r="E1617" s="40">
        <f t="shared" si="142"/>
        <v>17</v>
      </c>
      <c r="F1617" s="40" t="str">
        <f t="shared" si="143"/>
        <v>Cantonnet</v>
      </c>
      <c r="G1617" s="40" t="str">
        <f>VLOOKUP(F1617,'Effectif contrat'!A:B,2,FALSE)</f>
        <v>AIRBUS - MAINTENANCE FAL</v>
      </c>
      <c r="H1617" s="31" t="s">
        <v>112</v>
      </c>
      <c r="I1617" s="31" t="s">
        <v>208</v>
      </c>
      <c r="J1617" s="31" t="s">
        <v>605</v>
      </c>
      <c r="K1617" s="38">
        <v>0</v>
      </c>
      <c r="L1617" s="31">
        <v>3</v>
      </c>
      <c r="M1617" s="38">
        <v>0</v>
      </c>
      <c r="N1617" s="5"/>
      <c r="O1617" t="str">
        <f>VLOOKUP(I1617,Article_famille!A:B,2,FALSE)</f>
        <v>VPI</v>
      </c>
      <c r="P1617" t="str">
        <f>VLOOKUP(A1617,'Copier commandes wix'!I:N,4,FALSE)</f>
        <v>‎20‎/‎09‎/‎2017</v>
      </c>
      <c r="Q1617">
        <f>VLOOKUP(G1617,'effectif par contrat'!A:B,2,FALSE)</f>
        <v>38</v>
      </c>
    </row>
    <row r="1618" spans="1:17" x14ac:dyDescent="0.35">
      <c r="A1618" s="58" t="s">
        <v>1911</v>
      </c>
      <c r="B1618" s="40" t="s">
        <v>454</v>
      </c>
      <c r="C1618" s="40" t="str">
        <f t="shared" si="140"/>
        <v>Mathieu</v>
      </c>
      <c r="D1618" s="40">
        <f t="shared" si="141"/>
        <v>8</v>
      </c>
      <c r="E1618" s="40">
        <f t="shared" si="142"/>
        <v>17</v>
      </c>
      <c r="F1618" s="40" t="str">
        <f t="shared" si="143"/>
        <v>Cantonnet</v>
      </c>
      <c r="G1618" s="40" t="str">
        <f>VLOOKUP(F1618,'Effectif contrat'!A:B,2,FALSE)</f>
        <v>AIRBUS - MAINTENANCE FAL</v>
      </c>
      <c r="H1618" s="32" t="s">
        <v>112</v>
      </c>
      <c r="I1618" s="32" t="s">
        <v>207</v>
      </c>
      <c r="J1618" s="32" t="s">
        <v>490</v>
      </c>
      <c r="K1618" s="39">
        <v>0</v>
      </c>
      <c r="L1618" s="32">
        <v>5</v>
      </c>
      <c r="M1618" s="39">
        <v>0</v>
      </c>
      <c r="N1618" s="6"/>
      <c r="O1618" t="str">
        <f>VLOOKUP(I1618,Article_famille!A:B,2,FALSE)</f>
        <v>VPI</v>
      </c>
      <c r="P1618" t="str">
        <f>VLOOKUP(A1618,'Copier commandes wix'!I:N,4,FALSE)</f>
        <v>‎20‎/‎09‎/‎2017</v>
      </c>
      <c r="Q1618">
        <f>VLOOKUP(G1618,'effectif par contrat'!A:B,2,FALSE)</f>
        <v>38</v>
      </c>
    </row>
    <row r="1619" spans="1:17" x14ac:dyDescent="0.35">
      <c r="A1619" s="58" t="s">
        <v>1911</v>
      </c>
      <c r="B1619" s="40" t="s">
        <v>454</v>
      </c>
      <c r="C1619" s="40" t="str">
        <f t="shared" si="140"/>
        <v>Mathieu</v>
      </c>
      <c r="D1619" s="40">
        <f t="shared" si="141"/>
        <v>8</v>
      </c>
      <c r="E1619" s="40">
        <f t="shared" si="142"/>
        <v>17</v>
      </c>
      <c r="F1619" s="40" t="str">
        <f t="shared" si="143"/>
        <v>Cantonnet</v>
      </c>
      <c r="G1619" s="40" t="str">
        <f>VLOOKUP(F1619,'Effectif contrat'!A:B,2,FALSE)</f>
        <v>AIRBUS - MAINTENANCE FAL</v>
      </c>
      <c r="H1619" s="31" t="s">
        <v>25</v>
      </c>
      <c r="I1619" s="31" t="s">
        <v>90</v>
      </c>
      <c r="J1619" s="31">
        <v>43</v>
      </c>
      <c r="K1619" s="38">
        <v>39.85</v>
      </c>
      <c r="L1619" s="31">
        <v>1</v>
      </c>
      <c r="M1619" s="38">
        <v>39.85</v>
      </c>
      <c r="N1619" s="5"/>
      <c r="O1619" t="str">
        <f>VLOOKUP(I1619,Article_famille!A:B,2,FALSE)</f>
        <v>Pieds</v>
      </c>
      <c r="P1619" t="str">
        <f>VLOOKUP(A1619,'Copier commandes wix'!I:N,4,FALSE)</f>
        <v>‎20‎/‎09‎/‎2017</v>
      </c>
      <c r="Q1619">
        <f>VLOOKUP(G1619,'effectif par contrat'!A:B,2,FALSE)</f>
        <v>38</v>
      </c>
    </row>
    <row r="1620" spans="1:17" x14ac:dyDescent="0.35">
      <c r="A1620" s="58" t="s">
        <v>1912</v>
      </c>
      <c r="B1620" s="40" t="s">
        <v>32</v>
      </c>
      <c r="C1620" s="40" t="str">
        <f t="shared" si="140"/>
        <v>Vincent</v>
      </c>
      <c r="D1620" s="40">
        <f t="shared" si="141"/>
        <v>8</v>
      </c>
      <c r="E1620" s="40">
        <f t="shared" si="142"/>
        <v>14</v>
      </c>
      <c r="F1620" s="40" t="str">
        <f t="shared" si="143"/>
        <v>PASCAL</v>
      </c>
      <c r="G1620" s="40" t="str">
        <f>VLOOKUP(F1620,'Effectif contrat'!A:B,2,FALSE)</f>
        <v>AIRBUS - MAINTENANCE FAL</v>
      </c>
      <c r="H1620" s="31" t="s">
        <v>19</v>
      </c>
      <c r="I1620" s="31" t="s">
        <v>37</v>
      </c>
      <c r="J1620" s="31">
        <v>42</v>
      </c>
      <c r="K1620" s="38">
        <v>35.200000000000003</v>
      </c>
      <c r="L1620" s="31">
        <v>1</v>
      </c>
      <c r="M1620" s="38">
        <v>35.200000000000003</v>
      </c>
      <c r="N1620" s="5"/>
      <c r="O1620" t="str">
        <f>VLOOKUP(I1620,Article_famille!A:B,2,FALSE)</f>
        <v>Pieds</v>
      </c>
      <c r="P1620" t="str">
        <f>VLOOKUP(A1620,'Copier commandes wix'!I:N,4,FALSE)</f>
        <v>‎20‎/‎09‎/‎2017</v>
      </c>
      <c r="Q1620">
        <f>VLOOKUP(G1620,'effectif par contrat'!A:B,2,FALSE)</f>
        <v>38</v>
      </c>
    </row>
    <row r="1621" spans="1:17" x14ac:dyDescent="0.35">
      <c r="A1621" s="58" t="s">
        <v>1913</v>
      </c>
      <c r="B1621" s="40" t="s">
        <v>614</v>
      </c>
      <c r="C1621" s="40" t="str">
        <f t="shared" si="140"/>
        <v>Vincent</v>
      </c>
      <c r="D1621" s="40">
        <f t="shared" si="141"/>
        <v>8</v>
      </c>
      <c r="E1621" s="40">
        <f t="shared" si="142"/>
        <v>16</v>
      </c>
      <c r="F1621" s="40" t="str">
        <f t="shared" si="143"/>
        <v>Davantes</v>
      </c>
      <c r="G1621" s="40" t="str">
        <f>VLOOKUP(F1621,'Effectif contrat'!A:B,2,FALSE)</f>
        <v>AIRBUS - TRAVAUX MOSE</v>
      </c>
      <c r="H1621" s="31" t="s">
        <v>574</v>
      </c>
      <c r="I1621" s="31" t="s">
        <v>575</v>
      </c>
      <c r="J1621" s="31">
        <v>43</v>
      </c>
      <c r="K1621" s="38">
        <v>60</v>
      </c>
      <c r="L1621" s="31">
        <v>1</v>
      </c>
      <c r="M1621" s="38">
        <v>60</v>
      </c>
      <c r="N1621" s="5"/>
      <c r="O1621" t="str">
        <f>VLOOKUP(I1621,Article_famille!A:B,2,FALSE)</f>
        <v>Pieds</v>
      </c>
      <c r="P1621" t="str">
        <f>VLOOKUP(A1621,'Copier commandes wix'!I:N,4,FALSE)</f>
        <v>‎25‎/‎09‎/‎2017</v>
      </c>
      <c r="Q1621">
        <f>VLOOKUP(G1621,'effectif par contrat'!A:B,2,FALSE)</f>
        <v>5</v>
      </c>
    </row>
    <row r="1622" spans="1:17" x14ac:dyDescent="0.35">
      <c r="A1622" s="58" t="s">
        <v>1913</v>
      </c>
      <c r="B1622" s="40" t="s">
        <v>614</v>
      </c>
      <c r="C1622" s="40" t="str">
        <f t="shared" si="140"/>
        <v>Vincent</v>
      </c>
      <c r="D1622" s="40">
        <f t="shared" si="141"/>
        <v>8</v>
      </c>
      <c r="E1622" s="40">
        <f t="shared" si="142"/>
        <v>16</v>
      </c>
      <c r="F1622" s="40" t="str">
        <f t="shared" si="143"/>
        <v>Davantes</v>
      </c>
      <c r="G1622" s="40" t="str">
        <f>VLOOKUP(F1622,'Effectif contrat'!A:B,2,FALSE)</f>
        <v>AIRBUS - TRAVAUX MOSE</v>
      </c>
      <c r="H1622" s="32" t="s">
        <v>19</v>
      </c>
      <c r="I1622" s="32" t="s">
        <v>62</v>
      </c>
      <c r="J1622" s="32" t="s">
        <v>480</v>
      </c>
      <c r="K1622" s="39">
        <v>4.26</v>
      </c>
      <c r="L1622" s="32">
        <v>1</v>
      </c>
      <c r="M1622" s="39">
        <v>4.26</v>
      </c>
      <c r="N1622" s="6"/>
      <c r="O1622" t="str">
        <f>VLOOKUP(I1622,Article_famille!A:B,2,FALSE)</f>
        <v>Pieds</v>
      </c>
      <c r="P1622" t="str">
        <f>VLOOKUP(A1622,'Copier commandes wix'!I:N,4,FALSE)</f>
        <v>‎25‎/‎09‎/‎2017</v>
      </c>
      <c r="Q1622">
        <f>VLOOKUP(G1622,'effectif par contrat'!A:B,2,FALSE)</f>
        <v>5</v>
      </c>
    </row>
    <row r="1623" spans="1:17" x14ac:dyDescent="0.35">
      <c r="A1623" s="58" t="s">
        <v>1914</v>
      </c>
      <c r="B1623" s="40" t="s">
        <v>576</v>
      </c>
      <c r="C1623" s="40" t="str">
        <f t="shared" si="140"/>
        <v>alexandre</v>
      </c>
      <c r="D1623" s="40">
        <f t="shared" si="141"/>
        <v>10</v>
      </c>
      <c r="E1623" s="40">
        <f t="shared" si="142"/>
        <v>20</v>
      </c>
      <c r="F1623" s="40" t="str">
        <f t="shared" si="143"/>
        <v>mourembles</v>
      </c>
      <c r="G1623" s="40" t="str">
        <f>VLOOKUP(F1623,'Effectif contrat'!A:B,2,FALSE)</f>
        <v>CLIENTS DIVERS - TRAVAUX &amp; MAINTENANCE</v>
      </c>
      <c r="H1623" s="31" t="s">
        <v>112</v>
      </c>
      <c r="I1623" s="31" t="s">
        <v>211</v>
      </c>
      <c r="J1623" s="31" t="s">
        <v>13</v>
      </c>
      <c r="K1623" s="38">
        <v>0</v>
      </c>
      <c r="L1623" s="31">
        <v>2</v>
      </c>
      <c r="M1623" s="38">
        <v>0</v>
      </c>
      <c r="N1623" s="5"/>
      <c r="O1623" t="str">
        <f>VLOOKUP(I1623,Article_famille!A:B,2,FALSE)</f>
        <v>VPI</v>
      </c>
      <c r="P1623" t="str">
        <f>VLOOKUP(A1623,'Copier commandes wix'!I:N,4,FALSE)</f>
        <v>‎25‎/‎09‎/‎2017</v>
      </c>
      <c r="Q1623">
        <f>VLOOKUP(G1623,'effectif par contrat'!A:B,2,FALSE)</f>
        <v>8</v>
      </c>
    </row>
    <row r="1624" spans="1:17" x14ac:dyDescent="0.35">
      <c r="A1624" s="58" t="s">
        <v>1914</v>
      </c>
      <c r="B1624" s="40" t="s">
        <v>576</v>
      </c>
      <c r="C1624" s="40" t="str">
        <f t="shared" si="140"/>
        <v>alexandre</v>
      </c>
      <c r="D1624" s="40">
        <f t="shared" si="141"/>
        <v>10</v>
      </c>
      <c r="E1624" s="40">
        <f t="shared" si="142"/>
        <v>20</v>
      </c>
      <c r="F1624" s="40" t="str">
        <f t="shared" si="143"/>
        <v>mourembles</v>
      </c>
      <c r="G1624" s="40" t="str">
        <f>VLOOKUP(F1624,'Effectif contrat'!A:B,2,FALSE)</f>
        <v>CLIENTS DIVERS - TRAVAUX &amp; MAINTENANCE</v>
      </c>
      <c r="H1624" s="32" t="s">
        <v>112</v>
      </c>
      <c r="I1624" s="32" t="s">
        <v>211</v>
      </c>
      <c r="J1624" s="32" t="s">
        <v>15</v>
      </c>
      <c r="K1624" s="39">
        <v>0</v>
      </c>
      <c r="L1624" s="32">
        <v>2</v>
      </c>
      <c r="M1624" s="39">
        <v>0</v>
      </c>
      <c r="N1624" s="6"/>
      <c r="O1624" t="str">
        <f>VLOOKUP(I1624,Article_famille!A:B,2,FALSE)</f>
        <v>VPI</v>
      </c>
      <c r="P1624" t="str">
        <f>VLOOKUP(A1624,'Copier commandes wix'!I:N,4,FALSE)</f>
        <v>‎25‎/‎09‎/‎2017</v>
      </c>
      <c r="Q1624">
        <f>VLOOKUP(G1624,'effectif par contrat'!A:B,2,FALSE)</f>
        <v>8</v>
      </c>
    </row>
    <row r="1625" spans="1:17" x14ac:dyDescent="0.35">
      <c r="A1625" s="58" t="s">
        <v>1915</v>
      </c>
      <c r="B1625" s="40" t="s">
        <v>454</v>
      </c>
      <c r="C1625" s="40" t="str">
        <f t="shared" si="140"/>
        <v>Mathieu</v>
      </c>
      <c r="D1625" s="40">
        <f t="shared" si="141"/>
        <v>8</v>
      </c>
      <c r="E1625" s="40">
        <f t="shared" si="142"/>
        <v>17</v>
      </c>
      <c r="F1625" s="40" t="str">
        <f t="shared" si="143"/>
        <v>Cantonnet</v>
      </c>
      <c r="G1625" s="40" t="str">
        <f>VLOOKUP(F1625,'Effectif contrat'!A:B,2,FALSE)</f>
        <v>AIRBUS - MAINTENANCE FAL</v>
      </c>
      <c r="H1625" s="31" t="s">
        <v>19</v>
      </c>
      <c r="I1625" s="31" t="s">
        <v>27</v>
      </c>
      <c r="J1625" s="31"/>
      <c r="K1625" s="38">
        <v>18.350000000000001</v>
      </c>
      <c r="L1625" s="31">
        <v>8</v>
      </c>
      <c r="M1625" s="38">
        <v>146.80000000000001</v>
      </c>
      <c r="N1625" s="5"/>
      <c r="O1625" t="str">
        <f>VLOOKUP(I1625,Article_famille!A:B,2,FALSE)</f>
        <v>Respiratoire</v>
      </c>
      <c r="P1625" t="str">
        <f>VLOOKUP(A1625,'Copier commandes wix'!I:N,4,FALSE)</f>
        <v>‎26‎/‎09‎/‎2017</v>
      </c>
      <c r="Q1625">
        <f>VLOOKUP(G1625,'effectif par contrat'!A:B,2,FALSE)</f>
        <v>38</v>
      </c>
    </row>
    <row r="1626" spans="1:17" x14ac:dyDescent="0.35">
      <c r="A1626" s="58" t="s">
        <v>1916</v>
      </c>
      <c r="B1626" s="40" t="s">
        <v>491</v>
      </c>
      <c r="C1626" s="40" t="str">
        <f t="shared" si="140"/>
        <v>Nicolas</v>
      </c>
      <c r="D1626" s="40">
        <f t="shared" si="141"/>
        <v>8</v>
      </c>
      <c r="E1626" s="40">
        <f t="shared" si="142"/>
        <v>13</v>
      </c>
      <c r="F1626" s="40" t="str">
        <f t="shared" si="143"/>
        <v>GRABY</v>
      </c>
      <c r="G1626" s="40" t="str">
        <f>VLOOKUP(F1626,'Effectif contrat'!A:B,2,FALSE)</f>
        <v>ATR - MAINTENANCE</v>
      </c>
      <c r="H1626" s="31" t="s">
        <v>112</v>
      </c>
      <c r="I1626" s="31" t="s">
        <v>211</v>
      </c>
      <c r="J1626" s="31" t="s">
        <v>209</v>
      </c>
      <c r="K1626" s="38">
        <v>0</v>
      </c>
      <c r="L1626" s="31">
        <v>1</v>
      </c>
      <c r="M1626" s="38">
        <v>0</v>
      </c>
      <c r="N1626" s="5"/>
      <c r="O1626" t="str">
        <f>VLOOKUP(I1626,Article_famille!A:B,2,FALSE)</f>
        <v>VPI</v>
      </c>
      <c r="P1626" t="str">
        <f>VLOOKUP(A1626,'Copier commandes wix'!I:N,4,FALSE)</f>
        <v>‎27‎/‎09‎/‎2017</v>
      </c>
      <c r="Q1626">
        <f>VLOOKUP(G1626,'effectif par contrat'!A:B,2,FALSE)</f>
        <v>7</v>
      </c>
    </row>
    <row r="1627" spans="1:17" x14ac:dyDescent="0.35">
      <c r="A1627" s="58" t="s">
        <v>1917</v>
      </c>
      <c r="B1627" s="40" t="s">
        <v>576</v>
      </c>
      <c r="C1627" s="40" t="str">
        <f t="shared" si="140"/>
        <v>alexandre</v>
      </c>
      <c r="D1627" s="40">
        <f t="shared" si="141"/>
        <v>10</v>
      </c>
      <c r="E1627" s="40">
        <f t="shared" si="142"/>
        <v>20</v>
      </c>
      <c r="F1627" s="40" t="str">
        <f t="shared" si="143"/>
        <v>mourembles</v>
      </c>
      <c r="G1627" s="40" t="str">
        <f>VLOOKUP(F1627,'Effectif contrat'!A:B,2,FALSE)</f>
        <v>CLIENTS DIVERS - TRAVAUX &amp; MAINTENANCE</v>
      </c>
      <c r="H1627" s="31" t="s">
        <v>112</v>
      </c>
      <c r="I1627" s="31" t="s">
        <v>601</v>
      </c>
      <c r="J1627" s="31" t="s">
        <v>615</v>
      </c>
      <c r="K1627" s="38">
        <v>0</v>
      </c>
      <c r="L1627" s="31">
        <v>1</v>
      </c>
      <c r="M1627" s="38">
        <v>0</v>
      </c>
      <c r="N1627" s="5"/>
      <c r="O1627" t="str">
        <f>VLOOKUP(I1627,Article_famille!A:B,2,FALSE)</f>
        <v>VPI</v>
      </c>
      <c r="P1627" t="str">
        <f>VLOOKUP(A1627,'Copier commandes wix'!I:N,4,FALSE)</f>
        <v>‎28‎/‎09‎/‎2017</v>
      </c>
      <c r="Q1627">
        <f>VLOOKUP(G1627,'effectif par contrat'!A:B,2,FALSE)</f>
        <v>8</v>
      </c>
    </row>
    <row r="1628" spans="1:17" x14ac:dyDescent="0.35">
      <c r="A1628" s="58" t="s">
        <v>1917</v>
      </c>
      <c r="B1628" s="40" t="s">
        <v>576</v>
      </c>
      <c r="C1628" s="40" t="str">
        <f t="shared" si="140"/>
        <v>alexandre</v>
      </c>
      <c r="D1628" s="40">
        <f t="shared" si="141"/>
        <v>10</v>
      </c>
      <c r="E1628" s="40">
        <f t="shared" si="142"/>
        <v>20</v>
      </c>
      <c r="F1628" s="40" t="str">
        <f t="shared" si="143"/>
        <v>mourembles</v>
      </c>
      <c r="G1628" s="40" t="str">
        <f>VLOOKUP(F1628,'Effectif contrat'!A:B,2,FALSE)</f>
        <v>CLIENTS DIVERS - TRAVAUX &amp; MAINTENANCE</v>
      </c>
      <c r="H1628" s="32" t="s">
        <v>112</v>
      </c>
      <c r="I1628" s="32" t="s">
        <v>603</v>
      </c>
      <c r="J1628" s="32" t="s">
        <v>615</v>
      </c>
      <c r="K1628" s="39">
        <v>0</v>
      </c>
      <c r="L1628" s="32">
        <v>1</v>
      </c>
      <c r="M1628" s="39">
        <v>0</v>
      </c>
      <c r="N1628" s="6"/>
      <c r="O1628" t="str">
        <f>VLOOKUP(I1628,Article_famille!A:B,2,FALSE)</f>
        <v>VPI</v>
      </c>
      <c r="P1628" t="str">
        <f>VLOOKUP(A1628,'Copier commandes wix'!I:N,4,FALSE)</f>
        <v>‎28‎/‎09‎/‎2017</v>
      </c>
      <c r="Q1628">
        <f>VLOOKUP(G1628,'effectif par contrat'!A:B,2,FALSE)</f>
        <v>8</v>
      </c>
    </row>
    <row r="1629" spans="1:17" x14ac:dyDescent="0.35">
      <c r="A1629" s="58" t="s">
        <v>1918</v>
      </c>
      <c r="B1629" s="40" t="s">
        <v>576</v>
      </c>
      <c r="C1629" s="40" t="str">
        <f t="shared" si="140"/>
        <v>alexandre</v>
      </c>
      <c r="D1629" s="40">
        <f t="shared" si="141"/>
        <v>10</v>
      </c>
      <c r="E1629" s="40">
        <f t="shared" si="142"/>
        <v>20</v>
      </c>
      <c r="F1629" s="40" t="str">
        <f t="shared" si="143"/>
        <v>mourembles</v>
      </c>
      <c r="G1629" s="40" t="str">
        <f>VLOOKUP(F1629,'Effectif contrat'!A:B,2,FALSE)</f>
        <v>CLIENTS DIVERS - TRAVAUX &amp; MAINTENANCE</v>
      </c>
      <c r="H1629" s="31" t="s">
        <v>112</v>
      </c>
      <c r="I1629" s="31" t="s">
        <v>601</v>
      </c>
      <c r="J1629" s="31" t="s">
        <v>602</v>
      </c>
      <c r="K1629" s="38">
        <v>0</v>
      </c>
      <c r="L1629" s="31">
        <v>1</v>
      </c>
      <c r="M1629" s="38">
        <v>0</v>
      </c>
      <c r="N1629" s="5"/>
      <c r="O1629" t="str">
        <f>VLOOKUP(I1629,Article_famille!A:B,2,FALSE)</f>
        <v>VPI</v>
      </c>
      <c r="P1629" t="str">
        <f>VLOOKUP(A1629,'Copier commandes wix'!I:N,4,FALSE)</f>
        <v>‎28‎/‎09‎/‎2017</v>
      </c>
      <c r="Q1629">
        <f>VLOOKUP(G1629,'effectif par contrat'!A:B,2,FALSE)</f>
        <v>8</v>
      </c>
    </row>
    <row r="1630" spans="1:17" x14ac:dyDescent="0.35">
      <c r="A1630" s="58" t="s">
        <v>1918</v>
      </c>
      <c r="B1630" s="40" t="s">
        <v>576</v>
      </c>
      <c r="C1630" s="40" t="str">
        <f t="shared" si="140"/>
        <v>alexandre</v>
      </c>
      <c r="D1630" s="40">
        <f t="shared" si="141"/>
        <v>10</v>
      </c>
      <c r="E1630" s="40">
        <f t="shared" si="142"/>
        <v>20</v>
      </c>
      <c r="F1630" s="40" t="str">
        <f t="shared" si="143"/>
        <v>mourembles</v>
      </c>
      <c r="G1630" s="40" t="str">
        <f>VLOOKUP(F1630,'Effectif contrat'!A:B,2,FALSE)</f>
        <v>CLIENTS DIVERS - TRAVAUX &amp; MAINTENANCE</v>
      </c>
      <c r="H1630" s="32" t="s">
        <v>112</v>
      </c>
      <c r="I1630" s="32" t="s">
        <v>603</v>
      </c>
      <c r="J1630" s="32" t="s">
        <v>615</v>
      </c>
      <c r="K1630" s="39">
        <v>0</v>
      </c>
      <c r="L1630" s="32">
        <v>1</v>
      </c>
      <c r="M1630" s="39">
        <v>0</v>
      </c>
      <c r="N1630" s="6"/>
      <c r="O1630" t="str">
        <f>VLOOKUP(I1630,Article_famille!A:B,2,FALSE)</f>
        <v>VPI</v>
      </c>
      <c r="P1630" t="str">
        <f>VLOOKUP(A1630,'Copier commandes wix'!I:N,4,FALSE)</f>
        <v>‎28‎/‎09‎/‎2017</v>
      </c>
      <c r="Q1630">
        <f>VLOOKUP(G1630,'effectif par contrat'!A:B,2,FALSE)</f>
        <v>8</v>
      </c>
    </row>
    <row r="1631" spans="1:17" x14ac:dyDescent="0.35">
      <c r="A1631" s="58" t="s">
        <v>1918</v>
      </c>
      <c r="B1631" s="40" t="s">
        <v>576</v>
      </c>
      <c r="C1631" s="40" t="str">
        <f t="shared" si="140"/>
        <v>alexandre</v>
      </c>
      <c r="D1631" s="40">
        <f t="shared" si="141"/>
        <v>10</v>
      </c>
      <c r="E1631" s="40">
        <f t="shared" si="142"/>
        <v>20</v>
      </c>
      <c r="F1631" s="40" t="str">
        <f t="shared" si="143"/>
        <v>mourembles</v>
      </c>
      <c r="G1631" s="40" t="str">
        <f>VLOOKUP(F1631,'Effectif contrat'!A:B,2,FALSE)</f>
        <v>CLIENTS DIVERS - TRAVAUX &amp; MAINTENANCE</v>
      </c>
      <c r="H1631" s="31" t="s">
        <v>112</v>
      </c>
      <c r="I1631" s="31" t="s">
        <v>113</v>
      </c>
      <c r="J1631" s="31" t="s">
        <v>15</v>
      </c>
      <c r="K1631" s="38">
        <v>0</v>
      </c>
      <c r="L1631" s="31">
        <v>2</v>
      </c>
      <c r="M1631" s="38">
        <v>0</v>
      </c>
      <c r="N1631" s="5"/>
      <c r="O1631" t="str">
        <f>VLOOKUP(I1631,Article_famille!A:B,2,FALSE)</f>
        <v>VPI</v>
      </c>
      <c r="P1631" t="str">
        <f>VLOOKUP(A1631,'Copier commandes wix'!I:N,4,FALSE)</f>
        <v>‎28‎/‎09‎/‎2017</v>
      </c>
      <c r="Q1631">
        <f>VLOOKUP(G1631,'effectif par contrat'!A:B,2,FALSE)</f>
        <v>8</v>
      </c>
    </row>
    <row r="1632" spans="1:17" x14ac:dyDescent="0.35">
      <c r="A1632" s="58" t="s">
        <v>1919</v>
      </c>
      <c r="B1632" s="40" t="s">
        <v>576</v>
      </c>
      <c r="C1632" s="40" t="str">
        <f t="shared" si="140"/>
        <v>alexandre</v>
      </c>
      <c r="D1632" s="40">
        <f t="shared" si="141"/>
        <v>10</v>
      </c>
      <c r="E1632" s="40">
        <f t="shared" si="142"/>
        <v>20</v>
      </c>
      <c r="F1632" s="40" t="str">
        <f t="shared" si="143"/>
        <v>mourembles</v>
      </c>
      <c r="G1632" s="40" t="str">
        <f>VLOOKUP(F1632,'Effectif contrat'!A:B,2,FALSE)</f>
        <v>CLIENTS DIVERS - TRAVAUX &amp; MAINTENANCE</v>
      </c>
      <c r="H1632" s="31" t="s">
        <v>112</v>
      </c>
      <c r="I1632" s="31" t="s">
        <v>113</v>
      </c>
      <c r="J1632" s="31" t="s">
        <v>217</v>
      </c>
      <c r="K1632" s="38">
        <v>0</v>
      </c>
      <c r="L1632" s="31">
        <v>2</v>
      </c>
      <c r="M1632" s="38">
        <v>0</v>
      </c>
      <c r="N1632" s="5"/>
      <c r="O1632" t="str">
        <f>VLOOKUP(I1632,Article_famille!A:B,2,FALSE)</f>
        <v>VPI</v>
      </c>
      <c r="P1632" t="str">
        <f>VLOOKUP(A1632,'Copier commandes wix'!I:N,4,FALSE)</f>
        <v>‎28‎/‎09‎/‎2017</v>
      </c>
      <c r="Q1632">
        <f>VLOOKUP(G1632,'effectif par contrat'!A:B,2,FALSE)</f>
        <v>8</v>
      </c>
    </row>
    <row r="1633" spans="1:17" x14ac:dyDescent="0.35">
      <c r="A1633" s="58" t="s">
        <v>1920</v>
      </c>
      <c r="B1633" s="40" t="s">
        <v>576</v>
      </c>
      <c r="C1633" s="40" t="str">
        <f t="shared" si="140"/>
        <v>alexandre</v>
      </c>
      <c r="D1633" s="40">
        <f t="shared" si="141"/>
        <v>10</v>
      </c>
      <c r="E1633" s="40">
        <f t="shared" si="142"/>
        <v>20</v>
      </c>
      <c r="F1633" s="40" t="str">
        <f t="shared" si="143"/>
        <v>mourembles</v>
      </c>
      <c r="G1633" s="40" t="str">
        <f>VLOOKUP(F1633,'Effectif contrat'!A:B,2,FALSE)</f>
        <v>CLIENTS DIVERS - TRAVAUX &amp; MAINTENANCE</v>
      </c>
      <c r="H1633" s="31" t="s">
        <v>19</v>
      </c>
      <c r="I1633" s="31" t="s">
        <v>499</v>
      </c>
      <c r="J1633" s="31"/>
      <c r="K1633" s="38">
        <v>12.9</v>
      </c>
      <c r="L1633" s="31">
        <v>4</v>
      </c>
      <c r="M1633" s="38">
        <v>51.6</v>
      </c>
      <c r="N1633" s="5"/>
      <c r="O1633" t="str">
        <f>VLOOKUP(I1633,Article_famille!A:B,2,FALSE)</f>
        <v>Tête</v>
      </c>
      <c r="P1633" t="str">
        <f>VLOOKUP(A1633,'Copier commandes wix'!I:N,4,FALSE)</f>
        <v>‎28‎/‎09‎/‎2017</v>
      </c>
      <c r="Q1633">
        <f>VLOOKUP(G1633,'effectif par contrat'!A:B,2,FALSE)</f>
        <v>8</v>
      </c>
    </row>
    <row r="1634" spans="1:17" x14ac:dyDescent="0.35">
      <c r="A1634" s="58" t="s">
        <v>1920</v>
      </c>
      <c r="B1634" s="40" t="s">
        <v>576</v>
      </c>
      <c r="C1634" s="40" t="str">
        <f t="shared" si="140"/>
        <v>alexandre</v>
      </c>
      <c r="D1634" s="40">
        <f t="shared" si="141"/>
        <v>10</v>
      </c>
      <c r="E1634" s="40">
        <f t="shared" si="142"/>
        <v>20</v>
      </c>
      <c r="F1634" s="40" t="str">
        <f t="shared" si="143"/>
        <v>mourembles</v>
      </c>
      <c r="G1634" s="40" t="str">
        <f>VLOOKUP(F1634,'Effectif contrat'!A:B,2,FALSE)</f>
        <v>CLIENTS DIVERS - TRAVAUX &amp; MAINTENANCE</v>
      </c>
      <c r="H1634" s="32" t="s">
        <v>19</v>
      </c>
      <c r="I1634" s="32" t="s">
        <v>468</v>
      </c>
      <c r="J1634" s="32"/>
      <c r="K1634" s="39">
        <v>5.63</v>
      </c>
      <c r="L1634" s="32">
        <v>10</v>
      </c>
      <c r="M1634" s="39">
        <v>56.3</v>
      </c>
      <c r="N1634" s="6"/>
      <c r="O1634" t="str">
        <f>VLOOKUP(I1634,Article_famille!A:B,2,FALSE)</f>
        <v>Yeux</v>
      </c>
      <c r="P1634" t="str">
        <f>VLOOKUP(A1634,'Copier commandes wix'!I:N,4,FALSE)</f>
        <v>‎28‎/‎09‎/‎2017</v>
      </c>
      <c r="Q1634">
        <f>VLOOKUP(G1634,'effectif par contrat'!A:B,2,FALSE)</f>
        <v>8</v>
      </c>
    </row>
    <row r="1635" spans="1:17" x14ac:dyDescent="0.35">
      <c r="A1635" s="58" t="s">
        <v>1921</v>
      </c>
      <c r="B1635" s="40" t="s">
        <v>451</v>
      </c>
      <c r="C1635" s="40" t="str">
        <f t="shared" si="140"/>
        <v>stephane</v>
      </c>
      <c r="D1635" s="40">
        <f t="shared" si="141"/>
        <v>9</v>
      </c>
      <c r="E1635" s="40">
        <f t="shared" si="142"/>
        <v>16</v>
      </c>
      <c r="F1635" s="40" t="str">
        <f t="shared" si="143"/>
        <v>mirouze</v>
      </c>
      <c r="G1635" s="40" t="str">
        <f>VLOOKUP(F1635,'Effectif contrat'!A:B,2,FALSE)</f>
        <v>ATELIER B05</v>
      </c>
      <c r="H1635" s="31" t="s">
        <v>19</v>
      </c>
      <c r="I1635" s="31" t="s">
        <v>443</v>
      </c>
      <c r="J1635" s="31"/>
      <c r="K1635" s="38">
        <v>3.95</v>
      </c>
      <c r="L1635" s="31">
        <v>10</v>
      </c>
      <c r="M1635" s="38">
        <v>39.5</v>
      </c>
      <c r="N1635" s="5"/>
      <c r="O1635" t="str">
        <f>VLOOKUP(I1635,Article_famille!A:B,2,FALSE)</f>
        <v>Respiratoire</v>
      </c>
      <c r="P1635" t="str">
        <f>VLOOKUP(A1635,'Copier commandes wix'!I:N,4,FALSE)</f>
        <v>‎28‎/‎09‎/‎2017</v>
      </c>
      <c r="Q1635">
        <f>VLOOKUP(G1635,'effectif par contrat'!A:B,2,FALSE)</f>
        <v>5</v>
      </c>
    </row>
    <row r="1636" spans="1:17" x14ac:dyDescent="0.35">
      <c r="A1636" s="58" t="s">
        <v>1922</v>
      </c>
      <c r="B1636" s="40" t="s">
        <v>552</v>
      </c>
      <c r="C1636" s="40" t="str">
        <f t="shared" si="140"/>
        <v>eric</v>
      </c>
      <c r="D1636" s="40">
        <f t="shared" si="141"/>
        <v>5</v>
      </c>
      <c r="E1636" s="40">
        <f t="shared" si="142"/>
        <v>18</v>
      </c>
      <c r="F1636" s="40" t="str">
        <f t="shared" si="143"/>
        <v>sanchez-clary</v>
      </c>
      <c r="G1636" s="40" t="str">
        <f>VLOOKUP(F1636,'Effectif contrat'!A:B,2,FALSE)</f>
        <v>AIRBUS - MAINTENANCE FAL</v>
      </c>
      <c r="H1636" s="31" t="s">
        <v>574</v>
      </c>
      <c r="I1636" s="31" t="s">
        <v>575</v>
      </c>
      <c r="J1636" s="31">
        <v>39</v>
      </c>
      <c r="K1636" s="38">
        <v>60</v>
      </c>
      <c r="L1636" s="31">
        <v>1</v>
      </c>
      <c r="M1636" s="38">
        <v>60</v>
      </c>
      <c r="N1636" s="5"/>
      <c r="O1636" t="str">
        <f>VLOOKUP(I1636,Article_famille!A:B,2,FALSE)</f>
        <v>Pieds</v>
      </c>
      <c r="P1636" t="str">
        <f>VLOOKUP(A1636,'Copier commandes wix'!I:N,4,FALSE)</f>
        <v>‎28‎/‎09‎/‎2017</v>
      </c>
      <c r="Q1636">
        <f>VLOOKUP(G1636,'effectif par contrat'!A:B,2,FALSE)</f>
        <v>38</v>
      </c>
    </row>
    <row r="1637" spans="1:17" x14ac:dyDescent="0.35">
      <c r="A1637" s="58" t="s">
        <v>1922</v>
      </c>
      <c r="B1637" s="40" t="s">
        <v>552</v>
      </c>
      <c r="C1637" s="40" t="str">
        <f t="shared" si="140"/>
        <v>eric</v>
      </c>
      <c r="D1637" s="40">
        <f t="shared" si="141"/>
        <v>5</v>
      </c>
      <c r="E1637" s="40">
        <f t="shared" si="142"/>
        <v>18</v>
      </c>
      <c r="F1637" s="40" t="str">
        <f t="shared" si="143"/>
        <v>sanchez-clary</v>
      </c>
      <c r="G1637" s="40" t="str">
        <f>VLOOKUP(F1637,'Effectif contrat'!A:B,2,FALSE)</f>
        <v>AIRBUS - MAINTENANCE FAL</v>
      </c>
      <c r="H1637" s="32" t="s">
        <v>574</v>
      </c>
      <c r="I1637" s="32" t="s">
        <v>575</v>
      </c>
      <c r="J1637" s="32">
        <v>43</v>
      </c>
      <c r="K1637" s="39">
        <v>60</v>
      </c>
      <c r="L1637" s="32">
        <v>1</v>
      </c>
      <c r="M1637" s="39">
        <v>60</v>
      </c>
      <c r="N1637" s="6"/>
      <c r="O1637" t="str">
        <f>VLOOKUP(I1637,Article_famille!A:B,2,FALSE)</f>
        <v>Pieds</v>
      </c>
      <c r="P1637" t="str">
        <f>VLOOKUP(A1637,'Copier commandes wix'!I:N,4,FALSE)</f>
        <v>‎28‎/‎09‎/‎2017</v>
      </c>
      <c r="Q1637">
        <f>VLOOKUP(G1637,'effectif par contrat'!A:B,2,FALSE)</f>
        <v>38</v>
      </c>
    </row>
    <row r="1638" spans="1:17" x14ac:dyDescent="0.35">
      <c r="A1638" s="58" t="s">
        <v>1922</v>
      </c>
      <c r="B1638" s="40" t="s">
        <v>552</v>
      </c>
      <c r="C1638" s="40" t="str">
        <f t="shared" si="140"/>
        <v>eric</v>
      </c>
      <c r="D1638" s="40">
        <f t="shared" si="141"/>
        <v>5</v>
      </c>
      <c r="E1638" s="40">
        <f t="shared" si="142"/>
        <v>18</v>
      </c>
      <c r="F1638" s="40" t="str">
        <f t="shared" si="143"/>
        <v>sanchez-clary</v>
      </c>
      <c r="G1638" s="40" t="str">
        <f>VLOOKUP(F1638,'Effectif contrat'!A:B,2,FALSE)</f>
        <v>AIRBUS - MAINTENANCE FAL</v>
      </c>
      <c r="H1638" s="31" t="s">
        <v>19</v>
      </c>
      <c r="I1638" s="31" t="s">
        <v>20</v>
      </c>
      <c r="J1638" s="31">
        <v>10</v>
      </c>
      <c r="K1638" s="38">
        <v>3.71</v>
      </c>
      <c r="L1638" s="31">
        <v>60</v>
      </c>
      <c r="M1638" s="38">
        <v>222.6</v>
      </c>
      <c r="N1638" s="5"/>
      <c r="O1638" t="str">
        <f>VLOOKUP(I1638,Article_famille!A:B,2,FALSE)</f>
        <v>Mains</v>
      </c>
      <c r="P1638" t="str">
        <f>VLOOKUP(A1638,'Copier commandes wix'!I:N,4,FALSE)</f>
        <v>‎28‎/‎09‎/‎2017</v>
      </c>
      <c r="Q1638">
        <f>VLOOKUP(G1638,'effectif par contrat'!A:B,2,FALSE)</f>
        <v>38</v>
      </c>
    </row>
    <row r="1639" spans="1:17" x14ac:dyDescent="0.35">
      <c r="A1639" s="58" t="s">
        <v>1922</v>
      </c>
      <c r="B1639" s="40" t="s">
        <v>552</v>
      </c>
      <c r="C1639" s="40" t="str">
        <f t="shared" si="140"/>
        <v>eric</v>
      </c>
      <c r="D1639" s="40">
        <f t="shared" si="141"/>
        <v>5</v>
      </c>
      <c r="E1639" s="40">
        <f t="shared" si="142"/>
        <v>18</v>
      </c>
      <c r="F1639" s="40" t="str">
        <f t="shared" si="143"/>
        <v>sanchez-clary</v>
      </c>
      <c r="G1639" s="40" t="str">
        <f>VLOOKUP(F1639,'Effectif contrat'!A:B,2,FALSE)</f>
        <v>AIRBUS - MAINTENANCE FAL</v>
      </c>
      <c r="H1639" s="32" t="s">
        <v>19</v>
      </c>
      <c r="I1639" s="32" t="s">
        <v>20</v>
      </c>
      <c r="J1639" s="32">
        <v>11</v>
      </c>
      <c r="K1639" s="39">
        <v>3.71</v>
      </c>
      <c r="L1639" s="32">
        <v>48</v>
      </c>
      <c r="M1639" s="39">
        <v>178.08</v>
      </c>
      <c r="N1639" s="6"/>
      <c r="O1639" t="str">
        <f>VLOOKUP(I1639,Article_famille!A:B,2,FALSE)</f>
        <v>Mains</v>
      </c>
      <c r="P1639" t="str">
        <f>VLOOKUP(A1639,'Copier commandes wix'!I:N,4,FALSE)</f>
        <v>‎28‎/‎09‎/‎2017</v>
      </c>
      <c r="Q1639">
        <f>VLOOKUP(G1639,'effectif par contrat'!A:B,2,FALSE)</f>
        <v>38</v>
      </c>
    </row>
    <row r="1640" spans="1:17" x14ac:dyDescent="0.35">
      <c r="A1640" s="58" t="s">
        <v>1922</v>
      </c>
      <c r="B1640" s="40" t="s">
        <v>552</v>
      </c>
      <c r="C1640" s="40" t="str">
        <f t="shared" si="140"/>
        <v>eric</v>
      </c>
      <c r="D1640" s="40">
        <f t="shared" si="141"/>
        <v>5</v>
      </c>
      <c r="E1640" s="40">
        <f t="shared" si="142"/>
        <v>18</v>
      </c>
      <c r="F1640" s="40" t="str">
        <f t="shared" si="143"/>
        <v>sanchez-clary</v>
      </c>
      <c r="G1640" s="40" t="str">
        <f>VLOOKUP(F1640,'Effectif contrat'!A:B,2,FALSE)</f>
        <v>AIRBUS - MAINTENANCE FAL</v>
      </c>
      <c r="H1640" s="31" t="s">
        <v>19</v>
      </c>
      <c r="I1640" s="31" t="s">
        <v>498</v>
      </c>
      <c r="J1640" s="31" t="s">
        <v>13</v>
      </c>
      <c r="K1640" s="38">
        <v>3.17</v>
      </c>
      <c r="L1640" s="31">
        <v>10</v>
      </c>
      <c r="M1640" s="38">
        <v>31.7</v>
      </c>
      <c r="N1640" s="5"/>
      <c r="O1640" t="str">
        <f>VLOOKUP(I1640,Article_famille!A:B,2,FALSE)</f>
        <v>Corps</v>
      </c>
      <c r="P1640" t="str">
        <f>VLOOKUP(A1640,'Copier commandes wix'!I:N,4,FALSE)</f>
        <v>‎28‎/‎09‎/‎2017</v>
      </c>
      <c r="Q1640">
        <f>VLOOKUP(G1640,'effectif par contrat'!A:B,2,FALSE)</f>
        <v>38</v>
      </c>
    </row>
    <row r="1641" spans="1:17" x14ac:dyDescent="0.35">
      <c r="A1641" s="58" t="s">
        <v>1922</v>
      </c>
      <c r="B1641" s="40" t="s">
        <v>552</v>
      </c>
      <c r="C1641" s="40" t="str">
        <f t="shared" si="140"/>
        <v>eric</v>
      </c>
      <c r="D1641" s="40">
        <f t="shared" si="141"/>
        <v>5</v>
      </c>
      <c r="E1641" s="40">
        <f t="shared" si="142"/>
        <v>18</v>
      </c>
      <c r="F1641" s="40" t="str">
        <f t="shared" si="143"/>
        <v>sanchez-clary</v>
      </c>
      <c r="G1641" s="40" t="str">
        <f>VLOOKUP(F1641,'Effectif contrat'!A:B,2,FALSE)</f>
        <v>AIRBUS - MAINTENANCE FAL</v>
      </c>
      <c r="H1641" s="32" t="s">
        <v>19</v>
      </c>
      <c r="I1641" s="32" t="s">
        <v>499</v>
      </c>
      <c r="J1641" s="32"/>
      <c r="K1641" s="39">
        <v>12.9</v>
      </c>
      <c r="L1641" s="32">
        <v>20</v>
      </c>
      <c r="M1641" s="39">
        <v>258</v>
      </c>
      <c r="N1641" s="6"/>
      <c r="O1641" t="str">
        <f>VLOOKUP(I1641,Article_famille!A:B,2,FALSE)</f>
        <v>Tête</v>
      </c>
      <c r="P1641" t="str">
        <f>VLOOKUP(A1641,'Copier commandes wix'!I:N,4,FALSE)</f>
        <v>‎28‎/‎09‎/‎2017</v>
      </c>
      <c r="Q1641">
        <f>VLOOKUP(G1641,'effectif par contrat'!A:B,2,FALSE)</f>
        <v>38</v>
      </c>
    </row>
    <row r="1642" spans="1:17" x14ac:dyDescent="0.35">
      <c r="A1642" s="58" t="s">
        <v>1923</v>
      </c>
      <c r="B1642" s="40" t="s">
        <v>527</v>
      </c>
      <c r="C1642" s="40" t="str">
        <f t="shared" si="140"/>
        <v>jean-luc</v>
      </c>
      <c r="D1642" s="40">
        <f t="shared" si="141"/>
        <v>9</v>
      </c>
      <c r="E1642" s="40">
        <f t="shared" si="142"/>
        <v>13</v>
      </c>
      <c r="F1642" s="40" t="str">
        <f t="shared" si="143"/>
        <v>CEBE</v>
      </c>
      <c r="G1642" s="40" t="str">
        <f>VLOOKUP(F1642,'Effectif contrat'!A:B,2,FALSE)</f>
        <v>CHANTIERS ELEC - REIXACH</v>
      </c>
      <c r="H1642" s="31" t="s">
        <v>112</v>
      </c>
      <c r="I1642" s="31" t="s">
        <v>115</v>
      </c>
      <c r="J1642" s="31" t="s">
        <v>15</v>
      </c>
      <c r="K1642" s="38">
        <v>0</v>
      </c>
      <c r="L1642" s="31">
        <v>1</v>
      </c>
      <c r="M1642" s="38">
        <v>0</v>
      </c>
      <c r="N1642" s="5"/>
      <c r="O1642" t="str">
        <f>VLOOKUP(I1642,Article_famille!A:B,2,FALSE)</f>
        <v>VPI</v>
      </c>
      <c r="P1642" t="str">
        <f>VLOOKUP(A1642,'Copier commandes wix'!I:N,4,FALSE)</f>
        <v>‎28‎/‎09‎/‎2017</v>
      </c>
      <c r="Q1642">
        <f>VLOOKUP(G1642,'effectif par contrat'!A:B,2,FALSE)</f>
        <v>6</v>
      </c>
    </row>
    <row r="1643" spans="1:17" x14ac:dyDescent="0.35">
      <c r="A1643" s="58" t="s">
        <v>1924</v>
      </c>
      <c r="B1643" s="40" t="s">
        <v>576</v>
      </c>
      <c r="C1643" s="40" t="str">
        <f t="shared" si="140"/>
        <v>alexandre</v>
      </c>
      <c r="D1643" s="40">
        <f t="shared" si="141"/>
        <v>10</v>
      </c>
      <c r="E1643" s="40">
        <f t="shared" si="142"/>
        <v>20</v>
      </c>
      <c r="F1643" s="40" t="str">
        <f t="shared" si="143"/>
        <v>mourembles</v>
      </c>
      <c r="G1643" s="40" t="str">
        <f>VLOOKUP(F1643,'Effectif contrat'!A:B,2,FALSE)</f>
        <v>CLIENTS DIVERS - TRAVAUX &amp; MAINTENANCE</v>
      </c>
      <c r="H1643" s="31" t="s">
        <v>19</v>
      </c>
      <c r="I1643" s="31" t="s">
        <v>45</v>
      </c>
      <c r="J1643" s="31" t="s">
        <v>46</v>
      </c>
      <c r="K1643" s="38">
        <v>5.32</v>
      </c>
      <c r="L1643" s="31">
        <v>2</v>
      </c>
      <c r="M1643" s="38">
        <v>10.64</v>
      </c>
      <c r="N1643" s="5"/>
      <c r="O1643" t="str">
        <f>VLOOKUP(I1643,Article_famille!A:B,2,FALSE)</f>
        <v>Tête</v>
      </c>
      <c r="P1643" t="str">
        <f>VLOOKUP(A1643,'Copier commandes wix'!I:N,4,FALSE)</f>
        <v>‎29‎/‎09‎/‎2017</v>
      </c>
      <c r="Q1643">
        <f>VLOOKUP(G1643,'effectif par contrat'!A:B,2,FALSE)</f>
        <v>8</v>
      </c>
    </row>
    <row r="1644" spans="1:17" x14ac:dyDescent="0.35">
      <c r="A1644" s="58" t="s">
        <v>1924</v>
      </c>
      <c r="B1644" s="40" t="s">
        <v>576</v>
      </c>
      <c r="C1644" s="40" t="str">
        <f t="shared" si="140"/>
        <v>alexandre</v>
      </c>
      <c r="D1644" s="40">
        <f t="shared" si="141"/>
        <v>10</v>
      </c>
      <c r="E1644" s="40">
        <f t="shared" si="142"/>
        <v>20</v>
      </c>
      <c r="F1644" s="40" t="str">
        <f t="shared" si="143"/>
        <v>mourembles</v>
      </c>
      <c r="G1644" s="40" t="str">
        <f>VLOOKUP(F1644,'Effectif contrat'!A:B,2,FALSE)</f>
        <v>CLIENTS DIVERS - TRAVAUX &amp; MAINTENANCE</v>
      </c>
      <c r="H1644" s="32" t="s">
        <v>19</v>
      </c>
      <c r="I1644" s="32" t="s">
        <v>66</v>
      </c>
      <c r="J1644" s="32"/>
      <c r="K1644" s="39">
        <v>7.51</v>
      </c>
      <c r="L1644" s="32">
        <v>2</v>
      </c>
      <c r="M1644" s="39">
        <v>15.02</v>
      </c>
      <c r="N1644" s="6"/>
      <c r="O1644" t="str">
        <f>VLOOKUP(I1644,Article_famille!A:B,2,FALSE)</f>
        <v>Yeux</v>
      </c>
      <c r="P1644" t="str">
        <f>VLOOKUP(A1644,'Copier commandes wix'!I:N,4,FALSE)</f>
        <v>‎29‎/‎09‎/‎2017</v>
      </c>
      <c r="Q1644">
        <f>VLOOKUP(G1644,'effectif par contrat'!A:B,2,FALSE)</f>
        <v>8</v>
      </c>
    </row>
    <row r="1645" spans="1:17" x14ac:dyDescent="0.35">
      <c r="A1645" s="58" t="s">
        <v>1925</v>
      </c>
      <c r="B1645" s="40" t="s">
        <v>588</v>
      </c>
      <c r="C1645" s="40" t="str">
        <f t="shared" si="140"/>
        <v>cedric</v>
      </c>
      <c r="D1645" s="40">
        <f t="shared" si="141"/>
        <v>7</v>
      </c>
      <c r="E1645" s="40">
        <f t="shared" si="142"/>
        <v>14</v>
      </c>
      <c r="F1645" s="40" t="str">
        <f t="shared" si="143"/>
        <v>reixach</v>
      </c>
      <c r="G1645" s="40" t="str">
        <f>VLOOKUP(F1645,'Effectif contrat'!A:B,2,FALSE)</f>
        <v>CLIENTS DIVERS - TRAVAUX &amp; MAINTENANCE</v>
      </c>
      <c r="H1645" s="31" t="s">
        <v>112</v>
      </c>
      <c r="I1645" s="31" t="s">
        <v>207</v>
      </c>
      <c r="J1645" s="31" t="s">
        <v>490</v>
      </c>
      <c r="K1645" s="38">
        <v>0</v>
      </c>
      <c r="L1645" s="31">
        <v>3</v>
      </c>
      <c r="M1645" s="38">
        <v>0</v>
      </c>
      <c r="N1645" s="5"/>
      <c r="O1645" t="str">
        <f>VLOOKUP(I1645,Article_famille!A:B,2,FALSE)</f>
        <v>VPI</v>
      </c>
      <c r="P1645" t="str">
        <f>VLOOKUP(A1645,'Copier commandes wix'!I:N,4,FALSE)</f>
        <v>‎02‎/‎10‎/‎2017</v>
      </c>
      <c r="Q1645">
        <f>VLOOKUP(G1645,'effectif par contrat'!A:B,2,FALSE)</f>
        <v>8</v>
      </c>
    </row>
    <row r="1646" spans="1:17" x14ac:dyDescent="0.35">
      <c r="A1646" s="58" t="s">
        <v>1926</v>
      </c>
      <c r="B1646" s="40" t="s">
        <v>481</v>
      </c>
      <c r="C1646" s="40" t="str">
        <f t="shared" si="140"/>
        <v>Marc</v>
      </c>
      <c r="D1646" s="40">
        <f t="shared" si="141"/>
        <v>5</v>
      </c>
      <c r="E1646" s="40">
        <f t="shared" si="142"/>
        <v>11</v>
      </c>
      <c r="F1646" s="40" t="str">
        <f t="shared" si="143"/>
        <v>Detraz</v>
      </c>
      <c r="G1646" s="40" t="str">
        <f>VLOOKUP(F1646,'Effectif contrat'!A:B,2,FALSE)</f>
        <v xml:space="preserve">AIRBUS - MAINTENANCE OES </v>
      </c>
      <c r="H1646" s="31" t="s">
        <v>112</v>
      </c>
      <c r="I1646" s="31" t="s">
        <v>113</v>
      </c>
      <c r="J1646" s="31" t="s">
        <v>15</v>
      </c>
      <c r="K1646" s="38">
        <v>0</v>
      </c>
      <c r="L1646" s="31">
        <v>5</v>
      </c>
      <c r="M1646" s="38">
        <v>0</v>
      </c>
      <c r="N1646" s="5"/>
      <c r="O1646" t="str">
        <f>VLOOKUP(I1646,Article_famille!A:B,2,FALSE)</f>
        <v>VPI</v>
      </c>
      <c r="P1646" t="str">
        <f>VLOOKUP(A1646,'Copier commandes wix'!I:N,4,FALSE)</f>
        <v>‎02‎/‎10‎/‎2017</v>
      </c>
      <c r="Q1646">
        <f>VLOOKUP(G1646,'effectif par contrat'!A:B,2,FALSE)</f>
        <v>34</v>
      </c>
    </row>
    <row r="1647" spans="1:17" x14ac:dyDescent="0.35">
      <c r="A1647" s="58" t="s">
        <v>1926</v>
      </c>
      <c r="B1647" s="40" t="s">
        <v>481</v>
      </c>
      <c r="C1647" s="40" t="str">
        <f t="shared" si="140"/>
        <v>Marc</v>
      </c>
      <c r="D1647" s="40">
        <f t="shared" si="141"/>
        <v>5</v>
      </c>
      <c r="E1647" s="40">
        <f t="shared" si="142"/>
        <v>11</v>
      </c>
      <c r="F1647" s="40" t="str">
        <f t="shared" si="143"/>
        <v>Detraz</v>
      </c>
      <c r="G1647" s="40" t="str">
        <f>VLOOKUP(F1647,'Effectif contrat'!A:B,2,FALSE)</f>
        <v xml:space="preserve">AIRBUS - MAINTENANCE OES </v>
      </c>
      <c r="H1647" s="32" t="s">
        <v>19</v>
      </c>
      <c r="I1647" s="32" t="s">
        <v>37</v>
      </c>
      <c r="J1647" s="32">
        <v>45</v>
      </c>
      <c r="K1647" s="39">
        <v>35.200000000000003</v>
      </c>
      <c r="L1647" s="32">
        <v>1</v>
      </c>
      <c r="M1647" s="39">
        <v>35.200000000000003</v>
      </c>
      <c r="N1647" s="6"/>
      <c r="O1647" t="str">
        <f>VLOOKUP(I1647,Article_famille!A:B,2,FALSE)</f>
        <v>Pieds</v>
      </c>
      <c r="P1647" t="str">
        <f>VLOOKUP(A1647,'Copier commandes wix'!I:N,4,FALSE)</f>
        <v>‎02‎/‎10‎/‎2017</v>
      </c>
      <c r="Q1647">
        <f>VLOOKUP(G1647,'effectif par contrat'!A:B,2,FALSE)</f>
        <v>34</v>
      </c>
    </row>
    <row r="1648" spans="1:17" x14ac:dyDescent="0.35">
      <c r="A1648" s="58" t="s">
        <v>1926</v>
      </c>
      <c r="B1648" s="40" t="s">
        <v>481</v>
      </c>
      <c r="C1648" s="40" t="str">
        <f t="shared" si="140"/>
        <v>Marc</v>
      </c>
      <c r="D1648" s="40">
        <f t="shared" si="141"/>
        <v>5</v>
      </c>
      <c r="E1648" s="40">
        <f t="shared" si="142"/>
        <v>11</v>
      </c>
      <c r="F1648" s="40" t="str">
        <f t="shared" si="143"/>
        <v>Detraz</v>
      </c>
      <c r="G1648" s="40" t="str">
        <f>VLOOKUP(F1648,'Effectif contrat'!A:B,2,FALSE)</f>
        <v xml:space="preserve">AIRBUS - MAINTENANCE OES </v>
      </c>
      <c r="H1648" s="31" t="s">
        <v>19</v>
      </c>
      <c r="I1648" s="31" t="s">
        <v>499</v>
      </c>
      <c r="J1648" s="31"/>
      <c r="K1648" s="38">
        <v>12.9</v>
      </c>
      <c r="L1648" s="31">
        <v>1</v>
      </c>
      <c r="M1648" s="38">
        <v>12.9</v>
      </c>
      <c r="N1648" s="5"/>
      <c r="O1648" t="str">
        <f>VLOOKUP(I1648,Article_famille!A:B,2,FALSE)</f>
        <v>Tête</v>
      </c>
      <c r="P1648" t="str">
        <f>VLOOKUP(A1648,'Copier commandes wix'!I:N,4,FALSE)</f>
        <v>‎02‎/‎10‎/‎2017</v>
      </c>
      <c r="Q1648">
        <f>VLOOKUP(G1648,'effectif par contrat'!A:B,2,FALSE)</f>
        <v>34</v>
      </c>
    </row>
    <row r="1649" spans="1:17" x14ac:dyDescent="0.35">
      <c r="A1649" s="58" t="s">
        <v>1927</v>
      </c>
      <c r="B1649" s="40" t="s">
        <v>588</v>
      </c>
      <c r="C1649" s="40" t="str">
        <f t="shared" si="140"/>
        <v>cedric</v>
      </c>
      <c r="D1649" s="40">
        <f t="shared" si="141"/>
        <v>7</v>
      </c>
      <c r="E1649" s="40">
        <f t="shared" si="142"/>
        <v>14</v>
      </c>
      <c r="F1649" s="40" t="str">
        <f t="shared" si="143"/>
        <v>reixach</v>
      </c>
      <c r="G1649" s="40" t="str">
        <f>VLOOKUP(F1649,'Effectif contrat'!A:B,2,FALSE)</f>
        <v>CLIENTS DIVERS - TRAVAUX &amp; MAINTENANCE</v>
      </c>
      <c r="H1649" s="31" t="s">
        <v>574</v>
      </c>
      <c r="I1649" s="31" t="s">
        <v>575</v>
      </c>
      <c r="J1649" s="31">
        <v>41</v>
      </c>
      <c r="K1649" s="38">
        <v>60</v>
      </c>
      <c r="L1649" s="31">
        <v>1</v>
      </c>
      <c r="M1649" s="38">
        <v>60</v>
      </c>
      <c r="N1649" s="5"/>
      <c r="O1649" t="str">
        <f>VLOOKUP(I1649,Article_famille!A:B,2,FALSE)</f>
        <v>Pieds</v>
      </c>
      <c r="P1649" t="str">
        <f>VLOOKUP(A1649,'Copier commandes wix'!I:N,4,FALSE)</f>
        <v>‎04‎/‎10‎/‎2017</v>
      </c>
      <c r="Q1649">
        <f>VLOOKUP(G1649,'effectif par contrat'!A:B,2,FALSE)</f>
        <v>8</v>
      </c>
    </row>
    <row r="1650" spans="1:17" x14ac:dyDescent="0.35">
      <c r="A1650" s="58" t="s">
        <v>1927</v>
      </c>
      <c r="B1650" s="40" t="s">
        <v>588</v>
      </c>
      <c r="C1650" s="40" t="str">
        <f t="shared" si="140"/>
        <v>cedric</v>
      </c>
      <c r="D1650" s="40">
        <f t="shared" si="141"/>
        <v>7</v>
      </c>
      <c r="E1650" s="40">
        <f t="shared" si="142"/>
        <v>14</v>
      </c>
      <c r="F1650" s="40" t="str">
        <f t="shared" si="143"/>
        <v>reixach</v>
      </c>
      <c r="G1650" s="40" t="str">
        <f>VLOOKUP(F1650,'Effectif contrat'!A:B,2,FALSE)</f>
        <v>CLIENTS DIVERS - TRAVAUX &amp; MAINTENANCE</v>
      </c>
      <c r="H1650" s="32" t="s">
        <v>19</v>
      </c>
      <c r="I1650" s="32" t="s">
        <v>20</v>
      </c>
      <c r="J1650" s="32">
        <v>8</v>
      </c>
      <c r="K1650" s="39">
        <v>3.71</v>
      </c>
      <c r="L1650" s="32">
        <v>5</v>
      </c>
      <c r="M1650" s="39">
        <v>18.55</v>
      </c>
      <c r="N1650" s="6"/>
      <c r="O1650" t="str">
        <f>VLOOKUP(I1650,Article_famille!A:B,2,FALSE)</f>
        <v>Mains</v>
      </c>
      <c r="P1650" t="str">
        <f>VLOOKUP(A1650,'Copier commandes wix'!I:N,4,FALSE)</f>
        <v>‎04‎/‎10‎/‎2017</v>
      </c>
      <c r="Q1650">
        <f>VLOOKUP(G1650,'effectif par contrat'!A:B,2,FALSE)</f>
        <v>8</v>
      </c>
    </row>
    <row r="1651" spans="1:17" x14ac:dyDescent="0.35">
      <c r="A1651" s="58" t="s">
        <v>1927</v>
      </c>
      <c r="B1651" s="40" t="s">
        <v>588</v>
      </c>
      <c r="C1651" s="40" t="str">
        <f t="shared" si="140"/>
        <v>cedric</v>
      </c>
      <c r="D1651" s="40">
        <f t="shared" si="141"/>
        <v>7</v>
      </c>
      <c r="E1651" s="40">
        <f t="shared" si="142"/>
        <v>14</v>
      </c>
      <c r="F1651" s="40" t="str">
        <f t="shared" si="143"/>
        <v>reixach</v>
      </c>
      <c r="G1651" s="40" t="str">
        <f>VLOOKUP(F1651,'Effectif contrat'!A:B,2,FALSE)</f>
        <v>CLIENTS DIVERS - TRAVAUX &amp; MAINTENANCE</v>
      </c>
      <c r="H1651" s="31" t="s">
        <v>19</v>
      </c>
      <c r="I1651" s="31" t="s">
        <v>525</v>
      </c>
      <c r="J1651" s="31"/>
      <c r="K1651" s="38">
        <v>37.619999999999997</v>
      </c>
      <c r="L1651" s="31">
        <v>1</v>
      </c>
      <c r="M1651" s="38">
        <v>37.619999999999997</v>
      </c>
      <c r="N1651" s="5"/>
      <c r="O1651" t="str">
        <f>VLOOKUP(I1651,Article_famille!A:B,2,FALSE)</f>
        <v>Tête</v>
      </c>
      <c r="P1651" t="str">
        <f>VLOOKUP(A1651,'Copier commandes wix'!I:N,4,FALSE)</f>
        <v>‎04‎/‎10‎/‎2017</v>
      </c>
      <c r="Q1651">
        <f>VLOOKUP(G1651,'effectif par contrat'!A:B,2,FALSE)</f>
        <v>8</v>
      </c>
    </row>
    <row r="1652" spans="1:17" x14ac:dyDescent="0.35">
      <c r="A1652" s="58" t="s">
        <v>1928</v>
      </c>
      <c r="B1652" s="40" t="s">
        <v>32</v>
      </c>
      <c r="C1652" s="40" t="str">
        <f t="shared" si="140"/>
        <v>Vincent</v>
      </c>
      <c r="D1652" s="40">
        <f t="shared" si="141"/>
        <v>8</v>
      </c>
      <c r="E1652" s="40">
        <f t="shared" si="142"/>
        <v>14</v>
      </c>
      <c r="F1652" s="40" t="str">
        <f t="shared" si="143"/>
        <v>PASCAL</v>
      </c>
      <c r="G1652" s="40" t="str">
        <f>VLOOKUP(F1652,'Effectif contrat'!A:B,2,FALSE)</f>
        <v>AIRBUS - MAINTENANCE FAL</v>
      </c>
      <c r="H1652" s="31" t="s">
        <v>19</v>
      </c>
      <c r="I1652" s="31" t="s">
        <v>163</v>
      </c>
      <c r="J1652" s="31" t="s">
        <v>164</v>
      </c>
      <c r="K1652" s="38">
        <v>3.36</v>
      </c>
      <c r="L1652" s="31">
        <v>10</v>
      </c>
      <c r="M1652" s="38">
        <v>33.6</v>
      </c>
      <c r="N1652" s="5"/>
      <c r="O1652" t="str">
        <f>VLOOKUP(I1652,Article_famille!A:B,2,FALSE)</f>
        <v>Corps</v>
      </c>
      <c r="P1652" t="str">
        <f>VLOOKUP(A1652,'Copier commandes wix'!I:N,4,FALSE)</f>
        <v>‎05‎/‎10‎/‎2017</v>
      </c>
      <c r="Q1652">
        <f>VLOOKUP(G1652,'effectif par contrat'!A:B,2,FALSE)</f>
        <v>38</v>
      </c>
    </row>
    <row r="1653" spans="1:17" x14ac:dyDescent="0.35">
      <c r="A1653" s="58" t="s">
        <v>1928</v>
      </c>
      <c r="B1653" s="40" t="s">
        <v>32</v>
      </c>
      <c r="C1653" s="40" t="str">
        <f t="shared" ref="C1653:C1711" si="144">IFERROR(MID(B1653,1,FIND(" ",B1653,1)-1),"")</f>
        <v>Vincent</v>
      </c>
      <c r="D1653" s="40">
        <f t="shared" ref="D1653:D1711" si="145">LEN(C1653)+1</f>
        <v>8</v>
      </c>
      <c r="E1653" s="40">
        <f t="shared" ref="E1653:E1711" si="146">LEN(B1653)</f>
        <v>14</v>
      </c>
      <c r="F1653" s="40" t="str">
        <f t="shared" ref="F1653:F1711" si="147">RIGHT(B1653,E1653-D1653)</f>
        <v>PASCAL</v>
      </c>
      <c r="G1653" s="40" t="str">
        <f>VLOOKUP(F1653,'Effectif contrat'!A:B,2,FALSE)</f>
        <v>AIRBUS - MAINTENANCE FAL</v>
      </c>
      <c r="H1653" s="32" t="s">
        <v>19</v>
      </c>
      <c r="I1653" s="32" t="s">
        <v>499</v>
      </c>
      <c r="J1653" s="32"/>
      <c r="K1653" s="39">
        <v>12.9</v>
      </c>
      <c r="L1653" s="32">
        <v>8</v>
      </c>
      <c r="M1653" s="39">
        <v>103.2</v>
      </c>
      <c r="N1653" s="6"/>
      <c r="O1653" t="str">
        <f>VLOOKUP(I1653,Article_famille!A:B,2,FALSE)</f>
        <v>Tête</v>
      </c>
      <c r="P1653" t="str">
        <f>VLOOKUP(A1653,'Copier commandes wix'!I:N,4,FALSE)</f>
        <v>‎05‎/‎10‎/‎2017</v>
      </c>
      <c r="Q1653">
        <f>VLOOKUP(G1653,'effectif par contrat'!A:B,2,FALSE)</f>
        <v>38</v>
      </c>
    </row>
    <row r="1654" spans="1:17" x14ac:dyDescent="0.35">
      <c r="A1654" s="58" t="s">
        <v>1929</v>
      </c>
      <c r="B1654" s="40" t="s">
        <v>524</v>
      </c>
      <c r="C1654" s="40" t="str">
        <f t="shared" si="144"/>
        <v>benjamin</v>
      </c>
      <c r="D1654" s="40">
        <f t="shared" si="145"/>
        <v>9</v>
      </c>
      <c r="E1654" s="40">
        <f t="shared" si="146"/>
        <v>18</v>
      </c>
      <c r="F1654" s="40" t="str">
        <f t="shared" si="147"/>
        <v>cabrignac</v>
      </c>
      <c r="G1654" s="40" t="str">
        <f>VLOOKUP(F1654,'Effectif contrat'!A:B,2,FALSE)</f>
        <v>CLIENTS DIVERS - TRAVAUX &amp; MAINTENANCE</v>
      </c>
      <c r="H1654" s="31" t="s">
        <v>19</v>
      </c>
      <c r="I1654" s="31" t="s">
        <v>20</v>
      </c>
      <c r="J1654" s="31">
        <v>9</v>
      </c>
      <c r="K1654" s="38">
        <v>3.71</v>
      </c>
      <c r="L1654" s="31">
        <v>8</v>
      </c>
      <c r="M1654" s="38">
        <v>29.68</v>
      </c>
      <c r="N1654" s="5"/>
      <c r="O1654" t="str">
        <f>VLOOKUP(I1654,Article_famille!A:B,2,FALSE)</f>
        <v>Mains</v>
      </c>
      <c r="P1654" t="str">
        <f>VLOOKUP(A1654,'Copier commandes wix'!I:N,4,FALSE)</f>
        <v>‎05‎/‎10‎/‎2017</v>
      </c>
      <c r="Q1654">
        <f>VLOOKUP(G1654,'effectif par contrat'!A:B,2,FALSE)</f>
        <v>8</v>
      </c>
    </row>
    <row r="1655" spans="1:17" x14ac:dyDescent="0.35">
      <c r="A1655" s="58" t="s">
        <v>1929</v>
      </c>
      <c r="B1655" s="40" t="s">
        <v>524</v>
      </c>
      <c r="C1655" s="40" t="str">
        <f t="shared" si="144"/>
        <v>benjamin</v>
      </c>
      <c r="D1655" s="40">
        <f t="shared" si="145"/>
        <v>9</v>
      </c>
      <c r="E1655" s="40">
        <f t="shared" si="146"/>
        <v>18</v>
      </c>
      <c r="F1655" s="40" t="str">
        <f t="shared" si="147"/>
        <v>cabrignac</v>
      </c>
      <c r="G1655" s="40" t="str">
        <f>VLOOKUP(F1655,'Effectif contrat'!A:B,2,FALSE)</f>
        <v>CLIENTS DIVERS - TRAVAUX &amp; MAINTENANCE</v>
      </c>
      <c r="H1655" s="32" t="s">
        <v>19</v>
      </c>
      <c r="I1655" s="32" t="s">
        <v>20</v>
      </c>
      <c r="J1655" s="32">
        <v>10</v>
      </c>
      <c r="K1655" s="39">
        <v>3.71</v>
      </c>
      <c r="L1655" s="32">
        <v>8</v>
      </c>
      <c r="M1655" s="39">
        <v>29.68</v>
      </c>
      <c r="N1655" s="6"/>
      <c r="O1655" t="str">
        <f>VLOOKUP(I1655,Article_famille!A:B,2,FALSE)</f>
        <v>Mains</v>
      </c>
      <c r="P1655" t="str">
        <f>VLOOKUP(A1655,'Copier commandes wix'!I:N,4,FALSE)</f>
        <v>‎05‎/‎10‎/‎2017</v>
      </c>
      <c r="Q1655">
        <f>VLOOKUP(G1655,'effectif par contrat'!A:B,2,FALSE)</f>
        <v>8</v>
      </c>
    </row>
    <row r="1656" spans="1:17" x14ac:dyDescent="0.35">
      <c r="A1656" s="58" t="s">
        <v>1929</v>
      </c>
      <c r="B1656" s="40" t="s">
        <v>524</v>
      </c>
      <c r="C1656" s="40" t="str">
        <f t="shared" si="144"/>
        <v>benjamin</v>
      </c>
      <c r="D1656" s="40">
        <f t="shared" si="145"/>
        <v>9</v>
      </c>
      <c r="E1656" s="40">
        <f t="shared" si="146"/>
        <v>18</v>
      </c>
      <c r="F1656" s="40" t="str">
        <f t="shared" si="147"/>
        <v>cabrignac</v>
      </c>
      <c r="G1656" s="40" t="str">
        <f>VLOOKUP(F1656,'Effectif contrat'!A:B,2,FALSE)</f>
        <v>CLIENTS DIVERS - TRAVAUX &amp; MAINTENANCE</v>
      </c>
      <c r="H1656" s="31" t="s">
        <v>19</v>
      </c>
      <c r="I1656" s="31" t="s">
        <v>468</v>
      </c>
      <c r="J1656" s="31"/>
      <c r="K1656" s="38">
        <v>5.63</v>
      </c>
      <c r="L1656" s="31">
        <v>10</v>
      </c>
      <c r="M1656" s="38">
        <v>56.3</v>
      </c>
      <c r="N1656" s="5"/>
      <c r="O1656" t="str">
        <f>VLOOKUP(I1656,Article_famille!A:B,2,FALSE)</f>
        <v>Yeux</v>
      </c>
      <c r="P1656" t="str">
        <f>VLOOKUP(A1656,'Copier commandes wix'!I:N,4,FALSE)</f>
        <v>‎05‎/‎10‎/‎2017</v>
      </c>
      <c r="Q1656">
        <f>VLOOKUP(G1656,'effectif par contrat'!A:B,2,FALSE)</f>
        <v>8</v>
      </c>
    </row>
    <row r="1657" spans="1:17" x14ac:dyDescent="0.35">
      <c r="A1657" s="58" t="s">
        <v>1929</v>
      </c>
      <c r="B1657" s="40" t="s">
        <v>524</v>
      </c>
      <c r="C1657" s="40" t="str">
        <f t="shared" si="144"/>
        <v>benjamin</v>
      </c>
      <c r="D1657" s="40">
        <f t="shared" si="145"/>
        <v>9</v>
      </c>
      <c r="E1657" s="40">
        <f t="shared" si="146"/>
        <v>18</v>
      </c>
      <c r="F1657" s="40" t="str">
        <f t="shared" si="147"/>
        <v>cabrignac</v>
      </c>
      <c r="G1657" s="40" t="str">
        <f>VLOOKUP(F1657,'Effectif contrat'!A:B,2,FALSE)</f>
        <v>CLIENTS DIVERS - TRAVAUX &amp; MAINTENANCE</v>
      </c>
      <c r="H1657" s="32" t="s">
        <v>19</v>
      </c>
      <c r="I1657" s="32" t="s">
        <v>86</v>
      </c>
      <c r="J1657" s="32"/>
      <c r="K1657" s="39">
        <v>16.88</v>
      </c>
      <c r="L1657" s="32">
        <v>1</v>
      </c>
      <c r="M1657" s="39">
        <v>16.88</v>
      </c>
      <c r="N1657" s="6"/>
      <c r="O1657" t="str">
        <f>VLOOKUP(I1657,Article_famille!A:B,2,FALSE)</f>
        <v>Auditif</v>
      </c>
      <c r="P1657" t="str">
        <f>VLOOKUP(A1657,'Copier commandes wix'!I:N,4,FALSE)</f>
        <v>‎05‎/‎10‎/‎2017</v>
      </c>
      <c r="Q1657">
        <f>VLOOKUP(G1657,'effectif par contrat'!A:B,2,FALSE)</f>
        <v>8</v>
      </c>
    </row>
    <row r="1658" spans="1:17" x14ac:dyDescent="0.35">
      <c r="A1658" s="58" t="s">
        <v>1929</v>
      </c>
      <c r="B1658" s="40" t="s">
        <v>524</v>
      </c>
      <c r="C1658" s="40" t="str">
        <f t="shared" si="144"/>
        <v>benjamin</v>
      </c>
      <c r="D1658" s="40">
        <f t="shared" si="145"/>
        <v>9</v>
      </c>
      <c r="E1658" s="40">
        <f t="shared" si="146"/>
        <v>18</v>
      </c>
      <c r="F1658" s="40" t="str">
        <f t="shared" si="147"/>
        <v>cabrignac</v>
      </c>
      <c r="G1658" s="40" t="str">
        <f>VLOOKUP(F1658,'Effectif contrat'!A:B,2,FALSE)</f>
        <v>CLIENTS DIVERS - TRAVAUX &amp; MAINTENANCE</v>
      </c>
      <c r="H1658" s="31" t="s">
        <v>19</v>
      </c>
      <c r="I1658" s="31" t="s">
        <v>509</v>
      </c>
      <c r="J1658" s="31"/>
      <c r="K1658" s="38">
        <v>6.59</v>
      </c>
      <c r="L1658" s="31">
        <v>6</v>
      </c>
      <c r="M1658" s="38">
        <v>39.54</v>
      </c>
      <c r="N1658" s="5"/>
      <c r="O1658" t="str">
        <f>VLOOKUP(I1658,Article_famille!A:B,2,FALSE)</f>
        <v>Corps</v>
      </c>
      <c r="P1658" t="str">
        <f>VLOOKUP(A1658,'Copier commandes wix'!I:N,4,FALSE)</f>
        <v>‎05‎/‎10‎/‎2017</v>
      </c>
      <c r="Q1658">
        <f>VLOOKUP(G1658,'effectif par contrat'!A:B,2,FALSE)</f>
        <v>8</v>
      </c>
    </row>
    <row r="1659" spans="1:17" x14ac:dyDescent="0.35">
      <c r="A1659" s="58" t="s">
        <v>1929</v>
      </c>
      <c r="B1659" s="40" t="s">
        <v>524</v>
      </c>
      <c r="C1659" s="40" t="str">
        <f t="shared" si="144"/>
        <v>benjamin</v>
      </c>
      <c r="D1659" s="40">
        <f t="shared" si="145"/>
        <v>9</v>
      </c>
      <c r="E1659" s="40">
        <f t="shared" si="146"/>
        <v>18</v>
      </c>
      <c r="F1659" s="40" t="str">
        <f t="shared" si="147"/>
        <v>cabrignac</v>
      </c>
      <c r="G1659" s="40" t="str">
        <f>VLOOKUP(F1659,'Effectif contrat'!A:B,2,FALSE)</f>
        <v>CLIENTS DIVERS - TRAVAUX &amp; MAINTENANCE</v>
      </c>
      <c r="H1659" s="32" t="s">
        <v>19</v>
      </c>
      <c r="I1659" s="32" t="s">
        <v>495</v>
      </c>
      <c r="J1659" s="32">
        <v>9</v>
      </c>
      <c r="K1659" s="39">
        <v>4.9400000000000004</v>
      </c>
      <c r="L1659" s="32">
        <v>4</v>
      </c>
      <c r="M1659" s="39">
        <v>19.760000000000002</v>
      </c>
      <c r="N1659" s="6"/>
      <c r="O1659" t="str">
        <f>VLOOKUP(I1659,Article_famille!A:B,2,FALSE)</f>
        <v>Mains</v>
      </c>
      <c r="P1659" t="str">
        <f>VLOOKUP(A1659,'Copier commandes wix'!I:N,4,FALSE)</f>
        <v>‎05‎/‎10‎/‎2017</v>
      </c>
      <c r="Q1659">
        <f>VLOOKUP(G1659,'effectif par contrat'!A:B,2,FALSE)</f>
        <v>8</v>
      </c>
    </row>
    <row r="1660" spans="1:17" x14ac:dyDescent="0.35">
      <c r="A1660" s="58" t="s">
        <v>1929</v>
      </c>
      <c r="B1660" s="40" t="s">
        <v>524</v>
      </c>
      <c r="C1660" s="40" t="str">
        <f t="shared" si="144"/>
        <v>benjamin</v>
      </c>
      <c r="D1660" s="40">
        <f t="shared" si="145"/>
        <v>9</v>
      </c>
      <c r="E1660" s="40">
        <f t="shared" si="146"/>
        <v>18</v>
      </c>
      <c r="F1660" s="40" t="str">
        <f t="shared" si="147"/>
        <v>cabrignac</v>
      </c>
      <c r="G1660" s="40" t="str">
        <f>VLOOKUP(F1660,'Effectif contrat'!A:B,2,FALSE)</f>
        <v>CLIENTS DIVERS - TRAVAUX &amp; MAINTENANCE</v>
      </c>
      <c r="H1660" s="31" t="s">
        <v>19</v>
      </c>
      <c r="I1660" s="31" t="s">
        <v>495</v>
      </c>
      <c r="J1660" s="31">
        <v>10</v>
      </c>
      <c r="K1660" s="38">
        <v>4.9400000000000004</v>
      </c>
      <c r="L1660" s="31">
        <v>4</v>
      </c>
      <c r="M1660" s="38">
        <v>19.760000000000002</v>
      </c>
      <c r="N1660" s="5"/>
      <c r="O1660" t="str">
        <f>VLOOKUP(I1660,Article_famille!A:B,2,FALSE)</f>
        <v>Mains</v>
      </c>
      <c r="P1660" t="str">
        <f>VLOOKUP(A1660,'Copier commandes wix'!I:N,4,FALSE)</f>
        <v>‎05‎/‎10‎/‎2017</v>
      </c>
      <c r="Q1660">
        <f>VLOOKUP(G1660,'effectif par contrat'!A:B,2,FALSE)</f>
        <v>8</v>
      </c>
    </row>
    <row r="1661" spans="1:17" x14ac:dyDescent="0.35">
      <c r="A1661" s="58" t="s">
        <v>1929</v>
      </c>
      <c r="B1661" s="40" t="s">
        <v>524</v>
      </c>
      <c r="C1661" s="40" t="str">
        <f t="shared" si="144"/>
        <v>benjamin</v>
      </c>
      <c r="D1661" s="40">
        <f t="shared" si="145"/>
        <v>9</v>
      </c>
      <c r="E1661" s="40">
        <f t="shared" si="146"/>
        <v>18</v>
      </c>
      <c r="F1661" s="40" t="str">
        <f t="shared" si="147"/>
        <v>cabrignac</v>
      </c>
      <c r="G1661" s="40" t="str">
        <f>VLOOKUP(F1661,'Effectif contrat'!A:B,2,FALSE)</f>
        <v>CLIENTS DIVERS - TRAVAUX &amp; MAINTENANCE</v>
      </c>
      <c r="H1661" s="32" t="s">
        <v>19</v>
      </c>
      <c r="I1661" s="32" t="s">
        <v>24</v>
      </c>
      <c r="J1661" s="32" t="s">
        <v>56</v>
      </c>
      <c r="K1661" s="39">
        <v>7.36</v>
      </c>
      <c r="L1661" s="32">
        <v>8</v>
      </c>
      <c r="M1661" s="39">
        <v>58.88</v>
      </c>
      <c r="N1661" s="6"/>
      <c r="O1661" t="str">
        <f>VLOOKUP(I1661,Article_famille!A:B,2,FALSE)</f>
        <v>Mains</v>
      </c>
      <c r="P1661" t="str">
        <f>VLOOKUP(A1661,'Copier commandes wix'!I:N,4,FALSE)</f>
        <v>‎05‎/‎10‎/‎2017</v>
      </c>
      <c r="Q1661">
        <f>VLOOKUP(G1661,'effectif par contrat'!A:B,2,FALSE)</f>
        <v>8</v>
      </c>
    </row>
    <row r="1662" spans="1:17" x14ac:dyDescent="0.35">
      <c r="A1662" s="58" t="s">
        <v>1930</v>
      </c>
      <c r="B1662" s="40" t="s">
        <v>1557</v>
      </c>
      <c r="C1662" s="40" t="str">
        <f t="shared" si="144"/>
        <v>Tristan</v>
      </c>
      <c r="D1662" s="40">
        <f t="shared" si="145"/>
        <v>8</v>
      </c>
      <c r="E1662" s="40">
        <f t="shared" si="146"/>
        <v>16</v>
      </c>
      <c r="F1662" s="40" t="str">
        <f t="shared" si="147"/>
        <v>Calmelly</v>
      </c>
      <c r="G1662" s="40" t="str">
        <f>VLOOKUP(F1662,'Effectif contrat'!A:B,2,FALSE)</f>
        <v xml:space="preserve">AIRBUS - MAINTENANCE OES </v>
      </c>
      <c r="H1662" s="31" t="s">
        <v>19</v>
      </c>
      <c r="I1662" s="31" t="s">
        <v>553</v>
      </c>
      <c r="J1662" s="31"/>
      <c r="K1662" s="38">
        <v>2.75</v>
      </c>
      <c r="L1662" s="31">
        <v>4</v>
      </c>
      <c r="M1662" s="38">
        <v>11</v>
      </c>
      <c r="N1662" s="5"/>
      <c r="O1662" t="str">
        <f>VLOOKUP(I1662,Article_famille!A:B,2,FALSE)</f>
        <v>Tête</v>
      </c>
      <c r="P1662" t="str">
        <f>VLOOKUP(A1662,'Copier commandes wix'!I:N,4,FALSE)</f>
        <v>‎06‎/‎10‎/‎2017</v>
      </c>
      <c r="Q1662">
        <f>VLOOKUP(G1662,'effectif par contrat'!A:B,2,FALSE)</f>
        <v>34</v>
      </c>
    </row>
    <row r="1663" spans="1:17" x14ac:dyDescent="0.35">
      <c r="A1663" s="58" t="s">
        <v>1931</v>
      </c>
      <c r="B1663" s="40" t="s">
        <v>32</v>
      </c>
      <c r="C1663" s="40" t="str">
        <f t="shared" si="144"/>
        <v>Vincent</v>
      </c>
      <c r="D1663" s="40">
        <f t="shared" si="145"/>
        <v>8</v>
      </c>
      <c r="E1663" s="40">
        <f t="shared" si="146"/>
        <v>14</v>
      </c>
      <c r="F1663" s="40" t="str">
        <f t="shared" si="147"/>
        <v>PASCAL</v>
      </c>
      <c r="G1663" s="40" t="str">
        <f>VLOOKUP(F1663,'Effectif contrat'!A:B,2,FALSE)</f>
        <v>AIRBUS - MAINTENANCE FAL</v>
      </c>
      <c r="H1663" s="31" t="s">
        <v>112</v>
      </c>
      <c r="I1663" s="31" t="s">
        <v>113</v>
      </c>
      <c r="J1663" s="31" t="s">
        <v>209</v>
      </c>
      <c r="K1663" s="38">
        <v>0</v>
      </c>
      <c r="L1663" s="31">
        <v>2</v>
      </c>
      <c r="M1663" s="38">
        <v>0</v>
      </c>
      <c r="N1663" s="5"/>
      <c r="O1663" t="str">
        <f>VLOOKUP(I1663,Article_famille!A:B,2,FALSE)</f>
        <v>VPI</v>
      </c>
      <c r="P1663" t="str">
        <f>VLOOKUP(A1663,'Copier commandes wix'!I:N,4,FALSE)</f>
        <v>‎05‎/‎10‎/‎2017</v>
      </c>
      <c r="Q1663">
        <f>VLOOKUP(G1663,'effectif par contrat'!A:B,2,FALSE)</f>
        <v>38</v>
      </c>
    </row>
    <row r="1664" spans="1:17" x14ac:dyDescent="0.35">
      <c r="A1664" s="58" t="s">
        <v>1931</v>
      </c>
      <c r="B1664" s="40" t="s">
        <v>32</v>
      </c>
      <c r="C1664" s="40" t="str">
        <f t="shared" si="144"/>
        <v>Vincent</v>
      </c>
      <c r="D1664" s="40">
        <f t="shared" si="145"/>
        <v>8</v>
      </c>
      <c r="E1664" s="40">
        <f t="shared" si="146"/>
        <v>14</v>
      </c>
      <c r="F1664" s="40" t="str">
        <f t="shared" si="147"/>
        <v>PASCAL</v>
      </c>
      <c r="G1664" s="40" t="str">
        <f>VLOOKUP(F1664,'Effectif contrat'!A:B,2,FALSE)</f>
        <v>AIRBUS - MAINTENANCE FAL</v>
      </c>
      <c r="H1664" s="32" t="s">
        <v>112</v>
      </c>
      <c r="I1664" s="32" t="s">
        <v>113</v>
      </c>
      <c r="J1664" s="32" t="s">
        <v>13</v>
      </c>
      <c r="K1664" s="39">
        <v>0</v>
      </c>
      <c r="L1664" s="32">
        <v>2</v>
      </c>
      <c r="M1664" s="39">
        <v>0</v>
      </c>
      <c r="N1664" s="6"/>
      <c r="O1664" t="str">
        <f>VLOOKUP(I1664,Article_famille!A:B,2,FALSE)</f>
        <v>VPI</v>
      </c>
      <c r="P1664" t="str">
        <f>VLOOKUP(A1664,'Copier commandes wix'!I:N,4,FALSE)</f>
        <v>‎05‎/‎10‎/‎2017</v>
      </c>
      <c r="Q1664">
        <f>VLOOKUP(G1664,'effectif par contrat'!A:B,2,FALSE)</f>
        <v>38</v>
      </c>
    </row>
    <row r="1665" spans="1:17" x14ac:dyDescent="0.35">
      <c r="A1665" s="58" t="s">
        <v>1932</v>
      </c>
      <c r="B1665" s="40" t="s">
        <v>524</v>
      </c>
      <c r="C1665" s="40" t="str">
        <f t="shared" si="144"/>
        <v>benjamin</v>
      </c>
      <c r="D1665" s="40">
        <f t="shared" si="145"/>
        <v>9</v>
      </c>
      <c r="E1665" s="40">
        <f t="shared" si="146"/>
        <v>18</v>
      </c>
      <c r="F1665" s="40" t="str">
        <f t="shared" si="147"/>
        <v>cabrignac</v>
      </c>
      <c r="G1665" s="40" t="str">
        <f>VLOOKUP(F1665,'Effectif contrat'!A:B,2,FALSE)</f>
        <v>CLIENTS DIVERS - TRAVAUX &amp; MAINTENANCE</v>
      </c>
      <c r="H1665" s="31" t="s">
        <v>112</v>
      </c>
      <c r="I1665" s="31" t="s">
        <v>211</v>
      </c>
      <c r="J1665" s="31" t="s">
        <v>13</v>
      </c>
      <c r="K1665" s="38">
        <v>0</v>
      </c>
      <c r="L1665" s="31">
        <v>2</v>
      </c>
      <c r="M1665" s="38">
        <v>0</v>
      </c>
      <c r="N1665" s="5"/>
      <c r="O1665" t="str">
        <f>VLOOKUP(I1665,Article_famille!A:B,2,FALSE)</f>
        <v>VPI</v>
      </c>
      <c r="P1665" t="str">
        <f>VLOOKUP(A1665,'Copier commandes wix'!I:N,4,FALSE)</f>
        <v>‎03‎/‎10‎/‎2017</v>
      </c>
      <c r="Q1665">
        <f>VLOOKUP(G1665,'effectif par contrat'!A:B,2,FALSE)</f>
        <v>8</v>
      </c>
    </row>
    <row r="1666" spans="1:17" x14ac:dyDescent="0.35">
      <c r="A1666" s="58" t="s">
        <v>1932</v>
      </c>
      <c r="B1666" s="40" t="s">
        <v>524</v>
      </c>
      <c r="C1666" s="40" t="str">
        <f t="shared" si="144"/>
        <v>benjamin</v>
      </c>
      <c r="D1666" s="40">
        <f t="shared" si="145"/>
        <v>9</v>
      </c>
      <c r="E1666" s="40">
        <f t="shared" si="146"/>
        <v>18</v>
      </c>
      <c r="F1666" s="40" t="str">
        <f t="shared" si="147"/>
        <v>cabrignac</v>
      </c>
      <c r="G1666" s="40" t="str">
        <f>VLOOKUP(F1666,'Effectif contrat'!A:B,2,FALSE)</f>
        <v>CLIENTS DIVERS - TRAVAUX &amp; MAINTENANCE</v>
      </c>
      <c r="H1666" s="32" t="s">
        <v>112</v>
      </c>
      <c r="I1666" s="32" t="s">
        <v>211</v>
      </c>
      <c r="J1666" s="32" t="s">
        <v>15</v>
      </c>
      <c r="K1666" s="39">
        <v>0</v>
      </c>
      <c r="L1666" s="32">
        <v>4</v>
      </c>
      <c r="M1666" s="39">
        <v>0</v>
      </c>
      <c r="N1666" s="6"/>
      <c r="O1666" t="str">
        <f>VLOOKUP(I1666,Article_famille!A:B,2,FALSE)</f>
        <v>VPI</v>
      </c>
      <c r="P1666" t="str">
        <f>VLOOKUP(A1666,'Copier commandes wix'!I:N,4,FALSE)</f>
        <v>‎03‎/‎10‎/‎2017</v>
      </c>
      <c r="Q1666">
        <f>VLOOKUP(G1666,'effectif par contrat'!A:B,2,FALSE)</f>
        <v>8</v>
      </c>
    </row>
    <row r="1667" spans="1:17" x14ac:dyDescent="0.35">
      <c r="A1667" s="58" t="s">
        <v>1933</v>
      </c>
      <c r="B1667" s="40" t="s">
        <v>524</v>
      </c>
      <c r="C1667" s="40" t="str">
        <f t="shared" si="144"/>
        <v>benjamin</v>
      </c>
      <c r="D1667" s="40">
        <f t="shared" si="145"/>
        <v>9</v>
      </c>
      <c r="E1667" s="40">
        <f t="shared" si="146"/>
        <v>18</v>
      </c>
      <c r="F1667" s="40" t="str">
        <f t="shared" si="147"/>
        <v>cabrignac</v>
      </c>
      <c r="G1667" s="40" t="str">
        <f>VLOOKUP(F1667,'Effectif contrat'!A:B,2,FALSE)</f>
        <v>CLIENTS DIVERS - TRAVAUX &amp; MAINTENANCE</v>
      </c>
      <c r="H1667" s="31" t="s">
        <v>19</v>
      </c>
      <c r="I1667" s="31" t="s">
        <v>20</v>
      </c>
      <c r="J1667" s="31">
        <v>9</v>
      </c>
      <c r="K1667" s="38">
        <v>3.71</v>
      </c>
      <c r="L1667" s="31">
        <v>12</v>
      </c>
      <c r="M1667" s="38">
        <v>44.52</v>
      </c>
      <c r="N1667" s="5"/>
      <c r="O1667" t="str">
        <f>VLOOKUP(I1667,Article_famille!A:B,2,FALSE)</f>
        <v>Mains</v>
      </c>
      <c r="P1667" t="str">
        <f>VLOOKUP(A1667,'Copier commandes wix'!I:N,4,FALSE)</f>
        <v>‎03‎/‎10‎/‎2017</v>
      </c>
      <c r="Q1667">
        <f>VLOOKUP(G1667,'effectif par contrat'!A:B,2,FALSE)</f>
        <v>8</v>
      </c>
    </row>
    <row r="1668" spans="1:17" x14ac:dyDescent="0.35">
      <c r="A1668" s="58" t="s">
        <v>1933</v>
      </c>
      <c r="B1668" s="40" t="s">
        <v>524</v>
      </c>
      <c r="C1668" s="40" t="str">
        <f t="shared" si="144"/>
        <v>benjamin</v>
      </c>
      <c r="D1668" s="40">
        <f t="shared" si="145"/>
        <v>9</v>
      </c>
      <c r="E1668" s="40">
        <f t="shared" si="146"/>
        <v>18</v>
      </c>
      <c r="F1668" s="40" t="str">
        <f t="shared" si="147"/>
        <v>cabrignac</v>
      </c>
      <c r="G1668" s="40" t="str">
        <f>VLOOKUP(F1668,'Effectif contrat'!A:B,2,FALSE)</f>
        <v>CLIENTS DIVERS - TRAVAUX &amp; MAINTENANCE</v>
      </c>
      <c r="H1668" s="32" t="s">
        <v>19</v>
      </c>
      <c r="I1668" s="32" t="s">
        <v>468</v>
      </c>
      <c r="J1668" s="32"/>
      <c r="K1668" s="39">
        <v>5.63</v>
      </c>
      <c r="L1668" s="32">
        <v>20</v>
      </c>
      <c r="M1668" s="39">
        <v>112.6</v>
      </c>
      <c r="N1668" s="6"/>
      <c r="O1668" t="str">
        <f>VLOOKUP(I1668,Article_famille!A:B,2,FALSE)</f>
        <v>Yeux</v>
      </c>
      <c r="P1668" t="str">
        <f>VLOOKUP(A1668,'Copier commandes wix'!I:N,4,FALSE)</f>
        <v>‎03‎/‎10‎/‎2017</v>
      </c>
      <c r="Q1668">
        <f>VLOOKUP(G1668,'effectif par contrat'!A:B,2,FALSE)</f>
        <v>8</v>
      </c>
    </row>
    <row r="1669" spans="1:17" x14ac:dyDescent="0.35">
      <c r="A1669" s="58" t="s">
        <v>1933</v>
      </c>
      <c r="B1669" s="40" t="s">
        <v>524</v>
      </c>
      <c r="C1669" s="40" t="str">
        <f t="shared" si="144"/>
        <v>benjamin</v>
      </c>
      <c r="D1669" s="40">
        <f t="shared" si="145"/>
        <v>9</v>
      </c>
      <c r="E1669" s="40">
        <f t="shared" si="146"/>
        <v>18</v>
      </c>
      <c r="F1669" s="40" t="str">
        <f t="shared" si="147"/>
        <v>cabrignac</v>
      </c>
      <c r="G1669" s="40" t="str">
        <f>VLOOKUP(F1669,'Effectif contrat'!A:B,2,FALSE)</f>
        <v>CLIENTS DIVERS - TRAVAUX &amp; MAINTENANCE</v>
      </c>
      <c r="H1669" s="31" t="s">
        <v>19</v>
      </c>
      <c r="I1669" s="31" t="s">
        <v>443</v>
      </c>
      <c r="J1669" s="31"/>
      <c r="K1669" s="38">
        <v>3.95</v>
      </c>
      <c r="L1669" s="31">
        <v>20</v>
      </c>
      <c r="M1669" s="38">
        <v>79</v>
      </c>
      <c r="N1669" s="5"/>
      <c r="O1669" t="str">
        <f>VLOOKUP(I1669,Article_famille!A:B,2,FALSE)</f>
        <v>Respiratoire</v>
      </c>
      <c r="P1669" t="str">
        <f>VLOOKUP(A1669,'Copier commandes wix'!I:N,4,FALSE)</f>
        <v>‎03‎/‎10‎/‎2017</v>
      </c>
      <c r="Q1669">
        <f>VLOOKUP(G1669,'effectif par contrat'!A:B,2,FALSE)</f>
        <v>8</v>
      </c>
    </row>
    <row r="1670" spans="1:17" x14ac:dyDescent="0.35">
      <c r="A1670" s="58" t="s">
        <v>1933</v>
      </c>
      <c r="B1670" s="40" t="s">
        <v>524</v>
      </c>
      <c r="C1670" s="40" t="str">
        <f t="shared" si="144"/>
        <v>benjamin</v>
      </c>
      <c r="D1670" s="40">
        <f t="shared" si="145"/>
        <v>9</v>
      </c>
      <c r="E1670" s="40">
        <f t="shared" si="146"/>
        <v>18</v>
      </c>
      <c r="F1670" s="40" t="str">
        <f t="shared" si="147"/>
        <v>cabrignac</v>
      </c>
      <c r="G1670" s="40" t="str">
        <f>VLOOKUP(F1670,'Effectif contrat'!A:B,2,FALSE)</f>
        <v>CLIENTS DIVERS - TRAVAUX &amp; MAINTENANCE</v>
      </c>
      <c r="H1670" s="32" t="s">
        <v>19</v>
      </c>
      <c r="I1670" s="32" t="s">
        <v>24</v>
      </c>
      <c r="J1670" s="32" t="s">
        <v>56</v>
      </c>
      <c r="K1670" s="39">
        <v>7.36</v>
      </c>
      <c r="L1670" s="32">
        <v>5</v>
      </c>
      <c r="M1670" s="39">
        <v>36.799999999999997</v>
      </c>
      <c r="N1670" s="6"/>
      <c r="O1670" t="str">
        <f>VLOOKUP(I1670,Article_famille!A:B,2,FALSE)</f>
        <v>Mains</v>
      </c>
      <c r="P1670" t="str">
        <f>VLOOKUP(A1670,'Copier commandes wix'!I:N,4,FALSE)</f>
        <v>‎03‎/‎10‎/‎2017</v>
      </c>
      <c r="Q1670">
        <f>VLOOKUP(G1670,'effectif par contrat'!A:B,2,FALSE)</f>
        <v>8</v>
      </c>
    </row>
    <row r="1671" spans="1:17" x14ac:dyDescent="0.35">
      <c r="A1671" s="58" t="s">
        <v>1934</v>
      </c>
      <c r="B1671" s="40" t="s">
        <v>117</v>
      </c>
      <c r="C1671" s="40" t="str">
        <f t="shared" si="144"/>
        <v>alexis</v>
      </c>
      <c r="D1671" s="40">
        <f t="shared" si="145"/>
        <v>7</v>
      </c>
      <c r="E1671" s="40">
        <f t="shared" si="146"/>
        <v>15</v>
      </c>
      <c r="F1671" s="40" t="str">
        <f t="shared" si="147"/>
        <v>tamowski</v>
      </c>
      <c r="G1671" s="40" t="str">
        <f>VLOOKUP(F1671,'Effectif contrat'!A:B,2,FALSE)</f>
        <v>AIRBUS - MAINTENANCE MOSE</v>
      </c>
      <c r="H1671" s="31" t="s">
        <v>19</v>
      </c>
      <c r="I1671" s="31" t="s">
        <v>83</v>
      </c>
      <c r="J1671" s="31" t="s">
        <v>84</v>
      </c>
      <c r="K1671" s="38">
        <v>1.1100000000000001</v>
      </c>
      <c r="L1671" s="31">
        <v>10</v>
      </c>
      <c r="M1671" s="38">
        <v>11.1</v>
      </c>
      <c r="N1671" s="5"/>
      <c r="O1671" t="str">
        <f>VLOOKUP(I1671,Article_famille!A:B,2,FALSE)</f>
        <v>Mains</v>
      </c>
      <c r="P1671" t="str">
        <f>VLOOKUP(A1671,'Copier commandes wix'!I:N,4,FALSE)</f>
        <v>‎06‎/‎10‎/‎2017</v>
      </c>
      <c r="Q1671">
        <f>VLOOKUP(G1671,'effectif par contrat'!A:B,2,FALSE)</f>
        <v>37</v>
      </c>
    </row>
    <row r="1672" spans="1:17" x14ac:dyDescent="0.35">
      <c r="A1672" s="58" t="s">
        <v>1934</v>
      </c>
      <c r="B1672" s="40" t="s">
        <v>117</v>
      </c>
      <c r="C1672" s="40" t="str">
        <f t="shared" si="144"/>
        <v>alexis</v>
      </c>
      <c r="D1672" s="40">
        <f t="shared" si="145"/>
        <v>7</v>
      </c>
      <c r="E1672" s="40">
        <f t="shared" si="146"/>
        <v>15</v>
      </c>
      <c r="F1672" s="40" t="str">
        <f t="shared" si="147"/>
        <v>tamowski</v>
      </c>
      <c r="G1672" s="40" t="str">
        <f>VLOOKUP(F1672,'Effectif contrat'!A:B,2,FALSE)</f>
        <v>AIRBUS - MAINTENANCE MOSE</v>
      </c>
      <c r="H1672" s="32" t="s">
        <v>19</v>
      </c>
      <c r="I1672" s="32" t="s">
        <v>83</v>
      </c>
      <c r="J1672" s="32" t="s">
        <v>193</v>
      </c>
      <c r="K1672" s="39">
        <v>1.1100000000000001</v>
      </c>
      <c r="L1672" s="32">
        <v>10</v>
      </c>
      <c r="M1672" s="39">
        <v>11.1</v>
      </c>
      <c r="N1672" s="6"/>
      <c r="O1672" t="str">
        <f>VLOOKUP(I1672,Article_famille!A:B,2,FALSE)</f>
        <v>Mains</v>
      </c>
      <c r="P1672" t="str">
        <f>VLOOKUP(A1672,'Copier commandes wix'!I:N,4,FALSE)</f>
        <v>‎06‎/‎10‎/‎2017</v>
      </c>
      <c r="Q1672">
        <f>VLOOKUP(G1672,'effectif par contrat'!A:B,2,FALSE)</f>
        <v>37</v>
      </c>
    </row>
    <row r="1673" spans="1:17" x14ac:dyDescent="0.35">
      <c r="A1673" s="58" t="s">
        <v>1934</v>
      </c>
      <c r="B1673" s="40" t="s">
        <v>117</v>
      </c>
      <c r="C1673" s="40" t="str">
        <f t="shared" si="144"/>
        <v>alexis</v>
      </c>
      <c r="D1673" s="40">
        <f t="shared" si="145"/>
        <v>7</v>
      </c>
      <c r="E1673" s="40">
        <f t="shared" si="146"/>
        <v>15</v>
      </c>
      <c r="F1673" s="40" t="str">
        <f t="shared" si="147"/>
        <v>tamowski</v>
      </c>
      <c r="G1673" s="40" t="str">
        <f>VLOOKUP(F1673,'Effectif contrat'!A:B,2,FALSE)</f>
        <v>AIRBUS - MAINTENANCE MOSE</v>
      </c>
      <c r="H1673" s="31" t="s">
        <v>19</v>
      </c>
      <c r="I1673" s="31" t="s">
        <v>20</v>
      </c>
      <c r="J1673" s="31">
        <v>8</v>
      </c>
      <c r="K1673" s="38">
        <v>3.71</v>
      </c>
      <c r="L1673" s="31">
        <v>180</v>
      </c>
      <c r="M1673" s="38">
        <v>667.8</v>
      </c>
      <c r="N1673" s="5"/>
      <c r="O1673" t="str">
        <f>VLOOKUP(I1673,Article_famille!A:B,2,FALSE)</f>
        <v>Mains</v>
      </c>
      <c r="P1673" t="str">
        <f>VLOOKUP(A1673,'Copier commandes wix'!I:N,4,FALSE)</f>
        <v>‎06‎/‎10‎/‎2017</v>
      </c>
      <c r="Q1673">
        <f>VLOOKUP(G1673,'effectif par contrat'!A:B,2,FALSE)</f>
        <v>37</v>
      </c>
    </row>
    <row r="1674" spans="1:17" x14ac:dyDescent="0.35">
      <c r="A1674" s="58" t="s">
        <v>1934</v>
      </c>
      <c r="B1674" s="40" t="s">
        <v>117</v>
      </c>
      <c r="C1674" s="40" t="str">
        <f t="shared" si="144"/>
        <v>alexis</v>
      </c>
      <c r="D1674" s="40">
        <f t="shared" si="145"/>
        <v>7</v>
      </c>
      <c r="E1674" s="40">
        <f t="shared" si="146"/>
        <v>15</v>
      </c>
      <c r="F1674" s="40" t="str">
        <f t="shared" si="147"/>
        <v>tamowski</v>
      </c>
      <c r="G1674" s="40" t="str">
        <f>VLOOKUP(F1674,'Effectif contrat'!A:B,2,FALSE)</f>
        <v>AIRBUS - MAINTENANCE MOSE</v>
      </c>
      <c r="H1674" s="32" t="s">
        <v>19</v>
      </c>
      <c r="I1674" s="32" t="s">
        <v>20</v>
      </c>
      <c r="J1674" s="32">
        <v>9</v>
      </c>
      <c r="K1674" s="39">
        <v>3.71</v>
      </c>
      <c r="L1674" s="32">
        <v>180</v>
      </c>
      <c r="M1674" s="39">
        <v>667.8</v>
      </c>
      <c r="N1674" s="6"/>
      <c r="O1674" t="str">
        <f>VLOOKUP(I1674,Article_famille!A:B,2,FALSE)</f>
        <v>Mains</v>
      </c>
      <c r="P1674" t="str">
        <f>VLOOKUP(A1674,'Copier commandes wix'!I:N,4,FALSE)</f>
        <v>‎06‎/‎10‎/‎2017</v>
      </c>
      <c r="Q1674">
        <f>VLOOKUP(G1674,'effectif par contrat'!A:B,2,FALSE)</f>
        <v>37</v>
      </c>
    </row>
    <row r="1675" spans="1:17" x14ac:dyDescent="0.35">
      <c r="A1675" s="58" t="s">
        <v>1934</v>
      </c>
      <c r="B1675" s="40" t="s">
        <v>117</v>
      </c>
      <c r="C1675" s="40" t="str">
        <f t="shared" si="144"/>
        <v>alexis</v>
      </c>
      <c r="D1675" s="40">
        <f t="shared" si="145"/>
        <v>7</v>
      </c>
      <c r="E1675" s="40">
        <f t="shared" si="146"/>
        <v>15</v>
      </c>
      <c r="F1675" s="40" t="str">
        <f t="shared" si="147"/>
        <v>tamowski</v>
      </c>
      <c r="G1675" s="40" t="str">
        <f>VLOOKUP(F1675,'Effectif contrat'!A:B,2,FALSE)</f>
        <v>AIRBUS - MAINTENANCE MOSE</v>
      </c>
      <c r="H1675" s="31" t="s">
        <v>19</v>
      </c>
      <c r="I1675" s="31" t="s">
        <v>20</v>
      </c>
      <c r="J1675" s="31">
        <v>10</v>
      </c>
      <c r="K1675" s="38">
        <v>3.71</v>
      </c>
      <c r="L1675" s="31">
        <v>180</v>
      </c>
      <c r="M1675" s="38">
        <v>667.8</v>
      </c>
      <c r="N1675" s="5"/>
      <c r="O1675" t="str">
        <f>VLOOKUP(I1675,Article_famille!A:B,2,FALSE)</f>
        <v>Mains</v>
      </c>
      <c r="P1675" t="str">
        <f>VLOOKUP(A1675,'Copier commandes wix'!I:N,4,FALSE)</f>
        <v>‎06‎/‎10‎/‎2017</v>
      </c>
      <c r="Q1675">
        <f>VLOOKUP(G1675,'effectif par contrat'!A:B,2,FALSE)</f>
        <v>37</v>
      </c>
    </row>
    <row r="1676" spans="1:17" x14ac:dyDescent="0.35">
      <c r="A1676" s="58" t="s">
        <v>1934</v>
      </c>
      <c r="B1676" s="40" t="s">
        <v>117</v>
      </c>
      <c r="C1676" s="40" t="str">
        <f t="shared" si="144"/>
        <v>alexis</v>
      </c>
      <c r="D1676" s="40">
        <f t="shared" si="145"/>
        <v>7</v>
      </c>
      <c r="E1676" s="40">
        <f t="shared" si="146"/>
        <v>15</v>
      </c>
      <c r="F1676" s="40" t="str">
        <f t="shared" si="147"/>
        <v>tamowski</v>
      </c>
      <c r="G1676" s="40" t="str">
        <f>VLOOKUP(F1676,'Effectif contrat'!A:B,2,FALSE)</f>
        <v>AIRBUS - MAINTENANCE MOSE</v>
      </c>
      <c r="H1676" s="32" t="s">
        <v>19</v>
      </c>
      <c r="I1676" s="32" t="s">
        <v>443</v>
      </c>
      <c r="J1676" s="32"/>
      <c r="K1676" s="39">
        <v>3.95</v>
      </c>
      <c r="L1676" s="32">
        <v>10</v>
      </c>
      <c r="M1676" s="39">
        <v>39.5</v>
      </c>
      <c r="N1676" s="6"/>
      <c r="O1676" t="str">
        <f>VLOOKUP(I1676,Article_famille!A:B,2,FALSE)</f>
        <v>Respiratoire</v>
      </c>
      <c r="P1676" t="str">
        <f>VLOOKUP(A1676,'Copier commandes wix'!I:N,4,FALSE)</f>
        <v>‎06‎/‎10‎/‎2017</v>
      </c>
      <c r="Q1676">
        <f>VLOOKUP(G1676,'effectif par contrat'!A:B,2,FALSE)</f>
        <v>37</v>
      </c>
    </row>
    <row r="1677" spans="1:17" x14ac:dyDescent="0.35">
      <c r="A1677" s="58" t="s">
        <v>1934</v>
      </c>
      <c r="B1677" s="40" t="s">
        <v>117</v>
      </c>
      <c r="C1677" s="40" t="str">
        <f t="shared" si="144"/>
        <v>alexis</v>
      </c>
      <c r="D1677" s="40">
        <f t="shared" si="145"/>
        <v>7</v>
      </c>
      <c r="E1677" s="40">
        <f t="shared" si="146"/>
        <v>15</v>
      </c>
      <c r="F1677" s="40" t="str">
        <f t="shared" si="147"/>
        <v>tamowski</v>
      </c>
      <c r="G1677" s="40" t="str">
        <f>VLOOKUP(F1677,'Effectif contrat'!A:B,2,FALSE)</f>
        <v>AIRBUS - MAINTENANCE MOSE</v>
      </c>
      <c r="H1677" s="31" t="s">
        <v>19</v>
      </c>
      <c r="I1677" s="31" t="s">
        <v>468</v>
      </c>
      <c r="J1677" s="31"/>
      <c r="K1677" s="38">
        <v>5.63</v>
      </c>
      <c r="L1677" s="31">
        <v>20</v>
      </c>
      <c r="M1677" s="38">
        <v>112.6</v>
      </c>
      <c r="N1677" s="5"/>
      <c r="O1677" t="str">
        <f>VLOOKUP(I1677,Article_famille!A:B,2,FALSE)</f>
        <v>Yeux</v>
      </c>
      <c r="P1677" t="str">
        <f>VLOOKUP(A1677,'Copier commandes wix'!I:N,4,FALSE)</f>
        <v>‎06‎/‎10‎/‎2017</v>
      </c>
      <c r="Q1677">
        <f>VLOOKUP(G1677,'effectif par contrat'!A:B,2,FALSE)</f>
        <v>37</v>
      </c>
    </row>
    <row r="1678" spans="1:17" x14ac:dyDescent="0.35">
      <c r="A1678" s="58" t="s">
        <v>1934</v>
      </c>
      <c r="B1678" s="40" t="s">
        <v>117</v>
      </c>
      <c r="C1678" s="40" t="str">
        <f t="shared" si="144"/>
        <v>alexis</v>
      </c>
      <c r="D1678" s="40">
        <f t="shared" si="145"/>
        <v>7</v>
      </c>
      <c r="E1678" s="40">
        <f t="shared" si="146"/>
        <v>15</v>
      </c>
      <c r="F1678" s="40" t="str">
        <f t="shared" si="147"/>
        <v>tamowski</v>
      </c>
      <c r="G1678" s="40" t="str">
        <f>VLOOKUP(F1678,'Effectif contrat'!A:B,2,FALSE)</f>
        <v>AIRBUS - MAINTENANCE MOSE</v>
      </c>
      <c r="H1678" s="32" t="s">
        <v>574</v>
      </c>
      <c r="I1678" s="32" t="s">
        <v>575</v>
      </c>
      <c r="J1678" s="32">
        <v>43</v>
      </c>
      <c r="K1678" s="39">
        <v>60</v>
      </c>
      <c r="L1678" s="32">
        <v>1</v>
      </c>
      <c r="M1678" s="39">
        <v>60</v>
      </c>
      <c r="N1678" s="6"/>
      <c r="O1678" t="str">
        <f>VLOOKUP(I1678,Article_famille!A:B,2,FALSE)</f>
        <v>Pieds</v>
      </c>
      <c r="P1678" t="str">
        <f>VLOOKUP(A1678,'Copier commandes wix'!I:N,4,FALSE)</f>
        <v>‎06‎/‎10‎/‎2017</v>
      </c>
      <c r="Q1678">
        <f>VLOOKUP(G1678,'effectif par contrat'!A:B,2,FALSE)</f>
        <v>37</v>
      </c>
    </row>
    <row r="1679" spans="1:17" x14ac:dyDescent="0.35">
      <c r="A1679" s="58" t="s">
        <v>1934</v>
      </c>
      <c r="B1679" s="40" t="s">
        <v>117</v>
      </c>
      <c r="C1679" s="40" t="str">
        <f t="shared" si="144"/>
        <v>alexis</v>
      </c>
      <c r="D1679" s="40">
        <f t="shared" si="145"/>
        <v>7</v>
      </c>
      <c r="E1679" s="40">
        <f t="shared" si="146"/>
        <v>15</v>
      </c>
      <c r="F1679" s="40" t="str">
        <f t="shared" si="147"/>
        <v>tamowski</v>
      </c>
      <c r="G1679" s="40" t="str">
        <f>VLOOKUP(F1679,'Effectif contrat'!A:B,2,FALSE)</f>
        <v>AIRBUS - MAINTENANCE MOSE</v>
      </c>
      <c r="H1679" s="31" t="s">
        <v>574</v>
      </c>
      <c r="I1679" s="31" t="s">
        <v>575</v>
      </c>
      <c r="J1679" s="31">
        <v>44</v>
      </c>
      <c r="K1679" s="38">
        <v>60</v>
      </c>
      <c r="L1679" s="31">
        <v>1</v>
      </c>
      <c r="M1679" s="38">
        <v>60</v>
      </c>
      <c r="N1679" s="5"/>
      <c r="O1679" t="str">
        <f>VLOOKUP(I1679,Article_famille!A:B,2,FALSE)</f>
        <v>Pieds</v>
      </c>
      <c r="P1679" t="str">
        <f>VLOOKUP(A1679,'Copier commandes wix'!I:N,4,FALSE)</f>
        <v>‎06‎/‎10‎/‎2017</v>
      </c>
      <c r="Q1679">
        <f>VLOOKUP(G1679,'effectif par contrat'!A:B,2,FALSE)</f>
        <v>37</v>
      </c>
    </row>
    <row r="1680" spans="1:17" x14ac:dyDescent="0.35">
      <c r="A1680" s="58" t="s">
        <v>1934</v>
      </c>
      <c r="B1680" s="40" t="s">
        <v>117</v>
      </c>
      <c r="C1680" s="40" t="str">
        <f t="shared" si="144"/>
        <v>alexis</v>
      </c>
      <c r="D1680" s="40">
        <f t="shared" si="145"/>
        <v>7</v>
      </c>
      <c r="E1680" s="40">
        <f t="shared" si="146"/>
        <v>15</v>
      </c>
      <c r="F1680" s="40" t="str">
        <f t="shared" si="147"/>
        <v>tamowski</v>
      </c>
      <c r="G1680" s="40" t="str">
        <f>VLOOKUP(F1680,'Effectif contrat'!A:B,2,FALSE)</f>
        <v>AIRBUS - MAINTENANCE MOSE</v>
      </c>
      <c r="H1680" s="32" t="s">
        <v>19</v>
      </c>
      <c r="I1680" s="32" t="s">
        <v>455</v>
      </c>
      <c r="J1680" s="32">
        <v>43</v>
      </c>
      <c r="K1680" s="39">
        <v>45.67</v>
      </c>
      <c r="L1680" s="32">
        <v>1</v>
      </c>
      <c r="M1680" s="39">
        <v>45.67</v>
      </c>
      <c r="N1680" s="6"/>
      <c r="O1680" t="str">
        <f>VLOOKUP(I1680,Article_famille!A:B,2,FALSE)</f>
        <v>Pieds</v>
      </c>
      <c r="P1680" t="str">
        <f>VLOOKUP(A1680,'Copier commandes wix'!I:N,4,FALSE)</f>
        <v>‎06‎/‎10‎/‎2017</v>
      </c>
      <c r="Q1680">
        <f>VLOOKUP(G1680,'effectif par contrat'!A:B,2,FALSE)</f>
        <v>37</v>
      </c>
    </row>
    <row r="1681" spans="1:17" x14ac:dyDescent="0.35">
      <c r="A1681" s="58" t="s">
        <v>1935</v>
      </c>
      <c r="B1681" s="40" t="s">
        <v>519</v>
      </c>
      <c r="C1681" s="40" t="str">
        <f t="shared" si="144"/>
        <v>fabien</v>
      </c>
      <c r="D1681" s="40">
        <f t="shared" si="145"/>
        <v>7</v>
      </c>
      <c r="E1681" s="40">
        <f t="shared" si="146"/>
        <v>14</v>
      </c>
      <c r="F1681" s="40" t="str">
        <f t="shared" si="147"/>
        <v>gayraud</v>
      </c>
      <c r="G1681" s="40" t="str">
        <f>VLOOKUP(F1681,'Effectif contrat'!A:B,2,FALSE)</f>
        <v>AIRBUS - DT OES</v>
      </c>
      <c r="H1681" s="31" t="s">
        <v>19</v>
      </c>
      <c r="I1681" s="31" t="s">
        <v>562</v>
      </c>
      <c r="J1681" s="31" t="s">
        <v>184</v>
      </c>
      <c r="K1681" s="38">
        <v>43.33</v>
      </c>
      <c r="L1681" s="31">
        <v>1</v>
      </c>
      <c r="M1681" s="38">
        <v>43.33</v>
      </c>
      <c r="N1681" s="5"/>
      <c r="O1681" t="str">
        <f>VLOOKUP(I1681,Article_famille!A:B,2,FALSE)</f>
        <v>Travail en hauteur</v>
      </c>
      <c r="P1681" t="str">
        <f>VLOOKUP(A1681,'Copier commandes wix'!I:N,4,FALSE)</f>
        <v>‎10‎/‎10‎/‎2017</v>
      </c>
      <c r="Q1681">
        <f>VLOOKUP(G1681,'effectif par contrat'!A:B,2,FALSE)</f>
        <v>1</v>
      </c>
    </row>
    <row r="1682" spans="1:17" x14ac:dyDescent="0.35">
      <c r="A1682" s="58" t="s">
        <v>1935</v>
      </c>
      <c r="B1682" s="40" t="s">
        <v>519</v>
      </c>
      <c r="C1682" s="40" t="str">
        <f t="shared" si="144"/>
        <v>fabien</v>
      </c>
      <c r="D1682" s="40">
        <f t="shared" si="145"/>
        <v>7</v>
      </c>
      <c r="E1682" s="40">
        <f t="shared" si="146"/>
        <v>14</v>
      </c>
      <c r="F1682" s="40" t="str">
        <f t="shared" si="147"/>
        <v>gayraud</v>
      </c>
      <c r="G1682" s="40" t="str">
        <f>VLOOKUP(F1682,'Effectif contrat'!A:B,2,FALSE)</f>
        <v>AIRBUS - DT OES</v>
      </c>
      <c r="H1682" s="32" t="s">
        <v>25</v>
      </c>
      <c r="I1682" s="32" t="s">
        <v>185</v>
      </c>
      <c r="J1682" s="32"/>
      <c r="K1682" s="39">
        <v>10.28</v>
      </c>
      <c r="L1682" s="32">
        <v>1</v>
      </c>
      <c r="M1682" s="39">
        <v>10.28</v>
      </c>
      <c r="N1682" s="6"/>
      <c r="O1682" t="str">
        <f>VLOOKUP(I1682,Article_famille!A:B,2,FALSE)</f>
        <v>Travail en hauteur</v>
      </c>
      <c r="P1682" t="str">
        <f>VLOOKUP(A1682,'Copier commandes wix'!I:N,4,FALSE)</f>
        <v>‎10‎/‎10‎/‎2017</v>
      </c>
      <c r="Q1682">
        <f>VLOOKUP(G1682,'effectif par contrat'!A:B,2,FALSE)</f>
        <v>1</v>
      </c>
    </row>
    <row r="1683" spans="1:17" x14ac:dyDescent="0.35">
      <c r="A1683" s="58" t="s">
        <v>1935</v>
      </c>
      <c r="B1683" s="40" t="s">
        <v>519</v>
      </c>
      <c r="C1683" s="40" t="str">
        <f t="shared" si="144"/>
        <v>fabien</v>
      </c>
      <c r="D1683" s="40">
        <f t="shared" si="145"/>
        <v>7</v>
      </c>
      <c r="E1683" s="40">
        <f t="shared" si="146"/>
        <v>14</v>
      </c>
      <c r="F1683" s="40" t="str">
        <f t="shared" si="147"/>
        <v>gayraud</v>
      </c>
      <c r="G1683" s="40" t="str">
        <f>VLOOKUP(F1683,'Effectif contrat'!A:B,2,FALSE)</f>
        <v>AIRBUS - DT OES</v>
      </c>
      <c r="H1683" s="31" t="s">
        <v>25</v>
      </c>
      <c r="I1683" s="31" t="s">
        <v>136</v>
      </c>
      <c r="J1683" s="31" t="s">
        <v>13</v>
      </c>
      <c r="K1683" s="38">
        <v>3.07</v>
      </c>
      <c r="L1683" s="31">
        <v>1</v>
      </c>
      <c r="M1683" s="38">
        <v>3.07</v>
      </c>
      <c r="N1683" s="5"/>
      <c r="O1683" t="str">
        <f>VLOOKUP(I1683,Article_famille!A:B,2,FALSE)</f>
        <v>Travail en hauteur</v>
      </c>
      <c r="P1683" t="str">
        <f>VLOOKUP(A1683,'Copier commandes wix'!I:N,4,FALSE)</f>
        <v>‎10‎/‎10‎/‎2017</v>
      </c>
      <c r="Q1683">
        <f>VLOOKUP(G1683,'effectif par contrat'!A:B,2,FALSE)</f>
        <v>1</v>
      </c>
    </row>
    <row r="1684" spans="1:17" x14ac:dyDescent="0.35">
      <c r="A1684" s="58" t="s">
        <v>1936</v>
      </c>
      <c r="B1684" s="40" t="s">
        <v>32</v>
      </c>
      <c r="C1684" s="40" t="str">
        <f t="shared" si="144"/>
        <v>Vincent</v>
      </c>
      <c r="D1684" s="40">
        <f t="shared" si="145"/>
        <v>8</v>
      </c>
      <c r="E1684" s="40">
        <f t="shared" si="146"/>
        <v>14</v>
      </c>
      <c r="F1684" s="40" t="str">
        <f t="shared" si="147"/>
        <v>PASCAL</v>
      </c>
      <c r="G1684" s="40" t="str">
        <f>VLOOKUP(F1684,'Effectif contrat'!A:B,2,FALSE)</f>
        <v>AIRBUS - MAINTENANCE FAL</v>
      </c>
      <c r="H1684" s="31" t="s">
        <v>112</v>
      </c>
      <c r="I1684" s="31" t="s">
        <v>115</v>
      </c>
      <c r="J1684" s="31" t="s">
        <v>15</v>
      </c>
      <c r="K1684" s="38">
        <v>0</v>
      </c>
      <c r="L1684" s="31">
        <v>1</v>
      </c>
      <c r="M1684" s="38">
        <v>0</v>
      </c>
      <c r="N1684" s="5"/>
      <c r="O1684" t="str">
        <f>VLOOKUP(I1684,Article_famille!A:B,2,FALSE)</f>
        <v>VPI</v>
      </c>
      <c r="P1684" t="str">
        <f>VLOOKUP(A1684,'Copier commandes wix'!I:N,4,FALSE)</f>
        <v>‎10‎/‎10‎/‎2017</v>
      </c>
      <c r="Q1684">
        <f>VLOOKUP(G1684,'effectif par contrat'!A:B,2,FALSE)</f>
        <v>38</v>
      </c>
    </row>
    <row r="1685" spans="1:17" x14ac:dyDescent="0.35">
      <c r="A1685" s="58" t="s">
        <v>1937</v>
      </c>
      <c r="B1685" s="40" t="s">
        <v>590</v>
      </c>
      <c r="C1685" s="40" t="str">
        <f t="shared" si="144"/>
        <v>romain</v>
      </c>
      <c r="D1685" s="40">
        <f t="shared" si="145"/>
        <v>7</v>
      </c>
      <c r="E1685" s="40">
        <f t="shared" si="146"/>
        <v>13</v>
      </c>
      <c r="F1685" s="40" t="str">
        <f t="shared" si="147"/>
        <v>vidoni</v>
      </c>
      <c r="G1685" s="40" t="str">
        <f>VLOOKUP(F1685,'Effectif contrat'!A:B,2,FALSE)</f>
        <v>AIRBUS - MAINTENANCE MOSE</v>
      </c>
      <c r="H1685" s="31" t="s">
        <v>112</v>
      </c>
      <c r="I1685" s="31" t="s">
        <v>211</v>
      </c>
      <c r="J1685" s="31" t="s">
        <v>13</v>
      </c>
      <c r="K1685" s="38">
        <v>0</v>
      </c>
      <c r="L1685" s="31">
        <v>2</v>
      </c>
      <c r="M1685" s="38">
        <v>0</v>
      </c>
      <c r="N1685" s="5"/>
      <c r="O1685" t="str">
        <f>VLOOKUP(I1685,Article_famille!A:B,2,FALSE)</f>
        <v>VPI</v>
      </c>
      <c r="P1685" t="str">
        <f>VLOOKUP(A1685,'Copier commandes wix'!I:N,4,FALSE)</f>
        <v>‎11‎/‎10‎/‎2017</v>
      </c>
      <c r="Q1685">
        <f>VLOOKUP(G1685,'effectif par contrat'!A:B,2,FALSE)</f>
        <v>37</v>
      </c>
    </row>
    <row r="1686" spans="1:17" x14ac:dyDescent="0.35">
      <c r="A1686" s="58" t="s">
        <v>1937</v>
      </c>
      <c r="B1686" s="40" t="s">
        <v>590</v>
      </c>
      <c r="C1686" s="40" t="str">
        <f t="shared" si="144"/>
        <v>romain</v>
      </c>
      <c r="D1686" s="40">
        <f t="shared" si="145"/>
        <v>7</v>
      </c>
      <c r="E1686" s="40">
        <f t="shared" si="146"/>
        <v>13</v>
      </c>
      <c r="F1686" s="40" t="str">
        <f t="shared" si="147"/>
        <v>vidoni</v>
      </c>
      <c r="G1686" s="40" t="str">
        <f>VLOOKUP(F1686,'Effectif contrat'!A:B,2,FALSE)</f>
        <v>AIRBUS - MAINTENANCE MOSE</v>
      </c>
      <c r="H1686" s="32" t="s">
        <v>112</v>
      </c>
      <c r="I1686" s="32" t="s">
        <v>211</v>
      </c>
      <c r="J1686" s="32" t="s">
        <v>15</v>
      </c>
      <c r="K1686" s="39">
        <v>0</v>
      </c>
      <c r="L1686" s="32">
        <v>2</v>
      </c>
      <c r="M1686" s="39">
        <v>0</v>
      </c>
      <c r="N1686" s="6"/>
      <c r="O1686" t="str">
        <f>VLOOKUP(I1686,Article_famille!A:B,2,FALSE)</f>
        <v>VPI</v>
      </c>
      <c r="P1686" t="str">
        <f>VLOOKUP(A1686,'Copier commandes wix'!I:N,4,FALSE)</f>
        <v>‎11‎/‎10‎/‎2017</v>
      </c>
      <c r="Q1686">
        <f>VLOOKUP(G1686,'effectif par contrat'!A:B,2,FALSE)</f>
        <v>37</v>
      </c>
    </row>
    <row r="1687" spans="1:17" x14ac:dyDescent="0.35">
      <c r="A1687" s="58" t="s">
        <v>1938</v>
      </c>
      <c r="B1687" s="40" t="s">
        <v>590</v>
      </c>
      <c r="C1687" s="40" t="str">
        <f t="shared" si="144"/>
        <v>romain</v>
      </c>
      <c r="D1687" s="40">
        <f t="shared" si="145"/>
        <v>7</v>
      </c>
      <c r="E1687" s="40">
        <f t="shared" si="146"/>
        <v>13</v>
      </c>
      <c r="F1687" s="40" t="str">
        <f t="shared" si="147"/>
        <v>vidoni</v>
      </c>
      <c r="G1687" s="40" t="str">
        <f>VLOOKUP(F1687,'Effectif contrat'!A:B,2,FALSE)</f>
        <v>AIRBUS - MAINTENANCE MOSE</v>
      </c>
      <c r="H1687" s="31" t="s">
        <v>19</v>
      </c>
      <c r="I1687" s="31" t="s">
        <v>20</v>
      </c>
      <c r="J1687" s="31">
        <v>10</v>
      </c>
      <c r="K1687" s="38">
        <v>3.71</v>
      </c>
      <c r="L1687" s="31">
        <v>100</v>
      </c>
      <c r="M1687" s="38">
        <v>371</v>
      </c>
      <c r="N1687" s="5"/>
      <c r="O1687" t="str">
        <f>VLOOKUP(I1687,Article_famille!A:B,2,FALSE)</f>
        <v>Mains</v>
      </c>
      <c r="P1687" t="str">
        <f>VLOOKUP(A1687,'Copier commandes wix'!I:N,4,FALSE)</f>
        <v>‎11‎/‎10‎/‎2017</v>
      </c>
      <c r="Q1687">
        <f>VLOOKUP(G1687,'effectif par contrat'!A:B,2,FALSE)</f>
        <v>37</v>
      </c>
    </row>
    <row r="1688" spans="1:17" x14ac:dyDescent="0.35">
      <c r="A1688" s="58" t="s">
        <v>1939</v>
      </c>
      <c r="B1688" s="40" t="s">
        <v>1558</v>
      </c>
      <c r="C1688" s="40" t="str">
        <f t="shared" si="144"/>
        <v>stephane</v>
      </c>
      <c r="D1688" s="40">
        <f t="shared" si="145"/>
        <v>9</v>
      </c>
      <c r="E1688" s="40">
        <f t="shared" si="146"/>
        <v>15</v>
      </c>
      <c r="F1688" s="40" t="str">
        <f t="shared" si="147"/>
        <v>Delmas</v>
      </c>
      <c r="G1688" s="40" t="str">
        <f>VLOOKUP(F1688,'Effectif contrat'!A:B,2,FALSE)</f>
        <v>DGA - MAINTENANCE</v>
      </c>
      <c r="H1688" s="31" t="s">
        <v>112</v>
      </c>
      <c r="I1688" s="31" t="s">
        <v>113</v>
      </c>
      <c r="J1688" s="31" t="s">
        <v>13</v>
      </c>
      <c r="K1688" s="38">
        <v>0</v>
      </c>
      <c r="L1688" s="31">
        <v>3</v>
      </c>
      <c r="M1688" s="38">
        <v>0</v>
      </c>
      <c r="N1688" s="5"/>
      <c r="O1688" t="str">
        <f>VLOOKUP(I1688,Article_famille!A:B,2,FALSE)</f>
        <v>VPI</v>
      </c>
      <c r="P1688" t="str">
        <f>VLOOKUP(A1688,'Copier commandes wix'!I:N,4,FALSE)</f>
        <v>‎13‎/‎10‎/‎2017</v>
      </c>
      <c r="Q1688">
        <f>VLOOKUP(G1688,'effectif par contrat'!A:B,2,FALSE)</f>
        <v>1</v>
      </c>
    </row>
    <row r="1689" spans="1:17" x14ac:dyDescent="0.35">
      <c r="A1689" s="58" t="s">
        <v>1940</v>
      </c>
      <c r="B1689" s="40" t="s">
        <v>558</v>
      </c>
      <c r="C1689" s="40" t="str">
        <f t="shared" si="144"/>
        <v>stephane</v>
      </c>
      <c r="D1689" s="40">
        <f t="shared" si="145"/>
        <v>9</v>
      </c>
      <c r="E1689" s="40">
        <f t="shared" si="146"/>
        <v>15</v>
      </c>
      <c r="F1689" s="40" t="str">
        <f t="shared" si="147"/>
        <v>delmas</v>
      </c>
      <c r="G1689" s="40" t="str">
        <f>VLOOKUP(F1689,'Effectif contrat'!A:B,2,FALSE)</f>
        <v>DGA - MAINTENANCE</v>
      </c>
      <c r="H1689" s="31" t="s">
        <v>19</v>
      </c>
      <c r="I1689" s="31" t="s">
        <v>20</v>
      </c>
      <c r="J1689" s="31">
        <v>9</v>
      </c>
      <c r="K1689" s="38">
        <v>3.71</v>
      </c>
      <c r="L1689" s="31">
        <v>10</v>
      </c>
      <c r="M1689" s="38">
        <v>37.1</v>
      </c>
      <c r="N1689" s="5"/>
      <c r="O1689" t="str">
        <f>VLOOKUP(I1689,Article_famille!A:B,2,FALSE)</f>
        <v>Mains</v>
      </c>
      <c r="P1689" t="str">
        <f>VLOOKUP(A1689,'Copier commandes wix'!I:N,4,FALSE)</f>
        <v>‎13‎/‎10‎/‎2017</v>
      </c>
      <c r="Q1689">
        <f>VLOOKUP(G1689,'effectif par contrat'!A:B,2,FALSE)</f>
        <v>1</v>
      </c>
    </row>
    <row r="1690" spans="1:17" x14ac:dyDescent="0.35">
      <c r="A1690" s="58" t="s">
        <v>1940</v>
      </c>
      <c r="B1690" s="40" t="s">
        <v>558</v>
      </c>
      <c r="C1690" s="40" t="str">
        <f t="shared" si="144"/>
        <v>stephane</v>
      </c>
      <c r="D1690" s="40">
        <f t="shared" si="145"/>
        <v>9</v>
      </c>
      <c r="E1690" s="40">
        <f t="shared" si="146"/>
        <v>15</v>
      </c>
      <c r="F1690" s="40" t="str">
        <f t="shared" si="147"/>
        <v>delmas</v>
      </c>
      <c r="G1690" s="40" t="str">
        <f>VLOOKUP(F1690,'Effectif contrat'!A:B,2,FALSE)</f>
        <v>DGA - MAINTENANCE</v>
      </c>
      <c r="H1690" s="32" t="s">
        <v>19</v>
      </c>
      <c r="I1690" s="32" t="s">
        <v>499</v>
      </c>
      <c r="J1690" s="32"/>
      <c r="K1690" s="39">
        <v>12.9</v>
      </c>
      <c r="L1690" s="32">
        <v>1</v>
      </c>
      <c r="M1690" s="39">
        <v>12.9</v>
      </c>
      <c r="N1690" s="6"/>
      <c r="O1690" t="str">
        <f>VLOOKUP(I1690,Article_famille!A:B,2,FALSE)</f>
        <v>Tête</v>
      </c>
      <c r="P1690" t="str">
        <f>VLOOKUP(A1690,'Copier commandes wix'!I:N,4,FALSE)</f>
        <v>‎13‎/‎10‎/‎2017</v>
      </c>
      <c r="Q1690">
        <f>VLOOKUP(G1690,'effectif par contrat'!A:B,2,FALSE)</f>
        <v>1</v>
      </c>
    </row>
    <row r="1691" spans="1:17" x14ac:dyDescent="0.35">
      <c r="A1691" s="58" t="s">
        <v>1941</v>
      </c>
      <c r="B1691" s="40" t="s">
        <v>1559</v>
      </c>
      <c r="C1691" s="40" t="str">
        <f t="shared" si="144"/>
        <v>alexis</v>
      </c>
      <c r="D1691" s="40">
        <f t="shared" si="145"/>
        <v>7</v>
      </c>
      <c r="E1691" s="40">
        <f t="shared" si="146"/>
        <v>16</v>
      </c>
      <c r="F1691" s="40" t="str">
        <f t="shared" si="147"/>
        <v>Codevelle</v>
      </c>
      <c r="G1691" s="40" t="str">
        <f>VLOOKUP(F1691,'Effectif contrat'!A:B,2,FALSE)</f>
        <v xml:space="preserve">LIEBHERR - MAINTENANCE </v>
      </c>
      <c r="H1691" s="31" t="s">
        <v>19</v>
      </c>
      <c r="I1691" s="31" t="s">
        <v>20</v>
      </c>
      <c r="J1691" s="31">
        <v>10</v>
      </c>
      <c r="K1691" s="38">
        <v>3.71</v>
      </c>
      <c r="L1691" s="31">
        <v>20</v>
      </c>
      <c r="M1691" s="38">
        <v>74.2</v>
      </c>
      <c r="N1691" s="5"/>
      <c r="O1691" t="str">
        <f>VLOOKUP(I1691,Article_famille!A:B,2,FALSE)</f>
        <v>Mains</v>
      </c>
      <c r="P1691" t="str">
        <f>VLOOKUP(A1691,'Copier commandes wix'!I:N,4,FALSE)</f>
        <v>‎12‎/‎10‎/‎2017</v>
      </c>
      <c r="Q1691">
        <f>VLOOKUP(G1691,'effectif par contrat'!A:B,2,FALSE)</f>
        <v>5</v>
      </c>
    </row>
    <row r="1692" spans="1:17" x14ac:dyDescent="0.35">
      <c r="A1692" s="58" t="s">
        <v>1941</v>
      </c>
      <c r="B1692" s="40" t="s">
        <v>1559</v>
      </c>
      <c r="C1692" s="40" t="str">
        <f t="shared" si="144"/>
        <v>alexis</v>
      </c>
      <c r="D1692" s="40">
        <f t="shared" si="145"/>
        <v>7</v>
      </c>
      <c r="E1692" s="40">
        <f t="shared" si="146"/>
        <v>16</v>
      </c>
      <c r="F1692" s="40" t="str">
        <f t="shared" si="147"/>
        <v>Codevelle</v>
      </c>
      <c r="G1692" s="40" t="str">
        <f>VLOOKUP(F1692,'Effectif contrat'!A:B,2,FALSE)</f>
        <v xml:space="preserve">LIEBHERR - MAINTENANCE </v>
      </c>
      <c r="H1692" s="32" t="s">
        <v>19</v>
      </c>
      <c r="I1692" s="32" t="s">
        <v>24</v>
      </c>
      <c r="J1692" s="32" t="s">
        <v>56</v>
      </c>
      <c r="K1692" s="39">
        <v>7.36</v>
      </c>
      <c r="L1692" s="32">
        <v>2</v>
      </c>
      <c r="M1692" s="39">
        <v>14.72</v>
      </c>
      <c r="N1692" s="6"/>
      <c r="O1692" t="str">
        <f>VLOOKUP(I1692,Article_famille!A:B,2,FALSE)</f>
        <v>Mains</v>
      </c>
      <c r="P1692" t="str">
        <f>VLOOKUP(A1692,'Copier commandes wix'!I:N,4,FALSE)</f>
        <v>‎12‎/‎10‎/‎2017</v>
      </c>
      <c r="Q1692">
        <f>VLOOKUP(G1692,'effectif par contrat'!A:B,2,FALSE)</f>
        <v>5</v>
      </c>
    </row>
    <row r="1693" spans="1:17" x14ac:dyDescent="0.35">
      <c r="A1693" s="58" t="s">
        <v>1941</v>
      </c>
      <c r="B1693" s="40" t="s">
        <v>1559</v>
      </c>
      <c r="C1693" s="40" t="str">
        <f t="shared" si="144"/>
        <v>alexis</v>
      </c>
      <c r="D1693" s="40">
        <f t="shared" si="145"/>
        <v>7</v>
      </c>
      <c r="E1693" s="40">
        <f t="shared" si="146"/>
        <v>16</v>
      </c>
      <c r="F1693" s="40" t="str">
        <f t="shared" si="147"/>
        <v>Codevelle</v>
      </c>
      <c r="G1693" s="40" t="str">
        <f>VLOOKUP(F1693,'Effectif contrat'!A:B,2,FALSE)</f>
        <v xml:space="preserve">LIEBHERR - MAINTENANCE </v>
      </c>
      <c r="H1693" s="31" t="s">
        <v>19</v>
      </c>
      <c r="I1693" s="31" t="s">
        <v>443</v>
      </c>
      <c r="J1693" s="31"/>
      <c r="K1693" s="38">
        <v>3.95</v>
      </c>
      <c r="L1693" s="31">
        <v>30</v>
      </c>
      <c r="M1693" s="38">
        <v>118.5</v>
      </c>
      <c r="N1693" s="5"/>
      <c r="O1693" t="str">
        <f>VLOOKUP(I1693,Article_famille!A:B,2,FALSE)</f>
        <v>Respiratoire</v>
      </c>
      <c r="P1693" t="str">
        <f>VLOOKUP(A1693,'Copier commandes wix'!I:N,4,FALSE)</f>
        <v>‎12‎/‎10‎/‎2017</v>
      </c>
      <c r="Q1693">
        <f>VLOOKUP(G1693,'effectif par contrat'!A:B,2,FALSE)</f>
        <v>5</v>
      </c>
    </row>
    <row r="1694" spans="1:17" x14ac:dyDescent="0.35">
      <c r="A1694" s="58" t="s">
        <v>1941</v>
      </c>
      <c r="B1694" s="40" t="s">
        <v>1559</v>
      </c>
      <c r="C1694" s="40" t="str">
        <f t="shared" si="144"/>
        <v>alexis</v>
      </c>
      <c r="D1694" s="40">
        <f t="shared" si="145"/>
        <v>7</v>
      </c>
      <c r="E1694" s="40">
        <f t="shared" si="146"/>
        <v>16</v>
      </c>
      <c r="F1694" s="40" t="str">
        <f t="shared" si="147"/>
        <v>Codevelle</v>
      </c>
      <c r="G1694" s="40" t="str">
        <f>VLOOKUP(F1694,'Effectif contrat'!A:B,2,FALSE)</f>
        <v xml:space="preserve">LIEBHERR - MAINTENANCE </v>
      </c>
      <c r="H1694" s="32" t="s">
        <v>19</v>
      </c>
      <c r="I1694" s="32" t="s">
        <v>66</v>
      </c>
      <c r="J1694" s="32"/>
      <c r="K1694" s="39">
        <v>7.51</v>
      </c>
      <c r="L1694" s="32">
        <v>10</v>
      </c>
      <c r="M1694" s="39">
        <v>75.099999999999994</v>
      </c>
      <c r="N1694" s="6"/>
      <c r="O1694" t="str">
        <f>VLOOKUP(I1694,Article_famille!A:B,2,FALSE)</f>
        <v>Yeux</v>
      </c>
      <c r="P1694" t="str">
        <f>VLOOKUP(A1694,'Copier commandes wix'!I:N,4,FALSE)</f>
        <v>‎12‎/‎10‎/‎2017</v>
      </c>
      <c r="Q1694">
        <f>VLOOKUP(G1694,'effectif par contrat'!A:B,2,FALSE)</f>
        <v>5</v>
      </c>
    </row>
    <row r="1695" spans="1:17" x14ac:dyDescent="0.35">
      <c r="A1695" s="58" t="s">
        <v>1941</v>
      </c>
      <c r="B1695" s="40" t="s">
        <v>1559</v>
      </c>
      <c r="C1695" s="40" t="str">
        <f t="shared" si="144"/>
        <v>alexis</v>
      </c>
      <c r="D1695" s="40">
        <f t="shared" si="145"/>
        <v>7</v>
      </c>
      <c r="E1695" s="40">
        <f t="shared" si="146"/>
        <v>16</v>
      </c>
      <c r="F1695" s="40" t="str">
        <f t="shared" si="147"/>
        <v>Codevelle</v>
      </c>
      <c r="G1695" s="40" t="str">
        <f>VLOOKUP(F1695,'Effectif contrat'!A:B,2,FALSE)</f>
        <v xml:space="preserve">LIEBHERR - MAINTENANCE </v>
      </c>
      <c r="H1695" s="31" t="s">
        <v>19</v>
      </c>
      <c r="I1695" s="31" t="s">
        <v>495</v>
      </c>
      <c r="J1695" s="31">
        <v>10</v>
      </c>
      <c r="K1695" s="38">
        <v>4.9400000000000004</v>
      </c>
      <c r="L1695" s="31">
        <v>10</v>
      </c>
      <c r="M1695" s="38">
        <v>49.4</v>
      </c>
      <c r="N1695" s="5"/>
      <c r="O1695" t="str">
        <f>VLOOKUP(I1695,Article_famille!A:B,2,FALSE)</f>
        <v>Mains</v>
      </c>
      <c r="P1695" t="str">
        <f>VLOOKUP(A1695,'Copier commandes wix'!I:N,4,FALSE)</f>
        <v>‎12‎/‎10‎/‎2017</v>
      </c>
      <c r="Q1695">
        <f>VLOOKUP(G1695,'effectif par contrat'!A:B,2,FALSE)</f>
        <v>5</v>
      </c>
    </row>
    <row r="1696" spans="1:17" x14ac:dyDescent="0.35">
      <c r="A1696" s="58" t="s">
        <v>1942</v>
      </c>
      <c r="B1696" s="40" t="s">
        <v>579</v>
      </c>
      <c r="C1696" s="40" t="str">
        <f t="shared" si="144"/>
        <v>Florian</v>
      </c>
      <c r="D1696" s="40">
        <f t="shared" si="145"/>
        <v>8</v>
      </c>
      <c r="E1696" s="40">
        <f t="shared" si="146"/>
        <v>14</v>
      </c>
      <c r="F1696" s="40" t="str">
        <f t="shared" si="147"/>
        <v>Devals</v>
      </c>
      <c r="G1696" s="40" t="str">
        <f>VLOOKUP(F1696,'Effectif contrat'!A:B,2,FALSE)</f>
        <v>PIERRE FABRE - MAINTENANCE</v>
      </c>
      <c r="H1696" s="31" t="s">
        <v>19</v>
      </c>
      <c r="I1696" s="31" t="s">
        <v>525</v>
      </c>
      <c r="J1696" s="31"/>
      <c r="K1696" s="38">
        <v>37.619999999999997</v>
      </c>
      <c r="L1696" s="31">
        <v>2</v>
      </c>
      <c r="M1696" s="38">
        <v>75.239999999999995</v>
      </c>
      <c r="N1696" s="5"/>
      <c r="O1696" t="str">
        <f>VLOOKUP(I1696,Article_famille!A:B,2,FALSE)</f>
        <v>Tête</v>
      </c>
      <c r="P1696" t="str">
        <f>VLOOKUP(A1696,'Copier commandes wix'!I:N,4,FALSE)</f>
        <v>‎12‎/‎10‎/‎2017</v>
      </c>
      <c r="Q1696">
        <f>VLOOKUP(G1696,'effectif par contrat'!A:B,2,FALSE)</f>
        <v>2</v>
      </c>
    </row>
    <row r="1697" spans="1:17" x14ac:dyDescent="0.35">
      <c r="A1697" s="58" t="s">
        <v>1942</v>
      </c>
      <c r="B1697" s="40" t="s">
        <v>579</v>
      </c>
      <c r="C1697" s="40" t="str">
        <f t="shared" si="144"/>
        <v>Florian</v>
      </c>
      <c r="D1697" s="40">
        <f t="shared" si="145"/>
        <v>8</v>
      </c>
      <c r="E1697" s="40">
        <f t="shared" si="146"/>
        <v>14</v>
      </c>
      <c r="F1697" s="40" t="str">
        <f t="shared" si="147"/>
        <v>Devals</v>
      </c>
      <c r="G1697" s="40" t="str">
        <f>VLOOKUP(F1697,'Effectif contrat'!A:B,2,FALSE)</f>
        <v>PIERRE FABRE - MAINTENANCE</v>
      </c>
      <c r="H1697" s="32" t="s">
        <v>25</v>
      </c>
      <c r="I1697" s="32" t="s">
        <v>445</v>
      </c>
      <c r="J1697" s="32">
        <v>9</v>
      </c>
      <c r="K1697" s="39">
        <v>3.68</v>
      </c>
      <c r="L1697" s="32">
        <v>10</v>
      </c>
      <c r="M1697" s="39">
        <v>36.799999999999997</v>
      </c>
      <c r="N1697" s="6"/>
      <c r="O1697" t="str">
        <f>VLOOKUP(I1697,Article_famille!A:B,2,FALSE)</f>
        <v>Mains</v>
      </c>
      <c r="P1697" t="str">
        <f>VLOOKUP(A1697,'Copier commandes wix'!I:N,4,FALSE)</f>
        <v>‎12‎/‎10‎/‎2017</v>
      </c>
      <c r="Q1697">
        <f>VLOOKUP(G1697,'effectif par contrat'!A:B,2,FALSE)</f>
        <v>2</v>
      </c>
    </row>
    <row r="1698" spans="1:17" x14ac:dyDescent="0.35">
      <c r="A1698" s="58" t="s">
        <v>1943</v>
      </c>
      <c r="B1698" s="40" t="s">
        <v>435</v>
      </c>
      <c r="C1698" s="40" t="str">
        <f t="shared" si="144"/>
        <v>mathias</v>
      </c>
      <c r="D1698" s="40">
        <f t="shared" si="145"/>
        <v>8</v>
      </c>
      <c r="E1698" s="40">
        <f t="shared" si="146"/>
        <v>14</v>
      </c>
      <c r="F1698" s="40" t="str">
        <f t="shared" si="147"/>
        <v>hereau</v>
      </c>
      <c r="G1698" s="40" t="str">
        <f>VLOOKUP(F1698,'Effectif contrat'!A:B,2,FALSE)</f>
        <v>CHANTIERS ELEC - REIXACH</v>
      </c>
      <c r="H1698" s="31" t="s">
        <v>25</v>
      </c>
      <c r="I1698" s="31" t="s">
        <v>90</v>
      </c>
      <c r="J1698" s="31">
        <v>45</v>
      </c>
      <c r="K1698" s="38">
        <v>39.85</v>
      </c>
      <c r="L1698" s="31">
        <v>1</v>
      </c>
      <c r="M1698" s="38">
        <v>39.85</v>
      </c>
      <c r="N1698" s="5"/>
      <c r="O1698" t="str">
        <f>VLOOKUP(I1698,Article_famille!A:B,2,FALSE)</f>
        <v>Pieds</v>
      </c>
      <c r="P1698" t="str">
        <f>VLOOKUP(A1698,'Copier commandes wix'!I:N,4,FALSE)</f>
        <v>‎16‎/‎10‎/‎2017</v>
      </c>
      <c r="Q1698">
        <f>VLOOKUP(G1698,'effectif par contrat'!A:B,2,FALSE)</f>
        <v>6</v>
      </c>
    </row>
    <row r="1699" spans="1:17" x14ac:dyDescent="0.35">
      <c r="A1699" s="58" t="s">
        <v>1944</v>
      </c>
      <c r="B1699" s="40" t="s">
        <v>611</v>
      </c>
      <c r="C1699" s="40" t="str">
        <f t="shared" si="144"/>
        <v>cedric</v>
      </c>
      <c r="D1699" s="40">
        <f t="shared" si="145"/>
        <v>7</v>
      </c>
      <c r="E1699" s="40">
        <f t="shared" si="146"/>
        <v>13</v>
      </c>
      <c r="F1699" s="40" t="str">
        <f t="shared" si="147"/>
        <v>garcia</v>
      </c>
      <c r="G1699" s="40" t="str">
        <f>VLOOKUP(F1699,'Effectif contrat'!A:B,2,FALSE)</f>
        <v>PIONEER - MAINTENANCE</v>
      </c>
      <c r="H1699" s="31" t="s">
        <v>19</v>
      </c>
      <c r="I1699" s="31" t="s">
        <v>20</v>
      </c>
      <c r="J1699" s="31">
        <v>10</v>
      </c>
      <c r="K1699" s="38">
        <v>3.71</v>
      </c>
      <c r="L1699" s="31">
        <v>72</v>
      </c>
      <c r="M1699" s="38">
        <v>267.12</v>
      </c>
      <c r="N1699" s="5"/>
      <c r="O1699" t="str">
        <f>VLOOKUP(I1699,Article_famille!A:B,2,FALSE)</f>
        <v>Mains</v>
      </c>
      <c r="P1699" t="str">
        <f>VLOOKUP(A1699,'Copier commandes wix'!I:N,4,FALSE)</f>
        <v>‎10‎/‎10‎/‎2017</v>
      </c>
      <c r="Q1699">
        <f>VLOOKUP(G1699,'effectif par contrat'!A:B,2,FALSE)</f>
        <v>2</v>
      </c>
    </row>
    <row r="1700" spans="1:17" x14ac:dyDescent="0.35">
      <c r="A1700" s="58" t="s">
        <v>1944</v>
      </c>
      <c r="B1700" s="40" t="s">
        <v>611</v>
      </c>
      <c r="C1700" s="40" t="str">
        <f t="shared" si="144"/>
        <v>cedric</v>
      </c>
      <c r="D1700" s="40">
        <f t="shared" si="145"/>
        <v>7</v>
      </c>
      <c r="E1700" s="40">
        <f t="shared" si="146"/>
        <v>13</v>
      </c>
      <c r="F1700" s="40" t="str">
        <f t="shared" si="147"/>
        <v>garcia</v>
      </c>
      <c r="G1700" s="40" t="str">
        <f>VLOOKUP(F1700,'Effectif contrat'!A:B,2,FALSE)</f>
        <v>PIONEER - MAINTENANCE</v>
      </c>
      <c r="H1700" s="32" t="s">
        <v>19</v>
      </c>
      <c r="I1700" s="32" t="s">
        <v>20</v>
      </c>
      <c r="J1700" s="32">
        <v>11</v>
      </c>
      <c r="K1700" s="39">
        <v>3.71</v>
      </c>
      <c r="L1700" s="32">
        <v>24</v>
      </c>
      <c r="M1700" s="39">
        <v>89.04</v>
      </c>
      <c r="N1700" s="6"/>
      <c r="O1700" t="str">
        <f>VLOOKUP(I1700,Article_famille!A:B,2,FALSE)</f>
        <v>Mains</v>
      </c>
      <c r="P1700" t="str">
        <f>VLOOKUP(A1700,'Copier commandes wix'!I:N,4,FALSE)</f>
        <v>‎10‎/‎10‎/‎2017</v>
      </c>
      <c r="Q1700">
        <f>VLOOKUP(G1700,'effectif par contrat'!A:B,2,FALSE)</f>
        <v>2</v>
      </c>
    </row>
    <row r="1701" spans="1:17" x14ac:dyDescent="0.35">
      <c r="A1701" s="58" t="s">
        <v>1944</v>
      </c>
      <c r="B1701" s="40" t="s">
        <v>611</v>
      </c>
      <c r="C1701" s="40" t="str">
        <f t="shared" si="144"/>
        <v>cedric</v>
      </c>
      <c r="D1701" s="40">
        <f t="shared" si="145"/>
        <v>7</v>
      </c>
      <c r="E1701" s="40">
        <f t="shared" si="146"/>
        <v>13</v>
      </c>
      <c r="F1701" s="40" t="str">
        <f t="shared" si="147"/>
        <v>garcia</v>
      </c>
      <c r="G1701" s="40" t="str">
        <f>VLOOKUP(F1701,'Effectif contrat'!A:B,2,FALSE)</f>
        <v>PIONEER - MAINTENANCE</v>
      </c>
      <c r="H1701" s="31" t="s">
        <v>19</v>
      </c>
      <c r="I1701" s="31" t="s">
        <v>20</v>
      </c>
      <c r="J1701" s="31">
        <v>8</v>
      </c>
      <c r="K1701" s="38">
        <v>3.71</v>
      </c>
      <c r="L1701" s="31">
        <v>12</v>
      </c>
      <c r="M1701" s="38">
        <v>44.52</v>
      </c>
      <c r="N1701" s="5"/>
      <c r="O1701" t="str">
        <f>VLOOKUP(I1701,Article_famille!A:B,2,FALSE)</f>
        <v>Mains</v>
      </c>
      <c r="P1701" t="str">
        <f>VLOOKUP(A1701,'Copier commandes wix'!I:N,4,FALSE)</f>
        <v>‎10‎/‎10‎/‎2017</v>
      </c>
      <c r="Q1701">
        <f>VLOOKUP(G1701,'effectif par contrat'!A:B,2,FALSE)</f>
        <v>2</v>
      </c>
    </row>
    <row r="1702" spans="1:17" x14ac:dyDescent="0.35">
      <c r="A1702" s="58" t="s">
        <v>1944</v>
      </c>
      <c r="B1702" s="40" t="s">
        <v>611</v>
      </c>
      <c r="C1702" s="40" t="str">
        <f t="shared" si="144"/>
        <v>cedric</v>
      </c>
      <c r="D1702" s="40">
        <f t="shared" si="145"/>
        <v>7</v>
      </c>
      <c r="E1702" s="40">
        <f t="shared" si="146"/>
        <v>13</v>
      </c>
      <c r="F1702" s="40" t="str">
        <f t="shared" si="147"/>
        <v>garcia</v>
      </c>
      <c r="G1702" s="40" t="str">
        <f>VLOOKUP(F1702,'Effectif contrat'!A:B,2,FALSE)</f>
        <v>PIONEER - MAINTENANCE</v>
      </c>
      <c r="H1702" s="32" t="s">
        <v>19</v>
      </c>
      <c r="I1702" s="32" t="s">
        <v>20</v>
      </c>
      <c r="J1702" s="32">
        <v>9</v>
      </c>
      <c r="K1702" s="39">
        <v>3.71</v>
      </c>
      <c r="L1702" s="32">
        <v>24</v>
      </c>
      <c r="M1702" s="39">
        <v>89.04</v>
      </c>
      <c r="N1702" s="6"/>
      <c r="O1702" t="str">
        <f>VLOOKUP(I1702,Article_famille!A:B,2,FALSE)</f>
        <v>Mains</v>
      </c>
      <c r="P1702" t="str">
        <f>VLOOKUP(A1702,'Copier commandes wix'!I:N,4,FALSE)</f>
        <v>‎10‎/‎10‎/‎2017</v>
      </c>
      <c r="Q1702">
        <f>VLOOKUP(G1702,'effectif par contrat'!A:B,2,FALSE)</f>
        <v>2</v>
      </c>
    </row>
    <row r="1703" spans="1:17" x14ac:dyDescent="0.35">
      <c r="A1703" s="58" t="s">
        <v>1944</v>
      </c>
      <c r="B1703" s="40" t="s">
        <v>611</v>
      </c>
      <c r="C1703" s="40" t="str">
        <f t="shared" si="144"/>
        <v>cedric</v>
      </c>
      <c r="D1703" s="40">
        <f t="shared" si="145"/>
        <v>7</v>
      </c>
      <c r="E1703" s="40">
        <f t="shared" si="146"/>
        <v>13</v>
      </c>
      <c r="F1703" s="40" t="str">
        <f t="shared" si="147"/>
        <v>garcia</v>
      </c>
      <c r="G1703" s="40" t="str">
        <f>VLOOKUP(F1703,'Effectif contrat'!A:B,2,FALSE)</f>
        <v>PIONEER - MAINTENANCE</v>
      </c>
      <c r="H1703" s="31" t="s">
        <v>19</v>
      </c>
      <c r="I1703" s="31" t="s">
        <v>24</v>
      </c>
      <c r="J1703" s="31" t="s">
        <v>56</v>
      </c>
      <c r="K1703" s="38">
        <v>7.36</v>
      </c>
      <c r="L1703" s="31">
        <v>5</v>
      </c>
      <c r="M1703" s="38">
        <v>36.799999999999997</v>
      </c>
      <c r="N1703" s="5"/>
      <c r="O1703" t="str">
        <f>VLOOKUP(I1703,Article_famille!A:B,2,FALSE)</f>
        <v>Mains</v>
      </c>
      <c r="P1703" t="str">
        <f>VLOOKUP(A1703,'Copier commandes wix'!I:N,4,FALSE)</f>
        <v>‎10‎/‎10‎/‎2017</v>
      </c>
      <c r="Q1703">
        <f>VLOOKUP(G1703,'effectif par contrat'!A:B,2,FALSE)</f>
        <v>2</v>
      </c>
    </row>
    <row r="1704" spans="1:17" x14ac:dyDescent="0.35">
      <c r="A1704" s="58" t="s">
        <v>1944</v>
      </c>
      <c r="B1704" s="40" t="s">
        <v>611</v>
      </c>
      <c r="C1704" s="40" t="str">
        <f t="shared" si="144"/>
        <v>cedric</v>
      </c>
      <c r="D1704" s="40">
        <f t="shared" si="145"/>
        <v>7</v>
      </c>
      <c r="E1704" s="40">
        <f t="shared" si="146"/>
        <v>13</v>
      </c>
      <c r="F1704" s="40" t="str">
        <f t="shared" si="147"/>
        <v>garcia</v>
      </c>
      <c r="G1704" s="40" t="str">
        <f>VLOOKUP(F1704,'Effectif contrat'!A:B,2,FALSE)</f>
        <v>PIONEER - MAINTENANCE</v>
      </c>
      <c r="H1704" s="32" t="s">
        <v>19</v>
      </c>
      <c r="I1704" s="32" t="s">
        <v>468</v>
      </c>
      <c r="J1704" s="32"/>
      <c r="K1704" s="39">
        <v>5.63</v>
      </c>
      <c r="L1704" s="32">
        <v>40</v>
      </c>
      <c r="M1704" s="39">
        <v>225.2</v>
      </c>
      <c r="N1704" s="6"/>
      <c r="O1704" t="str">
        <f>VLOOKUP(I1704,Article_famille!A:B,2,FALSE)</f>
        <v>Yeux</v>
      </c>
      <c r="P1704" t="str">
        <f>VLOOKUP(A1704,'Copier commandes wix'!I:N,4,FALSE)</f>
        <v>‎10‎/‎10‎/‎2017</v>
      </c>
      <c r="Q1704">
        <f>VLOOKUP(G1704,'effectif par contrat'!A:B,2,FALSE)</f>
        <v>2</v>
      </c>
    </row>
    <row r="1705" spans="1:17" x14ac:dyDescent="0.35">
      <c r="A1705" s="58" t="s">
        <v>1944</v>
      </c>
      <c r="B1705" s="40" t="s">
        <v>611</v>
      </c>
      <c r="C1705" s="40" t="str">
        <f t="shared" si="144"/>
        <v>cedric</v>
      </c>
      <c r="D1705" s="40">
        <f t="shared" si="145"/>
        <v>7</v>
      </c>
      <c r="E1705" s="40">
        <f t="shared" si="146"/>
        <v>13</v>
      </c>
      <c r="F1705" s="40" t="str">
        <f t="shared" si="147"/>
        <v>garcia</v>
      </c>
      <c r="G1705" s="40" t="str">
        <f>VLOOKUP(F1705,'Effectif contrat'!A:B,2,FALSE)</f>
        <v>PIONEER - MAINTENANCE</v>
      </c>
      <c r="H1705" s="31" t="s">
        <v>19</v>
      </c>
      <c r="I1705" s="31" t="s">
        <v>45</v>
      </c>
      <c r="J1705" s="31" t="s">
        <v>46</v>
      </c>
      <c r="K1705" s="38">
        <v>5.32</v>
      </c>
      <c r="L1705" s="31">
        <v>2</v>
      </c>
      <c r="M1705" s="38">
        <v>10.64</v>
      </c>
      <c r="N1705" s="5"/>
      <c r="O1705" t="str">
        <f>VLOOKUP(I1705,Article_famille!A:B,2,FALSE)</f>
        <v>Tête</v>
      </c>
      <c r="P1705" t="str">
        <f>VLOOKUP(A1705,'Copier commandes wix'!I:N,4,FALSE)</f>
        <v>‎10‎/‎10‎/‎2017</v>
      </c>
      <c r="Q1705">
        <f>VLOOKUP(G1705,'effectif par contrat'!A:B,2,FALSE)</f>
        <v>2</v>
      </c>
    </row>
    <row r="1706" spans="1:17" x14ac:dyDescent="0.35">
      <c r="A1706" s="58" t="s">
        <v>1944</v>
      </c>
      <c r="B1706" s="40" t="s">
        <v>611</v>
      </c>
      <c r="C1706" s="40" t="str">
        <f t="shared" si="144"/>
        <v>cedric</v>
      </c>
      <c r="D1706" s="40">
        <f t="shared" si="145"/>
        <v>7</v>
      </c>
      <c r="E1706" s="40">
        <f t="shared" si="146"/>
        <v>13</v>
      </c>
      <c r="F1706" s="40" t="str">
        <f t="shared" si="147"/>
        <v>garcia</v>
      </c>
      <c r="G1706" s="40" t="str">
        <f>VLOOKUP(F1706,'Effectif contrat'!A:B,2,FALSE)</f>
        <v>PIONEER - MAINTENANCE</v>
      </c>
      <c r="H1706" s="32" t="s">
        <v>19</v>
      </c>
      <c r="I1706" s="32" t="s">
        <v>86</v>
      </c>
      <c r="J1706" s="32"/>
      <c r="K1706" s="39">
        <v>16.88</v>
      </c>
      <c r="L1706" s="32">
        <v>1</v>
      </c>
      <c r="M1706" s="39">
        <v>16.88</v>
      </c>
      <c r="N1706" s="6"/>
      <c r="O1706" t="str">
        <f>VLOOKUP(I1706,Article_famille!A:B,2,FALSE)</f>
        <v>Auditif</v>
      </c>
      <c r="P1706" t="str">
        <f>VLOOKUP(A1706,'Copier commandes wix'!I:N,4,FALSE)</f>
        <v>‎10‎/‎10‎/‎2017</v>
      </c>
      <c r="Q1706">
        <f>VLOOKUP(G1706,'effectif par contrat'!A:B,2,FALSE)</f>
        <v>2</v>
      </c>
    </row>
    <row r="1707" spans="1:17" x14ac:dyDescent="0.35">
      <c r="A1707" s="58" t="s">
        <v>1944</v>
      </c>
      <c r="B1707" s="40" t="s">
        <v>611</v>
      </c>
      <c r="C1707" s="40" t="str">
        <f t="shared" si="144"/>
        <v>cedric</v>
      </c>
      <c r="D1707" s="40">
        <f t="shared" si="145"/>
        <v>7</v>
      </c>
      <c r="E1707" s="40">
        <f t="shared" si="146"/>
        <v>13</v>
      </c>
      <c r="F1707" s="40" t="str">
        <f t="shared" si="147"/>
        <v>garcia</v>
      </c>
      <c r="G1707" s="40" t="str">
        <f>VLOOKUP(F1707,'Effectif contrat'!A:B,2,FALSE)</f>
        <v>PIONEER - MAINTENANCE</v>
      </c>
      <c r="H1707" s="31" t="s">
        <v>19</v>
      </c>
      <c r="I1707" s="31" t="s">
        <v>122</v>
      </c>
      <c r="J1707" s="31"/>
      <c r="K1707" s="38">
        <v>13.3</v>
      </c>
      <c r="L1707" s="31">
        <v>2</v>
      </c>
      <c r="M1707" s="38">
        <v>26.6</v>
      </c>
      <c r="N1707" s="5"/>
      <c r="O1707" t="str">
        <f>VLOOKUP(I1707,Article_famille!A:B,2,FALSE)</f>
        <v>Auditif</v>
      </c>
      <c r="P1707" t="str">
        <f>VLOOKUP(A1707,'Copier commandes wix'!I:N,4,FALSE)</f>
        <v>‎10‎/‎10‎/‎2017</v>
      </c>
      <c r="Q1707">
        <f>VLOOKUP(G1707,'effectif par contrat'!A:B,2,FALSE)</f>
        <v>2</v>
      </c>
    </row>
    <row r="1708" spans="1:17" x14ac:dyDescent="0.35">
      <c r="A1708" s="58" t="s">
        <v>1944</v>
      </c>
      <c r="B1708" s="40" t="s">
        <v>611</v>
      </c>
      <c r="C1708" s="40" t="str">
        <f t="shared" si="144"/>
        <v>cedric</v>
      </c>
      <c r="D1708" s="40">
        <f t="shared" si="145"/>
        <v>7</v>
      </c>
      <c r="E1708" s="40">
        <f t="shared" si="146"/>
        <v>13</v>
      </c>
      <c r="F1708" s="40" t="str">
        <f t="shared" si="147"/>
        <v>garcia</v>
      </c>
      <c r="G1708" s="40" t="str">
        <f>VLOOKUP(F1708,'Effectif contrat'!A:B,2,FALSE)</f>
        <v>PIONEER - MAINTENANCE</v>
      </c>
      <c r="H1708" s="32" t="s">
        <v>19</v>
      </c>
      <c r="I1708" s="32" t="s">
        <v>27</v>
      </c>
      <c r="J1708" s="32"/>
      <c r="K1708" s="39">
        <v>18.350000000000001</v>
      </c>
      <c r="L1708" s="32">
        <v>2</v>
      </c>
      <c r="M1708" s="39">
        <v>36.700000000000003</v>
      </c>
      <c r="N1708" s="6"/>
      <c r="O1708" t="str">
        <f>VLOOKUP(I1708,Article_famille!A:B,2,FALSE)</f>
        <v>Respiratoire</v>
      </c>
      <c r="P1708" t="str">
        <f>VLOOKUP(A1708,'Copier commandes wix'!I:N,4,FALSE)</f>
        <v>‎10‎/‎10‎/‎2017</v>
      </c>
      <c r="Q1708">
        <f>VLOOKUP(G1708,'effectif par contrat'!A:B,2,FALSE)</f>
        <v>2</v>
      </c>
    </row>
    <row r="1709" spans="1:17" x14ac:dyDescent="0.35">
      <c r="A1709" s="58" t="s">
        <v>1944</v>
      </c>
      <c r="B1709" s="40" t="s">
        <v>611</v>
      </c>
      <c r="C1709" s="40" t="str">
        <f t="shared" si="144"/>
        <v>cedric</v>
      </c>
      <c r="D1709" s="40">
        <f t="shared" si="145"/>
        <v>7</v>
      </c>
      <c r="E1709" s="40">
        <f t="shared" si="146"/>
        <v>13</v>
      </c>
      <c r="F1709" s="40" t="str">
        <f t="shared" si="147"/>
        <v>garcia</v>
      </c>
      <c r="G1709" s="40" t="str">
        <f>VLOOKUP(F1709,'Effectif contrat'!A:B,2,FALSE)</f>
        <v>PIONEER - MAINTENANCE</v>
      </c>
      <c r="H1709" s="31" t="s">
        <v>19</v>
      </c>
      <c r="I1709" s="31" t="s">
        <v>443</v>
      </c>
      <c r="J1709" s="31"/>
      <c r="K1709" s="38">
        <v>3.95</v>
      </c>
      <c r="L1709" s="31">
        <v>40</v>
      </c>
      <c r="M1709" s="38">
        <v>158</v>
      </c>
      <c r="N1709" s="5"/>
      <c r="O1709" t="str">
        <f>VLOOKUP(I1709,Article_famille!A:B,2,FALSE)</f>
        <v>Respiratoire</v>
      </c>
      <c r="P1709" t="str">
        <f>VLOOKUP(A1709,'Copier commandes wix'!I:N,4,FALSE)</f>
        <v>‎10‎/‎10‎/‎2017</v>
      </c>
      <c r="Q1709">
        <f>VLOOKUP(G1709,'effectif par contrat'!A:B,2,FALSE)</f>
        <v>2</v>
      </c>
    </row>
    <row r="1710" spans="1:17" x14ac:dyDescent="0.35">
      <c r="A1710" s="58" t="s">
        <v>1944</v>
      </c>
      <c r="B1710" s="40" t="s">
        <v>611</v>
      </c>
      <c r="C1710" s="40" t="str">
        <f t="shared" si="144"/>
        <v>cedric</v>
      </c>
      <c r="D1710" s="40">
        <f t="shared" si="145"/>
        <v>7</v>
      </c>
      <c r="E1710" s="40">
        <f t="shared" si="146"/>
        <v>13</v>
      </c>
      <c r="F1710" s="40" t="str">
        <f t="shared" si="147"/>
        <v>garcia</v>
      </c>
      <c r="G1710" s="40" t="str">
        <f>VLOOKUP(F1710,'Effectif contrat'!A:B,2,FALSE)</f>
        <v>PIONEER - MAINTENANCE</v>
      </c>
      <c r="H1710" s="32" t="s">
        <v>19</v>
      </c>
      <c r="I1710" s="32" t="s">
        <v>525</v>
      </c>
      <c r="J1710" s="32"/>
      <c r="K1710" s="39">
        <v>37.619999999999997</v>
      </c>
      <c r="L1710" s="32">
        <v>1</v>
      </c>
      <c r="M1710" s="39">
        <v>37.619999999999997</v>
      </c>
      <c r="N1710" s="6"/>
      <c r="O1710" t="str">
        <f>VLOOKUP(I1710,Article_famille!A:B,2,FALSE)</f>
        <v>Tête</v>
      </c>
      <c r="P1710" t="str">
        <f>VLOOKUP(A1710,'Copier commandes wix'!I:N,4,FALSE)</f>
        <v>‎10‎/‎10‎/‎2017</v>
      </c>
      <c r="Q1710">
        <f>VLOOKUP(G1710,'effectif par contrat'!A:B,2,FALSE)</f>
        <v>2</v>
      </c>
    </row>
    <row r="1711" spans="1:17" x14ac:dyDescent="0.35">
      <c r="A1711" s="58" t="s">
        <v>1944</v>
      </c>
      <c r="B1711" s="40" t="s">
        <v>611</v>
      </c>
      <c r="C1711" s="40" t="str">
        <f t="shared" si="144"/>
        <v>cedric</v>
      </c>
      <c r="D1711" s="40">
        <f t="shared" si="145"/>
        <v>7</v>
      </c>
      <c r="E1711" s="40">
        <f t="shared" si="146"/>
        <v>13</v>
      </c>
      <c r="F1711" s="40" t="str">
        <f t="shared" si="147"/>
        <v>garcia</v>
      </c>
      <c r="G1711" s="40" t="str">
        <f>VLOOKUP(F1711,'Effectif contrat'!A:B,2,FALSE)</f>
        <v>PIONEER - MAINTENANCE</v>
      </c>
      <c r="H1711" s="31" t="s">
        <v>19</v>
      </c>
      <c r="I1711" s="31" t="s">
        <v>163</v>
      </c>
      <c r="J1711" s="31" t="s">
        <v>508</v>
      </c>
      <c r="K1711" s="38">
        <v>3.36</v>
      </c>
      <c r="L1711" s="31">
        <v>2</v>
      </c>
      <c r="M1711" s="38">
        <v>6.72</v>
      </c>
      <c r="N1711" s="5"/>
      <c r="O1711" t="str">
        <f>VLOOKUP(I1711,Article_famille!A:B,2,FALSE)</f>
        <v>Corps</v>
      </c>
      <c r="P1711" t="str">
        <f>VLOOKUP(A1711,'Copier commandes wix'!I:N,4,FALSE)</f>
        <v>‎10‎/‎10‎/‎2017</v>
      </c>
      <c r="Q1711">
        <f>VLOOKUP(G1711,'effectif par contrat'!A:B,2,FALSE)</f>
        <v>2</v>
      </c>
    </row>
    <row r="1712" spans="1:17" x14ac:dyDescent="0.35">
      <c r="A1712" s="58" t="s">
        <v>1944</v>
      </c>
      <c r="B1712" s="40" t="s">
        <v>611</v>
      </c>
      <c r="C1712" s="40" t="str">
        <f t="shared" ref="C1712:C1770" si="148">IFERROR(MID(B1712,1,FIND(" ",B1712,1)-1),"")</f>
        <v>cedric</v>
      </c>
      <c r="D1712" s="40">
        <f t="shared" ref="D1712:D1770" si="149">LEN(C1712)+1</f>
        <v>7</v>
      </c>
      <c r="E1712" s="40">
        <f t="shared" ref="E1712:E1770" si="150">LEN(B1712)</f>
        <v>13</v>
      </c>
      <c r="F1712" s="40" t="str">
        <f t="shared" ref="F1712:F1770" si="151">RIGHT(B1712,E1712-D1712)</f>
        <v>garcia</v>
      </c>
      <c r="G1712" s="40" t="str">
        <f>VLOOKUP(F1712,'Effectif contrat'!A:B,2,FALSE)</f>
        <v>PIONEER - MAINTENANCE</v>
      </c>
      <c r="H1712" s="32" t="s">
        <v>19</v>
      </c>
      <c r="I1712" s="32" t="s">
        <v>163</v>
      </c>
      <c r="J1712" s="32" t="s">
        <v>164</v>
      </c>
      <c r="K1712" s="39">
        <v>3.36</v>
      </c>
      <c r="L1712" s="32">
        <v>4</v>
      </c>
      <c r="M1712" s="39">
        <v>13.44</v>
      </c>
      <c r="N1712" s="6"/>
      <c r="O1712" t="str">
        <f>VLOOKUP(I1712,Article_famille!A:B,2,FALSE)</f>
        <v>Corps</v>
      </c>
      <c r="P1712" t="str">
        <f>VLOOKUP(A1712,'Copier commandes wix'!I:N,4,FALSE)</f>
        <v>‎10‎/‎10‎/‎2017</v>
      </c>
      <c r="Q1712">
        <f>VLOOKUP(G1712,'effectif par contrat'!A:B,2,FALSE)</f>
        <v>2</v>
      </c>
    </row>
    <row r="1713" spans="1:17" x14ac:dyDescent="0.35">
      <c r="A1713" s="58" t="s">
        <v>1944</v>
      </c>
      <c r="B1713" s="40" t="s">
        <v>611</v>
      </c>
      <c r="C1713" s="40" t="str">
        <f t="shared" si="148"/>
        <v>cedric</v>
      </c>
      <c r="D1713" s="40">
        <f t="shared" si="149"/>
        <v>7</v>
      </c>
      <c r="E1713" s="40">
        <f t="shared" si="150"/>
        <v>13</v>
      </c>
      <c r="F1713" s="40" t="str">
        <f t="shared" si="151"/>
        <v>garcia</v>
      </c>
      <c r="G1713" s="40" t="str">
        <f>VLOOKUP(F1713,'Effectif contrat'!A:B,2,FALSE)</f>
        <v>PIONEER - MAINTENANCE</v>
      </c>
      <c r="H1713" s="31" t="s">
        <v>19</v>
      </c>
      <c r="I1713" s="31" t="s">
        <v>163</v>
      </c>
      <c r="J1713" s="31" t="s">
        <v>222</v>
      </c>
      <c r="K1713" s="38">
        <v>3.36</v>
      </c>
      <c r="L1713" s="31">
        <v>5</v>
      </c>
      <c r="M1713" s="38">
        <v>16.8</v>
      </c>
      <c r="N1713" s="5"/>
      <c r="O1713" t="str">
        <f>VLOOKUP(I1713,Article_famille!A:B,2,FALSE)</f>
        <v>Corps</v>
      </c>
      <c r="P1713" t="str">
        <f>VLOOKUP(A1713,'Copier commandes wix'!I:N,4,FALSE)</f>
        <v>‎10‎/‎10‎/‎2017</v>
      </c>
      <c r="Q1713">
        <f>VLOOKUP(G1713,'effectif par contrat'!A:B,2,FALSE)</f>
        <v>2</v>
      </c>
    </row>
    <row r="1714" spans="1:17" x14ac:dyDescent="0.35">
      <c r="A1714" s="58" t="s">
        <v>1944</v>
      </c>
      <c r="B1714" s="40" t="s">
        <v>611</v>
      </c>
      <c r="C1714" s="40" t="str">
        <f t="shared" si="148"/>
        <v>cedric</v>
      </c>
      <c r="D1714" s="40">
        <f t="shared" si="149"/>
        <v>7</v>
      </c>
      <c r="E1714" s="40">
        <f t="shared" si="150"/>
        <v>13</v>
      </c>
      <c r="F1714" s="40" t="str">
        <f t="shared" si="151"/>
        <v>garcia</v>
      </c>
      <c r="G1714" s="40" t="str">
        <f>VLOOKUP(F1714,'Effectif contrat'!A:B,2,FALSE)</f>
        <v>PIONEER - MAINTENANCE</v>
      </c>
      <c r="H1714" s="32" t="s">
        <v>19</v>
      </c>
      <c r="I1714" s="32" t="s">
        <v>163</v>
      </c>
      <c r="J1714" s="32" t="s">
        <v>485</v>
      </c>
      <c r="K1714" s="39">
        <v>3.36</v>
      </c>
      <c r="L1714" s="32">
        <v>3</v>
      </c>
      <c r="M1714" s="39">
        <v>10.08</v>
      </c>
      <c r="N1714" s="6"/>
      <c r="O1714" t="str">
        <f>VLOOKUP(I1714,Article_famille!A:B,2,FALSE)</f>
        <v>Corps</v>
      </c>
      <c r="P1714" t="str">
        <f>VLOOKUP(A1714,'Copier commandes wix'!I:N,4,FALSE)</f>
        <v>‎10‎/‎10‎/‎2017</v>
      </c>
      <c r="Q1714">
        <f>VLOOKUP(G1714,'effectif par contrat'!A:B,2,FALSE)</f>
        <v>2</v>
      </c>
    </row>
    <row r="1715" spans="1:17" x14ac:dyDescent="0.35">
      <c r="A1715" s="58" t="s">
        <v>1945</v>
      </c>
      <c r="B1715" s="40" t="s">
        <v>1557</v>
      </c>
      <c r="C1715" s="40" t="str">
        <f t="shared" si="148"/>
        <v>Tristan</v>
      </c>
      <c r="D1715" s="40">
        <f t="shared" si="149"/>
        <v>8</v>
      </c>
      <c r="E1715" s="40">
        <f t="shared" si="150"/>
        <v>16</v>
      </c>
      <c r="F1715" s="40" t="str">
        <f t="shared" si="151"/>
        <v>Calmelly</v>
      </c>
      <c r="G1715" s="40" t="str">
        <f>VLOOKUP(F1715,'Effectif contrat'!A:B,2,FALSE)</f>
        <v xml:space="preserve">AIRBUS - MAINTENANCE OES </v>
      </c>
      <c r="H1715" s="31" t="s">
        <v>19</v>
      </c>
      <c r="I1715" s="31" t="s">
        <v>86</v>
      </c>
      <c r="J1715" s="31"/>
      <c r="K1715" s="38">
        <v>16.88</v>
      </c>
      <c r="L1715" s="31">
        <v>1</v>
      </c>
      <c r="M1715" s="38">
        <v>16.88</v>
      </c>
      <c r="N1715" s="5"/>
      <c r="O1715" t="str">
        <f>VLOOKUP(I1715,Article_famille!A:B,2,FALSE)</f>
        <v>Auditif</v>
      </c>
      <c r="P1715" t="str">
        <f>VLOOKUP(A1715,'Copier commandes wix'!I:N,4,FALSE)</f>
        <v>‎11‎/‎10‎/‎2017</v>
      </c>
      <c r="Q1715">
        <f>VLOOKUP(G1715,'effectif par contrat'!A:B,2,FALSE)</f>
        <v>34</v>
      </c>
    </row>
    <row r="1716" spans="1:17" x14ac:dyDescent="0.35">
      <c r="A1716" s="58" t="s">
        <v>1946</v>
      </c>
      <c r="B1716" s="40" t="s">
        <v>214</v>
      </c>
      <c r="C1716" s="40" t="str">
        <f t="shared" si="148"/>
        <v>vincent</v>
      </c>
      <c r="D1716" s="40">
        <f t="shared" si="149"/>
        <v>8</v>
      </c>
      <c r="E1716" s="40">
        <f t="shared" si="150"/>
        <v>16</v>
      </c>
      <c r="F1716" s="40" t="str">
        <f t="shared" si="151"/>
        <v>davantes</v>
      </c>
      <c r="G1716" s="40" t="str">
        <f>VLOOKUP(F1716,'Effectif contrat'!A:B,2,FALSE)</f>
        <v>AIRBUS - TRAVAUX MOSE</v>
      </c>
      <c r="H1716" s="31" t="s">
        <v>19</v>
      </c>
      <c r="I1716" s="31" t="s">
        <v>472</v>
      </c>
      <c r="J1716" s="31"/>
      <c r="K1716" s="38">
        <v>3.97</v>
      </c>
      <c r="L1716" s="31">
        <v>3</v>
      </c>
      <c r="M1716" s="38">
        <v>11.91</v>
      </c>
      <c r="N1716" s="5"/>
      <c r="O1716" t="str">
        <f>VLOOKUP(I1716,Article_famille!A:B,2,FALSE)</f>
        <v>Mains</v>
      </c>
      <c r="P1716" t="str">
        <f>VLOOKUP(A1716,'Copier commandes wix'!I:N,4,FALSE)</f>
        <v>‎11‎/‎10‎/‎2017</v>
      </c>
      <c r="Q1716">
        <f>VLOOKUP(G1716,'effectif par contrat'!A:B,2,FALSE)</f>
        <v>5</v>
      </c>
    </row>
    <row r="1717" spans="1:17" x14ac:dyDescent="0.35">
      <c r="A1717" s="58" t="s">
        <v>1947</v>
      </c>
      <c r="B1717" s="40" t="s">
        <v>527</v>
      </c>
      <c r="C1717" s="40" t="str">
        <f t="shared" si="148"/>
        <v>jean-luc</v>
      </c>
      <c r="D1717" s="40">
        <f t="shared" si="149"/>
        <v>9</v>
      </c>
      <c r="E1717" s="40">
        <f t="shared" si="150"/>
        <v>13</v>
      </c>
      <c r="F1717" s="40" t="str">
        <f t="shared" si="151"/>
        <v>CEBE</v>
      </c>
      <c r="G1717" s="40" t="str">
        <f>VLOOKUP(F1717,'Effectif contrat'!A:B,2,FALSE)</f>
        <v>CHANTIERS ELEC - REIXACH</v>
      </c>
      <c r="H1717" s="31" t="s">
        <v>19</v>
      </c>
      <c r="I1717" s="31" t="s">
        <v>468</v>
      </c>
      <c r="J1717" s="31"/>
      <c r="K1717" s="38">
        <v>5.63</v>
      </c>
      <c r="L1717" s="31">
        <v>4</v>
      </c>
      <c r="M1717" s="38">
        <v>22.52</v>
      </c>
      <c r="N1717" s="5"/>
      <c r="O1717" t="str">
        <f>VLOOKUP(I1717,Article_famille!A:B,2,FALSE)</f>
        <v>Yeux</v>
      </c>
      <c r="P1717" t="str">
        <f>VLOOKUP(A1717,'Copier commandes wix'!I:N,4,FALSE)</f>
        <v>‎17‎/‎10‎/‎2017</v>
      </c>
      <c r="Q1717">
        <f>VLOOKUP(G1717,'effectif par contrat'!A:B,2,FALSE)</f>
        <v>6</v>
      </c>
    </row>
    <row r="1718" spans="1:17" x14ac:dyDescent="0.35">
      <c r="A1718" s="58" t="s">
        <v>1947</v>
      </c>
      <c r="B1718" s="40" t="s">
        <v>527</v>
      </c>
      <c r="C1718" s="40" t="str">
        <f t="shared" si="148"/>
        <v>jean-luc</v>
      </c>
      <c r="D1718" s="40">
        <f t="shared" si="149"/>
        <v>9</v>
      </c>
      <c r="E1718" s="40">
        <f t="shared" si="150"/>
        <v>13</v>
      </c>
      <c r="F1718" s="40" t="str">
        <f t="shared" si="151"/>
        <v>CEBE</v>
      </c>
      <c r="G1718" s="40" t="str">
        <f>VLOOKUP(F1718,'Effectif contrat'!A:B,2,FALSE)</f>
        <v>CHANTIERS ELEC - REIXACH</v>
      </c>
      <c r="H1718" s="32" t="s">
        <v>19</v>
      </c>
      <c r="I1718" s="32" t="s">
        <v>66</v>
      </c>
      <c r="J1718" s="32"/>
      <c r="K1718" s="39">
        <v>7.51</v>
      </c>
      <c r="L1718" s="32">
        <v>4</v>
      </c>
      <c r="M1718" s="39">
        <v>30.04</v>
      </c>
      <c r="N1718" s="6"/>
      <c r="O1718" t="str">
        <f>VLOOKUP(I1718,Article_famille!A:B,2,FALSE)</f>
        <v>Yeux</v>
      </c>
      <c r="P1718" t="str">
        <f>VLOOKUP(A1718,'Copier commandes wix'!I:N,4,FALSE)</f>
        <v>‎17‎/‎10‎/‎2017</v>
      </c>
      <c r="Q1718">
        <f>VLOOKUP(G1718,'effectif par contrat'!A:B,2,FALSE)</f>
        <v>6</v>
      </c>
    </row>
    <row r="1719" spans="1:17" x14ac:dyDescent="0.35">
      <c r="A1719" s="58" t="s">
        <v>1948</v>
      </c>
      <c r="B1719" s="40" t="s">
        <v>497</v>
      </c>
      <c r="C1719" s="40" t="str">
        <f t="shared" si="148"/>
        <v>ALEXANDRE</v>
      </c>
      <c r="D1719" s="40">
        <f t="shared" si="149"/>
        <v>10</v>
      </c>
      <c r="E1719" s="40">
        <f t="shared" si="150"/>
        <v>20</v>
      </c>
      <c r="F1719" s="40" t="str">
        <f t="shared" si="151"/>
        <v>MOUREMBLES</v>
      </c>
      <c r="G1719" s="40" t="str">
        <f>VLOOKUP(F1719,'Effectif contrat'!A:B,2,FALSE)</f>
        <v>CLIENTS DIVERS - TRAVAUX &amp; MAINTENANCE</v>
      </c>
      <c r="H1719" s="31" t="s">
        <v>112</v>
      </c>
      <c r="I1719" s="31" t="s">
        <v>603</v>
      </c>
      <c r="J1719" s="31" t="s">
        <v>605</v>
      </c>
      <c r="K1719" s="38">
        <v>0</v>
      </c>
      <c r="L1719" s="31">
        <v>2</v>
      </c>
      <c r="M1719" s="38">
        <v>0</v>
      </c>
      <c r="N1719" s="5"/>
      <c r="O1719" t="str">
        <f>VLOOKUP(I1719,Article_famille!A:B,2,FALSE)</f>
        <v>VPI</v>
      </c>
      <c r="P1719" t="str">
        <f>VLOOKUP(A1719,'Copier commandes wix'!I:N,4,FALSE)</f>
        <v>‎23‎/‎10‎/‎2017</v>
      </c>
      <c r="Q1719">
        <f>VLOOKUP(G1719,'effectif par contrat'!A:B,2,FALSE)</f>
        <v>8</v>
      </c>
    </row>
    <row r="1720" spans="1:17" x14ac:dyDescent="0.35">
      <c r="A1720" s="58" t="s">
        <v>1948</v>
      </c>
      <c r="B1720" s="40" t="s">
        <v>497</v>
      </c>
      <c r="C1720" s="40" t="str">
        <f t="shared" si="148"/>
        <v>ALEXANDRE</v>
      </c>
      <c r="D1720" s="40">
        <f t="shared" si="149"/>
        <v>10</v>
      </c>
      <c r="E1720" s="40">
        <f t="shared" si="150"/>
        <v>20</v>
      </c>
      <c r="F1720" s="40" t="str">
        <f t="shared" si="151"/>
        <v>MOUREMBLES</v>
      </c>
      <c r="G1720" s="40" t="str">
        <f>VLOOKUP(F1720,'Effectif contrat'!A:B,2,FALSE)</f>
        <v>CLIENTS DIVERS - TRAVAUX &amp; MAINTENANCE</v>
      </c>
      <c r="H1720" s="32" t="s">
        <v>112</v>
      </c>
      <c r="I1720" s="32" t="s">
        <v>601</v>
      </c>
      <c r="J1720" s="32" t="s">
        <v>602</v>
      </c>
      <c r="K1720" s="39">
        <v>0</v>
      </c>
      <c r="L1720" s="32">
        <v>2</v>
      </c>
      <c r="M1720" s="39">
        <v>0</v>
      </c>
      <c r="N1720" s="6"/>
      <c r="O1720" t="str">
        <f>VLOOKUP(I1720,Article_famille!A:B,2,FALSE)</f>
        <v>VPI</v>
      </c>
      <c r="P1720" t="str">
        <f>VLOOKUP(A1720,'Copier commandes wix'!I:N,4,FALSE)</f>
        <v>‎23‎/‎10‎/‎2017</v>
      </c>
      <c r="Q1720">
        <f>VLOOKUP(G1720,'effectif par contrat'!A:B,2,FALSE)</f>
        <v>8</v>
      </c>
    </row>
    <row r="1721" spans="1:17" x14ac:dyDescent="0.35">
      <c r="A1721" s="58" t="s">
        <v>1948</v>
      </c>
      <c r="B1721" s="40" t="s">
        <v>497</v>
      </c>
      <c r="C1721" s="40" t="str">
        <f t="shared" si="148"/>
        <v>ALEXANDRE</v>
      </c>
      <c r="D1721" s="40">
        <f t="shared" si="149"/>
        <v>10</v>
      </c>
      <c r="E1721" s="40">
        <f t="shared" si="150"/>
        <v>20</v>
      </c>
      <c r="F1721" s="40" t="str">
        <f t="shared" si="151"/>
        <v>MOUREMBLES</v>
      </c>
      <c r="G1721" s="40" t="str">
        <f>VLOOKUP(F1721,'Effectif contrat'!A:B,2,FALSE)</f>
        <v>CLIENTS DIVERS - TRAVAUX &amp; MAINTENANCE</v>
      </c>
      <c r="H1721" s="31" t="s">
        <v>112</v>
      </c>
      <c r="I1721" s="31" t="s">
        <v>113</v>
      </c>
      <c r="J1721" s="31" t="s">
        <v>15</v>
      </c>
      <c r="K1721" s="38">
        <v>0</v>
      </c>
      <c r="L1721" s="31">
        <v>2</v>
      </c>
      <c r="M1721" s="38">
        <v>0</v>
      </c>
      <c r="N1721" s="5"/>
      <c r="O1721" t="str">
        <f>VLOOKUP(I1721,Article_famille!A:B,2,FALSE)</f>
        <v>VPI</v>
      </c>
      <c r="P1721" t="str">
        <f>VLOOKUP(A1721,'Copier commandes wix'!I:N,4,FALSE)</f>
        <v>‎23‎/‎10‎/‎2017</v>
      </c>
      <c r="Q1721">
        <f>VLOOKUP(G1721,'effectif par contrat'!A:B,2,FALSE)</f>
        <v>8</v>
      </c>
    </row>
    <row r="1722" spans="1:17" x14ac:dyDescent="0.35">
      <c r="A1722" s="58" t="s">
        <v>1949</v>
      </c>
      <c r="B1722" s="40" t="s">
        <v>18</v>
      </c>
      <c r="C1722" s="40" t="str">
        <f t="shared" si="148"/>
        <v>Romain</v>
      </c>
      <c r="D1722" s="40">
        <f t="shared" si="149"/>
        <v>7</v>
      </c>
      <c r="E1722" s="40">
        <f t="shared" si="150"/>
        <v>14</v>
      </c>
      <c r="F1722" s="40" t="str">
        <f t="shared" si="151"/>
        <v>VERGNES</v>
      </c>
      <c r="G1722" s="40" t="str">
        <f>VLOOKUP(F1722,'Effectif contrat'!A:B,2,FALSE)</f>
        <v>AIRBUS - MAINTENANCE MOSE</v>
      </c>
      <c r="H1722" s="31" t="s">
        <v>19</v>
      </c>
      <c r="I1722" s="31" t="s">
        <v>455</v>
      </c>
      <c r="J1722" s="31">
        <v>42</v>
      </c>
      <c r="K1722" s="38">
        <v>45.67</v>
      </c>
      <c r="L1722" s="31">
        <v>1</v>
      </c>
      <c r="M1722" s="38">
        <v>45.67</v>
      </c>
      <c r="N1722" s="5"/>
      <c r="O1722" t="str">
        <f>VLOOKUP(I1722,Article_famille!A:B,2,FALSE)</f>
        <v>Pieds</v>
      </c>
      <c r="P1722" t="str">
        <f>VLOOKUP(A1722,'Copier commandes wix'!I:N,4,FALSE)</f>
        <v>‎24‎/‎10‎/‎2017</v>
      </c>
      <c r="Q1722">
        <f>VLOOKUP(G1722,'effectif par contrat'!A:B,2,FALSE)</f>
        <v>37</v>
      </c>
    </row>
    <row r="1723" spans="1:17" x14ac:dyDescent="0.35">
      <c r="A1723" s="58" t="s">
        <v>1949</v>
      </c>
      <c r="B1723" s="40" t="s">
        <v>18</v>
      </c>
      <c r="C1723" s="40" t="str">
        <f t="shared" si="148"/>
        <v>Romain</v>
      </c>
      <c r="D1723" s="40">
        <f t="shared" si="149"/>
        <v>7</v>
      </c>
      <c r="E1723" s="40">
        <f t="shared" si="150"/>
        <v>14</v>
      </c>
      <c r="F1723" s="40" t="str">
        <f t="shared" si="151"/>
        <v>VERGNES</v>
      </c>
      <c r="G1723" s="40" t="str">
        <f>VLOOKUP(F1723,'Effectif contrat'!A:B,2,FALSE)</f>
        <v>AIRBUS - MAINTENANCE MOSE</v>
      </c>
      <c r="H1723" s="32" t="s">
        <v>19</v>
      </c>
      <c r="I1723" s="32" t="s">
        <v>455</v>
      </c>
      <c r="J1723" s="32">
        <v>44</v>
      </c>
      <c r="K1723" s="39">
        <v>45.67</v>
      </c>
      <c r="L1723" s="32">
        <v>1</v>
      </c>
      <c r="M1723" s="39">
        <v>45.67</v>
      </c>
      <c r="N1723" s="6"/>
      <c r="O1723" t="str">
        <f>VLOOKUP(I1723,Article_famille!A:B,2,FALSE)</f>
        <v>Pieds</v>
      </c>
      <c r="P1723" t="str">
        <f>VLOOKUP(A1723,'Copier commandes wix'!I:N,4,FALSE)</f>
        <v>‎24‎/‎10‎/‎2017</v>
      </c>
      <c r="Q1723">
        <f>VLOOKUP(G1723,'effectif par contrat'!A:B,2,FALSE)</f>
        <v>37</v>
      </c>
    </row>
    <row r="1724" spans="1:17" x14ac:dyDescent="0.35">
      <c r="A1724" s="58" t="s">
        <v>1950</v>
      </c>
      <c r="B1724" s="40" t="s">
        <v>527</v>
      </c>
      <c r="C1724" s="40" t="str">
        <f t="shared" si="148"/>
        <v>jean-luc</v>
      </c>
      <c r="D1724" s="40">
        <f t="shared" si="149"/>
        <v>9</v>
      </c>
      <c r="E1724" s="40">
        <f t="shared" si="150"/>
        <v>13</v>
      </c>
      <c r="F1724" s="40" t="str">
        <f t="shared" si="151"/>
        <v>CEBE</v>
      </c>
      <c r="G1724" s="40" t="str">
        <f>VLOOKUP(F1724,'Effectif contrat'!A:B,2,FALSE)</f>
        <v>CHANTIERS ELEC - REIXACH</v>
      </c>
      <c r="H1724" s="31" t="s">
        <v>19</v>
      </c>
      <c r="I1724" s="31" t="s">
        <v>20</v>
      </c>
      <c r="J1724" s="31">
        <v>9</v>
      </c>
      <c r="K1724" s="38">
        <v>3.71</v>
      </c>
      <c r="L1724" s="31">
        <v>20</v>
      </c>
      <c r="M1724" s="38">
        <v>74.2</v>
      </c>
      <c r="N1724" s="5"/>
      <c r="O1724" t="str">
        <f>VLOOKUP(I1724,Article_famille!A:B,2,FALSE)</f>
        <v>Mains</v>
      </c>
      <c r="P1724" t="str">
        <f>VLOOKUP(A1724,'Copier commandes wix'!I:N,4,FALSE)</f>
        <v>‎18‎/‎10‎/‎2017</v>
      </c>
      <c r="Q1724">
        <f>VLOOKUP(G1724,'effectif par contrat'!A:B,2,FALSE)</f>
        <v>6</v>
      </c>
    </row>
    <row r="1725" spans="1:17" x14ac:dyDescent="0.35">
      <c r="A1725" s="58" t="s">
        <v>1950</v>
      </c>
      <c r="B1725" s="40" t="s">
        <v>527</v>
      </c>
      <c r="C1725" s="40" t="str">
        <f t="shared" si="148"/>
        <v>jean-luc</v>
      </c>
      <c r="D1725" s="40">
        <f t="shared" si="149"/>
        <v>9</v>
      </c>
      <c r="E1725" s="40">
        <f t="shared" si="150"/>
        <v>13</v>
      </c>
      <c r="F1725" s="40" t="str">
        <f t="shared" si="151"/>
        <v>CEBE</v>
      </c>
      <c r="G1725" s="40" t="str">
        <f>VLOOKUP(F1725,'Effectif contrat'!A:B,2,FALSE)</f>
        <v>CHANTIERS ELEC - REIXACH</v>
      </c>
      <c r="H1725" s="32" t="s">
        <v>19</v>
      </c>
      <c r="I1725" s="32" t="s">
        <v>20</v>
      </c>
      <c r="J1725" s="32">
        <v>10</v>
      </c>
      <c r="K1725" s="39">
        <v>3.71</v>
      </c>
      <c r="L1725" s="32">
        <v>10</v>
      </c>
      <c r="M1725" s="39">
        <v>37.1</v>
      </c>
      <c r="N1725" s="6"/>
      <c r="O1725" t="str">
        <f>VLOOKUP(I1725,Article_famille!A:B,2,FALSE)</f>
        <v>Mains</v>
      </c>
      <c r="P1725" t="str">
        <f>VLOOKUP(A1725,'Copier commandes wix'!I:N,4,FALSE)</f>
        <v>‎18‎/‎10‎/‎2017</v>
      </c>
      <c r="Q1725">
        <f>VLOOKUP(G1725,'effectif par contrat'!A:B,2,FALSE)</f>
        <v>6</v>
      </c>
    </row>
    <row r="1726" spans="1:17" x14ac:dyDescent="0.35">
      <c r="A1726" s="58" t="s">
        <v>1951</v>
      </c>
      <c r="B1726" s="40" t="s">
        <v>1561</v>
      </c>
      <c r="C1726" s="40" t="str">
        <f t="shared" si="148"/>
        <v>Romain</v>
      </c>
      <c r="D1726" s="40">
        <f t="shared" si="149"/>
        <v>7</v>
      </c>
      <c r="E1726" s="40">
        <f t="shared" si="150"/>
        <v>13</v>
      </c>
      <c r="F1726" s="40" t="str">
        <f t="shared" si="151"/>
        <v>VIDONI</v>
      </c>
      <c r="G1726" s="40" t="str">
        <f>VLOOKUP(F1726,'Effectif contrat'!A:B,2,FALSE)</f>
        <v>AIRBUS - MAINTENANCE MOSE</v>
      </c>
      <c r="H1726" s="31" t="s">
        <v>112</v>
      </c>
      <c r="I1726" s="31" t="s">
        <v>208</v>
      </c>
      <c r="J1726" s="31" t="s">
        <v>605</v>
      </c>
      <c r="K1726" s="38">
        <v>0</v>
      </c>
      <c r="L1726" s="31">
        <v>2</v>
      </c>
      <c r="M1726" s="38">
        <v>0</v>
      </c>
      <c r="N1726" s="5"/>
      <c r="O1726" t="str">
        <f>VLOOKUP(I1726,Article_famille!A:B,2,FALSE)</f>
        <v>VPI</v>
      </c>
      <c r="P1726" t="str">
        <f>VLOOKUP(A1726,'Copier commandes wix'!I:N,4,FALSE)</f>
        <v>‎20‎/‎10‎/‎2017</v>
      </c>
      <c r="Q1726">
        <f>VLOOKUP(G1726,'effectif par contrat'!A:B,2,FALSE)</f>
        <v>37</v>
      </c>
    </row>
    <row r="1727" spans="1:17" x14ac:dyDescent="0.35">
      <c r="A1727" s="58" t="s">
        <v>1951</v>
      </c>
      <c r="B1727" s="40" t="s">
        <v>1561</v>
      </c>
      <c r="C1727" s="40" t="str">
        <f t="shared" si="148"/>
        <v>Romain</v>
      </c>
      <c r="D1727" s="40">
        <f t="shared" si="149"/>
        <v>7</v>
      </c>
      <c r="E1727" s="40">
        <f t="shared" si="150"/>
        <v>13</v>
      </c>
      <c r="F1727" s="40" t="str">
        <f t="shared" si="151"/>
        <v>VIDONI</v>
      </c>
      <c r="G1727" s="40" t="str">
        <f>VLOOKUP(F1727,'Effectif contrat'!A:B,2,FALSE)</f>
        <v>AIRBUS - MAINTENANCE MOSE</v>
      </c>
      <c r="H1727" s="32" t="s">
        <v>112</v>
      </c>
      <c r="I1727" s="32" t="s">
        <v>207</v>
      </c>
      <c r="J1727" s="32" t="s">
        <v>506</v>
      </c>
      <c r="K1727" s="39">
        <v>0</v>
      </c>
      <c r="L1727" s="32">
        <v>3</v>
      </c>
      <c r="M1727" s="39">
        <v>0</v>
      </c>
      <c r="N1727" s="6"/>
      <c r="O1727" t="str">
        <f>VLOOKUP(I1727,Article_famille!A:B,2,FALSE)</f>
        <v>VPI</v>
      </c>
      <c r="P1727" t="str">
        <f>VLOOKUP(A1727,'Copier commandes wix'!I:N,4,FALSE)</f>
        <v>‎20‎/‎10‎/‎2017</v>
      </c>
      <c r="Q1727">
        <f>VLOOKUP(G1727,'effectif par contrat'!A:B,2,FALSE)</f>
        <v>37</v>
      </c>
    </row>
    <row r="1728" spans="1:17" x14ac:dyDescent="0.35">
      <c r="A1728" s="58" t="s">
        <v>1952</v>
      </c>
      <c r="B1728" s="40" t="s">
        <v>1561</v>
      </c>
      <c r="C1728" s="40" t="str">
        <f t="shared" si="148"/>
        <v>Romain</v>
      </c>
      <c r="D1728" s="40">
        <f t="shared" si="149"/>
        <v>7</v>
      </c>
      <c r="E1728" s="40">
        <f t="shared" si="150"/>
        <v>13</v>
      </c>
      <c r="F1728" s="40" t="str">
        <f t="shared" si="151"/>
        <v>VIDONI</v>
      </c>
      <c r="G1728" s="40" t="str">
        <f>VLOOKUP(F1728,'Effectif contrat'!A:B,2,FALSE)</f>
        <v>AIRBUS - MAINTENANCE MOSE</v>
      </c>
      <c r="H1728" s="31" t="s">
        <v>112</v>
      </c>
      <c r="I1728" s="31" t="s">
        <v>113</v>
      </c>
      <c r="J1728" s="31" t="s">
        <v>15</v>
      </c>
      <c r="K1728" s="38">
        <v>0</v>
      </c>
      <c r="L1728" s="31">
        <v>5</v>
      </c>
      <c r="M1728" s="38">
        <v>0</v>
      </c>
      <c r="N1728" s="5"/>
      <c r="O1728" t="str">
        <f>VLOOKUP(I1728,Article_famille!A:B,2,FALSE)</f>
        <v>VPI</v>
      </c>
      <c r="P1728" t="str">
        <f>VLOOKUP(A1728,'Copier commandes wix'!I:N,4,FALSE)</f>
        <v>‎20‎/‎10‎/‎2017</v>
      </c>
      <c r="Q1728">
        <f>VLOOKUP(G1728,'effectif par contrat'!A:B,2,FALSE)</f>
        <v>37</v>
      </c>
    </row>
    <row r="1729" spans="1:17" x14ac:dyDescent="0.35">
      <c r="A1729" s="58" t="s">
        <v>1952</v>
      </c>
      <c r="B1729" s="40" t="s">
        <v>1561</v>
      </c>
      <c r="C1729" s="40" t="str">
        <f t="shared" si="148"/>
        <v>Romain</v>
      </c>
      <c r="D1729" s="40">
        <f t="shared" si="149"/>
        <v>7</v>
      </c>
      <c r="E1729" s="40">
        <f t="shared" si="150"/>
        <v>13</v>
      </c>
      <c r="F1729" s="40" t="str">
        <f t="shared" si="151"/>
        <v>VIDONI</v>
      </c>
      <c r="G1729" s="40" t="str">
        <f>VLOOKUP(F1729,'Effectif contrat'!A:B,2,FALSE)</f>
        <v>AIRBUS - MAINTENANCE MOSE</v>
      </c>
      <c r="H1729" s="32" t="s">
        <v>112</v>
      </c>
      <c r="I1729" s="32" t="s">
        <v>211</v>
      </c>
      <c r="J1729" s="32" t="s">
        <v>15</v>
      </c>
      <c r="K1729" s="39">
        <v>0</v>
      </c>
      <c r="L1729" s="32">
        <v>1</v>
      </c>
      <c r="M1729" s="39">
        <v>0</v>
      </c>
      <c r="N1729" s="6"/>
      <c r="O1729" t="str">
        <f>VLOOKUP(I1729,Article_famille!A:B,2,FALSE)</f>
        <v>VPI</v>
      </c>
      <c r="P1729" t="str">
        <f>VLOOKUP(A1729,'Copier commandes wix'!I:N,4,FALSE)</f>
        <v>‎20‎/‎10‎/‎2017</v>
      </c>
      <c r="Q1729">
        <f>VLOOKUP(G1729,'effectif par contrat'!A:B,2,FALSE)</f>
        <v>37</v>
      </c>
    </row>
    <row r="1730" spans="1:17" x14ac:dyDescent="0.35">
      <c r="A1730" s="58" t="s">
        <v>1952</v>
      </c>
      <c r="B1730" s="40" t="s">
        <v>1561</v>
      </c>
      <c r="C1730" s="40" t="str">
        <f t="shared" si="148"/>
        <v>Romain</v>
      </c>
      <c r="D1730" s="40">
        <f t="shared" si="149"/>
        <v>7</v>
      </c>
      <c r="E1730" s="40">
        <f t="shared" si="150"/>
        <v>13</v>
      </c>
      <c r="F1730" s="40" t="str">
        <f t="shared" si="151"/>
        <v>VIDONI</v>
      </c>
      <c r="G1730" s="40" t="str">
        <f>VLOOKUP(F1730,'Effectif contrat'!A:B,2,FALSE)</f>
        <v>AIRBUS - MAINTENANCE MOSE</v>
      </c>
      <c r="H1730" s="31" t="s">
        <v>112</v>
      </c>
      <c r="I1730" s="31" t="s">
        <v>115</v>
      </c>
      <c r="J1730" s="31" t="s">
        <v>15</v>
      </c>
      <c r="K1730" s="38">
        <v>0</v>
      </c>
      <c r="L1730" s="31">
        <v>1</v>
      </c>
      <c r="M1730" s="38">
        <v>0</v>
      </c>
      <c r="N1730" s="5"/>
      <c r="O1730" t="str">
        <f>VLOOKUP(I1730,Article_famille!A:B,2,FALSE)</f>
        <v>VPI</v>
      </c>
      <c r="P1730" t="str">
        <f>VLOOKUP(A1730,'Copier commandes wix'!I:N,4,FALSE)</f>
        <v>‎20‎/‎10‎/‎2017</v>
      </c>
      <c r="Q1730">
        <f>VLOOKUP(G1730,'effectif par contrat'!A:B,2,FALSE)</f>
        <v>37</v>
      </c>
    </row>
    <row r="1731" spans="1:17" x14ac:dyDescent="0.35">
      <c r="A1731" s="58" t="s">
        <v>1953</v>
      </c>
      <c r="B1731" s="40" t="s">
        <v>451</v>
      </c>
      <c r="C1731" s="40" t="str">
        <f t="shared" si="148"/>
        <v>stephane</v>
      </c>
      <c r="D1731" s="40">
        <f t="shared" si="149"/>
        <v>9</v>
      </c>
      <c r="E1731" s="40">
        <f t="shared" si="150"/>
        <v>16</v>
      </c>
      <c r="F1731" s="40" t="str">
        <f t="shared" si="151"/>
        <v>mirouze</v>
      </c>
      <c r="G1731" s="40" t="str">
        <f>VLOOKUP(F1731,'Effectif contrat'!A:B,2,FALSE)</f>
        <v>ATELIER B05</v>
      </c>
      <c r="H1731" s="31" t="s">
        <v>19</v>
      </c>
      <c r="I1731" s="31" t="s">
        <v>86</v>
      </c>
      <c r="J1731" s="31"/>
      <c r="K1731" s="38">
        <v>16.88</v>
      </c>
      <c r="L1731" s="31">
        <v>1</v>
      </c>
      <c r="M1731" s="38">
        <v>16.88</v>
      </c>
      <c r="N1731" s="5"/>
      <c r="O1731" t="str">
        <f>VLOOKUP(I1731,Article_famille!A:B,2,FALSE)</f>
        <v>Auditif</v>
      </c>
      <c r="P1731" t="str">
        <f>VLOOKUP(A1731,'Copier commandes wix'!I:N,4,FALSE)</f>
        <v>‎23‎/‎10‎/‎2017</v>
      </c>
      <c r="Q1731">
        <f>VLOOKUP(G1731,'effectif par contrat'!A:B,2,FALSE)</f>
        <v>5</v>
      </c>
    </row>
    <row r="1732" spans="1:17" x14ac:dyDescent="0.35">
      <c r="A1732" s="58" t="s">
        <v>1954</v>
      </c>
      <c r="B1732" s="40" t="s">
        <v>1562</v>
      </c>
      <c r="C1732" s="40" t="str">
        <f t="shared" si="148"/>
        <v>Alexandre</v>
      </c>
      <c r="D1732" s="40">
        <f t="shared" si="149"/>
        <v>10</v>
      </c>
      <c r="E1732" s="40">
        <f t="shared" si="150"/>
        <v>15</v>
      </c>
      <c r="F1732" s="40" t="str">
        <f t="shared" si="151"/>
        <v>SAMIN</v>
      </c>
      <c r="G1732" s="40" t="str">
        <f>VLOOKUP(F1732,'Effectif contrat'!A:B,2,FALSE)</f>
        <v>AIRBUS - MAINTENANCE PAINTSHOP</v>
      </c>
      <c r="H1732" s="31" t="s">
        <v>112</v>
      </c>
      <c r="I1732" s="31" t="s">
        <v>208</v>
      </c>
      <c r="J1732" s="31" t="s">
        <v>608</v>
      </c>
      <c r="K1732" s="38">
        <v>0</v>
      </c>
      <c r="L1732" s="31">
        <v>1</v>
      </c>
      <c r="M1732" s="38">
        <v>0</v>
      </c>
      <c r="N1732" s="5"/>
      <c r="O1732" t="str">
        <f>VLOOKUP(I1732,Article_famille!A:B,2,FALSE)</f>
        <v>VPI</v>
      </c>
      <c r="P1732" t="str">
        <f>VLOOKUP(A1732,'Copier commandes wix'!I:N,4,FALSE)</f>
        <v>‎23‎/‎10‎/‎2017</v>
      </c>
      <c r="Q1732">
        <f>VLOOKUP(G1732,'effectif par contrat'!A:B,2,FALSE)</f>
        <v>4</v>
      </c>
    </row>
    <row r="1733" spans="1:17" x14ac:dyDescent="0.35">
      <c r="A1733" s="58" t="s">
        <v>1955</v>
      </c>
      <c r="B1733" s="40" t="s">
        <v>1563</v>
      </c>
      <c r="C1733" s="40" t="str">
        <f t="shared" si="148"/>
        <v>ENZO</v>
      </c>
      <c r="D1733" s="40">
        <f t="shared" si="149"/>
        <v>5</v>
      </c>
      <c r="E1733" s="40">
        <f t="shared" si="150"/>
        <v>15</v>
      </c>
      <c r="F1733" s="40" t="str">
        <f t="shared" si="151"/>
        <v>PROSDOCIMI</v>
      </c>
      <c r="G1733" s="40" t="str">
        <f>VLOOKUP(F1733,'Effectif contrat'!A:B,2,FALSE)</f>
        <v>AIRBUS - MAINTENANCE FAL</v>
      </c>
      <c r="H1733" s="31" t="s">
        <v>112</v>
      </c>
      <c r="I1733" s="31" t="s">
        <v>207</v>
      </c>
      <c r="J1733" s="31" t="s">
        <v>493</v>
      </c>
      <c r="K1733" s="38">
        <v>0</v>
      </c>
      <c r="L1733" s="31">
        <v>1</v>
      </c>
      <c r="M1733" s="38">
        <v>0</v>
      </c>
      <c r="N1733" s="5"/>
      <c r="O1733" t="str">
        <f>VLOOKUP(I1733,Article_famille!A:B,2,FALSE)</f>
        <v>VPI</v>
      </c>
      <c r="P1733" t="str">
        <f>VLOOKUP(A1733,'Copier commandes wix'!I:N,4,FALSE)</f>
        <v>‎23‎/‎10‎/‎2017</v>
      </c>
      <c r="Q1733">
        <f>VLOOKUP(G1733,'effectif par contrat'!A:B,2,FALSE)</f>
        <v>38</v>
      </c>
    </row>
    <row r="1734" spans="1:17" x14ac:dyDescent="0.35">
      <c r="A1734" s="58" t="s">
        <v>1956</v>
      </c>
      <c r="B1734" s="40" t="s">
        <v>32</v>
      </c>
      <c r="C1734" s="40" t="str">
        <f t="shared" si="148"/>
        <v>Vincent</v>
      </c>
      <c r="D1734" s="40">
        <f t="shared" si="149"/>
        <v>8</v>
      </c>
      <c r="E1734" s="40">
        <f t="shared" si="150"/>
        <v>14</v>
      </c>
      <c r="F1734" s="40" t="str">
        <f t="shared" si="151"/>
        <v>PASCAL</v>
      </c>
      <c r="G1734" s="40" t="str">
        <f>VLOOKUP(F1734,'Effectif contrat'!A:B,2,FALSE)</f>
        <v>AIRBUS - MAINTENANCE FAL</v>
      </c>
      <c r="H1734" s="31" t="s">
        <v>19</v>
      </c>
      <c r="I1734" s="31" t="s">
        <v>20</v>
      </c>
      <c r="J1734" s="31">
        <v>9</v>
      </c>
      <c r="K1734" s="38">
        <v>3.71</v>
      </c>
      <c r="L1734" s="31">
        <v>14</v>
      </c>
      <c r="M1734" s="38">
        <v>51.94</v>
      </c>
      <c r="N1734" s="5"/>
      <c r="O1734" t="str">
        <f>VLOOKUP(I1734,Article_famille!A:B,2,FALSE)</f>
        <v>Mains</v>
      </c>
      <c r="P1734" t="str">
        <f>VLOOKUP(A1734,'Copier commandes wix'!I:N,4,FALSE)</f>
        <v>‎25‎/‎10‎/‎2017</v>
      </c>
      <c r="Q1734">
        <f>VLOOKUP(G1734,'effectif par contrat'!A:B,2,FALSE)</f>
        <v>38</v>
      </c>
    </row>
    <row r="1735" spans="1:17" x14ac:dyDescent="0.35">
      <c r="A1735" s="58" t="s">
        <v>1956</v>
      </c>
      <c r="B1735" s="40" t="s">
        <v>32</v>
      </c>
      <c r="C1735" s="40" t="str">
        <f t="shared" si="148"/>
        <v>Vincent</v>
      </c>
      <c r="D1735" s="40">
        <f t="shared" si="149"/>
        <v>8</v>
      </c>
      <c r="E1735" s="40">
        <f t="shared" si="150"/>
        <v>14</v>
      </c>
      <c r="F1735" s="40" t="str">
        <f t="shared" si="151"/>
        <v>PASCAL</v>
      </c>
      <c r="G1735" s="40" t="str">
        <f>VLOOKUP(F1735,'Effectif contrat'!A:B,2,FALSE)</f>
        <v>AIRBUS - MAINTENANCE FAL</v>
      </c>
      <c r="H1735" s="32" t="s">
        <v>19</v>
      </c>
      <c r="I1735" s="32" t="s">
        <v>229</v>
      </c>
      <c r="J1735" s="32">
        <v>41</v>
      </c>
      <c r="K1735" s="39">
        <v>35.89</v>
      </c>
      <c r="L1735" s="32">
        <v>1</v>
      </c>
      <c r="M1735" s="39">
        <v>35.89</v>
      </c>
      <c r="N1735" s="6"/>
      <c r="O1735" t="str">
        <f>VLOOKUP(I1735,Article_famille!A:B,2,FALSE)</f>
        <v>Pieds</v>
      </c>
      <c r="P1735" t="str">
        <f>VLOOKUP(A1735,'Copier commandes wix'!I:N,4,FALSE)</f>
        <v>‎25‎/‎10‎/‎2017</v>
      </c>
      <c r="Q1735">
        <f>VLOOKUP(G1735,'effectif par contrat'!A:B,2,FALSE)</f>
        <v>38</v>
      </c>
    </row>
    <row r="1736" spans="1:17" x14ac:dyDescent="0.35">
      <c r="A1736" s="58" t="s">
        <v>1956</v>
      </c>
      <c r="B1736" s="40" t="s">
        <v>32</v>
      </c>
      <c r="C1736" s="40" t="str">
        <f t="shared" si="148"/>
        <v>Vincent</v>
      </c>
      <c r="D1736" s="40">
        <f t="shared" si="149"/>
        <v>8</v>
      </c>
      <c r="E1736" s="40">
        <f t="shared" si="150"/>
        <v>14</v>
      </c>
      <c r="F1736" s="40" t="str">
        <f t="shared" si="151"/>
        <v>PASCAL</v>
      </c>
      <c r="G1736" s="40" t="str">
        <f>VLOOKUP(F1736,'Effectif contrat'!A:B,2,FALSE)</f>
        <v>AIRBUS - MAINTENANCE FAL</v>
      </c>
      <c r="H1736" s="31" t="s">
        <v>19</v>
      </c>
      <c r="I1736" s="31" t="s">
        <v>66</v>
      </c>
      <c r="J1736" s="31"/>
      <c r="K1736" s="38">
        <v>7.51</v>
      </c>
      <c r="L1736" s="31">
        <v>10</v>
      </c>
      <c r="M1736" s="38">
        <v>75.099999999999994</v>
      </c>
      <c r="N1736" s="5"/>
      <c r="O1736" t="str">
        <f>VLOOKUP(I1736,Article_famille!A:B,2,FALSE)</f>
        <v>Yeux</v>
      </c>
      <c r="P1736" t="str">
        <f>VLOOKUP(A1736,'Copier commandes wix'!I:N,4,FALSE)</f>
        <v>‎25‎/‎10‎/‎2017</v>
      </c>
      <c r="Q1736">
        <f>VLOOKUP(G1736,'effectif par contrat'!A:B,2,FALSE)</f>
        <v>38</v>
      </c>
    </row>
    <row r="1737" spans="1:17" x14ac:dyDescent="0.35">
      <c r="A1737" s="58" t="s">
        <v>1956</v>
      </c>
      <c r="B1737" s="40" t="s">
        <v>32</v>
      </c>
      <c r="C1737" s="40" t="str">
        <f t="shared" si="148"/>
        <v>Vincent</v>
      </c>
      <c r="D1737" s="40">
        <f t="shared" si="149"/>
        <v>8</v>
      </c>
      <c r="E1737" s="40">
        <f t="shared" si="150"/>
        <v>14</v>
      </c>
      <c r="F1737" s="40" t="str">
        <f t="shared" si="151"/>
        <v>PASCAL</v>
      </c>
      <c r="G1737" s="40" t="str">
        <f>VLOOKUP(F1737,'Effectif contrat'!A:B,2,FALSE)</f>
        <v>AIRBUS - MAINTENANCE FAL</v>
      </c>
      <c r="H1737" s="32" t="s">
        <v>19</v>
      </c>
      <c r="I1737" s="32" t="s">
        <v>27</v>
      </c>
      <c r="J1737" s="32"/>
      <c r="K1737" s="39">
        <v>18.350000000000001</v>
      </c>
      <c r="L1737" s="32">
        <v>10</v>
      </c>
      <c r="M1737" s="39">
        <v>183.5</v>
      </c>
      <c r="N1737" s="6"/>
      <c r="O1737" t="str">
        <f>VLOOKUP(I1737,Article_famille!A:B,2,FALSE)</f>
        <v>Respiratoire</v>
      </c>
      <c r="P1737" t="str">
        <f>VLOOKUP(A1737,'Copier commandes wix'!I:N,4,FALSE)</f>
        <v>‎25‎/‎10‎/‎2017</v>
      </c>
      <c r="Q1737">
        <f>VLOOKUP(G1737,'effectif par contrat'!A:B,2,FALSE)</f>
        <v>38</v>
      </c>
    </row>
    <row r="1738" spans="1:17" x14ac:dyDescent="0.35">
      <c r="A1738" s="58" t="s">
        <v>1957</v>
      </c>
      <c r="B1738" s="40" t="s">
        <v>552</v>
      </c>
      <c r="C1738" s="40" t="str">
        <f t="shared" si="148"/>
        <v>eric</v>
      </c>
      <c r="D1738" s="40">
        <f t="shared" si="149"/>
        <v>5</v>
      </c>
      <c r="E1738" s="40">
        <f t="shared" si="150"/>
        <v>18</v>
      </c>
      <c r="F1738" s="40" t="str">
        <f t="shared" si="151"/>
        <v>sanchez-clary</v>
      </c>
      <c r="G1738" s="40" t="str">
        <f>VLOOKUP(F1738,'Effectif contrat'!A:B,2,FALSE)</f>
        <v>AIRBUS - MAINTENANCE FAL</v>
      </c>
      <c r="H1738" s="31" t="s">
        <v>19</v>
      </c>
      <c r="I1738" s="31" t="s">
        <v>24</v>
      </c>
      <c r="J1738" s="31" t="s">
        <v>54</v>
      </c>
      <c r="K1738" s="38">
        <v>7.36</v>
      </c>
      <c r="L1738" s="31">
        <v>10</v>
      </c>
      <c r="M1738" s="38">
        <v>73.599999999999994</v>
      </c>
      <c r="N1738" s="5"/>
      <c r="O1738" t="str">
        <f>VLOOKUP(I1738,Article_famille!A:B,2,FALSE)</f>
        <v>Mains</v>
      </c>
      <c r="P1738" t="str">
        <f>VLOOKUP(A1738,'Copier commandes wix'!I:N,4,FALSE)</f>
        <v>‎26‎/‎10‎/‎2017</v>
      </c>
      <c r="Q1738">
        <f>VLOOKUP(G1738,'effectif par contrat'!A:B,2,FALSE)</f>
        <v>38</v>
      </c>
    </row>
    <row r="1739" spans="1:17" x14ac:dyDescent="0.35">
      <c r="A1739" s="58" t="s">
        <v>1957</v>
      </c>
      <c r="B1739" s="40" t="s">
        <v>552</v>
      </c>
      <c r="C1739" s="40" t="str">
        <f t="shared" si="148"/>
        <v>eric</v>
      </c>
      <c r="D1739" s="40">
        <f t="shared" si="149"/>
        <v>5</v>
      </c>
      <c r="E1739" s="40">
        <f t="shared" si="150"/>
        <v>18</v>
      </c>
      <c r="F1739" s="40" t="str">
        <f t="shared" si="151"/>
        <v>sanchez-clary</v>
      </c>
      <c r="G1739" s="40" t="str">
        <f>VLOOKUP(F1739,'Effectif contrat'!A:B,2,FALSE)</f>
        <v>AIRBUS - MAINTENANCE FAL</v>
      </c>
      <c r="H1739" s="32" t="s">
        <v>19</v>
      </c>
      <c r="I1739" s="32" t="s">
        <v>24</v>
      </c>
      <c r="J1739" s="32" t="s">
        <v>55</v>
      </c>
      <c r="K1739" s="39">
        <v>7.36</v>
      </c>
      <c r="L1739" s="32">
        <v>10</v>
      </c>
      <c r="M1739" s="39">
        <v>73.599999999999994</v>
      </c>
      <c r="N1739" s="6"/>
      <c r="O1739" t="str">
        <f>VLOOKUP(I1739,Article_famille!A:B,2,FALSE)</f>
        <v>Mains</v>
      </c>
      <c r="P1739" t="str">
        <f>VLOOKUP(A1739,'Copier commandes wix'!I:N,4,FALSE)</f>
        <v>‎26‎/‎10‎/‎2017</v>
      </c>
      <c r="Q1739">
        <f>VLOOKUP(G1739,'effectif par contrat'!A:B,2,FALSE)</f>
        <v>38</v>
      </c>
    </row>
    <row r="1740" spans="1:17" x14ac:dyDescent="0.35">
      <c r="A1740" s="58" t="s">
        <v>1957</v>
      </c>
      <c r="B1740" s="40" t="s">
        <v>552</v>
      </c>
      <c r="C1740" s="40" t="str">
        <f t="shared" si="148"/>
        <v>eric</v>
      </c>
      <c r="D1740" s="40">
        <f t="shared" si="149"/>
        <v>5</v>
      </c>
      <c r="E1740" s="40">
        <f t="shared" si="150"/>
        <v>18</v>
      </c>
      <c r="F1740" s="40" t="str">
        <f t="shared" si="151"/>
        <v>sanchez-clary</v>
      </c>
      <c r="G1740" s="40" t="str">
        <f>VLOOKUP(F1740,'Effectif contrat'!A:B,2,FALSE)</f>
        <v>AIRBUS - MAINTENANCE FAL</v>
      </c>
      <c r="H1740" s="31" t="s">
        <v>19</v>
      </c>
      <c r="I1740" s="31" t="s">
        <v>24</v>
      </c>
      <c r="J1740" s="31" t="s">
        <v>56</v>
      </c>
      <c r="K1740" s="38">
        <v>7.36</v>
      </c>
      <c r="L1740" s="31">
        <v>10</v>
      </c>
      <c r="M1740" s="38">
        <v>73.599999999999994</v>
      </c>
      <c r="N1740" s="5"/>
      <c r="O1740" t="str">
        <f>VLOOKUP(I1740,Article_famille!A:B,2,FALSE)</f>
        <v>Mains</v>
      </c>
      <c r="P1740" t="str">
        <f>VLOOKUP(A1740,'Copier commandes wix'!I:N,4,FALSE)</f>
        <v>‎26‎/‎10‎/‎2017</v>
      </c>
      <c r="Q1740">
        <f>VLOOKUP(G1740,'effectif par contrat'!A:B,2,FALSE)</f>
        <v>38</v>
      </c>
    </row>
    <row r="1741" spans="1:17" x14ac:dyDescent="0.35">
      <c r="A1741" s="58" t="s">
        <v>1957</v>
      </c>
      <c r="B1741" s="40" t="s">
        <v>552</v>
      </c>
      <c r="C1741" s="40" t="str">
        <f t="shared" si="148"/>
        <v>eric</v>
      </c>
      <c r="D1741" s="40">
        <f t="shared" si="149"/>
        <v>5</v>
      </c>
      <c r="E1741" s="40">
        <f t="shared" si="150"/>
        <v>18</v>
      </c>
      <c r="F1741" s="40" t="str">
        <f t="shared" si="151"/>
        <v>sanchez-clary</v>
      </c>
      <c r="G1741" s="40" t="str">
        <f>VLOOKUP(F1741,'Effectif contrat'!A:B,2,FALSE)</f>
        <v>AIRBUS - MAINTENANCE FAL</v>
      </c>
      <c r="H1741" s="32" t="s">
        <v>19</v>
      </c>
      <c r="I1741" s="32" t="s">
        <v>467</v>
      </c>
      <c r="J1741" s="32"/>
      <c r="K1741" s="39">
        <v>10.09</v>
      </c>
      <c r="L1741" s="32">
        <v>20</v>
      </c>
      <c r="M1741" s="39">
        <v>201.8</v>
      </c>
      <c r="N1741" s="6"/>
      <c r="O1741" t="str">
        <f>VLOOKUP(I1741,Article_famille!A:B,2,FALSE)</f>
        <v>Yeux</v>
      </c>
      <c r="P1741" t="str">
        <f>VLOOKUP(A1741,'Copier commandes wix'!I:N,4,FALSE)</f>
        <v>‎26‎/‎10‎/‎2017</v>
      </c>
      <c r="Q1741">
        <f>VLOOKUP(G1741,'effectif par contrat'!A:B,2,FALSE)</f>
        <v>38</v>
      </c>
    </row>
    <row r="1742" spans="1:17" x14ac:dyDescent="0.35">
      <c r="A1742" s="58" t="s">
        <v>1957</v>
      </c>
      <c r="B1742" s="40" t="s">
        <v>552</v>
      </c>
      <c r="C1742" s="40" t="str">
        <f t="shared" si="148"/>
        <v>eric</v>
      </c>
      <c r="D1742" s="40">
        <f t="shared" si="149"/>
        <v>5</v>
      </c>
      <c r="E1742" s="40">
        <f t="shared" si="150"/>
        <v>18</v>
      </c>
      <c r="F1742" s="40" t="str">
        <f t="shared" si="151"/>
        <v>sanchez-clary</v>
      </c>
      <c r="G1742" s="40" t="str">
        <f>VLOOKUP(F1742,'Effectif contrat'!A:B,2,FALSE)</f>
        <v>AIRBUS - MAINTENANCE FAL</v>
      </c>
      <c r="H1742" s="31" t="s">
        <v>19</v>
      </c>
      <c r="I1742" s="31" t="s">
        <v>20</v>
      </c>
      <c r="J1742" s="31">
        <v>9</v>
      </c>
      <c r="K1742" s="38">
        <v>3.71</v>
      </c>
      <c r="L1742" s="31">
        <v>144</v>
      </c>
      <c r="M1742" s="38">
        <v>534.24</v>
      </c>
      <c r="N1742" s="5"/>
      <c r="O1742" t="str">
        <f>VLOOKUP(I1742,Article_famille!A:B,2,FALSE)</f>
        <v>Mains</v>
      </c>
      <c r="P1742" t="str">
        <f>VLOOKUP(A1742,'Copier commandes wix'!I:N,4,FALSE)</f>
        <v>‎26‎/‎10‎/‎2017</v>
      </c>
      <c r="Q1742">
        <f>VLOOKUP(G1742,'effectif par contrat'!A:B,2,FALSE)</f>
        <v>38</v>
      </c>
    </row>
    <row r="1743" spans="1:17" x14ac:dyDescent="0.35">
      <c r="A1743" s="58" t="s">
        <v>1957</v>
      </c>
      <c r="B1743" s="40" t="s">
        <v>552</v>
      </c>
      <c r="C1743" s="40" t="str">
        <f t="shared" si="148"/>
        <v>eric</v>
      </c>
      <c r="D1743" s="40">
        <f t="shared" si="149"/>
        <v>5</v>
      </c>
      <c r="E1743" s="40">
        <f t="shared" si="150"/>
        <v>18</v>
      </c>
      <c r="F1743" s="40" t="str">
        <f t="shared" si="151"/>
        <v>sanchez-clary</v>
      </c>
      <c r="G1743" s="40" t="str">
        <f>VLOOKUP(F1743,'Effectif contrat'!A:B,2,FALSE)</f>
        <v>AIRBUS - MAINTENANCE FAL</v>
      </c>
      <c r="H1743" s="32" t="s">
        <v>19</v>
      </c>
      <c r="I1743" s="32" t="s">
        <v>20</v>
      </c>
      <c r="J1743" s="32">
        <v>10</v>
      </c>
      <c r="K1743" s="39">
        <v>3.71</v>
      </c>
      <c r="L1743" s="32">
        <v>60</v>
      </c>
      <c r="M1743" s="39">
        <v>222.6</v>
      </c>
      <c r="N1743" s="6"/>
      <c r="O1743" t="str">
        <f>VLOOKUP(I1743,Article_famille!A:B,2,FALSE)</f>
        <v>Mains</v>
      </c>
      <c r="P1743" t="str">
        <f>VLOOKUP(A1743,'Copier commandes wix'!I:N,4,FALSE)</f>
        <v>‎26‎/‎10‎/‎2017</v>
      </c>
      <c r="Q1743">
        <f>VLOOKUP(G1743,'effectif par contrat'!A:B,2,FALSE)</f>
        <v>38</v>
      </c>
    </row>
    <row r="1744" spans="1:17" x14ac:dyDescent="0.35">
      <c r="A1744" s="58" t="s">
        <v>1957</v>
      </c>
      <c r="B1744" s="40" t="s">
        <v>552</v>
      </c>
      <c r="C1744" s="40" t="str">
        <f t="shared" si="148"/>
        <v>eric</v>
      </c>
      <c r="D1744" s="40">
        <f t="shared" si="149"/>
        <v>5</v>
      </c>
      <c r="E1744" s="40">
        <f t="shared" si="150"/>
        <v>18</v>
      </c>
      <c r="F1744" s="40" t="str">
        <f t="shared" si="151"/>
        <v>sanchez-clary</v>
      </c>
      <c r="G1744" s="40" t="str">
        <f>VLOOKUP(F1744,'Effectif contrat'!A:B,2,FALSE)</f>
        <v>AIRBUS - MAINTENANCE FAL</v>
      </c>
      <c r="H1744" s="31" t="s">
        <v>19</v>
      </c>
      <c r="I1744" s="31" t="s">
        <v>20</v>
      </c>
      <c r="J1744" s="31">
        <v>8</v>
      </c>
      <c r="K1744" s="38">
        <v>3.71</v>
      </c>
      <c r="L1744" s="31">
        <v>60</v>
      </c>
      <c r="M1744" s="38">
        <v>222.6</v>
      </c>
      <c r="N1744" s="5"/>
      <c r="O1744" t="str">
        <f>VLOOKUP(I1744,Article_famille!A:B,2,FALSE)</f>
        <v>Mains</v>
      </c>
      <c r="P1744" t="str">
        <f>VLOOKUP(A1744,'Copier commandes wix'!I:N,4,FALSE)</f>
        <v>‎26‎/‎10‎/‎2017</v>
      </c>
      <c r="Q1744">
        <f>VLOOKUP(G1744,'effectif par contrat'!A:B,2,FALSE)</f>
        <v>38</v>
      </c>
    </row>
    <row r="1745" spans="1:17" x14ac:dyDescent="0.35">
      <c r="A1745" s="58" t="s">
        <v>1957</v>
      </c>
      <c r="B1745" s="40" t="s">
        <v>552</v>
      </c>
      <c r="C1745" s="40" t="str">
        <f t="shared" si="148"/>
        <v>eric</v>
      </c>
      <c r="D1745" s="40">
        <f t="shared" si="149"/>
        <v>5</v>
      </c>
      <c r="E1745" s="40">
        <f t="shared" si="150"/>
        <v>18</v>
      </c>
      <c r="F1745" s="40" t="str">
        <f t="shared" si="151"/>
        <v>sanchez-clary</v>
      </c>
      <c r="G1745" s="40" t="str">
        <f>VLOOKUP(F1745,'Effectif contrat'!A:B,2,FALSE)</f>
        <v>AIRBUS - MAINTENANCE FAL</v>
      </c>
      <c r="H1745" s="32" t="s">
        <v>19</v>
      </c>
      <c r="I1745" s="32" t="s">
        <v>62</v>
      </c>
      <c r="J1745" s="32" t="s">
        <v>480</v>
      </c>
      <c r="K1745" s="39">
        <v>4.26</v>
      </c>
      <c r="L1745" s="32">
        <v>10</v>
      </c>
      <c r="M1745" s="39">
        <v>42.6</v>
      </c>
      <c r="N1745" s="6"/>
      <c r="O1745" t="str">
        <f>VLOOKUP(I1745,Article_famille!A:B,2,FALSE)</f>
        <v>Pieds</v>
      </c>
      <c r="P1745" t="str">
        <f>VLOOKUP(A1745,'Copier commandes wix'!I:N,4,FALSE)</f>
        <v>‎26‎/‎10‎/‎2017</v>
      </c>
      <c r="Q1745">
        <f>VLOOKUP(G1745,'effectif par contrat'!A:B,2,FALSE)</f>
        <v>38</v>
      </c>
    </row>
    <row r="1746" spans="1:17" x14ac:dyDescent="0.35">
      <c r="A1746" s="58" t="s">
        <v>1957</v>
      </c>
      <c r="B1746" s="40" t="s">
        <v>552</v>
      </c>
      <c r="C1746" s="40" t="str">
        <f t="shared" si="148"/>
        <v>eric</v>
      </c>
      <c r="D1746" s="40">
        <f t="shared" si="149"/>
        <v>5</v>
      </c>
      <c r="E1746" s="40">
        <f t="shared" si="150"/>
        <v>18</v>
      </c>
      <c r="F1746" s="40" t="str">
        <f t="shared" si="151"/>
        <v>sanchez-clary</v>
      </c>
      <c r="G1746" s="40" t="str">
        <f>VLOOKUP(F1746,'Effectif contrat'!A:B,2,FALSE)</f>
        <v>AIRBUS - MAINTENANCE FAL</v>
      </c>
      <c r="H1746" s="31" t="s">
        <v>19</v>
      </c>
      <c r="I1746" s="31" t="s">
        <v>45</v>
      </c>
      <c r="J1746" s="31" t="s">
        <v>46</v>
      </c>
      <c r="K1746" s="38">
        <v>5.32</v>
      </c>
      <c r="L1746" s="31">
        <v>5</v>
      </c>
      <c r="M1746" s="38">
        <v>26.6</v>
      </c>
      <c r="N1746" s="5"/>
      <c r="O1746" t="str">
        <f>VLOOKUP(I1746,Article_famille!A:B,2,FALSE)</f>
        <v>Tête</v>
      </c>
      <c r="P1746" t="str">
        <f>VLOOKUP(A1746,'Copier commandes wix'!I:N,4,FALSE)</f>
        <v>‎26‎/‎10‎/‎2017</v>
      </c>
      <c r="Q1746">
        <f>VLOOKUP(G1746,'effectif par contrat'!A:B,2,FALSE)</f>
        <v>38</v>
      </c>
    </row>
    <row r="1747" spans="1:17" x14ac:dyDescent="0.35">
      <c r="A1747" s="58" t="s">
        <v>1958</v>
      </c>
      <c r="B1747" s="40" t="s">
        <v>1564</v>
      </c>
      <c r="C1747" s="40" t="str">
        <f t="shared" si="148"/>
        <v>Guillaume</v>
      </c>
      <c r="D1747" s="40">
        <f t="shared" si="149"/>
        <v>10</v>
      </c>
      <c r="E1747" s="40">
        <f t="shared" si="150"/>
        <v>14</v>
      </c>
      <c r="F1747" s="40" t="str">
        <f t="shared" si="151"/>
        <v>Noel</v>
      </c>
      <c r="G1747" s="40" t="str">
        <f>VLOOKUP(F1747,'Effectif contrat'!A:B,2,FALSE)</f>
        <v>SAFRAN NACELLES - MAINTENANCE</v>
      </c>
      <c r="H1747" s="31" t="s">
        <v>112</v>
      </c>
      <c r="I1747" s="31" t="s">
        <v>207</v>
      </c>
      <c r="J1747" s="31" t="s">
        <v>490</v>
      </c>
      <c r="K1747" s="38">
        <v>0</v>
      </c>
      <c r="L1747" s="31">
        <v>1</v>
      </c>
      <c r="M1747" s="38">
        <v>0</v>
      </c>
      <c r="N1747" s="5"/>
      <c r="O1747" t="str">
        <f>VLOOKUP(I1747,Article_famille!A:B,2,FALSE)</f>
        <v>VPI</v>
      </c>
      <c r="P1747" t="str">
        <f>VLOOKUP(A1747,'Copier commandes wix'!I:N,4,FALSE)</f>
        <v>‎27‎/‎10‎/‎2017</v>
      </c>
      <c r="Q1747">
        <f>VLOOKUP(G1747,'effectif par contrat'!A:B,2,FALSE)</f>
        <v>12</v>
      </c>
    </row>
    <row r="1748" spans="1:17" x14ac:dyDescent="0.35">
      <c r="A1748" s="58" t="s">
        <v>1958</v>
      </c>
      <c r="B1748" s="40" t="s">
        <v>1564</v>
      </c>
      <c r="C1748" s="40" t="str">
        <f t="shared" si="148"/>
        <v>Guillaume</v>
      </c>
      <c r="D1748" s="40">
        <f t="shared" si="149"/>
        <v>10</v>
      </c>
      <c r="E1748" s="40">
        <f t="shared" si="150"/>
        <v>14</v>
      </c>
      <c r="F1748" s="40" t="str">
        <f t="shared" si="151"/>
        <v>Noel</v>
      </c>
      <c r="G1748" s="40" t="str">
        <f>VLOOKUP(F1748,'Effectif contrat'!A:B,2,FALSE)</f>
        <v>SAFRAN NACELLES - MAINTENANCE</v>
      </c>
      <c r="H1748" s="32" t="s">
        <v>112</v>
      </c>
      <c r="I1748" s="32" t="s">
        <v>208</v>
      </c>
      <c r="J1748" s="32" t="s">
        <v>605</v>
      </c>
      <c r="K1748" s="39">
        <v>0</v>
      </c>
      <c r="L1748" s="32">
        <v>1</v>
      </c>
      <c r="M1748" s="39">
        <v>0</v>
      </c>
      <c r="N1748" s="6"/>
      <c r="O1748" t="str">
        <f>VLOOKUP(I1748,Article_famille!A:B,2,FALSE)</f>
        <v>VPI</v>
      </c>
      <c r="P1748" t="str">
        <f>VLOOKUP(A1748,'Copier commandes wix'!I:N,4,FALSE)</f>
        <v>‎27‎/‎10‎/‎2017</v>
      </c>
      <c r="Q1748">
        <f>VLOOKUP(G1748,'effectif par contrat'!A:B,2,FALSE)</f>
        <v>12</v>
      </c>
    </row>
    <row r="1749" spans="1:17" x14ac:dyDescent="0.35">
      <c r="A1749" s="58" t="s">
        <v>1959</v>
      </c>
      <c r="B1749" s="40" t="s">
        <v>1586</v>
      </c>
      <c r="C1749" s="40" t="str">
        <f t="shared" si="148"/>
        <v>EMMANUEL</v>
      </c>
      <c r="D1749" s="40">
        <f t="shared" si="149"/>
        <v>9</v>
      </c>
      <c r="E1749" s="40">
        <f t="shared" si="150"/>
        <v>16</v>
      </c>
      <c r="F1749" s="40" t="str">
        <f t="shared" si="151"/>
        <v>GRIGNON</v>
      </c>
      <c r="G1749" s="40" t="str">
        <f>VLOOKUP(F1749,'Effectif contrat'!A:B,2,FALSE)</f>
        <v>AIRBUS - MAINTENANCE MOSE</v>
      </c>
      <c r="H1749" s="31" t="s">
        <v>112</v>
      </c>
      <c r="I1749" s="31" t="s">
        <v>211</v>
      </c>
      <c r="J1749" s="31" t="s">
        <v>209</v>
      </c>
      <c r="K1749" s="38">
        <v>0</v>
      </c>
      <c r="L1749" s="31">
        <v>1</v>
      </c>
      <c r="M1749" s="38">
        <v>0</v>
      </c>
      <c r="N1749" s="5"/>
      <c r="O1749" t="str">
        <f>VLOOKUP(I1749,Article_famille!A:B,2,FALSE)</f>
        <v>VPI</v>
      </c>
      <c r="P1749" t="str">
        <f>VLOOKUP(A1749,'Copier commandes wix'!I:N,4,FALSE)</f>
        <v>‎27‎/‎10‎/‎2017</v>
      </c>
      <c r="Q1749">
        <f>VLOOKUP(G1749,'effectif par contrat'!A:B,2,FALSE)</f>
        <v>37</v>
      </c>
    </row>
    <row r="1750" spans="1:17" x14ac:dyDescent="0.35">
      <c r="A1750" s="58" t="s">
        <v>1960</v>
      </c>
      <c r="B1750" s="40" t="s">
        <v>611</v>
      </c>
      <c r="C1750" s="40" t="str">
        <f t="shared" si="148"/>
        <v>cedric</v>
      </c>
      <c r="D1750" s="40">
        <f t="shared" si="149"/>
        <v>7</v>
      </c>
      <c r="E1750" s="40">
        <f t="shared" si="150"/>
        <v>13</v>
      </c>
      <c r="F1750" s="40" t="str">
        <f t="shared" si="151"/>
        <v>garcia</v>
      </c>
      <c r="G1750" s="40" t="str">
        <f>VLOOKUP(F1750,'Effectif contrat'!A:B,2,FALSE)</f>
        <v>PIONEER - MAINTENANCE</v>
      </c>
      <c r="H1750" s="31" t="s">
        <v>19</v>
      </c>
      <c r="I1750" s="31" t="s">
        <v>20</v>
      </c>
      <c r="J1750" s="31">
        <v>8</v>
      </c>
      <c r="K1750" s="38">
        <v>3.71</v>
      </c>
      <c r="L1750" s="31">
        <v>120</v>
      </c>
      <c r="M1750" s="38">
        <v>445.2</v>
      </c>
      <c r="N1750" s="5"/>
      <c r="O1750" t="str">
        <f>VLOOKUP(I1750,Article_famille!A:B,2,FALSE)</f>
        <v>Mains</v>
      </c>
      <c r="P1750" t="str">
        <f>VLOOKUP(A1750,'Copier commandes wix'!I:N,4,FALSE)</f>
        <v>‎03‎/‎11‎/‎2017</v>
      </c>
      <c r="Q1750">
        <f>VLOOKUP(G1750,'effectif par contrat'!A:B,2,FALSE)</f>
        <v>2</v>
      </c>
    </row>
    <row r="1751" spans="1:17" x14ac:dyDescent="0.35">
      <c r="A1751" s="58" t="s">
        <v>1960</v>
      </c>
      <c r="B1751" s="40" t="s">
        <v>611</v>
      </c>
      <c r="C1751" s="40" t="str">
        <f t="shared" si="148"/>
        <v>cedric</v>
      </c>
      <c r="D1751" s="40">
        <f t="shared" si="149"/>
        <v>7</v>
      </c>
      <c r="E1751" s="40">
        <f t="shared" si="150"/>
        <v>13</v>
      </c>
      <c r="F1751" s="40" t="str">
        <f t="shared" si="151"/>
        <v>garcia</v>
      </c>
      <c r="G1751" s="40" t="str">
        <f>VLOOKUP(F1751,'Effectif contrat'!A:B,2,FALSE)</f>
        <v>PIONEER - MAINTENANCE</v>
      </c>
      <c r="H1751" s="32" t="s">
        <v>19</v>
      </c>
      <c r="I1751" s="32" t="s">
        <v>20</v>
      </c>
      <c r="J1751" s="32">
        <v>9</v>
      </c>
      <c r="K1751" s="39">
        <v>3.71</v>
      </c>
      <c r="L1751" s="32">
        <v>120</v>
      </c>
      <c r="M1751" s="39">
        <v>445.2</v>
      </c>
      <c r="N1751" s="6"/>
      <c r="O1751" t="str">
        <f>VLOOKUP(I1751,Article_famille!A:B,2,FALSE)</f>
        <v>Mains</v>
      </c>
      <c r="P1751" t="str">
        <f>VLOOKUP(A1751,'Copier commandes wix'!I:N,4,FALSE)</f>
        <v>‎03‎/‎11‎/‎2017</v>
      </c>
      <c r="Q1751">
        <f>VLOOKUP(G1751,'effectif par contrat'!A:B,2,FALSE)</f>
        <v>2</v>
      </c>
    </row>
    <row r="1752" spans="1:17" x14ac:dyDescent="0.35">
      <c r="A1752" s="58" t="s">
        <v>1960</v>
      </c>
      <c r="B1752" s="40" t="s">
        <v>611</v>
      </c>
      <c r="C1752" s="40" t="str">
        <f t="shared" si="148"/>
        <v>cedric</v>
      </c>
      <c r="D1752" s="40">
        <f t="shared" si="149"/>
        <v>7</v>
      </c>
      <c r="E1752" s="40">
        <f t="shared" si="150"/>
        <v>13</v>
      </c>
      <c r="F1752" s="40" t="str">
        <f t="shared" si="151"/>
        <v>garcia</v>
      </c>
      <c r="G1752" s="40" t="str">
        <f>VLOOKUP(F1752,'Effectif contrat'!A:B,2,FALSE)</f>
        <v>PIONEER - MAINTENANCE</v>
      </c>
      <c r="H1752" s="31" t="s">
        <v>19</v>
      </c>
      <c r="I1752" s="31" t="s">
        <v>20</v>
      </c>
      <c r="J1752" s="31">
        <v>10</v>
      </c>
      <c r="K1752" s="38">
        <v>3.71</v>
      </c>
      <c r="L1752" s="31">
        <v>120</v>
      </c>
      <c r="M1752" s="38">
        <v>445.2</v>
      </c>
      <c r="N1752" s="5"/>
      <c r="O1752" t="str">
        <f>VLOOKUP(I1752,Article_famille!A:B,2,FALSE)</f>
        <v>Mains</v>
      </c>
      <c r="P1752" t="str">
        <f>VLOOKUP(A1752,'Copier commandes wix'!I:N,4,FALSE)</f>
        <v>‎03‎/‎11‎/‎2017</v>
      </c>
      <c r="Q1752">
        <f>VLOOKUP(G1752,'effectif par contrat'!A:B,2,FALSE)</f>
        <v>2</v>
      </c>
    </row>
    <row r="1753" spans="1:17" x14ac:dyDescent="0.35">
      <c r="A1753" s="58" t="s">
        <v>1960</v>
      </c>
      <c r="B1753" s="40" t="s">
        <v>611</v>
      </c>
      <c r="C1753" s="40" t="str">
        <f t="shared" si="148"/>
        <v>cedric</v>
      </c>
      <c r="D1753" s="40">
        <f t="shared" si="149"/>
        <v>7</v>
      </c>
      <c r="E1753" s="40">
        <f t="shared" si="150"/>
        <v>13</v>
      </c>
      <c r="F1753" s="40" t="str">
        <f t="shared" si="151"/>
        <v>garcia</v>
      </c>
      <c r="G1753" s="40" t="str">
        <f>VLOOKUP(F1753,'Effectif contrat'!A:B,2,FALSE)</f>
        <v>PIONEER - MAINTENANCE</v>
      </c>
      <c r="H1753" s="32" t="s">
        <v>19</v>
      </c>
      <c r="I1753" s="32" t="s">
        <v>20</v>
      </c>
      <c r="J1753" s="32">
        <v>11</v>
      </c>
      <c r="K1753" s="39">
        <v>3.71</v>
      </c>
      <c r="L1753" s="32">
        <v>120</v>
      </c>
      <c r="M1753" s="39">
        <v>445.2</v>
      </c>
      <c r="N1753" s="6"/>
      <c r="O1753" t="str">
        <f>VLOOKUP(I1753,Article_famille!A:B,2,FALSE)</f>
        <v>Mains</v>
      </c>
      <c r="P1753" t="str">
        <f>VLOOKUP(A1753,'Copier commandes wix'!I:N,4,FALSE)</f>
        <v>‎03‎/‎11‎/‎2017</v>
      </c>
      <c r="Q1753">
        <f>VLOOKUP(G1753,'effectif par contrat'!A:B,2,FALSE)</f>
        <v>2</v>
      </c>
    </row>
    <row r="1754" spans="1:17" x14ac:dyDescent="0.35">
      <c r="A1754" s="58" t="s">
        <v>1960</v>
      </c>
      <c r="B1754" s="40" t="s">
        <v>611</v>
      </c>
      <c r="C1754" s="40" t="str">
        <f t="shared" si="148"/>
        <v>cedric</v>
      </c>
      <c r="D1754" s="40">
        <f t="shared" si="149"/>
        <v>7</v>
      </c>
      <c r="E1754" s="40">
        <f t="shared" si="150"/>
        <v>13</v>
      </c>
      <c r="F1754" s="40" t="str">
        <f t="shared" si="151"/>
        <v>garcia</v>
      </c>
      <c r="G1754" s="40" t="str">
        <f>VLOOKUP(F1754,'Effectif contrat'!A:B,2,FALSE)</f>
        <v>PIONEER - MAINTENANCE</v>
      </c>
      <c r="H1754" s="31" t="s">
        <v>25</v>
      </c>
      <c r="I1754" s="31" t="s">
        <v>445</v>
      </c>
      <c r="J1754" s="31">
        <v>8</v>
      </c>
      <c r="K1754" s="38">
        <v>3.68</v>
      </c>
      <c r="L1754" s="31">
        <v>20</v>
      </c>
      <c r="M1754" s="38">
        <v>73.599999999999994</v>
      </c>
      <c r="N1754" s="5"/>
      <c r="O1754" t="str">
        <f>VLOOKUP(I1754,Article_famille!A:B,2,FALSE)</f>
        <v>Mains</v>
      </c>
      <c r="P1754" t="str">
        <f>VLOOKUP(A1754,'Copier commandes wix'!I:N,4,FALSE)</f>
        <v>‎03‎/‎11‎/‎2017</v>
      </c>
      <c r="Q1754">
        <f>VLOOKUP(G1754,'effectif par contrat'!A:B,2,FALSE)</f>
        <v>2</v>
      </c>
    </row>
    <row r="1755" spans="1:17" x14ac:dyDescent="0.35">
      <c r="A1755" s="58" t="s">
        <v>1960</v>
      </c>
      <c r="B1755" s="40" t="s">
        <v>611</v>
      </c>
      <c r="C1755" s="40" t="str">
        <f t="shared" si="148"/>
        <v>cedric</v>
      </c>
      <c r="D1755" s="40">
        <f t="shared" si="149"/>
        <v>7</v>
      </c>
      <c r="E1755" s="40">
        <f t="shared" si="150"/>
        <v>13</v>
      </c>
      <c r="F1755" s="40" t="str">
        <f t="shared" si="151"/>
        <v>garcia</v>
      </c>
      <c r="G1755" s="40" t="str">
        <f>VLOOKUP(F1755,'Effectif contrat'!A:B,2,FALSE)</f>
        <v>PIONEER - MAINTENANCE</v>
      </c>
      <c r="H1755" s="32" t="s">
        <v>25</v>
      </c>
      <c r="I1755" s="32" t="s">
        <v>445</v>
      </c>
      <c r="J1755" s="32">
        <v>9</v>
      </c>
      <c r="K1755" s="39">
        <v>3.68</v>
      </c>
      <c r="L1755" s="32">
        <v>20</v>
      </c>
      <c r="M1755" s="39">
        <v>73.599999999999994</v>
      </c>
      <c r="N1755" s="6"/>
      <c r="O1755" t="str">
        <f>VLOOKUP(I1755,Article_famille!A:B,2,FALSE)</f>
        <v>Mains</v>
      </c>
      <c r="P1755" t="str">
        <f>VLOOKUP(A1755,'Copier commandes wix'!I:N,4,FALSE)</f>
        <v>‎03‎/‎11‎/‎2017</v>
      </c>
      <c r="Q1755">
        <f>VLOOKUP(G1755,'effectif par contrat'!A:B,2,FALSE)</f>
        <v>2</v>
      </c>
    </row>
    <row r="1756" spans="1:17" x14ac:dyDescent="0.35">
      <c r="A1756" s="58" t="s">
        <v>1960</v>
      </c>
      <c r="B1756" s="40" t="s">
        <v>611</v>
      </c>
      <c r="C1756" s="40" t="str">
        <f t="shared" si="148"/>
        <v>cedric</v>
      </c>
      <c r="D1756" s="40">
        <f t="shared" si="149"/>
        <v>7</v>
      </c>
      <c r="E1756" s="40">
        <f t="shared" si="150"/>
        <v>13</v>
      </c>
      <c r="F1756" s="40" t="str">
        <f t="shared" si="151"/>
        <v>garcia</v>
      </c>
      <c r="G1756" s="40" t="str">
        <f>VLOOKUP(F1756,'Effectif contrat'!A:B,2,FALSE)</f>
        <v>PIONEER - MAINTENANCE</v>
      </c>
      <c r="H1756" s="31" t="s">
        <v>25</v>
      </c>
      <c r="I1756" s="31" t="s">
        <v>445</v>
      </c>
      <c r="J1756" s="31">
        <v>10</v>
      </c>
      <c r="K1756" s="38">
        <v>3.68</v>
      </c>
      <c r="L1756" s="31">
        <v>20</v>
      </c>
      <c r="M1756" s="38">
        <v>73.599999999999994</v>
      </c>
      <c r="N1756" s="5"/>
      <c r="O1756" t="str">
        <f>VLOOKUP(I1756,Article_famille!A:B,2,FALSE)</f>
        <v>Mains</v>
      </c>
      <c r="P1756" t="str">
        <f>VLOOKUP(A1756,'Copier commandes wix'!I:N,4,FALSE)</f>
        <v>‎03‎/‎11‎/‎2017</v>
      </c>
      <c r="Q1756">
        <f>VLOOKUP(G1756,'effectif par contrat'!A:B,2,FALSE)</f>
        <v>2</v>
      </c>
    </row>
    <row r="1757" spans="1:17" x14ac:dyDescent="0.35">
      <c r="A1757" s="58" t="s">
        <v>1960</v>
      </c>
      <c r="B1757" s="40" t="s">
        <v>611</v>
      </c>
      <c r="C1757" s="40" t="str">
        <f t="shared" si="148"/>
        <v>cedric</v>
      </c>
      <c r="D1757" s="40">
        <f t="shared" si="149"/>
        <v>7</v>
      </c>
      <c r="E1757" s="40">
        <f t="shared" si="150"/>
        <v>13</v>
      </c>
      <c r="F1757" s="40" t="str">
        <f t="shared" si="151"/>
        <v>garcia</v>
      </c>
      <c r="G1757" s="40" t="str">
        <f>VLOOKUP(F1757,'Effectif contrat'!A:B,2,FALSE)</f>
        <v>PIONEER - MAINTENANCE</v>
      </c>
      <c r="H1757" s="32" t="s">
        <v>25</v>
      </c>
      <c r="I1757" s="32" t="s">
        <v>445</v>
      </c>
      <c r="J1757" s="32">
        <v>11</v>
      </c>
      <c r="K1757" s="39">
        <v>3.68</v>
      </c>
      <c r="L1757" s="32">
        <v>20</v>
      </c>
      <c r="M1757" s="39">
        <v>73.599999999999994</v>
      </c>
      <c r="N1757" s="6"/>
      <c r="O1757" t="str">
        <f>VLOOKUP(I1757,Article_famille!A:B,2,FALSE)</f>
        <v>Mains</v>
      </c>
      <c r="P1757" t="str">
        <f>VLOOKUP(A1757,'Copier commandes wix'!I:N,4,FALSE)</f>
        <v>‎03‎/‎11‎/‎2017</v>
      </c>
      <c r="Q1757">
        <f>VLOOKUP(G1757,'effectif par contrat'!A:B,2,FALSE)</f>
        <v>2</v>
      </c>
    </row>
    <row r="1758" spans="1:17" x14ac:dyDescent="0.35">
      <c r="A1758" s="58" t="s">
        <v>1960</v>
      </c>
      <c r="B1758" s="40" t="s">
        <v>611</v>
      </c>
      <c r="C1758" s="40" t="str">
        <f t="shared" si="148"/>
        <v>cedric</v>
      </c>
      <c r="D1758" s="40">
        <f t="shared" si="149"/>
        <v>7</v>
      </c>
      <c r="E1758" s="40">
        <f t="shared" si="150"/>
        <v>13</v>
      </c>
      <c r="F1758" s="40" t="str">
        <f t="shared" si="151"/>
        <v>garcia</v>
      </c>
      <c r="G1758" s="40" t="str">
        <f>VLOOKUP(F1758,'Effectif contrat'!A:B,2,FALSE)</f>
        <v>PIONEER - MAINTENANCE</v>
      </c>
      <c r="H1758" s="31" t="s">
        <v>19</v>
      </c>
      <c r="I1758" s="31" t="s">
        <v>24</v>
      </c>
      <c r="J1758" s="31" t="s">
        <v>168</v>
      </c>
      <c r="K1758" s="38">
        <v>7.36</v>
      </c>
      <c r="L1758" s="31">
        <v>1</v>
      </c>
      <c r="M1758" s="38">
        <v>7.36</v>
      </c>
      <c r="N1758" s="5"/>
      <c r="O1758" t="str">
        <f>VLOOKUP(I1758,Article_famille!A:B,2,FALSE)</f>
        <v>Mains</v>
      </c>
      <c r="P1758" t="str">
        <f>VLOOKUP(A1758,'Copier commandes wix'!I:N,4,FALSE)</f>
        <v>‎03‎/‎11‎/‎2017</v>
      </c>
      <c r="Q1758">
        <f>VLOOKUP(G1758,'effectif par contrat'!A:B,2,FALSE)</f>
        <v>2</v>
      </c>
    </row>
    <row r="1759" spans="1:17" x14ac:dyDescent="0.35">
      <c r="A1759" s="58" t="s">
        <v>1960</v>
      </c>
      <c r="B1759" s="40" t="s">
        <v>611</v>
      </c>
      <c r="C1759" s="40" t="str">
        <f t="shared" si="148"/>
        <v>cedric</v>
      </c>
      <c r="D1759" s="40">
        <f t="shared" si="149"/>
        <v>7</v>
      </c>
      <c r="E1759" s="40">
        <f t="shared" si="150"/>
        <v>13</v>
      </c>
      <c r="F1759" s="40" t="str">
        <f t="shared" si="151"/>
        <v>garcia</v>
      </c>
      <c r="G1759" s="40" t="str">
        <f>VLOOKUP(F1759,'Effectif contrat'!A:B,2,FALSE)</f>
        <v>PIONEER - MAINTENANCE</v>
      </c>
      <c r="H1759" s="32" t="s">
        <v>19</v>
      </c>
      <c r="I1759" s="32" t="s">
        <v>24</v>
      </c>
      <c r="J1759" s="32" t="s">
        <v>54</v>
      </c>
      <c r="K1759" s="39">
        <v>7.36</v>
      </c>
      <c r="L1759" s="32">
        <v>2</v>
      </c>
      <c r="M1759" s="39">
        <v>14.72</v>
      </c>
      <c r="N1759" s="6"/>
      <c r="O1759" t="str">
        <f>VLOOKUP(I1759,Article_famille!A:B,2,FALSE)</f>
        <v>Mains</v>
      </c>
      <c r="P1759" t="str">
        <f>VLOOKUP(A1759,'Copier commandes wix'!I:N,4,FALSE)</f>
        <v>‎03‎/‎11‎/‎2017</v>
      </c>
      <c r="Q1759">
        <f>VLOOKUP(G1759,'effectif par contrat'!A:B,2,FALSE)</f>
        <v>2</v>
      </c>
    </row>
    <row r="1760" spans="1:17" x14ac:dyDescent="0.35">
      <c r="A1760" s="58" t="s">
        <v>1960</v>
      </c>
      <c r="B1760" s="40" t="s">
        <v>611</v>
      </c>
      <c r="C1760" s="40" t="str">
        <f t="shared" si="148"/>
        <v>cedric</v>
      </c>
      <c r="D1760" s="40">
        <f t="shared" si="149"/>
        <v>7</v>
      </c>
      <c r="E1760" s="40">
        <f t="shared" si="150"/>
        <v>13</v>
      </c>
      <c r="F1760" s="40" t="str">
        <f t="shared" si="151"/>
        <v>garcia</v>
      </c>
      <c r="G1760" s="40" t="str">
        <f>VLOOKUP(F1760,'Effectif contrat'!A:B,2,FALSE)</f>
        <v>PIONEER - MAINTENANCE</v>
      </c>
      <c r="H1760" s="31" t="s">
        <v>19</v>
      </c>
      <c r="I1760" s="31" t="s">
        <v>24</v>
      </c>
      <c r="J1760" s="31" t="s">
        <v>55</v>
      </c>
      <c r="K1760" s="38">
        <v>7.36</v>
      </c>
      <c r="L1760" s="31">
        <v>1</v>
      </c>
      <c r="M1760" s="38">
        <v>7.36</v>
      </c>
      <c r="N1760" s="5"/>
      <c r="O1760" t="str">
        <f>VLOOKUP(I1760,Article_famille!A:B,2,FALSE)</f>
        <v>Mains</v>
      </c>
      <c r="P1760" t="str">
        <f>VLOOKUP(A1760,'Copier commandes wix'!I:N,4,FALSE)</f>
        <v>‎03‎/‎11‎/‎2017</v>
      </c>
      <c r="Q1760">
        <f>VLOOKUP(G1760,'effectif par contrat'!A:B,2,FALSE)</f>
        <v>2</v>
      </c>
    </row>
    <row r="1761" spans="1:17" x14ac:dyDescent="0.35">
      <c r="A1761" s="58" t="s">
        <v>1960</v>
      </c>
      <c r="B1761" s="40" t="s">
        <v>611</v>
      </c>
      <c r="C1761" s="40" t="str">
        <f t="shared" si="148"/>
        <v>cedric</v>
      </c>
      <c r="D1761" s="40">
        <f t="shared" si="149"/>
        <v>7</v>
      </c>
      <c r="E1761" s="40">
        <f t="shared" si="150"/>
        <v>13</v>
      </c>
      <c r="F1761" s="40" t="str">
        <f t="shared" si="151"/>
        <v>garcia</v>
      </c>
      <c r="G1761" s="40" t="str">
        <f>VLOOKUP(F1761,'Effectif contrat'!A:B,2,FALSE)</f>
        <v>PIONEER - MAINTENANCE</v>
      </c>
      <c r="H1761" s="32" t="s">
        <v>19</v>
      </c>
      <c r="I1761" s="32" t="s">
        <v>24</v>
      </c>
      <c r="J1761" s="32" t="s">
        <v>56</v>
      </c>
      <c r="K1761" s="39">
        <v>7.36</v>
      </c>
      <c r="L1761" s="32">
        <v>2</v>
      </c>
      <c r="M1761" s="39">
        <v>14.72</v>
      </c>
      <c r="N1761" s="6"/>
      <c r="O1761" t="str">
        <f>VLOOKUP(I1761,Article_famille!A:B,2,FALSE)</f>
        <v>Mains</v>
      </c>
      <c r="P1761" t="str">
        <f>VLOOKUP(A1761,'Copier commandes wix'!I:N,4,FALSE)</f>
        <v>‎03‎/‎11‎/‎2017</v>
      </c>
      <c r="Q1761">
        <f>VLOOKUP(G1761,'effectif par contrat'!A:B,2,FALSE)</f>
        <v>2</v>
      </c>
    </row>
    <row r="1762" spans="1:17" x14ac:dyDescent="0.35">
      <c r="A1762" s="58" t="s">
        <v>1960</v>
      </c>
      <c r="B1762" s="40" t="s">
        <v>611</v>
      </c>
      <c r="C1762" s="40" t="str">
        <f t="shared" si="148"/>
        <v>cedric</v>
      </c>
      <c r="D1762" s="40">
        <f t="shared" si="149"/>
        <v>7</v>
      </c>
      <c r="E1762" s="40">
        <f t="shared" si="150"/>
        <v>13</v>
      </c>
      <c r="F1762" s="40" t="str">
        <f t="shared" si="151"/>
        <v>garcia</v>
      </c>
      <c r="G1762" s="40" t="str">
        <f>VLOOKUP(F1762,'Effectif contrat'!A:B,2,FALSE)</f>
        <v>PIONEER - MAINTENANCE</v>
      </c>
      <c r="H1762" s="31" t="s">
        <v>19</v>
      </c>
      <c r="I1762" s="31" t="s">
        <v>163</v>
      </c>
      <c r="J1762" s="31" t="s">
        <v>508</v>
      </c>
      <c r="K1762" s="38">
        <v>3.36</v>
      </c>
      <c r="L1762" s="31">
        <v>5</v>
      </c>
      <c r="M1762" s="38">
        <v>16.8</v>
      </c>
      <c r="N1762" s="5"/>
      <c r="O1762" t="str">
        <f>VLOOKUP(I1762,Article_famille!A:B,2,FALSE)</f>
        <v>Corps</v>
      </c>
      <c r="P1762" t="str">
        <f>VLOOKUP(A1762,'Copier commandes wix'!I:N,4,FALSE)</f>
        <v>‎03‎/‎11‎/‎2017</v>
      </c>
      <c r="Q1762">
        <f>VLOOKUP(G1762,'effectif par contrat'!A:B,2,FALSE)</f>
        <v>2</v>
      </c>
    </row>
    <row r="1763" spans="1:17" x14ac:dyDescent="0.35">
      <c r="A1763" s="58" t="s">
        <v>1960</v>
      </c>
      <c r="B1763" s="40" t="s">
        <v>611</v>
      </c>
      <c r="C1763" s="40" t="str">
        <f t="shared" si="148"/>
        <v>cedric</v>
      </c>
      <c r="D1763" s="40">
        <f t="shared" si="149"/>
        <v>7</v>
      </c>
      <c r="E1763" s="40">
        <f t="shared" si="150"/>
        <v>13</v>
      </c>
      <c r="F1763" s="40" t="str">
        <f t="shared" si="151"/>
        <v>garcia</v>
      </c>
      <c r="G1763" s="40" t="str">
        <f>VLOOKUP(F1763,'Effectif contrat'!A:B,2,FALSE)</f>
        <v>PIONEER - MAINTENANCE</v>
      </c>
      <c r="H1763" s="32" t="s">
        <v>19</v>
      </c>
      <c r="I1763" s="32" t="s">
        <v>163</v>
      </c>
      <c r="J1763" s="32" t="s">
        <v>164</v>
      </c>
      <c r="K1763" s="39">
        <v>3.36</v>
      </c>
      <c r="L1763" s="32">
        <v>10</v>
      </c>
      <c r="M1763" s="39">
        <v>33.6</v>
      </c>
      <c r="N1763" s="6"/>
      <c r="O1763" t="str">
        <f>VLOOKUP(I1763,Article_famille!A:B,2,FALSE)</f>
        <v>Corps</v>
      </c>
      <c r="P1763" t="str">
        <f>VLOOKUP(A1763,'Copier commandes wix'!I:N,4,FALSE)</f>
        <v>‎03‎/‎11‎/‎2017</v>
      </c>
      <c r="Q1763">
        <f>VLOOKUP(G1763,'effectif par contrat'!A:B,2,FALSE)</f>
        <v>2</v>
      </c>
    </row>
    <row r="1764" spans="1:17" x14ac:dyDescent="0.35">
      <c r="A1764" s="58" t="s">
        <v>1960</v>
      </c>
      <c r="B1764" s="40" t="s">
        <v>611</v>
      </c>
      <c r="C1764" s="40" t="str">
        <f t="shared" si="148"/>
        <v>cedric</v>
      </c>
      <c r="D1764" s="40">
        <f t="shared" si="149"/>
        <v>7</v>
      </c>
      <c r="E1764" s="40">
        <f t="shared" si="150"/>
        <v>13</v>
      </c>
      <c r="F1764" s="40" t="str">
        <f t="shared" si="151"/>
        <v>garcia</v>
      </c>
      <c r="G1764" s="40" t="str">
        <f>VLOOKUP(F1764,'Effectif contrat'!A:B,2,FALSE)</f>
        <v>PIONEER - MAINTENANCE</v>
      </c>
      <c r="H1764" s="31" t="s">
        <v>19</v>
      </c>
      <c r="I1764" s="31" t="s">
        <v>163</v>
      </c>
      <c r="J1764" s="31" t="s">
        <v>222</v>
      </c>
      <c r="K1764" s="38">
        <v>3.36</v>
      </c>
      <c r="L1764" s="31">
        <v>10</v>
      </c>
      <c r="M1764" s="38">
        <v>33.6</v>
      </c>
      <c r="N1764" s="5"/>
      <c r="O1764" t="str">
        <f>VLOOKUP(I1764,Article_famille!A:B,2,FALSE)</f>
        <v>Corps</v>
      </c>
      <c r="P1764" t="str">
        <f>VLOOKUP(A1764,'Copier commandes wix'!I:N,4,FALSE)</f>
        <v>‎03‎/‎11‎/‎2017</v>
      </c>
      <c r="Q1764">
        <f>VLOOKUP(G1764,'effectif par contrat'!A:B,2,FALSE)</f>
        <v>2</v>
      </c>
    </row>
    <row r="1765" spans="1:17" x14ac:dyDescent="0.35">
      <c r="A1765" s="58" t="s">
        <v>1960</v>
      </c>
      <c r="B1765" s="40" t="s">
        <v>611</v>
      </c>
      <c r="C1765" s="40" t="str">
        <f t="shared" si="148"/>
        <v>cedric</v>
      </c>
      <c r="D1765" s="40">
        <f t="shared" si="149"/>
        <v>7</v>
      </c>
      <c r="E1765" s="40">
        <f t="shared" si="150"/>
        <v>13</v>
      </c>
      <c r="F1765" s="40" t="str">
        <f t="shared" si="151"/>
        <v>garcia</v>
      </c>
      <c r="G1765" s="40" t="str">
        <f>VLOOKUP(F1765,'Effectif contrat'!A:B,2,FALSE)</f>
        <v>PIONEER - MAINTENANCE</v>
      </c>
      <c r="H1765" s="32" t="s">
        <v>19</v>
      </c>
      <c r="I1765" s="32" t="s">
        <v>163</v>
      </c>
      <c r="J1765" s="32" t="s">
        <v>485</v>
      </c>
      <c r="K1765" s="39">
        <v>3.36</v>
      </c>
      <c r="L1765" s="32">
        <v>5</v>
      </c>
      <c r="M1765" s="39">
        <v>16.8</v>
      </c>
      <c r="N1765" s="6"/>
      <c r="O1765" t="str">
        <f>VLOOKUP(I1765,Article_famille!A:B,2,FALSE)</f>
        <v>Corps</v>
      </c>
      <c r="P1765" t="str">
        <f>VLOOKUP(A1765,'Copier commandes wix'!I:N,4,FALSE)</f>
        <v>‎03‎/‎11‎/‎2017</v>
      </c>
      <c r="Q1765">
        <f>VLOOKUP(G1765,'effectif par contrat'!A:B,2,FALSE)</f>
        <v>2</v>
      </c>
    </row>
    <row r="1766" spans="1:17" x14ac:dyDescent="0.35">
      <c r="A1766" s="58" t="s">
        <v>1960</v>
      </c>
      <c r="B1766" s="40" t="s">
        <v>611</v>
      </c>
      <c r="C1766" s="40" t="str">
        <f t="shared" si="148"/>
        <v>cedric</v>
      </c>
      <c r="D1766" s="40">
        <f t="shared" si="149"/>
        <v>7</v>
      </c>
      <c r="E1766" s="40">
        <f t="shared" si="150"/>
        <v>13</v>
      </c>
      <c r="F1766" s="40" t="str">
        <f t="shared" si="151"/>
        <v>garcia</v>
      </c>
      <c r="G1766" s="40" t="str">
        <f>VLOOKUP(F1766,'Effectif contrat'!A:B,2,FALSE)</f>
        <v>PIONEER - MAINTENANCE</v>
      </c>
      <c r="H1766" s="31" t="s">
        <v>19</v>
      </c>
      <c r="I1766" s="31" t="s">
        <v>86</v>
      </c>
      <c r="J1766" s="31"/>
      <c r="K1766" s="38">
        <v>16.88</v>
      </c>
      <c r="L1766" s="31">
        <v>2</v>
      </c>
      <c r="M1766" s="38">
        <v>33.76</v>
      </c>
      <c r="N1766" s="5"/>
      <c r="O1766" t="str">
        <f>VLOOKUP(I1766,Article_famille!A:B,2,FALSE)</f>
        <v>Auditif</v>
      </c>
      <c r="P1766" t="str">
        <f>VLOOKUP(A1766,'Copier commandes wix'!I:N,4,FALSE)</f>
        <v>‎03‎/‎11‎/‎2017</v>
      </c>
      <c r="Q1766">
        <f>VLOOKUP(G1766,'effectif par contrat'!A:B,2,FALSE)</f>
        <v>2</v>
      </c>
    </row>
    <row r="1767" spans="1:17" x14ac:dyDescent="0.35">
      <c r="A1767" s="58" t="s">
        <v>1960</v>
      </c>
      <c r="B1767" s="40" t="s">
        <v>611</v>
      </c>
      <c r="C1767" s="40" t="str">
        <f t="shared" si="148"/>
        <v>cedric</v>
      </c>
      <c r="D1767" s="40">
        <f t="shared" si="149"/>
        <v>7</v>
      </c>
      <c r="E1767" s="40">
        <f t="shared" si="150"/>
        <v>13</v>
      </c>
      <c r="F1767" s="40" t="str">
        <f t="shared" si="151"/>
        <v>garcia</v>
      </c>
      <c r="G1767" s="40" t="str">
        <f>VLOOKUP(F1767,'Effectif contrat'!A:B,2,FALSE)</f>
        <v>PIONEER - MAINTENANCE</v>
      </c>
      <c r="H1767" s="32" t="s">
        <v>19</v>
      </c>
      <c r="I1767" s="32" t="s">
        <v>66</v>
      </c>
      <c r="J1767" s="32"/>
      <c r="K1767" s="39">
        <v>7.51</v>
      </c>
      <c r="L1767" s="32">
        <v>30</v>
      </c>
      <c r="M1767" s="39">
        <v>225.3</v>
      </c>
      <c r="N1767" s="6"/>
      <c r="O1767" t="str">
        <f>VLOOKUP(I1767,Article_famille!A:B,2,FALSE)</f>
        <v>Yeux</v>
      </c>
      <c r="P1767" t="str">
        <f>VLOOKUP(A1767,'Copier commandes wix'!I:N,4,FALSE)</f>
        <v>‎03‎/‎11‎/‎2017</v>
      </c>
      <c r="Q1767">
        <f>VLOOKUP(G1767,'effectif par contrat'!A:B,2,FALSE)</f>
        <v>2</v>
      </c>
    </row>
    <row r="1768" spans="1:17" x14ac:dyDescent="0.35">
      <c r="A1768" s="58" t="s">
        <v>1960</v>
      </c>
      <c r="B1768" s="40" t="s">
        <v>611</v>
      </c>
      <c r="C1768" s="40" t="str">
        <f t="shared" si="148"/>
        <v>cedric</v>
      </c>
      <c r="D1768" s="40">
        <f t="shared" si="149"/>
        <v>7</v>
      </c>
      <c r="E1768" s="40">
        <f t="shared" si="150"/>
        <v>13</v>
      </c>
      <c r="F1768" s="40" t="str">
        <f t="shared" si="151"/>
        <v>garcia</v>
      </c>
      <c r="G1768" s="40" t="str">
        <f>VLOOKUP(F1768,'Effectif contrat'!A:B,2,FALSE)</f>
        <v>PIONEER - MAINTENANCE</v>
      </c>
      <c r="H1768" s="31" t="s">
        <v>19</v>
      </c>
      <c r="I1768" s="31" t="s">
        <v>468</v>
      </c>
      <c r="J1768" s="31"/>
      <c r="K1768" s="38">
        <v>5.63</v>
      </c>
      <c r="L1768" s="31">
        <v>50</v>
      </c>
      <c r="M1768" s="38">
        <v>281.5</v>
      </c>
      <c r="N1768" s="5"/>
      <c r="O1768" t="str">
        <f>VLOOKUP(I1768,Article_famille!A:B,2,FALSE)</f>
        <v>Yeux</v>
      </c>
      <c r="P1768" t="str">
        <f>VLOOKUP(A1768,'Copier commandes wix'!I:N,4,FALSE)</f>
        <v>‎03‎/‎11‎/‎2017</v>
      </c>
      <c r="Q1768">
        <f>VLOOKUP(G1768,'effectif par contrat'!A:B,2,FALSE)</f>
        <v>2</v>
      </c>
    </row>
    <row r="1769" spans="1:17" x14ac:dyDescent="0.35">
      <c r="A1769" s="58" t="s">
        <v>1961</v>
      </c>
      <c r="B1769" s="40" t="s">
        <v>611</v>
      </c>
      <c r="C1769" s="40" t="str">
        <f t="shared" si="148"/>
        <v>cedric</v>
      </c>
      <c r="D1769" s="40">
        <f t="shared" si="149"/>
        <v>7</v>
      </c>
      <c r="E1769" s="40">
        <f t="shared" si="150"/>
        <v>13</v>
      </c>
      <c r="F1769" s="40" t="str">
        <f t="shared" si="151"/>
        <v>garcia</v>
      </c>
      <c r="G1769" s="40" t="str">
        <f>VLOOKUP(F1769,'Effectif contrat'!A:B,2,FALSE)</f>
        <v>PIONEER - MAINTENANCE</v>
      </c>
      <c r="H1769" s="31" t="s">
        <v>19</v>
      </c>
      <c r="I1769" s="31" t="s">
        <v>562</v>
      </c>
      <c r="J1769" s="31" t="s">
        <v>1565</v>
      </c>
      <c r="K1769" s="38">
        <v>43.33</v>
      </c>
      <c r="L1769" s="31">
        <v>1</v>
      </c>
      <c r="M1769" s="38">
        <v>43.33</v>
      </c>
      <c r="N1769" s="5"/>
      <c r="O1769" t="str">
        <f>VLOOKUP(I1769,Article_famille!A:B,2,FALSE)</f>
        <v>Travail en hauteur</v>
      </c>
      <c r="P1769" t="str">
        <f>VLOOKUP(A1769,'Copier commandes wix'!I:N,4,FALSE)</f>
        <v>‎08‎/‎11‎/‎2017</v>
      </c>
      <c r="Q1769">
        <f>VLOOKUP(G1769,'effectif par contrat'!A:B,2,FALSE)</f>
        <v>2</v>
      </c>
    </row>
    <row r="1770" spans="1:17" x14ac:dyDescent="0.35">
      <c r="A1770" s="58" t="s">
        <v>1961</v>
      </c>
      <c r="B1770" s="40" t="s">
        <v>611</v>
      </c>
      <c r="C1770" s="40" t="str">
        <f t="shared" si="148"/>
        <v>cedric</v>
      </c>
      <c r="D1770" s="40">
        <f t="shared" si="149"/>
        <v>7</v>
      </c>
      <c r="E1770" s="40">
        <f t="shared" si="150"/>
        <v>13</v>
      </c>
      <c r="F1770" s="40" t="str">
        <f t="shared" si="151"/>
        <v>garcia</v>
      </c>
      <c r="G1770" s="40" t="str">
        <f>VLOOKUP(F1770,'Effectif contrat'!A:B,2,FALSE)</f>
        <v>PIONEER - MAINTENANCE</v>
      </c>
      <c r="H1770" s="32" t="s">
        <v>19</v>
      </c>
      <c r="I1770" s="32" t="s">
        <v>562</v>
      </c>
      <c r="J1770" s="32" t="s">
        <v>13</v>
      </c>
      <c r="K1770" s="39">
        <v>43.33</v>
      </c>
      <c r="L1770" s="32">
        <v>1</v>
      </c>
      <c r="M1770" s="39">
        <v>43.33</v>
      </c>
      <c r="N1770" s="6"/>
      <c r="O1770" t="str">
        <f>VLOOKUP(I1770,Article_famille!A:B,2,FALSE)</f>
        <v>Travail en hauteur</v>
      </c>
      <c r="P1770" t="str">
        <f>VLOOKUP(A1770,'Copier commandes wix'!I:N,4,FALSE)</f>
        <v>‎08‎/‎11‎/‎2017</v>
      </c>
      <c r="Q1770">
        <f>VLOOKUP(G1770,'effectif par contrat'!A:B,2,FALSE)</f>
        <v>2</v>
      </c>
    </row>
    <row r="1771" spans="1:17" x14ac:dyDescent="0.35">
      <c r="A1771" s="58" t="s">
        <v>1961</v>
      </c>
      <c r="B1771" s="40" t="s">
        <v>611</v>
      </c>
      <c r="C1771" s="40" t="str">
        <f t="shared" ref="C1771:C1820" si="152">IFERROR(MID(B1771,1,FIND(" ",B1771,1)-1),"")</f>
        <v>cedric</v>
      </c>
      <c r="D1771" s="40">
        <f t="shared" ref="D1771:D1820" si="153">LEN(C1771)+1</f>
        <v>7</v>
      </c>
      <c r="E1771" s="40">
        <f t="shared" ref="E1771:E1820" si="154">LEN(B1771)</f>
        <v>13</v>
      </c>
      <c r="F1771" s="40" t="str">
        <f t="shared" ref="F1771:F1820" si="155">RIGHT(B1771,E1771-D1771)</f>
        <v>garcia</v>
      </c>
      <c r="G1771" s="40" t="str">
        <f>VLOOKUP(F1771,'Effectif contrat'!A:B,2,FALSE)</f>
        <v>PIONEER - MAINTENANCE</v>
      </c>
      <c r="H1771" s="31" t="s">
        <v>19</v>
      </c>
      <c r="I1771" s="31" t="s">
        <v>562</v>
      </c>
      <c r="J1771" s="31" t="s">
        <v>184</v>
      </c>
      <c r="K1771" s="38">
        <v>43.33</v>
      </c>
      <c r="L1771" s="31">
        <v>3</v>
      </c>
      <c r="M1771" s="38">
        <v>129.99</v>
      </c>
      <c r="N1771" s="5"/>
      <c r="O1771" t="str">
        <f>VLOOKUP(I1771,Article_famille!A:B,2,FALSE)</f>
        <v>Travail en hauteur</v>
      </c>
      <c r="P1771" t="str">
        <f>VLOOKUP(A1771,'Copier commandes wix'!I:N,4,FALSE)</f>
        <v>‎08‎/‎11‎/‎2017</v>
      </c>
      <c r="Q1771">
        <f>VLOOKUP(G1771,'effectif par contrat'!A:B,2,FALSE)</f>
        <v>2</v>
      </c>
    </row>
    <row r="1772" spans="1:17" x14ac:dyDescent="0.35">
      <c r="A1772" s="58" t="s">
        <v>1958</v>
      </c>
      <c r="B1772" s="40" t="s">
        <v>1564</v>
      </c>
      <c r="C1772" s="40" t="str">
        <f t="shared" si="152"/>
        <v>Guillaume</v>
      </c>
      <c r="D1772" s="40">
        <f t="shared" si="153"/>
        <v>10</v>
      </c>
      <c r="E1772" s="40">
        <f t="shared" si="154"/>
        <v>14</v>
      </c>
      <c r="F1772" s="40" t="str">
        <f t="shared" si="155"/>
        <v>Noel</v>
      </c>
      <c r="G1772" s="40" t="str">
        <f>VLOOKUP(F1772,'Effectif contrat'!A:B,2,FALSE)</f>
        <v>SAFRAN NACELLES - MAINTENANCE</v>
      </c>
      <c r="H1772" s="31" t="s">
        <v>112</v>
      </c>
      <c r="I1772" s="31" t="s">
        <v>207</v>
      </c>
      <c r="J1772" s="31" t="s">
        <v>490</v>
      </c>
      <c r="K1772" s="38">
        <v>0</v>
      </c>
      <c r="L1772" s="31">
        <v>1</v>
      </c>
      <c r="M1772" s="38">
        <v>0</v>
      </c>
      <c r="N1772" s="5"/>
      <c r="O1772" t="str">
        <f>VLOOKUP(I1772,Article_famille!A:B,2,FALSE)</f>
        <v>VPI</v>
      </c>
      <c r="P1772" t="str">
        <f>VLOOKUP(A1772,'Copier commandes wix'!I:N,4,FALSE)</f>
        <v>‎27‎/‎10‎/‎2017</v>
      </c>
      <c r="Q1772">
        <f>VLOOKUP(G1772,'effectif par contrat'!A:B,2,FALSE)</f>
        <v>12</v>
      </c>
    </row>
    <row r="1773" spans="1:17" x14ac:dyDescent="0.35">
      <c r="A1773" s="58" t="s">
        <v>1958</v>
      </c>
      <c r="B1773" s="40" t="s">
        <v>1564</v>
      </c>
      <c r="C1773" s="40" t="str">
        <f t="shared" si="152"/>
        <v>Guillaume</v>
      </c>
      <c r="D1773" s="40">
        <f t="shared" si="153"/>
        <v>10</v>
      </c>
      <c r="E1773" s="40">
        <f t="shared" si="154"/>
        <v>14</v>
      </c>
      <c r="F1773" s="40" t="str">
        <f t="shared" si="155"/>
        <v>Noel</v>
      </c>
      <c r="G1773" s="40" t="str">
        <f>VLOOKUP(F1773,'Effectif contrat'!A:B,2,FALSE)</f>
        <v>SAFRAN NACELLES - MAINTENANCE</v>
      </c>
      <c r="H1773" s="32" t="s">
        <v>112</v>
      </c>
      <c r="I1773" s="32" t="s">
        <v>208</v>
      </c>
      <c r="J1773" s="32" t="s">
        <v>605</v>
      </c>
      <c r="K1773" s="39">
        <v>0</v>
      </c>
      <c r="L1773" s="32">
        <v>1</v>
      </c>
      <c r="M1773" s="39">
        <v>0</v>
      </c>
      <c r="N1773" s="6"/>
      <c r="O1773" t="str">
        <f>VLOOKUP(I1773,Article_famille!A:B,2,FALSE)</f>
        <v>VPI</v>
      </c>
      <c r="P1773" t="str">
        <f>VLOOKUP(A1773,'Copier commandes wix'!I:N,4,FALSE)</f>
        <v>‎27‎/‎10‎/‎2017</v>
      </c>
      <c r="Q1773">
        <f>VLOOKUP(G1773,'effectif par contrat'!A:B,2,FALSE)</f>
        <v>12</v>
      </c>
    </row>
    <row r="1774" spans="1:17" x14ac:dyDescent="0.35">
      <c r="A1774" s="58" t="s">
        <v>1949</v>
      </c>
      <c r="B1774" s="40" t="s">
        <v>18</v>
      </c>
      <c r="C1774" s="40" t="str">
        <f t="shared" si="152"/>
        <v>Romain</v>
      </c>
      <c r="D1774" s="40">
        <f t="shared" si="153"/>
        <v>7</v>
      </c>
      <c r="E1774" s="40">
        <f t="shared" si="154"/>
        <v>14</v>
      </c>
      <c r="F1774" s="40" t="str">
        <f t="shared" si="155"/>
        <v>VERGNES</v>
      </c>
      <c r="G1774" s="40" t="str">
        <f>VLOOKUP(F1774,'Effectif contrat'!A:B,2,FALSE)</f>
        <v>AIRBUS - MAINTENANCE MOSE</v>
      </c>
      <c r="H1774" s="31" t="s">
        <v>19</v>
      </c>
      <c r="I1774" s="31" t="s">
        <v>455</v>
      </c>
      <c r="J1774" s="31">
        <v>42</v>
      </c>
      <c r="K1774" s="38">
        <v>45.67</v>
      </c>
      <c r="L1774" s="31">
        <v>1</v>
      </c>
      <c r="M1774" s="38">
        <v>45.67</v>
      </c>
      <c r="N1774" s="5"/>
      <c r="O1774" t="str">
        <f>VLOOKUP(I1774,Article_famille!A:B,2,FALSE)</f>
        <v>Pieds</v>
      </c>
      <c r="P1774" t="str">
        <f>VLOOKUP(A1774,'Copier commandes wix'!I:N,4,FALSE)</f>
        <v>‎24‎/‎10‎/‎2017</v>
      </c>
      <c r="Q1774">
        <f>VLOOKUP(G1774,'effectif par contrat'!A:B,2,FALSE)</f>
        <v>37</v>
      </c>
    </row>
    <row r="1775" spans="1:17" x14ac:dyDescent="0.35">
      <c r="A1775" s="58" t="s">
        <v>1949</v>
      </c>
      <c r="B1775" s="40" t="s">
        <v>18</v>
      </c>
      <c r="C1775" s="40" t="str">
        <f t="shared" si="152"/>
        <v>Romain</v>
      </c>
      <c r="D1775" s="40">
        <f t="shared" si="153"/>
        <v>7</v>
      </c>
      <c r="E1775" s="40">
        <f t="shared" si="154"/>
        <v>14</v>
      </c>
      <c r="F1775" s="40" t="str">
        <f t="shared" si="155"/>
        <v>VERGNES</v>
      </c>
      <c r="G1775" s="40" t="str">
        <f>VLOOKUP(F1775,'Effectif contrat'!A:B,2,FALSE)</f>
        <v>AIRBUS - MAINTENANCE MOSE</v>
      </c>
      <c r="H1775" s="32" t="s">
        <v>19</v>
      </c>
      <c r="I1775" s="32" t="s">
        <v>455</v>
      </c>
      <c r="J1775" s="32">
        <v>44</v>
      </c>
      <c r="K1775" s="39">
        <v>45.67</v>
      </c>
      <c r="L1775" s="32">
        <v>1</v>
      </c>
      <c r="M1775" s="39">
        <v>45.67</v>
      </c>
      <c r="N1775" s="6"/>
      <c r="O1775" t="str">
        <f>VLOOKUP(I1775,Article_famille!A:B,2,FALSE)</f>
        <v>Pieds</v>
      </c>
      <c r="P1775" t="str">
        <f>VLOOKUP(A1775,'Copier commandes wix'!I:N,4,FALSE)</f>
        <v>‎24‎/‎10‎/‎2017</v>
      </c>
      <c r="Q1775">
        <f>VLOOKUP(G1775,'effectif par contrat'!A:B,2,FALSE)</f>
        <v>37</v>
      </c>
    </row>
    <row r="1776" spans="1:17" x14ac:dyDescent="0.35">
      <c r="A1776" s="58" t="s">
        <v>1962</v>
      </c>
      <c r="B1776" s="40" t="s">
        <v>1564</v>
      </c>
      <c r="C1776" s="40" t="str">
        <f t="shared" si="152"/>
        <v>Guillaume</v>
      </c>
      <c r="D1776" s="40">
        <f t="shared" si="153"/>
        <v>10</v>
      </c>
      <c r="E1776" s="40">
        <f t="shared" si="154"/>
        <v>14</v>
      </c>
      <c r="F1776" s="40" t="str">
        <f t="shared" si="155"/>
        <v>Noel</v>
      </c>
      <c r="G1776" s="40" t="str">
        <f>VLOOKUP(F1776,'Effectif contrat'!A:B,2,FALSE)</f>
        <v>SAFRAN NACELLES - MAINTENANCE</v>
      </c>
      <c r="H1776" s="31" t="s">
        <v>112</v>
      </c>
      <c r="I1776" s="31" t="s">
        <v>115</v>
      </c>
      <c r="J1776" s="31" t="s">
        <v>209</v>
      </c>
      <c r="K1776" s="38">
        <v>0</v>
      </c>
      <c r="L1776" s="31">
        <v>1</v>
      </c>
      <c r="M1776" s="38">
        <v>0</v>
      </c>
      <c r="N1776" s="5"/>
      <c r="O1776" t="str">
        <f>VLOOKUP(I1776,Article_famille!A:B,2,FALSE)</f>
        <v>VPI</v>
      </c>
      <c r="P1776" t="str">
        <f>VLOOKUP(A1776,'Copier commandes wix'!I:N,4,FALSE)</f>
        <v>‎05‎/‎11‎/‎2017</v>
      </c>
      <c r="Q1776">
        <f>VLOOKUP(G1776,'effectif par contrat'!A:B,2,FALSE)</f>
        <v>12</v>
      </c>
    </row>
    <row r="1777" spans="1:17" x14ac:dyDescent="0.35">
      <c r="A1777" s="58" t="s">
        <v>1962</v>
      </c>
      <c r="B1777" s="40" t="s">
        <v>1564</v>
      </c>
      <c r="C1777" s="40" t="str">
        <f t="shared" si="152"/>
        <v>Guillaume</v>
      </c>
      <c r="D1777" s="40">
        <f t="shared" si="153"/>
        <v>10</v>
      </c>
      <c r="E1777" s="40">
        <f t="shared" si="154"/>
        <v>14</v>
      </c>
      <c r="F1777" s="40" t="str">
        <f t="shared" si="155"/>
        <v>Noel</v>
      </c>
      <c r="G1777" s="40" t="str">
        <f>VLOOKUP(F1777,'Effectif contrat'!A:B,2,FALSE)</f>
        <v>SAFRAN NACELLES - MAINTENANCE</v>
      </c>
      <c r="H1777" s="32" t="s">
        <v>112</v>
      </c>
      <c r="I1777" s="32" t="s">
        <v>211</v>
      </c>
      <c r="J1777" s="32" t="s">
        <v>209</v>
      </c>
      <c r="K1777" s="39">
        <v>0</v>
      </c>
      <c r="L1777" s="32">
        <v>1</v>
      </c>
      <c r="M1777" s="39">
        <v>0</v>
      </c>
      <c r="N1777" s="6"/>
      <c r="O1777" t="str">
        <f>VLOOKUP(I1777,Article_famille!A:B,2,FALSE)</f>
        <v>VPI</v>
      </c>
      <c r="P1777" t="str">
        <f>VLOOKUP(A1777,'Copier commandes wix'!I:N,4,FALSE)</f>
        <v>‎05‎/‎11‎/‎2017</v>
      </c>
      <c r="Q1777">
        <f>VLOOKUP(G1777,'effectif par contrat'!A:B,2,FALSE)</f>
        <v>12</v>
      </c>
    </row>
    <row r="1778" spans="1:17" x14ac:dyDescent="0.35">
      <c r="A1778" s="58" t="s">
        <v>1963</v>
      </c>
      <c r="B1778" s="40" t="s">
        <v>576</v>
      </c>
      <c r="C1778" s="40" t="str">
        <f t="shared" si="152"/>
        <v>alexandre</v>
      </c>
      <c r="D1778" s="40">
        <f t="shared" si="153"/>
        <v>10</v>
      </c>
      <c r="E1778" s="40">
        <f t="shared" si="154"/>
        <v>20</v>
      </c>
      <c r="F1778" s="40" t="str">
        <f t="shared" si="155"/>
        <v>mourembles</v>
      </c>
      <c r="G1778" s="40" t="str">
        <f>VLOOKUP(F1778,'Effectif contrat'!A:B,2,FALSE)</f>
        <v>CLIENTS DIVERS - TRAVAUX &amp; MAINTENANCE</v>
      </c>
      <c r="H1778" s="31" t="s">
        <v>112</v>
      </c>
      <c r="I1778" s="31" t="s">
        <v>113</v>
      </c>
      <c r="J1778" s="31" t="s">
        <v>13</v>
      </c>
      <c r="K1778" s="38">
        <v>0</v>
      </c>
      <c r="L1778" s="31">
        <v>2</v>
      </c>
      <c r="M1778" s="38">
        <v>0</v>
      </c>
      <c r="N1778" s="5"/>
      <c r="O1778" t="str">
        <f>VLOOKUP(I1778,Article_famille!A:B,2,FALSE)</f>
        <v>VPI</v>
      </c>
      <c r="P1778" t="str">
        <f>VLOOKUP(A1778,'Copier commandes wix'!I:N,4,FALSE)</f>
        <v>‎03‎/‎11‎/‎2017</v>
      </c>
      <c r="Q1778">
        <f>VLOOKUP(G1778,'effectif par contrat'!A:B,2,FALSE)</f>
        <v>8</v>
      </c>
    </row>
    <row r="1779" spans="1:17" x14ac:dyDescent="0.35">
      <c r="A1779" s="58" t="s">
        <v>1964</v>
      </c>
      <c r="B1779" s="40" t="s">
        <v>1566</v>
      </c>
      <c r="C1779" s="40" t="str">
        <f t="shared" si="152"/>
        <v>Aurelie</v>
      </c>
      <c r="D1779" s="40">
        <f t="shared" si="153"/>
        <v>8</v>
      </c>
      <c r="E1779" s="40">
        <f t="shared" si="154"/>
        <v>13</v>
      </c>
      <c r="F1779" s="40" t="str">
        <f t="shared" si="155"/>
        <v>GORGE</v>
      </c>
      <c r="G1779" s="40" t="str">
        <f>VLOOKUP(F1779,'Effectif contrat'!A:B,2,FALSE)</f>
        <v>METHODES</v>
      </c>
      <c r="H1779" s="31" t="s">
        <v>112</v>
      </c>
      <c r="I1779" s="31" t="s">
        <v>208</v>
      </c>
      <c r="J1779" s="31" t="s">
        <v>602</v>
      </c>
      <c r="K1779" s="38">
        <v>0</v>
      </c>
      <c r="L1779" s="31">
        <v>1</v>
      </c>
      <c r="M1779" s="38">
        <v>0</v>
      </c>
      <c r="N1779" s="5"/>
      <c r="O1779" t="str">
        <f>VLOOKUP(I1779,Article_famille!A:B,2,FALSE)</f>
        <v>VPI</v>
      </c>
      <c r="P1779" t="str">
        <f>VLOOKUP(A1779,'Copier commandes wix'!I:N,4,FALSE)</f>
        <v>‎08‎/‎11‎/‎2017</v>
      </c>
      <c r="Q1779">
        <f>VLOOKUP(G1779,'effectif par contrat'!A:B,2,FALSE)</f>
        <v>9</v>
      </c>
    </row>
    <row r="1780" spans="1:17" x14ac:dyDescent="0.35">
      <c r="A1780" s="58" t="s">
        <v>1964</v>
      </c>
      <c r="B1780" s="40" t="s">
        <v>1566</v>
      </c>
      <c r="C1780" s="40" t="str">
        <f t="shared" si="152"/>
        <v>Aurelie</v>
      </c>
      <c r="D1780" s="40">
        <f t="shared" si="153"/>
        <v>8</v>
      </c>
      <c r="E1780" s="40">
        <f t="shared" si="154"/>
        <v>13</v>
      </c>
      <c r="F1780" s="40" t="str">
        <f t="shared" si="155"/>
        <v>GORGE</v>
      </c>
      <c r="G1780" s="40" t="str">
        <f>VLOOKUP(F1780,'Effectif contrat'!A:B,2,FALSE)</f>
        <v>METHODES</v>
      </c>
      <c r="H1780" s="32" t="s">
        <v>112</v>
      </c>
      <c r="I1780" s="32" t="s">
        <v>207</v>
      </c>
      <c r="J1780" s="32" t="s">
        <v>490</v>
      </c>
      <c r="K1780" s="39">
        <v>0</v>
      </c>
      <c r="L1780" s="32">
        <v>1</v>
      </c>
      <c r="M1780" s="39">
        <v>0</v>
      </c>
      <c r="N1780" s="6"/>
      <c r="O1780" t="str">
        <f>VLOOKUP(I1780,Article_famille!A:B,2,FALSE)</f>
        <v>VPI</v>
      </c>
      <c r="P1780" t="str">
        <f>VLOOKUP(A1780,'Copier commandes wix'!I:N,4,FALSE)</f>
        <v>‎08‎/‎11‎/‎2017</v>
      </c>
      <c r="Q1780">
        <f>VLOOKUP(G1780,'effectif par contrat'!A:B,2,FALSE)</f>
        <v>9</v>
      </c>
    </row>
    <row r="1781" spans="1:17" x14ac:dyDescent="0.35">
      <c r="A1781" s="58" t="s">
        <v>1965</v>
      </c>
      <c r="B1781" s="40" t="s">
        <v>527</v>
      </c>
      <c r="C1781" s="40" t="str">
        <f t="shared" si="152"/>
        <v>jean-luc</v>
      </c>
      <c r="D1781" s="40">
        <f t="shared" si="153"/>
        <v>9</v>
      </c>
      <c r="E1781" s="40">
        <f t="shared" si="154"/>
        <v>13</v>
      </c>
      <c r="F1781" s="40" t="str">
        <f t="shared" si="155"/>
        <v>CEBE</v>
      </c>
      <c r="G1781" s="40" t="str">
        <f>VLOOKUP(F1781,'Effectif contrat'!A:B,2,FALSE)</f>
        <v>CHANTIERS ELEC - REIXACH</v>
      </c>
      <c r="H1781" s="31" t="s">
        <v>574</v>
      </c>
      <c r="I1781" s="31" t="s">
        <v>1560</v>
      </c>
      <c r="J1781" s="31">
        <v>41</v>
      </c>
      <c r="K1781" s="38">
        <v>58</v>
      </c>
      <c r="L1781" s="31">
        <v>1</v>
      </c>
      <c r="M1781" s="38">
        <v>58</v>
      </c>
      <c r="N1781" s="5"/>
      <c r="O1781" t="str">
        <f>VLOOKUP(I1781,Article_famille!A:B,2,FALSE)</f>
        <v>Pieds</v>
      </c>
      <c r="P1781" t="str">
        <f>VLOOKUP(A1781,'Copier commandes wix'!I:N,4,FALSE)</f>
        <v>‎13‎/‎11‎/‎2017</v>
      </c>
      <c r="Q1781">
        <f>VLOOKUP(G1781,'effectif par contrat'!A:B,2,FALSE)</f>
        <v>6</v>
      </c>
    </row>
    <row r="1782" spans="1:17" x14ac:dyDescent="0.35">
      <c r="A1782" s="58" t="s">
        <v>1965</v>
      </c>
      <c r="B1782" s="40" t="s">
        <v>527</v>
      </c>
      <c r="C1782" s="40" t="str">
        <f t="shared" si="152"/>
        <v>jean-luc</v>
      </c>
      <c r="D1782" s="40">
        <f t="shared" si="153"/>
        <v>9</v>
      </c>
      <c r="E1782" s="40">
        <f t="shared" si="154"/>
        <v>13</v>
      </c>
      <c r="F1782" s="40" t="str">
        <f t="shared" si="155"/>
        <v>CEBE</v>
      </c>
      <c r="G1782" s="40" t="str">
        <f>VLOOKUP(F1782,'Effectif contrat'!A:B,2,FALSE)</f>
        <v>CHANTIERS ELEC - REIXACH</v>
      </c>
      <c r="H1782" s="32" t="s">
        <v>19</v>
      </c>
      <c r="I1782" s="32" t="s">
        <v>468</v>
      </c>
      <c r="J1782" s="32"/>
      <c r="K1782" s="39">
        <v>5.63</v>
      </c>
      <c r="L1782" s="32">
        <v>4</v>
      </c>
      <c r="M1782" s="39">
        <v>22.52</v>
      </c>
      <c r="N1782" s="6"/>
      <c r="O1782" t="str">
        <f>VLOOKUP(I1782,Article_famille!A:B,2,FALSE)</f>
        <v>Yeux</v>
      </c>
      <c r="P1782" t="str">
        <f>VLOOKUP(A1782,'Copier commandes wix'!I:N,4,FALSE)</f>
        <v>‎13‎/‎11‎/‎2017</v>
      </c>
      <c r="Q1782">
        <f>VLOOKUP(G1782,'effectif par contrat'!A:B,2,FALSE)</f>
        <v>6</v>
      </c>
    </row>
    <row r="1783" spans="1:17" x14ac:dyDescent="0.35">
      <c r="A1783" s="58" t="s">
        <v>1965</v>
      </c>
      <c r="B1783" s="40" t="s">
        <v>527</v>
      </c>
      <c r="C1783" s="40" t="str">
        <f t="shared" si="152"/>
        <v>jean-luc</v>
      </c>
      <c r="D1783" s="40">
        <f t="shared" si="153"/>
        <v>9</v>
      </c>
      <c r="E1783" s="40">
        <f t="shared" si="154"/>
        <v>13</v>
      </c>
      <c r="F1783" s="40" t="str">
        <f t="shared" si="155"/>
        <v>CEBE</v>
      </c>
      <c r="G1783" s="40" t="str">
        <f>VLOOKUP(F1783,'Effectif contrat'!A:B,2,FALSE)</f>
        <v>CHANTIERS ELEC - REIXACH</v>
      </c>
      <c r="H1783" s="31" t="s">
        <v>25</v>
      </c>
      <c r="I1783" s="31" t="s">
        <v>445</v>
      </c>
      <c r="J1783" s="31">
        <v>9</v>
      </c>
      <c r="K1783" s="38">
        <v>3.68</v>
      </c>
      <c r="L1783" s="31">
        <v>2</v>
      </c>
      <c r="M1783" s="38">
        <v>7.36</v>
      </c>
      <c r="N1783" s="5"/>
      <c r="O1783" t="str">
        <f>VLOOKUP(I1783,Article_famille!A:B,2,FALSE)</f>
        <v>Mains</v>
      </c>
      <c r="P1783" t="str">
        <f>VLOOKUP(A1783,'Copier commandes wix'!I:N,4,FALSE)</f>
        <v>‎13‎/‎11‎/‎2017</v>
      </c>
      <c r="Q1783">
        <f>VLOOKUP(G1783,'effectif par contrat'!A:B,2,FALSE)</f>
        <v>6</v>
      </c>
    </row>
    <row r="1784" spans="1:17" x14ac:dyDescent="0.35">
      <c r="A1784" s="58" t="s">
        <v>1966</v>
      </c>
      <c r="B1784" s="40" t="s">
        <v>450</v>
      </c>
      <c r="C1784" s="40" t="str">
        <f t="shared" si="152"/>
        <v>stephane</v>
      </c>
      <c r="D1784" s="40">
        <f t="shared" si="153"/>
        <v>9</v>
      </c>
      <c r="E1784" s="40">
        <f t="shared" si="154"/>
        <v>15</v>
      </c>
      <c r="F1784" s="40" t="str">
        <f t="shared" si="155"/>
        <v>rodier</v>
      </c>
      <c r="G1784" s="40" t="str">
        <f>VLOOKUP(F1784,'Effectif contrat'!A:B,2,FALSE)</f>
        <v>CLIENTS DIVERS - TRAVAUX &amp; MAINTENANCE</v>
      </c>
      <c r="H1784" s="31" t="s">
        <v>19</v>
      </c>
      <c r="I1784" s="31" t="s">
        <v>20</v>
      </c>
      <c r="J1784" s="31">
        <v>9</v>
      </c>
      <c r="K1784" s="38">
        <v>3.71</v>
      </c>
      <c r="L1784" s="31">
        <v>10</v>
      </c>
      <c r="M1784" s="38">
        <v>37.1</v>
      </c>
      <c r="N1784" s="5"/>
      <c r="O1784" t="str">
        <f>VLOOKUP(I1784,Article_famille!A:B,2,FALSE)</f>
        <v>Mains</v>
      </c>
      <c r="P1784" t="str">
        <f>VLOOKUP(A1784,'Copier commandes wix'!I:N,4,FALSE)</f>
        <v>‎10‎/‎11‎/‎2017</v>
      </c>
      <c r="Q1784">
        <f>VLOOKUP(G1784,'effectif par contrat'!A:B,2,FALSE)</f>
        <v>8</v>
      </c>
    </row>
    <row r="1785" spans="1:17" x14ac:dyDescent="0.35">
      <c r="A1785" s="58" t="s">
        <v>1966</v>
      </c>
      <c r="B1785" s="40" t="s">
        <v>450</v>
      </c>
      <c r="C1785" s="40" t="str">
        <f t="shared" si="152"/>
        <v>stephane</v>
      </c>
      <c r="D1785" s="40">
        <f t="shared" si="153"/>
        <v>9</v>
      </c>
      <c r="E1785" s="40">
        <f t="shared" si="154"/>
        <v>15</v>
      </c>
      <c r="F1785" s="40" t="str">
        <f t="shared" si="155"/>
        <v>rodier</v>
      </c>
      <c r="G1785" s="40" t="str">
        <f>VLOOKUP(F1785,'Effectif contrat'!A:B,2,FALSE)</f>
        <v>CLIENTS DIVERS - TRAVAUX &amp; MAINTENANCE</v>
      </c>
      <c r="H1785" s="32" t="s">
        <v>19</v>
      </c>
      <c r="I1785" s="32" t="s">
        <v>20</v>
      </c>
      <c r="J1785" s="32">
        <v>10</v>
      </c>
      <c r="K1785" s="39">
        <v>3.71</v>
      </c>
      <c r="L1785" s="32">
        <v>10</v>
      </c>
      <c r="M1785" s="39">
        <v>37.1</v>
      </c>
      <c r="N1785" s="6"/>
      <c r="O1785" t="str">
        <f>VLOOKUP(I1785,Article_famille!A:B,2,FALSE)</f>
        <v>Mains</v>
      </c>
      <c r="P1785" t="str">
        <f>VLOOKUP(A1785,'Copier commandes wix'!I:N,4,FALSE)</f>
        <v>‎10‎/‎11‎/‎2017</v>
      </c>
      <c r="Q1785">
        <f>VLOOKUP(G1785,'effectif par contrat'!A:B,2,FALSE)</f>
        <v>8</v>
      </c>
    </row>
    <row r="1786" spans="1:17" x14ac:dyDescent="0.35">
      <c r="A1786" s="58" t="s">
        <v>1966</v>
      </c>
      <c r="B1786" s="40" t="s">
        <v>450</v>
      </c>
      <c r="C1786" s="40" t="str">
        <f t="shared" si="152"/>
        <v>stephane</v>
      </c>
      <c r="D1786" s="40">
        <f t="shared" si="153"/>
        <v>9</v>
      </c>
      <c r="E1786" s="40">
        <f t="shared" si="154"/>
        <v>15</v>
      </c>
      <c r="F1786" s="40" t="str">
        <f t="shared" si="155"/>
        <v>rodier</v>
      </c>
      <c r="G1786" s="40" t="str">
        <f>VLOOKUP(F1786,'Effectif contrat'!A:B,2,FALSE)</f>
        <v>CLIENTS DIVERS - TRAVAUX &amp; MAINTENANCE</v>
      </c>
      <c r="H1786" s="31" t="s">
        <v>19</v>
      </c>
      <c r="I1786" s="31" t="s">
        <v>553</v>
      </c>
      <c r="J1786" s="31"/>
      <c r="K1786" s="38">
        <v>2.75</v>
      </c>
      <c r="L1786" s="31">
        <v>7</v>
      </c>
      <c r="M1786" s="38">
        <v>19.25</v>
      </c>
      <c r="N1786" s="5"/>
      <c r="O1786" t="str">
        <f>VLOOKUP(I1786,Article_famille!A:B,2,FALSE)</f>
        <v>Tête</v>
      </c>
      <c r="P1786" t="str">
        <f>VLOOKUP(A1786,'Copier commandes wix'!I:N,4,FALSE)</f>
        <v>‎10‎/‎11‎/‎2017</v>
      </c>
      <c r="Q1786">
        <f>VLOOKUP(G1786,'effectif par contrat'!A:B,2,FALSE)</f>
        <v>8</v>
      </c>
    </row>
    <row r="1787" spans="1:17" x14ac:dyDescent="0.35">
      <c r="A1787" s="58" t="s">
        <v>1966</v>
      </c>
      <c r="B1787" s="40" t="s">
        <v>450</v>
      </c>
      <c r="C1787" s="40" t="str">
        <f t="shared" si="152"/>
        <v>stephane</v>
      </c>
      <c r="D1787" s="40">
        <f t="shared" si="153"/>
        <v>9</v>
      </c>
      <c r="E1787" s="40">
        <f t="shared" si="154"/>
        <v>15</v>
      </c>
      <c r="F1787" s="40" t="str">
        <f t="shared" si="155"/>
        <v>rodier</v>
      </c>
      <c r="G1787" s="40" t="str">
        <f>VLOOKUP(F1787,'Effectif contrat'!A:B,2,FALSE)</f>
        <v>CLIENTS DIVERS - TRAVAUX &amp; MAINTENANCE</v>
      </c>
      <c r="H1787" s="32" t="s">
        <v>19</v>
      </c>
      <c r="I1787" s="32" t="s">
        <v>468</v>
      </c>
      <c r="J1787" s="32"/>
      <c r="K1787" s="39">
        <v>5.63</v>
      </c>
      <c r="L1787" s="32">
        <v>15</v>
      </c>
      <c r="M1787" s="39">
        <v>84.45</v>
      </c>
      <c r="N1787" s="6"/>
      <c r="O1787" t="str">
        <f>VLOOKUP(I1787,Article_famille!A:B,2,FALSE)</f>
        <v>Yeux</v>
      </c>
      <c r="P1787" t="str">
        <f>VLOOKUP(A1787,'Copier commandes wix'!I:N,4,FALSE)</f>
        <v>‎10‎/‎11‎/‎2017</v>
      </c>
      <c r="Q1787">
        <f>VLOOKUP(G1787,'effectif par contrat'!A:B,2,FALSE)</f>
        <v>8</v>
      </c>
    </row>
    <row r="1788" spans="1:17" x14ac:dyDescent="0.35">
      <c r="A1788" s="58" t="s">
        <v>1966</v>
      </c>
      <c r="B1788" s="40" t="s">
        <v>450</v>
      </c>
      <c r="C1788" s="40" t="str">
        <f t="shared" si="152"/>
        <v>stephane</v>
      </c>
      <c r="D1788" s="40">
        <f t="shared" si="153"/>
        <v>9</v>
      </c>
      <c r="E1788" s="40">
        <f t="shared" si="154"/>
        <v>15</v>
      </c>
      <c r="F1788" s="40" t="str">
        <f t="shared" si="155"/>
        <v>rodier</v>
      </c>
      <c r="G1788" s="40" t="str">
        <f>VLOOKUP(F1788,'Effectif contrat'!A:B,2,FALSE)</f>
        <v>CLIENTS DIVERS - TRAVAUX &amp; MAINTENANCE</v>
      </c>
      <c r="H1788" s="31" t="s">
        <v>19</v>
      </c>
      <c r="I1788" s="31" t="s">
        <v>498</v>
      </c>
      <c r="J1788" s="31" t="s">
        <v>13</v>
      </c>
      <c r="K1788" s="38">
        <v>3.17</v>
      </c>
      <c r="L1788" s="31">
        <v>10</v>
      </c>
      <c r="M1788" s="38">
        <v>31.7</v>
      </c>
      <c r="N1788" s="5"/>
      <c r="O1788" t="str">
        <f>VLOOKUP(I1788,Article_famille!A:B,2,FALSE)</f>
        <v>Corps</v>
      </c>
      <c r="P1788" t="str">
        <f>VLOOKUP(A1788,'Copier commandes wix'!I:N,4,FALSE)</f>
        <v>‎10‎/‎11‎/‎2017</v>
      </c>
      <c r="Q1788">
        <f>VLOOKUP(G1788,'effectif par contrat'!A:B,2,FALSE)</f>
        <v>8</v>
      </c>
    </row>
    <row r="1789" spans="1:17" x14ac:dyDescent="0.35">
      <c r="A1789" s="58" t="s">
        <v>1966</v>
      </c>
      <c r="B1789" s="40" t="s">
        <v>450</v>
      </c>
      <c r="C1789" s="40" t="str">
        <f t="shared" si="152"/>
        <v>stephane</v>
      </c>
      <c r="D1789" s="40">
        <f t="shared" si="153"/>
        <v>9</v>
      </c>
      <c r="E1789" s="40">
        <f t="shared" si="154"/>
        <v>15</v>
      </c>
      <c r="F1789" s="40" t="str">
        <f t="shared" si="155"/>
        <v>rodier</v>
      </c>
      <c r="G1789" s="40" t="str">
        <f>VLOOKUP(F1789,'Effectif contrat'!A:B,2,FALSE)</f>
        <v>CLIENTS DIVERS - TRAVAUX &amp; MAINTENANCE</v>
      </c>
      <c r="H1789" s="32" t="s">
        <v>19</v>
      </c>
      <c r="I1789" s="32" t="s">
        <v>443</v>
      </c>
      <c r="J1789" s="32"/>
      <c r="K1789" s="39">
        <v>3.95</v>
      </c>
      <c r="L1789" s="32">
        <v>10</v>
      </c>
      <c r="M1789" s="39">
        <v>39.5</v>
      </c>
      <c r="N1789" s="6"/>
      <c r="O1789" t="str">
        <f>VLOOKUP(I1789,Article_famille!A:B,2,FALSE)</f>
        <v>Respiratoire</v>
      </c>
      <c r="P1789" t="str">
        <f>VLOOKUP(A1789,'Copier commandes wix'!I:N,4,FALSE)</f>
        <v>‎10‎/‎11‎/‎2017</v>
      </c>
      <c r="Q1789">
        <f>VLOOKUP(G1789,'effectif par contrat'!A:B,2,FALSE)</f>
        <v>8</v>
      </c>
    </row>
    <row r="1790" spans="1:17" x14ac:dyDescent="0.35">
      <c r="A1790" s="58" t="s">
        <v>1966</v>
      </c>
      <c r="B1790" s="40" t="s">
        <v>450</v>
      </c>
      <c r="C1790" s="40" t="str">
        <f t="shared" si="152"/>
        <v>stephane</v>
      </c>
      <c r="D1790" s="40">
        <f t="shared" si="153"/>
        <v>9</v>
      </c>
      <c r="E1790" s="40">
        <f t="shared" si="154"/>
        <v>15</v>
      </c>
      <c r="F1790" s="40" t="str">
        <f t="shared" si="155"/>
        <v>rodier</v>
      </c>
      <c r="G1790" s="40" t="str">
        <f>VLOOKUP(F1790,'Effectif contrat'!A:B,2,FALSE)</f>
        <v>CLIENTS DIVERS - TRAVAUX &amp; MAINTENANCE</v>
      </c>
      <c r="H1790" s="31" t="s">
        <v>19</v>
      </c>
      <c r="I1790" s="31" t="s">
        <v>175</v>
      </c>
      <c r="J1790" s="31">
        <v>10</v>
      </c>
      <c r="K1790" s="38">
        <v>13.32</v>
      </c>
      <c r="L1790" s="31">
        <v>5</v>
      </c>
      <c r="M1790" s="38">
        <v>66.599999999999994</v>
      </c>
      <c r="N1790" s="5"/>
      <c r="O1790" t="str">
        <f>VLOOKUP(I1790,Article_famille!A:B,2,FALSE)</f>
        <v>Mains</v>
      </c>
      <c r="P1790" t="str">
        <f>VLOOKUP(A1790,'Copier commandes wix'!I:N,4,FALSE)</f>
        <v>‎10‎/‎11‎/‎2017</v>
      </c>
      <c r="Q1790">
        <f>VLOOKUP(G1790,'effectif par contrat'!A:B,2,FALSE)</f>
        <v>8</v>
      </c>
    </row>
    <row r="1791" spans="1:17" x14ac:dyDescent="0.35">
      <c r="A1791" s="58" t="s">
        <v>1965</v>
      </c>
      <c r="B1791" s="40" t="s">
        <v>527</v>
      </c>
      <c r="C1791" s="40" t="str">
        <f t="shared" si="152"/>
        <v>jean-luc</v>
      </c>
      <c r="D1791" s="40">
        <f t="shared" si="153"/>
        <v>9</v>
      </c>
      <c r="E1791" s="40">
        <f t="shared" si="154"/>
        <v>13</v>
      </c>
      <c r="F1791" s="40" t="str">
        <f t="shared" si="155"/>
        <v>CEBE</v>
      </c>
      <c r="G1791" s="40" t="str">
        <f>VLOOKUP(F1791,'Effectif contrat'!A:B,2,FALSE)</f>
        <v>CHANTIERS ELEC - REIXACH</v>
      </c>
      <c r="H1791" s="31" t="s">
        <v>574</v>
      </c>
      <c r="I1791" s="31" t="s">
        <v>1560</v>
      </c>
      <c r="J1791" s="31">
        <v>41</v>
      </c>
      <c r="K1791" s="38">
        <v>58</v>
      </c>
      <c r="L1791" s="31">
        <v>1</v>
      </c>
      <c r="M1791" s="38">
        <v>58</v>
      </c>
      <c r="N1791" s="5"/>
      <c r="O1791" t="str">
        <f>VLOOKUP(I1791,Article_famille!A:B,2,FALSE)</f>
        <v>Pieds</v>
      </c>
      <c r="P1791" t="str">
        <f>VLOOKUP(A1791,'Copier commandes wix'!I:N,4,FALSE)</f>
        <v>‎13‎/‎11‎/‎2017</v>
      </c>
      <c r="Q1791">
        <f>VLOOKUP(G1791,'effectif par contrat'!A:B,2,FALSE)</f>
        <v>6</v>
      </c>
    </row>
    <row r="1792" spans="1:17" x14ac:dyDescent="0.35">
      <c r="A1792" s="58" t="s">
        <v>1965</v>
      </c>
      <c r="B1792" s="40" t="s">
        <v>527</v>
      </c>
      <c r="C1792" s="40" t="str">
        <f t="shared" si="152"/>
        <v>jean-luc</v>
      </c>
      <c r="D1792" s="40">
        <f t="shared" si="153"/>
        <v>9</v>
      </c>
      <c r="E1792" s="40">
        <f t="shared" si="154"/>
        <v>13</v>
      </c>
      <c r="F1792" s="40" t="str">
        <f t="shared" si="155"/>
        <v>CEBE</v>
      </c>
      <c r="G1792" s="40" t="str">
        <f>VLOOKUP(F1792,'Effectif contrat'!A:B,2,FALSE)</f>
        <v>CHANTIERS ELEC - REIXACH</v>
      </c>
      <c r="H1792" s="32" t="s">
        <v>19</v>
      </c>
      <c r="I1792" s="32" t="s">
        <v>468</v>
      </c>
      <c r="J1792" s="32"/>
      <c r="K1792" s="39">
        <v>5.63</v>
      </c>
      <c r="L1792" s="32">
        <v>4</v>
      </c>
      <c r="M1792" s="39">
        <v>22.52</v>
      </c>
      <c r="N1792" s="6"/>
      <c r="O1792" t="str">
        <f>VLOOKUP(I1792,Article_famille!A:B,2,FALSE)</f>
        <v>Yeux</v>
      </c>
      <c r="P1792" t="str">
        <f>VLOOKUP(A1792,'Copier commandes wix'!I:N,4,FALSE)</f>
        <v>‎13‎/‎11‎/‎2017</v>
      </c>
      <c r="Q1792">
        <f>VLOOKUP(G1792,'effectif par contrat'!A:B,2,FALSE)</f>
        <v>6</v>
      </c>
    </row>
    <row r="1793" spans="1:17" x14ac:dyDescent="0.35">
      <c r="A1793" s="58" t="s">
        <v>1965</v>
      </c>
      <c r="B1793" s="40" t="s">
        <v>527</v>
      </c>
      <c r="C1793" s="40" t="str">
        <f t="shared" si="152"/>
        <v>jean-luc</v>
      </c>
      <c r="D1793" s="40">
        <f t="shared" si="153"/>
        <v>9</v>
      </c>
      <c r="E1793" s="40">
        <f t="shared" si="154"/>
        <v>13</v>
      </c>
      <c r="F1793" s="40" t="str">
        <f t="shared" si="155"/>
        <v>CEBE</v>
      </c>
      <c r="G1793" s="40" t="str">
        <f>VLOOKUP(F1793,'Effectif contrat'!A:B,2,FALSE)</f>
        <v>CHANTIERS ELEC - REIXACH</v>
      </c>
      <c r="H1793" s="31" t="s">
        <v>25</v>
      </c>
      <c r="I1793" s="31" t="s">
        <v>445</v>
      </c>
      <c r="J1793" s="31">
        <v>9</v>
      </c>
      <c r="K1793" s="38">
        <v>3.68</v>
      </c>
      <c r="L1793" s="31">
        <v>2</v>
      </c>
      <c r="M1793" s="38">
        <v>7.36</v>
      </c>
      <c r="N1793" s="5"/>
      <c r="O1793" t="str">
        <f>VLOOKUP(I1793,Article_famille!A:B,2,FALSE)</f>
        <v>Mains</v>
      </c>
      <c r="P1793" t="str">
        <f>VLOOKUP(A1793,'Copier commandes wix'!I:N,4,FALSE)</f>
        <v>‎13‎/‎11‎/‎2017</v>
      </c>
      <c r="Q1793">
        <f>VLOOKUP(G1793,'effectif par contrat'!A:B,2,FALSE)</f>
        <v>6</v>
      </c>
    </row>
    <row r="1794" spans="1:17" x14ac:dyDescent="0.35">
      <c r="A1794" s="58" t="s">
        <v>1967</v>
      </c>
      <c r="B1794" s="40" t="s">
        <v>576</v>
      </c>
      <c r="C1794" s="40" t="str">
        <f t="shared" si="152"/>
        <v>alexandre</v>
      </c>
      <c r="D1794" s="40">
        <f t="shared" si="153"/>
        <v>10</v>
      </c>
      <c r="E1794" s="40">
        <f t="shared" si="154"/>
        <v>20</v>
      </c>
      <c r="F1794" s="40" t="str">
        <f t="shared" si="155"/>
        <v>mourembles</v>
      </c>
      <c r="G1794" s="40" t="str">
        <f>VLOOKUP(F1794,'Effectif contrat'!A:B,2,FALSE)</f>
        <v>CLIENTS DIVERS - TRAVAUX &amp; MAINTENANCE</v>
      </c>
      <c r="H1794" s="31" t="s">
        <v>112</v>
      </c>
      <c r="I1794" s="31" t="s">
        <v>601</v>
      </c>
      <c r="J1794" s="31" t="s">
        <v>608</v>
      </c>
      <c r="K1794" s="38">
        <v>0</v>
      </c>
      <c r="L1794" s="31">
        <v>1</v>
      </c>
      <c r="M1794" s="38">
        <v>0</v>
      </c>
      <c r="N1794" s="5"/>
      <c r="O1794" t="str">
        <f>VLOOKUP(I1794,Article_famille!A:B,2,FALSE)</f>
        <v>VPI</v>
      </c>
      <c r="P1794" t="str">
        <f>VLOOKUP(A1794,'Copier commandes wix'!I:N,4,FALSE)</f>
        <v>‎15‎/‎11‎/‎2017</v>
      </c>
      <c r="Q1794">
        <f>VLOOKUP(G1794,'effectif par contrat'!A:B,2,FALSE)</f>
        <v>8</v>
      </c>
    </row>
    <row r="1795" spans="1:17" x14ac:dyDescent="0.35">
      <c r="A1795" s="58" t="s">
        <v>1967</v>
      </c>
      <c r="B1795" s="40" t="s">
        <v>576</v>
      </c>
      <c r="C1795" s="40" t="str">
        <f t="shared" si="152"/>
        <v>alexandre</v>
      </c>
      <c r="D1795" s="40">
        <f t="shared" si="153"/>
        <v>10</v>
      </c>
      <c r="E1795" s="40">
        <f t="shared" si="154"/>
        <v>20</v>
      </c>
      <c r="F1795" s="40" t="str">
        <f t="shared" si="155"/>
        <v>mourembles</v>
      </c>
      <c r="G1795" s="40" t="str">
        <f>VLOOKUP(F1795,'Effectif contrat'!A:B,2,FALSE)</f>
        <v>CLIENTS DIVERS - TRAVAUX &amp; MAINTENANCE</v>
      </c>
      <c r="H1795" s="32" t="s">
        <v>112</v>
      </c>
      <c r="I1795" s="32" t="s">
        <v>603</v>
      </c>
      <c r="J1795" s="32" t="s">
        <v>605</v>
      </c>
      <c r="K1795" s="39">
        <v>0</v>
      </c>
      <c r="L1795" s="32">
        <v>1</v>
      </c>
      <c r="M1795" s="39">
        <v>0</v>
      </c>
      <c r="N1795" s="6"/>
      <c r="O1795" t="str">
        <f>VLOOKUP(I1795,Article_famille!A:B,2,FALSE)</f>
        <v>VPI</v>
      </c>
      <c r="P1795" t="str">
        <f>VLOOKUP(A1795,'Copier commandes wix'!I:N,4,FALSE)</f>
        <v>‎15‎/‎11‎/‎2017</v>
      </c>
      <c r="Q1795">
        <f>VLOOKUP(G1795,'effectif par contrat'!A:B,2,FALSE)</f>
        <v>8</v>
      </c>
    </row>
    <row r="1796" spans="1:17" x14ac:dyDescent="0.35">
      <c r="A1796" s="58" t="s">
        <v>1967</v>
      </c>
      <c r="B1796" s="40" t="s">
        <v>576</v>
      </c>
      <c r="C1796" s="40" t="str">
        <f t="shared" si="152"/>
        <v>alexandre</v>
      </c>
      <c r="D1796" s="40">
        <f t="shared" si="153"/>
        <v>10</v>
      </c>
      <c r="E1796" s="40">
        <f t="shared" si="154"/>
        <v>20</v>
      </c>
      <c r="F1796" s="40" t="str">
        <f t="shared" si="155"/>
        <v>mourembles</v>
      </c>
      <c r="G1796" s="40" t="str">
        <f>VLOOKUP(F1796,'Effectif contrat'!A:B,2,FALSE)</f>
        <v>CLIENTS DIVERS - TRAVAUX &amp; MAINTENANCE</v>
      </c>
      <c r="H1796" s="31" t="s">
        <v>112</v>
      </c>
      <c r="I1796" s="31" t="s">
        <v>211</v>
      </c>
      <c r="J1796" s="31" t="s">
        <v>209</v>
      </c>
      <c r="K1796" s="38">
        <v>0</v>
      </c>
      <c r="L1796" s="31">
        <v>1</v>
      </c>
      <c r="M1796" s="38">
        <v>0</v>
      </c>
      <c r="N1796" s="5"/>
      <c r="O1796" t="str">
        <f>VLOOKUP(I1796,Article_famille!A:B,2,FALSE)</f>
        <v>VPI</v>
      </c>
      <c r="P1796" t="str">
        <f>VLOOKUP(A1796,'Copier commandes wix'!I:N,4,FALSE)</f>
        <v>‎15‎/‎11‎/‎2017</v>
      </c>
      <c r="Q1796">
        <f>VLOOKUP(G1796,'effectif par contrat'!A:B,2,FALSE)</f>
        <v>8</v>
      </c>
    </row>
    <row r="1797" spans="1:17" x14ac:dyDescent="0.35">
      <c r="A1797" s="58" t="s">
        <v>1967</v>
      </c>
      <c r="B1797" s="40" t="s">
        <v>576</v>
      </c>
      <c r="C1797" s="40" t="str">
        <f t="shared" si="152"/>
        <v>alexandre</v>
      </c>
      <c r="D1797" s="40">
        <f t="shared" si="153"/>
        <v>10</v>
      </c>
      <c r="E1797" s="40">
        <f t="shared" si="154"/>
        <v>20</v>
      </c>
      <c r="F1797" s="40" t="str">
        <f t="shared" si="155"/>
        <v>mourembles</v>
      </c>
      <c r="G1797" s="40" t="str">
        <f>VLOOKUP(F1797,'Effectif contrat'!A:B,2,FALSE)</f>
        <v>CLIENTS DIVERS - TRAVAUX &amp; MAINTENANCE</v>
      </c>
      <c r="H1797" s="32" t="s">
        <v>112</v>
      </c>
      <c r="I1797" s="32" t="s">
        <v>211</v>
      </c>
      <c r="J1797" s="32" t="s">
        <v>13</v>
      </c>
      <c r="K1797" s="39">
        <v>0</v>
      </c>
      <c r="L1797" s="32">
        <v>1</v>
      </c>
      <c r="M1797" s="39">
        <v>0</v>
      </c>
      <c r="N1797" s="6"/>
      <c r="O1797" t="str">
        <f>VLOOKUP(I1797,Article_famille!A:B,2,FALSE)</f>
        <v>VPI</v>
      </c>
      <c r="P1797" t="str">
        <f>VLOOKUP(A1797,'Copier commandes wix'!I:N,4,FALSE)</f>
        <v>‎15‎/‎11‎/‎2017</v>
      </c>
      <c r="Q1797">
        <f>VLOOKUP(G1797,'effectif par contrat'!A:B,2,FALSE)</f>
        <v>8</v>
      </c>
    </row>
    <row r="1798" spans="1:17" x14ac:dyDescent="0.35">
      <c r="A1798" s="58" t="s">
        <v>1968</v>
      </c>
      <c r="B1798" s="40" t="s">
        <v>1567</v>
      </c>
      <c r="C1798" s="40" t="str">
        <f t="shared" si="152"/>
        <v>Tristan</v>
      </c>
      <c r="D1798" s="40">
        <f t="shared" si="153"/>
        <v>8</v>
      </c>
      <c r="E1798" s="40">
        <f t="shared" si="154"/>
        <v>16</v>
      </c>
      <c r="F1798" s="40" t="str">
        <f t="shared" si="155"/>
        <v>CALMELLY</v>
      </c>
      <c r="G1798" s="40" t="str">
        <f>VLOOKUP(F1798,'Effectif contrat'!A:B,2,FALSE)</f>
        <v xml:space="preserve">AIRBUS - MAINTENANCE OES </v>
      </c>
      <c r="H1798" s="31" t="s">
        <v>112</v>
      </c>
      <c r="I1798" s="31" t="s">
        <v>207</v>
      </c>
      <c r="J1798" s="31" t="s">
        <v>503</v>
      </c>
      <c r="K1798" s="38">
        <v>0</v>
      </c>
      <c r="L1798" s="31">
        <v>2</v>
      </c>
      <c r="M1798" s="38">
        <v>0</v>
      </c>
      <c r="N1798" s="5"/>
      <c r="O1798" t="str">
        <f>VLOOKUP(I1798,Article_famille!A:B,2,FALSE)</f>
        <v>VPI</v>
      </c>
      <c r="P1798" t="str">
        <f>VLOOKUP(A1798,'Copier commandes wix'!I:N,4,FALSE)</f>
        <v>‎15‎/‎11‎/‎2017</v>
      </c>
      <c r="Q1798">
        <f>VLOOKUP(G1798,'effectif par contrat'!A:B,2,FALSE)</f>
        <v>34</v>
      </c>
    </row>
    <row r="1799" spans="1:17" x14ac:dyDescent="0.35">
      <c r="A1799" s="58" t="s">
        <v>1968</v>
      </c>
      <c r="B1799" s="40" t="s">
        <v>1567</v>
      </c>
      <c r="C1799" s="40" t="str">
        <f t="shared" si="152"/>
        <v>Tristan</v>
      </c>
      <c r="D1799" s="40">
        <f t="shared" si="153"/>
        <v>8</v>
      </c>
      <c r="E1799" s="40">
        <f t="shared" si="154"/>
        <v>16</v>
      </c>
      <c r="F1799" s="40" t="str">
        <f t="shared" si="155"/>
        <v>CALMELLY</v>
      </c>
      <c r="G1799" s="40" t="str">
        <f>VLOOKUP(F1799,'Effectif contrat'!A:B,2,FALSE)</f>
        <v xml:space="preserve">AIRBUS - MAINTENANCE OES </v>
      </c>
      <c r="H1799" s="32" t="s">
        <v>112</v>
      </c>
      <c r="I1799" s="32" t="s">
        <v>208</v>
      </c>
      <c r="J1799" s="32" t="s">
        <v>608</v>
      </c>
      <c r="K1799" s="39">
        <v>0</v>
      </c>
      <c r="L1799" s="32">
        <v>2</v>
      </c>
      <c r="M1799" s="39">
        <v>0</v>
      </c>
      <c r="N1799" s="6"/>
      <c r="O1799" t="str">
        <f>VLOOKUP(I1799,Article_famille!A:B,2,FALSE)</f>
        <v>VPI</v>
      </c>
      <c r="P1799" t="str">
        <f>VLOOKUP(A1799,'Copier commandes wix'!I:N,4,FALSE)</f>
        <v>‎15‎/‎11‎/‎2017</v>
      </c>
      <c r="Q1799">
        <f>VLOOKUP(G1799,'effectif par contrat'!A:B,2,FALSE)</f>
        <v>34</v>
      </c>
    </row>
    <row r="1800" spans="1:17" x14ac:dyDescent="0.35">
      <c r="A1800" s="58" t="s">
        <v>1969</v>
      </c>
      <c r="B1800" s="40" t="s">
        <v>1557</v>
      </c>
      <c r="C1800" s="40" t="str">
        <f t="shared" si="152"/>
        <v>Tristan</v>
      </c>
      <c r="D1800" s="40">
        <f t="shared" si="153"/>
        <v>8</v>
      </c>
      <c r="E1800" s="40">
        <f t="shared" si="154"/>
        <v>16</v>
      </c>
      <c r="F1800" s="40" t="str">
        <f t="shared" si="155"/>
        <v>Calmelly</v>
      </c>
      <c r="G1800" s="40" t="str">
        <f>VLOOKUP(F1800,'Effectif contrat'!A:B,2,FALSE)</f>
        <v xml:space="preserve">AIRBUS - MAINTENANCE OES </v>
      </c>
      <c r="H1800" s="31" t="s">
        <v>19</v>
      </c>
      <c r="I1800" s="31" t="s">
        <v>499</v>
      </c>
      <c r="J1800" s="31"/>
      <c r="K1800" s="38">
        <v>12.9</v>
      </c>
      <c r="L1800" s="31">
        <v>5</v>
      </c>
      <c r="M1800" s="38">
        <v>64.5</v>
      </c>
      <c r="N1800" s="5"/>
      <c r="O1800" t="str">
        <f>VLOOKUP(I1800,Article_famille!A:B,2,FALSE)</f>
        <v>Tête</v>
      </c>
      <c r="P1800" t="str">
        <f>VLOOKUP(A1800,'Copier commandes wix'!I:N,4,FALSE)</f>
        <v>‎16‎/‎11‎/‎2017</v>
      </c>
      <c r="Q1800">
        <f>VLOOKUP(G1800,'effectif par contrat'!A:B,2,FALSE)</f>
        <v>34</v>
      </c>
    </row>
    <row r="1801" spans="1:17" x14ac:dyDescent="0.35">
      <c r="A1801" s="58" t="s">
        <v>1970</v>
      </c>
      <c r="B1801" s="40" t="s">
        <v>552</v>
      </c>
      <c r="C1801" s="40" t="str">
        <f t="shared" si="152"/>
        <v>eric</v>
      </c>
      <c r="D1801" s="40">
        <f t="shared" si="153"/>
        <v>5</v>
      </c>
      <c r="E1801" s="40">
        <f t="shared" si="154"/>
        <v>18</v>
      </c>
      <c r="F1801" s="40" t="str">
        <f t="shared" si="155"/>
        <v>sanchez-clary</v>
      </c>
      <c r="G1801" s="40" t="str">
        <f>VLOOKUP(F1801,'Effectif contrat'!A:B,2,FALSE)</f>
        <v>AIRBUS - MAINTENANCE FAL</v>
      </c>
      <c r="H1801" s="31" t="s">
        <v>25</v>
      </c>
      <c r="I1801" s="31" t="s">
        <v>445</v>
      </c>
      <c r="J1801" s="31">
        <v>8</v>
      </c>
      <c r="K1801" s="38">
        <v>3.68</v>
      </c>
      <c r="L1801" s="31">
        <v>20</v>
      </c>
      <c r="M1801" s="38">
        <v>73.599999999999994</v>
      </c>
      <c r="N1801" s="5"/>
      <c r="O1801" t="str">
        <f>VLOOKUP(I1801,Article_famille!A:B,2,FALSE)</f>
        <v>Mains</v>
      </c>
      <c r="P1801" t="str">
        <f>VLOOKUP(A1801,'Copier commandes wix'!I:N,4,FALSE)</f>
        <v>‎20‎/‎11‎/‎2017</v>
      </c>
      <c r="Q1801">
        <f>VLOOKUP(G1801,'effectif par contrat'!A:B,2,FALSE)</f>
        <v>38</v>
      </c>
    </row>
    <row r="1802" spans="1:17" x14ac:dyDescent="0.35">
      <c r="A1802" s="58" t="s">
        <v>1970</v>
      </c>
      <c r="B1802" s="40" t="s">
        <v>552</v>
      </c>
      <c r="C1802" s="40" t="str">
        <f t="shared" si="152"/>
        <v>eric</v>
      </c>
      <c r="D1802" s="40">
        <f t="shared" si="153"/>
        <v>5</v>
      </c>
      <c r="E1802" s="40">
        <f t="shared" si="154"/>
        <v>18</v>
      </c>
      <c r="F1802" s="40" t="str">
        <f t="shared" si="155"/>
        <v>sanchez-clary</v>
      </c>
      <c r="G1802" s="40" t="str">
        <f>VLOOKUP(F1802,'Effectif contrat'!A:B,2,FALSE)</f>
        <v>AIRBUS - MAINTENANCE FAL</v>
      </c>
      <c r="H1802" s="32" t="s">
        <v>25</v>
      </c>
      <c r="I1802" s="32" t="s">
        <v>445</v>
      </c>
      <c r="J1802" s="32">
        <v>9</v>
      </c>
      <c r="K1802" s="39">
        <v>3.68</v>
      </c>
      <c r="L1802" s="32">
        <v>20</v>
      </c>
      <c r="M1802" s="39">
        <v>73.599999999999994</v>
      </c>
      <c r="N1802" s="6"/>
      <c r="O1802" t="str">
        <f>VLOOKUP(I1802,Article_famille!A:B,2,FALSE)</f>
        <v>Mains</v>
      </c>
      <c r="P1802" t="str">
        <f>VLOOKUP(A1802,'Copier commandes wix'!I:N,4,FALSE)</f>
        <v>‎20‎/‎11‎/‎2017</v>
      </c>
      <c r="Q1802">
        <f>VLOOKUP(G1802,'effectif par contrat'!A:B,2,FALSE)</f>
        <v>38</v>
      </c>
    </row>
    <row r="1803" spans="1:17" x14ac:dyDescent="0.35">
      <c r="A1803" s="58" t="s">
        <v>1970</v>
      </c>
      <c r="B1803" s="40" t="s">
        <v>552</v>
      </c>
      <c r="C1803" s="40" t="str">
        <f t="shared" si="152"/>
        <v>eric</v>
      </c>
      <c r="D1803" s="40">
        <f t="shared" si="153"/>
        <v>5</v>
      </c>
      <c r="E1803" s="40">
        <f t="shared" si="154"/>
        <v>18</v>
      </c>
      <c r="F1803" s="40" t="str">
        <f t="shared" si="155"/>
        <v>sanchez-clary</v>
      </c>
      <c r="G1803" s="40" t="str">
        <f>VLOOKUP(F1803,'Effectif contrat'!A:B,2,FALSE)</f>
        <v>AIRBUS - MAINTENANCE FAL</v>
      </c>
      <c r="H1803" s="31" t="s">
        <v>25</v>
      </c>
      <c r="I1803" s="31" t="s">
        <v>445</v>
      </c>
      <c r="J1803" s="31">
        <v>10</v>
      </c>
      <c r="K1803" s="38">
        <v>3.68</v>
      </c>
      <c r="L1803" s="31">
        <v>20</v>
      </c>
      <c r="M1803" s="38">
        <v>73.599999999999994</v>
      </c>
      <c r="N1803" s="5"/>
      <c r="O1803" t="str">
        <f>VLOOKUP(I1803,Article_famille!A:B,2,FALSE)</f>
        <v>Mains</v>
      </c>
      <c r="P1803" t="str">
        <f>VLOOKUP(A1803,'Copier commandes wix'!I:N,4,FALSE)</f>
        <v>‎20‎/‎11‎/‎2017</v>
      </c>
      <c r="Q1803">
        <f>VLOOKUP(G1803,'effectif par contrat'!A:B,2,FALSE)</f>
        <v>38</v>
      </c>
    </row>
    <row r="1804" spans="1:17" x14ac:dyDescent="0.35">
      <c r="A1804" s="58" t="s">
        <v>1970</v>
      </c>
      <c r="B1804" s="40" t="s">
        <v>552</v>
      </c>
      <c r="C1804" s="40" t="str">
        <f t="shared" si="152"/>
        <v>eric</v>
      </c>
      <c r="D1804" s="40">
        <f t="shared" si="153"/>
        <v>5</v>
      </c>
      <c r="E1804" s="40">
        <f t="shared" si="154"/>
        <v>18</v>
      </c>
      <c r="F1804" s="40" t="str">
        <f t="shared" si="155"/>
        <v>sanchez-clary</v>
      </c>
      <c r="G1804" s="40" t="str">
        <f>VLOOKUP(F1804,'Effectif contrat'!A:B,2,FALSE)</f>
        <v>AIRBUS - MAINTENANCE FAL</v>
      </c>
      <c r="H1804" s="32" t="s">
        <v>19</v>
      </c>
      <c r="I1804" s="32" t="s">
        <v>24</v>
      </c>
      <c r="J1804" s="32" t="s">
        <v>54</v>
      </c>
      <c r="K1804" s="39">
        <v>7.36</v>
      </c>
      <c r="L1804" s="32">
        <v>10</v>
      </c>
      <c r="M1804" s="39">
        <v>73.599999999999994</v>
      </c>
      <c r="N1804" s="6"/>
      <c r="O1804" t="str">
        <f>VLOOKUP(I1804,Article_famille!A:B,2,FALSE)</f>
        <v>Mains</v>
      </c>
      <c r="P1804" t="str">
        <f>VLOOKUP(A1804,'Copier commandes wix'!I:N,4,FALSE)</f>
        <v>‎20‎/‎11‎/‎2017</v>
      </c>
      <c r="Q1804">
        <f>VLOOKUP(G1804,'effectif par contrat'!A:B,2,FALSE)</f>
        <v>38</v>
      </c>
    </row>
    <row r="1805" spans="1:17" x14ac:dyDescent="0.35">
      <c r="A1805" s="58" t="s">
        <v>1970</v>
      </c>
      <c r="B1805" s="40" t="s">
        <v>552</v>
      </c>
      <c r="C1805" s="40" t="str">
        <f t="shared" si="152"/>
        <v>eric</v>
      </c>
      <c r="D1805" s="40">
        <f t="shared" si="153"/>
        <v>5</v>
      </c>
      <c r="E1805" s="40">
        <f t="shared" si="154"/>
        <v>18</v>
      </c>
      <c r="F1805" s="40" t="str">
        <f t="shared" si="155"/>
        <v>sanchez-clary</v>
      </c>
      <c r="G1805" s="40" t="str">
        <f>VLOOKUP(F1805,'Effectif contrat'!A:B,2,FALSE)</f>
        <v>AIRBUS - MAINTENANCE FAL</v>
      </c>
      <c r="H1805" s="31" t="s">
        <v>19</v>
      </c>
      <c r="I1805" s="31" t="s">
        <v>24</v>
      </c>
      <c r="J1805" s="31" t="s">
        <v>55</v>
      </c>
      <c r="K1805" s="38">
        <v>7.36</v>
      </c>
      <c r="L1805" s="31">
        <v>10</v>
      </c>
      <c r="M1805" s="38">
        <v>73.599999999999994</v>
      </c>
      <c r="N1805" s="5"/>
      <c r="O1805" t="str">
        <f>VLOOKUP(I1805,Article_famille!A:B,2,FALSE)</f>
        <v>Mains</v>
      </c>
      <c r="P1805" t="str">
        <f>VLOOKUP(A1805,'Copier commandes wix'!I:N,4,FALSE)</f>
        <v>‎20‎/‎11‎/‎2017</v>
      </c>
      <c r="Q1805">
        <f>VLOOKUP(G1805,'effectif par contrat'!A:B,2,FALSE)</f>
        <v>38</v>
      </c>
    </row>
    <row r="1806" spans="1:17" x14ac:dyDescent="0.35">
      <c r="A1806" s="58" t="s">
        <v>1970</v>
      </c>
      <c r="B1806" s="40" t="s">
        <v>552</v>
      </c>
      <c r="C1806" s="40" t="str">
        <f t="shared" si="152"/>
        <v>eric</v>
      </c>
      <c r="D1806" s="40">
        <f t="shared" si="153"/>
        <v>5</v>
      </c>
      <c r="E1806" s="40">
        <f t="shared" si="154"/>
        <v>18</v>
      </c>
      <c r="F1806" s="40" t="str">
        <f t="shared" si="155"/>
        <v>sanchez-clary</v>
      </c>
      <c r="G1806" s="40" t="str">
        <f>VLOOKUP(F1806,'Effectif contrat'!A:B,2,FALSE)</f>
        <v>AIRBUS - MAINTENANCE FAL</v>
      </c>
      <c r="H1806" s="32" t="s">
        <v>19</v>
      </c>
      <c r="I1806" s="32" t="s">
        <v>24</v>
      </c>
      <c r="J1806" s="32" t="s">
        <v>56</v>
      </c>
      <c r="K1806" s="39">
        <v>7.36</v>
      </c>
      <c r="L1806" s="32">
        <v>10</v>
      </c>
      <c r="M1806" s="39">
        <v>73.599999999999994</v>
      </c>
      <c r="N1806" s="6"/>
      <c r="O1806" t="str">
        <f>VLOOKUP(I1806,Article_famille!A:B,2,FALSE)</f>
        <v>Mains</v>
      </c>
      <c r="P1806" t="str">
        <f>VLOOKUP(A1806,'Copier commandes wix'!I:N,4,FALSE)</f>
        <v>‎20‎/‎11‎/‎2017</v>
      </c>
      <c r="Q1806">
        <f>VLOOKUP(G1806,'effectif par contrat'!A:B,2,FALSE)</f>
        <v>38</v>
      </c>
    </row>
    <row r="1807" spans="1:17" x14ac:dyDescent="0.35">
      <c r="A1807" s="58" t="s">
        <v>1970</v>
      </c>
      <c r="B1807" s="40" t="s">
        <v>552</v>
      </c>
      <c r="C1807" s="40" t="str">
        <f t="shared" si="152"/>
        <v>eric</v>
      </c>
      <c r="D1807" s="40">
        <f t="shared" si="153"/>
        <v>5</v>
      </c>
      <c r="E1807" s="40">
        <f t="shared" si="154"/>
        <v>18</v>
      </c>
      <c r="F1807" s="40" t="str">
        <f t="shared" si="155"/>
        <v>sanchez-clary</v>
      </c>
      <c r="G1807" s="40" t="str">
        <f>VLOOKUP(F1807,'Effectif contrat'!A:B,2,FALSE)</f>
        <v>AIRBUS - MAINTENANCE FAL</v>
      </c>
      <c r="H1807" s="31" t="s">
        <v>19</v>
      </c>
      <c r="I1807" s="31" t="s">
        <v>20</v>
      </c>
      <c r="J1807" s="31">
        <v>8</v>
      </c>
      <c r="K1807" s="38">
        <v>3.71</v>
      </c>
      <c r="L1807" s="31">
        <v>60</v>
      </c>
      <c r="M1807" s="38">
        <v>222.6</v>
      </c>
      <c r="N1807" s="5"/>
      <c r="O1807" t="str">
        <f>VLOOKUP(I1807,Article_famille!A:B,2,FALSE)</f>
        <v>Mains</v>
      </c>
      <c r="P1807" t="str">
        <f>VLOOKUP(A1807,'Copier commandes wix'!I:N,4,FALSE)</f>
        <v>‎20‎/‎11‎/‎2017</v>
      </c>
      <c r="Q1807">
        <f>VLOOKUP(G1807,'effectif par contrat'!A:B,2,FALSE)</f>
        <v>38</v>
      </c>
    </row>
    <row r="1808" spans="1:17" x14ac:dyDescent="0.35">
      <c r="A1808" s="58" t="s">
        <v>1970</v>
      </c>
      <c r="B1808" s="40" t="s">
        <v>552</v>
      </c>
      <c r="C1808" s="40" t="str">
        <f t="shared" si="152"/>
        <v>eric</v>
      </c>
      <c r="D1808" s="40">
        <f t="shared" si="153"/>
        <v>5</v>
      </c>
      <c r="E1808" s="40">
        <f t="shared" si="154"/>
        <v>18</v>
      </c>
      <c r="F1808" s="40" t="str">
        <f t="shared" si="155"/>
        <v>sanchez-clary</v>
      </c>
      <c r="G1808" s="40" t="str">
        <f>VLOOKUP(F1808,'Effectif contrat'!A:B,2,FALSE)</f>
        <v>AIRBUS - MAINTENANCE FAL</v>
      </c>
      <c r="H1808" s="32" t="s">
        <v>19</v>
      </c>
      <c r="I1808" s="32" t="s">
        <v>20</v>
      </c>
      <c r="J1808" s="32">
        <v>9</v>
      </c>
      <c r="K1808" s="39">
        <v>3.71</v>
      </c>
      <c r="L1808" s="32">
        <v>144</v>
      </c>
      <c r="M1808" s="39">
        <v>534.24</v>
      </c>
      <c r="N1808" s="6"/>
      <c r="O1808" t="str">
        <f>VLOOKUP(I1808,Article_famille!A:B,2,FALSE)</f>
        <v>Mains</v>
      </c>
      <c r="P1808" t="str">
        <f>VLOOKUP(A1808,'Copier commandes wix'!I:N,4,FALSE)</f>
        <v>‎20‎/‎11‎/‎2017</v>
      </c>
      <c r="Q1808">
        <f>VLOOKUP(G1808,'effectif par contrat'!A:B,2,FALSE)</f>
        <v>38</v>
      </c>
    </row>
    <row r="1809" spans="1:17" x14ac:dyDescent="0.35">
      <c r="A1809" s="58" t="s">
        <v>1970</v>
      </c>
      <c r="B1809" s="40" t="s">
        <v>552</v>
      </c>
      <c r="C1809" s="40" t="str">
        <f t="shared" si="152"/>
        <v>eric</v>
      </c>
      <c r="D1809" s="40">
        <f t="shared" si="153"/>
        <v>5</v>
      </c>
      <c r="E1809" s="40">
        <f t="shared" si="154"/>
        <v>18</v>
      </c>
      <c r="F1809" s="40" t="str">
        <f t="shared" si="155"/>
        <v>sanchez-clary</v>
      </c>
      <c r="G1809" s="40" t="str">
        <f>VLOOKUP(F1809,'Effectif contrat'!A:B,2,FALSE)</f>
        <v>AIRBUS - MAINTENANCE FAL</v>
      </c>
      <c r="H1809" s="31" t="s">
        <v>19</v>
      </c>
      <c r="I1809" s="31" t="s">
        <v>20</v>
      </c>
      <c r="J1809" s="31">
        <v>10</v>
      </c>
      <c r="K1809" s="38">
        <v>3.71</v>
      </c>
      <c r="L1809" s="31">
        <v>60</v>
      </c>
      <c r="M1809" s="38">
        <v>222.6</v>
      </c>
      <c r="N1809" s="5"/>
      <c r="O1809" t="str">
        <f>VLOOKUP(I1809,Article_famille!A:B,2,FALSE)</f>
        <v>Mains</v>
      </c>
      <c r="P1809" t="str">
        <f>VLOOKUP(A1809,'Copier commandes wix'!I:N,4,FALSE)</f>
        <v>‎20‎/‎11‎/‎2017</v>
      </c>
      <c r="Q1809">
        <f>VLOOKUP(G1809,'effectif par contrat'!A:B,2,FALSE)</f>
        <v>38</v>
      </c>
    </row>
    <row r="1810" spans="1:17" x14ac:dyDescent="0.35">
      <c r="A1810" s="58" t="s">
        <v>1970</v>
      </c>
      <c r="B1810" s="40" t="s">
        <v>552</v>
      </c>
      <c r="C1810" s="40" t="str">
        <f t="shared" si="152"/>
        <v>eric</v>
      </c>
      <c r="D1810" s="40">
        <f t="shared" si="153"/>
        <v>5</v>
      </c>
      <c r="E1810" s="40">
        <f t="shared" si="154"/>
        <v>18</v>
      </c>
      <c r="F1810" s="40" t="str">
        <f t="shared" si="155"/>
        <v>sanchez-clary</v>
      </c>
      <c r="G1810" s="40" t="str">
        <f>VLOOKUP(F1810,'Effectif contrat'!A:B,2,FALSE)</f>
        <v>AIRBUS - MAINTENANCE FAL</v>
      </c>
      <c r="H1810" s="32" t="s">
        <v>19</v>
      </c>
      <c r="I1810" s="32" t="s">
        <v>495</v>
      </c>
      <c r="J1810" s="32">
        <v>8</v>
      </c>
      <c r="K1810" s="39">
        <v>4.9400000000000004</v>
      </c>
      <c r="L1810" s="32">
        <v>30</v>
      </c>
      <c r="M1810" s="39">
        <v>148.19999999999999</v>
      </c>
      <c r="N1810" s="6"/>
      <c r="O1810" t="str">
        <f>VLOOKUP(I1810,Article_famille!A:B,2,FALSE)</f>
        <v>Mains</v>
      </c>
      <c r="P1810" t="str">
        <f>VLOOKUP(A1810,'Copier commandes wix'!I:N,4,FALSE)</f>
        <v>‎20‎/‎11‎/‎2017</v>
      </c>
      <c r="Q1810">
        <f>VLOOKUP(G1810,'effectif par contrat'!A:B,2,FALSE)</f>
        <v>38</v>
      </c>
    </row>
    <row r="1811" spans="1:17" x14ac:dyDescent="0.35">
      <c r="A1811" s="58" t="s">
        <v>1970</v>
      </c>
      <c r="B1811" s="40" t="s">
        <v>552</v>
      </c>
      <c r="C1811" s="40" t="str">
        <f t="shared" si="152"/>
        <v>eric</v>
      </c>
      <c r="D1811" s="40">
        <f t="shared" si="153"/>
        <v>5</v>
      </c>
      <c r="E1811" s="40">
        <f t="shared" si="154"/>
        <v>18</v>
      </c>
      <c r="F1811" s="40" t="str">
        <f t="shared" si="155"/>
        <v>sanchez-clary</v>
      </c>
      <c r="G1811" s="40" t="str">
        <f>VLOOKUP(F1811,'Effectif contrat'!A:B,2,FALSE)</f>
        <v>AIRBUS - MAINTENANCE FAL</v>
      </c>
      <c r="H1811" s="31" t="s">
        <v>19</v>
      </c>
      <c r="I1811" s="31" t="s">
        <v>495</v>
      </c>
      <c r="J1811" s="31">
        <v>9</v>
      </c>
      <c r="K1811" s="38">
        <v>4.9400000000000004</v>
      </c>
      <c r="L1811" s="31">
        <v>30</v>
      </c>
      <c r="M1811" s="38">
        <v>148.19999999999999</v>
      </c>
      <c r="N1811" s="5"/>
      <c r="O1811" t="str">
        <f>VLOOKUP(I1811,Article_famille!A:B,2,FALSE)</f>
        <v>Mains</v>
      </c>
      <c r="P1811" t="str">
        <f>VLOOKUP(A1811,'Copier commandes wix'!I:N,4,FALSE)</f>
        <v>‎20‎/‎11‎/‎2017</v>
      </c>
      <c r="Q1811">
        <f>VLOOKUP(G1811,'effectif par contrat'!A:B,2,FALSE)</f>
        <v>38</v>
      </c>
    </row>
    <row r="1812" spans="1:17" x14ac:dyDescent="0.35">
      <c r="A1812" s="58" t="s">
        <v>1970</v>
      </c>
      <c r="B1812" s="40" t="s">
        <v>552</v>
      </c>
      <c r="C1812" s="40" t="str">
        <f t="shared" si="152"/>
        <v>eric</v>
      </c>
      <c r="D1812" s="40">
        <f t="shared" si="153"/>
        <v>5</v>
      </c>
      <c r="E1812" s="40">
        <f t="shared" si="154"/>
        <v>18</v>
      </c>
      <c r="F1812" s="40" t="str">
        <f t="shared" si="155"/>
        <v>sanchez-clary</v>
      </c>
      <c r="G1812" s="40" t="str">
        <f>VLOOKUP(F1812,'Effectif contrat'!A:B,2,FALSE)</f>
        <v>AIRBUS - MAINTENANCE FAL</v>
      </c>
      <c r="H1812" s="32" t="s">
        <v>19</v>
      </c>
      <c r="I1812" s="32" t="s">
        <v>495</v>
      </c>
      <c r="J1812" s="32">
        <v>10</v>
      </c>
      <c r="K1812" s="39">
        <v>4.9400000000000004</v>
      </c>
      <c r="L1812" s="32">
        <v>20</v>
      </c>
      <c r="M1812" s="39">
        <v>98.8</v>
      </c>
      <c r="N1812" s="6"/>
      <c r="O1812" t="str">
        <f>VLOOKUP(I1812,Article_famille!A:B,2,FALSE)</f>
        <v>Mains</v>
      </c>
      <c r="P1812" t="str">
        <f>VLOOKUP(A1812,'Copier commandes wix'!I:N,4,FALSE)</f>
        <v>‎20‎/‎11‎/‎2017</v>
      </c>
      <c r="Q1812">
        <f>VLOOKUP(G1812,'effectif par contrat'!A:B,2,FALSE)</f>
        <v>38</v>
      </c>
    </row>
    <row r="1813" spans="1:17" x14ac:dyDescent="0.35">
      <c r="A1813" s="58" t="s">
        <v>1970</v>
      </c>
      <c r="B1813" s="40" t="s">
        <v>552</v>
      </c>
      <c r="C1813" s="40" t="str">
        <f t="shared" si="152"/>
        <v>eric</v>
      </c>
      <c r="D1813" s="40">
        <f t="shared" si="153"/>
        <v>5</v>
      </c>
      <c r="E1813" s="40">
        <f t="shared" si="154"/>
        <v>18</v>
      </c>
      <c r="F1813" s="40" t="str">
        <f t="shared" si="155"/>
        <v>sanchez-clary</v>
      </c>
      <c r="G1813" s="40" t="str">
        <f>VLOOKUP(F1813,'Effectif contrat'!A:B,2,FALSE)</f>
        <v>AIRBUS - MAINTENANCE FAL</v>
      </c>
      <c r="H1813" s="31" t="s">
        <v>19</v>
      </c>
      <c r="I1813" s="31" t="s">
        <v>27</v>
      </c>
      <c r="J1813" s="31"/>
      <c r="K1813" s="38">
        <v>18.350000000000001</v>
      </c>
      <c r="L1813" s="31">
        <v>4</v>
      </c>
      <c r="M1813" s="38">
        <v>73.400000000000006</v>
      </c>
      <c r="N1813" s="5"/>
      <c r="O1813" t="str">
        <f>VLOOKUP(I1813,Article_famille!A:B,2,FALSE)</f>
        <v>Respiratoire</v>
      </c>
      <c r="P1813" t="str">
        <f>VLOOKUP(A1813,'Copier commandes wix'!I:N,4,FALSE)</f>
        <v>‎20‎/‎11‎/‎2017</v>
      </c>
      <c r="Q1813">
        <f>VLOOKUP(G1813,'effectif par contrat'!A:B,2,FALSE)</f>
        <v>38</v>
      </c>
    </row>
    <row r="1814" spans="1:17" x14ac:dyDescent="0.35">
      <c r="A1814" s="58" t="s">
        <v>1970</v>
      </c>
      <c r="B1814" s="40" t="s">
        <v>552</v>
      </c>
      <c r="C1814" s="40" t="str">
        <f t="shared" si="152"/>
        <v>eric</v>
      </c>
      <c r="D1814" s="40">
        <f t="shared" si="153"/>
        <v>5</v>
      </c>
      <c r="E1814" s="40">
        <f t="shared" si="154"/>
        <v>18</v>
      </c>
      <c r="F1814" s="40" t="str">
        <f t="shared" si="155"/>
        <v>sanchez-clary</v>
      </c>
      <c r="G1814" s="40" t="str">
        <f>VLOOKUP(F1814,'Effectif contrat'!A:B,2,FALSE)</f>
        <v>AIRBUS - MAINTENANCE FAL</v>
      </c>
      <c r="H1814" s="32" t="s">
        <v>19</v>
      </c>
      <c r="I1814" s="32" t="s">
        <v>499</v>
      </c>
      <c r="J1814" s="32"/>
      <c r="K1814" s="39">
        <v>12.9</v>
      </c>
      <c r="L1814" s="32">
        <v>20</v>
      </c>
      <c r="M1814" s="39">
        <v>258</v>
      </c>
      <c r="N1814" s="6"/>
      <c r="O1814" t="str">
        <f>VLOOKUP(I1814,Article_famille!A:B,2,FALSE)</f>
        <v>Tête</v>
      </c>
      <c r="P1814" t="str">
        <f>VLOOKUP(A1814,'Copier commandes wix'!I:N,4,FALSE)</f>
        <v>‎20‎/‎11‎/‎2017</v>
      </c>
      <c r="Q1814">
        <f>VLOOKUP(G1814,'effectif par contrat'!A:B,2,FALSE)</f>
        <v>38</v>
      </c>
    </row>
    <row r="1815" spans="1:17" x14ac:dyDescent="0.35">
      <c r="A1815" s="58" t="s">
        <v>1970</v>
      </c>
      <c r="B1815" s="40" t="s">
        <v>552</v>
      </c>
      <c r="C1815" s="40" t="str">
        <f t="shared" si="152"/>
        <v>eric</v>
      </c>
      <c r="D1815" s="40">
        <f t="shared" si="153"/>
        <v>5</v>
      </c>
      <c r="E1815" s="40">
        <f t="shared" si="154"/>
        <v>18</v>
      </c>
      <c r="F1815" s="40" t="str">
        <f t="shared" si="155"/>
        <v>sanchez-clary</v>
      </c>
      <c r="G1815" s="40" t="str">
        <f>VLOOKUP(F1815,'Effectif contrat'!A:B,2,FALSE)</f>
        <v>AIRBUS - MAINTENANCE FAL</v>
      </c>
      <c r="H1815" s="31" t="s">
        <v>19</v>
      </c>
      <c r="I1815" s="31" t="s">
        <v>443</v>
      </c>
      <c r="J1815" s="31"/>
      <c r="K1815" s="38">
        <v>3.95</v>
      </c>
      <c r="L1815" s="31">
        <v>20</v>
      </c>
      <c r="M1815" s="38">
        <v>79</v>
      </c>
      <c r="N1815" s="5"/>
      <c r="O1815" t="str">
        <f>VLOOKUP(I1815,Article_famille!A:B,2,FALSE)</f>
        <v>Respiratoire</v>
      </c>
      <c r="P1815" t="str">
        <f>VLOOKUP(A1815,'Copier commandes wix'!I:N,4,FALSE)</f>
        <v>‎20‎/‎11‎/‎2017</v>
      </c>
      <c r="Q1815">
        <f>VLOOKUP(G1815,'effectif par contrat'!A:B,2,FALSE)</f>
        <v>38</v>
      </c>
    </row>
    <row r="1816" spans="1:17" x14ac:dyDescent="0.35">
      <c r="A1816" s="58" t="s">
        <v>1970</v>
      </c>
      <c r="B1816" s="40" t="s">
        <v>552</v>
      </c>
      <c r="C1816" s="40" t="str">
        <f t="shared" si="152"/>
        <v>eric</v>
      </c>
      <c r="D1816" s="40">
        <f t="shared" si="153"/>
        <v>5</v>
      </c>
      <c r="E1816" s="40">
        <f t="shared" si="154"/>
        <v>18</v>
      </c>
      <c r="F1816" s="40" t="str">
        <f t="shared" si="155"/>
        <v>sanchez-clary</v>
      </c>
      <c r="G1816" s="40" t="str">
        <f>VLOOKUP(F1816,'Effectif contrat'!A:B,2,FALSE)</f>
        <v>AIRBUS - MAINTENANCE FAL</v>
      </c>
      <c r="H1816" s="32" t="s">
        <v>19</v>
      </c>
      <c r="I1816" s="32" t="s">
        <v>498</v>
      </c>
      <c r="J1816" s="32" t="s">
        <v>13</v>
      </c>
      <c r="K1816" s="39">
        <v>3.17</v>
      </c>
      <c r="L1816" s="32">
        <v>10</v>
      </c>
      <c r="M1816" s="39">
        <v>31.7</v>
      </c>
      <c r="N1816" s="6"/>
      <c r="O1816" t="str">
        <f>VLOOKUP(I1816,Article_famille!A:B,2,FALSE)</f>
        <v>Corps</v>
      </c>
      <c r="P1816" t="str">
        <f>VLOOKUP(A1816,'Copier commandes wix'!I:N,4,FALSE)</f>
        <v>‎20‎/‎11‎/‎2017</v>
      </c>
      <c r="Q1816">
        <f>VLOOKUP(G1816,'effectif par contrat'!A:B,2,FALSE)</f>
        <v>38</v>
      </c>
    </row>
    <row r="1817" spans="1:17" x14ac:dyDescent="0.35">
      <c r="A1817" s="58" t="s">
        <v>1971</v>
      </c>
      <c r="B1817" s="40" t="s">
        <v>1567</v>
      </c>
      <c r="C1817" s="40" t="str">
        <f t="shared" si="152"/>
        <v>Tristan</v>
      </c>
      <c r="D1817" s="40">
        <f t="shared" si="153"/>
        <v>8</v>
      </c>
      <c r="E1817" s="40">
        <f t="shared" si="154"/>
        <v>16</v>
      </c>
      <c r="F1817" s="40" t="str">
        <f t="shared" si="155"/>
        <v>CALMELLY</v>
      </c>
      <c r="G1817" s="40" t="str">
        <f>VLOOKUP(F1817,'Effectif contrat'!A:B,2,FALSE)</f>
        <v xml:space="preserve">AIRBUS - MAINTENANCE OES </v>
      </c>
      <c r="H1817" s="31" t="s">
        <v>112</v>
      </c>
      <c r="I1817" s="31" t="s">
        <v>115</v>
      </c>
      <c r="J1817" s="31" t="s">
        <v>209</v>
      </c>
      <c r="K1817" s="38">
        <v>0</v>
      </c>
      <c r="L1817" s="31">
        <v>1</v>
      </c>
      <c r="M1817" s="38">
        <v>0</v>
      </c>
      <c r="N1817" s="5"/>
      <c r="O1817" t="str">
        <f>VLOOKUP(I1817,Article_famille!A:B,2,FALSE)</f>
        <v>VPI</v>
      </c>
      <c r="P1817" t="str">
        <f>VLOOKUP(A1817,'Copier commandes wix'!I:N,4,FALSE)</f>
        <v>‎15‎/‎11‎/‎2017</v>
      </c>
      <c r="Q1817">
        <f>VLOOKUP(G1817,'effectif par contrat'!A:B,2,FALSE)</f>
        <v>34</v>
      </c>
    </row>
    <row r="1818" spans="1:17" x14ac:dyDescent="0.35">
      <c r="A1818" s="58" t="s">
        <v>1971</v>
      </c>
      <c r="B1818" s="40" t="s">
        <v>1567</v>
      </c>
      <c r="C1818" s="40" t="str">
        <f t="shared" si="152"/>
        <v>Tristan</v>
      </c>
      <c r="D1818" s="40">
        <f t="shared" si="153"/>
        <v>8</v>
      </c>
      <c r="E1818" s="40">
        <f t="shared" si="154"/>
        <v>16</v>
      </c>
      <c r="F1818" s="40" t="str">
        <f t="shared" si="155"/>
        <v>CALMELLY</v>
      </c>
      <c r="G1818" s="40" t="str">
        <f>VLOOKUP(F1818,'Effectif contrat'!A:B,2,FALSE)</f>
        <v xml:space="preserve">AIRBUS - MAINTENANCE OES </v>
      </c>
      <c r="H1818" s="32" t="s">
        <v>112</v>
      </c>
      <c r="I1818" s="32" t="s">
        <v>115</v>
      </c>
      <c r="J1818" s="32" t="s">
        <v>15</v>
      </c>
      <c r="K1818" s="39">
        <v>0</v>
      </c>
      <c r="L1818" s="32">
        <v>1</v>
      </c>
      <c r="M1818" s="39">
        <v>0</v>
      </c>
      <c r="N1818" s="6"/>
      <c r="O1818" t="str">
        <f>VLOOKUP(I1818,Article_famille!A:B,2,FALSE)</f>
        <v>VPI</v>
      </c>
      <c r="P1818" t="str">
        <f>VLOOKUP(A1818,'Copier commandes wix'!I:N,4,FALSE)</f>
        <v>‎15‎/‎11‎/‎2017</v>
      </c>
      <c r="Q1818">
        <f>VLOOKUP(G1818,'effectif par contrat'!A:B,2,FALSE)</f>
        <v>34</v>
      </c>
    </row>
    <row r="1819" spans="1:17" x14ac:dyDescent="0.35">
      <c r="A1819" s="58" t="s">
        <v>1972</v>
      </c>
      <c r="B1819" s="40" t="s">
        <v>478</v>
      </c>
      <c r="C1819" s="40" t="str">
        <f t="shared" si="152"/>
        <v>Karl</v>
      </c>
      <c r="D1819" s="40">
        <f t="shared" si="153"/>
        <v>5</v>
      </c>
      <c r="E1819" s="40">
        <f t="shared" si="154"/>
        <v>12</v>
      </c>
      <c r="F1819" s="40" t="str">
        <f t="shared" si="155"/>
        <v>HUMBERT</v>
      </c>
      <c r="G1819" s="40" t="str">
        <f>VLOOKUP(F1819,'Effectif contrat'!A:B,2,FALSE)</f>
        <v>THALES - MAINTENANCE</v>
      </c>
      <c r="H1819" s="31" t="s">
        <v>19</v>
      </c>
      <c r="I1819" s="31" t="s">
        <v>181</v>
      </c>
      <c r="J1819" s="31"/>
      <c r="K1819" s="38">
        <v>12.17</v>
      </c>
      <c r="L1819" s="31">
        <v>1</v>
      </c>
      <c r="M1819" s="38">
        <v>12.17</v>
      </c>
      <c r="N1819" s="5"/>
      <c r="O1819" t="str">
        <f>VLOOKUP(I1819,Article_famille!A:B,2,FALSE)</f>
        <v>Tête</v>
      </c>
      <c r="P1819" t="str">
        <f>VLOOKUP(A1819,'Copier commandes wix'!I:N,4,FALSE)</f>
        <v>‎15‎/‎11‎/‎2017</v>
      </c>
      <c r="Q1819">
        <f>VLOOKUP(G1819,'effectif par contrat'!A:B,2,FALSE)</f>
        <v>3</v>
      </c>
    </row>
    <row r="1820" spans="1:17" x14ac:dyDescent="0.35">
      <c r="A1820" s="58" t="s">
        <v>1972</v>
      </c>
      <c r="B1820" s="40" t="s">
        <v>478</v>
      </c>
      <c r="C1820" s="40" t="str">
        <f t="shared" si="152"/>
        <v>Karl</v>
      </c>
      <c r="D1820" s="40">
        <f t="shared" si="153"/>
        <v>5</v>
      </c>
      <c r="E1820" s="40">
        <f t="shared" si="154"/>
        <v>12</v>
      </c>
      <c r="F1820" s="40" t="str">
        <f t="shared" si="155"/>
        <v>HUMBERT</v>
      </c>
      <c r="G1820" s="40" t="str">
        <f>VLOOKUP(F1820,'Effectif contrat'!A:B,2,FALSE)</f>
        <v>THALES - MAINTENANCE</v>
      </c>
      <c r="H1820" s="32" t="s">
        <v>19</v>
      </c>
      <c r="I1820" s="32" t="s">
        <v>20</v>
      </c>
      <c r="J1820" s="32">
        <v>10</v>
      </c>
      <c r="K1820" s="39">
        <v>3.71</v>
      </c>
      <c r="L1820" s="32">
        <v>10</v>
      </c>
      <c r="M1820" s="39">
        <v>37.1</v>
      </c>
      <c r="N1820" s="6"/>
      <c r="O1820" t="str">
        <f>VLOOKUP(I1820,Article_famille!A:B,2,FALSE)</f>
        <v>Mains</v>
      </c>
      <c r="P1820" t="str">
        <f>VLOOKUP(A1820,'Copier commandes wix'!I:N,4,FALSE)</f>
        <v>‎15‎/‎11‎/‎2017</v>
      </c>
      <c r="Q1820">
        <f>VLOOKUP(G1820,'effectif par contrat'!A:B,2,FALSE)</f>
        <v>3</v>
      </c>
    </row>
    <row r="1821" spans="1:17" x14ac:dyDescent="0.35">
      <c r="A1821" s="58" t="s">
        <v>1973</v>
      </c>
      <c r="B1821" s="40" t="s">
        <v>463</v>
      </c>
      <c r="C1821" s="40" t="str">
        <f t="shared" ref="C1821:C1884" si="156">IFERROR(MID(B1821,1,FIND(" ",B1821,1)-1),"")</f>
        <v>romain</v>
      </c>
      <c r="D1821" s="40">
        <f t="shared" ref="D1821:D1884" si="157">LEN(C1821)+1</f>
        <v>7</v>
      </c>
      <c r="E1821" s="40">
        <f t="shared" ref="E1821:E1884" si="158">LEN(B1821)</f>
        <v>14</v>
      </c>
      <c r="F1821" s="40" t="str">
        <f t="shared" ref="F1821:F1884" si="159">RIGHT(B1821,E1821-D1821)</f>
        <v>Vergnes</v>
      </c>
      <c r="G1821" s="40" t="str">
        <f>VLOOKUP(F1821,'Effectif contrat'!A:B,2,FALSE)</f>
        <v>AIRBUS - MAINTENANCE MOSE</v>
      </c>
      <c r="H1821" s="31" t="s">
        <v>112</v>
      </c>
      <c r="I1821" s="31" t="s">
        <v>115</v>
      </c>
      <c r="J1821" s="31" t="s">
        <v>15</v>
      </c>
      <c r="K1821" s="38">
        <v>0</v>
      </c>
      <c r="L1821" s="31">
        <v>1</v>
      </c>
      <c r="M1821" s="38">
        <v>0</v>
      </c>
      <c r="N1821" s="5"/>
      <c r="O1821" t="str">
        <f>VLOOKUP(I1821,Article_famille!A:B,2,FALSE)</f>
        <v>VPI</v>
      </c>
      <c r="P1821" t="str">
        <f>VLOOKUP(A1821,'Copier commandes wix'!I:N,4,FALSE)</f>
        <v>‎04‎/‎12‎/‎2017</v>
      </c>
      <c r="Q1821">
        <f>VLOOKUP(G1821,'effectif par contrat'!A:B,2,FALSE)</f>
        <v>37</v>
      </c>
    </row>
    <row r="1822" spans="1:17" x14ac:dyDescent="0.35">
      <c r="A1822" s="58" t="s">
        <v>1974</v>
      </c>
      <c r="B1822" s="40" t="s">
        <v>1586</v>
      </c>
      <c r="C1822" s="40" t="str">
        <f t="shared" si="156"/>
        <v>EMMANUEL</v>
      </c>
      <c r="D1822" s="40">
        <f t="shared" si="157"/>
        <v>9</v>
      </c>
      <c r="E1822" s="40">
        <f t="shared" si="158"/>
        <v>16</v>
      </c>
      <c r="F1822" s="40" t="str">
        <f t="shared" si="159"/>
        <v>GRIGNON</v>
      </c>
      <c r="G1822" s="40" t="str">
        <f>VLOOKUP(F1822,'Effectif contrat'!A:B,2,FALSE)</f>
        <v>AIRBUS - MAINTENANCE MOSE</v>
      </c>
      <c r="H1822" s="31" t="s">
        <v>19</v>
      </c>
      <c r="I1822" s="31" t="s">
        <v>455</v>
      </c>
      <c r="J1822" s="31">
        <v>38</v>
      </c>
      <c r="K1822" s="38">
        <v>45.67</v>
      </c>
      <c r="L1822" s="31">
        <v>1</v>
      </c>
      <c r="M1822" s="38">
        <v>45.67</v>
      </c>
      <c r="N1822" s="5"/>
      <c r="O1822" t="str">
        <f>VLOOKUP(I1822,Article_famille!A:B,2,FALSE)</f>
        <v>Pieds</v>
      </c>
      <c r="P1822" t="str">
        <f>VLOOKUP(A1822,'Copier commandes wix'!I:N,4,FALSE)</f>
        <v>‎05‎/‎12‎/‎2017</v>
      </c>
      <c r="Q1822">
        <f>VLOOKUP(G1822,'effectif par contrat'!A:B,2,FALSE)</f>
        <v>37</v>
      </c>
    </row>
    <row r="1823" spans="1:17" x14ac:dyDescent="0.35">
      <c r="A1823" s="58" t="s">
        <v>1975</v>
      </c>
      <c r="B1823" s="40" t="s">
        <v>117</v>
      </c>
      <c r="C1823" s="40" t="str">
        <f t="shared" si="156"/>
        <v>alexis</v>
      </c>
      <c r="D1823" s="40">
        <f t="shared" si="157"/>
        <v>7</v>
      </c>
      <c r="E1823" s="40">
        <f t="shared" si="158"/>
        <v>15</v>
      </c>
      <c r="F1823" s="40" t="str">
        <f t="shared" si="159"/>
        <v>tamowski</v>
      </c>
      <c r="G1823" s="40" t="str">
        <f>VLOOKUP(F1823,'Effectif contrat'!A:B,2,FALSE)</f>
        <v>AIRBUS - MAINTENANCE MOSE</v>
      </c>
      <c r="H1823" s="31" t="s">
        <v>19</v>
      </c>
      <c r="I1823" s="31" t="s">
        <v>20</v>
      </c>
      <c r="J1823" s="31">
        <v>8</v>
      </c>
      <c r="K1823" s="38">
        <v>3.71</v>
      </c>
      <c r="L1823" s="31">
        <v>120</v>
      </c>
      <c r="M1823" s="38">
        <v>445.2</v>
      </c>
      <c r="N1823" s="5"/>
      <c r="O1823" t="str">
        <f>VLOOKUP(I1823,Article_famille!A:B,2,FALSE)</f>
        <v>Mains</v>
      </c>
      <c r="P1823" t="str">
        <f>VLOOKUP(A1823,'Copier commandes wix'!I:N,4,FALSE)</f>
        <v>‎06‎/‎12‎/‎2017</v>
      </c>
      <c r="Q1823">
        <f>VLOOKUP(G1823,'effectif par contrat'!A:B,2,FALSE)</f>
        <v>37</v>
      </c>
    </row>
    <row r="1824" spans="1:17" x14ac:dyDescent="0.35">
      <c r="A1824" s="58" t="s">
        <v>1975</v>
      </c>
      <c r="B1824" s="40" t="s">
        <v>117</v>
      </c>
      <c r="C1824" s="40" t="str">
        <f t="shared" si="156"/>
        <v>alexis</v>
      </c>
      <c r="D1824" s="40">
        <f t="shared" si="157"/>
        <v>7</v>
      </c>
      <c r="E1824" s="40">
        <f t="shared" si="158"/>
        <v>15</v>
      </c>
      <c r="F1824" s="40" t="str">
        <f t="shared" si="159"/>
        <v>tamowski</v>
      </c>
      <c r="G1824" s="40" t="str">
        <f>VLOOKUP(F1824,'Effectif contrat'!A:B,2,FALSE)</f>
        <v>AIRBUS - MAINTENANCE MOSE</v>
      </c>
      <c r="H1824" s="32" t="s">
        <v>19</v>
      </c>
      <c r="I1824" s="32" t="s">
        <v>20</v>
      </c>
      <c r="J1824" s="32">
        <v>9</v>
      </c>
      <c r="K1824" s="39">
        <v>3.71</v>
      </c>
      <c r="L1824" s="32">
        <v>216</v>
      </c>
      <c r="M1824" s="39">
        <v>801.36</v>
      </c>
      <c r="N1824" s="6"/>
      <c r="O1824" t="str">
        <f>VLOOKUP(I1824,Article_famille!A:B,2,FALSE)</f>
        <v>Mains</v>
      </c>
      <c r="P1824" t="str">
        <f>VLOOKUP(A1824,'Copier commandes wix'!I:N,4,FALSE)</f>
        <v>‎06‎/‎12‎/‎2017</v>
      </c>
      <c r="Q1824">
        <f>VLOOKUP(G1824,'effectif par contrat'!A:B,2,FALSE)</f>
        <v>37</v>
      </c>
    </row>
    <row r="1825" spans="1:17" x14ac:dyDescent="0.35">
      <c r="A1825" s="58" t="s">
        <v>1975</v>
      </c>
      <c r="B1825" s="40" t="s">
        <v>117</v>
      </c>
      <c r="C1825" s="40" t="str">
        <f t="shared" si="156"/>
        <v>alexis</v>
      </c>
      <c r="D1825" s="40">
        <f t="shared" si="157"/>
        <v>7</v>
      </c>
      <c r="E1825" s="40">
        <f t="shared" si="158"/>
        <v>15</v>
      </c>
      <c r="F1825" s="40" t="str">
        <f t="shared" si="159"/>
        <v>tamowski</v>
      </c>
      <c r="G1825" s="40" t="str">
        <f>VLOOKUP(F1825,'Effectif contrat'!A:B,2,FALSE)</f>
        <v>AIRBUS - MAINTENANCE MOSE</v>
      </c>
      <c r="H1825" s="31" t="s">
        <v>19</v>
      </c>
      <c r="I1825" s="31" t="s">
        <v>20</v>
      </c>
      <c r="J1825" s="31">
        <v>10</v>
      </c>
      <c r="K1825" s="38">
        <v>3.71</v>
      </c>
      <c r="L1825" s="31">
        <v>216</v>
      </c>
      <c r="M1825" s="38">
        <v>801.36</v>
      </c>
      <c r="N1825" s="5"/>
      <c r="O1825" t="str">
        <f>VLOOKUP(I1825,Article_famille!A:B,2,FALSE)</f>
        <v>Mains</v>
      </c>
      <c r="P1825" t="str">
        <f>VLOOKUP(A1825,'Copier commandes wix'!I:N,4,FALSE)</f>
        <v>‎06‎/‎12‎/‎2017</v>
      </c>
      <c r="Q1825">
        <f>VLOOKUP(G1825,'effectif par contrat'!A:B,2,FALSE)</f>
        <v>37</v>
      </c>
    </row>
    <row r="1826" spans="1:17" x14ac:dyDescent="0.35">
      <c r="A1826" s="58" t="s">
        <v>1975</v>
      </c>
      <c r="B1826" s="40" t="s">
        <v>117</v>
      </c>
      <c r="C1826" s="40" t="str">
        <f t="shared" si="156"/>
        <v>alexis</v>
      </c>
      <c r="D1826" s="40">
        <f t="shared" si="157"/>
        <v>7</v>
      </c>
      <c r="E1826" s="40">
        <f t="shared" si="158"/>
        <v>15</v>
      </c>
      <c r="F1826" s="40" t="str">
        <f t="shared" si="159"/>
        <v>tamowski</v>
      </c>
      <c r="G1826" s="40" t="str">
        <f>VLOOKUP(F1826,'Effectif contrat'!A:B,2,FALSE)</f>
        <v>AIRBUS - MAINTENANCE MOSE</v>
      </c>
      <c r="H1826" s="32" t="s">
        <v>19</v>
      </c>
      <c r="I1826" s="32" t="s">
        <v>83</v>
      </c>
      <c r="J1826" s="32" t="s">
        <v>84</v>
      </c>
      <c r="K1826" s="39">
        <v>1.1100000000000001</v>
      </c>
      <c r="L1826" s="32">
        <v>20</v>
      </c>
      <c r="M1826" s="39">
        <v>22.2</v>
      </c>
      <c r="N1826" s="6"/>
      <c r="O1826" t="str">
        <f>VLOOKUP(I1826,Article_famille!A:B,2,FALSE)</f>
        <v>Mains</v>
      </c>
      <c r="P1826" t="str">
        <f>VLOOKUP(A1826,'Copier commandes wix'!I:N,4,FALSE)</f>
        <v>‎06‎/‎12‎/‎2017</v>
      </c>
      <c r="Q1826">
        <f>VLOOKUP(G1826,'effectif par contrat'!A:B,2,FALSE)</f>
        <v>37</v>
      </c>
    </row>
    <row r="1827" spans="1:17" x14ac:dyDescent="0.35">
      <c r="A1827" s="58" t="s">
        <v>1975</v>
      </c>
      <c r="B1827" s="40" t="s">
        <v>117</v>
      </c>
      <c r="C1827" s="40" t="str">
        <f t="shared" si="156"/>
        <v>alexis</v>
      </c>
      <c r="D1827" s="40">
        <f t="shared" si="157"/>
        <v>7</v>
      </c>
      <c r="E1827" s="40">
        <f t="shared" si="158"/>
        <v>15</v>
      </c>
      <c r="F1827" s="40" t="str">
        <f t="shared" si="159"/>
        <v>tamowski</v>
      </c>
      <c r="G1827" s="40" t="str">
        <f>VLOOKUP(F1827,'Effectif contrat'!A:B,2,FALSE)</f>
        <v>AIRBUS - MAINTENANCE MOSE</v>
      </c>
      <c r="H1827" s="31" t="s">
        <v>19</v>
      </c>
      <c r="I1827" s="31" t="s">
        <v>83</v>
      </c>
      <c r="J1827" s="31" t="s">
        <v>193</v>
      </c>
      <c r="K1827" s="38">
        <v>1.1100000000000001</v>
      </c>
      <c r="L1827" s="31">
        <v>20</v>
      </c>
      <c r="M1827" s="38">
        <v>22.2</v>
      </c>
      <c r="N1827" s="5"/>
      <c r="O1827" t="str">
        <f>VLOOKUP(I1827,Article_famille!A:B,2,FALSE)</f>
        <v>Mains</v>
      </c>
      <c r="P1827" t="str">
        <f>VLOOKUP(A1827,'Copier commandes wix'!I:N,4,FALSE)</f>
        <v>‎06‎/‎12‎/‎2017</v>
      </c>
      <c r="Q1827">
        <f>VLOOKUP(G1827,'effectif par contrat'!A:B,2,FALSE)</f>
        <v>37</v>
      </c>
    </row>
    <row r="1828" spans="1:17" x14ac:dyDescent="0.35">
      <c r="A1828" s="58" t="s">
        <v>1975</v>
      </c>
      <c r="B1828" s="40" t="s">
        <v>117</v>
      </c>
      <c r="C1828" s="40" t="str">
        <f t="shared" si="156"/>
        <v>alexis</v>
      </c>
      <c r="D1828" s="40">
        <f t="shared" si="157"/>
        <v>7</v>
      </c>
      <c r="E1828" s="40">
        <f t="shared" si="158"/>
        <v>15</v>
      </c>
      <c r="F1828" s="40" t="str">
        <f t="shared" si="159"/>
        <v>tamowski</v>
      </c>
      <c r="G1828" s="40" t="str">
        <f>VLOOKUP(F1828,'Effectif contrat'!A:B,2,FALSE)</f>
        <v>AIRBUS - MAINTENANCE MOSE</v>
      </c>
      <c r="H1828" s="32" t="s">
        <v>19</v>
      </c>
      <c r="I1828" s="32" t="s">
        <v>83</v>
      </c>
      <c r="J1828" s="32" t="s">
        <v>85</v>
      </c>
      <c r="K1828" s="39">
        <v>1.1100000000000001</v>
      </c>
      <c r="L1828" s="32">
        <v>20</v>
      </c>
      <c r="M1828" s="39">
        <v>22.2</v>
      </c>
      <c r="N1828" s="6"/>
      <c r="O1828" t="str">
        <f>VLOOKUP(I1828,Article_famille!A:B,2,FALSE)</f>
        <v>Mains</v>
      </c>
      <c r="P1828" t="str">
        <f>VLOOKUP(A1828,'Copier commandes wix'!I:N,4,FALSE)</f>
        <v>‎06‎/‎12‎/‎2017</v>
      </c>
      <c r="Q1828">
        <f>VLOOKUP(G1828,'effectif par contrat'!A:B,2,FALSE)</f>
        <v>37</v>
      </c>
    </row>
    <row r="1829" spans="1:17" x14ac:dyDescent="0.35">
      <c r="A1829" s="58" t="s">
        <v>1975</v>
      </c>
      <c r="B1829" s="40" t="s">
        <v>117</v>
      </c>
      <c r="C1829" s="40" t="str">
        <f t="shared" si="156"/>
        <v>alexis</v>
      </c>
      <c r="D1829" s="40">
        <f t="shared" si="157"/>
        <v>7</v>
      </c>
      <c r="E1829" s="40">
        <f t="shared" si="158"/>
        <v>15</v>
      </c>
      <c r="F1829" s="40" t="str">
        <f t="shared" si="159"/>
        <v>tamowski</v>
      </c>
      <c r="G1829" s="40" t="str">
        <f>VLOOKUP(F1829,'Effectif contrat'!A:B,2,FALSE)</f>
        <v>AIRBUS - MAINTENANCE MOSE</v>
      </c>
      <c r="H1829" s="31" t="s">
        <v>19</v>
      </c>
      <c r="I1829" s="31" t="s">
        <v>443</v>
      </c>
      <c r="J1829" s="31"/>
      <c r="K1829" s="38">
        <v>3.95</v>
      </c>
      <c r="L1829" s="31">
        <v>30</v>
      </c>
      <c r="M1829" s="38">
        <v>118.5</v>
      </c>
      <c r="N1829" s="5"/>
      <c r="O1829" t="str">
        <f>VLOOKUP(I1829,Article_famille!A:B,2,FALSE)</f>
        <v>Respiratoire</v>
      </c>
      <c r="P1829" t="str">
        <f>VLOOKUP(A1829,'Copier commandes wix'!I:N,4,FALSE)</f>
        <v>‎06‎/‎12‎/‎2017</v>
      </c>
      <c r="Q1829">
        <f>VLOOKUP(G1829,'effectif par contrat'!A:B,2,FALSE)</f>
        <v>37</v>
      </c>
    </row>
    <row r="1830" spans="1:17" x14ac:dyDescent="0.35">
      <c r="A1830" s="58" t="s">
        <v>1975</v>
      </c>
      <c r="B1830" s="40" t="s">
        <v>117</v>
      </c>
      <c r="C1830" s="40" t="str">
        <f t="shared" si="156"/>
        <v>alexis</v>
      </c>
      <c r="D1830" s="40">
        <f t="shared" si="157"/>
        <v>7</v>
      </c>
      <c r="E1830" s="40">
        <f t="shared" si="158"/>
        <v>15</v>
      </c>
      <c r="F1830" s="40" t="str">
        <f t="shared" si="159"/>
        <v>tamowski</v>
      </c>
      <c r="G1830" s="40" t="str">
        <f>VLOOKUP(F1830,'Effectif contrat'!A:B,2,FALSE)</f>
        <v>AIRBUS - MAINTENANCE MOSE</v>
      </c>
      <c r="H1830" s="32" t="s">
        <v>19</v>
      </c>
      <c r="I1830" s="32" t="s">
        <v>468</v>
      </c>
      <c r="J1830" s="32"/>
      <c r="K1830" s="39">
        <v>5.63</v>
      </c>
      <c r="L1830" s="32">
        <v>20</v>
      </c>
      <c r="M1830" s="39">
        <v>112.6</v>
      </c>
      <c r="N1830" s="6"/>
      <c r="O1830" t="str">
        <f>VLOOKUP(I1830,Article_famille!A:B,2,FALSE)</f>
        <v>Yeux</v>
      </c>
      <c r="P1830" t="str">
        <f>VLOOKUP(A1830,'Copier commandes wix'!I:N,4,FALSE)</f>
        <v>‎06‎/‎12‎/‎2017</v>
      </c>
      <c r="Q1830">
        <f>VLOOKUP(G1830,'effectif par contrat'!A:B,2,FALSE)</f>
        <v>37</v>
      </c>
    </row>
    <row r="1831" spans="1:17" x14ac:dyDescent="0.35">
      <c r="A1831" s="58" t="s">
        <v>1975</v>
      </c>
      <c r="B1831" s="40" t="s">
        <v>117</v>
      </c>
      <c r="C1831" s="40" t="str">
        <f t="shared" si="156"/>
        <v>alexis</v>
      </c>
      <c r="D1831" s="40">
        <f t="shared" si="157"/>
        <v>7</v>
      </c>
      <c r="E1831" s="40">
        <f t="shared" si="158"/>
        <v>15</v>
      </c>
      <c r="F1831" s="40" t="str">
        <f t="shared" si="159"/>
        <v>tamowski</v>
      </c>
      <c r="G1831" s="40" t="str">
        <f>VLOOKUP(F1831,'Effectif contrat'!A:B,2,FALSE)</f>
        <v>AIRBUS - MAINTENANCE MOSE</v>
      </c>
      <c r="H1831" s="31" t="s">
        <v>19</v>
      </c>
      <c r="I1831" s="31" t="s">
        <v>66</v>
      </c>
      <c r="J1831" s="31"/>
      <c r="K1831" s="38">
        <v>7.51</v>
      </c>
      <c r="L1831" s="31">
        <v>20</v>
      </c>
      <c r="M1831" s="38">
        <v>150.19999999999999</v>
      </c>
      <c r="N1831" s="5"/>
      <c r="O1831" t="str">
        <f>VLOOKUP(I1831,Article_famille!A:B,2,FALSE)</f>
        <v>Yeux</v>
      </c>
      <c r="P1831" t="str">
        <f>VLOOKUP(A1831,'Copier commandes wix'!I:N,4,FALSE)</f>
        <v>‎06‎/‎12‎/‎2017</v>
      </c>
      <c r="Q1831">
        <f>VLOOKUP(G1831,'effectif par contrat'!A:B,2,FALSE)</f>
        <v>37</v>
      </c>
    </row>
    <row r="1832" spans="1:17" x14ac:dyDescent="0.35">
      <c r="A1832" s="58" t="s">
        <v>1975</v>
      </c>
      <c r="B1832" s="40" t="s">
        <v>117</v>
      </c>
      <c r="C1832" s="40" t="str">
        <f t="shared" si="156"/>
        <v>alexis</v>
      </c>
      <c r="D1832" s="40">
        <f t="shared" si="157"/>
        <v>7</v>
      </c>
      <c r="E1832" s="40">
        <f t="shared" si="158"/>
        <v>15</v>
      </c>
      <c r="F1832" s="40" t="str">
        <f t="shared" si="159"/>
        <v>tamowski</v>
      </c>
      <c r="G1832" s="40" t="str">
        <f>VLOOKUP(F1832,'Effectif contrat'!A:B,2,FALSE)</f>
        <v>AIRBUS - MAINTENANCE MOSE</v>
      </c>
      <c r="H1832" s="32" t="s">
        <v>19</v>
      </c>
      <c r="I1832" s="32" t="s">
        <v>45</v>
      </c>
      <c r="J1832" s="32" t="s">
        <v>46</v>
      </c>
      <c r="K1832" s="39">
        <v>5.32</v>
      </c>
      <c r="L1832" s="32">
        <v>20</v>
      </c>
      <c r="M1832" s="39">
        <v>106.4</v>
      </c>
      <c r="N1832" s="6"/>
      <c r="O1832" t="str">
        <f>VLOOKUP(I1832,Article_famille!A:B,2,FALSE)</f>
        <v>Tête</v>
      </c>
      <c r="P1832" t="str">
        <f>VLOOKUP(A1832,'Copier commandes wix'!I:N,4,FALSE)</f>
        <v>‎06‎/‎12‎/‎2017</v>
      </c>
      <c r="Q1832">
        <f>VLOOKUP(G1832,'effectif par contrat'!A:B,2,FALSE)</f>
        <v>37</v>
      </c>
    </row>
    <row r="1833" spans="1:17" x14ac:dyDescent="0.35">
      <c r="A1833" s="58" t="s">
        <v>1975</v>
      </c>
      <c r="B1833" s="40" t="s">
        <v>117</v>
      </c>
      <c r="C1833" s="40" t="str">
        <f t="shared" si="156"/>
        <v>alexis</v>
      </c>
      <c r="D1833" s="40">
        <f t="shared" si="157"/>
        <v>7</v>
      </c>
      <c r="E1833" s="40">
        <f t="shared" si="158"/>
        <v>15</v>
      </c>
      <c r="F1833" s="40" t="str">
        <f t="shared" si="159"/>
        <v>tamowski</v>
      </c>
      <c r="G1833" s="40" t="str">
        <f>VLOOKUP(F1833,'Effectif contrat'!A:B,2,FALSE)</f>
        <v>AIRBUS - MAINTENANCE MOSE</v>
      </c>
      <c r="H1833" s="31" t="s">
        <v>19</v>
      </c>
      <c r="I1833" s="31" t="s">
        <v>509</v>
      </c>
      <c r="J1833" s="31"/>
      <c r="K1833" s="38">
        <v>6.59</v>
      </c>
      <c r="L1833" s="31">
        <v>20</v>
      </c>
      <c r="M1833" s="38">
        <v>131.80000000000001</v>
      </c>
      <c r="N1833" s="5"/>
      <c r="O1833" t="str">
        <f>VLOOKUP(I1833,Article_famille!A:B,2,FALSE)</f>
        <v>Corps</v>
      </c>
      <c r="P1833" t="str">
        <f>VLOOKUP(A1833,'Copier commandes wix'!I:N,4,FALSE)</f>
        <v>‎06‎/‎12‎/‎2017</v>
      </c>
      <c r="Q1833">
        <f>VLOOKUP(G1833,'effectif par contrat'!A:B,2,FALSE)</f>
        <v>37</v>
      </c>
    </row>
    <row r="1834" spans="1:17" x14ac:dyDescent="0.35">
      <c r="A1834" s="58" t="s">
        <v>1975</v>
      </c>
      <c r="B1834" s="40" t="s">
        <v>117</v>
      </c>
      <c r="C1834" s="40" t="str">
        <f t="shared" si="156"/>
        <v>alexis</v>
      </c>
      <c r="D1834" s="40">
        <f t="shared" si="157"/>
        <v>7</v>
      </c>
      <c r="E1834" s="40">
        <f t="shared" si="158"/>
        <v>15</v>
      </c>
      <c r="F1834" s="40" t="str">
        <f t="shared" si="159"/>
        <v>tamowski</v>
      </c>
      <c r="G1834" s="40" t="str">
        <f>VLOOKUP(F1834,'Effectif contrat'!A:B,2,FALSE)</f>
        <v>AIRBUS - MAINTENANCE MOSE</v>
      </c>
      <c r="H1834" s="32" t="s">
        <v>19</v>
      </c>
      <c r="I1834" s="32" t="s">
        <v>509</v>
      </c>
      <c r="J1834" s="32"/>
      <c r="K1834" s="39">
        <v>6.59</v>
      </c>
      <c r="L1834" s="32">
        <v>20</v>
      </c>
      <c r="M1834" s="39">
        <v>131.80000000000001</v>
      </c>
      <c r="N1834" s="6"/>
      <c r="O1834" t="str">
        <f>VLOOKUP(I1834,Article_famille!A:B,2,FALSE)</f>
        <v>Corps</v>
      </c>
      <c r="P1834" t="str">
        <f>VLOOKUP(A1834,'Copier commandes wix'!I:N,4,FALSE)</f>
        <v>‎06‎/‎12‎/‎2017</v>
      </c>
      <c r="Q1834">
        <f>VLOOKUP(G1834,'effectif par contrat'!A:B,2,FALSE)</f>
        <v>37</v>
      </c>
    </row>
    <row r="1835" spans="1:17" x14ac:dyDescent="0.35">
      <c r="A1835" s="58" t="s">
        <v>1975</v>
      </c>
      <c r="B1835" s="40" t="s">
        <v>117</v>
      </c>
      <c r="C1835" s="40" t="str">
        <f t="shared" si="156"/>
        <v>alexis</v>
      </c>
      <c r="D1835" s="40">
        <f t="shared" si="157"/>
        <v>7</v>
      </c>
      <c r="E1835" s="40">
        <f t="shared" si="158"/>
        <v>15</v>
      </c>
      <c r="F1835" s="40" t="str">
        <f t="shared" si="159"/>
        <v>tamowski</v>
      </c>
      <c r="G1835" s="40" t="str">
        <f>VLOOKUP(F1835,'Effectif contrat'!A:B,2,FALSE)</f>
        <v>AIRBUS - MAINTENANCE MOSE</v>
      </c>
      <c r="H1835" s="31" t="s">
        <v>19</v>
      </c>
      <c r="I1835" s="31" t="s">
        <v>477</v>
      </c>
      <c r="J1835" s="31" t="s">
        <v>15</v>
      </c>
      <c r="K1835" s="38">
        <v>4.91</v>
      </c>
      <c r="L1835" s="31">
        <v>20</v>
      </c>
      <c r="M1835" s="38">
        <v>98.2</v>
      </c>
      <c r="N1835" s="5"/>
      <c r="O1835" t="str">
        <f>VLOOKUP(I1835,Article_famille!A:B,2,FALSE)</f>
        <v>Corps</v>
      </c>
      <c r="P1835" t="str">
        <f>VLOOKUP(A1835,'Copier commandes wix'!I:N,4,FALSE)</f>
        <v>‎06‎/‎12‎/‎2017</v>
      </c>
      <c r="Q1835">
        <f>VLOOKUP(G1835,'effectif par contrat'!A:B,2,FALSE)</f>
        <v>37</v>
      </c>
    </row>
    <row r="1836" spans="1:17" x14ac:dyDescent="0.35">
      <c r="A1836" s="58" t="s">
        <v>1975</v>
      </c>
      <c r="B1836" s="40" t="s">
        <v>117</v>
      </c>
      <c r="C1836" s="40" t="str">
        <f t="shared" si="156"/>
        <v>alexis</v>
      </c>
      <c r="D1836" s="40">
        <f t="shared" si="157"/>
        <v>7</v>
      </c>
      <c r="E1836" s="40">
        <f t="shared" si="158"/>
        <v>15</v>
      </c>
      <c r="F1836" s="40" t="str">
        <f t="shared" si="159"/>
        <v>tamowski</v>
      </c>
      <c r="G1836" s="40" t="str">
        <f>VLOOKUP(F1836,'Effectif contrat'!A:B,2,FALSE)</f>
        <v>AIRBUS - MAINTENANCE MOSE</v>
      </c>
      <c r="H1836" s="32" t="s">
        <v>19</v>
      </c>
      <c r="I1836" s="32" t="s">
        <v>477</v>
      </c>
      <c r="J1836" s="32" t="s">
        <v>13</v>
      </c>
      <c r="K1836" s="39">
        <v>4.91</v>
      </c>
      <c r="L1836" s="32">
        <v>20</v>
      </c>
      <c r="M1836" s="39">
        <v>98.2</v>
      </c>
      <c r="N1836" s="6"/>
      <c r="O1836" t="str">
        <f>VLOOKUP(I1836,Article_famille!A:B,2,FALSE)</f>
        <v>Corps</v>
      </c>
      <c r="P1836" t="str">
        <f>VLOOKUP(A1836,'Copier commandes wix'!I:N,4,FALSE)</f>
        <v>‎06‎/‎12‎/‎2017</v>
      </c>
      <c r="Q1836">
        <f>VLOOKUP(G1836,'effectif par contrat'!A:B,2,FALSE)</f>
        <v>37</v>
      </c>
    </row>
    <row r="1837" spans="1:17" x14ac:dyDescent="0.35">
      <c r="A1837" s="58" t="s">
        <v>1975</v>
      </c>
      <c r="B1837" s="40" t="s">
        <v>117</v>
      </c>
      <c r="C1837" s="40" t="str">
        <f t="shared" si="156"/>
        <v>alexis</v>
      </c>
      <c r="D1837" s="40">
        <f t="shared" si="157"/>
        <v>7</v>
      </c>
      <c r="E1837" s="40">
        <f t="shared" si="158"/>
        <v>15</v>
      </c>
      <c r="F1837" s="40" t="str">
        <f t="shared" si="159"/>
        <v>tamowski</v>
      </c>
      <c r="G1837" s="40" t="str">
        <f>VLOOKUP(F1837,'Effectif contrat'!A:B,2,FALSE)</f>
        <v>AIRBUS - MAINTENANCE MOSE</v>
      </c>
      <c r="H1837" s="31" t="s">
        <v>19</v>
      </c>
      <c r="I1837" s="31" t="s">
        <v>495</v>
      </c>
      <c r="J1837" s="31">
        <v>9</v>
      </c>
      <c r="K1837" s="38">
        <v>4.9400000000000004</v>
      </c>
      <c r="L1837" s="31">
        <v>20</v>
      </c>
      <c r="M1837" s="38">
        <v>98.8</v>
      </c>
      <c r="N1837" s="5"/>
      <c r="O1837" t="str">
        <f>VLOOKUP(I1837,Article_famille!A:B,2,FALSE)</f>
        <v>Mains</v>
      </c>
      <c r="P1837" t="str">
        <f>VLOOKUP(A1837,'Copier commandes wix'!I:N,4,FALSE)</f>
        <v>‎06‎/‎12‎/‎2017</v>
      </c>
      <c r="Q1837">
        <f>VLOOKUP(G1837,'effectif par contrat'!A:B,2,FALSE)</f>
        <v>37</v>
      </c>
    </row>
    <row r="1838" spans="1:17" x14ac:dyDescent="0.35">
      <c r="A1838" s="58" t="s">
        <v>1975</v>
      </c>
      <c r="B1838" s="40" t="s">
        <v>117</v>
      </c>
      <c r="C1838" s="40" t="str">
        <f t="shared" si="156"/>
        <v>alexis</v>
      </c>
      <c r="D1838" s="40">
        <f t="shared" si="157"/>
        <v>7</v>
      </c>
      <c r="E1838" s="40">
        <f t="shared" si="158"/>
        <v>15</v>
      </c>
      <c r="F1838" s="40" t="str">
        <f t="shared" si="159"/>
        <v>tamowski</v>
      </c>
      <c r="G1838" s="40" t="str">
        <f>VLOOKUP(F1838,'Effectif contrat'!A:B,2,FALSE)</f>
        <v>AIRBUS - MAINTENANCE MOSE</v>
      </c>
      <c r="H1838" s="32" t="s">
        <v>19</v>
      </c>
      <c r="I1838" s="32" t="s">
        <v>495</v>
      </c>
      <c r="J1838" s="32">
        <v>10</v>
      </c>
      <c r="K1838" s="39">
        <v>4.9400000000000004</v>
      </c>
      <c r="L1838" s="32">
        <v>20</v>
      </c>
      <c r="M1838" s="39">
        <v>98.8</v>
      </c>
      <c r="N1838" s="6"/>
      <c r="O1838" t="str">
        <f>VLOOKUP(I1838,Article_famille!A:B,2,FALSE)</f>
        <v>Mains</v>
      </c>
      <c r="P1838" t="str">
        <f>VLOOKUP(A1838,'Copier commandes wix'!I:N,4,FALSE)</f>
        <v>‎06‎/‎12‎/‎2017</v>
      </c>
      <c r="Q1838">
        <f>VLOOKUP(G1838,'effectif par contrat'!A:B,2,FALSE)</f>
        <v>37</v>
      </c>
    </row>
    <row r="1839" spans="1:17" x14ac:dyDescent="0.35">
      <c r="A1839" s="58" t="s">
        <v>1976</v>
      </c>
      <c r="B1839" s="40" t="s">
        <v>462</v>
      </c>
      <c r="C1839" s="40" t="str">
        <f t="shared" si="156"/>
        <v>francis</v>
      </c>
      <c r="D1839" s="40">
        <f t="shared" si="157"/>
        <v>8</v>
      </c>
      <c r="E1839" s="40">
        <f t="shared" si="158"/>
        <v>14</v>
      </c>
      <c r="F1839" s="40" t="str">
        <f t="shared" si="159"/>
        <v>DRAGNE</v>
      </c>
      <c r="G1839" s="40" t="str">
        <f>VLOOKUP(F1839,'Effectif contrat'!A:B,2,FALSE)</f>
        <v>ARIANEGROUP - MAINTENANCE</v>
      </c>
      <c r="H1839" s="31" t="s">
        <v>574</v>
      </c>
      <c r="I1839" s="31" t="s">
        <v>575</v>
      </c>
      <c r="J1839" s="31">
        <v>45</v>
      </c>
      <c r="K1839" s="38">
        <v>60</v>
      </c>
      <c r="L1839" s="31">
        <v>1</v>
      </c>
      <c r="M1839" s="38">
        <v>60</v>
      </c>
      <c r="N1839" s="5"/>
      <c r="O1839" t="str">
        <f>VLOOKUP(I1839,Article_famille!A:B,2,FALSE)</f>
        <v>Pieds</v>
      </c>
      <c r="P1839" t="str">
        <f>VLOOKUP(A1839,'Copier commandes wix'!I:N,4,FALSE)</f>
        <v>‎07‎/‎12‎/‎2017</v>
      </c>
      <c r="Q1839">
        <f>VLOOKUP(G1839,'effectif par contrat'!A:B,2,FALSE)</f>
        <v>9</v>
      </c>
    </row>
    <row r="1840" spans="1:17" x14ac:dyDescent="0.35">
      <c r="A1840" s="58" t="s">
        <v>1976</v>
      </c>
      <c r="B1840" s="40" t="s">
        <v>462</v>
      </c>
      <c r="C1840" s="40" t="str">
        <f t="shared" si="156"/>
        <v>francis</v>
      </c>
      <c r="D1840" s="40">
        <f t="shared" si="157"/>
        <v>8</v>
      </c>
      <c r="E1840" s="40">
        <f t="shared" si="158"/>
        <v>14</v>
      </c>
      <c r="F1840" s="40" t="str">
        <f t="shared" si="159"/>
        <v>DRAGNE</v>
      </c>
      <c r="G1840" s="40" t="str">
        <f>VLOOKUP(F1840,'Effectif contrat'!A:B,2,FALSE)</f>
        <v>ARIANEGROUP - MAINTENANCE</v>
      </c>
      <c r="H1840" s="32" t="s">
        <v>19</v>
      </c>
      <c r="I1840" s="32" t="s">
        <v>1572</v>
      </c>
      <c r="J1840" s="32">
        <v>10</v>
      </c>
      <c r="K1840" s="39">
        <v>3.19</v>
      </c>
      <c r="L1840" s="32">
        <v>10</v>
      </c>
      <c r="M1840" s="39">
        <v>31.9</v>
      </c>
      <c r="N1840" s="6"/>
      <c r="O1840" t="str">
        <f>VLOOKUP(I1840,Article_famille!A:B,2,FALSE)</f>
        <v>Mains</v>
      </c>
      <c r="P1840" t="str">
        <f>VLOOKUP(A1840,'Copier commandes wix'!I:N,4,FALSE)</f>
        <v>‎07‎/‎12‎/‎2017</v>
      </c>
      <c r="Q1840">
        <f>VLOOKUP(G1840,'effectif par contrat'!A:B,2,FALSE)</f>
        <v>9</v>
      </c>
    </row>
    <row r="1841" spans="1:17" x14ac:dyDescent="0.35">
      <c r="A1841" s="58" t="s">
        <v>1976</v>
      </c>
      <c r="B1841" s="40" t="s">
        <v>462</v>
      </c>
      <c r="C1841" s="40" t="str">
        <f t="shared" si="156"/>
        <v>francis</v>
      </c>
      <c r="D1841" s="40">
        <f t="shared" si="157"/>
        <v>8</v>
      </c>
      <c r="E1841" s="40">
        <f t="shared" si="158"/>
        <v>14</v>
      </c>
      <c r="F1841" s="40" t="str">
        <f t="shared" si="159"/>
        <v>DRAGNE</v>
      </c>
      <c r="G1841" s="40" t="str">
        <f>VLOOKUP(F1841,'Effectif contrat'!A:B,2,FALSE)</f>
        <v>ARIANEGROUP - MAINTENANCE</v>
      </c>
      <c r="H1841" s="31" t="s">
        <v>19</v>
      </c>
      <c r="I1841" s="31" t="s">
        <v>20</v>
      </c>
      <c r="J1841" s="31">
        <v>10</v>
      </c>
      <c r="K1841" s="38">
        <v>3.71</v>
      </c>
      <c r="L1841" s="31">
        <v>10</v>
      </c>
      <c r="M1841" s="38">
        <v>37.1</v>
      </c>
      <c r="N1841" s="5"/>
      <c r="O1841" t="str">
        <f>VLOOKUP(I1841,Article_famille!A:B,2,FALSE)</f>
        <v>Mains</v>
      </c>
      <c r="P1841" t="str">
        <f>VLOOKUP(A1841,'Copier commandes wix'!I:N,4,FALSE)</f>
        <v>‎07‎/‎12‎/‎2017</v>
      </c>
      <c r="Q1841">
        <f>VLOOKUP(G1841,'effectif par contrat'!A:B,2,FALSE)</f>
        <v>9</v>
      </c>
    </row>
    <row r="1842" spans="1:17" x14ac:dyDescent="0.35">
      <c r="A1842" s="58" t="s">
        <v>1976</v>
      </c>
      <c r="B1842" s="40" t="s">
        <v>462</v>
      </c>
      <c r="C1842" s="40" t="str">
        <f t="shared" si="156"/>
        <v>francis</v>
      </c>
      <c r="D1842" s="40">
        <f t="shared" si="157"/>
        <v>8</v>
      </c>
      <c r="E1842" s="40">
        <f t="shared" si="158"/>
        <v>14</v>
      </c>
      <c r="F1842" s="40" t="str">
        <f t="shared" si="159"/>
        <v>DRAGNE</v>
      </c>
      <c r="G1842" s="40" t="str">
        <f>VLOOKUP(F1842,'Effectif contrat'!A:B,2,FALSE)</f>
        <v>ARIANEGROUP - MAINTENANCE</v>
      </c>
      <c r="H1842" s="32" t="s">
        <v>19</v>
      </c>
      <c r="I1842" s="32" t="s">
        <v>468</v>
      </c>
      <c r="J1842" s="32"/>
      <c r="K1842" s="39">
        <v>5.63</v>
      </c>
      <c r="L1842" s="32">
        <v>8</v>
      </c>
      <c r="M1842" s="39">
        <v>45.04</v>
      </c>
      <c r="N1842" s="6"/>
      <c r="O1842" t="str">
        <f>VLOOKUP(I1842,Article_famille!A:B,2,FALSE)</f>
        <v>Yeux</v>
      </c>
      <c r="P1842" t="str">
        <f>VLOOKUP(A1842,'Copier commandes wix'!I:N,4,FALSE)</f>
        <v>‎07‎/‎12‎/‎2017</v>
      </c>
      <c r="Q1842">
        <f>VLOOKUP(G1842,'effectif par contrat'!A:B,2,FALSE)</f>
        <v>9</v>
      </c>
    </row>
    <row r="1843" spans="1:17" x14ac:dyDescent="0.35">
      <c r="A1843" s="58" t="s">
        <v>1976</v>
      </c>
      <c r="B1843" s="40" t="s">
        <v>462</v>
      </c>
      <c r="C1843" s="40" t="str">
        <f t="shared" si="156"/>
        <v>francis</v>
      </c>
      <c r="D1843" s="40">
        <f t="shared" si="157"/>
        <v>8</v>
      </c>
      <c r="E1843" s="40">
        <f t="shared" si="158"/>
        <v>14</v>
      </c>
      <c r="F1843" s="40" t="str">
        <f t="shared" si="159"/>
        <v>DRAGNE</v>
      </c>
      <c r="G1843" s="40" t="str">
        <f>VLOOKUP(F1843,'Effectif contrat'!A:B,2,FALSE)</f>
        <v>ARIANEGROUP - MAINTENANCE</v>
      </c>
      <c r="H1843" s="31" t="s">
        <v>19</v>
      </c>
      <c r="I1843" s="31" t="s">
        <v>66</v>
      </c>
      <c r="J1843" s="31"/>
      <c r="K1843" s="38">
        <v>7.51</v>
      </c>
      <c r="L1843" s="31">
        <v>3</v>
      </c>
      <c r="M1843" s="38">
        <v>22.53</v>
      </c>
      <c r="N1843" s="5"/>
      <c r="O1843" t="str">
        <f>VLOOKUP(I1843,Article_famille!A:B,2,FALSE)</f>
        <v>Yeux</v>
      </c>
      <c r="P1843" t="str">
        <f>VLOOKUP(A1843,'Copier commandes wix'!I:N,4,FALSE)</f>
        <v>‎07‎/‎12‎/‎2017</v>
      </c>
      <c r="Q1843">
        <f>VLOOKUP(G1843,'effectif par contrat'!A:B,2,FALSE)</f>
        <v>9</v>
      </c>
    </row>
    <row r="1844" spans="1:17" x14ac:dyDescent="0.35">
      <c r="A1844" s="58" t="s">
        <v>1977</v>
      </c>
      <c r="B1844" s="40" t="s">
        <v>1573</v>
      </c>
      <c r="C1844" s="40" t="str">
        <f t="shared" si="156"/>
        <v>sebastien</v>
      </c>
      <c r="D1844" s="40">
        <f t="shared" si="157"/>
        <v>10</v>
      </c>
      <c r="E1844" s="40">
        <f t="shared" si="158"/>
        <v>16</v>
      </c>
      <c r="F1844" s="40" t="str">
        <f t="shared" si="159"/>
        <v>dasque</v>
      </c>
      <c r="G1844" s="40" t="str">
        <f>VLOOKUP(F1844,'Effectif contrat'!A:B,2,FALSE)</f>
        <v>CHANTIERS ELEC - REIXACH</v>
      </c>
      <c r="H1844" s="31" t="s">
        <v>112</v>
      </c>
      <c r="I1844" s="31" t="s">
        <v>208</v>
      </c>
      <c r="J1844" s="31" t="s">
        <v>605</v>
      </c>
      <c r="K1844" s="38">
        <v>0</v>
      </c>
      <c r="L1844" s="31">
        <v>3</v>
      </c>
      <c r="M1844" s="38">
        <v>0</v>
      </c>
      <c r="N1844" s="5"/>
      <c r="O1844" t="str">
        <f>VLOOKUP(I1844,Article_famille!A:B,2,FALSE)</f>
        <v>VPI</v>
      </c>
      <c r="P1844" t="str">
        <f>VLOOKUP(A1844,'Copier commandes wix'!I:N,4,FALSE)</f>
        <v>‎07‎/‎12‎/‎2017</v>
      </c>
      <c r="Q1844">
        <f>VLOOKUP(G1844,'effectif par contrat'!A:B,2,FALSE)</f>
        <v>6</v>
      </c>
    </row>
    <row r="1845" spans="1:17" x14ac:dyDescent="0.35">
      <c r="A1845" s="58" t="s">
        <v>1978</v>
      </c>
      <c r="B1845" s="40" t="s">
        <v>214</v>
      </c>
      <c r="C1845" s="40" t="str">
        <f t="shared" si="156"/>
        <v>vincent</v>
      </c>
      <c r="D1845" s="40">
        <f t="shared" si="157"/>
        <v>8</v>
      </c>
      <c r="E1845" s="40">
        <f t="shared" si="158"/>
        <v>16</v>
      </c>
      <c r="F1845" s="40" t="str">
        <f t="shared" si="159"/>
        <v>davantes</v>
      </c>
      <c r="G1845" s="40" t="str">
        <f>VLOOKUP(F1845,'Effectif contrat'!A:B,2,FALSE)</f>
        <v>AIRBUS - TRAVAUX MOSE</v>
      </c>
      <c r="H1845" s="31" t="s">
        <v>574</v>
      </c>
      <c r="I1845" s="31" t="s">
        <v>575</v>
      </c>
      <c r="J1845" s="31">
        <v>43</v>
      </c>
      <c r="K1845" s="38">
        <v>60</v>
      </c>
      <c r="L1845" s="31">
        <v>2</v>
      </c>
      <c r="M1845" s="38">
        <v>120</v>
      </c>
      <c r="N1845" s="5"/>
      <c r="O1845" t="str">
        <f>VLOOKUP(I1845,Article_famille!A:B,2,FALSE)</f>
        <v>Pieds</v>
      </c>
      <c r="P1845" t="str">
        <f>VLOOKUP(A1845,'Copier commandes wix'!I:N,4,FALSE)</f>
        <v>‎08‎/‎12‎/‎2017</v>
      </c>
      <c r="Q1845">
        <f>VLOOKUP(G1845,'effectif par contrat'!A:B,2,FALSE)</f>
        <v>5</v>
      </c>
    </row>
    <row r="1846" spans="1:17" x14ac:dyDescent="0.35">
      <c r="A1846" s="58" t="s">
        <v>1978</v>
      </c>
      <c r="B1846" s="40" t="s">
        <v>214</v>
      </c>
      <c r="C1846" s="40" t="str">
        <f t="shared" si="156"/>
        <v>vincent</v>
      </c>
      <c r="D1846" s="40">
        <f t="shared" si="157"/>
        <v>8</v>
      </c>
      <c r="E1846" s="40">
        <f t="shared" si="158"/>
        <v>16</v>
      </c>
      <c r="F1846" s="40" t="str">
        <f t="shared" si="159"/>
        <v>davantes</v>
      </c>
      <c r="G1846" s="40" t="str">
        <f>VLOOKUP(F1846,'Effectif contrat'!A:B,2,FALSE)</f>
        <v>AIRBUS - TRAVAUX MOSE</v>
      </c>
      <c r="H1846" s="32" t="s">
        <v>574</v>
      </c>
      <c r="I1846" s="32" t="s">
        <v>1560</v>
      </c>
      <c r="J1846" s="32">
        <v>45</v>
      </c>
      <c r="K1846" s="39">
        <v>58</v>
      </c>
      <c r="L1846" s="32">
        <v>2</v>
      </c>
      <c r="M1846" s="39">
        <v>116</v>
      </c>
      <c r="N1846" s="6"/>
      <c r="O1846" t="str">
        <f>VLOOKUP(I1846,Article_famille!A:B,2,FALSE)</f>
        <v>Pieds</v>
      </c>
      <c r="P1846" t="str">
        <f>VLOOKUP(A1846,'Copier commandes wix'!I:N,4,FALSE)</f>
        <v>‎08‎/‎12‎/‎2017</v>
      </c>
      <c r="Q1846">
        <f>VLOOKUP(G1846,'effectif par contrat'!A:B,2,FALSE)</f>
        <v>5</v>
      </c>
    </row>
    <row r="1847" spans="1:17" x14ac:dyDescent="0.35">
      <c r="A1847" s="58" t="s">
        <v>1978</v>
      </c>
      <c r="B1847" s="40" t="s">
        <v>214</v>
      </c>
      <c r="C1847" s="40" t="str">
        <f t="shared" si="156"/>
        <v>vincent</v>
      </c>
      <c r="D1847" s="40">
        <f t="shared" si="157"/>
        <v>8</v>
      </c>
      <c r="E1847" s="40">
        <f t="shared" si="158"/>
        <v>16</v>
      </c>
      <c r="F1847" s="40" t="str">
        <f t="shared" si="159"/>
        <v>davantes</v>
      </c>
      <c r="G1847" s="40" t="str">
        <f>VLOOKUP(F1847,'Effectif contrat'!A:B,2,FALSE)</f>
        <v>AIRBUS - TRAVAUX MOSE</v>
      </c>
      <c r="H1847" s="31" t="s">
        <v>574</v>
      </c>
      <c r="I1847" s="31" t="s">
        <v>1560</v>
      </c>
      <c r="J1847" s="31">
        <v>42</v>
      </c>
      <c r="K1847" s="38">
        <v>58</v>
      </c>
      <c r="L1847" s="31">
        <v>2</v>
      </c>
      <c r="M1847" s="38">
        <v>116</v>
      </c>
      <c r="N1847" s="5"/>
      <c r="O1847" t="str">
        <f>VLOOKUP(I1847,Article_famille!A:B,2,FALSE)</f>
        <v>Pieds</v>
      </c>
      <c r="P1847" t="str">
        <f>VLOOKUP(A1847,'Copier commandes wix'!I:N,4,FALSE)</f>
        <v>‎08‎/‎12‎/‎2017</v>
      </c>
      <c r="Q1847">
        <f>VLOOKUP(G1847,'effectif par contrat'!A:B,2,FALSE)</f>
        <v>5</v>
      </c>
    </row>
    <row r="1848" spans="1:17" x14ac:dyDescent="0.35">
      <c r="A1848" s="58" t="s">
        <v>1978</v>
      </c>
      <c r="B1848" s="40" t="s">
        <v>214</v>
      </c>
      <c r="C1848" s="40" t="str">
        <f t="shared" si="156"/>
        <v>vincent</v>
      </c>
      <c r="D1848" s="40">
        <f t="shared" si="157"/>
        <v>8</v>
      </c>
      <c r="E1848" s="40">
        <f t="shared" si="158"/>
        <v>16</v>
      </c>
      <c r="F1848" s="40" t="str">
        <f t="shared" si="159"/>
        <v>davantes</v>
      </c>
      <c r="G1848" s="40" t="str">
        <f>VLOOKUP(F1848,'Effectif contrat'!A:B,2,FALSE)</f>
        <v>AIRBUS - TRAVAUX MOSE</v>
      </c>
      <c r="H1848" s="32" t="s">
        <v>574</v>
      </c>
      <c r="I1848" s="32" t="s">
        <v>1560</v>
      </c>
      <c r="J1848" s="32">
        <v>44</v>
      </c>
      <c r="K1848" s="39">
        <v>58</v>
      </c>
      <c r="L1848" s="32">
        <v>1</v>
      </c>
      <c r="M1848" s="39">
        <v>58</v>
      </c>
      <c r="N1848" s="6"/>
      <c r="O1848" t="str">
        <f>VLOOKUP(I1848,Article_famille!A:B,2,FALSE)</f>
        <v>Pieds</v>
      </c>
      <c r="P1848" t="str">
        <f>VLOOKUP(A1848,'Copier commandes wix'!I:N,4,FALSE)</f>
        <v>‎08‎/‎12‎/‎2017</v>
      </c>
      <c r="Q1848">
        <f>VLOOKUP(G1848,'effectif par contrat'!A:B,2,FALSE)</f>
        <v>5</v>
      </c>
    </row>
    <row r="1849" spans="1:17" x14ac:dyDescent="0.35">
      <c r="A1849" s="58" t="s">
        <v>1978</v>
      </c>
      <c r="B1849" s="40" t="s">
        <v>214</v>
      </c>
      <c r="C1849" s="40" t="str">
        <f t="shared" si="156"/>
        <v>vincent</v>
      </c>
      <c r="D1849" s="40">
        <f t="shared" si="157"/>
        <v>8</v>
      </c>
      <c r="E1849" s="40">
        <f t="shared" si="158"/>
        <v>16</v>
      </c>
      <c r="F1849" s="40" t="str">
        <f t="shared" si="159"/>
        <v>davantes</v>
      </c>
      <c r="G1849" s="40" t="str">
        <f>VLOOKUP(F1849,'Effectif contrat'!A:B,2,FALSE)</f>
        <v>AIRBUS - TRAVAUX MOSE</v>
      </c>
      <c r="H1849" s="31" t="s">
        <v>574</v>
      </c>
      <c r="I1849" s="31" t="s">
        <v>1560</v>
      </c>
      <c r="J1849" s="31">
        <v>43</v>
      </c>
      <c r="K1849" s="38">
        <v>58</v>
      </c>
      <c r="L1849" s="31">
        <v>1</v>
      </c>
      <c r="M1849" s="38">
        <v>58</v>
      </c>
      <c r="N1849" s="5"/>
      <c r="O1849" t="str">
        <f>VLOOKUP(I1849,Article_famille!A:B,2,FALSE)</f>
        <v>Pieds</v>
      </c>
      <c r="P1849" t="str">
        <f>VLOOKUP(A1849,'Copier commandes wix'!I:N,4,FALSE)</f>
        <v>‎08‎/‎12‎/‎2017</v>
      </c>
      <c r="Q1849">
        <f>VLOOKUP(G1849,'effectif par contrat'!A:B,2,FALSE)</f>
        <v>5</v>
      </c>
    </row>
    <row r="1850" spans="1:17" x14ac:dyDescent="0.35">
      <c r="A1850" s="58" t="s">
        <v>1978</v>
      </c>
      <c r="B1850" s="40" t="s">
        <v>214</v>
      </c>
      <c r="C1850" s="40" t="str">
        <f t="shared" si="156"/>
        <v>vincent</v>
      </c>
      <c r="D1850" s="40">
        <f t="shared" si="157"/>
        <v>8</v>
      </c>
      <c r="E1850" s="40">
        <f t="shared" si="158"/>
        <v>16</v>
      </c>
      <c r="F1850" s="40" t="str">
        <f t="shared" si="159"/>
        <v>davantes</v>
      </c>
      <c r="G1850" s="40" t="str">
        <f>VLOOKUP(F1850,'Effectif contrat'!A:B,2,FALSE)</f>
        <v>AIRBUS - TRAVAUX MOSE</v>
      </c>
      <c r="H1850" s="32" t="s">
        <v>112</v>
      </c>
      <c r="I1850" s="32" t="s">
        <v>113</v>
      </c>
      <c r="J1850" s="32" t="s">
        <v>15</v>
      </c>
      <c r="K1850" s="39">
        <v>0</v>
      </c>
      <c r="L1850" s="32">
        <v>5</v>
      </c>
      <c r="M1850" s="39">
        <v>0</v>
      </c>
      <c r="N1850" s="6"/>
      <c r="O1850" t="str">
        <f>VLOOKUP(I1850,Article_famille!A:B,2,FALSE)</f>
        <v>VPI</v>
      </c>
      <c r="P1850" t="str">
        <f>VLOOKUP(A1850,'Copier commandes wix'!I:N,4,FALSE)</f>
        <v>‎08‎/‎12‎/‎2017</v>
      </c>
      <c r="Q1850">
        <f>VLOOKUP(G1850,'effectif par contrat'!A:B,2,FALSE)</f>
        <v>5</v>
      </c>
    </row>
    <row r="1851" spans="1:17" x14ac:dyDescent="0.35">
      <c r="A1851" s="58" t="s">
        <v>1979</v>
      </c>
      <c r="B1851" s="40" t="s">
        <v>32</v>
      </c>
      <c r="C1851" s="40" t="str">
        <f t="shared" si="156"/>
        <v>Vincent</v>
      </c>
      <c r="D1851" s="40">
        <f t="shared" si="157"/>
        <v>8</v>
      </c>
      <c r="E1851" s="40">
        <f t="shared" si="158"/>
        <v>14</v>
      </c>
      <c r="F1851" s="40" t="str">
        <f t="shared" si="159"/>
        <v>PASCAL</v>
      </c>
      <c r="G1851" s="40" t="str">
        <f>VLOOKUP(F1851,'Effectif contrat'!A:B,2,FALSE)</f>
        <v>AIRBUS - MAINTENANCE FAL</v>
      </c>
      <c r="H1851" s="31" t="s">
        <v>19</v>
      </c>
      <c r="I1851" s="31" t="s">
        <v>20</v>
      </c>
      <c r="J1851" s="31">
        <v>9</v>
      </c>
      <c r="K1851" s="38">
        <v>3.71</v>
      </c>
      <c r="L1851" s="31">
        <v>24</v>
      </c>
      <c r="M1851" s="38">
        <v>89.04</v>
      </c>
      <c r="N1851" s="5"/>
      <c r="O1851" t="str">
        <f>VLOOKUP(I1851,Article_famille!A:B,2,FALSE)</f>
        <v>Mains</v>
      </c>
      <c r="P1851" t="str">
        <f>VLOOKUP(A1851,'Copier commandes wix'!I:N,4,FALSE)</f>
        <v>‎11‎/‎12‎/‎2017</v>
      </c>
      <c r="Q1851">
        <f>VLOOKUP(G1851,'effectif par contrat'!A:B,2,FALSE)</f>
        <v>38</v>
      </c>
    </row>
    <row r="1852" spans="1:17" x14ac:dyDescent="0.35">
      <c r="A1852" s="58" t="s">
        <v>1979</v>
      </c>
      <c r="B1852" s="40" t="s">
        <v>32</v>
      </c>
      <c r="C1852" s="40" t="str">
        <f t="shared" si="156"/>
        <v>Vincent</v>
      </c>
      <c r="D1852" s="40">
        <f t="shared" si="157"/>
        <v>8</v>
      </c>
      <c r="E1852" s="40">
        <f t="shared" si="158"/>
        <v>14</v>
      </c>
      <c r="F1852" s="40" t="str">
        <f t="shared" si="159"/>
        <v>PASCAL</v>
      </c>
      <c r="G1852" s="40" t="str">
        <f>VLOOKUP(F1852,'Effectif contrat'!A:B,2,FALSE)</f>
        <v>AIRBUS - MAINTENANCE FAL</v>
      </c>
      <c r="H1852" s="32" t="s">
        <v>19</v>
      </c>
      <c r="I1852" s="32" t="s">
        <v>27</v>
      </c>
      <c r="J1852" s="32"/>
      <c r="K1852" s="39">
        <v>18.350000000000001</v>
      </c>
      <c r="L1852" s="32">
        <v>10</v>
      </c>
      <c r="M1852" s="39">
        <v>183.5</v>
      </c>
      <c r="N1852" s="6"/>
      <c r="O1852" t="str">
        <f>VLOOKUP(I1852,Article_famille!A:B,2,FALSE)</f>
        <v>Respiratoire</v>
      </c>
      <c r="P1852" t="str">
        <f>VLOOKUP(A1852,'Copier commandes wix'!I:N,4,FALSE)</f>
        <v>‎11‎/‎12‎/‎2017</v>
      </c>
      <c r="Q1852">
        <f>VLOOKUP(G1852,'effectif par contrat'!A:B,2,FALSE)</f>
        <v>38</v>
      </c>
    </row>
    <row r="1853" spans="1:17" x14ac:dyDescent="0.35">
      <c r="A1853" s="58" t="s">
        <v>1979</v>
      </c>
      <c r="B1853" s="40" t="s">
        <v>32</v>
      </c>
      <c r="C1853" s="40" t="str">
        <f t="shared" si="156"/>
        <v>Vincent</v>
      </c>
      <c r="D1853" s="40">
        <f t="shared" si="157"/>
        <v>8</v>
      </c>
      <c r="E1853" s="40">
        <f t="shared" si="158"/>
        <v>14</v>
      </c>
      <c r="F1853" s="40" t="str">
        <f t="shared" si="159"/>
        <v>PASCAL</v>
      </c>
      <c r="G1853" s="40" t="str">
        <f>VLOOKUP(F1853,'Effectif contrat'!A:B,2,FALSE)</f>
        <v>AIRBUS - MAINTENANCE FAL</v>
      </c>
      <c r="H1853" s="31" t="s">
        <v>19</v>
      </c>
      <c r="I1853" s="31" t="s">
        <v>163</v>
      </c>
      <c r="J1853" s="31" t="s">
        <v>164</v>
      </c>
      <c r="K1853" s="38">
        <v>3.36</v>
      </c>
      <c r="L1853" s="31">
        <v>5</v>
      </c>
      <c r="M1853" s="38">
        <v>16.8</v>
      </c>
      <c r="N1853" s="5"/>
      <c r="O1853" t="str">
        <f>VLOOKUP(I1853,Article_famille!A:B,2,FALSE)</f>
        <v>Corps</v>
      </c>
      <c r="P1853" t="str">
        <f>VLOOKUP(A1853,'Copier commandes wix'!I:N,4,FALSE)</f>
        <v>‎11‎/‎12‎/‎2017</v>
      </c>
      <c r="Q1853">
        <f>VLOOKUP(G1853,'effectif par contrat'!A:B,2,FALSE)</f>
        <v>38</v>
      </c>
    </row>
    <row r="1854" spans="1:17" x14ac:dyDescent="0.35">
      <c r="A1854" s="58" t="s">
        <v>1979</v>
      </c>
      <c r="B1854" s="40" t="s">
        <v>32</v>
      </c>
      <c r="C1854" s="40" t="str">
        <f t="shared" si="156"/>
        <v>Vincent</v>
      </c>
      <c r="D1854" s="40">
        <f t="shared" si="157"/>
        <v>8</v>
      </c>
      <c r="E1854" s="40">
        <f t="shared" si="158"/>
        <v>14</v>
      </c>
      <c r="F1854" s="40" t="str">
        <f t="shared" si="159"/>
        <v>PASCAL</v>
      </c>
      <c r="G1854" s="40" t="str">
        <f>VLOOKUP(F1854,'Effectif contrat'!A:B,2,FALSE)</f>
        <v>AIRBUS - MAINTENANCE FAL</v>
      </c>
      <c r="H1854" s="32" t="s">
        <v>19</v>
      </c>
      <c r="I1854" s="32" t="s">
        <v>37</v>
      </c>
      <c r="J1854" s="32">
        <v>42</v>
      </c>
      <c r="K1854" s="39">
        <v>35.200000000000003</v>
      </c>
      <c r="L1854" s="32">
        <v>1</v>
      </c>
      <c r="M1854" s="39">
        <v>35.200000000000003</v>
      </c>
      <c r="N1854" s="6"/>
      <c r="O1854" t="str">
        <f>VLOOKUP(I1854,Article_famille!A:B,2,FALSE)</f>
        <v>Pieds</v>
      </c>
      <c r="P1854" t="str">
        <f>VLOOKUP(A1854,'Copier commandes wix'!I:N,4,FALSE)</f>
        <v>‎11‎/‎12‎/‎2017</v>
      </c>
      <c r="Q1854">
        <f>VLOOKUP(G1854,'effectif par contrat'!A:B,2,FALSE)</f>
        <v>38</v>
      </c>
    </row>
    <row r="1855" spans="1:17" x14ac:dyDescent="0.35">
      <c r="A1855" s="58" t="s">
        <v>1980</v>
      </c>
      <c r="B1855" s="40" t="s">
        <v>32</v>
      </c>
      <c r="C1855" s="40" t="str">
        <f t="shared" si="156"/>
        <v>Vincent</v>
      </c>
      <c r="D1855" s="40">
        <f t="shared" si="157"/>
        <v>8</v>
      </c>
      <c r="E1855" s="40">
        <f t="shared" si="158"/>
        <v>14</v>
      </c>
      <c r="F1855" s="40" t="str">
        <f t="shared" si="159"/>
        <v>PASCAL</v>
      </c>
      <c r="G1855" s="40" t="str">
        <f>VLOOKUP(F1855,'Effectif contrat'!A:B,2,FALSE)</f>
        <v>AIRBUS - MAINTENANCE FAL</v>
      </c>
      <c r="H1855" s="31" t="s">
        <v>19</v>
      </c>
      <c r="I1855" s="31" t="s">
        <v>66</v>
      </c>
      <c r="J1855" s="31"/>
      <c r="K1855" s="38">
        <v>7.51</v>
      </c>
      <c r="L1855" s="31">
        <v>10</v>
      </c>
      <c r="M1855" s="38">
        <v>75.099999999999994</v>
      </c>
      <c r="N1855" s="5"/>
      <c r="O1855" t="str">
        <f>VLOOKUP(I1855,Article_famille!A:B,2,FALSE)</f>
        <v>Yeux</v>
      </c>
      <c r="P1855" t="str">
        <f>VLOOKUP(A1855,'Copier commandes wix'!I:N,4,FALSE)</f>
        <v>‎12‎/‎12‎/‎2017</v>
      </c>
      <c r="Q1855">
        <f>VLOOKUP(G1855,'effectif par contrat'!A:B,2,FALSE)</f>
        <v>38</v>
      </c>
    </row>
    <row r="1856" spans="1:17" x14ac:dyDescent="0.35">
      <c r="A1856" s="58" t="s">
        <v>1981</v>
      </c>
      <c r="B1856" s="40" t="s">
        <v>552</v>
      </c>
      <c r="C1856" s="40" t="str">
        <f t="shared" si="156"/>
        <v>eric</v>
      </c>
      <c r="D1856" s="40">
        <f t="shared" si="157"/>
        <v>5</v>
      </c>
      <c r="E1856" s="40">
        <f t="shared" si="158"/>
        <v>18</v>
      </c>
      <c r="F1856" s="40" t="str">
        <f t="shared" si="159"/>
        <v>sanchez-clary</v>
      </c>
      <c r="G1856" s="40" t="str">
        <f>VLOOKUP(F1856,'Effectif contrat'!A:B,2,FALSE)</f>
        <v>AIRBUS - MAINTENANCE FAL</v>
      </c>
      <c r="H1856" s="31" t="s">
        <v>19</v>
      </c>
      <c r="I1856" s="31" t="s">
        <v>443</v>
      </c>
      <c r="J1856" s="31"/>
      <c r="K1856" s="38">
        <v>3.95</v>
      </c>
      <c r="L1856" s="31">
        <v>30</v>
      </c>
      <c r="M1856" s="38">
        <v>118.5</v>
      </c>
      <c r="N1856" s="5"/>
      <c r="O1856" t="str">
        <f>VLOOKUP(I1856,Article_famille!A:B,2,FALSE)</f>
        <v>Respiratoire</v>
      </c>
      <c r="P1856" t="str">
        <f>VLOOKUP(A1856,'Copier commandes wix'!I:N,4,FALSE)</f>
        <v>‎13‎/‎12‎/‎2017</v>
      </c>
      <c r="Q1856">
        <f>VLOOKUP(G1856,'effectif par contrat'!A:B,2,FALSE)</f>
        <v>38</v>
      </c>
    </row>
    <row r="1857" spans="1:17" x14ac:dyDescent="0.35">
      <c r="A1857" s="58" t="s">
        <v>1981</v>
      </c>
      <c r="B1857" s="40" t="s">
        <v>552</v>
      </c>
      <c r="C1857" s="40" t="str">
        <f t="shared" si="156"/>
        <v>eric</v>
      </c>
      <c r="D1857" s="40">
        <f t="shared" si="157"/>
        <v>5</v>
      </c>
      <c r="E1857" s="40">
        <f t="shared" si="158"/>
        <v>18</v>
      </c>
      <c r="F1857" s="40" t="str">
        <f t="shared" si="159"/>
        <v>sanchez-clary</v>
      </c>
      <c r="G1857" s="40" t="str">
        <f>VLOOKUP(F1857,'Effectif contrat'!A:B,2,FALSE)</f>
        <v>AIRBUS - MAINTENANCE FAL</v>
      </c>
      <c r="H1857" s="32" t="s">
        <v>19</v>
      </c>
      <c r="I1857" s="32" t="s">
        <v>24</v>
      </c>
      <c r="J1857" s="32" t="s">
        <v>54</v>
      </c>
      <c r="K1857" s="39">
        <v>7.36</v>
      </c>
      <c r="L1857" s="32">
        <v>20</v>
      </c>
      <c r="M1857" s="39">
        <v>147.19999999999999</v>
      </c>
      <c r="N1857" s="6"/>
      <c r="O1857" t="str">
        <f>VLOOKUP(I1857,Article_famille!A:B,2,FALSE)</f>
        <v>Mains</v>
      </c>
      <c r="P1857" t="str">
        <f>VLOOKUP(A1857,'Copier commandes wix'!I:N,4,FALSE)</f>
        <v>‎13‎/‎12‎/‎2017</v>
      </c>
      <c r="Q1857">
        <f>VLOOKUP(G1857,'effectif par contrat'!A:B,2,FALSE)</f>
        <v>38</v>
      </c>
    </row>
    <row r="1858" spans="1:17" x14ac:dyDescent="0.35">
      <c r="A1858" s="58" t="s">
        <v>1981</v>
      </c>
      <c r="B1858" s="40" t="s">
        <v>552</v>
      </c>
      <c r="C1858" s="40" t="str">
        <f t="shared" si="156"/>
        <v>eric</v>
      </c>
      <c r="D1858" s="40">
        <f t="shared" si="157"/>
        <v>5</v>
      </c>
      <c r="E1858" s="40">
        <f t="shared" si="158"/>
        <v>18</v>
      </c>
      <c r="F1858" s="40" t="str">
        <f t="shared" si="159"/>
        <v>sanchez-clary</v>
      </c>
      <c r="G1858" s="40" t="str">
        <f>VLOOKUP(F1858,'Effectif contrat'!A:B,2,FALSE)</f>
        <v>AIRBUS - MAINTENANCE FAL</v>
      </c>
      <c r="H1858" s="31" t="s">
        <v>19</v>
      </c>
      <c r="I1858" s="31" t="s">
        <v>24</v>
      </c>
      <c r="J1858" s="31" t="s">
        <v>55</v>
      </c>
      <c r="K1858" s="38">
        <v>7.36</v>
      </c>
      <c r="L1858" s="31">
        <v>20</v>
      </c>
      <c r="M1858" s="38">
        <v>147.19999999999999</v>
      </c>
      <c r="N1858" s="5"/>
      <c r="O1858" t="str">
        <f>VLOOKUP(I1858,Article_famille!A:B,2,FALSE)</f>
        <v>Mains</v>
      </c>
      <c r="P1858" t="str">
        <f>VLOOKUP(A1858,'Copier commandes wix'!I:N,4,FALSE)</f>
        <v>‎13‎/‎12‎/‎2017</v>
      </c>
      <c r="Q1858">
        <f>VLOOKUP(G1858,'effectif par contrat'!A:B,2,FALSE)</f>
        <v>38</v>
      </c>
    </row>
    <row r="1859" spans="1:17" x14ac:dyDescent="0.35">
      <c r="A1859" s="58" t="s">
        <v>1981</v>
      </c>
      <c r="B1859" s="40" t="s">
        <v>552</v>
      </c>
      <c r="C1859" s="40" t="str">
        <f t="shared" si="156"/>
        <v>eric</v>
      </c>
      <c r="D1859" s="40">
        <f t="shared" si="157"/>
        <v>5</v>
      </c>
      <c r="E1859" s="40">
        <f t="shared" si="158"/>
        <v>18</v>
      </c>
      <c r="F1859" s="40" t="str">
        <f t="shared" si="159"/>
        <v>sanchez-clary</v>
      </c>
      <c r="G1859" s="40" t="str">
        <f>VLOOKUP(F1859,'Effectif contrat'!A:B,2,FALSE)</f>
        <v>AIRBUS - MAINTENANCE FAL</v>
      </c>
      <c r="H1859" s="32" t="s">
        <v>19</v>
      </c>
      <c r="I1859" s="32" t="s">
        <v>24</v>
      </c>
      <c r="J1859" s="32" t="s">
        <v>56</v>
      </c>
      <c r="K1859" s="39">
        <v>7.36</v>
      </c>
      <c r="L1859" s="32">
        <v>10</v>
      </c>
      <c r="M1859" s="39">
        <v>73.599999999999994</v>
      </c>
      <c r="N1859" s="6"/>
      <c r="O1859" t="str">
        <f>VLOOKUP(I1859,Article_famille!A:B,2,FALSE)</f>
        <v>Mains</v>
      </c>
      <c r="P1859" t="str">
        <f>VLOOKUP(A1859,'Copier commandes wix'!I:N,4,FALSE)</f>
        <v>‎13‎/‎12‎/‎2017</v>
      </c>
      <c r="Q1859">
        <f>VLOOKUP(G1859,'effectif par contrat'!A:B,2,FALSE)</f>
        <v>38</v>
      </c>
    </row>
    <row r="1860" spans="1:17" x14ac:dyDescent="0.35">
      <c r="A1860" s="58" t="s">
        <v>1981</v>
      </c>
      <c r="B1860" s="40" t="s">
        <v>552</v>
      </c>
      <c r="C1860" s="40" t="str">
        <f t="shared" si="156"/>
        <v>eric</v>
      </c>
      <c r="D1860" s="40">
        <f t="shared" si="157"/>
        <v>5</v>
      </c>
      <c r="E1860" s="40">
        <f t="shared" si="158"/>
        <v>18</v>
      </c>
      <c r="F1860" s="40" t="str">
        <f t="shared" si="159"/>
        <v>sanchez-clary</v>
      </c>
      <c r="G1860" s="40" t="str">
        <f>VLOOKUP(F1860,'Effectif contrat'!A:B,2,FALSE)</f>
        <v>AIRBUS - MAINTENANCE FAL</v>
      </c>
      <c r="H1860" s="31" t="s">
        <v>19</v>
      </c>
      <c r="I1860" s="31" t="s">
        <v>86</v>
      </c>
      <c r="J1860" s="31"/>
      <c r="K1860" s="38">
        <v>16.88</v>
      </c>
      <c r="L1860" s="31">
        <v>2</v>
      </c>
      <c r="M1860" s="38">
        <v>33.76</v>
      </c>
      <c r="N1860" s="5"/>
      <c r="O1860" t="str">
        <f>VLOOKUP(I1860,Article_famille!A:B,2,FALSE)</f>
        <v>Auditif</v>
      </c>
      <c r="P1860" t="str">
        <f>VLOOKUP(A1860,'Copier commandes wix'!I:N,4,FALSE)</f>
        <v>‎13‎/‎12‎/‎2017</v>
      </c>
      <c r="Q1860">
        <f>VLOOKUP(G1860,'effectif par contrat'!A:B,2,FALSE)</f>
        <v>38</v>
      </c>
    </row>
    <row r="1861" spans="1:17" x14ac:dyDescent="0.35">
      <c r="A1861" s="58" t="s">
        <v>1981</v>
      </c>
      <c r="B1861" s="40" t="s">
        <v>552</v>
      </c>
      <c r="C1861" s="40" t="str">
        <f t="shared" si="156"/>
        <v>eric</v>
      </c>
      <c r="D1861" s="40">
        <f t="shared" si="157"/>
        <v>5</v>
      </c>
      <c r="E1861" s="40">
        <f t="shared" si="158"/>
        <v>18</v>
      </c>
      <c r="F1861" s="40" t="str">
        <f t="shared" si="159"/>
        <v>sanchez-clary</v>
      </c>
      <c r="G1861" s="40" t="str">
        <f>VLOOKUP(F1861,'Effectif contrat'!A:B,2,FALSE)</f>
        <v>AIRBUS - MAINTENANCE FAL</v>
      </c>
      <c r="H1861" s="32" t="s">
        <v>574</v>
      </c>
      <c r="I1861" s="32" t="s">
        <v>575</v>
      </c>
      <c r="J1861" s="32">
        <v>41</v>
      </c>
      <c r="K1861" s="39">
        <v>60</v>
      </c>
      <c r="L1861" s="32">
        <v>1</v>
      </c>
      <c r="M1861" s="39">
        <v>60</v>
      </c>
      <c r="N1861" s="6"/>
      <c r="O1861" t="str">
        <f>VLOOKUP(I1861,Article_famille!A:B,2,FALSE)</f>
        <v>Pieds</v>
      </c>
      <c r="P1861" t="str">
        <f>VLOOKUP(A1861,'Copier commandes wix'!I:N,4,FALSE)</f>
        <v>‎13‎/‎12‎/‎2017</v>
      </c>
      <c r="Q1861">
        <f>VLOOKUP(G1861,'effectif par contrat'!A:B,2,FALSE)</f>
        <v>38</v>
      </c>
    </row>
    <row r="1862" spans="1:17" x14ac:dyDescent="0.35">
      <c r="A1862" s="58" t="s">
        <v>1981</v>
      </c>
      <c r="B1862" s="40" t="s">
        <v>552</v>
      </c>
      <c r="C1862" s="40" t="str">
        <f t="shared" si="156"/>
        <v>eric</v>
      </c>
      <c r="D1862" s="40">
        <f t="shared" si="157"/>
        <v>5</v>
      </c>
      <c r="E1862" s="40">
        <f t="shared" si="158"/>
        <v>18</v>
      </c>
      <c r="F1862" s="40" t="str">
        <f t="shared" si="159"/>
        <v>sanchez-clary</v>
      </c>
      <c r="G1862" s="40" t="str">
        <f>VLOOKUP(F1862,'Effectif contrat'!A:B,2,FALSE)</f>
        <v>AIRBUS - MAINTENANCE FAL</v>
      </c>
      <c r="H1862" s="31" t="s">
        <v>19</v>
      </c>
      <c r="I1862" s="31" t="s">
        <v>498</v>
      </c>
      <c r="J1862" s="31" t="s">
        <v>13</v>
      </c>
      <c r="K1862" s="38">
        <v>3.17</v>
      </c>
      <c r="L1862" s="31">
        <v>20</v>
      </c>
      <c r="M1862" s="38">
        <v>63.4</v>
      </c>
      <c r="N1862" s="5"/>
      <c r="O1862" t="str">
        <f>VLOOKUP(I1862,Article_famille!A:B,2,FALSE)</f>
        <v>Corps</v>
      </c>
      <c r="P1862" t="str">
        <f>VLOOKUP(A1862,'Copier commandes wix'!I:N,4,FALSE)</f>
        <v>‎13‎/‎12‎/‎2017</v>
      </c>
      <c r="Q1862">
        <f>VLOOKUP(G1862,'effectif par contrat'!A:B,2,FALSE)</f>
        <v>38</v>
      </c>
    </row>
    <row r="1863" spans="1:17" x14ac:dyDescent="0.35">
      <c r="A1863" s="58" t="s">
        <v>1982</v>
      </c>
      <c r="B1863" s="40" t="s">
        <v>454</v>
      </c>
      <c r="C1863" s="40" t="str">
        <f t="shared" si="156"/>
        <v>Mathieu</v>
      </c>
      <c r="D1863" s="40">
        <f t="shared" si="157"/>
        <v>8</v>
      </c>
      <c r="E1863" s="40">
        <f t="shared" si="158"/>
        <v>17</v>
      </c>
      <c r="F1863" s="40" t="str">
        <f t="shared" si="159"/>
        <v>Cantonnet</v>
      </c>
      <c r="G1863" s="40" t="str">
        <f>VLOOKUP(F1863,'Effectif contrat'!A:B,2,FALSE)</f>
        <v>AIRBUS - MAINTENANCE FAL</v>
      </c>
      <c r="H1863" s="31" t="s">
        <v>25</v>
      </c>
      <c r="I1863" s="31" t="s">
        <v>185</v>
      </c>
      <c r="J1863" s="31"/>
      <c r="K1863" s="38">
        <v>10.28</v>
      </c>
      <c r="L1863" s="31">
        <v>4</v>
      </c>
      <c r="M1863" s="38">
        <v>41.12</v>
      </c>
      <c r="N1863" s="5"/>
      <c r="O1863" t="str">
        <f>VLOOKUP(I1863,Article_famille!A:B,2,FALSE)</f>
        <v>Travail en hauteur</v>
      </c>
      <c r="P1863" t="str">
        <f>VLOOKUP(A1863,'Copier commandes wix'!I:N,4,FALSE)</f>
        <v>‎13‎/‎12‎/‎2017</v>
      </c>
      <c r="Q1863">
        <f>VLOOKUP(G1863,'effectif par contrat'!A:B,2,FALSE)</f>
        <v>38</v>
      </c>
    </row>
    <row r="1864" spans="1:17" x14ac:dyDescent="0.35">
      <c r="A1864" s="58" t="s">
        <v>1982</v>
      </c>
      <c r="B1864" s="40" t="s">
        <v>454</v>
      </c>
      <c r="C1864" s="40" t="str">
        <f t="shared" si="156"/>
        <v>Mathieu</v>
      </c>
      <c r="D1864" s="40">
        <f t="shared" si="157"/>
        <v>8</v>
      </c>
      <c r="E1864" s="40">
        <f t="shared" si="158"/>
        <v>17</v>
      </c>
      <c r="F1864" s="40" t="str">
        <f t="shared" si="159"/>
        <v>Cantonnet</v>
      </c>
      <c r="G1864" s="40" t="str">
        <f>VLOOKUP(F1864,'Effectif contrat'!A:B,2,FALSE)</f>
        <v>AIRBUS - MAINTENANCE FAL</v>
      </c>
      <c r="H1864" s="32" t="s">
        <v>19</v>
      </c>
      <c r="I1864" s="32" t="s">
        <v>562</v>
      </c>
      <c r="J1864" s="32" t="s">
        <v>184</v>
      </c>
      <c r="K1864" s="39">
        <v>43.33</v>
      </c>
      <c r="L1864" s="32">
        <v>4</v>
      </c>
      <c r="M1864" s="39">
        <v>173.32</v>
      </c>
      <c r="N1864" s="6"/>
      <c r="O1864" t="str">
        <f>VLOOKUP(I1864,Article_famille!A:B,2,FALSE)</f>
        <v>Travail en hauteur</v>
      </c>
      <c r="P1864" t="str">
        <f>VLOOKUP(A1864,'Copier commandes wix'!I:N,4,FALSE)</f>
        <v>‎13‎/‎12‎/‎2017</v>
      </c>
      <c r="Q1864">
        <f>VLOOKUP(G1864,'effectif par contrat'!A:B,2,FALSE)</f>
        <v>38</v>
      </c>
    </row>
    <row r="1865" spans="1:17" x14ac:dyDescent="0.35">
      <c r="A1865" s="58" t="s">
        <v>1983</v>
      </c>
      <c r="B1865" s="40" t="s">
        <v>1574</v>
      </c>
      <c r="C1865" s="40" t="str">
        <f t="shared" si="156"/>
        <v>Alexandre</v>
      </c>
      <c r="D1865" s="40">
        <f t="shared" si="157"/>
        <v>10</v>
      </c>
      <c r="E1865" s="40">
        <f t="shared" si="158"/>
        <v>20</v>
      </c>
      <c r="F1865" s="40" t="str">
        <f t="shared" si="159"/>
        <v>mourembles</v>
      </c>
      <c r="G1865" s="40" t="str">
        <f>VLOOKUP(F1865,'Effectif contrat'!A:B,2,FALSE)</f>
        <v>CLIENTS DIVERS - TRAVAUX &amp; MAINTENANCE</v>
      </c>
      <c r="H1865" s="31" t="s">
        <v>19</v>
      </c>
      <c r="I1865" s="31" t="s">
        <v>20</v>
      </c>
      <c r="J1865" s="31">
        <v>9</v>
      </c>
      <c r="K1865" s="38">
        <v>3.71</v>
      </c>
      <c r="L1865" s="31">
        <v>40</v>
      </c>
      <c r="M1865" s="38">
        <v>148.4</v>
      </c>
      <c r="N1865" s="5"/>
      <c r="O1865" t="str">
        <f>VLOOKUP(I1865,Article_famille!A:B,2,FALSE)</f>
        <v>Mains</v>
      </c>
      <c r="P1865" t="str">
        <f>VLOOKUP(A1865,'Copier commandes wix'!I:N,4,FALSE)</f>
        <v>‎15‎/‎11‎/‎2017</v>
      </c>
      <c r="Q1865">
        <f>VLOOKUP(G1865,'effectif par contrat'!A:B,2,FALSE)</f>
        <v>8</v>
      </c>
    </row>
    <row r="1866" spans="1:17" x14ac:dyDescent="0.35">
      <c r="A1866" s="58" t="s">
        <v>1984</v>
      </c>
      <c r="B1866" s="40" t="s">
        <v>1575</v>
      </c>
      <c r="C1866" s="40" t="str">
        <f t="shared" si="156"/>
        <v>Stéphane</v>
      </c>
      <c r="D1866" s="40">
        <f t="shared" si="157"/>
        <v>9</v>
      </c>
      <c r="E1866" s="40">
        <f t="shared" si="158"/>
        <v>15</v>
      </c>
      <c r="F1866" s="40" t="str">
        <f t="shared" si="159"/>
        <v>Delmas</v>
      </c>
      <c r="G1866" s="40" t="str">
        <f>VLOOKUP(F1866,'Effectif contrat'!A:B,2,FALSE)</f>
        <v>DGA - MAINTENANCE</v>
      </c>
      <c r="H1866" s="31" t="s">
        <v>510</v>
      </c>
      <c r="I1866" s="31" t="s">
        <v>1576</v>
      </c>
      <c r="J1866" s="31"/>
      <c r="K1866" s="38">
        <v>0</v>
      </c>
      <c r="L1866" s="31">
        <v>1</v>
      </c>
      <c r="M1866" s="38">
        <v>0</v>
      </c>
      <c r="N1866" s="5"/>
      <c r="O1866" t="str">
        <f>VLOOKUP(I1866,Article_famille!A:B,2,FALSE)</f>
        <v>Pharmacie</v>
      </c>
      <c r="P1866" t="str">
        <f>VLOOKUP(A1866,'Copier commandes wix'!I:N,4,FALSE)</f>
        <v>‎20‎/‎11‎/‎2017</v>
      </c>
      <c r="Q1866">
        <f>VLOOKUP(G1866,'effectif par contrat'!A:B,2,FALSE)</f>
        <v>1</v>
      </c>
    </row>
    <row r="1867" spans="1:17" x14ac:dyDescent="0.35">
      <c r="A1867" s="58" t="s">
        <v>1984</v>
      </c>
      <c r="B1867" s="40" t="s">
        <v>1575</v>
      </c>
      <c r="C1867" s="40" t="str">
        <f t="shared" si="156"/>
        <v>Stéphane</v>
      </c>
      <c r="D1867" s="40">
        <f t="shared" si="157"/>
        <v>9</v>
      </c>
      <c r="E1867" s="40">
        <f t="shared" si="158"/>
        <v>15</v>
      </c>
      <c r="F1867" s="40" t="str">
        <f t="shared" si="159"/>
        <v>Delmas</v>
      </c>
      <c r="G1867" s="40" t="str">
        <f>VLOOKUP(F1867,'Effectif contrat'!A:B,2,FALSE)</f>
        <v>DGA - MAINTENANCE</v>
      </c>
      <c r="H1867" s="32" t="s">
        <v>510</v>
      </c>
      <c r="I1867" s="32" t="s">
        <v>1577</v>
      </c>
      <c r="J1867" s="32"/>
      <c r="K1867" s="39">
        <v>0</v>
      </c>
      <c r="L1867" s="32">
        <v>1</v>
      </c>
      <c r="M1867" s="39">
        <v>0</v>
      </c>
      <c r="N1867" s="6"/>
      <c r="O1867" t="str">
        <f>VLOOKUP(I1867,Article_famille!A:B,2,FALSE)</f>
        <v>Pharmacie</v>
      </c>
      <c r="P1867" t="str">
        <f>VLOOKUP(A1867,'Copier commandes wix'!I:N,4,FALSE)</f>
        <v>‎20‎/‎11‎/‎2017</v>
      </c>
      <c r="Q1867">
        <f>VLOOKUP(G1867,'effectif par contrat'!A:B,2,FALSE)</f>
        <v>1</v>
      </c>
    </row>
    <row r="1868" spans="1:17" x14ac:dyDescent="0.35">
      <c r="A1868" s="58" t="s">
        <v>1984</v>
      </c>
      <c r="B1868" s="40" t="s">
        <v>1575</v>
      </c>
      <c r="C1868" s="40" t="str">
        <f t="shared" si="156"/>
        <v>Stéphane</v>
      </c>
      <c r="D1868" s="40">
        <f t="shared" si="157"/>
        <v>9</v>
      </c>
      <c r="E1868" s="40">
        <f t="shared" si="158"/>
        <v>15</v>
      </c>
      <c r="F1868" s="40" t="str">
        <f t="shared" si="159"/>
        <v>Delmas</v>
      </c>
      <c r="G1868" s="40" t="str">
        <f>VLOOKUP(F1868,'Effectif contrat'!A:B,2,FALSE)</f>
        <v>DGA - MAINTENANCE</v>
      </c>
      <c r="H1868" s="31" t="s">
        <v>510</v>
      </c>
      <c r="I1868" s="31" t="s">
        <v>599</v>
      </c>
      <c r="J1868" s="31"/>
      <c r="K1868" s="38">
        <v>0</v>
      </c>
      <c r="L1868" s="31">
        <v>1</v>
      </c>
      <c r="M1868" s="38">
        <v>0</v>
      </c>
      <c r="N1868" s="5"/>
      <c r="O1868" t="str">
        <f>VLOOKUP(I1868,Article_famille!A:B,2,FALSE)</f>
        <v>Pharmacie</v>
      </c>
      <c r="P1868" t="str">
        <f>VLOOKUP(A1868,'Copier commandes wix'!I:N,4,FALSE)</f>
        <v>‎20‎/‎11‎/‎2017</v>
      </c>
      <c r="Q1868">
        <f>VLOOKUP(G1868,'effectif par contrat'!A:B,2,FALSE)</f>
        <v>1</v>
      </c>
    </row>
    <row r="1869" spans="1:17" x14ac:dyDescent="0.35">
      <c r="A1869" s="58" t="s">
        <v>1984</v>
      </c>
      <c r="B1869" s="40" t="s">
        <v>1575</v>
      </c>
      <c r="C1869" s="40" t="str">
        <f t="shared" si="156"/>
        <v>Stéphane</v>
      </c>
      <c r="D1869" s="40">
        <f t="shared" si="157"/>
        <v>9</v>
      </c>
      <c r="E1869" s="40">
        <f t="shared" si="158"/>
        <v>15</v>
      </c>
      <c r="F1869" s="40" t="str">
        <f t="shared" si="159"/>
        <v>Delmas</v>
      </c>
      <c r="G1869" s="40" t="str">
        <f>VLOOKUP(F1869,'Effectif contrat'!A:B,2,FALSE)</f>
        <v>DGA - MAINTENANCE</v>
      </c>
      <c r="H1869" s="32" t="s">
        <v>510</v>
      </c>
      <c r="I1869" s="32" t="s">
        <v>596</v>
      </c>
      <c r="J1869" s="32"/>
      <c r="K1869" s="39">
        <v>0</v>
      </c>
      <c r="L1869" s="32">
        <v>1</v>
      </c>
      <c r="M1869" s="39">
        <v>0</v>
      </c>
      <c r="N1869" s="6"/>
      <c r="O1869" t="str">
        <f>VLOOKUP(I1869,Article_famille!A:B,2,FALSE)</f>
        <v>Pharmacie</v>
      </c>
      <c r="P1869" t="str">
        <f>VLOOKUP(A1869,'Copier commandes wix'!I:N,4,FALSE)</f>
        <v>‎20‎/‎11‎/‎2017</v>
      </c>
      <c r="Q1869">
        <f>VLOOKUP(G1869,'effectif par contrat'!A:B,2,FALSE)</f>
        <v>1</v>
      </c>
    </row>
    <row r="1870" spans="1:17" x14ac:dyDescent="0.35">
      <c r="A1870" s="58" t="s">
        <v>1985</v>
      </c>
      <c r="B1870" s="40" t="s">
        <v>1578</v>
      </c>
      <c r="C1870" s="40" t="str">
        <f t="shared" si="156"/>
        <v>Sébastien</v>
      </c>
      <c r="D1870" s="40">
        <f t="shared" si="157"/>
        <v>10</v>
      </c>
      <c r="E1870" s="40">
        <f t="shared" si="158"/>
        <v>16</v>
      </c>
      <c r="F1870" s="40" t="str">
        <f t="shared" si="159"/>
        <v>Dasque</v>
      </c>
      <c r="G1870" s="40" t="str">
        <f>VLOOKUP(F1870,'Effectif contrat'!A:B,2,FALSE)</f>
        <v>CHANTIERS ELEC - REIXACH</v>
      </c>
      <c r="H1870" s="31" t="s">
        <v>510</v>
      </c>
      <c r="I1870" s="31" t="s">
        <v>1579</v>
      </c>
      <c r="J1870" s="31"/>
      <c r="K1870" s="38">
        <v>0</v>
      </c>
      <c r="L1870" s="31">
        <v>1</v>
      </c>
      <c r="M1870" s="38">
        <v>0</v>
      </c>
      <c r="N1870" s="5"/>
      <c r="O1870" t="str">
        <f>VLOOKUP(I1870,Article_famille!A:B,2,FALSE)</f>
        <v>Pharmacie</v>
      </c>
      <c r="P1870" t="str">
        <f>VLOOKUP(A1870,'Copier commandes wix'!I:N,4,FALSE)</f>
        <v>‎21‎/‎11‎/‎2017</v>
      </c>
      <c r="Q1870">
        <f>VLOOKUP(G1870,'effectif par contrat'!A:B,2,FALSE)</f>
        <v>6</v>
      </c>
    </row>
    <row r="1871" spans="1:17" x14ac:dyDescent="0.35">
      <c r="A1871" s="58" t="s">
        <v>1985</v>
      </c>
      <c r="B1871" s="40" t="s">
        <v>1578</v>
      </c>
      <c r="C1871" s="40" t="str">
        <f t="shared" si="156"/>
        <v>Sébastien</v>
      </c>
      <c r="D1871" s="40">
        <f t="shared" si="157"/>
        <v>10</v>
      </c>
      <c r="E1871" s="40">
        <f t="shared" si="158"/>
        <v>16</v>
      </c>
      <c r="F1871" s="40" t="str">
        <f t="shared" si="159"/>
        <v>Dasque</v>
      </c>
      <c r="G1871" s="40" t="str">
        <f>VLOOKUP(F1871,'Effectif contrat'!A:B,2,FALSE)</f>
        <v>CHANTIERS ELEC - REIXACH</v>
      </c>
      <c r="H1871" s="32" t="s">
        <v>510</v>
      </c>
      <c r="I1871" s="32" t="s">
        <v>598</v>
      </c>
      <c r="J1871" s="32"/>
      <c r="K1871" s="39">
        <v>0</v>
      </c>
      <c r="L1871" s="32">
        <v>1</v>
      </c>
      <c r="M1871" s="39">
        <v>0</v>
      </c>
      <c r="N1871" s="6"/>
      <c r="O1871" t="str">
        <f>VLOOKUP(I1871,Article_famille!A:B,2,FALSE)</f>
        <v>Pharmacie</v>
      </c>
      <c r="P1871" t="str">
        <f>VLOOKUP(A1871,'Copier commandes wix'!I:N,4,FALSE)</f>
        <v>‎21‎/‎11‎/‎2017</v>
      </c>
      <c r="Q1871">
        <f>VLOOKUP(G1871,'effectif par contrat'!A:B,2,FALSE)</f>
        <v>6</v>
      </c>
    </row>
    <row r="1872" spans="1:17" x14ac:dyDescent="0.35">
      <c r="A1872" s="58" t="s">
        <v>1985</v>
      </c>
      <c r="B1872" s="40" t="s">
        <v>1578</v>
      </c>
      <c r="C1872" s="40" t="str">
        <f t="shared" si="156"/>
        <v>Sébastien</v>
      </c>
      <c r="D1872" s="40">
        <f t="shared" si="157"/>
        <v>10</v>
      </c>
      <c r="E1872" s="40">
        <f t="shared" si="158"/>
        <v>16</v>
      </c>
      <c r="F1872" s="40" t="str">
        <f t="shared" si="159"/>
        <v>Dasque</v>
      </c>
      <c r="G1872" s="40" t="str">
        <f>VLOOKUP(F1872,'Effectif contrat'!A:B,2,FALSE)</f>
        <v>CHANTIERS ELEC - REIXACH</v>
      </c>
      <c r="H1872" s="31" t="s">
        <v>510</v>
      </c>
      <c r="I1872" s="31" t="s">
        <v>1580</v>
      </c>
      <c r="J1872" s="31"/>
      <c r="K1872" s="38">
        <v>0</v>
      </c>
      <c r="L1872" s="31">
        <v>1</v>
      </c>
      <c r="M1872" s="38">
        <v>0</v>
      </c>
      <c r="N1872" s="5"/>
      <c r="O1872" t="str">
        <f>VLOOKUP(I1872,Article_famille!A:B,2,FALSE)</f>
        <v>Pharmacie</v>
      </c>
      <c r="P1872" t="str">
        <f>VLOOKUP(A1872,'Copier commandes wix'!I:N,4,FALSE)</f>
        <v>‎21‎/‎11‎/‎2017</v>
      </c>
      <c r="Q1872">
        <f>VLOOKUP(G1872,'effectif par contrat'!A:B,2,FALSE)</f>
        <v>6</v>
      </c>
    </row>
    <row r="1873" spans="1:17" x14ac:dyDescent="0.35">
      <c r="A1873" s="58" t="s">
        <v>1985</v>
      </c>
      <c r="B1873" s="40" t="s">
        <v>1578</v>
      </c>
      <c r="C1873" s="40" t="str">
        <f t="shared" si="156"/>
        <v>Sébastien</v>
      </c>
      <c r="D1873" s="40">
        <f t="shared" si="157"/>
        <v>10</v>
      </c>
      <c r="E1873" s="40">
        <f t="shared" si="158"/>
        <v>16</v>
      </c>
      <c r="F1873" s="40" t="str">
        <f t="shared" si="159"/>
        <v>Dasque</v>
      </c>
      <c r="G1873" s="40" t="str">
        <f>VLOOKUP(F1873,'Effectif contrat'!A:B,2,FALSE)</f>
        <v>CHANTIERS ELEC - REIXACH</v>
      </c>
      <c r="H1873" s="32" t="s">
        <v>510</v>
      </c>
      <c r="I1873" s="32" t="s">
        <v>1581</v>
      </c>
      <c r="J1873" s="32"/>
      <c r="K1873" s="39">
        <v>0</v>
      </c>
      <c r="L1873" s="32">
        <v>1</v>
      </c>
      <c r="M1873" s="39">
        <v>0</v>
      </c>
      <c r="N1873" s="6"/>
      <c r="O1873" t="str">
        <f>VLOOKUP(I1873,Article_famille!A:B,2,FALSE)</f>
        <v>Pharmacie</v>
      </c>
      <c r="P1873" t="str">
        <f>VLOOKUP(A1873,'Copier commandes wix'!I:N,4,FALSE)</f>
        <v>‎21‎/‎11‎/‎2017</v>
      </c>
      <c r="Q1873">
        <f>VLOOKUP(G1873,'effectif par contrat'!A:B,2,FALSE)</f>
        <v>6</v>
      </c>
    </row>
    <row r="1874" spans="1:17" x14ac:dyDescent="0.35">
      <c r="A1874" s="58" t="s">
        <v>1985</v>
      </c>
      <c r="B1874" s="40" t="s">
        <v>1578</v>
      </c>
      <c r="C1874" s="40" t="str">
        <f t="shared" si="156"/>
        <v>Sébastien</v>
      </c>
      <c r="D1874" s="40">
        <f t="shared" si="157"/>
        <v>10</v>
      </c>
      <c r="E1874" s="40">
        <f t="shared" si="158"/>
        <v>16</v>
      </c>
      <c r="F1874" s="40" t="str">
        <f t="shared" si="159"/>
        <v>Dasque</v>
      </c>
      <c r="G1874" s="40" t="str">
        <f>VLOOKUP(F1874,'Effectif contrat'!A:B,2,FALSE)</f>
        <v>CHANTIERS ELEC - REIXACH</v>
      </c>
      <c r="H1874" s="31" t="s">
        <v>510</v>
      </c>
      <c r="I1874" s="31" t="s">
        <v>1582</v>
      </c>
      <c r="J1874" s="31"/>
      <c r="K1874" s="38">
        <v>0</v>
      </c>
      <c r="L1874" s="31">
        <v>1</v>
      </c>
      <c r="M1874" s="38">
        <v>0</v>
      </c>
      <c r="N1874" s="5"/>
      <c r="O1874" t="str">
        <f>VLOOKUP(I1874,Article_famille!A:B,2,FALSE)</f>
        <v>Pharmacie</v>
      </c>
      <c r="P1874" t="str">
        <f>VLOOKUP(A1874,'Copier commandes wix'!I:N,4,FALSE)</f>
        <v>‎21‎/‎11‎/‎2017</v>
      </c>
      <c r="Q1874">
        <f>VLOOKUP(G1874,'effectif par contrat'!A:B,2,FALSE)</f>
        <v>6</v>
      </c>
    </row>
    <row r="1875" spans="1:17" x14ac:dyDescent="0.35">
      <c r="A1875" s="58" t="s">
        <v>1985</v>
      </c>
      <c r="B1875" s="40" t="s">
        <v>1578</v>
      </c>
      <c r="C1875" s="40" t="str">
        <f t="shared" si="156"/>
        <v>Sébastien</v>
      </c>
      <c r="D1875" s="40">
        <f t="shared" si="157"/>
        <v>10</v>
      </c>
      <c r="E1875" s="40">
        <f t="shared" si="158"/>
        <v>16</v>
      </c>
      <c r="F1875" s="40" t="str">
        <f t="shared" si="159"/>
        <v>Dasque</v>
      </c>
      <c r="G1875" s="40" t="str">
        <f>VLOOKUP(F1875,'Effectif contrat'!A:B,2,FALSE)</f>
        <v>CHANTIERS ELEC - REIXACH</v>
      </c>
      <c r="H1875" s="32" t="s">
        <v>510</v>
      </c>
      <c r="I1875" s="32" t="s">
        <v>1577</v>
      </c>
      <c r="J1875" s="32"/>
      <c r="K1875" s="39">
        <v>0</v>
      </c>
      <c r="L1875" s="32">
        <v>1</v>
      </c>
      <c r="M1875" s="39">
        <v>0</v>
      </c>
      <c r="N1875" s="6"/>
      <c r="O1875" t="str">
        <f>VLOOKUP(I1875,Article_famille!A:B,2,FALSE)</f>
        <v>Pharmacie</v>
      </c>
      <c r="P1875" t="str">
        <f>VLOOKUP(A1875,'Copier commandes wix'!I:N,4,FALSE)</f>
        <v>‎21‎/‎11‎/‎2017</v>
      </c>
      <c r="Q1875">
        <f>VLOOKUP(G1875,'effectif par contrat'!A:B,2,FALSE)</f>
        <v>6</v>
      </c>
    </row>
    <row r="1876" spans="1:17" x14ac:dyDescent="0.35">
      <c r="A1876" s="58" t="s">
        <v>1986</v>
      </c>
      <c r="B1876" s="40" t="s">
        <v>1586</v>
      </c>
      <c r="C1876" s="40" t="str">
        <f t="shared" si="156"/>
        <v>EMMANUEL</v>
      </c>
      <c r="D1876" s="40">
        <f t="shared" si="157"/>
        <v>9</v>
      </c>
      <c r="E1876" s="40">
        <f t="shared" si="158"/>
        <v>16</v>
      </c>
      <c r="F1876" s="40" t="str">
        <f t="shared" si="159"/>
        <v>GRIGNON</v>
      </c>
      <c r="G1876" s="40" t="str">
        <f>VLOOKUP(F1876,'Effectif contrat'!A:B,2,FALSE)</f>
        <v>AIRBUS - MAINTENANCE MOSE</v>
      </c>
      <c r="H1876" s="31" t="s">
        <v>574</v>
      </c>
      <c r="I1876" s="31" t="s">
        <v>575</v>
      </c>
      <c r="J1876" s="31">
        <v>43</v>
      </c>
      <c r="K1876" s="38">
        <v>60</v>
      </c>
      <c r="L1876" s="31">
        <v>1</v>
      </c>
      <c r="M1876" s="38">
        <v>60</v>
      </c>
      <c r="N1876" s="5"/>
      <c r="O1876" t="str">
        <f>VLOOKUP(I1876,Article_famille!A:B,2,FALSE)</f>
        <v>Pieds</v>
      </c>
      <c r="P1876" t="str">
        <f>VLOOKUP(A1876,'Copier commandes wix'!I:N,4,FALSE)</f>
        <v>‎28‎/‎11‎/‎2017</v>
      </c>
      <c r="Q1876">
        <f>VLOOKUP(G1876,'effectif par contrat'!A:B,2,FALSE)</f>
        <v>37</v>
      </c>
    </row>
    <row r="1877" spans="1:17" x14ac:dyDescent="0.35">
      <c r="A1877" s="58" t="s">
        <v>1987</v>
      </c>
      <c r="B1877" s="40" t="s">
        <v>558</v>
      </c>
      <c r="C1877" s="40" t="str">
        <f t="shared" si="156"/>
        <v>stephane</v>
      </c>
      <c r="D1877" s="40">
        <f t="shared" si="157"/>
        <v>9</v>
      </c>
      <c r="E1877" s="40">
        <f t="shared" si="158"/>
        <v>15</v>
      </c>
      <c r="F1877" s="40" t="str">
        <f t="shared" si="159"/>
        <v>delmas</v>
      </c>
      <c r="G1877" s="40" t="str">
        <f>VLOOKUP(F1877,'Effectif contrat'!A:B,2,FALSE)</f>
        <v>DGA - MAINTENANCE</v>
      </c>
      <c r="H1877" s="31" t="s">
        <v>19</v>
      </c>
      <c r="I1877" s="31" t="s">
        <v>1572</v>
      </c>
      <c r="J1877" s="31">
        <v>9</v>
      </c>
      <c r="K1877" s="38">
        <v>3.19</v>
      </c>
      <c r="L1877" s="31">
        <v>12</v>
      </c>
      <c r="M1877" s="38">
        <v>38.28</v>
      </c>
      <c r="N1877" s="5"/>
      <c r="O1877" t="str">
        <f>VLOOKUP(I1877,Article_famille!A:B,2,FALSE)</f>
        <v>Mains</v>
      </c>
      <c r="P1877" t="str">
        <f>VLOOKUP(A1877,'Copier commandes wix'!I:N,4,FALSE)</f>
        <v>‎01‎/‎12‎/‎2017</v>
      </c>
      <c r="Q1877">
        <f>VLOOKUP(G1877,'effectif par contrat'!A:B,2,FALSE)</f>
        <v>1</v>
      </c>
    </row>
    <row r="1878" spans="1:17" x14ac:dyDescent="0.35">
      <c r="A1878" s="58" t="s">
        <v>1973</v>
      </c>
      <c r="B1878" s="40" t="s">
        <v>463</v>
      </c>
      <c r="C1878" s="40" t="str">
        <f t="shared" si="156"/>
        <v>romain</v>
      </c>
      <c r="D1878" s="40">
        <f t="shared" si="157"/>
        <v>7</v>
      </c>
      <c r="E1878" s="40">
        <f t="shared" si="158"/>
        <v>14</v>
      </c>
      <c r="F1878" s="40" t="str">
        <f t="shared" si="159"/>
        <v>Vergnes</v>
      </c>
      <c r="G1878" s="40" t="str">
        <f>VLOOKUP(F1878,'Effectif contrat'!A:B,2,FALSE)</f>
        <v>AIRBUS - MAINTENANCE MOSE</v>
      </c>
      <c r="H1878" s="31" t="s">
        <v>112</v>
      </c>
      <c r="I1878" s="31" t="s">
        <v>115</v>
      </c>
      <c r="J1878" s="31" t="s">
        <v>15</v>
      </c>
      <c r="K1878" s="38">
        <v>0</v>
      </c>
      <c r="L1878" s="31">
        <v>1</v>
      </c>
      <c r="M1878" s="38">
        <v>0</v>
      </c>
      <c r="N1878" s="5"/>
      <c r="O1878" t="str">
        <f>VLOOKUP(I1878,Article_famille!A:B,2,FALSE)</f>
        <v>VPI</v>
      </c>
      <c r="P1878" t="str">
        <f>VLOOKUP(A1878,'Copier commandes wix'!I:N,4,FALSE)</f>
        <v>‎04‎/‎12‎/‎2017</v>
      </c>
      <c r="Q1878">
        <f>VLOOKUP(G1878,'effectif par contrat'!A:B,2,FALSE)</f>
        <v>37</v>
      </c>
    </row>
    <row r="1879" spans="1:17" x14ac:dyDescent="0.35">
      <c r="A1879" s="58" t="s">
        <v>1980</v>
      </c>
      <c r="B1879" s="40" t="s">
        <v>32</v>
      </c>
      <c r="C1879" s="40" t="str">
        <f t="shared" si="156"/>
        <v>Vincent</v>
      </c>
      <c r="D1879" s="40">
        <f t="shared" si="157"/>
        <v>8</v>
      </c>
      <c r="E1879" s="40">
        <f t="shared" si="158"/>
        <v>14</v>
      </c>
      <c r="F1879" s="40" t="str">
        <f t="shared" si="159"/>
        <v>PASCAL</v>
      </c>
      <c r="G1879" s="40" t="str">
        <f>VLOOKUP(F1879,'Effectif contrat'!A:B,2,FALSE)</f>
        <v>AIRBUS - MAINTENANCE FAL</v>
      </c>
      <c r="H1879" s="31" t="s">
        <v>19</v>
      </c>
      <c r="I1879" s="31" t="s">
        <v>66</v>
      </c>
      <c r="J1879" s="31"/>
      <c r="K1879" s="38">
        <v>7.51</v>
      </c>
      <c r="L1879" s="31">
        <v>10</v>
      </c>
      <c r="M1879" s="38">
        <v>75.099999999999994</v>
      </c>
      <c r="N1879" s="5"/>
      <c r="O1879" t="str">
        <f>VLOOKUP(I1879,Article_famille!A:B,2,FALSE)</f>
        <v>Yeux</v>
      </c>
      <c r="P1879" t="str">
        <f>VLOOKUP(A1879,'Copier commandes wix'!I:N,4,FALSE)</f>
        <v>‎12‎/‎12‎/‎2017</v>
      </c>
      <c r="Q1879">
        <f>VLOOKUP(G1879,'effectif par contrat'!A:B,2,FALSE)</f>
        <v>38</v>
      </c>
    </row>
    <row r="1880" spans="1:17" x14ac:dyDescent="0.35">
      <c r="A1880" s="58" t="s">
        <v>1988</v>
      </c>
      <c r="B1880" s="40" t="s">
        <v>117</v>
      </c>
      <c r="C1880" s="40" t="str">
        <f t="shared" si="156"/>
        <v>alexis</v>
      </c>
      <c r="D1880" s="40">
        <f t="shared" si="157"/>
        <v>7</v>
      </c>
      <c r="E1880" s="40">
        <f t="shared" si="158"/>
        <v>15</v>
      </c>
      <c r="F1880" s="40" t="str">
        <f t="shared" si="159"/>
        <v>tamowski</v>
      </c>
      <c r="G1880" s="40" t="str">
        <f>VLOOKUP(F1880,'Effectif contrat'!A:B,2,FALSE)</f>
        <v>AIRBUS - MAINTENANCE MOSE</v>
      </c>
      <c r="H1880" s="31" t="s">
        <v>19</v>
      </c>
      <c r="I1880" s="31" t="s">
        <v>24</v>
      </c>
      <c r="J1880" s="31" t="s">
        <v>55</v>
      </c>
      <c r="K1880" s="38">
        <v>7.36</v>
      </c>
      <c r="L1880" s="31">
        <v>10</v>
      </c>
      <c r="M1880" s="38">
        <v>73.599999999999994</v>
      </c>
      <c r="N1880" s="5"/>
      <c r="O1880" t="str">
        <f>VLOOKUP(I1880,Article_famille!A:B,2,FALSE)</f>
        <v>Mains</v>
      </c>
      <c r="P1880" t="str">
        <f>VLOOKUP(A1880,'Copier commandes wix'!I:N,4,FALSE)</f>
        <v>‎13‎/‎12‎/‎2017</v>
      </c>
      <c r="Q1880">
        <f>VLOOKUP(G1880,'effectif par contrat'!A:B,2,FALSE)</f>
        <v>37</v>
      </c>
    </row>
    <row r="1881" spans="1:17" x14ac:dyDescent="0.35">
      <c r="A1881" s="58" t="s">
        <v>1988</v>
      </c>
      <c r="B1881" s="40" t="s">
        <v>117</v>
      </c>
      <c r="C1881" s="40" t="str">
        <f t="shared" si="156"/>
        <v>alexis</v>
      </c>
      <c r="D1881" s="40">
        <f t="shared" si="157"/>
        <v>7</v>
      </c>
      <c r="E1881" s="40">
        <f t="shared" si="158"/>
        <v>15</v>
      </c>
      <c r="F1881" s="40" t="str">
        <f t="shared" si="159"/>
        <v>tamowski</v>
      </c>
      <c r="G1881" s="40" t="str">
        <f>VLOOKUP(F1881,'Effectif contrat'!A:B,2,FALSE)</f>
        <v>AIRBUS - MAINTENANCE MOSE</v>
      </c>
      <c r="H1881" s="32" t="s">
        <v>19</v>
      </c>
      <c r="I1881" s="32" t="s">
        <v>24</v>
      </c>
      <c r="J1881" s="32" t="s">
        <v>56</v>
      </c>
      <c r="K1881" s="39">
        <v>7.36</v>
      </c>
      <c r="L1881" s="32">
        <v>10</v>
      </c>
      <c r="M1881" s="39">
        <v>73.599999999999994</v>
      </c>
      <c r="N1881" s="6"/>
      <c r="O1881" t="str">
        <f>VLOOKUP(I1881,Article_famille!A:B,2,FALSE)</f>
        <v>Mains</v>
      </c>
      <c r="P1881" t="str">
        <f>VLOOKUP(A1881,'Copier commandes wix'!I:N,4,FALSE)</f>
        <v>‎13‎/‎12‎/‎2017</v>
      </c>
      <c r="Q1881">
        <f>VLOOKUP(G1881,'effectif par contrat'!A:B,2,FALSE)</f>
        <v>37</v>
      </c>
    </row>
    <row r="1882" spans="1:17" x14ac:dyDescent="0.35">
      <c r="A1882" s="58" t="s">
        <v>1988</v>
      </c>
      <c r="B1882" s="40" t="s">
        <v>117</v>
      </c>
      <c r="C1882" s="40" t="str">
        <f t="shared" si="156"/>
        <v>alexis</v>
      </c>
      <c r="D1882" s="40">
        <f t="shared" si="157"/>
        <v>7</v>
      </c>
      <c r="E1882" s="40">
        <f t="shared" si="158"/>
        <v>15</v>
      </c>
      <c r="F1882" s="40" t="str">
        <f t="shared" si="159"/>
        <v>tamowski</v>
      </c>
      <c r="G1882" s="40" t="str">
        <f>VLOOKUP(F1882,'Effectif contrat'!A:B,2,FALSE)</f>
        <v>AIRBUS - MAINTENANCE MOSE</v>
      </c>
      <c r="H1882" s="31" t="s">
        <v>19</v>
      </c>
      <c r="I1882" s="31" t="s">
        <v>499</v>
      </c>
      <c r="J1882" s="31"/>
      <c r="K1882" s="38">
        <v>12.9</v>
      </c>
      <c r="L1882" s="31">
        <v>80</v>
      </c>
      <c r="M1882" s="38">
        <v>1032</v>
      </c>
      <c r="N1882" s="5"/>
      <c r="O1882" t="str">
        <f>VLOOKUP(I1882,Article_famille!A:B,2,FALSE)</f>
        <v>Tête</v>
      </c>
      <c r="P1882" t="str">
        <f>VLOOKUP(A1882,'Copier commandes wix'!I:N,4,FALSE)</f>
        <v>‎13‎/‎12‎/‎2017</v>
      </c>
      <c r="Q1882">
        <f>VLOOKUP(G1882,'effectif par contrat'!A:B,2,FALSE)</f>
        <v>37</v>
      </c>
    </row>
    <row r="1883" spans="1:17" x14ac:dyDescent="0.35">
      <c r="A1883" s="58" t="s">
        <v>1988</v>
      </c>
      <c r="B1883" s="40" t="s">
        <v>117</v>
      </c>
      <c r="C1883" s="40" t="str">
        <f t="shared" si="156"/>
        <v>alexis</v>
      </c>
      <c r="D1883" s="40">
        <f t="shared" si="157"/>
        <v>7</v>
      </c>
      <c r="E1883" s="40">
        <f t="shared" si="158"/>
        <v>15</v>
      </c>
      <c r="F1883" s="40" t="str">
        <f t="shared" si="159"/>
        <v>tamowski</v>
      </c>
      <c r="G1883" s="40" t="str">
        <f>VLOOKUP(F1883,'Effectif contrat'!A:B,2,FALSE)</f>
        <v>AIRBUS - MAINTENANCE MOSE</v>
      </c>
      <c r="H1883" s="32" t="s">
        <v>19</v>
      </c>
      <c r="I1883" s="32" t="s">
        <v>62</v>
      </c>
      <c r="J1883" s="32" t="s">
        <v>480</v>
      </c>
      <c r="K1883" s="39">
        <v>4.26</v>
      </c>
      <c r="L1883" s="32">
        <v>10</v>
      </c>
      <c r="M1883" s="39">
        <v>42.6</v>
      </c>
      <c r="N1883" s="6"/>
      <c r="O1883" t="str">
        <f>VLOOKUP(I1883,Article_famille!A:B,2,FALSE)</f>
        <v>Pieds</v>
      </c>
      <c r="P1883" t="str">
        <f>VLOOKUP(A1883,'Copier commandes wix'!I:N,4,FALSE)</f>
        <v>‎13‎/‎12‎/‎2017</v>
      </c>
      <c r="Q1883">
        <f>VLOOKUP(G1883,'effectif par contrat'!A:B,2,FALSE)</f>
        <v>37</v>
      </c>
    </row>
    <row r="1884" spans="1:17" x14ac:dyDescent="0.35">
      <c r="A1884" s="58" t="s">
        <v>1989</v>
      </c>
      <c r="B1884" s="40" t="s">
        <v>611</v>
      </c>
      <c r="C1884" s="40" t="str">
        <f t="shared" si="156"/>
        <v>cedric</v>
      </c>
      <c r="D1884" s="40">
        <f t="shared" si="157"/>
        <v>7</v>
      </c>
      <c r="E1884" s="40">
        <f t="shared" si="158"/>
        <v>13</v>
      </c>
      <c r="F1884" s="40" t="str">
        <f t="shared" si="159"/>
        <v>garcia</v>
      </c>
      <c r="G1884" s="40" t="str">
        <f>VLOOKUP(F1884,'Effectif contrat'!A:B,2,FALSE)</f>
        <v>PIONEER - MAINTENANCE</v>
      </c>
      <c r="H1884" s="31" t="s">
        <v>510</v>
      </c>
      <c r="I1884" s="31" t="s">
        <v>1569</v>
      </c>
      <c r="J1884" s="31"/>
      <c r="K1884" s="38">
        <v>0</v>
      </c>
      <c r="L1884" s="31">
        <v>2</v>
      </c>
      <c r="M1884" s="38">
        <v>0</v>
      </c>
      <c r="N1884" s="5"/>
      <c r="O1884" t="str">
        <f>VLOOKUP(I1884,Article_famille!A:B,2,FALSE)</f>
        <v>Pharmacie</v>
      </c>
      <c r="P1884" t="str">
        <f>VLOOKUP(A1884,'Copier commandes wix'!I:N,4,FALSE)</f>
        <v>‎14‎/‎12‎/‎2017</v>
      </c>
      <c r="Q1884">
        <f>VLOOKUP(G1884,'effectif par contrat'!A:B,2,FALSE)</f>
        <v>2</v>
      </c>
    </row>
    <row r="1885" spans="1:17" x14ac:dyDescent="0.35">
      <c r="A1885" s="58" t="s">
        <v>1989</v>
      </c>
      <c r="B1885" s="40" t="s">
        <v>611</v>
      </c>
      <c r="C1885" s="40" t="str">
        <f t="shared" ref="C1885:C1949" si="160">IFERROR(MID(B1885,1,FIND(" ",B1885,1)-1),"")</f>
        <v>cedric</v>
      </c>
      <c r="D1885" s="40">
        <f t="shared" ref="D1885:D1912" si="161">LEN(C1885)+1</f>
        <v>7</v>
      </c>
      <c r="E1885" s="40">
        <f t="shared" ref="E1885:E1912" si="162">LEN(B1885)</f>
        <v>13</v>
      </c>
      <c r="F1885" s="40" t="str">
        <f t="shared" ref="F1885:F1948" si="163">RIGHT(B1885,E1885-D1885)</f>
        <v>garcia</v>
      </c>
      <c r="G1885" s="40" t="str">
        <f>VLOOKUP(F1885,'Effectif contrat'!A:B,2,FALSE)</f>
        <v>PIONEER - MAINTENANCE</v>
      </c>
      <c r="H1885" s="32" t="s">
        <v>510</v>
      </c>
      <c r="I1885" s="32" t="s">
        <v>597</v>
      </c>
      <c r="J1885" s="32"/>
      <c r="K1885" s="39">
        <v>0</v>
      </c>
      <c r="L1885" s="32">
        <v>2</v>
      </c>
      <c r="M1885" s="39">
        <v>0</v>
      </c>
      <c r="N1885" s="6"/>
      <c r="O1885" t="str">
        <f>VLOOKUP(I1885,Article_famille!A:B,2,FALSE)</f>
        <v>Pharmacie</v>
      </c>
      <c r="P1885" t="str">
        <f>VLOOKUP(A1885,'Copier commandes wix'!I:N,4,FALSE)</f>
        <v>‎14‎/‎12‎/‎2017</v>
      </c>
      <c r="Q1885">
        <f>VLOOKUP(G1885,'effectif par contrat'!A:B,2,FALSE)</f>
        <v>2</v>
      </c>
    </row>
    <row r="1886" spans="1:17" x14ac:dyDescent="0.35">
      <c r="A1886" s="58" t="s">
        <v>1989</v>
      </c>
      <c r="B1886" s="40" t="s">
        <v>611</v>
      </c>
      <c r="C1886" s="40" t="str">
        <f t="shared" si="160"/>
        <v>cedric</v>
      </c>
      <c r="D1886" s="40">
        <f t="shared" si="161"/>
        <v>7</v>
      </c>
      <c r="E1886" s="40">
        <f t="shared" si="162"/>
        <v>13</v>
      </c>
      <c r="F1886" s="40" t="str">
        <f t="shared" si="163"/>
        <v>garcia</v>
      </c>
      <c r="G1886" s="40" t="str">
        <f>VLOOKUP(F1886,'Effectif contrat'!A:B,2,FALSE)</f>
        <v>PIONEER - MAINTENANCE</v>
      </c>
      <c r="H1886" s="31" t="s">
        <v>510</v>
      </c>
      <c r="I1886" s="31" t="s">
        <v>598</v>
      </c>
      <c r="J1886" s="31"/>
      <c r="K1886" s="38">
        <v>0</v>
      </c>
      <c r="L1886" s="31">
        <v>2</v>
      </c>
      <c r="M1886" s="38">
        <v>0</v>
      </c>
      <c r="N1886" s="5"/>
      <c r="O1886" t="str">
        <f>VLOOKUP(I1886,Article_famille!A:B,2,FALSE)</f>
        <v>Pharmacie</v>
      </c>
      <c r="P1886" t="str">
        <f>VLOOKUP(A1886,'Copier commandes wix'!I:N,4,FALSE)</f>
        <v>‎14‎/‎12‎/‎2017</v>
      </c>
      <c r="Q1886">
        <f>VLOOKUP(G1886,'effectif par contrat'!A:B,2,FALSE)</f>
        <v>2</v>
      </c>
    </row>
    <row r="1887" spans="1:17" x14ac:dyDescent="0.35">
      <c r="A1887" s="58" t="s">
        <v>1989</v>
      </c>
      <c r="B1887" s="40" t="s">
        <v>611</v>
      </c>
      <c r="C1887" s="40" t="str">
        <f t="shared" si="160"/>
        <v>cedric</v>
      </c>
      <c r="D1887" s="40">
        <f t="shared" si="161"/>
        <v>7</v>
      </c>
      <c r="E1887" s="40">
        <f t="shared" si="162"/>
        <v>13</v>
      </c>
      <c r="F1887" s="40" t="str">
        <f t="shared" si="163"/>
        <v>garcia</v>
      </c>
      <c r="G1887" s="40" t="str">
        <f>VLOOKUP(F1887,'Effectif contrat'!A:B,2,FALSE)</f>
        <v>PIONEER - MAINTENANCE</v>
      </c>
      <c r="H1887" s="32" t="s">
        <v>510</v>
      </c>
      <c r="I1887" s="32" t="s">
        <v>1580</v>
      </c>
      <c r="J1887" s="32"/>
      <c r="K1887" s="39">
        <v>0</v>
      </c>
      <c r="L1887" s="32">
        <v>2</v>
      </c>
      <c r="M1887" s="39">
        <v>0</v>
      </c>
      <c r="N1887" s="6"/>
      <c r="O1887" t="str">
        <f>VLOOKUP(I1887,Article_famille!A:B,2,FALSE)</f>
        <v>Pharmacie</v>
      </c>
      <c r="P1887" t="str">
        <f>VLOOKUP(A1887,'Copier commandes wix'!I:N,4,FALSE)</f>
        <v>‎14‎/‎12‎/‎2017</v>
      </c>
      <c r="Q1887">
        <f>VLOOKUP(G1887,'effectif par contrat'!A:B,2,FALSE)</f>
        <v>2</v>
      </c>
    </row>
    <row r="1888" spans="1:17" x14ac:dyDescent="0.35">
      <c r="A1888" s="58" t="s">
        <v>1989</v>
      </c>
      <c r="B1888" s="40" t="s">
        <v>611</v>
      </c>
      <c r="C1888" s="40" t="str">
        <f t="shared" si="160"/>
        <v>cedric</v>
      </c>
      <c r="D1888" s="40">
        <f t="shared" si="161"/>
        <v>7</v>
      </c>
      <c r="E1888" s="40">
        <f t="shared" si="162"/>
        <v>13</v>
      </c>
      <c r="F1888" s="40" t="str">
        <f t="shared" si="163"/>
        <v>garcia</v>
      </c>
      <c r="G1888" s="40" t="str">
        <f>VLOOKUP(F1888,'Effectif contrat'!A:B,2,FALSE)</f>
        <v>PIONEER - MAINTENANCE</v>
      </c>
      <c r="H1888" s="31" t="s">
        <v>510</v>
      </c>
      <c r="I1888" s="31" t="s">
        <v>1568</v>
      </c>
      <c r="J1888" s="31"/>
      <c r="K1888" s="38">
        <v>0</v>
      </c>
      <c r="L1888" s="31">
        <v>1</v>
      </c>
      <c r="M1888" s="38">
        <v>0</v>
      </c>
      <c r="N1888" s="5"/>
      <c r="O1888" t="str">
        <f>VLOOKUP(I1888,Article_famille!A:B,2,FALSE)</f>
        <v>Pharmacie</v>
      </c>
      <c r="P1888" t="str">
        <f>VLOOKUP(A1888,'Copier commandes wix'!I:N,4,FALSE)</f>
        <v>‎14‎/‎12‎/‎2017</v>
      </c>
      <c r="Q1888">
        <f>VLOOKUP(G1888,'effectif par contrat'!A:B,2,FALSE)</f>
        <v>2</v>
      </c>
    </row>
    <row r="1889" spans="1:17" x14ac:dyDescent="0.35">
      <c r="A1889" s="58" t="s">
        <v>1989</v>
      </c>
      <c r="B1889" s="40" t="s">
        <v>611</v>
      </c>
      <c r="C1889" s="40" t="str">
        <f t="shared" si="160"/>
        <v>cedric</v>
      </c>
      <c r="D1889" s="40">
        <f t="shared" si="161"/>
        <v>7</v>
      </c>
      <c r="E1889" s="40">
        <f t="shared" si="162"/>
        <v>13</v>
      </c>
      <c r="F1889" s="40" t="str">
        <f t="shared" si="163"/>
        <v>garcia</v>
      </c>
      <c r="G1889" s="40" t="str">
        <f>VLOOKUP(F1889,'Effectif contrat'!A:B,2,FALSE)</f>
        <v>PIONEER - MAINTENANCE</v>
      </c>
      <c r="H1889" s="32" t="s">
        <v>510</v>
      </c>
      <c r="I1889" s="32" t="s">
        <v>596</v>
      </c>
      <c r="J1889" s="32"/>
      <c r="K1889" s="39">
        <v>0</v>
      </c>
      <c r="L1889" s="32">
        <v>1</v>
      </c>
      <c r="M1889" s="39">
        <v>0</v>
      </c>
      <c r="N1889" s="6"/>
      <c r="O1889" t="str">
        <f>VLOOKUP(I1889,Article_famille!A:B,2,FALSE)</f>
        <v>Pharmacie</v>
      </c>
      <c r="P1889" t="str">
        <f>VLOOKUP(A1889,'Copier commandes wix'!I:N,4,FALSE)</f>
        <v>‎14‎/‎12‎/‎2017</v>
      </c>
      <c r="Q1889">
        <f>VLOOKUP(G1889,'effectif par contrat'!A:B,2,FALSE)</f>
        <v>2</v>
      </c>
    </row>
    <row r="1890" spans="1:17" x14ac:dyDescent="0.35">
      <c r="A1890" s="58" t="s">
        <v>1989</v>
      </c>
      <c r="B1890" s="40" t="s">
        <v>611</v>
      </c>
      <c r="C1890" s="40" t="str">
        <f t="shared" si="160"/>
        <v>cedric</v>
      </c>
      <c r="D1890" s="40">
        <f t="shared" si="161"/>
        <v>7</v>
      </c>
      <c r="E1890" s="40">
        <f t="shared" si="162"/>
        <v>13</v>
      </c>
      <c r="F1890" s="40" t="str">
        <f t="shared" si="163"/>
        <v>garcia</v>
      </c>
      <c r="G1890" s="40" t="str">
        <f>VLOOKUP(F1890,'Effectif contrat'!A:B,2,FALSE)</f>
        <v>PIONEER - MAINTENANCE</v>
      </c>
      <c r="H1890" s="31" t="s">
        <v>510</v>
      </c>
      <c r="I1890" s="31" t="s">
        <v>1582</v>
      </c>
      <c r="J1890" s="31"/>
      <c r="K1890" s="38">
        <v>0</v>
      </c>
      <c r="L1890" s="31">
        <v>3</v>
      </c>
      <c r="M1890" s="38">
        <v>0</v>
      </c>
      <c r="N1890" s="5"/>
      <c r="O1890" t="str">
        <f>VLOOKUP(I1890,Article_famille!A:B,2,FALSE)</f>
        <v>Pharmacie</v>
      </c>
      <c r="P1890" t="str">
        <f>VLOOKUP(A1890,'Copier commandes wix'!I:N,4,FALSE)</f>
        <v>‎14‎/‎12‎/‎2017</v>
      </c>
      <c r="Q1890">
        <f>VLOOKUP(G1890,'effectif par contrat'!A:B,2,FALSE)</f>
        <v>2</v>
      </c>
    </row>
    <row r="1891" spans="1:17" x14ac:dyDescent="0.35">
      <c r="A1891" s="58" t="s">
        <v>1989</v>
      </c>
      <c r="B1891" s="40" t="s">
        <v>611</v>
      </c>
      <c r="C1891" s="40" t="str">
        <f t="shared" si="160"/>
        <v>cedric</v>
      </c>
      <c r="D1891" s="40">
        <f t="shared" si="161"/>
        <v>7</v>
      </c>
      <c r="E1891" s="40">
        <f t="shared" si="162"/>
        <v>13</v>
      </c>
      <c r="F1891" s="40" t="str">
        <f t="shared" si="163"/>
        <v>garcia</v>
      </c>
      <c r="G1891" s="40" t="str">
        <f>VLOOKUP(F1891,'Effectif contrat'!A:B,2,FALSE)</f>
        <v>PIONEER - MAINTENANCE</v>
      </c>
      <c r="H1891" s="32" t="s">
        <v>510</v>
      </c>
      <c r="I1891" s="32" t="s">
        <v>1577</v>
      </c>
      <c r="J1891" s="32"/>
      <c r="K1891" s="39">
        <v>0</v>
      </c>
      <c r="L1891" s="32">
        <v>3</v>
      </c>
      <c r="M1891" s="39">
        <v>0</v>
      </c>
      <c r="N1891" s="6"/>
      <c r="O1891" t="str">
        <f>VLOOKUP(I1891,Article_famille!A:B,2,FALSE)</f>
        <v>Pharmacie</v>
      </c>
      <c r="P1891" t="str">
        <f>VLOOKUP(A1891,'Copier commandes wix'!I:N,4,FALSE)</f>
        <v>‎14‎/‎12‎/‎2017</v>
      </c>
      <c r="Q1891">
        <f>VLOOKUP(G1891,'effectif par contrat'!A:B,2,FALSE)</f>
        <v>2</v>
      </c>
    </row>
    <row r="1892" spans="1:17" x14ac:dyDescent="0.35">
      <c r="A1892" s="58" t="s">
        <v>1990</v>
      </c>
      <c r="B1892" s="40" t="s">
        <v>497</v>
      </c>
      <c r="C1892" s="40" t="str">
        <f t="shared" si="160"/>
        <v>ALEXANDRE</v>
      </c>
      <c r="D1892" s="40">
        <f t="shared" si="161"/>
        <v>10</v>
      </c>
      <c r="E1892" s="40">
        <f t="shared" si="162"/>
        <v>20</v>
      </c>
      <c r="F1892" s="40" t="str">
        <f t="shared" si="163"/>
        <v>MOUREMBLES</v>
      </c>
      <c r="G1892" s="40" t="str">
        <f>VLOOKUP(F1892,'Effectif contrat'!A:B,2,FALSE)</f>
        <v>CLIENTS DIVERS - TRAVAUX &amp; MAINTENANCE</v>
      </c>
      <c r="H1892" s="31" t="s">
        <v>19</v>
      </c>
      <c r="I1892" s="31" t="s">
        <v>498</v>
      </c>
      <c r="J1892" s="31" t="s">
        <v>15</v>
      </c>
      <c r="K1892" s="38">
        <v>3.17</v>
      </c>
      <c r="L1892" s="31">
        <v>20</v>
      </c>
      <c r="M1892" s="38">
        <v>63.4</v>
      </c>
      <c r="N1892" s="5"/>
      <c r="O1892" t="str">
        <f>VLOOKUP(I1892,Article_famille!A:B,2,FALSE)</f>
        <v>Corps</v>
      </c>
      <c r="P1892" t="str">
        <f>VLOOKUP(A1892,'Copier commandes wix'!I:N,4,FALSE)</f>
        <v>‎14‎/‎12‎/‎2017</v>
      </c>
      <c r="Q1892">
        <f>VLOOKUP(G1892,'effectif par contrat'!A:B,2,FALSE)</f>
        <v>8</v>
      </c>
    </row>
    <row r="1893" spans="1:17" x14ac:dyDescent="0.35">
      <c r="A1893" s="58" t="s">
        <v>1991</v>
      </c>
      <c r="B1893" s="40" t="s">
        <v>100</v>
      </c>
      <c r="C1893" s="40" t="str">
        <f t="shared" si="160"/>
        <v>christophe</v>
      </c>
      <c r="D1893" s="40">
        <f t="shared" si="161"/>
        <v>11</v>
      </c>
      <c r="E1893" s="40">
        <f t="shared" si="162"/>
        <v>17</v>
      </c>
      <c r="F1893" s="40" t="str">
        <f t="shared" si="163"/>
        <v>combes</v>
      </c>
      <c r="G1893" s="40" t="str">
        <f>VLOOKUP(F1893,'Effectif contrat'!A:B,2,FALSE)</f>
        <v>AIRBUS - MAINTENANCE MOSE</v>
      </c>
      <c r="H1893" s="31" t="s">
        <v>19</v>
      </c>
      <c r="I1893" s="31" t="s">
        <v>177</v>
      </c>
      <c r="J1893" s="31">
        <v>9</v>
      </c>
      <c r="K1893" s="38">
        <v>11.35</v>
      </c>
      <c r="L1893" s="31">
        <v>1</v>
      </c>
      <c r="M1893" s="38">
        <v>11.35</v>
      </c>
      <c r="N1893" s="5"/>
      <c r="O1893" t="str">
        <f>VLOOKUP(I1893,Article_famille!A:B,2,FALSE)</f>
        <v>Mains</v>
      </c>
      <c r="P1893" t="str">
        <f>VLOOKUP(A1893,'Copier commandes wix'!I:N,4,FALSE)</f>
        <v>‎15‎/‎12‎/‎2017</v>
      </c>
      <c r="Q1893">
        <f>VLOOKUP(G1893,'effectif par contrat'!A:B,2,FALSE)</f>
        <v>37</v>
      </c>
    </row>
    <row r="1894" spans="1:17" x14ac:dyDescent="0.35">
      <c r="A1894" s="58" t="s">
        <v>1992</v>
      </c>
      <c r="B1894" s="40" t="s">
        <v>527</v>
      </c>
      <c r="C1894" s="40" t="str">
        <f t="shared" si="160"/>
        <v>jean-luc</v>
      </c>
      <c r="D1894" s="40">
        <f t="shared" si="161"/>
        <v>9</v>
      </c>
      <c r="E1894" s="40">
        <f t="shared" si="162"/>
        <v>13</v>
      </c>
      <c r="F1894" s="40" t="str">
        <f t="shared" si="163"/>
        <v>CEBE</v>
      </c>
      <c r="G1894" s="40" t="str">
        <f>VLOOKUP(F1894,'Effectif contrat'!A:B,2,FALSE)</f>
        <v>CHANTIERS ELEC - REIXACH</v>
      </c>
      <c r="H1894" s="31" t="s">
        <v>19</v>
      </c>
      <c r="I1894" s="31" t="s">
        <v>468</v>
      </c>
      <c r="J1894" s="31"/>
      <c r="K1894" s="38">
        <v>5.63</v>
      </c>
      <c r="L1894" s="31">
        <v>5</v>
      </c>
      <c r="M1894" s="38">
        <v>28.15</v>
      </c>
      <c r="N1894" s="5"/>
      <c r="O1894" t="str">
        <f>VLOOKUP(I1894,Article_famille!A:B,2,FALSE)</f>
        <v>Yeux</v>
      </c>
      <c r="P1894" t="str">
        <f>VLOOKUP(A1894,'Copier commandes wix'!I:N,4,FALSE)</f>
        <v>‎15‎/‎12‎/‎2017</v>
      </c>
      <c r="Q1894">
        <f>VLOOKUP(G1894,'effectif par contrat'!A:B,2,FALSE)</f>
        <v>6</v>
      </c>
    </row>
    <row r="1895" spans="1:17" x14ac:dyDescent="0.35">
      <c r="A1895" s="58" t="s">
        <v>1993</v>
      </c>
      <c r="B1895" s="40" t="s">
        <v>527</v>
      </c>
      <c r="C1895" s="40" t="str">
        <f t="shared" si="160"/>
        <v>jean-luc</v>
      </c>
      <c r="D1895" s="40">
        <f t="shared" si="161"/>
        <v>9</v>
      </c>
      <c r="E1895" s="40">
        <f t="shared" si="162"/>
        <v>13</v>
      </c>
      <c r="F1895" s="40" t="str">
        <f t="shared" si="163"/>
        <v>CEBE</v>
      </c>
      <c r="G1895" s="40" t="str">
        <f>VLOOKUP(F1895,'Effectif contrat'!A:B,2,FALSE)</f>
        <v>CHANTIERS ELEC - REIXACH</v>
      </c>
      <c r="H1895" s="31" t="s">
        <v>19</v>
      </c>
      <c r="I1895" s="31" t="s">
        <v>20</v>
      </c>
      <c r="J1895" s="31">
        <v>11</v>
      </c>
      <c r="K1895" s="38">
        <v>3.71</v>
      </c>
      <c r="L1895" s="31">
        <v>12</v>
      </c>
      <c r="M1895" s="38">
        <v>44.52</v>
      </c>
      <c r="N1895" s="5"/>
      <c r="O1895" t="str">
        <f>VLOOKUP(I1895,Article_famille!A:B,2,FALSE)</f>
        <v>Mains</v>
      </c>
      <c r="P1895" t="str">
        <f>VLOOKUP(A1895,'Copier commandes wix'!I:N,4,FALSE)</f>
        <v>‎19‎/‎12‎/‎2017</v>
      </c>
      <c r="Q1895">
        <f>VLOOKUP(G1895,'effectif par contrat'!A:B,2,FALSE)</f>
        <v>6</v>
      </c>
    </row>
    <row r="1896" spans="1:17" x14ac:dyDescent="0.35">
      <c r="A1896" s="58" t="s">
        <v>1993</v>
      </c>
      <c r="B1896" s="40" t="s">
        <v>527</v>
      </c>
      <c r="C1896" s="40" t="str">
        <f t="shared" si="160"/>
        <v>jean-luc</v>
      </c>
      <c r="D1896" s="40">
        <f t="shared" si="161"/>
        <v>9</v>
      </c>
      <c r="E1896" s="40">
        <f t="shared" si="162"/>
        <v>13</v>
      </c>
      <c r="F1896" s="40" t="str">
        <f t="shared" si="163"/>
        <v>CEBE</v>
      </c>
      <c r="G1896" s="40" t="str">
        <f>VLOOKUP(F1896,'Effectif contrat'!A:B,2,FALSE)</f>
        <v>CHANTIERS ELEC - REIXACH</v>
      </c>
      <c r="H1896" s="32" t="s">
        <v>19</v>
      </c>
      <c r="I1896" s="32" t="s">
        <v>495</v>
      </c>
      <c r="J1896" s="32">
        <v>9</v>
      </c>
      <c r="K1896" s="39">
        <v>4.9400000000000004</v>
      </c>
      <c r="L1896" s="32">
        <v>10</v>
      </c>
      <c r="M1896" s="39">
        <v>49.4</v>
      </c>
      <c r="N1896" s="6"/>
      <c r="O1896" t="str">
        <f>VLOOKUP(I1896,Article_famille!A:B,2,FALSE)</f>
        <v>Mains</v>
      </c>
      <c r="P1896" t="str">
        <f>VLOOKUP(A1896,'Copier commandes wix'!I:N,4,FALSE)</f>
        <v>‎19‎/‎12‎/‎2017</v>
      </c>
      <c r="Q1896">
        <f>VLOOKUP(G1896,'effectif par contrat'!A:B,2,FALSE)</f>
        <v>6</v>
      </c>
    </row>
    <row r="1897" spans="1:17" x14ac:dyDescent="0.35">
      <c r="A1897" s="58" t="s">
        <v>1993</v>
      </c>
      <c r="B1897" s="40" t="s">
        <v>527</v>
      </c>
      <c r="C1897" s="40" t="str">
        <f t="shared" si="160"/>
        <v>jean-luc</v>
      </c>
      <c r="D1897" s="40">
        <f t="shared" si="161"/>
        <v>9</v>
      </c>
      <c r="E1897" s="40">
        <f t="shared" si="162"/>
        <v>13</v>
      </c>
      <c r="F1897" s="40" t="str">
        <f t="shared" si="163"/>
        <v>CEBE</v>
      </c>
      <c r="G1897" s="40" t="str">
        <f>VLOOKUP(F1897,'Effectif contrat'!A:B,2,FALSE)</f>
        <v>CHANTIERS ELEC - REIXACH</v>
      </c>
      <c r="H1897" s="31" t="s">
        <v>19</v>
      </c>
      <c r="I1897" s="31" t="s">
        <v>495</v>
      </c>
      <c r="J1897" s="31">
        <v>10</v>
      </c>
      <c r="K1897" s="38">
        <v>4.9400000000000004</v>
      </c>
      <c r="L1897" s="31">
        <v>10</v>
      </c>
      <c r="M1897" s="38">
        <v>49.4</v>
      </c>
      <c r="N1897" s="5"/>
      <c r="O1897" t="str">
        <f>VLOOKUP(I1897,Article_famille!A:B,2,FALSE)</f>
        <v>Mains</v>
      </c>
      <c r="P1897" t="str">
        <f>VLOOKUP(A1897,'Copier commandes wix'!I:N,4,FALSE)</f>
        <v>‎19‎/‎12‎/‎2017</v>
      </c>
      <c r="Q1897">
        <f>VLOOKUP(G1897,'effectif par contrat'!A:B,2,FALSE)</f>
        <v>6</v>
      </c>
    </row>
    <row r="1898" spans="1:17" x14ac:dyDescent="0.35">
      <c r="A1898" s="58" t="s">
        <v>1994</v>
      </c>
      <c r="B1898" s="40" t="s">
        <v>1583</v>
      </c>
      <c r="C1898" s="40" t="str">
        <f t="shared" si="160"/>
        <v>Ludovic</v>
      </c>
      <c r="D1898" s="40">
        <f t="shared" si="161"/>
        <v>8</v>
      </c>
      <c r="E1898" s="40">
        <f t="shared" si="162"/>
        <v>12</v>
      </c>
      <c r="F1898" s="40" t="str">
        <f t="shared" si="163"/>
        <v>Beun</v>
      </c>
      <c r="G1898" s="40" t="str">
        <f>VLOOKUP(F1898,'Effectif contrat'!A:B,2,FALSE)</f>
        <v>SPU - MAINTENANCE</v>
      </c>
      <c r="H1898" s="31" t="s">
        <v>19</v>
      </c>
      <c r="I1898" s="31" t="s">
        <v>1584</v>
      </c>
      <c r="J1898" s="31"/>
      <c r="K1898" s="38">
        <v>6.52</v>
      </c>
      <c r="L1898" s="31">
        <v>2</v>
      </c>
      <c r="M1898" s="38">
        <v>13.04</v>
      </c>
      <c r="N1898" s="5"/>
      <c r="O1898" t="str">
        <f>VLOOKUP(I1898,Article_famille!A:B,2,FALSE)</f>
        <v>Mains</v>
      </c>
      <c r="P1898" t="str">
        <f>VLOOKUP(A1898,'Copier commandes wix'!I:N,4,FALSE)</f>
        <v>‎03‎/‎01‎/‎2018</v>
      </c>
      <c r="Q1898">
        <f>VLOOKUP(G1898,'effectif par contrat'!A:B,2,FALSE)</f>
        <v>3</v>
      </c>
    </row>
    <row r="1899" spans="1:17" x14ac:dyDescent="0.35">
      <c r="A1899" s="58" t="s">
        <v>1994</v>
      </c>
      <c r="B1899" s="40" t="s">
        <v>1583</v>
      </c>
      <c r="C1899" s="40" t="str">
        <f t="shared" si="160"/>
        <v>Ludovic</v>
      </c>
      <c r="D1899" s="40">
        <f t="shared" si="161"/>
        <v>8</v>
      </c>
      <c r="E1899" s="40">
        <f t="shared" si="162"/>
        <v>12</v>
      </c>
      <c r="F1899" s="40" t="str">
        <f t="shared" si="163"/>
        <v>Beun</v>
      </c>
      <c r="G1899" s="40" t="str">
        <f>VLOOKUP(F1899,'Effectif contrat'!A:B,2,FALSE)</f>
        <v>SPU - MAINTENANCE</v>
      </c>
      <c r="H1899" s="32" t="s">
        <v>19</v>
      </c>
      <c r="I1899" s="32" t="s">
        <v>1584</v>
      </c>
      <c r="J1899" s="32"/>
      <c r="K1899" s="39">
        <v>6.52</v>
      </c>
      <c r="L1899" s="32">
        <v>1</v>
      </c>
      <c r="M1899" s="39">
        <v>6.52</v>
      </c>
      <c r="N1899" s="6"/>
      <c r="O1899" t="str">
        <f>VLOOKUP(I1899,Article_famille!A:B,2,FALSE)</f>
        <v>Mains</v>
      </c>
      <c r="P1899" t="str">
        <f>VLOOKUP(A1899,'Copier commandes wix'!I:N,4,FALSE)</f>
        <v>‎03‎/‎01‎/‎2018</v>
      </c>
      <c r="Q1899">
        <f>VLOOKUP(G1899,'effectif par contrat'!A:B,2,FALSE)</f>
        <v>3</v>
      </c>
    </row>
    <row r="1900" spans="1:17" x14ac:dyDescent="0.35">
      <c r="A1900" s="58" t="s">
        <v>1994</v>
      </c>
      <c r="B1900" s="40" t="s">
        <v>1583</v>
      </c>
      <c r="C1900" s="40" t="str">
        <f t="shared" si="160"/>
        <v>Ludovic</v>
      </c>
      <c r="D1900" s="40">
        <f t="shared" si="161"/>
        <v>8</v>
      </c>
      <c r="E1900" s="40">
        <f t="shared" si="162"/>
        <v>12</v>
      </c>
      <c r="F1900" s="40" t="str">
        <f t="shared" si="163"/>
        <v>Beun</v>
      </c>
      <c r="G1900" s="40" t="str">
        <f>VLOOKUP(F1900,'Effectif contrat'!A:B,2,FALSE)</f>
        <v>SPU - MAINTENANCE</v>
      </c>
      <c r="H1900" s="31" t="s">
        <v>19</v>
      </c>
      <c r="I1900" s="31" t="s">
        <v>1572</v>
      </c>
      <c r="J1900" s="31">
        <v>8</v>
      </c>
      <c r="K1900" s="38">
        <v>3.19</v>
      </c>
      <c r="L1900" s="31">
        <v>2</v>
      </c>
      <c r="M1900" s="38">
        <v>6.38</v>
      </c>
      <c r="N1900" s="5"/>
      <c r="O1900" t="str">
        <f>VLOOKUP(I1900,Article_famille!A:B,2,FALSE)</f>
        <v>Mains</v>
      </c>
      <c r="P1900" t="str">
        <f>VLOOKUP(A1900,'Copier commandes wix'!I:N,4,FALSE)</f>
        <v>‎03‎/‎01‎/‎2018</v>
      </c>
      <c r="Q1900">
        <f>VLOOKUP(G1900,'effectif par contrat'!A:B,2,FALSE)</f>
        <v>3</v>
      </c>
    </row>
    <row r="1901" spans="1:17" x14ac:dyDescent="0.35">
      <c r="A1901" s="58" t="s">
        <v>1994</v>
      </c>
      <c r="B1901" s="40" t="s">
        <v>1583</v>
      </c>
      <c r="C1901" s="40" t="str">
        <f t="shared" si="160"/>
        <v>Ludovic</v>
      </c>
      <c r="D1901" s="40">
        <f t="shared" si="161"/>
        <v>8</v>
      </c>
      <c r="E1901" s="40">
        <f t="shared" si="162"/>
        <v>12</v>
      </c>
      <c r="F1901" s="40" t="str">
        <f t="shared" si="163"/>
        <v>Beun</v>
      </c>
      <c r="G1901" s="40" t="str">
        <f>VLOOKUP(F1901,'Effectif contrat'!A:B,2,FALSE)</f>
        <v>SPU - MAINTENANCE</v>
      </c>
      <c r="H1901" s="32" t="s">
        <v>19</v>
      </c>
      <c r="I1901" s="32" t="s">
        <v>1572</v>
      </c>
      <c r="J1901" s="32">
        <v>7</v>
      </c>
      <c r="K1901" s="39">
        <v>3.19</v>
      </c>
      <c r="L1901" s="32">
        <v>1</v>
      </c>
      <c r="M1901" s="39">
        <v>3.19</v>
      </c>
      <c r="N1901" s="6"/>
      <c r="O1901" t="str">
        <f>VLOOKUP(I1901,Article_famille!A:B,2,FALSE)</f>
        <v>Mains</v>
      </c>
      <c r="P1901" t="str">
        <f>VLOOKUP(A1901,'Copier commandes wix'!I:N,4,FALSE)</f>
        <v>‎03‎/‎01‎/‎2018</v>
      </c>
      <c r="Q1901">
        <f>VLOOKUP(G1901,'effectif par contrat'!A:B,2,FALSE)</f>
        <v>3</v>
      </c>
    </row>
    <row r="1902" spans="1:17" x14ac:dyDescent="0.35">
      <c r="A1902" s="58" t="s">
        <v>1994</v>
      </c>
      <c r="B1902" s="40" t="s">
        <v>1583</v>
      </c>
      <c r="C1902" s="40" t="str">
        <f t="shared" si="160"/>
        <v>Ludovic</v>
      </c>
      <c r="D1902" s="40">
        <f t="shared" si="161"/>
        <v>8</v>
      </c>
      <c r="E1902" s="40">
        <f t="shared" si="162"/>
        <v>12</v>
      </c>
      <c r="F1902" s="40" t="str">
        <f t="shared" si="163"/>
        <v>Beun</v>
      </c>
      <c r="G1902" s="40" t="str">
        <f>VLOOKUP(F1902,'Effectif contrat'!A:B,2,FALSE)</f>
        <v>SPU - MAINTENANCE</v>
      </c>
      <c r="H1902" s="31" t="s">
        <v>19</v>
      </c>
      <c r="I1902" s="31" t="s">
        <v>20</v>
      </c>
      <c r="J1902" s="31">
        <v>8</v>
      </c>
      <c r="K1902" s="38">
        <v>3.71</v>
      </c>
      <c r="L1902" s="31">
        <v>3</v>
      </c>
      <c r="M1902" s="38">
        <v>11.13</v>
      </c>
      <c r="N1902" s="5"/>
      <c r="O1902" t="str">
        <f>VLOOKUP(I1902,Article_famille!A:B,2,FALSE)</f>
        <v>Mains</v>
      </c>
      <c r="P1902" t="str">
        <f>VLOOKUP(A1902,'Copier commandes wix'!I:N,4,FALSE)</f>
        <v>‎03‎/‎01‎/‎2018</v>
      </c>
      <c r="Q1902">
        <f>VLOOKUP(G1902,'effectif par contrat'!A:B,2,FALSE)</f>
        <v>3</v>
      </c>
    </row>
    <row r="1903" spans="1:17" x14ac:dyDescent="0.35">
      <c r="A1903" s="58" t="s">
        <v>1994</v>
      </c>
      <c r="B1903" s="40" t="s">
        <v>1583</v>
      </c>
      <c r="C1903" s="40" t="str">
        <f t="shared" si="160"/>
        <v>Ludovic</v>
      </c>
      <c r="D1903" s="40">
        <f t="shared" si="161"/>
        <v>8</v>
      </c>
      <c r="E1903" s="40">
        <f t="shared" si="162"/>
        <v>12</v>
      </c>
      <c r="F1903" s="40" t="str">
        <f t="shared" si="163"/>
        <v>Beun</v>
      </c>
      <c r="G1903" s="40" t="str">
        <f>VLOOKUP(F1903,'Effectif contrat'!A:B,2,FALSE)</f>
        <v>SPU - MAINTENANCE</v>
      </c>
      <c r="H1903" s="32" t="s">
        <v>19</v>
      </c>
      <c r="I1903" s="32" t="s">
        <v>163</v>
      </c>
      <c r="J1903" s="32" t="s">
        <v>164</v>
      </c>
      <c r="K1903" s="39">
        <v>3.36</v>
      </c>
      <c r="L1903" s="32">
        <v>1</v>
      </c>
      <c r="M1903" s="39">
        <v>3.36</v>
      </c>
      <c r="N1903" s="6"/>
      <c r="O1903" t="str">
        <f>VLOOKUP(I1903,Article_famille!A:B,2,FALSE)</f>
        <v>Corps</v>
      </c>
      <c r="P1903" t="str">
        <f>VLOOKUP(A1903,'Copier commandes wix'!I:N,4,FALSE)</f>
        <v>‎03‎/‎01‎/‎2018</v>
      </c>
      <c r="Q1903">
        <f>VLOOKUP(G1903,'effectif par contrat'!A:B,2,FALSE)</f>
        <v>3</v>
      </c>
    </row>
    <row r="1904" spans="1:17" x14ac:dyDescent="0.35">
      <c r="A1904" s="58" t="s">
        <v>1994</v>
      </c>
      <c r="B1904" s="40" t="s">
        <v>1583</v>
      </c>
      <c r="C1904" s="40" t="str">
        <f t="shared" si="160"/>
        <v>Ludovic</v>
      </c>
      <c r="D1904" s="40">
        <f t="shared" si="161"/>
        <v>8</v>
      </c>
      <c r="E1904" s="40">
        <f t="shared" si="162"/>
        <v>12</v>
      </c>
      <c r="F1904" s="40" t="str">
        <f t="shared" si="163"/>
        <v>Beun</v>
      </c>
      <c r="G1904" s="40" t="str">
        <f>VLOOKUP(F1904,'Effectif contrat'!A:B,2,FALSE)</f>
        <v>SPU - MAINTENANCE</v>
      </c>
      <c r="H1904" s="31" t="s">
        <v>19</v>
      </c>
      <c r="I1904" s="31" t="s">
        <v>163</v>
      </c>
      <c r="J1904" s="31" t="s">
        <v>222</v>
      </c>
      <c r="K1904" s="38">
        <v>3.36</v>
      </c>
      <c r="L1904" s="31">
        <v>1</v>
      </c>
      <c r="M1904" s="38">
        <v>3.36</v>
      </c>
      <c r="N1904" s="5"/>
      <c r="O1904" t="str">
        <f>VLOOKUP(I1904,Article_famille!A:B,2,FALSE)</f>
        <v>Corps</v>
      </c>
      <c r="P1904" t="str">
        <f>VLOOKUP(A1904,'Copier commandes wix'!I:N,4,FALSE)</f>
        <v>‎03‎/‎01‎/‎2018</v>
      </c>
      <c r="Q1904">
        <f>VLOOKUP(G1904,'effectif par contrat'!A:B,2,FALSE)</f>
        <v>3</v>
      </c>
    </row>
    <row r="1905" spans="1:17" x14ac:dyDescent="0.35">
      <c r="A1905" s="58" t="s">
        <v>1994</v>
      </c>
      <c r="B1905" s="40" t="s">
        <v>1583</v>
      </c>
      <c r="C1905" s="40" t="str">
        <f t="shared" si="160"/>
        <v>Ludovic</v>
      </c>
      <c r="D1905" s="40">
        <f t="shared" si="161"/>
        <v>8</v>
      </c>
      <c r="E1905" s="40">
        <f t="shared" si="162"/>
        <v>12</v>
      </c>
      <c r="F1905" s="40" t="str">
        <f t="shared" si="163"/>
        <v>Beun</v>
      </c>
      <c r="G1905" s="40" t="str">
        <f>VLOOKUP(F1905,'Effectif contrat'!A:B,2,FALSE)</f>
        <v>SPU - MAINTENANCE</v>
      </c>
      <c r="H1905" s="32" t="s">
        <v>19</v>
      </c>
      <c r="I1905" s="32" t="s">
        <v>177</v>
      </c>
      <c r="J1905" s="32">
        <v>8</v>
      </c>
      <c r="K1905" s="39">
        <v>11.35</v>
      </c>
      <c r="L1905" s="32">
        <v>1</v>
      </c>
      <c r="M1905" s="39">
        <v>11.35</v>
      </c>
      <c r="N1905" s="6"/>
      <c r="O1905" t="str">
        <f>VLOOKUP(I1905,Article_famille!A:B,2,FALSE)</f>
        <v>Mains</v>
      </c>
      <c r="P1905" t="str">
        <f>VLOOKUP(A1905,'Copier commandes wix'!I:N,4,FALSE)</f>
        <v>‎03‎/‎01‎/‎2018</v>
      </c>
      <c r="Q1905">
        <f>VLOOKUP(G1905,'effectif par contrat'!A:B,2,FALSE)</f>
        <v>3</v>
      </c>
    </row>
    <row r="1906" spans="1:17" x14ac:dyDescent="0.35">
      <c r="A1906" s="58" t="s">
        <v>1994</v>
      </c>
      <c r="B1906" s="40" t="s">
        <v>1583</v>
      </c>
      <c r="C1906" s="40" t="str">
        <f t="shared" si="160"/>
        <v>Ludovic</v>
      </c>
      <c r="D1906" s="40">
        <f t="shared" si="161"/>
        <v>8</v>
      </c>
      <c r="E1906" s="40">
        <f t="shared" si="162"/>
        <v>12</v>
      </c>
      <c r="F1906" s="40" t="str">
        <f t="shared" si="163"/>
        <v>Beun</v>
      </c>
      <c r="G1906" s="40" t="str">
        <f>VLOOKUP(F1906,'Effectif contrat'!A:B,2,FALSE)</f>
        <v>SPU - MAINTENANCE</v>
      </c>
      <c r="H1906" s="31" t="s">
        <v>19</v>
      </c>
      <c r="I1906" s="31" t="s">
        <v>66</v>
      </c>
      <c r="J1906" s="31"/>
      <c r="K1906" s="38">
        <v>7.51</v>
      </c>
      <c r="L1906" s="31">
        <v>2</v>
      </c>
      <c r="M1906" s="38">
        <v>15.02</v>
      </c>
      <c r="N1906" s="5"/>
      <c r="O1906" t="str">
        <f>VLOOKUP(I1906,Article_famille!A:B,2,FALSE)</f>
        <v>Yeux</v>
      </c>
      <c r="P1906" t="str">
        <f>VLOOKUP(A1906,'Copier commandes wix'!I:N,4,FALSE)</f>
        <v>‎03‎/‎01‎/‎2018</v>
      </c>
      <c r="Q1906">
        <f>VLOOKUP(G1906,'effectif par contrat'!A:B,2,FALSE)</f>
        <v>3</v>
      </c>
    </row>
    <row r="1907" spans="1:17" x14ac:dyDescent="0.35">
      <c r="A1907" s="58" t="s">
        <v>1994</v>
      </c>
      <c r="B1907" s="40" t="s">
        <v>1583</v>
      </c>
      <c r="C1907" s="40" t="str">
        <f t="shared" si="160"/>
        <v>Ludovic</v>
      </c>
      <c r="D1907" s="40">
        <f t="shared" si="161"/>
        <v>8</v>
      </c>
      <c r="E1907" s="40">
        <f t="shared" si="162"/>
        <v>12</v>
      </c>
      <c r="F1907" s="40" t="str">
        <f t="shared" si="163"/>
        <v>Beun</v>
      </c>
      <c r="G1907" s="40" t="str">
        <f>VLOOKUP(F1907,'Effectif contrat'!A:B,2,FALSE)</f>
        <v>SPU - MAINTENANCE</v>
      </c>
      <c r="H1907" s="32" t="s">
        <v>19</v>
      </c>
      <c r="I1907" s="32" t="s">
        <v>122</v>
      </c>
      <c r="J1907" s="32"/>
      <c r="K1907" s="39">
        <v>13.3</v>
      </c>
      <c r="L1907" s="32">
        <v>3</v>
      </c>
      <c r="M1907" s="39">
        <v>39.9</v>
      </c>
      <c r="N1907" s="6"/>
      <c r="O1907" t="str">
        <f>VLOOKUP(I1907,Article_famille!A:B,2,FALSE)</f>
        <v>Auditif</v>
      </c>
      <c r="P1907" t="str">
        <f>VLOOKUP(A1907,'Copier commandes wix'!I:N,4,FALSE)</f>
        <v>‎03‎/‎01‎/‎2018</v>
      </c>
      <c r="Q1907">
        <f>VLOOKUP(G1907,'effectif par contrat'!A:B,2,FALSE)</f>
        <v>3</v>
      </c>
    </row>
    <row r="1908" spans="1:17" x14ac:dyDescent="0.35">
      <c r="A1908" s="58" t="s">
        <v>1994</v>
      </c>
      <c r="B1908" s="40" t="s">
        <v>1583</v>
      </c>
      <c r="C1908" s="40" t="str">
        <f t="shared" si="160"/>
        <v>Ludovic</v>
      </c>
      <c r="D1908" s="40">
        <f t="shared" si="161"/>
        <v>8</v>
      </c>
      <c r="E1908" s="40">
        <f t="shared" si="162"/>
        <v>12</v>
      </c>
      <c r="F1908" s="40" t="str">
        <f t="shared" si="163"/>
        <v>Beun</v>
      </c>
      <c r="G1908" s="40" t="str">
        <f>VLOOKUP(F1908,'Effectif contrat'!A:B,2,FALSE)</f>
        <v>SPU - MAINTENANCE</v>
      </c>
      <c r="H1908" s="31" t="s">
        <v>19</v>
      </c>
      <c r="I1908" s="31" t="s">
        <v>468</v>
      </c>
      <c r="J1908" s="31"/>
      <c r="K1908" s="38">
        <v>5.63</v>
      </c>
      <c r="L1908" s="31">
        <v>3</v>
      </c>
      <c r="M1908" s="38">
        <v>16.89</v>
      </c>
      <c r="N1908" s="5"/>
      <c r="O1908" t="str">
        <f>VLOOKUP(I1908,Article_famille!A:B,2,FALSE)</f>
        <v>Yeux</v>
      </c>
      <c r="P1908" t="str">
        <f>VLOOKUP(A1908,'Copier commandes wix'!I:N,4,FALSE)</f>
        <v>‎03‎/‎01‎/‎2018</v>
      </c>
      <c r="Q1908">
        <f>VLOOKUP(G1908,'effectif par contrat'!A:B,2,FALSE)</f>
        <v>3</v>
      </c>
    </row>
    <row r="1909" spans="1:17" x14ac:dyDescent="0.35">
      <c r="A1909" s="58" t="s">
        <v>1995</v>
      </c>
      <c r="B1909" s="40" t="s">
        <v>552</v>
      </c>
      <c r="C1909" s="40" t="str">
        <f t="shared" si="160"/>
        <v>eric</v>
      </c>
      <c r="D1909" s="40">
        <f t="shared" si="161"/>
        <v>5</v>
      </c>
      <c r="E1909" s="40">
        <f t="shared" si="162"/>
        <v>18</v>
      </c>
      <c r="F1909" s="40" t="str">
        <f t="shared" si="163"/>
        <v>sanchez-clary</v>
      </c>
      <c r="G1909" s="40" t="str">
        <f>VLOOKUP(F1909,'Effectif contrat'!A:B,2,FALSE)</f>
        <v>AIRBUS - MAINTENANCE FAL</v>
      </c>
      <c r="H1909" s="31" t="s">
        <v>19</v>
      </c>
      <c r="I1909" s="31" t="s">
        <v>525</v>
      </c>
      <c r="J1909" s="31"/>
      <c r="K1909" s="38">
        <v>37.619999999999997</v>
      </c>
      <c r="L1909" s="31">
        <v>3</v>
      </c>
      <c r="M1909" s="38">
        <v>112.86</v>
      </c>
      <c r="N1909" s="5"/>
      <c r="O1909" t="str">
        <f>VLOOKUP(I1909,Article_famille!A:B,2,FALSE)</f>
        <v>Tête</v>
      </c>
      <c r="P1909" t="str">
        <f>VLOOKUP(A1909,'Copier commandes wix'!I:N,4,FALSE)</f>
        <v>‎05‎/‎01‎/‎2018</v>
      </c>
      <c r="Q1909">
        <f>VLOOKUP(G1909,'effectif par contrat'!A:B,2,FALSE)</f>
        <v>38</v>
      </c>
    </row>
    <row r="1910" spans="1:17" x14ac:dyDescent="0.35">
      <c r="A1910" s="58" t="s">
        <v>1996</v>
      </c>
      <c r="B1910" s="40" t="s">
        <v>32</v>
      </c>
      <c r="C1910" s="40" t="str">
        <f t="shared" si="160"/>
        <v>Vincent</v>
      </c>
      <c r="D1910" s="40">
        <f t="shared" si="161"/>
        <v>8</v>
      </c>
      <c r="E1910" s="40">
        <f t="shared" si="162"/>
        <v>14</v>
      </c>
      <c r="F1910" s="40" t="str">
        <f t="shared" si="163"/>
        <v>PASCAL</v>
      </c>
      <c r="G1910" s="40" t="str">
        <f>VLOOKUP(F1910,'Effectif contrat'!A:B,2,FALSE)</f>
        <v>AIRBUS - MAINTENANCE FAL</v>
      </c>
      <c r="H1910" s="31" t="s">
        <v>112</v>
      </c>
      <c r="I1910" s="31" t="s">
        <v>115</v>
      </c>
      <c r="J1910" s="31" t="s">
        <v>15</v>
      </c>
      <c r="K1910" s="38">
        <v>0</v>
      </c>
      <c r="L1910" s="31">
        <v>1</v>
      </c>
      <c r="M1910" s="38">
        <v>0</v>
      </c>
      <c r="N1910" s="5"/>
      <c r="O1910" t="str">
        <f>VLOOKUP(I1910,Article_famille!A:B,2,FALSE)</f>
        <v>VPI</v>
      </c>
      <c r="P1910" t="str">
        <f>VLOOKUP(A1910,'Copier commandes wix'!I:N,4,FALSE)</f>
        <v>‎11‎/‎01‎/‎2018</v>
      </c>
      <c r="Q1910">
        <f>VLOOKUP(G1910,'effectif par contrat'!A:B,2,FALSE)</f>
        <v>38</v>
      </c>
    </row>
    <row r="1911" spans="1:17" x14ac:dyDescent="0.35">
      <c r="A1911" s="58" t="s">
        <v>1997</v>
      </c>
      <c r="B1911" s="40" t="s">
        <v>214</v>
      </c>
      <c r="C1911" s="40" t="str">
        <f t="shared" si="160"/>
        <v>vincent</v>
      </c>
      <c r="D1911" s="40">
        <f t="shared" si="161"/>
        <v>8</v>
      </c>
      <c r="E1911" s="40">
        <f t="shared" si="162"/>
        <v>16</v>
      </c>
      <c r="F1911" s="40" t="str">
        <f t="shared" si="163"/>
        <v>davantes</v>
      </c>
      <c r="G1911" s="40" t="str">
        <f>VLOOKUP(F1911,'Effectif contrat'!A:B,2,FALSE)</f>
        <v>AIRBUS - TRAVAUX MOSE</v>
      </c>
      <c r="H1911" s="31" t="s">
        <v>574</v>
      </c>
      <c r="I1911" s="31" t="s">
        <v>575</v>
      </c>
      <c r="J1911" s="31">
        <v>43</v>
      </c>
      <c r="K1911" s="38">
        <v>60</v>
      </c>
      <c r="L1911" s="31">
        <v>1</v>
      </c>
      <c r="M1911" s="38">
        <v>60</v>
      </c>
      <c r="N1911" s="5"/>
      <c r="O1911" t="str">
        <f>VLOOKUP(I1911,Article_famille!A:B,2,FALSE)</f>
        <v>Pieds</v>
      </c>
      <c r="P1911" t="str">
        <f>VLOOKUP(A1911,'Copier commandes wix'!I:N,4,FALSE)</f>
        <v>‎15‎/‎01‎/‎2018</v>
      </c>
      <c r="Q1911">
        <f>VLOOKUP(G1911,'effectif par contrat'!A:B,2,FALSE)</f>
        <v>5</v>
      </c>
    </row>
    <row r="1912" spans="1:17" x14ac:dyDescent="0.35">
      <c r="A1912" s="58" t="s">
        <v>1998</v>
      </c>
      <c r="B1912" s="40" t="s">
        <v>548</v>
      </c>
      <c r="C1912" s="40" t="str">
        <f t="shared" si="160"/>
        <v>Jérôme</v>
      </c>
      <c r="D1912" s="40">
        <f t="shared" si="161"/>
        <v>7</v>
      </c>
      <c r="E1912" s="40">
        <f t="shared" si="162"/>
        <v>16</v>
      </c>
      <c r="F1912" s="40" t="str">
        <f t="shared" si="163"/>
        <v>BACHELERY</v>
      </c>
      <c r="G1912" s="40" t="str">
        <f>VLOOKUP(F1912,'Effectif contrat'!A:B,2,FALSE)</f>
        <v>CHANTIERS ELEC - REIXACH</v>
      </c>
      <c r="H1912" s="31" t="s">
        <v>574</v>
      </c>
      <c r="I1912" s="31" t="s">
        <v>575</v>
      </c>
      <c r="J1912" s="31">
        <v>42</v>
      </c>
      <c r="K1912" s="38">
        <v>60</v>
      </c>
      <c r="L1912" s="31">
        <v>1</v>
      </c>
      <c r="M1912" s="38">
        <v>60</v>
      </c>
      <c r="N1912" s="5"/>
      <c r="O1912" t="str">
        <f>VLOOKUP(I1912,Article_famille!A:B,2,FALSE)</f>
        <v>Pieds</v>
      </c>
      <c r="P1912" t="str">
        <f>VLOOKUP(A1912,'Copier commandes wix'!I:N,4,FALSE)</f>
        <v>‎16‎/‎01‎/‎2018</v>
      </c>
      <c r="Q1912">
        <f>VLOOKUP(G1912,'effectif par contrat'!A:B,2,FALSE)</f>
        <v>6</v>
      </c>
    </row>
    <row r="1913" spans="1:17" x14ac:dyDescent="0.35">
      <c r="A1913" s="58" t="s">
        <v>2195</v>
      </c>
      <c r="B1913" s="40" t="s">
        <v>507</v>
      </c>
      <c r="C1913" s="40" t="str">
        <f t="shared" si="160"/>
        <v>Xavier</v>
      </c>
      <c r="D1913" s="40">
        <f t="shared" ref="D1913:D1928" si="164">LEN(C1913)+1</f>
        <v>7</v>
      </c>
      <c r="E1913" s="40">
        <f t="shared" ref="E1913:E1928" si="165">LEN(B1913)</f>
        <v>14</v>
      </c>
      <c r="F1913" s="40" t="str">
        <f t="shared" si="163"/>
        <v>ORRIERE</v>
      </c>
      <c r="G1913" s="40" t="str">
        <f>VLOOKUP(F1913,'Effectif contrat'!A:B,2,FALSE)</f>
        <v>B05 - FONCTIONS SUPPORT</v>
      </c>
      <c r="H1913" s="31" t="s">
        <v>19</v>
      </c>
      <c r="I1913" s="31" t="s">
        <v>499</v>
      </c>
      <c r="J1913" s="31"/>
      <c r="K1913" s="38">
        <v>12.9</v>
      </c>
      <c r="L1913" s="31">
        <v>1</v>
      </c>
      <c r="M1913" s="38">
        <v>12.9</v>
      </c>
      <c r="N1913" s="5"/>
      <c r="O1913" t="str">
        <f>VLOOKUP(I1913,Article_famille!A:B,2,FALSE)</f>
        <v>Tête</v>
      </c>
      <c r="P1913" t="e">
        <f>VLOOKUP(A1913,'Copier commandes wix'!I:N,4,FALSE)</f>
        <v>#N/A</v>
      </c>
      <c r="Q1913">
        <f>VLOOKUP(G1913,'effectif par contrat'!A:B,2,FALSE)</f>
        <v>10</v>
      </c>
    </row>
    <row r="1914" spans="1:17" x14ac:dyDescent="0.35">
      <c r="A1914" s="58" t="s">
        <v>2196</v>
      </c>
      <c r="B1914" s="40" t="s">
        <v>579</v>
      </c>
      <c r="C1914" s="40" t="str">
        <f t="shared" si="160"/>
        <v>Florian</v>
      </c>
      <c r="D1914" s="40">
        <f t="shared" si="164"/>
        <v>8</v>
      </c>
      <c r="E1914" s="40">
        <f t="shared" si="165"/>
        <v>14</v>
      </c>
      <c r="F1914" s="40" t="str">
        <f t="shared" si="163"/>
        <v>Devals</v>
      </c>
      <c r="G1914" s="40" t="str">
        <f>VLOOKUP(F1914,'Effectif contrat'!A:B,2,FALSE)</f>
        <v>PIERRE FABRE - MAINTENANCE</v>
      </c>
      <c r="H1914" s="31" t="s">
        <v>112</v>
      </c>
      <c r="I1914" s="31" t="s">
        <v>115</v>
      </c>
      <c r="J1914" s="31" t="s">
        <v>13</v>
      </c>
      <c r="K1914" s="38">
        <v>0</v>
      </c>
      <c r="L1914" s="31">
        <v>1</v>
      </c>
      <c r="M1914" s="38">
        <v>0</v>
      </c>
      <c r="N1914" s="5"/>
      <c r="O1914" t="str">
        <f>VLOOKUP(I1914,Article_famille!A:B,2,FALSE)</f>
        <v>VPI</v>
      </c>
      <c r="P1914" t="e">
        <f>VLOOKUP(A1914,'Copier commandes wix'!I:N,4,FALSE)</f>
        <v>#N/A</v>
      </c>
      <c r="Q1914">
        <f>VLOOKUP(G1914,'effectif par contrat'!A:B,2,FALSE)</f>
        <v>2</v>
      </c>
    </row>
    <row r="1915" spans="1:17" x14ac:dyDescent="0.35">
      <c r="A1915" s="58" t="s">
        <v>2198</v>
      </c>
      <c r="B1915" s="40" t="s">
        <v>2197</v>
      </c>
      <c r="C1915" s="40" t="str">
        <f t="shared" si="160"/>
        <v>Karl</v>
      </c>
      <c r="D1915" s="40">
        <f t="shared" si="164"/>
        <v>5</v>
      </c>
      <c r="E1915" s="40">
        <f t="shared" si="165"/>
        <v>12</v>
      </c>
      <c r="F1915" s="40" t="str">
        <f t="shared" si="163"/>
        <v>Humbert</v>
      </c>
      <c r="G1915" s="40" t="str">
        <f>VLOOKUP(F1915,'Effectif contrat'!A:B,2,FALSE)</f>
        <v>THALES - MAINTENANCE</v>
      </c>
      <c r="H1915" s="31" t="s">
        <v>19</v>
      </c>
      <c r="I1915" s="31" t="s">
        <v>20</v>
      </c>
      <c r="J1915" s="31">
        <v>8</v>
      </c>
      <c r="K1915" s="38">
        <v>3.71</v>
      </c>
      <c r="L1915" s="31">
        <v>10</v>
      </c>
      <c r="M1915" s="38">
        <v>37.1</v>
      </c>
      <c r="N1915" s="5"/>
      <c r="O1915" t="str">
        <f>VLOOKUP(I1915,Article_famille!A:B,2,FALSE)</f>
        <v>Mains</v>
      </c>
      <c r="P1915" t="e">
        <f>VLOOKUP(A1915,'Copier commandes wix'!I:N,4,FALSE)</f>
        <v>#N/A</v>
      </c>
      <c r="Q1915">
        <f>VLOOKUP(G1915,'effectif par contrat'!A:B,2,FALSE)</f>
        <v>3</v>
      </c>
    </row>
    <row r="1916" spans="1:17" x14ac:dyDescent="0.35">
      <c r="A1916" s="58" t="s">
        <v>2199</v>
      </c>
      <c r="B1916" s="40" t="s">
        <v>1567</v>
      </c>
      <c r="C1916" s="40" t="str">
        <f t="shared" si="160"/>
        <v>Tristan</v>
      </c>
      <c r="D1916" s="40">
        <f t="shared" si="164"/>
        <v>8</v>
      </c>
      <c r="E1916" s="40">
        <f t="shared" si="165"/>
        <v>16</v>
      </c>
      <c r="F1916" s="40" t="str">
        <f t="shared" si="163"/>
        <v>CALMELLY</v>
      </c>
      <c r="G1916" s="40" t="str">
        <f>VLOOKUP(F1916,'Effectif contrat'!A:B,2,FALSE)</f>
        <v xml:space="preserve">AIRBUS - MAINTENANCE OES </v>
      </c>
      <c r="H1916" s="31" t="s">
        <v>510</v>
      </c>
      <c r="I1916" s="31" t="s">
        <v>599</v>
      </c>
      <c r="J1916" s="31"/>
      <c r="K1916" s="38">
        <v>0</v>
      </c>
      <c r="L1916" s="31">
        <v>1</v>
      </c>
      <c r="M1916" s="38">
        <v>0</v>
      </c>
      <c r="N1916" s="5"/>
      <c r="O1916" t="str">
        <f>VLOOKUP(I1916,Article_famille!A:B,2,FALSE)</f>
        <v>Pharmacie</v>
      </c>
      <c r="P1916" t="e">
        <f>VLOOKUP(A1916,'Copier commandes wix'!I:N,4,FALSE)</f>
        <v>#N/A</v>
      </c>
      <c r="Q1916">
        <f>VLOOKUP(G1916,'effectif par contrat'!A:B,2,FALSE)</f>
        <v>34</v>
      </c>
    </row>
    <row r="1917" spans="1:17" x14ac:dyDescent="0.35">
      <c r="A1917" s="58" t="s">
        <v>2199</v>
      </c>
      <c r="B1917" s="40" t="s">
        <v>1567</v>
      </c>
      <c r="C1917" s="40" t="str">
        <f t="shared" si="160"/>
        <v>Tristan</v>
      </c>
      <c r="D1917" s="40">
        <f t="shared" si="164"/>
        <v>8</v>
      </c>
      <c r="E1917" s="40">
        <f t="shared" si="165"/>
        <v>16</v>
      </c>
      <c r="F1917" s="40" t="str">
        <f t="shared" si="163"/>
        <v>CALMELLY</v>
      </c>
      <c r="G1917" s="40" t="str">
        <f>VLOOKUP(F1917,'Effectif contrat'!A:B,2,FALSE)</f>
        <v xml:space="preserve">AIRBUS - MAINTENANCE OES </v>
      </c>
      <c r="H1917" s="32" t="s">
        <v>510</v>
      </c>
      <c r="I1917" s="32" t="s">
        <v>1568</v>
      </c>
      <c r="J1917" s="32"/>
      <c r="K1917" s="39">
        <v>0</v>
      </c>
      <c r="L1917" s="32">
        <v>1</v>
      </c>
      <c r="M1917" s="39">
        <v>0</v>
      </c>
      <c r="N1917" s="6"/>
      <c r="O1917" t="str">
        <f>VLOOKUP(I1917,Article_famille!A:B,2,FALSE)</f>
        <v>Pharmacie</v>
      </c>
      <c r="P1917" t="e">
        <f>VLOOKUP(A1917,'Copier commandes wix'!I:N,4,FALSE)</f>
        <v>#N/A</v>
      </c>
      <c r="Q1917">
        <f>VLOOKUP(G1917,'effectif par contrat'!A:B,2,FALSE)</f>
        <v>34</v>
      </c>
    </row>
    <row r="1918" spans="1:17" x14ac:dyDescent="0.35">
      <c r="A1918" s="58" t="s">
        <v>2199</v>
      </c>
      <c r="B1918" s="40" t="s">
        <v>1567</v>
      </c>
      <c r="C1918" s="40" t="str">
        <f t="shared" si="160"/>
        <v>Tristan</v>
      </c>
      <c r="D1918" s="40">
        <f t="shared" si="164"/>
        <v>8</v>
      </c>
      <c r="E1918" s="40">
        <f t="shared" si="165"/>
        <v>16</v>
      </c>
      <c r="F1918" s="40" t="str">
        <f t="shared" si="163"/>
        <v>CALMELLY</v>
      </c>
      <c r="G1918" s="40" t="str">
        <f>VLOOKUP(F1918,'Effectif contrat'!A:B,2,FALSE)</f>
        <v xml:space="preserve">AIRBUS - MAINTENANCE OES </v>
      </c>
      <c r="H1918" s="31" t="s">
        <v>510</v>
      </c>
      <c r="I1918" s="31" t="s">
        <v>598</v>
      </c>
      <c r="J1918" s="31"/>
      <c r="K1918" s="38">
        <v>0</v>
      </c>
      <c r="L1918" s="31">
        <v>1</v>
      </c>
      <c r="M1918" s="38">
        <v>0</v>
      </c>
      <c r="N1918" s="5"/>
      <c r="O1918" t="str">
        <f>VLOOKUP(I1918,Article_famille!A:B,2,FALSE)</f>
        <v>Pharmacie</v>
      </c>
      <c r="P1918" t="e">
        <f>VLOOKUP(A1918,'Copier commandes wix'!I:N,4,FALSE)</f>
        <v>#N/A</v>
      </c>
      <c r="Q1918">
        <f>VLOOKUP(G1918,'effectif par contrat'!A:B,2,FALSE)</f>
        <v>34</v>
      </c>
    </row>
    <row r="1919" spans="1:17" x14ac:dyDescent="0.35">
      <c r="A1919" s="58" t="s">
        <v>2199</v>
      </c>
      <c r="B1919" s="40" t="s">
        <v>1567</v>
      </c>
      <c r="C1919" s="40" t="str">
        <f t="shared" si="160"/>
        <v>Tristan</v>
      </c>
      <c r="D1919" s="40">
        <f t="shared" si="164"/>
        <v>8</v>
      </c>
      <c r="E1919" s="40">
        <f t="shared" si="165"/>
        <v>16</v>
      </c>
      <c r="F1919" s="40" t="str">
        <f t="shared" si="163"/>
        <v>CALMELLY</v>
      </c>
      <c r="G1919" s="40" t="str">
        <f>VLOOKUP(F1919,'Effectif contrat'!A:B,2,FALSE)</f>
        <v xml:space="preserve">AIRBUS - MAINTENANCE OES </v>
      </c>
      <c r="H1919" s="32" t="s">
        <v>510</v>
      </c>
      <c r="I1919" s="32" t="s">
        <v>2200</v>
      </c>
      <c r="J1919" s="32"/>
      <c r="K1919" s="39">
        <v>0</v>
      </c>
      <c r="L1919" s="32">
        <v>1</v>
      </c>
      <c r="M1919" s="39">
        <v>0</v>
      </c>
      <c r="N1919" s="6"/>
      <c r="O1919" t="str">
        <f>VLOOKUP(I1919,Article_famille!A:B,2,FALSE)</f>
        <v>Pharmacie</v>
      </c>
      <c r="P1919" t="e">
        <f>VLOOKUP(A1919,'Copier commandes wix'!I:N,4,FALSE)</f>
        <v>#N/A</v>
      </c>
      <c r="Q1919">
        <f>VLOOKUP(G1919,'effectif par contrat'!A:B,2,FALSE)</f>
        <v>34</v>
      </c>
    </row>
    <row r="1920" spans="1:17" x14ac:dyDescent="0.35">
      <c r="A1920" s="58" t="s">
        <v>2199</v>
      </c>
      <c r="B1920" s="40" t="s">
        <v>1567</v>
      </c>
      <c r="C1920" s="40" t="str">
        <f t="shared" si="160"/>
        <v>Tristan</v>
      </c>
      <c r="D1920" s="40">
        <f t="shared" si="164"/>
        <v>8</v>
      </c>
      <c r="E1920" s="40">
        <f t="shared" si="165"/>
        <v>16</v>
      </c>
      <c r="F1920" s="40" t="str">
        <f t="shared" si="163"/>
        <v>CALMELLY</v>
      </c>
      <c r="G1920" s="40" t="str">
        <f>VLOOKUP(F1920,'Effectif contrat'!A:B,2,FALSE)</f>
        <v xml:space="preserve">AIRBUS - MAINTENANCE OES </v>
      </c>
      <c r="H1920" s="31" t="s">
        <v>510</v>
      </c>
      <c r="I1920" s="31" t="s">
        <v>2201</v>
      </c>
      <c r="J1920" s="31"/>
      <c r="K1920" s="38">
        <v>0</v>
      </c>
      <c r="L1920" s="31">
        <v>1</v>
      </c>
      <c r="M1920" s="38">
        <v>0</v>
      </c>
      <c r="N1920" s="5"/>
      <c r="O1920" t="str">
        <f>VLOOKUP(I1920,Article_famille!A:B,2,FALSE)</f>
        <v>Mains</v>
      </c>
      <c r="P1920" t="e">
        <f>VLOOKUP(A1920,'Copier commandes wix'!I:N,4,FALSE)</f>
        <v>#N/A</v>
      </c>
      <c r="Q1920">
        <f>VLOOKUP(G1920,'effectif par contrat'!A:B,2,FALSE)</f>
        <v>34</v>
      </c>
    </row>
    <row r="1921" spans="1:17" x14ac:dyDescent="0.35">
      <c r="A1921" s="58" t="s">
        <v>2199</v>
      </c>
      <c r="B1921" s="40" t="s">
        <v>1567</v>
      </c>
      <c r="C1921" s="40" t="str">
        <f t="shared" si="160"/>
        <v>Tristan</v>
      </c>
      <c r="D1921" s="40">
        <f t="shared" si="164"/>
        <v>8</v>
      </c>
      <c r="E1921" s="40">
        <f t="shared" si="165"/>
        <v>16</v>
      </c>
      <c r="F1921" s="40" t="str">
        <f t="shared" si="163"/>
        <v>CALMELLY</v>
      </c>
      <c r="G1921" s="40" t="str">
        <f>VLOOKUP(F1921,'Effectif contrat'!A:B,2,FALSE)</f>
        <v xml:space="preserve">AIRBUS - MAINTENANCE OES </v>
      </c>
      <c r="H1921" s="32" t="s">
        <v>510</v>
      </c>
      <c r="I1921" s="32" t="s">
        <v>1570</v>
      </c>
      <c r="J1921" s="32"/>
      <c r="K1921" s="39">
        <v>0</v>
      </c>
      <c r="L1921" s="32">
        <v>1</v>
      </c>
      <c r="M1921" s="39">
        <v>0</v>
      </c>
      <c r="N1921" s="6"/>
      <c r="O1921" t="str">
        <f>VLOOKUP(I1921,Article_famille!A:B,2,FALSE)</f>
        <v>Pharmacie</v>
      </c>
      <c r="P1921" t="e">
        <f>VLOOKUP(A1921,'Copier commandes wix'!I:N,4,FALSE)</f>
        <v>#N/A</v>
      </c>
      <c r="Q1921">
        <f>VLOOKUP(G1921,'effectif par contrat'!A:B,2,FALSE)</f>
        <v>34</v>
      </c>
    </row>
    <row r="1922" spans="1:17" x14ac:dyDescent="0.35">
      <c r="A1922" s="58" t="s">
        <v>2199</v>
      </c>
      <c r="B1922" s="40" t="s">
        <v>1567</v>
      </c>
      <c r="C1922" s="40" t="str">
        <f t="shared" si="160"/>
        <v>Tristan</v>
      </c>
      <c r="D1922" s="40">
        <f t="shared" si="164"/>
        <v>8</v>
      </c>
      <c r="E1922" s="40">
        <f t="shared" si="165"/>
        <v>16</v>
      </c>
      <c r="F1922" s="40" t="str">
        <f t="shared" si="163"/>
        <v>CALMELLY</v>
      </c>
      <c r="G1922" s="40" t="str">
        <f>VLOOKUP(F1922,'Effectif contrat'!A:B,2,FALSE)</f>
        <v xml:space="preserve">AIRBUS - MAINTENANCE OES </v>
      </c>
      <c r="H1922" s="31" t="s">
        <v>510</v>
      </c>
      <c r="I1922" s="31" t="s">
        <v>597</v>
      </c>
      <c r="J1922" s="31"/>
      <c r="K1922" s="38">
        <v>0</v>
      </c>
      <c r="L1922" s="31">
        <v>1</v>
      </c>
      <c r="M1922" s="38">
        <v>0</v>
      </c>
      <c r="N1922" s="5"/>
      <c r="O1922" t="str">
        <f>VLOOKUP(I1922,Article_famille!A:B,2,FALSE)</f>
        <v>Pharmacie</v>
      </c>
      <c r="P1922" t="e">
        <f>VLOOKUP(A1922,'Copier commandes wix'!I:N,4,FALSE)</f>
        <v>#N/A</v>
      </c>
      <c r="Q1922">
        <f>VLOOKUP(G1922,'effectif par contrat'!A:B,2,FALSE)</f>
        <v>34</v>
      </c>
    </row>
    <row r="1923" spans="1:17" x14ac:dyDescent="0.35">
      <c r="A1923" s="58" t="s">
        <v>2199</v>
      </c>
      <c r="B1923" s="40" t="s">
        <v>1567</v>
      </c>
      <c r="C1923" s="40" t="str">
        <f t="shared" si="160"/>
        <v>Tristan</v>
      </c>
      <c r="D1923" s="40">
        <f t="shared" si="164"/>
        <v>8</v>
      </c>
      <c r="E1923" s="40">
        <f t="shared" si="165"/>
        <v>16</v>
      </c>
      <c r="F1923" s="40" t="str">
        <f t="shared" si="163"/>
        <v>CALMELLY</v>
      </c>
      <c r="G1923" s="40" t="str">
        <f>VLOOKUP(F1923,'Effectif contrat'!A:B,2,FALSE)</f>
        <v xml:space="preserve">AIRBUS - MAINTENANCE OES </v>
      </c>
      <c r="H1923" s="32" t="s">
        <v>510</v>
      </c>
      <c r="I1923" s="32" t="s">
        <v>1569</v>
      </c>
      <c r="J1923" s="32"/>
      <c r="K1923" s="39">
        <v>0</v>
      </c>
      <c r="L1923" s="32">
        <v>1</v>
      </c>
      <c r="M1923" s="39">
        <v>0</v>
      </c>
      <c r="N1923" s="6"/>
      <c r="O1923" t="str">
        <f>VLOOKUP(I1923,Article_famille!A:B,2,FALSE)</f>
        <v>Pharmacie</v>
      </c>
      <c r="P1923" t="e">
        <f>VLOOKUP(A1923,'Copier commandes wix'!I:N,4,FALSE)</f>
        <v>#N/A</v>
      </c>
      <c r="Q1923">
        <f>VLOOKUP(G1923,'effectif par contrat'!A:B,2,FALSE)</f>
        <v>34</v>
      </c>
    </row>
    <row r="1924" spans="1:17" x14ac:dyDescent="0.35">
      <c r="A1924" s="58" t="s">
        <v>2199</v>
      </c>
      <c r="B1924" s="40" t="s">
        <v>1567</v>
      </c>
      <c r="C1924" s="40" t="str">
        <f t="shared" si="160"/>
        <v>Tristan</v>
      </c>
      <c r="D1924" s="40">
        <f t="shared" si="164"/>
        <v>8</v>
      </c>
      <c r="E1924" s="40">
        <f t="shared" si="165"/>
        <v>16</v>
      </c>
      <c r="F1924" s="40" t="str">
        <f t="shared" si="163"/>
        <v>CALMELLY</v>
      </c>
      <c r="G1924" s="40" t="str">
        <f>VLOOKUP(F1924,'Effectif contrat'!A:B,2,FALSE)</f>
        <v xml:space="preserve">AIRBUS - MAINTENANCE OES </v>
      </c>
      <c r="H1924" s="31" t="s">
        <v>510</v>
      </c>
      <c r="I1924" s="31" t="s">
        <v>1571</v>
      </c>
      <c r="J1924" s="31"/>
      <c r="K1924" s="38">
        <v>0</v>
      </c>
      <c r="L1924" s="31">
        <v>1</v>
      </c>
      <c r="M1924" s="38">
        <v>0</v>
      </c>
      <c r="N1924" s="5"/>
      <c r="O1924" t="str">
        <f>VLOOKUP(I1924,Article_famille!A:B,2,FALSE)</f>
        <v>Pharmacie</v>
      </c>
      <c r="P1924" t="e">
        <f>VLOOKUP(A1924,'Copier commandes wix'!I:N,4,FALSE)</f>
        <v>#N/A</v>
      </c>
      <c r="Q1924">
        <f>VLOOKUP(G1924,'effectif par contrat'!A:B,2,FALSE)</f>
        <v>34</v>
      </c>
    </row>
    <row r="1925" spans="1:17" x14ac:dyDescent="0.35">
      <c r="A1925" s="58" t="s">
        <v>2196</v>
      </c>
      <c r="B1925" s="40" t="s">
        <v>579</v>
      </c>
      <c r="C1925" s="40" t="str">
        <f t="shared" si="160"/>
        <v>Florian</v>
      </c>
      <c r="D1925" s="40">
        <f t="shared" si="164"/>
        <v>8</v>
      </c>
      <c r="E1925" s="40">
        <f t="shared" si="165"/>
        <v>14</v>
      </c>
      <c r="F1925" s="40" t="str">
        <f t="shared" si="163"/>
        <v>Devals</v>
      </c>
      <c r="G1925" s="40" t="str">
        <f>VLOOKUP(F1925,'Effectif contrat'!A:B,2,FALSE)</f>
        <v>PIERRE FABRE - MAINTENANCE</v>
      </c>
      <c r="H1925" s="31" t="s">
        <v>112</v>
      </c>
      <c r="I1925" s="31" t="s">
        <v>115</v>
      </c>
      <c r="J1925" s="31" t="s">
        <v>13</v>
      </c>
      <c r="K1925" s="38">
        <v>0</v>
      </c>
      <c r="L1925" s="31">
        <v>1</v>
      </c>
      <c r="M1925" s="38">
        <v>0</v>
      </c>
      <c r="N1925" s="5"/>
      <c r="O1925" t="str">
        <f>VLOOKUP(I1925,Article_famille!A:B,2,FALSE)</f>
        <v>VPI</v>
      </c>
      <c r="P1925" t="e">
        <f>VLOOKUP(A1925,'Copier commandes wix'!I:N,4,FALSE)</f>
        <v>#N/A</v>
      </c>
      <c r="Q1925">
        <f>VLOOKUP(G1925,'effectif par contrat'!A:B,2,FALSE)</f>
        <v>2</v>
      </c>
    </row>
    <row r="1926" spans="1:17" x14ac:dyDescent="0.35">
      <c r="A1926" s="58" t="s">
        <v>2199</v>
      </c>
      <c r="B1926" s="40" t="s">
        <v>1567</v>
      </c>
      <c r="C1926" s="40" t="str">
        <f t="shared" si="160"/>
        <v>Tristan</v>
      </c>
      <c r="D1926" s="40">
        <f t="shared" si="164"/>
        <v>8</v>
      </c>
      <c r="E1926" s="40">
        <f t="shared" si="165"/>
        <v>16</v>
      </c>
      <c r="F1926" s="40" t="str">
        <f t="shared" si="163"/>
        <v>CALMELLY</v>
      </c>
      <c r="G1926" s="40" t="str">
        <f>VLOOKUP(F1926,'Effectif contrat'!A:B,2,FALSE)</f>
        <v xml:space="preserve">AIRBUS - MAINTENANCE OES </v>
      </c>
      <c r="H1926" s="31" t="s">
        <v>510</v>
      </c>
      <c r="I1926" s="31" t="s">
        <v>599</v>
      </c>
      <c r="J1926" s="31"/>
      <c r="K1926" s="38">
        <v>0</v>
      </c>
      <c r="L1926" s="31">
        <v>1</v>
      </c>
      <c r="M1926" s="38">
        <v>0</v>
      </c>
      <c r="N1926" s="5"/>
      <c r="O1926" t="str">
        <f>VLOOKUP(I1926,Article_famille!A:B,2,FALSE)</f>
        <v>Pharmacie</v>
      </c>
      <c r="P1926" t="e">
        <f>VLOOKUP(A1926,'Copier commandes wix'!I:N,4,FALSE)</f>
        <v>#N/A</v>
      </c>
      <c r="Q1926">
        <f>VLOOKUP(G1926,'effectif par contrat'!A:B,2,FALSE)</f>
        <v>34</v>
      </c>
    </row>
    <row r="1927" spans="1:17" x14ac:dyDescent="0.35">
      <c r="A1927" s="58" t="s">
        <v>2199</v>
      </c>
      <c r="B1927" s="40" t="s">
        <v>1567</v>
      </c>
      <c r="C1927" s="40" t="str">
        <f t="shared" si="160"/>
        <v>Tristan</v>
      </c>
      <c r="D1927" s="40">
        <f t="shared" si="164"/>
        <v>8</v>
      </c>
      <c r="E1927" s="40">
        <f t="shared" si="165"/>
        <v>16</v>
      </c>
      <c r="F1927" s="40" t="str">
        <f t="shared" si="163"/>
        <v>CALMELLY</v>
      </c>
      <c r="G1927" s="40" t="str">
        <f>VLOOKUP(F1927,'Effectif contrat'!A:B,2,FALSE)</f>
        <v xml:space="preserve">AIRBUS - MAINTENANCE OES </v>
      </c>
      <c r="H1927" s="32" t="s">
        <v>510</v>
      </c>
      <c r="I1927" s="32" t="s">
        <v>1568</v>
      </c>
      <c r="J1927" s="32"/>
      <c r="K1927" s="39">
        <v>0</v>
      </c>
      <c r="L1927" s="32">
        <v>1</v>
      </c>
      <c r="M1927" s="39">
        <v>0</v>
      </c>
      <c r="N1927" s="6"/>
      <c r="O1927" t="str">
        <f>VLOOKUP(I1927,Article_famille!A:B,2,FALSE)</f>
        <v>Pharmacie</v>
      </c>
      <c r="P1927" t="e">
        <f>VLOOKUP(A1927,'Copier commandes wix'!I:N,4,FALSE)</f>
        <v>#N/A</v>
      </c>
      <c r="Q1927">
        <f>VLOOKUP(G1927,'effectif par contrat'!A:B,2,FALSE)</f>
        <v>34</v>
      </c>
    </row>
    <row r="1928" spans="1:17" x14ac:dyDescent="0.35">
      <c r="A1928" s="58" t="s">
        <v>2199</v>
      </c>
      <c r="B1928" s="40" t="s">
        <v>1567</v>
      </c>
      <c r="C1928" s="40" t="str">
        <f t="shared" si="160"/>
        <v>Tristan</v>
      </c>
      <c r="D1928" s="40">
        <f t="shared" si="164"/>
        <v>8</v>
      </c>
      <c r="E1928" s="40">
        <f t="shared" si="165"/>
        <v>16</v>
      </c>
      <c r="F1928" s="40" t="str">
        <f t="shared" si="163"/>
        <v>CALMELLY</v>
      </c>
      <c r="G1928" s="40" t="str">
        <f>VLOOKUP(F1928,'Effectif contrat'!A:B,2,FALSE)</f>
        <v xml:space="preserve">AIRBUS - MAINTENANCE OES </v>
      </c>
      <c r="H1928" s="31" t="s">
        <v>510</v>
      </c>
      <c r="I1928" s="31" t="s">
        <v>598</v>
      </c>
      <c r="J1928" s="31"/>
      <c r="K1928" s="38">
        <v>0</v>
      </c>
      <c r="L1928" s="31">
        <v>1</v>
      </c>
      <c r="M1928" s="38">
        <v>0</v>
      </c>
      <c r="N1928" s="5"/>
      <c r="O1928" t="str">
        <f>VLOOKUP(I1928,Article_famille!A:B,2,FALSE)</f>
        <v>Pharmacie</v>
      </c>
      <c r="P1928" t="e">
        <f>VLOOKUP(A1928,'Copier commandes wix'!I:N,4,FALSE)</f>
        <v>#N/A</v>
      </c>
      <c r="Q1928">
        <f>VLOOKUP(G1928,'effectif par contrat'!A:B,2,FALSE)</f>
        <v>34</v>
      </c>
    </row>
    <row r="1929" spans="1:17" x14ac:dyDescent="0.35">
      <c r="A1929" s="58" t="s">
        <v>2199</v>
      </c>
      <c r="B1929" s="40" t="s">
        <v>1567</v>
      </c>
      <c r="C1929" s="40" t="str">
        <f t="shared" si="160"/>
        <v>Tristan</v>
      </c>
      <c r="D1929" s="40">
        <f t="shared" ref="D1929:D1992" si="166">LEN(C1929)+1</f>
        <v>8</v>
      </c>
      <c r="E1929" s="40">
        <f t="shared" ref="E1929:E1992" si="167">LEN(B1929)</f>
        <v>16</v>
      </c>
      <c r="F1929" s="40" t="str">
        <f t="shared" si="163"/>
        <v>CALMELLY</v>
      </c>
      <c r="G1929" s="40" t="str">
        <f>VLOOKUP(F1929,'Effectif contrat'!A:B,2,FALSE)</f>
        <v xml:space="preserve">AIRBUS - MAINTENANCE OES </v>
      </c>
      <c r="H1929" s="32" t="s">
        <v>510</v>
      </c>
      <c r="I1929" s="32" t="s">
        <v>2200</v>
      </c>
      <c r="J1929" s="32"/>
      <c r="K1929" s="39">
        <v>0</v>
      </c>
      <c r="L1929" s="32">
        <v>1</v>
      </c>
      <c r="M1929" s="39">
        <v>0</v>
      </c>
      <c r="N1929" s="6"/>
      <c r="O1929" t="str">
        <f>VLOOKUP(I1929,Article_famille!A:B,2,FALSE)</f>
        <v>Pharmacie</v>
      </c>
      <c r="P1929" t="e">
        <f>VLOOKUP(A1929,'Copier commandes wix'!I:N,4,FALSE)</f>
        <v>#N/A</v>
      </c>
      <c r="Q1929">
        <f>VLOOKUP(G1929,'effectif par contrat'!A:B,2,FALSE)</f>
        <v>34</v>
      </c>
    </row>
    <row r="1930" spans="1:17" x14ac:dyDescent="0.35">
      <c r="A1930" s="58" t="s">
        <v>2199</v>
      </c>
      <c r="B1930" s="40" t="s">
        <v>1567</v>
      </c>
      <c r="C1930" s="40" t="str">
        <f t="shared" si="160"/>
        <v>Tristan</v>
      </c>
      <c r="D1930" s="40">
        <f t="shared" si="166"/>
        <v>8</v>
      </c>
      <c r="E1930" s="40">
        <f t="shared" si="167"/>
        <v>16</v>
      </c>
      <c r="F1930" s="40" t="str">
        <f t="shared" si="163"/>
        <v>CALMELLY</v>
      </c>
      <c r="G1930" s="40" t="str">
        <f>VLOOKUP(F1930,'Effectif contrat'!A:B,2,FALSE)</f>
        <v xml:space="preserve">AIRBUS - MAINTENANCE OES </v>
      </c>
      <c r="H1930" s="31" t="s">
        <v>510</v>
      </c>
      <c r="I1930" s="31" t="s">
        <v>2201</v>
      </c>
      <c r="J1930" s="31"/>
      <c r="K1930" s="38">
        <v>0</v>
      </c>
      <c r="L1930" s="31">
        <v>1</v>
      </c>
      <c r="M1930" s="38">
        <v>0</v>
      </c>
      <c r="N1930" s="5"/>
      <c r="O1930" t="str">
        <f>VLOOKUP(I1930,Article_famille!A:B,2,FALSE)</f>
        <v>Mains</v>
      </c>
      <c r="P1930" t="e">
        <f>VLOOKUP(A1930,'Copier commandes wix'!I:N,4,FALSE)</f>
        <v>#N/A</v>
      </c>
      <c r="Q1930">
        <f>VLOOKUP(G1930,'effectif par contrat'!A:B,2,FALSE)</f>
        <v>34</v>
      </c>
    </row>
    <row r="1931" spans="1:17" x14ac:dyDescent="0.35">
      <c r="A1931" s="58" t="s">
        <v>2199</v>
      </c>
      <c r="B1931" s="40" t="s">
        <v>1567</v>
      </c>
      <c r="C1931" s="40" t="str">
        <f t="shared" si="160"/>
        <v>Tristan</v>
      </c>
      <c r="D1931" s="40">
        <f t="shared" si="166"/>
        <v>8</v>
      </c>
      <c r="E1931" s="40">
        <f t="shared" si="167"/>
        <v>16</v>
      </c>
      <c r="F1931" s="40" t="str">
        <f t="shared" si="163"/>
        <v>CALMELLY</v>
      </c>
      <c r="G1931" s="40" t="str">
        <f>VLOOKUP(F1931,'Effectif contrat'!A:B,2,FALSE)</f>
        <v xml:space="preserve">AIRBUS - MAINTENANCE OES </v>
      </c>
      <c r="H1931" s="32" t="s">
        <v>510</v>
      </c>
      <c r="I1931" s="32" t="s">
        <v>1570</v>
      </c>
      <c r="J1931" s="32"/>
      <c r="K1931" s="39">
        <v>0</v>
      </c>
      <c r="L1931" s="32">
        <v>1</v>
      </c>
      <c r="M1931" s="39">
        <v>0</v>
      </c>
      <c r="N1931" s="6"/>
      <c r="O1931" t="str">
        <f>VLOOKUP(I1931,Article_famille!A:B,2,FALSE)</f>
        <v>Pharmacie</v>
      </c>
      <c r="P1931" t="e">
        <f>VLOOKUP(A1931,'Copier commandes wix'!I:N,4,FALSE)</f>
        <v>#N/A</v>
      </c>
      <c r="Q1931">
        <f>VLOOKUP(G1931,'effectif par contrat'!A:B,2,FALSE)</f>
        <v>34</v>
      </c>
    </row>
    <row r="1932" spans="1:17" x14ac:dyDescent="0.35">
      <c r="A1932" s="58" t="s">
        <v>2199</v>
      </c>
      <c r="B1932" s="40" t="s">
        <v>1567</v>
      </c>
      <c r="C1932" s="40" t="str">
        <f t="shared" si="160"/>
        <v>Tristan</v>
      </c>
      <c r="D1932" s="40">
        <f t="shared" si="166"/>
        <v>8</v>
      </c>
      <c r="E1932" s="40">
        <f t="shared" si="167"/>
        <v>16</v>
      </c>
      <c r="F1932" s="40" t="str">
        <f t="shared" si="163"/>
        <v>CALMELLY</v>
      </c>
      <c r="G1932" s="40" t="str">
        <f>VLOOKUP(F1932,'Effectif contrat'!A:B,2,FALSE)</f>
        <v xml:space="preserve">AIRBUS - MAINTENANCE OES </v>
      </c>
      <c r="H1932" s="31" t="s">
        <v>510</v>
      </c>
      <c r="I1932" s="31" t="s">
        <v>597</v>
      </c>
      <c r="J1932" s="31"/>
      <c r="K1932" s="38">
        <v>0</v>
      </c>
      <c r="L1932" s="31">
        <v>1</v>
      </c>
      <c r="M1932" s="38">
        <v>0</v>
      </c>
      <c r="N1932" s="5"/>
      <c r="O1932" t="str">
        <f>VLOOKUP(I1932,Article_famille!A:B,2,FALSE)</f>
        <v>Pharmacie</v>
      </c>
      <c r="P1932" t="e">
        <f>VLOOKUP(A1932,'Copier commandes wix'!I:N,4,FALSE)</f>
        <v>#N/A</v>
      </c>
      <c r="Q1932">
        <f>VLOOKUP(G1932,'effectif par contrat'!A:B,2,FALSE)</f>
        <v>34</v>
      </c>
    </row>
    <row r="1933" spans="1:17" x14ac:dyDescent="0.35">
      <c r="A1933" s="58" t="s">
        <v>2199</v>
      </c>
      <c r="B1933" s="40" t="s">
        <v>1567</v>
      </c>
      <c r="C1933" s="40" t="str">
        <f t="shared" si="160"/>
        <v>Tristan</v>
      </c>
      <c r="D1933" s="40">
        <f t="shared" si="166"/>
        <v>8</v>
      </c>
      <c r="E1933" s="40">
        <f t="shared" si="167"/>
        <v>16</v>
      </c>
      <c r="F1933" s="40" t="str">
        <f t="shared" si="163"/>
        <v>CALMELLY</v>
      </c>
      <c r="G1933" s="40" t="str">
        <f>VLOOKUP(F1933,'Effectif contrat'!A:B,2,FALSE)</f>
        <v xml:space="preserve">AIRBUS - MAINTENANCE OES </v>
      </c>
      <c r="H1933" s="32" t="s">
        <v>510</v>
      </c>
      <c r="I1933" s="32" t="s">
        <v>1569</v>
      </c>
      <c r="J1933" s="32"/>
      <c r="K1933" s="39">
        <v>0</v>
      </c>
      <c r="L1933" s="32">
        <v>1</v>
      </c>
      <c r="M1933" s="39">
        <v>0</v>
      </c>
      <c r="N1933" s="6"/>
      <c r="O1933" t="str">
        <f>VLOOKUP(I1933,Article_famille!A:B,2,FALSE)</f>
        <v>Pharmacie</v>
      </c>
      <c r="P1933" t="e">
        <f>VLOOKUP(A1933,'Copier commandes wix'!I:N,4,FALSE)</f>
        <v>#N/A</v>
      </c>
      <c r="Q1933">
        <f>VLOOKUP(G1933,'effectif par contrat'!A:B,2,FALSE)</f>
        <v>34</v>
      </c>
    </row>
    <row r="1934" spans="1:17" x14ac:dyDescent="0.35">
      <c r="A1934" s="58" t="s">
        <v>2199</v>
      </c>
      <c r="B1934" s="40" t="s">
        <v>1567</v>
      </c>
      <c r="C1934" s="40" t="str">
        <f t="shared" si="160"/>
        <v>Tristan</v>
      </c>
      <c r="D1934" s="40">
        <f t="shared" si="166"/>
        <v>8</v>
      </c>
      <c r="E1934" s="40">
        <f t="shared" si="167"/>
        <v>16</v>
      </c>
      <c r="F1934" s="40" t="str">
        <f t="shared" si="163"/>
        <v>CALMELLY</v>
      </c>
      <c r="G1934" s="40" t="str">
        <f>VLOOKUP(F1934,'Effectif contrat'!A:B,2,FALSE)</f>
        <v xml:space="preserve">AIRBUS - MAINTENANCE OES </v>
      </c>
      <c r="H1934" s="31" t="s">
        <v>510</v>
      </c>
      <c r="I1934" s="31" t="s">
        <v>1571</v>
      </c>
      <c r="J1934" s="31"/>
      <c r="K1934" s="38">
        <v>0</v>
      </c>
      <c r="L1934" s="31">
        <v>1</v>
      </c>
      <c r="M1934" s="38">
        <v>0</v>
      </c>
      <c r="N1934" s="5"/>
      <c r="O1934" t="str">
        <f>VLOOKUP(I1934,Article_famille!A:B,2,FALSE)</f>
        <v>Pharmacie</v>
      </c>
      <c r="P1934" t="e">
        <f>VLOOKUP(A1934,'Copier commandes wix'!I:N,4,FALSE)</f>
        <v>#N/A</v>
      </c>
      <c r="Q1934">
        <f>VLOOKUP(G1934,'effectif par contrat'!A:B,2,FALSE)</f>
        <v>34</v>
      </c>
    </row>
    <row r="1935" spans="1:17" x14ac:dyDescent="0.35">
      <c r="A1935" s="58" t="s">
        <v>2202</v>
      </c>
      <c r="B1935" s="40" t="s">
        <v>611</v>
      </c>
      <c r="C1935" s="40" t="str">
        <f t="shared" si="160"/>
        <v>cedric</v>
      </c>
      <c r="D1935" s="40">
        <f t="shared" si="166"/>
        <v>7</v>
      </c>
      <c r="E1935" s="40">
        <f t="shared" si="167"/>
        <v>13</v>
      </c>
      <c r="F1935" s="40" t="str">
        <f t="shared" si="163"/>
        <v>garcia</v>
      </c>
      <c r="G1935" s="40" t="str">
        <f>VLOOKUP(F1935,'Effectif contrat'!A:B,2,FALSE)</f>
        <v>PIONEER - MAINTENANCE</v>
      </c>
      <c r="H1935" s="31" t="s">
        <v>19</v>
      </c>
      <c r="I1935" s="31" t="s">
        <v>551</v>
      </c>
      <c r="J1935" s="31"/>
      <c r="K1935" s="38">
        <v>9.75</v>
      </c>
      <c r="L1935" s="31">
        <v>10</v>
      </c>
      <c r="M1935" s="38">
        <v>97.5</v>
      </c>
      <c r="N1935" s="5"/>
      <c r="O1935" t="str">
        <f>VLOOKUP(I1935,Article_famille!A:B,2,FALSE)</f>
        <v>Travail en hauteur</v>
      </c>
      <c r="P1935" t="e">
        <f>VLOOKUP(A1935,'Copier commandes wix'!I:N,4,FALSE)</f>
        <v>#N/A</v>
      </c>
      <c r="Q1935">
        <f>VLOOKUP(G1935,'effectif par contrat'!A:B,2,FALSE)</f>
        <v>2</v>
      </c>
    </row>
    <row r="1936" spans="1:17" x14ac:dyDescent="0.35">
      <c r="A1936" s="58" t="s">
        <v>2202</v>
      </c>
      <c r="B1936" s="40" t="s">
        <v>611</v>
      </c>
      <c r="C1936" s="40" t="str">
        <f t="shared" si="160"/>
        <v>cedric</v>
      </c>
      <c r="D1936" s="40">
        <f t="shared" si="166"/>
        <v>7</v>
      </c>
      <c r="E1936" s="40">
        <f t="shared" si="167"/>
        <v>13</v>
      </c>
      <c r="F1936" s="40" t="str">
        <f t="shared" si="163"/>
        <v>garcia</v>
      </c>
      <c r="G1936" s="40" t="str">
        <f>VLOOKUP(F1936,'Effectif contrat'!A:B,2,FALSE)</f>
        <v>PIONEER - MAINTENANCE</v>
      </c>
      <c r="H1936" s="32" t="s">
        <v>19</v>
      </c>
      <c r="I1936" s="32" t="s">
        <v>2203</v>
      </c>
      <c r="J1936" s="32" t="s">
        <v>15</v>
      </c>
      <c r="K1936" s="39">
        <v>11.9</v>
      </c>
      <c r="L1936" s="32">
        <v>20</v>
      </c>
      <c r="M1936" s="39">
        <v>238</v>
      </c>
      <c r="N1936" s="6"/>
      <c r="O1936" t="str">
        <f>VLOOKUP(I1936,Article_famille!A:B,2,FALSE)</f>
        <v>Corps</v>
      </c>
      <c r="P1936" t="e">
        <f>VLOOKUP(A1936,'Copier commandes wix'!I:N,4,FALSE)</f>
        <v>#N/A</v>
      </c>
      <c r="Q1936">
        <f>VLOOKUP(G1936,'effectif par contrat'!A:B,2,FALSE)</f>
        <v>2</v>
      </c>
    </row>
    <row r="1937" spans="1:17" x14ac:dyDescent="0.35">
      <c r="A1937" s="58" t="s">
        <v>2202</v>
      </c>
      <c r="B1937" s="40" t="s">
        <v>611</v>
      </c>
      <c r="C1937" s="40" t="str">
        <f t="shared" si="160"/>
        <v>cedric</v>
      </c>
      <c r="D1937" s="40">
        <f t="shared" si="166"/>
        <v>7</v>
      </c>
      <c r="E1937" s="40">
        <f t="shared" si="167"/>
        <v>13</v>
      </c>
      <c r="F1937" s="40" t="str">
        <f t="shared" si="163"/>
        <v>garcia</v>
      </c>
      <c r="G1937" s="40" t="str">
        <f>VLOOKUP(F1937,'Effectif contrat'!A:B,2,FALSE)</f>
        <v>PIONEER - MAINTENANCE</v>
      </c>
      <c r="H1937" s="31" t="s">
        <v>19</v>
      </c>
      <c r="I1937" s="31" t="s">
        <v>2203</v>
      </c>
      <c r="J1937" s="31" t="s">
        <v>13</v>
      </c>
      <c r="K1937" s="38">
        <v>11.9</v>
      </c>
      <c r="L1937" s="31">
        <v>20</v>
      </c>
      <c r="M1937" s="38">
        <v>238</v>
      </c>
      <c r="N1937" s="5"/>
      <c r="O1937" t="str">
        <f>VLOOKUP(I1937,Article_famille!A:B,2,FALSE)</f>
        <v>Corps</v>
      </c>
      <c r="P1937" t="e">
        <f>VLOOKUP(A1937,'Copier commandes wix'!I:N,4,FALSE)</f>
        <v>#N/A</v>
      </c>
      <c r="Q1937">
        <f>VLOOKUP(G1937,'effectif par contrat'!A:B,2,FALSE)</f>
        <v>2</v>
      </c>
    </row>
    <row r="1938" spans="1:17" x14ac:dyDescent="0.35">
      <c r="A1938" s="58" t="s">
        <v>2202</v>
      </c>
      <c r="B1938" s="40" t="s">
        <v>611</v>
      </c>
      <c r="C1938" s="40" t="str">
        <f t="shared" si="160"/>
        <v>cedric</v>
      </c>
      <c r="D1938" s="40">
        <f t="shared" si="166"/>
        <v>7</v>
      </c>
      <c r="E1938" s="40">
        <f t="shared" si="167"/>
        <v>13</v>
      </c>
      <c r="F1938" s="40" t="str">
        <f t="shared" si="163"/>
        <v>garcia</v>
      </c>
      <c r="G1938" s="40" t="str">
        <f>VLOOKUP(F1938,'Effectif contrat'!A:B,2,FALSE)</f>
        <v>PIONEER - MAINTENANCE</v>
      </c>
      <c r="H1938" s="32" t="s">
        <v>19</v>
      </c>
      <c r="I1938" s="32" t="s">
        <v>499</v>
      </c>
      <c r="J1938" s="32"/>
      <c r="K1938" s="39">
        <v>12.9</v>
      </c>
      <c r="L1938" s="32">
        <v>30</v>
      </c>
      <c r="M1938" s="39">
        <v>387</v>
      </c>
      <c r="N1938" s="6"/>
      <c r="O1938" t="str">
        <f>VLOOKUP(I1938,Article_famille!A:B,2,FALSE)</f>
        <v>Tête</v>
      </c>
      <c r="P1938" t="e">
        <f>VLOOKUP(A1938,'Copier commandes wix'!I:N,4,FALSE)</f>
        <v>#N/A</v>
      </c>
      <c r="Q1938">
        <f>VLOOKUP(G1938,'effectif par contrat'!A:B,2,FALSE)</f>
        <v>2</v>
      </c>
    </row>
    <row r="1939" spans="1:17" x14ac:dyDescent="0.35">
      <c r="A1939" s="58" t="s">
        <v>2202</v>
      </c>
      <c r="B1939" s="40" t="s">
        <v>611</v>
      </c>
      <c r="C1939" s="40" t="str">
        <f t="shared" si="160"/>
        <v>cedric</v>
      </c>
      <c r="D1939" s="40">
        <f t="shared" si="166"/>
        <v>7</v>
      </c>
      <c r="E1939" s="40">
        <f t="shared" si="167"/>
        <v>13</v>
      </c>
      <c r="F1939" s="40" t="str">
        <f t="shared" si="163"/>
        <v>garcia</v>
      </c>
      <c r="G1939" s="40" t="str">
        <f>VLOOKUP(F1939,'Effectif contrat'!A:B,2,FALSE)</f>
        <v>PIONEER - MAINTENANCE</v>
      </c>
      <c r="H1939" s="31" t="s">
        <v>19</v>
      </c>
      <c r="I1939" s="31" t="s">
        <v>553</v>
      </c>
      <c r="J1939" s="31"/>
      <c r="K1939" s="38">
        <v>2.75</v>
      </c>
      <c r="L1939" s="31">
        <v>10</v>
      </c>
      <c r="M1939" s="38">
        <v>27.5</v>
      </c>
      <c r="N1939" s="5"/>
      <c r="O1939" t="str">
        <f>VLOOKUP(I1939,Article_famille!A:B,2,FALSE)</f>
        <v>Tête</v>
      </c>
      <c r="P1939" t="e">
        <f>VLOOKUP(A1939,'Copier commandes wix'!I:N,4,FALSE)</f>
        <v>#N/A</v>
      </c>
      <c r="Q1939">
        <f>VLOOKUP(G1939,'effectif par contrat'!A:B,2,FALSE)</f>
        <v>2</v>
      </c>
    </row>
    <row r="1940" spans="1:17" x14ac:dyDescent="0.35">
      <c r="A1940" s="58" t="s">
        <v>2202</v>
      </c>
      <c r="B1940" s="40" t="s">
        <v>611</v>
      </c>
      <c r="C1940" s="40" t="str">
        <f t="shared" si="160"/>
        <v>cedric</v>
      </c>
      <c r="D1940" s="40">
        <f t="shared" si="166"/>
        <v>7</v>
      </c>
      <c r="E1940" s="40">
        <f t="shared" si="167"/>
        <v>13</v>
      </c>
      <c r="F1940" s="40" t="str">
        <f t="shared" si="163"/>
        <v>garcia</v>
      </c>
      <c r="G1940" s="40" t="str">
        <f>VLOOKUP(F1940,'Effectif contrat'!A:B,2,FALSE)</f>
        <v>PIONEER - MAINTENANCE</v>
      </c>
      <c r="H1940" s="32" t="s">
        <v>574</v>
      </c>
      <c r="I1940" s="32" t="s">
        <v>575</v>
      </c>
      <c r="J1940" s="32">
        <v>39</v>
      </c>
      <c r="K1940" s="39">
        <v>61.5</v>
      </c>
      <c r="L1940" s="32">
        <v>3</v>
      </c>
      <c r="M1940" s="39">
        <v>184.5</v>
      </c>
      <c r="N1940" s="6"/>
      <c r="O1940" t="str">
        <f>VLOOKUP(I1940,Article_famille!A:B,2,FALSE)</f>
        <v>Pieds</v>
      </c>
      <c r="P1940" t="e">
        <f>VLOOKUP(A1940,'Copier commandes wix'!I:N,4,FALSE)</f>
        <v>#N/A</v>
      </c>
      <c r="Q1940">
        <f>VLOOKUP(G1940,'effectif par contrat'!A:B,2,FALSE)</f>
        <v>2</v>
      </c>
    </row>
    <row r="1941" spans="1:17" x14ac:dyDescent="0.35">
      <c r="A1941" s="58" t="s">
        <v>2202</v>
      </c>
      <c r="B1941" s="40" t="s">
        <v>611</v>
      </c>
      <c r="C1941" s="40" t="str">
        <f t="shared" si="160"/>
        <v>cedric</v>
      </c>
      <c r="D1941" s="40">
        <f t="shared" si="166"/>
        <v>7</v>
      </c>
      <c r="E1941" s="40">
        <f t="shared" si="167"/>
        <v>13</v>
      </c>
      <c r="F1941" s="40" t="str">
        <f t="shared" si="163"/>
        <v>garcia</v>
      </c>
      <c r="G1941" s="40" t="str">
        <f>VLOOKUP(F1941,'Effectif contrat'!A:B,2,FALSE)</f>
        <v>PIONEER - MAINTENANCE</v>
      </c>
      <c r="H1941" s="31" t="s">
        <v>574</v>
      </c>
      <c r="I1941" s="31" t="s">
        <v>575</v>
      </c>
      <c r="J1941" s="31">
        <v>40</v>
      </c>
      <c r="K1941" s="38">
        <v>61.5</v>
      </c>
      <c r="L1941" s="31">
        <v>3</v>
      </c>
      <c r="M1941" s="38">
        <v>184.5</v>
      </c>
      <c r="N1941" s="5"/>
      <c r="O1941" t="str">
        <f>VLOOKUP(I1941,Article_famille!A:B,2,FALSE)</f>
        <v>Pieds</v>
      </c>
      <c r="P1941" t="e">
        <f>VLOOKUP(A1941,'Copier commandes wix'!I:N,4,FALSE)</f>
        <v>#N/A</v>
      </c>
      <c r="Q1941">
        <f>VLOOKUP(G1941,'effectif par contrat'!A:B,2,FALSE)</f>
        <v>2</v>
      </c>
    </row>
    <row r="1942" spans="1:17" x14ac:dyDescent="0.35">
      <c r="A1942" s="58" t="s">
        <v>2202</v>
      </c>
      <c r="B1942" s="40" t="s">
        <v>611</v>
      </c>
      <c r="C1942" s="40" t="str">
        <f t="shared" si="160"/>
        <v>cedric</v>
      </c>
      <c r="D1942" s="40">
        <f t="shared" si="166"/>
        <v>7</v>
      </c>
      <c r="E1942" s="40">
        <f t="shared" si="167"/>
        <v>13</v>
      </c>
      <c r="F1942" s="40" t="str">
        <f t="shared" si="163"/>
        <v>garcia</v>
      </c>
      <c r="G1942" s="40" t="str">
        <f>VLOOKUP(F1942,'Effectif contrat'!A:B,2,FALSE)</f>
        <v>PIONEER - MAINTENANCE</v>
      </c>
      <c r="H1942" s="32" t="s">
        <v>574</v>
      </c>
      <c r="I1942" s="32" t="s">
        <v>575</v>
      </c>
      <c r="J1942" s="32">
        <v>41</v>
      </c>
      <c r="K1942" s="39">
        <v>61.5</v>
      </c>
      <c r="L1942" s="32">
        <v>3</v>
      </c>
      <c r="M1942" s="39">
        <v>184.5</v>
      </c>
      <c r="N1942" s="6"/>
      <c r="O1942" t="str">
        <f>VLOOKUP(I1942,Article_famille!A:B,2,FALSE)</f>
        <v>Pieds</v>
      </c>
      <c r="P1942" t="e">
        <f>VLOOKUP(A1942,'Copier commandes wix'!I:N,4,FALSE)</f>
        <v>#N/A</v>
      </c>
      <c r="Q1942">
        <f>VLOOKUP(G1942,'effectif par contrat'!A:B,2,FALSE)</f>
        <v>2</v>
      </c>
    </row>
    <row r="1943" spans="1:17" x14ac:dyDescent="0.35">
      <c r="A1943" s="58" t="s">
        <v>2202</v>
      </c>
      <c r="B1943" s="40" t="s">
        <v>611</v>
      </c>
      <c r="C1943" s="40" t="str">
        <f t="shared" si="160"/>
        <v>cedric</v>
      </c>
      <c r="D1943" s="40">
        <f t="shared" si="166"/>
        <v>7</v>
      </c>
      <c r="E1943" s="40">
        <f t="shared" si="167"/>
        <v>13</v>
      </c>
      <c r="F1943" s="40" t="str">
        <f t="shared" si="163"/>
        <v>garcia</v>
      </c>
      <c r="G1943" s="40" t="str">
        <f>VLOOKUP(F1943,'Effectif contrat'!A:B,2,FALSE)</f>
        <v>PIONEER - MAINTENANCE</v>
      </c>
      <c r="H1943" s="31" t="s">
        <v>574</v>
      </c>
      <c r="I1943" s="31" t="s">
        <v>575</v>
      </c>
      <c r="J1943" s="31">
        <v>42</v>
      </c>
      <c r="K1943" s="38">
        <v>61.5</v>
      </c>
      <c r="L1943" s="31">
        <v>3</v>
      </c>
      <c r="M1943" s="38">
        <v>184.5</v>
      </c>
      <c r="N1943" s="5"/>
      <c r="O1943" t="str">
        <f>VLOOKUP(I1943,Article_famille!A:B,2,FALSE)</f>
        <v>Pieds</v>
      </c>
      <c r="P1943" t="e">
        <f>VLOOKUP(A1943,'Copier commandes wix'!I:N,4,FALSE)</f>
        <v>#N/A</v>
      </c>
      <c r="Q1943">
        <f>VLOOKUP(G1943,'effectif par contrat'!A:B,2,FALSE)</f>
        <v>2</v>
      </c>
    </row>
    <row r="1944" spans="1:17" x14ac:dyDescent="0.35">
      <c r="A1944" s="58" t="s">
        <v>2202</v>
      </c>
      <c r="B1944" s="40" t="s">
        <v>611</v>
      </c>
      <c r="C1944" s="40" t="str">
        <f t="shared" si="160"/>
        <v>cedric</v>
      </c>
      <c r="D1944" s="40">
        <f t="shared" si="166"/>
        <v>7</v>
      </c>
      <c r="E1944" s="40">
        <f t="shared" si="167"/>
        <v>13</v>
      </c>
      <c r="F1944" s="40" t="str">
        <f t="shared" si="163"/>
        <v>garcia</v>
      </c>
      <c r="G1944" s="40" t="str">
        <f>VLOOKUP(F1944,'Effectif contrat'!A:B,2,FALSE)</f>
        <v>PIONEER - MAINTENANCE</v>
      </c>
      <c r="H1944" s="32" t="s">
        <v>574</v>
      </c>
      <c r="I1944" s="32" t="s">
        <v>575</v>
      </c>
      <c r="J1944" s="32">
        <v>43</v>
      </c>
      <c r="K1944" s="39">
        <v>61.5</v>
      </c>
      <c r="L1944" s="32">
        <v>3</v>
      </c>
      <c r="M1944" s="39">
        <v>184.5</v>
      </c>
      <c r="N1944" s="6"/>
      <c r="O1944" t="str">
        <f>VLOOKUP(I1944,Article_famille!A:B,2,FALSE)</f>
        <v>Pieds</v>
      </c>
      <c r="P1944" t="e">
        <f>VLOOKUP(A1944,'Copier commandes wix'!I:N,4,FALSE)</f>
        <v>#N/A</v>
      </c>
      <c r="Q1944">
        <f>VLOOKUP(G1944,'effectif par contrat'!A:B,2,FALSE)</f>
        <v>2</v>
      </c>
    </row>
    <row r="1945" spans="1:17" x14ac:dyDescent="0.35">
      <c r="A1945" s="58" t="s">
        <v>2202</v>
      </c>
      <c r="B1945" s="40" t="s">
        <v>611</v>
      </c>
      <c r="C1945" s="40" t="str">
        <f t="shared" si="160"/>
        <v>cedric</v>
      </c>
      <c r="D1945" s="40">
        <f t="shared" si="166"/>
        <v>7</v>
      </c>
      <c r="E1945" s="40">
        <f t="shared" si="167"/>
        <v>13</v>
      </c>
      <c r="F1945" s="40" t="str">
        <f t="shared" si="163"/>
        <v>garcia</v>
      </c>
      <c r="G1945" s="40" t="str">
        <f>VLOOKUP(F1945,'Effectif contrat'!A:B,2,FALSE)</f>
        <v>PIONEER - MAINTENANCE</v>
      </c>
      <c r="H1945" s="31" t="s">
        <v>574</v>
      </c>
      <c r="I1945" s="31" t="s">
        <v>575</v>
      </c>
      <c r="J1945" s="31">
        <v>44</v>
      </c>
      <c r="K1945" s="38">
        <v>61.5</v>
      </c>
      <c r="L1945" s="31">
        <v>3</v>
      </c>
      <c r="M1945" s="38">
        <v>184.5</v>
      </c>
      <c r="N1945" s="5"/>
      <c r="O1945" t="str">
        <f>VLOOKUP(I1945,Article_famille!A:B,2,FALSE)</f>
        <v>Pieds</v>
      </c>
      <c r="P1945" t="e">
        <f>VLOOKUP(A1945,'Copier commandes wix'!I:N,4,FALSE)</f>
        <v>#N/A</v>
      </c>
      <c r="Q1945">
        <f>VLOOKUP(G1945,'effectif par contrat'!A:B,2,FALSE)</f>
        <v>2</v>
      </c>
    </row>
    <row r="1946" spans="1:17" x14ac:dyDescent="0.35">
      <c r="A1946" s="58" t="s">
        <v>2202</v>
      </c>
      <c r="B1946" s="40" t="s">
        <v>611</v>
      </c>
      <c r="C1946" s="40" t="str">
        <f t="shared" si="160"/>
        <v>cedric</v>
      </c>
      <c r="D1946" s="40">
        <f t="shared" si="166"/>
        <v>7</v>
      </c>
      <c r="E1946" s="40">
        <f t="shared" si="167"/>
        <v>13</v>
      </c>
      <c r="F1946" s="40" t="str">
        <f t="shared" si="163"/>
        <v>garcia</v>
      </c>
      <c r="G1946" s="40" t="str">
        <f>VLOOKUP(F1946,'Effectif contrat'!A:B,2,FALSE)</f>
        <v>PIONEER - MAINTENANCE</v>
      </c>
      <c r="H1946" s="32" t="s">
        <v>574</v>
      </c>
      <c r="I1946" s="32" t="s">
        <v>575</v>
      </c>
      <c r="J1946" s="32">
        <v>45</v>
      </c>
      <c r="K1946" s="39">
        <v>61.5</v>
      </c>
      <c r="L1946" s="32">
        <v>3</v>
      </c>
      <c r="M1946" s="39">
        <v>184.5</v>
      </c>
      <c r="N1946" s="6"/>
      <c r="O1946" t="str">
        <f>VLOOKUP(I1946,Article_famille!A:B,2,FALSE)</f>
        <v>Pieds</v>
      </c>
      <c r="P1946" t="e">
        <f>VLOOKUP(A1946,'Copier commandes wix'!I:N,4,FALSE)</f>
        <v>#N/A</v>
      </c>
      <c r="Q1946">
        <f>VLOOKUP(G1946,'effectif par contrat'!A:B,2,FALSE)</f>
        <v>2</v>
      </c>
    </row>
    <row r="1947" spans="1:17" x14ac:dyDescent="0.35">
      <c r="A1947" s="58" t="s">
        <v>2204</v>
      </c>
      <c r="B1947" s="40" t="s">
        <v>452</v>
      </c>
      <c r="C1947" s="40" t="str">
        <f t="shared" si="160"/>
        <v>Jerome</v>
      </c>
      <c r="D1947" s="40">
        <f t="shared" si="166"/>
        <v>7</v>
      </c>
      <c r="E1947" s="40">
        <f t="shared" si="167"/>
        <v>16</v>
      </c>
      <c r="F1947" s="40" t="str">
        <f t="shared" si="163"/>
        <v>BACHELERY</v>
      </c>
      <c r="G1947" s="40" t="str">
        <f>VLOOKUP(F1947,'Effectif contrat'!A:B,2,FALSE)</f>
        <v>CHANTIERS ELEC - REIXACH</v>
      </c>
      <c r="H1947" s="31" t="s">
        <v>19</v>
      </c>
      <c r="I1947" s="31" t="s">
        <v>577</v>
      </c>
      <c r="J1947" s="31"/>
      <c r="K1947" s="38">
        <v>6.46</v>
      </c>
      <c r="L1947" s="31">
        <v>1</v>
      </c>
      <c r="M1947" s="38">
        <v>6.46</v>
      </c>
      <c r="N1947" s="5"/>
      <c r="O1947" t="str">
        <f>VLOOKUP(I1947,Article_famille!A:B,2,FALSE)</f>
        <v>Yeux</v>
      </c>
      <c r="P1947" t="e">
        <f>VLOOKUP(A1947,'Copier commandes wix'!I:N,4,FALSE)</f>
        <v>#N/A</v>
      </c>
      <c r="Q1947">
        <f>VLOOKUP(G1947,'effectif par contrat'!A:B,2,FALSE)</f>
        <v>6</v>
      </c>
    </row>
    <row r="1948" spans="1:17" x14ac:dyDescent="0.35">
      <c r="A1948" s="58" t="s">
        <v>2204</v>
      </c>
      <c r="B1948" s="40" t="s">
        <v>452</v>
      </c>
      <c r="C1948" s="40" t="str">
        <f t="shared" si="160"/>
        <v>Jerome</v>
      </c>
      <c r="D1948" s="40">
        <f t="shared" si="166"/>
        <v>7</v>
      </c>
      <c r="E1948" s="40">
        <f t="shared" si="167"/>
        <v>16</v>
      </c>
      <c r="F1948" s="40" t="str">
        <f t="shared" si="163"/>
        <v>BACHELERY</v>
      </c>
      <c r="G1948" s="40" t="str">
        <f>VLOOKUP(F1948,'Effectif contrat'!A:B,2,FALSE)</f>
        <v>CHANTIERS ELEC - REIXACH</v>
      </c>
      <c r="H1948" s="32" t="s">
        <v>19</v>
      </c>
      <c r="I1948" s="32" t="s">
        <v>468</v>
      </c>
      <c r="J1948" s="32"/>
      <c r="K1948" s="39">
        <v>5.63</v>
      </c>
      <c r="L1948" s="32">
        <v>1</v>
      </c>
      <c r="M1948" s="39">
        <v>5.63</v>
      </c>
      <c r="N1948" s="6"/>
      <c r="O1948" t="str">
        <f>VLOOKUP(I1948,Article_famille!A:B,2,FALSE)</f>
        <v>Yeux</v>
      </c>
      <c r="P1948" t="e">
        <f>VLOOKUP(A1948,'Copier commandes wix'!I:N,4,FALSE)</f>
        <v>#N/A</v>
      </c>
      <c r="Q1948">
        <f>VLOOKUP(G1948,'effectif par contrat'!A:B,2,FALSE)</f>
        <v>6</v>
      </c>
    </row>
    <row r="1949" spans="1:17" x14ac:dyDescent="0.35">
      <c r="A1949" s="58" t="s">
        <v>2205</v>
      </c>
      <c r="B1949" s="40" t="s">
        <v>611</v>
      </c>
      <c r="C1949" s="40" t="str">
        <f t="shared" si="160"/>
        <v>cedric</v>
      </c>
      <c r="D1949" s="40">
        <f t="shared" si="166"/>
        <v>7</v>
      </c>
      <c r="E1949" s="40">
        <f t="shared" si="167"/>
        <v>13</v>
      </c>
      <c r="F1949" s="40" t="str">
        <f t="shared" ref="F1949:F2012" si="168">RIGHT(B1949,E1949-D1949)</f>
        <v>garcia</v>
      </c>
      <c r="G1949" s="40" t="str">
        <f>VLOOKUP(F1949,'Effectif contrat'!A:B,2,FALSE)</f>
        <v>PIONEER - MAINTENANCE</v>
      </c>
      <c r="H1949" s="31" t="s">
        <v>19</v>
      </c>
      <c r="I1949" s="31" t="s">
        <v>37</v>
      </c>
      <c r="J1949" s="31">
        <v>39</v>
      </c>
      <c r="K1949" s="38">
        <v>35.200000000000003</v>
      </c>
      <c r="L1949" s="31">
        <v>3</v>
      </c>
      <c r="M1949" s="38">
        <v>105.6</v>
      </c>
      <c r="N1949" s="5"/>
      <c r="O1949" t="str">
        <f>VLOOKUP(I1949,Article_famille!A:B,2,FALSE)</f>
        <v>Pieds</v>
      </c>
      <c r="P1949" t="e">
        <f>VLOOKUP(A1949,'Copier commandes wix'!I:N,4,FALSE)</f>
        <v>#N/A</v>
      </c>
      <c r="Q1949">
        <f>VLOOKUP(G1949,'effectif par contrat'!A:B,2,FALSE)</f>
        <v>2</v>
      </c>
    </row>
    <row r="1950" spans="1:17" x14ac:dyDescent="0.35">
      <c r="A1950" s="58" t="s">
        <v>2205</v>
      </c>
      <c r="B1950" s="40" t="s">
        <v>611</v>
      </c>
      <c r="C1950" s="40" t="str">
        <f t="shared" ref="C1950:C2013" si="169">IFERROR(MID(B1950,1,FIND(" ",B1950,1)-1),"")</f>
        <v>cedric</v>
      </c>
      <c r="D1950" s="40">
        <f t="shared" si="166"/>
        <v>7</v>
      </c>
      <c r="E1950" s="40">
        <f t="shared" si="167"/>
        <v>13</v>
      </c>
      <c r="F1950" s="40" t="str">
        <f t="shared" si="168"/>
        <v>garcia</v>
      </c>
      <c r="G1950" s="40" t="str">
        <f>VLOOKUP(F1950,'Effectif contrat'!A:B,2,FALSE)</f>
        <v>PIONEER - MAINTENANCE</v>
      </c>
      <c r="H1950" s="32" t="s">
        <v>19</v>
      </c>
      <c r="I1950" s="32" t="s">
        <v>37</v>
      </c>
      <c r="J1950" s="32">
        <v>40</v>
      </c>
      <c r="K1950" s="39">
        <v>35.200000000000003</v>
      </c>
      <c r="L1950" s="32">
        <v>3</v>
      </c>
      <c r="M1950" s="39">
        <v>105.6</v>
      </c>
      <c r="N1950" s="6"/>
      <c r="O1950" t="str">
        <f>VLOOKUP(I1950,Article_famille!A:B,2,FALSE)</f>
        <v>Pieds</v>
      </c>
      <c r="P1950" t="e">
        <f>VLOOKUP(A1950,'Copier commandes wix'!I:N,4,FALSE)</f>
        <v>#N/A</v>
      </c>
      <c r="Q1950">
        <f>VLOOKUP(G1950,'effectif par contrat'!A:B,2,FALSE)</f>
        <v>2</v>
      </c>
    </row>
    <row r="1951" spans="1:17" x14ac:dyDescent="0.35">
      <c r="A1951" s="58" t="s">
        <v>2205</v>
      </c>
      <c r="B1951" s="40" t="s">
        <v>611</v>
      </c>
      <c r="C1951" s="40" t="str">
        <f t="shared" si="169"/>
        <v>cedric</v>
      </c>
      <c r="D1951" s="40">
        <f t="shared" si="166"/>
        <v>7</v>
      </c>
      <c r="E1951" s="40">
        <f t="shared" si="167"/>
        <v>13</v>
      </c>
      <c r="F1951" s="40" t="str">
        <f t="shared" si="168"/>
        <v>garcia</v>
      </c>
      <c r="G1951" s="40" t="str">
        <f>VLOOKUP(F1951,'Effectif contrat'!A:B,2,FALSE)</f>
        <v>PIONEER - MAINTENANCE</v>
      </c>
      <c r="H1951" s="31" t="s">
        <v>19</v>
      </c>
      <c r="I1951" s="31" t="s">
        <v>37</v>
      </c>
      <c r="J1951" s="31">
        <v>41</v>
      </c>
      <c r="K1951" s="38">
        <v>35.200000000000003</v>
      </c>
      <c r="L1951" s="31">
        <v>3</v>
      </c>
      <c r="M1951" s="38">
        <v>105.6</v>
      </c>
      <c r="N1951" s="5"/>
      <c r="O1951" t="str">
        <f>VLOOKUP(I1951,Article_famille!A:B,2,FALSE)</f>
        <v>Pieds</v>
      </c>
      <c r="P1951" t="e">
        <f>VLOOKUP(A1951,'Copier commandes wix'!I:N,4,FALSE)</f>
        <v>#N/A</v>
      </c>
      <c r="Q1951">
        <f>VLOOKUP(G1951,'effectif par contrat'!A:B,2,FALSE)</f>
        <v>2</v>
      </c>
    </row>
    <row r="1952" spans="1:17" x14ac:dyDescent="0.35">
      <c r="A1952" s="58" t="s">
        <v>2205</v>
      </c>
      <c r="B1952" s="40" t="s">
        <v>611</v>
      </c>
      <c r="C1952" s="40" t="str">
        <f t="shared" si="169"/>
        <v>cedric</v>
      </c>
      <c r="D1952" s="40">
        <f t="shared" si="166"/>
        <v>7</v>
      </c>
      <c r="E1952" s="40">
        <f t="shared" si="167"/>
        <v>13</v>
      </c>
      <c r="F1952" s="40" t="str">
        <f t="shared" si="168"/>
        <v>garcia</v>
      </c>
      <c r="G1952" s="40" t="str">
        <f>VLOOKUP(F1952,'Effectif contrat'!A:B,2,FALSE)</f>
        <v>PIONEER - MAINTENANCE</v>
      </c>
      <c r="H1952" s="32" t="s">
        <v>19</v>
      </c>
      <c r="I1952" s="32" t="s">
        <v>37</v>
      </c>
      <c r="J1952" s="32">
        <v>42</v>
      </c>
      <c r="K1952" s="39">
        <v>35.200000000000003</v>
      </c>
      <c r="L1952" s="32">
        <v>3</v>
      </c>
      <c r="M1952" s="39">
        <v>105.6</v>
      </c>
      <c r="N1952" s="6"/>
      <c r="O1952" t="str">
        <f>VLOOKUP(I1952,Article_famille!A:B,2,FALSE)</f>
        <v>Pieds</v>
      </c>
      <c r="P1952" t="e">
        <f>VLOOKUP(A1952,'Copier commandes wix'!I:N,4,FALSE)</f>
        <v>#N/A</v>
      </c>
      <c r="Q1952">
        <f>VLOOKUP(G1952,'effectif par contrat'!A:B,2,FALSE)</f>
        <v>2</v>
      </c>
    </row>
    <row r="1953" spans="1:17" x14ac:dyDescent="0.35">
      <c r="A1953" s="58" t="s">
        <v>2205</v>
      </c>
      <c r="B1953" s="40" t="s">
        <v>611</v>
      </c>
      <c r="C1953" s="40" t="str">
        <f t="shared" si="169"/>
        <v>cedric</v>
      </c>
      <c r="D1953" s="40">
        <f t="shared" si="166"/>
        <v>7</v>
      </c>
      <c r="E1953" s="40">
        <f t="shared" si="167"/>
        <v>13</v>
      </c>
      <c r="F1953" s="40" t="str">
        <f t="shared" si="168"/>
        <v>garcia</v>
      </c>
      <c r="G1953" s="40" t="str">
        <f>VLOOKUP(F1953,'Effectif contrat'!A:B,2,FALSE)</f>
        <v>PIONEER - MAINTENANCE</v>
      </c>
      <c r="H1953" s="31" t="s">
        <v>19</v>
      </c>
      <c r="I1953" s="31" t="s">
        <v>37</v>
      </c>
      <c r="J1953" s="31">
        <v>43</v>
      </c>
      <c r="K1953" s="38">
        <v>35.200000000000003</v>
      </c>
      <c r="L1953" s="31">
        <v>3</v>
      </c>
      <c r="M1953" s="38">
        <v>105.6</v>
      </c>
      <c r="N1953" s="5"/>
      <c r="O1953" t="str">
        <f>VLOOKUP(I1953,Article_famille!A:B,2,FALSE)</f>
        <v>Pieds</v>
      </c>
      <c r="P1953" t="e">
        <f>VLOOKUP(A1953,'Copier commandes wix'!I:N,4,FALSE)</f>
        <v>#N/A</v>
      </c>
      <c r="Q1953">
        <f>VLOOKUP(G1953,'effectif par contrat'!A:B,2,FALSE)</f>
        <v>2</v>
      </c>
    </row>
    <row r="1954" spans="1:17" x14ac:dyDescent="0.35">
      <c r="A1954" s="58" t="s">
        <v>2205</v>
      </c>
      <c r="B1954" s="40" t="s">
        <v>611</v>
      </c>
      <c r="C1954" s="40" t="str">
        <f t="shared" si="169"/>
        <v>cedric</v>
      </c>
      <c r="D1954" s="40">
        <f t="shared" si="166"/>
        <v>7</v>
      </c>
      <c r="E1954" s="40">
        <f t="shared" si="167"/>
        <v>13</v>
      </c>
      <c r="F1954" s="40" t="str">
        <f t="shared" si="168"/>
        <v>garcia</v>
      </c>
      <c r="G1954" s="40" t="str">
        <f>VLOOKUP(F1954,'Effectif contrat'!A:B,2,FALSE)</f>
        <v>PIONEER - MAINTENANCE</v>
      </c>
      <c r="H1954" s="32" t="s">
        <v>19</v>
      </c>
      <c r="I1954" s="32" t="s">
        <v>37</v>
      </c>
      <c r="J1954" s="32">
        <v>44</v>
      </c>
      <c r="K1954" s="39">
        <v>35.200000000000003</v>
      </c>
      <c r="L1954" s="32">
        <v>3</v>
      </c>
      <c r="M1954" s="39">
        <v>105.6</v>
      </c>
      <c r="N1954" s="6"/>
      <c r="O1954" t="str">
        <f>VLOOKUP(I1954,Article_famille!A:B,2,FALSE)</f>
        <v>Pieds</v>
      </c>
      <c r="P1954" t="e">
        <f>VLOOKUP(A1954,'Copier commandes wix'!I:N,4,FALSE)</f>
        <v>#N/A</v>
      </c>
      <c r="Q1954">
        <f>VLOOKUP(G1954,'effectif par contrat'!A:B,2,FALSE)</f>
        <v>2</v>
      </c>
    </row>
    <row r="1955" spans="1:17" x14ac:dyDescent="0.35">
      <c r="A1955" s="58" t="s">
        <v>2205</v>
      </c>
      <c r="B1955" s="40" t="s">
        <v>611</v>
      </c>
      <c r="C1955" s="40" t="str">
        <f t="shared" si="169"/>
        <v>cedric</v>
      </c>
      <c r="D1955" s="40">
        <f t="shared" si="166"/>
        <v>7</v>
      </c>
      <c r="E1955" s="40">
        <f t="shared" si="167"/>
        <v>13</v>
      </c>
      <c r="F1955" s="40" t="str">
        <f t="shared" si="168"/>
        <v>garcia</v>
      </c>
      <c r="G1955" s="40" t="str">
        <f>VLOOKUP(F1955,'Effectif contrat'!A:B,2,FALSE)</f>
        <v>PIONEER - MAINTENANCE</v>
      </c>
      <c r="H1955" s="31" t="s">
        <v>19</v>
      </c>
      <c r="I1955" s="31" t="s">
        <v>37</v>
      </c>
      <c r="J1955" s="31">
        <v>45</v>
      </c>
      <c r="K1955" s="38">
        <v>35.200000000000003</v>
      </c>
      <c r="L1955" s="31">
        <v>3</v>
      </c>
      <c r="M1955" s="38">
        <v>105.6</v>
      </c>
      <c r="N1955" s="5"/>
      <c r="O1955" t="str">
        <f>VLOOKUP(I1955,Article_famille!A:B,2,FALSE)</f>
        <v>Pieds</v>
      </c>
      <c r="P1955" t="e">
        <f>VLOOKUP(A1955,'Copier commandes wix'!I:N,4,FALSE)</f>
        <v>#N/A</v>
      </c>
      <c r="Q1955">
        <f>VLOOKUP(G1955,'effectif par contrat'!A:B,2,FALSE)</f>
        <v>2</v>
      </c>
    </row>
    <row r="1956" spans="1:17" x14ac:dyDescent="0.35">
      <c r="A1956" s="58" t="s">
        <v>2206</v>
      </c>
      <c r="B1956" s="40" t="s">
        <v>452</v>
      </c>
      <c r="C1956" s="40" t="str">
        <f t="shared" si="169"/>
        <v>Jerome</v>
      </c>
      <c r="D1956" s="40">
        <f t="shared" si="166"/>
        <v>7</v>
      </c>
      <c r="E1956" s="40">
        <f t="shared" si="167"/>
        <v>16</v>
      </c>
      <c r="F1956" s="40" t="str">
        <f t="shared" si="168"/>
        <v>BACHELERY</v>
      </c>
      <c r="G1956" s="40" t="str">
        <f>VLOOKUP(F1956,'Effectif contrat'!A:B,2,FALSE)</f>
        <v>CHANTIERS ELEC - REIXACH</v>
      </c>
      <c r="H1956" s="31" t="s">
        <v>19</v>
      </c>
      <c r="I1956" s="31" t="s">
        <v>577</v>
      </c>
      <c r="J1956" s="31"/>
      <c r="K1956" s="38">
        <v>6.46</v>
      </c>
      <c r="L1956" s="31">
        <v>1</v>
      </c>
      <c r="M1956" s="38">
        <v>6.46</v>
      </c>
      <c r="N1956" s="5"/>
      <c r="O1956" t="str">
        <f>VLOOKUP(I1956,Article_famille!A:B,2,FALSE)</f>
        <v>Yeux</v>
      </c>
      <c r="P1956" t="e">
        <f>VLOOKUP(A1956,'Copier commandes wix'!I:N,4,FALSE)</f>
        <v>#N/A</v>
      </c>
      <c r="Q1956">
        <f>VLOOKUP(G1956,'effectif par contrat'!A:B,2,FALSE)</f>
        <v>6</v>
      </c>
    </row>
    <row r="1957" spans="1:17" x14ac:dyDescent="0.35">
      <c r="A1957" s="58" t="s">
        <v>2208</v>
      </c>
      <c r="B1957" s="40" t="s">
        <v>2207</v>
      </c>
      <c r="C1957" s="40" t="str">
        <f t="shared" si="169"/>
        <v>ABdelaziz</v>
      </c>
      <c r="D1957" s="40">
        <f t="shared" si="166"/>
        <v>10</v>
      </c>
      <c r="E1957" s="40">
        <f t="shared" si="167"/>
        <v>19</v>
      </c>
      <c r="F1957" s="40" t="str">
        <f t="shared" si="168"/>
        <v>ABOULARAB</v>
      </c>
      <c r="G1957" s="40" t="str">
        <f>VLOOKUP(F1957,'Effectif contrat'!A:B,2,FALSE)</f>
        <v>AIRBUS - MAINTENANCE FAL</v>
      </c>
      <c r="H1957" s="31" t="s">
        <v>25</v>
      </c>
      <c r="I1957" s="31" t="s">
        <v>90</v>
      </c>
      <c r="J1957" s="31">
        <v>45</v>
      </c>
      <c r="K1957" s="38">
        <v>39.85</v>
      </c>
      <c r="L1957" s="31">
        <v>1</v>
      </c>
      <c r="M1957" s="38">
        <v>39.85</v>
      </c>
      <c r="N1957" s="5"/>
      <c r="O1957" t="str">
        <f>VLOOKUP(I1957,Article_famille!A:B,2,FALSE)</f>
        <v>Pieds</v>
      </c>
      <c r="P1957" t="e">
        <f>VLOOKUP(A1957,'Copier commandes wix'!I:N,4,FALSE)</f>
        <v>#N/A</v>
      </c>
      <c r="Q1957">
        <f>VLOOKUP(G1957,'effectif par contrat'!A:B,2,FALSE)</f>
        <v>38</v>
      </c>
    </row>
    <row r="1958" spans="1:17" x14ac:dyDescent="0.35">
      <c r="A1958" s="58" t="s">
        <v>2240</v>
      </c>
      <c r="B1958" s="40" t="s">
        <v>1602</v>
      </c>
      <c r="C1958" s="40" t="str">
        <f t="shared" si="169"/>
        <v>maxime</v>
      </c>
      <c r="D1958" s="40">
        <f t="shared" si="166"/>
        <v>7</v>
      </c>
      <c r="E1958" s="40">
        <f t="shared" si="167"/>
        <v>13</v>
      </c>
      <c r="F1958" s="40" t="str">
        <f t="shared" si="168"/>
        <v>sandre</v>
      </c>
      <c r="G1958" s="40" t="str">
        <f>VLOOKUP(F1958,'Effectif contrat'!A:B,2,FALSE)</f>
        <v xml:space="preserve">AIRBUS - MAINTENANCE OES </v>
      </c>
      <c r="H1958" s="31" t="s">
        <v>112</v>
      </c>
      <c r="I1958" s="31" t="s">
        <v>115</v>
      </c>
      <c r="J1958" s="31" t="s">
        <v>209</v>
      </c>
      <c r="K1958" s="38">
        <v>0</v>
      </c>
      <c r="L1958" s="31">
        <v>1</v>
      </c>
      <c r="M1958" s="38">
        <v>0</v>
      </c>
      <c r="N1958" s="5"/>
      <c r="O1958" t="str">
        <f>VLOOKUP(I1958,Article_famille!A:B,2,FALSE)</f>
        <v>VPI</v>
      </c>
      <c r="P1958" t="e">
        <f>VLOOKUP(A1958,'Copier commandes wix'!I:N,4,FALSE)</f>
        <v>#N/A</v>
      </c>
      <c r="Q1958">
        <f>VLOOKUP(G1958,'effectif par contrat'!A:B,2,FALSE)</f>
        <v>34</v>
      </c>
    </row>
    <row r="1959" spans="1:17" x14ac:dyDescent="0.35">
      <c r="A1959" s="58" t="s">
        <v>2240</v>
      </c>
      <c r="B1959" s="40" t="s">
        <v>1602</v>
      </c>
      <c r="C1959" s="40" t="str">
        <f t="shared" si="169"/>
        <v>maxime</v>
      </c>
      <c r="D1959" s="40">
        <f t="shared" si="166"/>
        <v>7</v>
      </c>
      <c r="E1959" s="40">
        <f t="shared" si="167"/>
        <v>13</v>
      </c>
      <c r="F1959" s="40" t="str">
        <f t="shared" si="168"/>
        <v>sandre</v>
      </c>
      <c r="G1959" s="40" t="str">
        <f>VLOOKUP(F1959,'Effectif contrat'!A:B,2,FALSE)</f>
        <v xml:space="preserve">AIRBUS - MAINTENANCE OES </v>
      </c>
      <c r="H1959" s="32" t="s">
        <v>112</v>
      </c>
      <c r="I1959" s="32" t="s">
        <v>115</v>
      </c>
      <c r="J1959" s="32" t="s">
        <v>15</v>
      </c>
      <c r="K1959" s="39">
        <v>0</v>
      </c>
      <c r="L1959" s="32">
        <v>1</v>
      </c>
      <c r="M1959" s="39">
        <v>0</v>
      </c>
      <c r="N1959" s="6"/>
      <c r="O1959" t="str">
        <f>VLOOKUP(I1959,Article_famille!A:B,2,FALSE)</f>
        <v>VPI</v>
      </c>
      <c r="P1959" t="e">
        <f>VLOOKUP(A1959,'Copier commandes wix'!I:N,4,FALSE)</f>
        <v>#N/A</v>
      </c>
      <c r="Q1959">
        <f>VLOOKUP(G1959,'effectif par contrat'!A:B,2,FALSE)</f>
        <v>34</v>
      </c>
    </row>
    <row r="1960" spans="1:17" x14ac:dyDescent="0.35">
      <c r="A1960" s="58" t="s">
        <v>2241</v>
      </c>
      <c r="B1960" s="40" t="s">
        <v>1586</v>
      </c>
      <c r="C1960" s="40" t="str">
        <f t="shared" si="169"/>
        <v>EMMANUEL</v>
      </c>
      <c r="D1960" s="40">
        <f t="shared" si="166"/>
        <v>9</v>
      </c>
      <c r="E1960" s="40">
        <f t="shared" si="167"/>
        <v>16</v>
      </c>
      <c r="F1960" s="40" t="str">
        <f t="shared" si="168"/>
        <v>GRIGNON</v>
      </c>
      <c r="G1960" s="40" t="str">
        <f>VLOOKUP(F1960,'Effectif contrat'!A:B,2,FALSE)</f>
        <v>AIRBUS - MAINTENANCE MOSE</v>
      </c>
      <c r="H1960" s="31" t="s">
        <v>112</v>
      </c>
      <c r="I1960" s="31" t="s">
        <v>208</v>
      </c>
      <c r="J1960" s="31" t="s">
        <v>615</v>
      </c>
      <c r="K1960" s="38">
        <v>0</v>
      </c>
      <c r="L1960" s="31">
        <v>5</v>
      </c>
      <c r="M1960" s="38">
        <v>0</v>
      </c>
      <c r="N1960" s="5"/>
      <c r="O1960" t="str">
        <f>VLOOKUP(I1960,Article_famille!A:B,2,FALSE)</f>
        <v>VPI</v>
      </c>
      <c r="P1960" t="e">
        <f>VLOOKUP(A1960,'Copier commandes wix'!I:N,4,FALSE)</f>
        <v>#N/A</v>
      </c>
      <c r="Q1960">
        <f>VLOOKUP(G1960,'effectif par contrat'!A:B,2,FALSE)</f>
        <v>37</v>
      </c>
    </row>
    <row r="1961" spans="1:17" x14ac:dyDescent="0.35">
      <c r="A1961" s="58" t="s">
        <v>2241</v>
      </c>
      <c r="B1961" s="40" t="s">
        <v>1586</v>
      </c>
      <c r="C1961" s="40" t="str">
        <f t="shared" si="169"/>
        <v>EMMANUEL</v>
      </c>
      <c r="D1961" s="40">
        <f t="shared" si="166"/>
        <v>9</v>
      </c>
      <c r="E1961" s="40">
        <f t="shared" si="167"/>
        <v>16</v>
      </c>
      <c r="F1961" s="40" t="str">
        <f t="shared" si="168"/>
        <v>GRIGNON</v>
      </c>
      <c r="G1961" s="40" t="str">
        <f>VLOOKUP(F1961,'Effectif contrat'!A:B,2,FALSE)</f>
        <v>AIRBUS - MAINTENANCE MOSE</v>
      </c>
      <c r="H1961" s="32" t="s">
        <v>112</v>
      </c>
      <c r="I1961" s="32" t="s">
        <v>113</v>
      </c>
      <c r="J1961" s="32" t="s">
        <v>209</v>
      </c>
      <c r="K1961" s="39">
        <v>0</v>
      </c>
      <c r="L1961" s="32">
        <v>5</v>
      </c>
      <c r="M1961" s="39">
        <v>0</v>
      </c>
      <c r="N1961" s="6"/>
      <c r="O1961" t="str">
        <f>VLOOKUP(I1961,Article_famille!A:B,2,FALSE)</f>
        <v>VPI</v>
      </c>
      <c r="P1961" t="e">
        <f>VLOOKUP(A1961,'Copier commandes wix'!I:N,4,FALSE)</f>
        <v>#N/A</v>
      </c>
      <c r="Q1961">
        <f>VLOOKUP(G1961,'effectif par contrat'!A:B,2,FALSE)</f>
        <v>37</v>
      </c>
    </row>
    <row r="1962" spans="1:17" x14ac:dyDescent="0.35">
      <c r="A1962" s="58" t="s">
        <v>2241</v>
      </c>
      <c r="B1962" s="40" t="s">
        <v>1586</v>
      </c>
      <c r="C1962" s="40" t="str">
        <f t="shared" si="169"/>
        <v>EMMANUEL</v>
      </c>
      <c r="D1962" s="40">
        <f t="shared" si="166"/>
        <v>9</v>
      </c>
      <c r="E1962" s="40">
        <f t="shared" si="167"/>
        <v>16</v>
      </c>
      <c r="F1962" s="40" t="str">
        <f t="shared" si="168"/>
        <v>GRIGNON</v>
      </c>
      <c r="G1962" s="40" t="str">
        <f>VLOOKUP(F1962,'Effectif contrat'!A:B,2,FALSE)</f>
        <v>AIRBUS - MAINTENANCE MOSE</v>
      </c>
      <c r="H1962" s="31" t="s">
        <v>112</v>
      </c>
      <c r="I1962" s="31" t="s">
        <v>207</v>
      </c>
      <c r="J1962" s="31" t="s">
        <v>493</v>
      </c>
      <c r="K1962" s="38">
        <v>0</v>
      </c>
      <c r="L1962" s="31">
        <v>5</v>
      </c>
      <c r="M1962" s="38">
        <v>0</v>
      </c>
      <c r="N1962" s="5"/>
      <c r="O1962" t="str">
        <f>VLOOKUP(I1962,Article_famille!A:B,2,FALSE)</f>
        <v>VPI</v>
      </c>
      <c r="P1962" t="e">
        <f>VLOOKUP(A1962,'Copier commandes wix'!I:N,4,FALSE)</f>
        <v>#N/A</v>
      </c>
      <c r="Q1962">
        <f>VLOOKUP(G1962,'effectif par contrat'!A:B,2,FALSE)</f>
        <v>37</v>
      </c>
    </row>
    <row r="1963" spans="1:17" x14ac:dyDescent="0.35">
      <c r="A1963" s="58" t="s">
        <v>2241</v>
      </c>
      <c r="B1963" s="40" t="s">
        <v>1586</v>
      </c>
      <c r="C1963" s="40" t="str">
        <f t="shared" si="169"/>
        <v>EMMANUEL</v>
      </c>
      <c r="D1963" s="40">
        <f t="shared" si="166"/>
        <v>9</v>
      </c>
      <c r="E1963" s="40">
        <f t="shared" si="167"/>
        <v>16</v>
      </c>
      <c r="F1963" s="40" t="str">
        <f t="shared" si="168"/>
        <v>GRIGNON</v>
      </c>
      <c r="G1963" s="40" t="str">
        <f>VLOOKUP(F1963,'Effectif contrat'!A:B,2,FALSE)</f>
        <v>AIRBUS - MAINTENANCE MOSE</v>
      </c>
      <c r="H1963" s="32" t="s">
        <v>574</v>
      </c>
      <c r="I1963" s="32" t="s">
        <v>575</v>
      </c>
      <c r="J1963" s="32">
        <v>41</v>
      </c>
      <c r="K1963" s="39">
        <v>61.5</v>
      </c>
      <c r="L1963" s="32">
        <v>1</v>
      </c>
      <c r="M1963" s="39">
        <v>61.5</v>
      </c>
      <c r="N1963" s="6"/>
      <c r="O1963" t="str">
        <f>VLOOKUP(I1963,Article_famille!A:B,2,FALSE)</f>
        <v>Pieds</v>
      </c>
      <c r="P1963" t="e">
        <f>VLOOKUP(A1963,'Copier commandes wix'!I:N,4,FALSE)</f>
        <v>#N/A</v>
      </c>
      <c r="Q1963">
        <f>VLOOKUP(G1963,'effectif par contrat'!A:B,2,FALSE)</f>
        <v>37</v>
      </c>
    </row>
    <row r="1964" spans="1:17" x14ac:dyDescent="0.35">
      <c r="A1964" s="58" t="s">
        <v>2242</v>
      </c>
      <c r="B1964" s="40" t="s">
        <v>1567</v>
      </c>
      <c r="C1964" s="40" t="str">
        <f t="shared" si="169"/>
        <v>Tristan</v>
      </c>
      <c r="D1964" s="40">
        <f t="shared" si="166"/>
        <v>8</v>
      </c>
      <c r="E1964" s="40">
        <f t="shared" si="167"/>
        <v>16</v>
      </c>
      <c r="F1964" s="40" t="str">
        <f t="shared" si="168"/>
        <v>CALMELLY</v>
      </c>
      <c r="G1964" s="40" t="str">
        <f>VLOOKUP(F1964,'Effectif contrat'!A:B,2,FALSE)</f>
        <v xml:space="preserve">AIRBUS - MAINTENANCE OES </v>
      </c>
      <c r="H1964" s="31" t="s">
        <v>510</v>
      </c>
      <c r="I1964" s="31" t="s">
        <v>597</v>
      </c>
      <c r="J1964" s="31"/>
      <c r="K1964" s="38">
        <v>0</v>
      </c>
      <c r="L1964" s="31">
        <v>2</v>
      </c>
      <c r="M1964" s="38">
        <v>0</v>
      </c>
      <c r="N1964" s="5"/>
      <c r="O1964" t="str">
        <f>VLOOKUP(I1964,Article_famille!A:B,2,FALSE)</f>
        <v>Pharmacie</v>
      </c>
      <c r="P1964" t="e">
        <f>VLOOKUP(A1964,'Copier commandes wix'!I:N,4,FALSE)</f>
        <v>#N/A</v>
      </c>
      <c r="Q1964">
        <f>VLOOKUP(G1964,'effectif par contrat'!A:B,2,FALSE)</f>
        <v>34</v>
      </c>
    </row>
    <row r="1965" spans="1:17" x14ac:dyDescent="0.35">
      <c r="A1965" s="58" t="s">
        <v>2242</v>
      </c>
      <c r="B1965" s="40" t="s">
        <v>1567</v>
      </c>
      <c r="C1965" s="40" t="str">
        <f t="shared" si="169"/>
        <v>Tristan</v>
      </c>
      <c r="D1965" s="40">
        <f t="shared" si="166"/>
        <v>8</v>
      </c>
      <c r="E1965" s="40">
        <f t="shared" si="167"/>
        <v>16</v>
      </c>
      <c r="F1965" s="40" t="str">
        <f t="shared" si="168"/>
        <v>CALMELLY</v>
      </c>
      <c r="G1965" s="40" t="str">
        <f>VLOOKUP(F1965,'Effectif contrat'!A:B,2,FALSE)</f>
        <v xml:space="preserve">AIRBUS - MAINTENANCE OES </v>
      </c>
      <c r="H1965" s="32" t="s">
        <v>510</v>
      </c>
      <c r="I1965" s="32" t="s">
        <v>1570</v>
      </c>
      <c r="J1965" s="32"/>
      <c r="K1965" s="39">
        <v>0</v>
      </c>
      <c r="L1965" s="32">
        <v>2</v>
      </c>
      <c r="M1965" s="39">
        <v>0</v>
      </c>
      <c r="N1965" s="6"/>
      <c r="O1965" t="str">
        <f>VLOOKUP(I1965,Article_famille!A:B,2,FALSE)</f>
        <v>Pharmacie</v>
      </c>
      <c r="P1965" t="e">
        <f>VLOOKUP(A1965,'Copier commandes wix'!I:N,4,FALSE)</f>
        <v>#N/A</v>
      </c>
      <c r="Q1965">
        <f>VLOOKUP(G1965,'effectif par contrat'!A:B,2,FALSE)</f>
        <v>34</v>
      </c>
    </row>
    <row r="1966" spans="1:17" x14ac:dyDescent="0.35">
      <c r="A1966" s="58" t="s">
        <v>2242</v>
      </c>
      <c r="B1966" s="40" t="s">
        <v>1567</v>
      </c>
      <c r="C1966" s="40" t="str">
        <f t="shared" si="169"/>
        <v>Tristan</v>
      </c>
      <c r="D1966" s="40">
        <f t="shared" si="166"/>
        <v>8</v>
      </c>
      <c r="E1966" s="40">
        <f t="shared" si="167"/>
        <v>16</v>
      </c>
      <c r="F1966" s="40" t="str">
        <f t="shared" si="168"/>
        <v>CALMELLY</v>
      </c>
      <c r="G1966" s="40" t="str">
        <f>VLOOKUP(F1966,'Effectif contrat'!A:B,2,FALSE)</f>
        <v xml:space="preserve">AIRBUS - MAINTENANCE OES </v>
      </c>
      <c r="H1966" s="31" t="s">
        <v>510</v>
      </c>
      <c r="I1966" s="31" t="s">
        <v>598</v>
      </c>
      <c r="J1966" s="31"/>
      <c r="K1966" s="38">
        <v>0</v>
      </c>
      <c r="L1966" s="31">
        <v>2</v>
      </c>
      <c r="M1966" s="38">
        <v>0</v>
      </c>
      <c r="N1966" s="5"/>
      <c r="O1966" t="str">
        <f>VLOOKUP(I1966,Article_famille!A:B,2,FALSE)</f>
        <v>Pharmacie</v>
      </c>
      <c r="P1966" t="e">
        <f>VLOOKUP(A1966,'Copier commandes wix'!I:N,4,FALSE)</f>
        <v>#N/A</v>
      </c>
      <c r="Q1966">
        <f>VLOOKUP(G1966,'effectif par contrat'!A:B,2,FALSE)</f>
        <v>34</v>
      </c>
    </row>
    <row r="1967" spans="1:17" x14ac:dyDescent="0.35">
      <c r="A1967" s="58" t="s">
        <v>2242</v>
      </c>
      <c r="B1967" s="40" t="s">
        <v>1567</v>
      </c>
      <c r="C1967" s="40" t="str">
        <f t="shared" si="169"/>
        <v>Tristan</v>
      </c>
      <c r="D1967" s="40">
        <f t="shared" si="166"/>
        <v>8</v>
      </c>
      <c r="E1967" s="40">
        <f t="shared" si="167"/>
        <v>16</v>
      </c>
      <c r="F1967" s="40" t="str">
        <f t="shared" si="168"/>
        <v>CALMELLY</v>
      </c>
      <c r="G1967" s="40" t="str">
        <f>VLOOKUP(F1967,'Effectif contrat'!A:B,2,FALSE)</f>
        <v xml:space="preserve">AIRBUS - MAINTENANCE OES </v>
      </c>
      <c r="H1967" s="32" t="s">
        <v>510</v>
      </c>
      <c r="I1967" s="32" t="s">
        <v>2243</v>
      </c>
      <c r="J1967" s="32"/>
      <c r="K1967" s="39">
        <v>0</v>
      </c>
      <c r="L1967" s="32">
        <v>1</v>
      </c>
      <c r="M1967" s="39">
        <v>0</v>
      </c>
      <c r="N1967" s="6"/>
      <c r="O1967" t="str">
        <f>VLOOKUP(I1967,Article_famille!A:B,2,FALSE)</f>
        <v>Pharmacie</v>
      </c>
      <c r="P1967" t="e">
        <f>VLOOKUP(A1967,'Copier commandes wix'!I:N,4,FALSE)</f>
        <v>#N/A</v>
      </c>
      <c r="Q1967">
        <f>VLOOKUP(G1967,'effectif par contrat'!A:B,2,FALSE)</f>
        <v>34</v>
      </c>
    </row>
    <row r="1968" spans="1:17" x14ac:dyDescent="0.35">
      <c r="A1968" s="58" t="s">
        <v>2242</v>
      </c>
      <c r="B1968" s="40" t="s">
        <v>1567</v>
      </c>
      <c r="C1968" s="40" t="str">
        <f t="shared" si="169"/>
        <v>Tristan</v>
      </c>
      <c r="D1968" s="40">
        <f t="shared" si="166"/>
        <v>8</v>
      </c>
      <c r="E1968" s="40">
        <f t="shared" si="167"/>
        <v>16</v>
      </c>
      <c r="F1968" s="40" t="str">
        <f t="shared" si="168"/>
        <v>CALMELLY</v>
      </c>
      <c r="G1968" s="40" t="str">
        <f>VLOOKUP(F1968,'Effectif contrat'!A:B,2,FALSE)</f>
        <v xml:space="preserve">AIRBUS - MAINTENANCE OES </v>
      </c>
      <c r="H1968" s="31" t="s">
        <v>510</v>
      </c>
      <c r="I1968" s="31" t="s">
        <v>599</v>
      </c>
      <c r="J1968" s="31"/>
      <c r="K1968" s="38">
        <v>0</v>
      </c>
      <c r="L1968" s="31">
        <v>2</v>
      </c>
      <c r="M1968" s="38">
        <v>0</v>
      </c>
      <c r="N1968" s="5"/>
      <c r="O1968" t="str">
        <f>VLOOKUP(I1968,Article_famille!A:B,2,FALSE)</f>
        <v>Pharmacie</v>
      </c>
      <c r="P1968" t="e">
        <f>VLOOKUP(A1968,'Copier commandes wix'!I:N,4,FALSE)</f>
        <v>#N/A</v>
      </c>
      <c r="Q1968">
        <f>VLOOKUP(G1968,'effectif par contrat'!A:B,2,FALSE)</f>
        <v>34</v>
      </c>
    </row>
    <row r="1969" spans="1:17" x14ac:dyDescent="0.35">
      <c r="A1969" s="58" t="s">
        <v>2242</v>
      </c>
      <c r="B1969" s="40" t="s">
        <v>1567</v>
      </c>
      <c r="C1969" s="40" t="str">
        <f t="shared" si="169"/>
        <v>Tristan</v>
      </c>
      <c r="D1969" s="40">
        <f t="shared" si="166"/>
        <v>8</v>
      </c>
      <c r="E1969" s="40">
        <f t="shared" si="167"/>
        <v>16</v>
      </c>
      <c r="F1969" s="40" t="str">
        <f t="shared" si="168"/>
        <v>CALMELLY</v>
      </c>
      <c r="G1969" s="40" t="str">
        <f>VLOOKUP(F1969,'Effectif contrat'!A:B,2,FALSE)</f>
        <v xml:space="preserve">AIRBUS - MAINTENANCE OES </v>
      </c>
      <c r="H1969" s="32" t="s">
        <v>510</v>
      </c>
      <c r="I1969" s="32" t="s">
        <v>2201</v>
      </c>
      <c r="J1969" s="32"/>
      <c r="K1969" s="39">
        <v>0</v>
      </c>
      <c r="L1969" s="32">
        <v>1</v>
      </c>
      <c r="M1969" s="39">
        <v>0</v>
      </c>
      <c r="N1969" s="6"/>
      <c r="O1969" t="str">
        <f>VLOOKUP(I1969,Article_famille!A:B,2,FALSE)</f>
        <v>Mains</v>
      </c>
      <c r="P1969" t="e">
        <f>VLOOKUP(A1969,'Copier commandes wix'!I:N,4,FALSE)</f>
        <v>#N/A</v>
      </c>
      <c r="Q1969">
        <f>VLOOKUP(G1969,'effectif par contrat'!A:B,2,FALSE)</f>
        <v>34</v>
      </c>
    </row>
    <row r="1970" spans="1:17" x14ac:dyDescent="0.35">
      <c r="A1970" s="58" t="s">
        <v>2244</v>
      </c>
      <c r="B1970" s="40" t="s">
        <v>1564</v>
      </c>
      <c r="C1970" s="40" t="str">
        <f t="shared" si="169"/>
        <v>Guillaume</v>
      </c>
      <c r="D1970" s="40">
        <f t="shared" si="166"/>
        <v>10</v>
      </c>
      <c r="E1970" s="40">
        <f t="shared" si="167"/>
        <v>14</v>
      </c>
      <c r="F1970" s="40" t="str">
        <f t="shared" si="168"/>
        <v>Noel</v>
      </c>
      <c r="G1970" s="40" t="str">
        <f>VLOOKUP(F1970,'Effectif contrat'!A:B,2,FALSE)</f>
        <v>SAFRAN NACELLES - MAINTENANCE</v>
      </c>
      <c r="H1970" s="31" t="s">
        <v>19</v>
      </c>
      <c r="I1970" s="31" t="s">
        <v>455</v>
      </c>
      <c r="J1970" s="31">
        <v>43</v>
      </c>
      <c r="K1970" s="38">
        <v>45.67</v>
      </c>
      <c r="L1970" s="31">
        <v>1</v>
      </c>
      <c r="M1970" s="38">
        <v>45.67</v>
      </c>
      <c r="N1970" s="5"/>
      <c r="O1970" t="str">
        <f>VLOOKUP(I1970,Article_famille!A:B,2,FALSE)</f>
        <v>Pieds</v>
      </c>
      <c r="P1970" t="e">
        <f>VLOOKUP(A1970,'Copier commandes wix'!I:N,4,FALSE)</f>
        <v>#N/A</v>
      </c>
      <c r="Q1970">
        <f>VLOOKUP(G1970,'effectif par contrat'!A:B,2,FALSE)</f>
        <v>12</v>
      </c>
    </row>
    <row r="1971" spans="1:17" x14ac:dyDescent="0.35">
      <c r="A1971" s="58" t="s">
        <v>2245</v>
      </c>
      <c r="B1971" s="40" t="s">
        <v>91</v>
      </c>
      <c r="C1971" s="40" t="str">
        <f t="shared" si="169"/>
        <v>pascal</v>
      </c>
      <c r="D1971" s="40">
        <f t="shared" si="166"/>
        <v>7</v>
      </c>
      <c r="E1971" s="40">
        <f t="shared" si="167"/>
        <v>13</v>
      </c>
      <c r="F1971" s="40" t="str">
        <f t="shared" si="168"/>
        <v>garcia</v>
      </c>
      <c r="G1971" s="40" t="str">
        <f>VLOOKUP(F1971,'Effectif contrat'!A:B,2,FALSE)</f>
        <v>PIONEER - MAINTENANCE</v>
      </c>
      <c r="H1971" s="31" t="s">
        <v>19</v>
      </c>
      <c r="I1971" s="31" t="s">
        <v>177</v>
      </c>
      <c r="J1971" s="31">
        <v>9</v>
      </c>
      <c r="K1971" s="38">
        <v>11.35</v>
      </c>
      <c r="L1971" s="31">
        <v>2</v>
      </c>
      <c r="M1971" s="38">
        <v>22.7</v>
      </c>
      <c r="N1971" s="5"/>
      <c r="O1971" t="str">
        <f>VLOOKUP(I1971,Article_famille!A:B,2,FALSE)</f>
        <v>Mains</v>
      </c>
      <c r="P1971" t="e">
        <f>VLOOKUP(A1971,'Copier commandes wix'!I:N,4,FALSE)</f>
        <v>#N/A</v>
      </c>
      <c r="Q1971">
        <f>VLOOKUP(G1971,'effectif par contrat'!A:B,2,FALSE)</f>
        <v>2</v>
      </c>
    </row>
    <row r="1972" spans="1:17" x14ac:dyDescent="0.35">
      <c r="A1972" s="58" t="s">
        <v>2245</v>
      </c>
      <c r="B1972" s="40" t="s">
        <v>91</v>
      </c>
      <c r="C1972" s="40" t="str">
        <f t="shared" si="169"/>
        <v>pascal</v>
      </c>
      <c r="D1972" s="40">
        <f t="shared" si="166"/>
        <v>7</v>
      </c>
      <c r="E1972" s="40">
        <f t="shared" si="167"/>
        <v>13</v>
      </c>
      <c r="F1972" s="40" t="str">
        <f t="shared" si="168"/>
        <v>garcia</v>
      </c>
      <c r="G1972" s="40" t="str">
        <f>VLOOKUP(F1972,'Effectif contrat'!A:B,2,FALSE)</f>
        <v>PIONEER - MAINTENANCE</v>
      </c>
      <c r="H1972" s="32" t="s">
        <v>19</v>
      </c>
      <c r="I1972" s="32" t="s">
        <v>176</v>
      </c>
      <c r="J1972" s="32">
        <v>9</v>
      </c>
      <c r="K1972" s="39">
        <v>7.6</v>
      </c>
      <c r="L1972" s="32">
        <v>2</v>
      </c>
      <c r="M1972" s="39">
        <v>15.2</v>
      </c>
      <c r="N1972" s="6"/>
      <c r="O1972" t="str">
        <f>VLOOKUP(I1972,Article_famille!A:B,2,FALSE)</f>
        <v>Mains</v>
      </c>
      <c r="P1972" t="e">
        <f>VLOOKUP(A1972,'Copier commandes wix'!I:N,4,FALSE)</f>
        <v>#N/A</v>
      </c>
      <c r="Q1972">
        <f>VLOOKUP(G1972,'effectif par contrat'!A:B,2,FALSE)</f>
        <v>2</v>
      </c>
    </row>
    <row r="1973" spans="1:17" x14ac:dyDescent="0.35">
      <c r="A1973" s="58" t="s">
        <v>2245</v>
      </c>
      <c r="B1973" s="40" t="s">
        <v>91</v>
      </c>
      <c r="C1973" s="40" t="str">
        <f t="shared" si="169"/>
        <v>pascal</v>
      </c>
      <c r="D1973" s="40">
        <f t="shared" si="166"/>
        <v>7</v>
      </c>
      <c r="E1973" s="40">
        <f t="shared" si="167"/>
        <v>13</v>
      </c>
      <c r="F1973" s="40" t="str">
        <f t="shared" si="168"/>
        <v>garcia</v>
      </c>
      <c r="G1973" s="40" t="str">
        <f>VLOOKUP(F1973,'Effectif contrat'!A:B,2,FALSE)</f>
        <v>PIONEER - MAINTENANCE</v>
      </c>
      <c r="H1973" s="31" t="s">
        <v>19</v>
      </c>
      <c r="I1973" s="31" t="s">
        <v>20</v>
      </c>
      <c r="J1973" s="31">
        <v>9</v>
      </c>
      <c r="K1973" s="38">
        <v>3.71</v>
      </c>
      <c r="L1973" s="31">
        <v>12</v>
      </c>
      <c r="M1973" s="38">
        <v>44.52</v>
      </c>
      <c r="N1973" s="5"/>
      <c r="O1973" t="str">
        <f>VLOOKUP(I1973,Article_famille!A:B,2,FALSE)</f>
        <v>Mains</v>
      </c>
      <c r="P1973" t="e">
        <f>VLOOKUP(A1973,'Copier commandes wix'!I:N,4,FALSE)</f>
        <v>#N/A</v>
      </c>
      <c r="Q1973">
        <f>VLOOKUP(G1973,'effectif par contrat'!A:B,2,FALSE)</f>
        <v>2</v>
      </c>
    </row>
    <row r="1974" spans="1:17" x14ac:dyDescent="0.35">
      <c r="A1974" s="58" t="s">
        <v>2246</v>
      </c>
      <c r="B1974" s="40" t="s">
        <v>576</v>
      </c>
      <c r="C1974" s="40" t="str">
        <f t="shared" si="169"/>
        <v>alexandre</v>
      </c>
      <c r="D1974" s="40">
        <f t="shared" si="166"/>
        <v>10</v>
      </c>
      <c r="E1974" s="40">
        <f t="shared" si="167"/>
        <v>20</v>
      </c>
      <c r="F1974" s="40" t="str">
        <f t="shared" si="168"/>
        <v>mourembles</v>
      </c>
      <c r="G1974" s="40" t="str">
        <f>VLOOKUP(F1974,'Effectif contrat'!A:B,2,FALSE)</f>
        <v>CLIENTS DIVERS - TRAVAUX &amp; MAINTENANCE</v>
      </c>
      <c r="H1974" s="31" t="s">
        <v>112</v>
      </c>
      <c r="I1974" s="31" t="s">
        <v>113</v>
      </c>
      <c r="J1974" s="31" t="s">
        <v>13</v>
      </c>
      <c r="K1974" s="38">
        <v>0</v>
      </c>
      <c r="L1974" s="31">
        <v>2</v>
      </c>
      <c r="M1974" s="38">
        <v>0</v>
      </c>
      <c r="N1974" s="5"/>
      <c r="O1974" t="str">
        <f>VLOOKUP(I1974,Article_famille!A:B,2,FALSE)</f>
        <v>VPI</v>
      </c>
      <c r="P1974" t="e">
        <f>VLOOKUP(A1974,'Copier commandes wix'!I:N,4,FALSE)</f>
        <v>#N/A</v>
      </c>
      <c r="Q1974">
        <f>VLOOKUP(G1974,'effectif par contrat'!A:B,2,FALSE)</f>
        <v>8</v>
      </c>
    </row>
    <row r="1975" spans="1:17" x14ac:dyDescent="0.35">
      <c r="A1975" s="58" t="s">
        <v>2242</v>
      </c>
      <c r="B1975" s="40" t="s">
        <v>1567</v>
      </c>
      <c r="C1975" s="40" t="str">
        <f t="shared" si="169"/>
        <v>Tristan</v>
      </c>
      <c r="D1975" s="40">
        <f t="shared" si="166"/>
        <v>8</v>
      </c>
      <c r="E1975" s="40">
        <f t="shared" si="167"/>
        <v>16</v>
      </c>
      <c r="F1975" s="40" t="str">
        <f t="shared" si="168"/>
        <v>CALMELLY</v>
      </c>
      <c r="G1975" s="40" t="str">
        <f>VLOOKUP(F1975,'Effectif contrat'!A:B,2,FALSE)</f>
        <v xml:space="preserve">AIRBUS - MAINTENANCE OES </v>
      </c>
      <c r="H1975" s="31" t="s">
        <v>510</v>
      </c>
      <c r="I1975" s="31" t="s">
        <v>597</v>
      </c>
      <c r="J1975" s="31"/>
      <c r="K1975" s="38">
        <v>0</v>
      </c>
      <c r="L1975" s="31">
        <v>2</v>
      </c>
      <c r="M1975" s="38">
        <v>0</v>
      </c>
      <c r="N1975" s="5"/>
      <c r="O1975" t="str">
        <f>VLOOKUP(I1975,Article_famille!A:B,2,FALSE)</f>
        <v>Pharmacie</v>
      </c>
      <c r="P1975" t="e">
        <f>VLOOKUP(A1975,'Copier commandes wix'!I:N,4,FALSE)</f>
        <v>#N/A</v>
      </c>
      <c r="Q1975">
        <f>VLOOKUP(G1975,'effectif par contrat'!A:B,2,FALSE)</f>
        <v>34</v>
      </c>
    </row>
    <row r="1976" spans="1:17" x14ac:dyDescent="0.35">
      <c r="A1976" s="58" t="s">
        <v>2242</v>
      </c>
      <c r="B1976" s="40" t="s">
        <v>1567</v>
      </c>
      <c r="C1976" s="40" t="str">
        <f t="shared" si="169"/>
        <v>Tristan</v>
      </c>
      <c r="D1976" s="40">
        <f t="shared" si="166"/>
        <v>8</v>
      </c>
      <c r="E1976" s="40">
        <f t="shared" si="167"/>
        <v>16</v>
      </c>
      <c r="F1976" s="40" t="str">
        <f t="shared" si="168"/>
        <v>CALMELLY</v>
      </c>
      <c r="G1976" s="40" t="str">
        <f>VLOOKUP(F1976,'Effectif contrat'!A:B,2,FALSE)</f>
        <v xml:space="preserve">AIRBUS - MAINTENANCE OES </v>
      </c>
      <c r="H1976" s="32" t="s">
        <v>510</v>
      </c>
      <c r="I1976" s="32" t="s">
        <v>1570</v>
      </c>
      <c r="J1976" s="32"/>
      <c r="K1976" s="39">
        <v>0</v>
      </c>
      <c r="L1976" s="32">
        <v>2</v>
      </c>
      <c r="M1976" s="39">
        <v>0</v>
      </c>
      <c r="N1976" s="6"/>
      <c r="O1976" t="str">
        <f>VLOOKUP(I1976,Article_famille!A:B,2,FALSE)</f>
        <v>Pharmacie</v>
      </c>
      <c r="P1976" t="e">
        <f>VLOOKUP(A1976,'Copier commandes wix'!I:N,4,FALSE)</f>
        <v>#N/A</v>
      </c>
      <c r="Q1976">
        <f>VLOOKUP(G1976,'effectif par contrat'!A:B,2,FALSE)</f>
        <v>34</v>
      </c>
    </row>
    <row r="1977" spans="1:17" x14ac:dyDescent="0.35">
      <c r="A1977" s="58" t="s">
        <v>2242</v>
      </c>
      <c r="B1977" s="40" t="s">
        <v>1567</v>
      </c>
      <c r="C1977" s="40" t="str">
        <f t="shared" si="169"/>
        <v>Tristan</v>
      </c>
      <c r="D1977" s="40">
        <f t="shared" si="166"/>
        <v>8</v>
      </c>
      <c r="E1977" s="40">
        <f t="shared" si="167"/>
        <v>16</v>
      </c>
      <c r="F1977" s="40" t="str">
        <f t="shared" si="168"/>
        <v>CALMELLY</v>
      </c>
      <c r="G1977" s="40" t="str">
        <f>VLOOKUP(F1977,'Effectif contrat'!A:B,2,FALSE)</f>
        <v xml:space="preserve">AIRBUS - MAINTENANCE OES </v>
      </c>
      <c r="H1977" s="31" t="s">
        <v>510</v>
      </c>
      <c r="I1977" s="31" t="s">
        <v>598</v>
      </c>
      <c r="J1977" s="31"/>
      <c r="K1977" s="38">
        <v>0</v>
      </c>
      <c r="L1977" s="31">
        <v>2</v>
      </c>
      <c r="M1977" s="38">
        <v>0</v>
      </c>
      <c r="N1977" s="5"/>
      <c r="O1977" t="str">
        <f>VLOOKUP(I1977,Article_famille!A:B,2,FALSE)</f>
        <v>Pharmacie</v>
      </c>
      <c r="P1977" t="e">
        <f>VLOOKUP(A1977,'Copier commandes wix'!I:N,4,FALSE)</f>
        <v>#N/A</v>
      </c>
      <c r="Q1977">
        <f>VLOOKUP(G1977,'effectif par contrat'!A:B,2,FALSE)</f>
        <v>34</v>
      </c>
    </row>
    <row r="1978" spans="1:17" x14ac:dyDescent="0.35">
      <c r="A1978" s="58" t="s">
        <v>2242</v>
      </c>
      <c r="B1978" s="40" t="s">
        <v>1567</v>
      </c>
      <c r="C1978" s="40" t="str">
        <f t="shared" si="169"/>
        <v>Tristan</v>
      </c>
      <c r="D1978" s="40">
        <f t="shared" si="166"/>
        <v>8</v>
      </c>
      <c r="E1978" s="40">
        <f t="shared" si="167"/>
        <v>16</v>
      </c>
      <c r="F1978" s="40" t="str">
        <f t="shared" si="168"/>
        <v>CALMELLY</v>
      </c>
      <c r="G1978" s="40" t="str">
        <f>VLOOKUP(F1978,'Effectif contrat'!A:B,2,FALSE)</f>
        <v xml:space="preserve">AIRBUS - MAINTENANCE OES </v>
      </c>
      <c r="H1978" s="32" t="s">
        <v>510</v>
      </c>
      <c r="I1978" s="32" t="s">
        <v>2243</v>
      </c>
      <c r="J1978" s="32"/>
      <c r="K1978" s="39">
        <v>0</v>
      </c>
      <c r="L1978" s="32">
        <v>1</v>
      </c>
      <c r="M1978" s="39">
        <v>0</v>
      </c>
      <c r="N1978" s="6"/>
      <c r="O1978" t="str">
        <f>VLOOKUP(I1978,Article_famille!A:B,2,FALSE)</f>
        <v>Pharmacie</v>
      </c>
      <c r="P1978" t="e">
        <f>VLOOKUP(A1978,'Copier commandes wix'!I:N,4,FALSE)</f>
        <v>#N/A</v>
      </c>
      <c r="Q1978">
        <f>VLOOKUP(G1978,'effectif par contrat'!A:B,2,FALSE)</f>
        <v>34</v>
      </c>
    </row>
    <row r="1979" spans="1:17" x14ac:dyDescent="0.35">
      <c r="A1979" s="58" t="s">
        <v>2242</v>
      </c>
      <c r="B1979" s="40" t="s">
        <v>1567</v>
      </c>
      <c r="C1979" s="40" t="str">
        <f t="shared" si="169"/>
        <v>Tristan</v>
      </c>
      <c r="D1979" s="40">
        <f t="shared" si="166"/>
        <v>8</v>
      </c>
      <c r="E1979" s="40">
        <f t="shared" si="167"/>
        <v>16</v>
      </c>
      <c r="F1979" s="40" t="str">
        <f t="shared" si="168"/>
        <v>CALMELLY</v>
      </c>
      <c r="G1979" s="40" t="str">
        <f>VLOOKUP(F1979,'Effectif contrat'!A:B,2,FALSE)</f>
        <v xml:space="preserve">AIRBUS - MAINTENANCE OES </v>
      </c>
      <c r="H1979" s="31" t="s">
        <v>510</v>
      </c>
      <c r="I1979" s="31" t="s">
        <v>599</v>
      </c>
      <c r="J1979" s="31"/>
      <c r="K1979" s="38">
        <v>0</v>
      </c>
      <c r="L1979" s="31">
        <v>2</v>
      </c>
      <c r="M1979" s="38">
        <v>0</v>
      </c>
      <c r="N1979" s="5"/>
      <c r="O1979" t="str">
        <f>VLOOKUP(I1979,Article_famille!A:B,2,FALSE)</f>
        <v>Pharmacie</v>
      </c>
      <c r="P1979" t="e">
        <f>VLOOKUP(A1979,'Copier commandes wix'!I:N,4,FALSE)</f>
        <v>#N/A</v>
      </c>
      <c r="Q1979">
        <f>VLOOKUP(G1979,'effectif par contrat'!A:B,2,FALSE)</f>
        <v>34</v>
      </c>
    </row>
    <row r="1980" spans="1:17" x14ac:dyDescent="0.35">
      <c r="A1980" s="58" t="s">
        <v>2242</v>
      </c>
      <c r="B1980" s="40" t="s">
        <v>1567</v>
      </c>
      <c r="C1980" s="40" t="str">
        <f t="shared" si="169"/>
        <v>Tristan</v>
      </c>
      <c r="D1980" s="40">
        <f t="shared" si="166"/>
        <v>8</v>
      </c>
      <c r="E1980" s="40">
        <f t="shared" si="167"/>
        <v>16</v>
      </c>
      <c r="F1980" s="40" t="str">
        <f t="shared" si="168"/>
        <v>CALMELLY</v>
      </c>
      <c r="G1980" s="40" t="str">
        <f>VLOOKUP(F1980,'Effectif contrat'!A:B,2,FALSE)</f>
        <v xml:space="preserve">AIRBUS - MAINTENANCE OES </v>
      </c>
      <c r="H1980" s="32" t="s">
        <v>510</v>
      </c>
      <c r="I1980" s="32" t="s">
        <v>2201</v>
      </c>
      <c r="J1980" s="32"/>
      <c r="K1980" s="39">
        <v>0</v>
      </c>
      <c r="L1980" s="32">
        <v>1</v>
      </c>
      <c r="M1980" s="39">
        <v>0</v>
      </c>
      <c r="N1980" s="6"/>
      <c r="O1980" t="str">
        <f>VLOOKUP(I1980,Article_famille!A:B,2,FALSE)</f>
        <v>Mains</v>
      </c>
      <c r="P1980" t="e">
        <f>VLOOKUP(A1980,'Copier commandes wix'!I:N,4,FALSE)</f>
        <v>#N/A</v>
      </c>
      <c r="Q1980">
        <f>VLOOKUP(G1980,'effectif par contrat'!A:B,2,FALSE)</f>
        <v>34</v>
      </c>
    </row>
    <row r="1981" spans="1:17" x14ac:dyDescent="0.35">
      <c r="A1981" s="58" t="s">
        <v>2245</v>
      </c>
      <c r="B1981" s="40" t="s">
        <v>91</v>
      </c>
      <c r="C1981" s="40" t="str">
        <f t="shared" si="169"/>
        <v>pascal</v>
      </c>
      <c r="D1981" s="40">
        <f t="shared" si="166"/>
        <v>7</v>
      </c>
      <c r="E1981" s="40">
        <f t="shared" si="167"/>
        <v>13</v>
      </c>
      <c r="F1981" s="40" t="str">
        <f t="shared" si="168"/>
        <v>garcia</v>
      </c>
      <c r="G1981" s="40" t="str">
        <f>VLOOKUP(F1981,'Effectif contrat'!A:B,2,FALSE)</f>
        <v>PIONEER - MAINTENANCE</v>
      </c>
      <c r="H1981" s="31" t="s">
        <v>19</v>
      </c>
      <c r="I1981" s="31" t="s">
        <v>177</v>
      </c>
      <c r="J1981" s="31">
        <v>9</v>
      </c>
      <c r="K1981" s="38">
        <v>11.35</v>
      </c>
      <c r="L1981" s="31">
        <v>2</v>
      </c>
      <c r="M1981" s="38">
        <v>22.7</v>
      </c>
      <c r="N1981" s="5"/>
      <c r="O1981" t="str">
        <f>VLOOKUP(I1981,Article_famille!A:B,2,FALSE)</f>
        <v>Mains</v>
      </c>
      <c r="P1981" t="e">
        <f>VLOOKUP(A1981,'Copier commandes wix'!I:N,4,FALSE)</f>
        <v>#N/A</v>
      </c>
      <c r="Q1981">
        <f>VLOOKUP(G1981,'effectif par contrat'!A:B,2,FALSE)</f>
        <v>2</v>
      </c>
    </row>
    <row r="1982" spans="1:17" x14ac:dyDescent="0.35">
      <c r="A1982" s="58" t="s">
        <v>2245</v>
      </c>
      <c r="B1982" s="40" t="s">
        <v>91</v>
      </c>
      <c r="C1982" s="40" t="str">
        <f t="shared" si="169"/>
        <v>pascal</v>
      </c>
      <c r="D1982" s="40">
        <f t="shared" si="166"/>
        <v>7</v>
      </c>
      <c r="E1982" s="40">
        <f t="shared" si="167"/>
        <v>13</v>
      </c>
      <c r="F1982" s="40" t="str">
        <f t="shared" si="168"/>
        <v>garcia</v>
      </c>
      <c r="G1982" s="40" t="str">
        <f>VLOOKUP(F1982,'Effectif contrat'!A:B,2,FALSE)</f>
        <v>PIONEER - MAINTENANCE</v>
      </c>
      <c r="H1982" s="32" t="s">
        <v>19</v>
      </c>
      <c r="I1982" s="32" t="s">
        <v>176</v>
      </c>
      <c r="J1982" s="32">
        <v>9</v>
      </c>
      <c r="K1982" s="39">
        <v>7.6</v>
      </c>
      <c r="L1982" s="32">
        <v>2</v>
      </c>
      <c r="M1982" s="39">
        <v>15.2</v>
      </c>
      <c r="N1982" s="6"/>
      <c r="O1982" t="str">
        <f>VLOOKUP(I1982,Article_famille!A:B,2,FALSE)</f>
        <v>Mains</v>
      </c>
      <c r="P1982" t="e">
        <f>VLOOKUP(A1982,'Copier commandes wix'!I:N,4,FALSE)</f>
        <v>#N/A</v>
      </c>
      <c r="Q1982">
        <f>VLOOKUP(G1982,'effectif par contrat'!A:B,2,FALSE)</f>
        <v>2</v>
      </c>
    </row>
    <row r="1983" spans="1:17" x14ac:dyDescent="0.35">
      <c r="A1983" s="58" t="s">
        <v>2245</v>
      </c>
      <c r="B1983" s="40" t="s">
        <v>91</v>
      </c>
      <c r="C1983" s="40" t="str">
        <f t="shared" si="169"/>
        <v>pascal</v>
      </c>
      <c r="D1983" s="40">
        <f t="shared" si="166"/>
        <v>7</v>
      </c>
      <c r="E1983" s="40">
        <f t="shared" si="167"/>
        <v>13</v>
      </c>
      <c r="F1983" s="40" t="str">
        <f t="shared" si="168"/>
        <v>garcia</v>
      </c>
      <c r="G1983" s="40" t="str">
        <f>VLOOKUP(F1983,'Effectif contrat'!A:B,2,FALSE)</f>
        <v>PIONEER - MAINTENANCE</v>
      </c>
      <c r="H1983" s="31" t="s">
        <v>19</v>
      </c>
      <c r="I1983" s="31" t="s">
        <v>20</v>
      </c>
      <c r="J1983" s="31">
        <v>9</v>
      </c>
      <c r="K1983" s="38">
        <v>3.71</v>
      </c>
      <c r="L1983" s="31">
        <v>12</v>
      </c>
      <c r="M1983" s="38">
        <v>44.52</v>
      </c>
      <c r="N1983" s="5"/>
      <c r="O1983" t="str">
        <f>VLOOKUP(I1983,Article_famille!A:B,2,FALSE)</f>
        <v>Mains</v>
      </c>
      <c r="P1983" t="e">
        <f>VLOOKUP(A1983,'Copier commandes wix'!I:N,4,FALSE)</f>
        <v>#N/A</v>
      </c>
      <c r="Q1983">
        <f>VLOOKUP(G1983,'effectif par contrat'!A:B,2,FALSE)</f>
        <v>2</v>
      </c>
    </row>
    <row r="1984" spans="1:17" x14ac:dyDescent="0.35">
      <c r="A1984" s="58" t="s">
        <v>2247</v>
      </c>
      <c r="B1984" s="40" t="s">
        <v>17</v>
      </c>
      <c r="C1984" s="40" t="str">
        <f t="shared" si="169"/>
        <v>alexis</v>
      </c>
      <c r="D1984" s="40">
        <f t="shared" si="166"/>
        <v>7</v>
      </c>
      <c r="E1984" s="40">
        <f t="shared" si="167"/>
        <v>15</v>
      </c>
      <c r="F1984" s="40" t="str">
        <f t="shared" si="168"/>
        <v>TAMOWSKI</v>
      </c>
      <c r="G1984" s="40" t="str">
        <f>VLOOKUP(F1984,'Effectif contrat'!A:B,2,FALSE)</f>
        <v>AIRBUS - MAINTENANCE MOSE</v>
      </c>
      <c r="H1984" s="31" t="s">
        <v>574</v>
      </c>
      <c r="I1984" s="31" t="s">
        <v>1560</v>
      </c>
      <c r="J1984" s="31">
        <v>40</v>
      </c>
      <c r="K1984" s="38">
        <v>59.5</v>
      </c>
      <c r="L1984" s="31">
        <v>1</v>
      </c>
      <c r="M1984" s="38">
        <v>59.5</v>
      </c>
      <c r="N1984" s="5"/>
      <c r="O1984" t="str">
        <f>VLOOKUP(I1984,Article_famille!A:B,2,FALSE)</f>
        <v>Pieds</v>
      </c>
      <c r="P1984" t="e">
        <f>VLOOKUP(A1984,'Copier commandes wix'!I:N,4,FALSE)</f>
        <v>#N/A</v>
      </c>
      <c r="Q1984">
        <f>VLOOKUP(G1984,'effectif par contrat'!A:B,2,FALSE)</f>
        <v>37</v>
      </c>
    </row>
    <row r="1985" spans="1:17" x14ac:dyDescent="0.35">
      <c r="A1985" s="58" t="s">
        <v>2247</v>
      </c>
      <c r="B1985" s="40" t="s">
        <v>17</v>
      </c>
      <c r="C1985" s="40" t="str">
        <f t="shared" si="169"/>
        <v>alexis</v>
      </c>
      <c r="D1985" s="40">
        <f t="shared" si="166"/>
        <v>7</v>
      </c>
      <c r="E1985" s="40">
        <f t="shared" si="167"/>
        <v>15</v>
      </c>
      <c r="F1985" s="40" t="str">
        <f t="shared" si="168"/>
        <v>TAMOWSKI</v>
      </c>
      <c r="G1985" s="40" t="str">
        <f>VLOOKUP(F1985,'Effectif contrat'!A:B,2,FALSE)</f>
        <v>AIRBUS - MAINTENANCE MOSE</v>
      </c>
      <c r="H1985" s="32" t="s">
        <v>574</v>
      </c>
      <c r="I1985" s="32" t="s">
        <v>1560</v>
      </c>
      <c r="J1985" s="32">
        <v>43</v>
      </c>
      <c r="K1985" s="39">
        <v>59.5</v>
      </c>
      <c r="L1985" s="32">
        <v>1</v>
      </c>
      <c r="M1985" s="39">
        <v>59.5</v>
      </c>
      <c r="N1985" s="6"/>
      <c r="O1985" t="str">
        <f>VLOOKUP(I1985,Article_famille!A:B,2,FALSE)</f>
        <v>Pieds</v>
      </c>
      <c r="P1985" t="e">
        <f>VLOOKUP(A1985,'Copier commandes wix'!I:N,4,FALSE)</f>
        <v>#N/A</v>
      </c>
      <c r="Q1985">
        <f>VLOOKUP(G1985,'effectif par contrat'!A:B,2,FALSE)</f>
        <v>37</v>
      </c>
    </row>
    <row r="1986" spans="1:17" x14ac:dyDescent="0.35">
      <c r="A1986" s="58" t="s">
        <v>2248</v>
      </c>
      <c r="B1986" s="40" t="s">
        <v>473</v>
      </c>
      <c r="C1986" s="40" t="str">
        <f t="shared" si="169"/>
        <v>Philippe</v>
      </c>
      <c r="D1986" s="40">
        <f t="shared" si="166"/>
        <v>9</v>
      </c>
      <c r="E1986" s="40">
        <f t="shared" si="167"/>
        <v>17</v>
      </c>
      <c r="F1986" s="40" t="str">
        <f t="shared" si="168"/>
        <v>Rousseau</v>
      </c>
      <c r="G1986" s="40" t="str">
        <f>VLOOKUP(F1986,'Effectif contrat'!A:B,2,FALSE)</f>
        <v>METHODES</v>
      </c>
      <c r="H1986" s="31" t="s">
        <v>19</v>
      </c>
      <c r="I1986" s="31" t="s">
        <v>37</v>
      </c>
      <c r="J1986" s="31">
        <v>42</v>
      </c>
      <c r="K1986" s="38">
        <v>35.200000000000003</v>
      </c>
      <c r="L1986" s="31">
        <v>1</v>
      </c>
      <c r="M1986" s="38">
        <v>35.200000000000003</v>
      </c>
      <c r="N1986" s="5"/>
      <c r="O1986" t="str">
        <f>VLOOKUP(I1986,Article_famille!A:B,2,FALSE)</f>
        <v>Pieds</v>
      </c>
      <c r="P1986" t="e">
        <f>VLOOKUP(A1986,'Copier commandes wix'!I:N,4,FALSE)</f>
        <v>#N/A</v>
      </c>
      <c r="Q1986">
        <f>VLOOKUP(G1986,'effectif par contrat'!A:B,2,FALSE)</f>
        <v>9</v>
      </c>
    </row>
    <row r="1987" spans="1:17" x14ac:dyDescent="0.35">
      <c r="A1987" s="58" t="s">
        <v>2248</v>
      </c>
      <c r="B1987" s="40" t="s">
        <v>473</v>
      </c>
      <c r="C1987" s="40" t="str">
        <f t="shared" si="169"/>
        <v>Philippe</v>
      </c>
      <c r="D1987" s="40">
        <f t="shared" si="166"/>
        <v>9</v>
      </c>
      <c r="E1987" s="40">
        <f t="shared" si="167"/>
        <v>17</v>
      </c>
      <c r="F1987" s="40" t="str">
        <f t="shared" si="168"/>
        <v>Rousseau</v>
      </c>
      <c r="G1987" s="40" t="str">
        <f>VLOOKUP(F1987,'Effectif contrat'!A:B,2,FALSE)</f>
        <v>METHODES</v>
      </c>
      <c r="H1987" s="32" t="s">
        <v>112</v>
      </c>
      <c r="I1987" s="32" t="s">
        <v>113</v>
      </c>
      <c r="J1987" s="32" t="s">
        <v>209</v>
      </c>
      <c r="K1987" s="39">
        <v>0</v>
      </c>
      <c r="L1987" s="32">
        <v>2</v>
      </c>
      <c r="M1987" s="39">
        <v>0</v>
      </c>
      <c r="N1987" s="6"/>
      <c r="O1987" t="str">
        <f>VLOOKUP(I1987,Article_famille!A:B,2,FALSE)</f>
        <v>VPI</v>
      </c>
      <c r="P1987" t="e">
        <f>VLOOKUP(A1987,'Copier commandes wix'!I:N,4,FALSE)</f>
        <v>#N/A</v>
      </c>
      <c r="Q1987">
        <f>VLOOKUP(G1987,'effectif par contrat'!A:B,2,FALSE)</f>
        <v>9</v>
      </c>
    </row>
    <row r="1988" spans="1:17" x14ac:dyDescent="0.35">
      <c r="A1988" s="58" t="s">
        <v>2248</v>
      </c>
      <c r="B1988" s="40" t="s">
        <v>473</v>
      </c>
      <c r="C1988" s="40" t="str">
        <f t="shared" si="169"/>
        <v>Philippe</v>
      </c>
      <c r="D1988" s="40">
        <f t="shared" si="166"/>
        <v>9</v>
      </c>
      <c r="E1988" s="40">
        <f t="shared" si="167"/>
        <v>17</v>
      </c>
      <c r="F1988" s="40" t="str">
        <f t="shared" si="168"/>
        <v>Rousseau</v>
      </c>
      <c r="G1988" s="40" t="str">
        <f>VLOOKUP(F1988,'Effectif contrat'!A:B,2,FALSE)</f>
        <v>METHODES</v>
      </c>
      <c r="H1988" s="31" t="s">
        <v>112</v>
      </c>
      <c r="I1988" s="31" t="s">
        <v>208</v>
      </c>
      <c r="J1988" s="31" t="s">
        <v>602</v>
      </c>
      <c r="K1988" s="38">
        <v>0</v>
      </c>
      <c r="L1988" s="31">
        <v>2</v>
      </c>
      <c r="M1988" s="38">
        <v>0</v>
      </c>
      <c r="N1988" s="5"/>
      <c r="O1988" t="str">
        <f>VLOOKUP(I1988,Article_famille!A:B,2,FALSE)</f>
        <v>VPI</v>
      </c>
      <c r="P1988" t="e">
        <f>VLOOKUP(A1988,'Copier commandes wix'!I:N,4,FALSE)</f>
        <v>#N/A</v>
      </c>
      <c r="Q1988">
        <f>VLOOKUP(G1988,'effectif par contrat'!A:B,2,FALSE)</f>
        <v>9</v>
      </c>
    </row>
    <row r="1989" spans="1:17" x14ac:dyDescent="0.35">
      <c r="A1989" s="58" t="s">
        <v>2248</v>
      </c>
      <c r="B1989" s="40" t="s">
        <v>473</v>
      </c>
      <c r="C1989" s="40" t="str">
        <f t="shared" si="169"/>
        <v>Philippe</v>
      </c>
      <c r="D1989" s="40">
        <f t="shared" si="166"/>
        <v>9</v>
      </c>
      <c r="E1989" s="40">
        <f t="shared" si="167"/>
        <v>17</v>
      </c>
      <c r="F1989" s="40" t="str">
        <f t="shared" si="168"/>
        <v>Rousseau</v>
      </c>
      <c r="G1989" s="40" t="str">
        <f>VLOOKUP(F1989,'Effectif contrat'!A:B,2,FALSE)</f>
        <v>METHODES</v>
      </c>
      <c r="H1989" s="32" t="s">
        <v>112</v>
      </c>
      <c r="I1989" s="32" t="s">
        <v>207</v>
      </c>
      <c r="J1989" s="32" t="s">
        <v>493</v>
      </c>
      <c r="K1989" s="39">
        <v>0</v>
      </c>
      <c r="L1989" s="32">
        <v>2</v>
      </c>
      <c r="M1989" s="39">
        <v>0</v>
      </c>
      <c r="N1989" s="6"/>
      <c r="O1989" t="str">
        <f>VLOOKUP(I1989,Article_famille!A:B,2,FALSE)</f>
        <v>VPI</v>
      </c>
      <c r="P1989" t="e">
        <f>VLOOKUP(A1989,'Copier commandes wix'!I:N,4,FALSE)</f>
        <v>#N/A</v>
      </c>
      <c r="Q1989">
        <f>VLOOKUP(G1989,'effectif par contrat'!A:B,2,FALSE)</f>
        <v>9</v>
      </c>
    </row>
    <row r="1990" spans="1:17" x14ac:dyDescent="0.35">
      <c r="A1990" s="58" t="s">
        <v>2248</v>
      </c>
      <c r="B1990" s="40" t="s">
        <v>473</v>
      </c>
      <c r="C1990" s="40" t="str">
        <f t="shared" si="169"/>
        <v>Philippe</v>
      </c>
      <c r="D1990" s="40">
        <f t="shared" si="166"/>
        <v>9</v>
      </c>
      <c r="E1990" s="40">
        <f t="shared" si="167"/>
        <v>17</v>
      </c>
      <c r="F1990" s="40" t="str">
        <f t="shared" si="168"/>
        <v>Rousseau</v>
      </c>
      <c r="G1990" s="40" t="str">
        <f>VLOOKUP(F1990,'Effectif contrat'!A:B,2,FALSE)</f>
        <v>METHODES</v>
      </c>
      <c r="H1990" s="31" t="s">
        <v>19</v>
      </c>
      <c r="I1990" s="31" t="s">
        <v>499</v>
      </c>
      <c r="J1990" s="31"/>
      <c r="K1990" s="38">
        <v>12.9</v>
      </c>
      <c r="L1990" s="31">
        <v>1</v>
      </c>
      <c r="M1990" s="38">
        <v>12.9</v>
      </c>
      <c r="N1990" s="5"/>
      <c r="O1990" t="str">
        <f>VLOOKUP(I1990,Article_famille!A:B,2,FALSE)</f>
        <v>Tête</v>
      </c>
      <c r="P1990" t="e">
        <f>VLOOKUP(A1990,'Copier commandes wix'!I:N,4,FALSE)</f>
        <v>#N/A</v>
      </c>
      <c r="Q1990">
        <f>VLOOKUP(G1990,'effectif par contrat'!A:B,2,FALSE)</f>
        <v>9</v>
      </c>
    </row>
    <row r="1991" spans="1:17" x14ac:dyDescent="0.35">
      <c r="A1991" s="58" t="s">
        <v>2248</v>
      </c>
      <c r="B1991" s="40" t="s">
        <v>473</v>
      </c>
      <c r="C1991" s="40" t="str">
        <f t="shared" si="169"/>
        <v>Philippe</v>
      </c>
      <c r="D1991" s="40">
        <f t="shared" si="166"/>
        <v>9</v>
      </c>
      <c r="E1991" s="40">
        <f t="shared" si="167"/>
        <v>17</v>
      </c>
      <c r="F1991" s="40" t="str">
        <f t="shared" si="168"/>
        <v>Rousseau</v>
      </c>
      <c r="G1991" s="40" t="str">
        <f>VLOOKUP(F1991,'Effectif contrat'!A:B,2,FALSE)</f>
        <v>METHODES</v>
      </c>
      <c r="H1991" s="32" t="s">
        <v>19</v>
      </c>
      <c r="I1991" s="32" t="s">
        <v>468</v>
      </c>
      <c r="J1991" s="32"/>
      <c r="K1991" s="39">
        <v>5.63</v>
      </c>
      <c r="L1991" s="32">
        <v>1</v>
      </c>
      <c r="M1991" s="39">
        <v>5.63</v>
      </c>
      <c r="N1991" s="6"/>
      <c r="O1991" t="str">
        <f>VLOOKUP(I1991,Article_famille!A:B,2,FALSE)</f>
        <v>Yeux</v>
      </c>
      <c r="P1991" t="e">
        <f>VLOOKUP(A1991,'Copier commandes wix'!I:N,4,FALSE)</f>
        <v>#N/A</v>
      </c>
      <c r="Q1991">
        <f>VLOOKUP(G1991,'effectif par contrat'!A:B,2,FALSE)</f>
        <v>9</v>
      </c>
    </row>
    <row r="1992" spans="1:17" x14ac:dyDescent="0.35">
      <c r="A1992" s="58" t="s">
        <v>2249</v>
      </c>
      <c r="B1992" s="40" t="s">
        <v>1557</v>
      </c>
      <c r="C1992" s="40" t="str">
        <f t="shared" si="169"/>
        <v>Tristan</v>
      </c>
      <c r="D1992" s="40">
        <f t="shared" si="166"/>
        <v>8</v>
      </c>
      <c r="E1992" s="40">
        <f t="shared" si="167"/>
        <v>16</v>
      </c>
      <c r="F1992" s="40" t="str">
        <f t="shared" si="168"/>
        <v>Calmelly</v>
      </c>
      <c r="G1992" s="40" t="str">
        <f>VLOOKUP(F1992,'Effectif contrat'!A:B,2,FALSE)</f>
        <v xml:space="preserve">AIRBUS - MAINTENANCE OES </v>
      </c>
      <c r="H1992" s="31" t="s">
        <v>19</v>
      </c>
      <c r="I1992" s="31" t="s">
        <v>37</v>
      </c>
      <c r="J1992" s="31">
        <v>43</v>
      </c>
      <c r="K1992" s="38">
        <v>35.200000000000003</v>
      </c>
      <c r="L1992" s="31">
        <v>1</v>
      </c>
      <c r="M1992" s="38">
        <v>35.200000000000003</v>
      </c>
      <c r="N1992" s="5"/>
      <c r="O1992" t="str">
        <f>VLOOKUP(I1992,Article_famille!A:B,2,FALSE)</f>
        <v>Pieds</v>
      </c>
      <c r="P1992" t="e">
        <f>VLOOKUP(A1992,'Copier commandes wix'!I:N,4,FALSE)</f>
        <v>#N/A</v>
      </c>
      <c r="Q1992">
        <f>VLOOKUP(G1992,'effectif par contrat'!A:B,2,FALSE)</f>
        <v>34</v>
      </c>
    </row>
    <row r="1993" spans="1:17" x14ac:dyDescent="0.35">
      <c r="A1993" s="58" t="s">
        <v>2250</v>
      </c>
      <c r="B1993" s="40" t="s">
        <v>1567</v>
      </c>
      <c r="C1993" s="40" t="str">
        <f t="shared" si="169"/>
        <v>Tristan</v>
      </c>
      <c r="D1993" s="40">
        <f t="shared" ref="D1993:D2050" si="170">LEN(C1993)+1</f>
        <v>8</v>
      </c>
      <c r="E1993" s="40">
        <f t="shared" ref="E1993:E2050" si="171">LEN(B1993)</f>
        <v>16</v>
      </c>
      <c r="F1993" s="40" t="str">
        <f t="shared" si="168"/>
        <v>CALMELLY</v>
      </c>
      <c r="G1993" s="40" t="str">
        <f>VLOOKUP(F1993,'Effectif contrat'!A:B,2,FALSE)</f>
        <v xml:space="preserve">AIRBUS - MAINTENANCE OES </v>
      </c>
      <c r="H1993" s="31" t="s">
        <v>112</v>
      </c>
      <c r="I1993" s="31" t="s">
        <v>113</v>
      </c>
      <c r="J1993" s="31" t="s">
        <v>13</v>
      </c>
      <c r="K1993" s="38">
        <v>0</v>
      </c>
      <c r="L1993" s="31">
        <v>5</v>
      </c>
      <c r="M1993" s="38">
        <v>0</v>
      </c>
      <c r="N1993" s="5"/>
      <c r="O1993" t="str">
        <f>VLOOKUP(I1993,Article_famille!A:B,2,FALSE)</f>
        <v>VPI</v>
      </c>
      <c r="P1993" t="e">
        <f>VLOOKUP(A1993,'Copier commandes wix'!I:N,4,FALSE)</f>
        <v>#N/A</v>
      </c>
      <c r="Q1993">
        <f>VLOOKUP(G1993,'effectif par contrat'!A:B,2,FALSE)</f>
        <v>34</v>
      </c>
    </row>
    <row r="1994" spans="1:17" x14ac:dyDescent="0.35">
      <c r="A1994" s="58" t="s">
        <v>2251</v>
      </c>
      <c r="B1994" s="40" t="s">
        <v>18</v>
      </c>
      <c r="C1994" s="40" t="str">
        <f t="shared" si="169"/>
        <v>Romain</v>
      </c>
      <c r="D1994" s="40">
        <f t="shared" si="170"/>
        <v>7</v>
      </c>
      <c r="E1994" s="40">
        <f t="shared" si="171"/>
        <v>14</v>
      </c>
      <c r="F1994" s="40" t="str">
        <f t="shared" si="168"/>
        <v>VERGNES</v>
      </c>
      <c r="G1994" s="40" t="str">
        <f>VLOOKUP(F1994,'Effectif contrat'!A:B,2,FALSE)</f>
        <v>AIRBUS - MAINTENANCE MOSE</v>
      </c>
      <c r="H1994" s="31" t="s">
        <v>112</v>
      </c>
      <c r="I1994" s="31" t="s">
        <v>113</v>
      </c>
      <c r="J1994" s="31" t="s">
        <v>209</v>
      </c>
      <c r="K1994" s="38">
        <v>0</v>
      </c>
      <c r="L1994" s="31">
        <v>5</v>
      </c>
      <c r="M1994" s="38">
        <v>0</v>
      </c>
      <c r="N1994" s="5"/>
      <c r="O1994" t="str">
        <f>VLOOKUP(I1994,Article_famille!A:B,2,FALSE)</f>
        <v>VPI</v>
      </c>
      <c r="P1994" t="e">
        <f>VLOOKUP(A1994,'Copier commandes wix'!I:N,4,FALSE)</f>
        <v>#N/A</v>
      </c>
      <c r="Q1994">
        <f>VLOOKUP(G1994,'effectif par contrat'!A:B,2,FALSE)</f>
        <v>37</v>
      </c>
    </row>
    <row r="1995" spans="1:17" x14ac:dyDescent="0.35">
      <c r="A1995" s="58" t="s">
        <v>2251</v>
      </c>
      <c r="B1995" s="40" t="s">
        <v>18</v>
      </c>
      <c r="C1995" s="40" t="str">
        <f t="shared" si="169"/>
        <v>Romain</v>
      </c>
      <c r="D1995" s="40">
        <f t="shared" si="170"/>
        <v>7</v>
      </c>
      <c r="E1995" s="40">
        <f t="shared" si="171"/>
        <v>14</v>
      </c>
      <c r="F1995" s="40" t="str">
        <f t="shared" si="168"/>
        <v>VERGNES</v>
      </c>
      <c r="G1995" s="40" t="str">
        <f>VLOOKUP(F1995,'Effectif contrat'!A:B,2,FALSE)</f>
        <v>AIRBUS - MAINTENANCE MOSE</v>
      </c>
      <c r="H1995" s="32" t="s">
        <v>112</v>
      </c>
      <c r="I1995" s="32" t="s">
        <v>208</v>
      </c>
      <c r="J1995" s="32" t="s">
        <v>602</v>
      </c>
      <c r="K1995" s="39">
        <v>0</v>
      </c>
      <c r="L1995" s="32">
        <v>5</v>
      </c>
      <c r="M1995" s="39">
        <v>0</v>
      </c>
      <c r="N1995" s="6"/>
      <c r="O1995" t="str">
        <f>VLOOKUP(I1995,Article_famille!A:B,2,FALSE)</f>
        <v>VPI</v>
      </c>
      <c r="P1995" t="e">
        <f>VLOOKUP(A1995,'Copier commandes wix'!I:N,4,FALSE)</f>
        <v>#N/A</v>
      </c>
      <c r="Q1995">
        <f>VLOOKUP(G1995,'effectif par contrat'!A:B,2,FALSE)</f>
        <v>37</v>
      </c>
    </row>
    <row r="1996" spans="1:17" x14ac:dyDescent="0.35">
      <c r="A1996" s="58" t="s">
        <v>2251</v>
      </c>
      <c r="B1996" s="40" t="s">
        <v>18</v>
      </c>
      <c r="C1996" s="40" t="str">
        <f t="shared" si="169"/>
        <v>Romain</v>
      </c>
      <c r="D1996" s="40">
        <f t="shared" si="170"/>
        <v>7</v>
      </c>
      <c r="E1996" s="40">
        <f t="shared" si="171"/>
        <v>14</v>
      </c>
      <c r="F1996" s="40" t="str">
        <f t="shared" si="168"/>
        <v>VERGNES</v>
      </c>
      <c r="G1996" s="40" t="str">
        <f>VLOOKUP(F1996,'Effectif contrat'!A:B,2,FALSE)</f>
        <v>AIRBUS - MAINTENANCE MOSE</v>
      </c>
      <c r="H1996" s="31" t="s">
        <v>112</v>
      </c>
      <c r="I1996" s="31" t="s">
        <v>207</v>
      </c>
      <c r="J1996" s="31" t="s">
        <v>502</v>
      </c>
      <c r="K1996" s="38">
        <v>0</v>
      </c>
      <c r="L1996" s="31">
        <v>5</v>
      </c>
      <c r="M1996" s="38">
        <v>0</v>
      </c>
      <c r="N1996" s="5"/>
      <c r="O1996" t="str">
        <f>VLOOKUP(I1996,Article_famille!A:B,2,FALSE)</f>
        <v>VPI</v>
      </c>
      <c r="P1996" t="e">
        <f>VLOOKUP(A1996,'Copier commandes wix'!I:N,4,FALSE)</f>
        <v>#N/A</v>
      </c>
      <c r="Q1996">
        <f>VLOOKUP(G1996,'effectif par contrat'!A:B,2,FALSE)</f>
        <v>37</v>
      </c>
    </row>
    <row r="1997" spans="1:17" x14ac:dyDescent="0.35">
      <c r="A1997" s="58" t="s">
        <v>2251</v>
      </c>
      <c r="B1997" s="40" t="s">
        <v>18</v>
      </c>
      <c r="C1997" s="40" t="str">
        <f t="shared" si="169"/>
        <v>Romain</v>
      </c>
      <c r="D1997" s="40">
        <f t="shared" si="170"/>
        <v>7</v>
      </c>
      <c r="E1997" s="40">
        <f t="shared" si="171"/>
        <v>14</v>
      </c>
      <c r="F1997" s="40" t="str">
        <f t="shared" si="168"/>
        <v>VERGNES</v>
      </c>
      <c r="G1997" s="40" t="str">
        <f>VLOOKUP(F1997,'Effectif contrat'!A:B,2,FALSE)</f>
        <v>AIRBUS - MAINTENANCE MOSE</v>
      </c>
      <c r="H1997" s="32" t="s">
        <v>112</v>
      </c>
      <c r="I1997" s="32" t="s">
        <v>211</v>
      </c>
      <c r="J1997" s="32" t="s">
        <v>209</v>
      </c>
      <c r="K1997" s="39">
        <v>0</v>
      </c>
      <c r="L1997" s="32">
        <v>2</v>
      </c>
      <c r="M1997" s="39">
        <v>0</v>
      </c>
      <c r="N1997" s="6"/>
      <c r="O1997" t="str">
        <f>VLOOKUP(I1997,Article_famille!A:B,2,FALSE)</f>
        <v>VPI</v>
      </c>
      <c r="P1997" t="e">
        <f>VLOOKUP(A1997,'Copier commandes wix'!I:N,4,FALSE)</f>
        <v>#N/A</v>
      </c>
      <c r="Q1997">
        <f>VLOOKUP(G1997,'effectif par contrat'!A:B,2,FALSE)</f>
        <v>37</v>
      </c>
    </row>
    <row r="1998" spans="1:17" x14ac:dyDescent="0.35">
      <c r="A1998" s="58" t="s">
        <v>2252</v>
      </c>
      <c r="B1998" s="40" t="s">
        <v>2673</v>
      </c>
      <c r="C1998" s="40" t="str">
        <f t="shared" si="169"/>
        <v>Alexnadre</v>
      </c>
      <c r="D1998" s="40">
        <f t="shared" si="170"/>
        <v>10</v>
      </c>
      <c r="E1998" s="40">
        <f t="shared" si="171"/>
        <v>20</v>
      </c>
      <c r="F1998" s="40" t="str">
        <f t="shared" si="168"/>
        <v>Mourembles</v>
      </c>
      <c r="G1998" s="40" t="str">
        <f>VLOOKUP(F1998,'Effectif contrat'!A:B,2,FALSE)</f>
        <v>CLIENTS DIVERS - TRAVAUX &amp; MAINTENANCE</v>
      </c>
      <c r="H1998" s="31" t="s">
        <v>19</v>
      </c>
      <c r="I1998" s="31" t="s">
        <v>43</v>
      </c>
      <c r="J1998" s="31"/>
      <c r="K1998" s="38">
        <v>159.30000000000001</v>
      </c>
      <c r="L1998" s="31">
        <v>1</v>
      </c>
      <c r="M1998" s="38">
        <v>159.30000000000001</v>
      </c>
      <c r="N1998" s="5"/>
      <c r="O1998" t="str">
        <f>VLOOKUP(I1998,Article_famille!A:B,2,FALSE)</f>
        <v>Tête</v>
      </c>
      <c r="P1998" t="e">
        <f>VLOOKUP(A1998,'Copier commandes wix'!I:N,4,FALSE)</f>
        <v>#N/A</v>
      </c>
      <c r="Q1998">
        <f>VLOOKUP(G1998,'effectif par contrat'!A:B,2,FALSE)</f>
        <v>8</v>
      </c>
    </row>
    <row r="1999" spans="1:17" x14ac:dyDescent="0.35">
      <c r="A1999" s="58" t="s">
        <v>2253</v>
      </c>
      <c r="B1999" s="40" t="s">
        <v>558</v>
      </c>
      <c r="C1999" s="40" t="str">
        <f t="shared" si="169"/>
        <v>stephane</v>
      </c>
      <c r="D1999" s="40">
        <f t="shared" si="170"/>
        <v>9</v>
      </c>
      <c r="E1999" s="40">
        <f t="shared" si="171"/>
        <v>15</v>
      </c>
      <c r="F1999" s="40" t="str">
        <f t="shared" si="168"/>
        <v>delmas</v>
      </c>
      <c r="G1999" s="40" t="str">
        <f>VLOOKUP(F1999,'Effectif contrat'!A:B,2,FALSE)</f>
        <v>DGA - MAINTENANCE</v>
      </c>
      <c r="H1999" s="31" t="s">
        <v>19</v>
      </c>
      <c r="I1999" s="31" t="s">
        <v>1584</v>
      </c>
      <c r="J1999" s="31"/>
      <c r="K1999" s="38">
        <v>6.52</v>
      </c>
      <c r="L1999" s="31">
        <v>1</v>
      </c>
      <c r="M1999" s="38">
        <v>6.52</v>
      </c>
      <c r="N1999" s="5"/>
      <c r="O1999" t="str">
        <f>VLOOKUP(I1999,Article_famille!A:B,2,FALSE)</f>
        <v>Mains</v>
      </c>
      <c r="P1999" t="e">
        <f>VLOOKUP(A1999,'Copier commandes wix'!I:N,4,FALSE)</f>
        <v>#N/A</v>
      </c>
      <c r="Q1999">
        <f>VLOOKUP(G1999,'effectif par contrat'!A:B,2,FALSE)</f>
        <v>1</v>
      </c>
    </row>
    <row r="2000" spans="1:17" x14ac:dyDescent="0.35">
      <c r="A2000" s="58" t="s">
        <v>2253</v>
      </c>
      <c r="B2000" s="40" t="s">
        <v>558</v>
      </c>
      <c r="C2000" s="40" t="str">
        <f t="shared" si="169"/>
        <v>stephane</v>
      </c>
      <c r="D2000" s="40">
        <f t="shared" si="170"/>
        <v>9</v>
      </c>
      <c r="E2000" s="40">
        <f t="shared" si="171"/>
        <v>15</v>
      </c>
      <c r="F2000" s="40" t="str">
        <f t="shared" si="168"/>
        <v>delmas</v>
      </c>
      <c r="G2000" s="40" t="str">
        <f>VLOOKUP(F2000,'Effectif contrat'!A:B,2,FALSE)</f>
        <v>DGA - MAINTENANCE</v>
      </c>
      <c r="H2000" s="32" t="s">
        <v>19</v>
      </c>
      <c r="I2000" s="32" t="s">
        <v>498</v>
      </c>
      <c r="J2000" s="32" t="s">
        <v>15</v>
      </c>
      <c r="K2000" s="39">
        <v>3.17</v>
      </c>
      <c r="L2000" s="32">
        <v>4</v>
      </c>
      <c r="M2000" s="39">
        <v>12.68</v>
      </c>
      <c r="N2000" s="6"/>
      <c r="O2000" t="str">
        <f>VLOOKUP(I2000,Article_famille!A:B,2,FALSE)</f>
        <v>Corps</v>
      </c>
      <c r="P2000" t="e">
        <f>VLOOKUP(A2000,'Copier commandes wix'!I:N,4,FALSE)</f>
        <v>#N/A</v>
      </c>
      <c r="Q2000">
        <f>VLOOKUP(G2000,'effectif par contrat'!A:B,2,FALSE)</f>
        <v>1</v>
      </c>
    </row>
    <row r="2001" spans="1:17" x14ac:dyDescent="0.35">
      <c r="A2001" s="58" t="s">
        <v>2253</v>
      </c>
      <c r="B2001" s="40" t="s">
        <v>558</v>
      </c>
      <c r="C2001" s="40" t="str">
        <f t="shared" si="169"/>
        <v>stephane</v>
      </c>
      <c r="D2001" s="40">
        <f t="shared" si="170"/>
        <v>9</v>
      </c>
      <c r="E2001" s="40">
        <f t="shared" si="171"/>
        <v>15</v>
      </c>
      <c r="F2001" s="40" t="str">
        <f t="shared" si="168"/>
        <v>delmas</v>
      </c>
      <c r="G2001" s="40" t="str">
        <f>VLOOKUP(F2001,'Effectif contrat'!A:B,2,FALSE)</f>
        <v>DGA - MAINTENANCE</v>
      </c>
      <c r="H2001" s="31" t="s">
        <v>19</v>
      </c>
      <c r="I2001" s="31" t="s">
        <v>464</v>
      </c>
      <c r="J2001" s="31"/>
      <c r="K2001" s="38">
        <v>22.3</v>
      </c>
      <c r="L2001" s="31">
        <v>1</v>
      </c>
      <c r="M2001" s="38">
        <v>22.3</v>
      </c>
      <c r="N2001" s="5"/>
      <c r="O2001" t="str">
        <f>VLOOKUP(I2001,Article_famille!A:B,2,FALSE)</f>
        <v>Respiratoire</v>
      </c>
      <c r="P2001" t="e">
        <f>VLOOKUP(A2001,'Copier commandes wix'!I:N,4,FALSE)</f>
        <v>#N/A</v>
      </c>
      <c r="Q2001">
        <f>VLOOKUP(G2001,'effectif par contrat'!A:B,2,FALSE)</f>
        <v>1</v>
      </c>
    </row>
    <row r="2002" spans="1:17" x14ac:dyDescent="0.35">
      <c r="A2002" s="58" t="s">
        <v>2253</v>
      </c>
      <c r="B2002" s="40" t="s">
        <v>558</v>
      </c>
      <c r="C2002" s="40" t="str">
        <f t="shared" si="169"/>
        <v>stephane</v>
      </c>
      <c r="D2002" s="40">
        <f t="shared" si="170"/>
        <v>9</v>
      </c>
      <c r="E2002" s="40">
        <f t="shared" si="171"/>
        <v>15</v>
      </c>
      <c r="F2002" s="40" t="str">
        <f t="shared" si="168"/>
        <v>delmas</v>
      </c>
      <c r="G2002" s="40" t="str">
        <f>VLOOKUP(F2002,'Effectif contrat'!A:B,2,FALSE)</f>
        <v>DGA - MAINTENANCE</v>
      </c>
      <c r="H2002" s="32" t="s">
        <v>19</v>
      </c>
      <c r="I2002" s="32" t="s">
        <v>443</v>
      </c>
      <c r="J2002" s="32"/>
      <c r="K2002" s="39">
        <v>3.95</v>
      </c>
      <c r="L2002" s="32">
        <v>10</v>
      </c>
      <c r="M2002" s="39">
        <v>39.5</v>
      </c>
      <c r="N2002" s="6"/>
      <c r="O2002" t="str">
        <f>VLOOKUP(I2002,Article_famille!A:B,2,FALSE)</f>
        <v>Respiratoire</v>
      </c>
      <c r="P2002" t="e">
        <f>VLOOKUP(A2002,'Copier commandes wix'!I:N,4,FALSE)</f>
        <v>#N/A</v>
      </c>
      <c r="Q2002">
        <f>VLOOKUP(G2002,'effectif par contrat'!A:B,2,FALSE)</f>
        <v>1</v>
      </c>
    </row>
    <row r="2003" spans="1:17" x14ac:dyDescent="0.35">
      <c r="A2003" s="58" t="s">
        <v>2255</v>
      </c>
      <c r="B2003" s="40" t="s">
        <v>2254</v>
      </c>
      <c r="C2003" s="40" t="str">
        <f t="shared" si="169"/>
        <v>fabien</v>
      </c>
      <c r="D2003" s="40">
        <f t="shared" si="170"/>
        <v>7</v>
      </c>
      <c r="E2003" s="40">
        <f t="shared" si="171"/>
        <v>14</v>
      </c>
      <c r="F2003" s="40" t="str">
        <f t="shared" si="168"/>
        <v>GAYRAUD</v>
      </c>
      <c r="G2003" s="40" t="str">
        <f>VLOOKUP(F2003,'Effectif contrat'!A:B,2,FALSE)</f>
        <v>AIRBUS - DT OES</v>
      </c>
      <c r="H2003" s="31" t="s">
        <v>112</v>
      </c>
      <c r="I2003" s="31" t="s">
        <v>208</v>
      </c>
      <c r="J2003" s="31" t="s">
        <v>613</v>
      </c>
      <c r="K2003" s="38">
        <v>0</v>
      </c>
      <c r="L2003" s="31">
        <v>2</v>
      </c>
      <c r="M2003" s="38">
        <v>0</v>
      </c>
      <c r="N2003" s="5"/>
      <c r="O2003" t="str">
        <f>VLOOKUP(I2003,Article_famille!A:B,2,FALSE)</f>
        <v>VPI</v>
      </c>
      <c r="P2003" t="e">
        <f>VLOOKUP(A2003,'Copier commandes wix'!I:N,4,FALSE)</f>
        <v>#N/A</v>
      </c>
      <c r="Q2003">
        <f>VLOOKUP(G2003,'effectif par contrat'!A:B,2,FALSE)</f>
        <v>1</v>
      </c>
    </row>
    <row r="2004" spans="1:17" x14ac:dyDescent="0.35">
      <c r="A2004" s="58" t="s">
        <v>2255</v>
      </c>
      <c r="B2004" s="40" t="s">
        <v>2254</v>
      </c>
      <c r="C2004" s="40" t="str">
        <f t="shared" si="169"/>
        <v>fabien</v>
      </c>
      <c r="D2004" s="40">
        <f t="shared" si="170"/>
        <v>7</v>
      </c>
      <c r="E2004" s="40">
        <f t="shared" si="171"/>
        <v>14</v>
      </c>
      <c r="F2004" s="40" t="str">
        <f t="shared" si="168"/>
        <v>GAYRAUD</v>
      </c>
      <c r="G2004" s="40" t="str">
        <f>VLOOKUP(F2004,'Effectif contrat'!A:B,2,FALSE)</f>
        <v>AIRBUS - DT OES</v>
      </c>
      <c r="H2004" s="32" t="s">
        <v>112</v>
      </c>
      <c r="I2004" s="32" t="s">
        <v>113</v>
      </c>
      <c r="J2004" s="32" t="s">
        <v>217</v>
      </c>
      <c r="K2004" s="39">
        <v>0</v>
      </c>
      <c r="L2004" s="32">
        <v>4</v>
      </c>
      <c r="M2004" s="39">
        <v>0</v>
      </c>
      <c r="N2004" s="6"/>
      <c r="O2004" t="str">
        <f>VLOOKUP(I2004,Article_famille!A:B,2,FALSE)</f>
        <v>VPI</v>
      </c>
      <c r="P2004" t="e">
        <f>VLOOKUP(A2004,'Copier commandes wix'!I:N,4,FALSE)</f>
        <v>#N/A</v>
      </c>
      <c r="Q2004">
        <f>VLOOKUP(G2004,'effectif par contrat'!A:B,2,FALSE)</f>
        <v>1</v>
      </c>
    </row>
    <row r="2005" spans="1:17" x14ac:dyDescent="0.35">
      <c r="A2005" s="58" t="s">
        <v>2255</v>
      </c>
      <c r="B2005" s="40" t="s">
        <v>2254</v>
      </c>
      <c r="C2005" s="40" t="str">
        <f t="shared" si="169"/>
        <v>fabien</v>
      </c>
      <c r="D2005" s="40">
        <f t="shared" si="170"/>
        <v>7</v>
      </c>
      <c r="E2005" s="40">
        <f t="shared" si="171"/>
        <v>14</v>
      </c>
      <c r="F2005" s="40" t="str">
        <f t="shared" si="168"/>
        <v>GAYRAUD</v>
      </c>
      <c r="G2005" s="40" t="str">
        <f>VLOOKUP(F2005,'Effectif contrat'!A:B,2,FALSE)</f>
        <v>AIRBUS - DT OES</v>
      </c>
      <c r="H2005" s="31" t="s">
        <v>112</v>
      </c>
      <c r="I2005" s="31" t="s">
        <v>207</v>
      </c>
      <c r="J2005" s="31" t="s">
        <v>522</v>
      </c>
      <c r="K2005" s="38">
        <v>0</v>
      </c>
      <c r="L2005" s="31">
        <v>1</v>
      </c>
      <c r="M2005" s="38">
        <v>0</v>
      </c>
      <c r="N2005" s="5"/>
      <c r="O2005" t="str">
        <f>VLOOKUP(I2005,Article_famille!A:B,2,FALSE)</f>
        <v>VPI</v>
      </c>
      <c r="P2005" t="e">
        <f>VLOOKUP(A2005,'Copier commandes wix'!I:N,4,FALSE)</f>
        <v>#N/A</v>
      </c>
      <c r="Q2005">
        <f>VLOOKUP(G2005,'effectif par contrat'!A:B,2,FALSE)</f>
        <v>1</v>
      </c>
    </row>
    <row r="2006" spans="1:17" x14ac:dyDescent="0.35">
      <c r="A2006" s="58" t="s">
        <v>2255</v>
      </c>
      <c r="B2006" s="40" t="s">
        <v>2254</v>
      </c>
      <c r="C2006" s="40" t="str">
        <f t="shared" si="169"/>
        <v>fabien</v>
      </c>
      <c r="D2006" s="40">
        <f t="shared" si="170"/>
        <v>7</v>
      </c>
      <c r="E2006" s="40">
        <f t="shared" si="171"/>
        <v>14</v>
      </c>
      <c r="F2006" s="40" t="str">
        <f t="shared" si="168"/>
        <v>GAYRAUD</v>
      </c>
      <c r="G2006" s="40" t="str">
        <f>VLOOKUP(F2006,'Effectif contrat'!A:B,2,FALSE)</f>
        <v>AIRBUS - DT OES</v>
      </c>
      <c r="H2006" s="32" t="s">
        <v>112</v>
      </c>
      <c r="I2006" s="32" t="s">
        <v>207</v>
      </c>
      <c r="J2006" s="32" t="s">
        <v>506</v>
      </c>
      <c r="K2006" s="39">
        <v>0</v>
      </c>
      <c r="L2006" s="32">
        <v>1</v>
      </c>
      <c r="M2006" s="39">
        <v>0</v>
      </c>
      <c r="N2006" s="6"/>
      <c r="O2006" t="str">
        <f>VLOOKUP(I2006,Article_famille!A:B,2,FALSE)</f>
        <v>VPI</v>
      </c>
      <c r="P2006" t="e">
        <f>VLOOKUP(A2006,'Copier commandes wix'!I:N,4,FALSE)</f>
        <v>#N/A</v>
      </c>
      <c r="Q2006">
        <f>VLOOKUP(G2006,'effectif par contrat'!A:B,2,FALSE)</f>
        <v>1</v>
      </c>
    </row>
    <row r="2007" spans="1:17" x14ac:dyDescent="0.35">
      <c r="A2007" s="58" t="s">
        <v>2256</v>
      </c>
      <c r="B2007" s="40" t="s">
        <v>431</v>
      </c>
      <c r="C2007" s="40" t="str">
        <f t="shared" si="169"/>
        <v>jean-luc</v>
      </c>
      <c r="D2007" s="40">
        <f t="shared" si="170"/>
        <v>9</v>
      </c>
      <c r="E2007" s="40">
        <f t="shared" si="171"/>
        <v>16</v>
      </c>
      <c r="F2007" s="40" t="str">
        <f t="shared" si="168"/>
        <v>Granier</v>
      </c>
      <c r="G2007" s="40" t="str">
        <f>VLOOKUP(F2007,'Effectif contrat'!A:B,2,FALSE)</f>
        <v>SAM - MAINTENANCE</v>
      </c>
      <c r="H2007" s="31" t="s">
        <v>112</v>
      </c>
      <c r="I2007" s="31" t="s">
        <v>207</v>
      </c>
      <c r="J2007" s="31" t="s">
        <v>493</v>
      </c>
      <c r="K2007" s="38">
        <v>0</v>
      </c>
      <c r="L2007" s="31">
        <v>3</v>
      </c>
      <c r="M2007" s="38">
        <v>0</v>
      </c>
      <c r="N2007" s="5"/>
      <c r="O2007" t="str">
        <f>VLOOKUP(I2007,Article_famille!A:B,2,FALSE)</f>
        <v>VPI</v>
      </c>
      <c r="P2007" t="e">
        <f>VLOOKUP(A2007,'Copier commandes wix'!I:N,4,FALSE)</f>
        <v>#N/A</v>
      </c>
      <c r="Q2007">
        <f>VLOOKUP(G2007,'effectif par contrat'!A:B,2,FALSE)</f>
        <v>2</v>
      </c>
    </row>
    <row r="2008" spans="1:17" x14ac:dyDescent="0.35">
      <c r="A2008" s="58" t="s">
        <v>2256</v>
      </c>
      <c r="B2008" s="40" t="s">
        <v>431</v>
      </c>
      <c r="C2008" s="40" t="str">
        <f t="shared" si="169"/>
        <v>jean-luc</v>
      </c>
      <c r="D2008" s="40">
        <f t="shared" si="170"/>
        <v>9</v>
      </c>
      <c r="E2008" s="40">
        <f t="shared" si="171"/>
        <v>16</v>
      </c>
      <c r="F2008" s="40" t="str">
        <f t="shared" si="168"/>
        <v>Granier</v>
      </c>
      <c r="G2008" s="40" t="str">
        <f>VLOOKUP(F2008,'Effectif contrat'!A:B,2,FALSE)</f>
        <v>SAM - MAINTENANCE</v>
      </c>
      <c r="H2008" s="32" t="s">
        <v>112</v>
      </c>
      <c r="I2008" s="32" t="s">
        <v>208</v>
      </c>
      <c r="J2008" s="32" t="s">
        <v>602</v>
      </c>
      <c r="K2008" s="39">
        <v>0</v>
      </c>
      <c r="L2008" s="32">
        <v>2</v>
      </c>
      <c r="M2008" s="39">
        <v>0</v>
      </c>
      <c r="N2008" s="6"/>
      <c r="O2008" t="str">
        <f>VLOOKUP(I2008,Article_famille!A:B,2,FALSE)</f>
        <v>VPI</v>
      </c>
      <c r="P2008" t="e">
        <f>VLOOKUP(A2008,'Copier commandes wix'!I:N,4,FALSE)</f>
        <v>#N/A</v>
      </c>
      <c r="Q2008">
        <f>VLOOKUP(G2008,'effectif par contrat'!A:B,2,FALSE)</f>
        <v>2</v>
      </c>
    </row>
    <row r="2009" spans="1:17" x14ac:dyDescent="0.35">
      <c r="A2009" s="58" t="s">
        <v>2256</v>
      </c>
      <c r="B2009" s="40" t="s">
        <v>431</v>
      </c>
      <c r="C2009" s="40" t="str">
        <f t="shared" si="169"/>
        <v>jean-luc</v>
      </c>
      <c r="D2009" s="40">
        <f t="shared" si="170"/>
        <v>9</v>
      </c>
      <c r="E2009" s="40">
        <f t="shared" si="171"/>
        <v>16</v>
      </c>
      <c r="F2009" s="40" t="str">
        <f t="shared" si="168"/>
        <v>Granier</v>
      </c>
      <c r="G2009" s="40" t="str">
        <f>VLOOKUP(F2009,'Effectif contrat'!A:B,2,FALSE)</f>
        <v>SAM - MAINTENANCE</v>
      </c>
      <c r="H2009" s="31" t="s">
        <v>112</v>
      </c>
      <c r="I2009" s="31" t="s">
        <v>113</v>
      </c>
      <c r="J2009" s="31" t="s">
        <v>209</v>
      </c>
      <c r="K2009" s="38">
        <v>0</v>
      </c>
      <c r="L2009" s="31">
        <v>7</v>
      </c>
      <c r="M2009" s="38">
        <v>0</v>
      </c>
      <c r="N2009" s="5"/>
      <c r="O2009" t="str">
        <f>VLOOKUP(I2009,Article_famille!A:B,2,FALSE)</f>
        <v>VPI</v>
      </c>
      <c r="P2009" t="e">
        <f>VLOOKUP(A2009,'Copier commandes wix'!I:N,4,FALSE)</f>
        <v>#N/A</v>
      </c>
      <c r="Q2009">
        <f>VLOOKUP(G2009,'effectif par contrat'!A:B,2,FALSE)</f>
        <v>2</v>
      </c>
    </row>
    <row r="2010" spans="1:17" x14ac:dyDescent="0.35">
      <c r="A2010" s="58" t="s">
        <v>2257</v>
      </c>
      <c r="B2010" s="40" t="s">
        <v>431</v>
      </c>
      <c r="C2010" s="40" t="str">
        <f t="shared" si="169"/>
        <v>jean-luc</v>
      </c>
      <c r="D2010" s="40">
        <f t="shared" si="170"/>
        <v>9</v>
      </c>
      <c r="E2010" s="40">
        <f t="shared" si="171"/>
        <v>16</v>
      </c>
      <c r="F2010" s="40" t="str">
        <f t="shared" si="168"/>
        <v>Granier</v>
      </c>
      <c r="G2010" s="40" t="str">
        <f>VLOOKUP(F2010,'Effectif contrat'!A:B,2,FALSE)</f>
        <v>SAM - MAINTENANCE</v>
      </c>
      <c r="H2010" s="31" t="s">
        <v>112</v>
      </c>
      <c r="I2010" s="31" t="s">
        <v>207</v>
      </c>
      <c r="J2010" s="31" t="s">
        <v>506</v>
      </c>
      <c r="K2010" s="38">
        <v>0</v>
      </c>
      <c r="L2010" s="31">
        <v>3</v>
      </c>
      <c r="M2010" s="38">
        <v>0</v>
      </c>
      <c r="N2010" s="5"/>
      <c r="O2010" t="str">
        <f>VLOOKUP(I2010,Article_famille!A:B,2,FALSE)</f>
        <v>VPI</v>
      </c>
      <c r="P2010" t="e">
        <f>VLOOKUP(A2010,'Copier commandes wix'!I:N,4,FALSE)</f>
        <v>#N/A</v>
      </c>
      <c r="Q2010">
        <f>VLOOKUP(G2010,'effectif par contrat'!A:B,2,FALSE)</f>
        <v>2</v>
      </c>
    </row>
    <row r="2011" spans="1:17" x14ac:dyDescent="0.35">
      <c r="A2011" s="58" t="s">
        <v>2257</v>
      </c>
      <c r="B2011" s="40" t="s">
        <v>431</v>
      </c>
      <c r="C2011" s="40" t="str">
        <f t="shared" si="169"/>
        <v>jean-luc</v>
      </c>
      <c r="D2011" s="40">
        <f t="shared" si="170"/>
        <v>9</v>
      </c>
      <c r="E2011" s="40">
        <f t="shared" si="171"/>
        <v>16</v>
      </c>
      <c r="F2011" s="40" t="str">
        <f t="shared" si="168"/>
        <v>Granier</v>
      </c>
      <c r="G2011" s="40" t="str">
        <f>VLOOKUP(F2011,'Effectif contrat'!A:B,2,FALSE)</f>
        <v>SAM - MAINTENANCE</v>
      </c>
      <c r="H2011" s="32" t="s">
        <v>112</v>
      </c>
      <c r="I2011" s="32" t="s">
        <v>208</v>
      </c>
      <c r="J2011" s="32" t="s">
        <v>602</v>
      </c>
      <c r="K2011" s="39">
        <v>0</v>
      </c>
      <c r="L2011" s="32">
        <v>2</v>
      </c>
      <c r="M2011" s="39">
        <v>0</v>
      </c>
      <c r="N2011" s="6"/>
      <c r="O2011" t="str">
        <f>VLOOKUP(I2011,Article_famille!A:B,2,FALSE)</f>
        <v>VPI</v>
      </c>
      <c r="P2011" t="e">
        <f>VLOOKUP(A2011,'Copier commandes wix'!I:N,4,FALSE)</f>
        <v>#N/A</v>
      </c>
      <c r="Q2011">
        <f>VLOOKUP(G2011,'effectif par contrat'!A:B,2,FALSE)</f>
        <v>2</v>
      </c>
    </row>
    <row r="2012" spans="1:17" x14ac:dyDescent="0.35">
      <c r="A2012" s="58" t="s">
        <v>2257</v>
      </c>
      <c r="B2012" s="40" t="s">
        <v>431</v>
      </c>
      <c r="C2012" s="40" t="str">
        <f t="shared" si="169"/>
        <v>jean-luc</v>
      </c>
      <c r="D2012" s="40">
        <f t="shared" si="170"/>
        <v>9</v>
      </c>
      <c r="E2012" s="40">
        <f t="shared" si="171"/>
        <v>16</v>
      </c>
      <c r="F2012" s="40" t="str">
        <f t="shared" si="168"/>
        <v>Granier</v>
      </c>
      <c r="G2012" s="40" t="str">
        <f>VLOOKUP(F2012,'Effectif contrat'!A:B,2,FALSE)</f>
        <v>SAM - MAINTENANCE</v>
      </c>
      <c r="H2012" s="31" t="s">
        <v>112</v>
      </c>
      <c r="I2012" s="31" t="s">
        <v>113</v>
      </c>
      <c r="J2012" s="31" t="s">
        <v>209</v>
      </c>
      <c r="K2012" s="38">
        <v>0</v>
      </c>
      <c r="L2012" s="31">
        <v>7</v>
      </c>
      <c r="M2012" s="38">
        <v>0</v>
      </c>
      <c r="N2012" s="5"/>
      <c r="O2012" t="str">
        <f>VLOOKUP(I2012,Article_famille!A:B,2,FALSE)</f>
        <v>VPI</v>
      </c>
      <c r="P2012" t="e">
        <f>VLOOKUP(A2012,'Copier commandes wix'!I:N,4,FALSE)</f>
        <v>#N/A</v>
      </c>
      <c r="Q2012">
        <f>VLOOKUP(G2012,'effectif par contrat'!A:B,2,FALSE)</f>
        <v>2</v>
      </c>
    </row>
    <row r="2013" spans="1:17" x14ac:dyDescent="0.35">
      <c r="A2013" s="58" t="s">
        <v>2258</v>
      </c>
      <c r="B2013" s="40" t="s">
        <v>431</v>
      </c>
      <c r="C2013" s="40" t="str">
        <f t="shared" si="169"/>
        <v>jean-luc</v>
      </c>
      <c r="D2013" s="40">
        <f t="shared" si="170"/>
        <v>9</v>
      </c>
      <c r="E2013" s="40">
        <f t="shared" si="171"/>
        <v>16</v>
      </c>
      <c r="F2013" s="40" t="str">
        <f t="shared" ref="F2013:F2070" si="172">RIGHT(B2013,E2013-D2013)</f>
        <v>Granier</v>
      </c>
      <c r="G2013" s="40" t="str">
        <f>VLOOKUP(F2013,'Effectif contrat'!A:B,2,FALSE)</f>
        <v>SAM - MAINTENANCE</v>
      </c>
      <c r="H2013" s="31" t="s">
        <v>19</v>
      </c>
      <c r="I2013" s="31" t="s">
        <v>468</v>
      </c>
      <c r="J2013" s="31"/>
      <c r="K2013" s="38">
        <v>5.63</v>
      </c>
      <c r="L2013" s="31">
        <v>5</v>
      </c>
      <c r="M2013" s="38">
        <v>28.15</v>
      </c>
      <c r="N2013" s="5"/>
      <c r="O2013" t="str">
        <f>VLOOKUP(I2013,Article_famille!A:B,2,FALSE)</f>
        <v>Yeux</v>
      </c>
      <c r="P2013" t="e">
        <f>VLOOKUP(A2013,'Copier commandes wix'!I:N,4,FALSE)</f>
        <v>#N/A</v>
      </c>
      <c r="Q2013">
        <f>VLOOKUP(G2013,'effectif par contrat'!A:B,2,FALSE)</f>
        <v>2</v>
      </c>
    </row>
    <row r="2014" spans="1:17" x14ac:dyDescent="0.35">
      <c r="A2014" s="58" t="s">
        <v>2258</v>
      </c>
      <c r="B2014" s="40" t="s">
        <v>431</v>
      </c>
      <c r="C2014" s="40" t="str">
        <f t="shared" ref="C2014:C2071" si="173">IFERROR(MID(B2014,1,FIND(" ",B2014,1)-1),"")</f>
        <v>jean-luc</v>
      </c>
      <c r="D2014" s="40">
        <f t="shared" si="170"/>
        <v>9</v>
      </c>
      <c r="E2014" s="40">
        <f t="shared" si="171"/>
        <v>16</v>
      </c>
      <c r="F2014" s="40" t="str">
        <f t="shared" si="172"/>
        <v>Granier</v>
      </c>
      <c r="G2014" s="40" t="str">
        <f>VLOOKUP(F2014,'Effectif contrat'!A:B,2,FALSE)</f>
        <v>SAM - MAINTENANCE</v>
      </c>
      <c r="H2014" s="32" t="s">
        <v>19</v>
      </c>
      <c r="I2014" s="32" t="s">
        <v>499</v>
      </c>
      <c r="J2014" s="32"/>
      <c r="K2014" s="39">
        <v>12.9</v>
      </c>
      <c r="L2014" s="32">
        <v>2</v>
      </c>
      <c r="M2014" s="39">
        <v>25.8</v>
      </c>
      <c r="N2014" s="6"/>
      <c r="O2014" t="str">
        <f>VLOOKUP(I2014,Article_famille!A:B,2,FALSE)</f>
        <v>Tête</v>
      </c>
      <c r="P2014" t="e">
        <f>VLOOKUP(A2014,'Copier commandes wix'!I:N,4,FALSE)</f>
        <v>#N/A</v>
      </c>
      <c r="Q2014">
        <f>VLOOKUP(G2014,'effectif par contrat'!A:B,2,FALSE)</f>
        <v>2</v>
      </c>
    </row>
    <row r="2015" spans="1:17" x14ac:dyDescent="0.35">
      <c r="A2015" s="58" t="s">
        <v>2258</v>
      </c>
      <c r="B2015" s="40" t="s">
        <v>431</v>
      </c>
      <c r="C2015" s="40" t="str">
        <f t="shared" si="173"/>
        <v>jean-luc</v>
      </c>
      <c r="D2015" s="40">
        <f t="shared" si="170"/>
        <v>9</v>
      </c>
      <c r="E2015" s="40">
        <f t="shared" si="171"/>
        <v>16</v>
      </c>
      <c r="F2015" s="40" t="str">
        <f t="shared" si="172"/>
        <v>Granier</v>
      </c>
      <c r="G2015" s="40" t="str">
        <f>VLOOKUP(F2015,'Effectif contrat'!A:B,2,FALSE)</f>
        <v>SAM - MAINTENANCE</v>
      </c>
      <c r="H2015" s="31" t="s">
        <v>19</v>
      </c>
      <c r="I2015" s="31" t="s">
        <v>83</v>
      </c>
      <c r="J2015" s="31" t="s">
        <v>2259</v>
      </c>
      <c r="K2015" s="38">
        <v>1.1100000000000001</v>
      </c>
      <c r="L2015" s="31">
        <v>3</v>
      </c>
      <c r="M2015" s="38">
        <v>3.33</v>
      </c>
      <c r="N2015" s="5"/>
      <c r="O2015" t="str">
        <f>VLOOKUP(I2015,Article_famille!A:B,2,FALSE)</f>
        <v>Mains</v>
      </c>
      <c r="P2015" t="e">
        <f>VLOOKUP(A2015,'Copier commandes wix'!I:N,4,FALSE)</f>
        <v>#N/A</v>
      </c>
      <c r="Q2015">
        <f>VLOOKUP(G2015,'effectif par contrat'!A:B,2,FALSE)</f>
        <v>2</v>
      </c>
    </row>
    <row r="2016" spans="1:17" x14ac:dyDescent="0.35">
      <c r="A2016" s="58" t="s">
        <v>2260</v>
      </c>
      <c r="B2016" s="40" t="s">
        <v>431</v>
      </c>
      <c r="C2016" s="40" t="str">
        <f t="shared" si="173"/>
        <v>jean-luc</v>
      </c>
      <c r="D2016" s="40">
        <f t="shared" si="170"/>
        <v>9</v>
      </c>
      <c r="E2016" s="40">
        <f t="shared" si="171"/>
        <v>16</v>
      </c>
      <c r="F2016" s="40" t="str">
        <f t="shared" si="172"/>
        <v>Granier</v>
      </c>
      <c r="G2016" s="40" t="str">
        <f>VLOOKUP(F2016,'Effectif contrat'!A:B,2,FALSE)</f>
        <v>SAM - MAINTENANCE</v>
      </c>
      <c r="H2016" s="31" t="s">
        <v>112</v>
      </c>
      <c r="I2016" s="31" t="s">
        <v>115</v>
      </c>
      <c r="J2016" s="31" t="s">
        <v>209</v>
      </c>
      <c r="K2016" s="38">
        <v>0</v>
      </c>
      <c r="L2016" s="31">
        <v>2</v>
      </c>
      <c r="M2016" s="38">
        <v>0</v>
      </c>
      <c r="N2016" s="5"/>
      <c r="O2016" t="str">
        <f>VLOOKUP(I2016,Article_famille!A:B,2,FALSE)</f>
        <v>VPI</v>
      </c>
      <c r="P2016" t="e">
        <f>VLOOKUP(A2016,'Copier commandes wix'!I:N,4,FALSE)</f>
        <v>#N/A</v>
      </c>
      <c r="Q2016">
        <f>VLOOKUP(G2016,'effectif par contrat'!A:B,2,FALSE)</f>
        <v>2</v>
      </c>
    </row>
    <row r="2017" spans="1:17" x14ac:dyDescent="0.35">
      <c r="A2017" s="58" t="s">
        <v>2261</v>
      </c>
      <c r="B2017" s="40" t="s">
        <v>32</v>
      </c>
      <c r="C2017" s="40" t="str">
        <f t="shared" si="173"/>
        <v>Vincent</v>
      </c>
      <c r="D2017" s="40">
        <f t="shared" si="170"/>
        <v>8</v>
      </c>
      <c r="E2017" s="40">
        <f t="shared" si="171"/>
        <v>14</v>
      </c>
      <c r="F2017" s="40" t="str">
        <f t="shared" si="172"/>
        <v>PASCAL</v>
      </c>
      <c r="G2017" s="40" t="str">
        <f>VLOOKUP(F2017,'Effectif contrat'!A:B,2,FALSE)</f>
        <v>AIRBUS - MAINTENANCE FAL</v>
      </c>
      <c r="H2017" s="31" t="s">
        <v>112</v>
      </c>
      <c r="I2017" s="31" t="s">
        <v>115</v>
      </c>
      <c r="J2017" s="31" t="s">
        <v>209</v>
      </c>
      <c r="K2017" s="38">
        <v>0</v>
      </c>
      <c r="L2017" s="31">
        <v>1</v>
      </c>
      <c r="M2017" s="38">
        <v>0</v>
      </c>
      <c r="N2017" s="5"/>
      <c r="O2017" t="str">
        <f>VLOOKUP(I2017,Article_famille!A:B,2,FALSE)</f>
        <v>VPI</v>
      </c>
      <c r="P2017" t="e">
        <f>VLOOKUP(A2017,'Copier commandes wix'!I:N,4,FALSE)</f>
        <v>#N/A</v>
      </c>
      <c r="Q2017">
        <f>VLOOKUP(G2017,'effectif par contrat'!A:B,2,FALSE)</f>
        <v>38</v>
      </c>
    </row>
    <row r="2018" spans="1:17" x14ac:dyDescent="0.35">
      <c r="A2018" s="58" t="s">
        <v>2261</v>
      </c>
      <c r="B2018" s="40" t="s">
        <v>32</v>
      </c>
      <c r="C2018" s="40" t="str">
        <f t="shared" si="173"/>
        <v>Vincent</v>
      </c>
      <c r="D2018" s="40">
        <f t="shared" si="170"/>
        <v>8</v>
      </c>
      <c r="E2018" s="40">
        <f t="shared" si="171"/>
        <v>14</v>
      </c>
      <c r="F2018" s="40" t="str">
        <f t="shared" si="172"/>
        <v>PASCAL</v>
      </c>
      <c r="G2018" s="40" t="str">
        <f>VLOOKUP(F2018,'Effectif contrat'!A:B,2,FALSE)</f>
        <v>AIRBUS - MAINTENANCE FAL</v>
      </c>
      <c r="H2018" s="32" t="s">
        <v>112</v>
      </c>
      <c r="I2018" s="32" t="s">
        <v>115</v>
      </c>
      <c r="J2018" s="32" t="s">
        <v>15</v>
      </c>
      <c r="K2018" s="39">
        <v>0</v>
      </c>
      <c r="L2018" s="32">
        <v>2</v>
      </c>
      <c r="M2018" s="39">
        <v>0</v>
      </c>
      <c r="N2018" s="6"/>
      <c r="O2018" t="str">
        <f>VLOOKUP(I2018,Article_famille!A:B,2,FALSE)</f>
        <v>VPI</v>
      </c>
      <c r="P2018" t="e">
        <f>VLOOKUP(A2018,'Copier commandes wix'!I:N,4,FALSE)</f>
        <v>#N/A</v>
      </c>
      <c r="Q2018">
        <f>VLOOKUP(G2018,'effectif par contrat'!A:B,2,FALSE)</f>
        <v>38</v>
      </c>
    </row>
    <row r="2019" spans="1:17" x14ac:dyDescent="0.35">
      <c r="A2019" s="58" t="s">
        <v>2262</v>
      </c>
      <c r="B2019" s="40" t="s">
        <v>473</v>
      </c>
      <c r="C2019" s="40" t="str">
        <f t="shared" si="173"/>
        <v>Philippe</v>
      </c>
      <c r="D2019" s="40">
        <f t="shared" si="170"/>
        <v>9</v>
      </c>
      <c r="E2019" s="40">
        <f t="shared" si="171"/>
        <v>17</v>
      </c>
      <c r="F2019" s="40" t="str">
        <f t="shared" si="172"/>
        <v>Rousseau</v>
      </c>
      <c r="G2019" s="40" t="str">
        <f>VLOOKUP(F2019,'Effectif contrat'!A:B,2,FALSE)</f>
        <v>METHODES</v>
      </c>
      <c r="H2019" s="31" t="s">
        <v>112</v>
      </c>
      <c r="I2019" s="31" t="s">
        <v>113</v>
      </c>
      <c r="J2019" s="31" t="s">
        <v>13</v>
      </c>
      <c r="K2019" s="38">
        <v>0</v>
      </c>
      <c r="L2019" s="31">
        <v>2</v>
      </c>
      <c r="M2019" s="38">
        <v>0</v>
      </c>
      <c r="N2019" s="5"/>
      <c r="O2019" t="str">
        <f>VLOOKUP(I2019,Article_famille!A:B,2,FALSE)</f>
        <v>VPI</v>
      </c>
      <c r="P2019" t="e">
        <f>VLOOKUP(A2019,'Copier commandes wix'!I:N,4,FALSE)</f>
        <v>#N/A</v>
      </c>
      <c r="Q2019">
        <f>VLOOKUP(G2019,'effectif par contrat'!A:B,2,FALSE)</f>
        <v>9</v>
      </c>
    </row>
    <row r="2020" spans="1:17" x14ac:dyDescent="0.35">
      <c r="A2020" s="58" t="s">
        <v>2262</v>
      </c>
      <c r="B2020" s="40" t="s">
        <v>473</v>
      </c>
      <c r="C2020" s="40" t="str">
        <f t="shared" si="173"/>
        <v>Philippe</v>
      </c>
      <c r="D2020" s="40">
        <f t="shared" si="170"/>
        <v>9</v>
      </c>
      <c r="E2020" s="40">
        <f t="shared" si="171"/>
        <v>17</v>
      </c>
      <c r="F2020" s="40" t="str">
        <f t="shared" si="172"/>
        <v>Rousseau</v>
      </c>
      <c r="G2020" s="40" t="str">
        <f>VLOOKUP(F2020,'Effectif contrat'!A:B,2,FALSE)</f>
        <v>METHODES</v>
      </c>
      <c r="H2020" s="32" t="s">
        <v>112</v>
      </c>
      <c r="I2020" s="32" t="s">
        <v>208</v>
      </c>
      <c r="J2020" s="32" t="s">
        <v>608</v>
      </c>
      <c r="K2020" s="39">
        <v>0</v>
      </c>
      <c r="L2020" s="32">
        <v>2</v>
      </c>
      <c r="M2020" s="39">
        <v>0</v>
      </c>
      <c r="N2020" s="6"/>
      <c r="O2020" t="str">
        <f>VLOOKUP(I2020,Article_famille!A:B,2,FALSE)</f>
        <v>VPI</v>
      </c>
      <c r="P2020" t="e">
        <f>VLOOKUP(A2020,'Copier commandes wix'!I:N,4,FALSE)</f>
        <v>#N/A</v>
      </c>
      <c r="Q2020">
        <f>VLOOKUP(G2020,'effectif par contrat'!A:B,2,FALSE)</f>
        <v>9</v>
      </c>
    </row>
    <row r="2021" spans="1:17" x14ac:dyDescent="0.35">
      <c r="A2021" s="58" t="s">
        <v>2262</v>
      </c>
      <c r="B2021" s="40" t="s">
        <v>473</v>
      </c>
      <c r="C2021" s="40" t="str">
        <f t="shared" si="173"/>
        <v>Philippe</v>
      </c>
      <c r="D2021" s="40">
        <f t="shared" si="170"/>
        <v>9</v>
      </c>
      <c r="E2021" s="40">
        <f t="shared" si="171"/>
        <v>17</v>
      </c>
      <c r="F2021" s="40" t="str">
        <f t="shared" si="172"/>
        <v>Rousseau</v>
      </c>
      <c r="G2021" s="40" t="str">
        <f>VLOOKUP(F2021,'Effectif contrat'!A:B,2,FALSE)</f>
        <v>METHODES</v>
      </c>
      <c r="H2021" s="31" t="s">
        <v>112</v>
      </c>
      <c r="I2021" s="31" t="s">
        <v>207</v>
      </c>
      <c r="J2021" s="31" t="s">
        <v>503</v>
      </c>
      <c r="K2021" s="38">
        <v>0</v>
      </c>
      <c r="L2021" s="31">
        <v>2</v>
      </c>
      <c r="M2021" s="38">
        <v>0</v>
      </c>
      <c r="N2021" s="5"/>
      <c r="O2021" t="str">
        <f>VLOOKUP(I2021,Article_famille!A:B,2,FALSE)</f>
        <v>VPI</v>
      </c>
      <c r="P2021" t="e">
        <f>VLOOKUP(A2021,'Copier commandes wix'!I:N,4,FALSE)</f>
        <v>#N/A</v>
      </c>
      <c r="Q2021">
        <f>VLOOKUP(G2021,'effectif par contrat'!A:B,2,FALSE)</f>
        <v>9</v>
      </c>
    </row>
    <row r="2022" spans="1:17" x14ac:dyDescent="0.35">
      <c r="A2022" s="58" t="s">
        <v>2262</v>
      </c>
      <c r="B2022" s="40" t="s">
        <v>473</v>
      </c>
      <c r="C2022" s="40" t="str">
        <f t="shared" si="173"/>
        <v>Philippe</v>
      </c>
      <c r="D2022" s="40">
        <f t="shared" si="170"/>
        <v>9</v>
      </c>
      <c r="E2022" s="40">
        <f t="shared" si="171"/>
        <v>17</v>
      </c>
      <c r="F2022" s="40" t="str">
        <f t="shared" si="172"/>
        <v>Rousseau</v>
      </c>
      <c r="G2022" s="40" t="str">
        <f>VLOOKUP(F2022,'Effectif contrat'!A:B,2,FALSE)</f>
        <v>METHODES</v>
      </c>
      <c r="H2022" s="32" t="s">
        <v>19</v>
      </c>
      <c r="I2022" s="32" t="s">
        <v>37</v>
      </c>
      <c r="J2022" s="32">
        <v>44</v>
      </c>
      <c r="K2022" s="39">
        <v>35.200000000000003</v>
      </c>
      <c r="L2022" s="32">
        <v>1</v>
      </c>
      <c r="M2022" s="39">
        <v>35.200000000000003</v>
      </c>
      <c r="N2022" s="6"/>
      <c r="O2022" t="str">
        <f>VLOOKUP(I2022,Article_famille!A:B,2,FALSE)</f>
        <v>Pieds</v>
      </c>
      <c r="P2022" t="e">
        <f>VLOOKUP(A2022,'Copier commandes wix'!I:N,4,FALSE)</f>
        <v>#N/A</v>
      </c>
      <c r="Q2022">
        <f>VLOOKUP(G2022,'effectif par contrat'!A:B,2,FALSE)</f>
        <v>9</v>
      </c>
    </row>
    <row r="2023" spans="1:17" x14ac:dyDescent="0.35">
      <c r="A2023" s="58" t="s">
        <v>2262</v>
      </c>
      <c r="B2023" s="40" t="s">
        <v>473</v>
      </c>
      <c r="C2023" s="40" t="str">
        <f t="shared" si="173"/>
        <v>Philippe</v>
      </c>
      <c r="D2023" s="40">
        <f t="shared" si="170"/>
        <v>9</v>
      </c>
      <c r="E2023" s="40">
        <f t="shared" si="171"/>
        <v>17</v>
      </c>
      <c r="F2023" s="40" t="str">
        <f t="shared" si="172"/>
        <v>Rousseau</v>
      </c>
      <c r="G2023" s="40" t="str">
        <f>VLOOKUP(F2023,'Effectif contrat'!A:B,2,FALSE)</f>
        <v>METHODES</v>
      </c>
      <c r="H2023" s="31" t="s">
        <v>19</v>
      </c>
      <c r="I2023" s="31" t="s">
        <v>499</v>
      </c>
      <c r="J2023" s="31"/>
      <c r="K2023" s="38">
        <v>12.9</v>
      </c>
      <c r="L2023" s="31">
        <v>1</v>
      </c>
      <c r="M2023" s="38">
        <v>12.9</v>
      </c>
      <c r="N2023" s="5"/>
      <c r="O2023" t="str">
        <f>VLOOKUP(I2023,Article_famille!A:B,2,FALSE)</f>
        <v>Tête</v>
      </c>
      <c r="P2023" t="e">
        <f>VLOOKUP(A2023,'Copier commandes wix'!I:N,4,FALSE)</f>
        <v>#N/A</v>
      </c>
      <c r="Q2023">
        <f>VLOOKUP(G2023,'effectif par contrat'!A:B,2,FALSE)</f>
        <v>9</v>
      </c>
    </row>
    <row r="2024" spans="1:17" x14ac:dyDescent="0.35">
      <c r="A2024" s="58" t="s">
        <v>2262</v>
      </c>
      <c r="B2024" s="40" t="s">
        <v>473</v>
      </c>
      <c r="C2024" s="40" t="str">
        <f t="shared" si="173"/>
        <v>Philippe</v>
      </c>
      <c r="D2024" s="40">
        <f t="shared" si="170"/>
        <v>9</v>
      </c>
      <c r="E2024" s="40">
        <f t="shared" si="171"/>
        <v>17</v>
      </c>
      <c r="F2024" s="40" t="str">
        <f t="shared" si="172"/>
        <v>Rousseau</v>
      </c>
      <c r="G2024" s="40" t="str">
        <f>VLOOKUP(F2024,'Effectif contrat'!A:B,2,FALSE)</f>
        <v>METHODES</v>
      </c>
      <c r="H2024" s="32" t="s">
        <v>19</v>
      </c>
      <c r="I2024" s="32" t="s">
        <v>467</v>
      </c>
      <c r="J2024" s="32"/>
      <c r="K2024" s="39">
        <v>10.09</v>
      </c>
      <c r="L2024" s="32">
        <v>1</v>
      </c>
      <c r="M2024" s="39">
        <v>10.09</v>
      </c>
      <c r="N2024" s="6"/>
      <c r="O2024" t="str">
        <f>VLOOKUP(I2024,Article_famille!A:B,2,FALSE)</f>
        <v>Yeux</v>
      </c>
      <c r="P2024" t="e">
        <f>VLOOKUP(A2024,'Copier commandes wix'!I:N,4,FALSE)</f>
        <v>#N/A</v>
      </c>
      <c r="Q2024">
        <f>VLOOKUP(G2024,'effectif par contrat'!A:B,2,FALSE)</f>
        <v>9</v>
      </c>
    </row>
    <row r="2025" spans="1:17" x14ac:dyDescent="0.35">
      <c r="A2025" s="58" t="s">
        <v>2263</v>
      </c>
      <c r="B2025" s="40" t="s">
        <v>552</v>
      </c>
      <c r="C2025" s="40" t="str">
        <f t="shared" si="173"/>
        <v>eric</v>
      </c>
      <c r="D2025" s="40">
        <f t="shared" si="170"/>
        <v>5</v>
      </c>
      <c r="E2025" s="40">
        <f t="shared" si="171"/>
        <v>18</v>
      </c>
      <c r="F2025" s="40" t="str">
        <f t="shared" si="172"/>
        <v>sanchez-clary</v>
      </c>
      <c r="G2025" s="40" t="str">
        <f>VLOOKUP(F2025,'Effectif contrat'!A:B,2,FALSE)</f>
        <v>AIRBUS - MAINTENANCE FAL</v>
      </c>
      <c r="H2025" s="31" t="s">
        <v>19</v>
      </c>
      <c r="I2025" s="31" t="s">
        <v>467</v>
      </c>
      <c r="J2025" s="31"/>
      <c r="K2025" s="38">
        <v>10.09</v>
      </c>
      <c r="L2025" s="31">
        <v>20</v>
      </c>
      <c r="M2025" s="38">
        <v>201.8</v>
      </c>
      <c r="N2025" s="5"/>
      <c r="O2025" t="str">
        <f>VLOOKUP(I2025,Article_famille!A:B,2,FALSE)</f>
        <v>Yeux</v>
      </c>
      <c r="P2025" t="e">
        <f>VLOOKUP(A2025,'Copier commandes wix'!I:N,4,FALSE)</f>
        <v>#N/A</v>
      </c>
      <c r="Q2025">
        <f>VLOOKUP(G2025,'effectif par contrat'!A:B,2,FALSE)</f>
        <v>38</v>
      </c>
    </row>
    <row r="2026" spans="1:17" x14ac:dyDescent="0.35">
      <c r="A2026" s="58" t="s">
        <v>2263</v>
      </c>
      <c r="B2026" s="40" t="s">
        <v>552</v>
      </c>
      <c r="C2026" s="40" t="str">
        <f t="shared" si="173"/>
        <v>eric</v>
      </c>
      <c r="D2026" s="40">
        <f t="shared" si="170"/>
        <v>5</v>
      </c>
      <c r="E2026" s="40">
        <f t="shared" si="171"/>
        <v>18</v>
      </c>
      <c r="F2026" s="40" t="str">
        <f t="shared" si="172"/>
        <v>sanchez-clary</v>
      </c>
      <c r="G2026" s="40" t="str">
        <f>VLOOKUP(F2026,'Effectif contrat'!A:B,2,FALSE)</f>
        <v>AIRBUS - MAINTENANCE FAL</v>
      </c>
      <c r="H2026" s="32" t="s">
        <v>19</v>
      </c>
      <c r="I2026" s="32" t="s">
        <v>20</v>
      </c>
      <c r="J2026" s="32">
        <v>11</v>
      </c>
      <c r="K2026" s="39">
        <v>3.71</v>
      </c>
      <c r="L2026" s="32">
        <v>60</v>
      </c>
      <c r="M2026" s="39">
        <v>222.6</v>
      </c>
      <c r="N2026" s="6"/>
      <c r="O2026" t="str">
        <f>VLOOKUP(I2026,Article_famille!A:B,2,FALSE)</f>
        <v>Mains</v>
      </c>
      <c r="P2026" t="e">
        <f>VLOOKUP(A2026,'Copier commandes wix'!I:N,4,FALSE)</f>
        <v>#N/A</v>
      </c>
      <c r="Q2026">
        <f>VLOOKUP(G2026,'effectif par contrat'!A:B,2,FALSE)</f>
        <v>38</v>
      </c>
    </row>
    <row r="2027" spans="1:17" x14ac:dyDescent="0.35">
      <c r="A2027" s="58" t="s">
        <v>2263</v>
      </c>
      <c r="B2027" s="40" t="s">
        <v>552</v>
      </c>
      <c r="C2027" s="40" t="str">
        <f t="shared" si="173"/>
        <v>eric</v>
      </c>
      <c r="D2027" s="40">
        <f t="shared" si="170"/>
        <v>5</v>
      </c>
      <c r="E2027" s="40">
        <f t="shared" si="171"/>
        <v>18</v>
      </c>
      <c r="F2027" s="40" t="str">
        <f t="shared" si="172"/>
        <v>sanchez-clary</v>
      </c>
      <c r="G2027" s="40" t="str">
        <f>VLOOKUP(F2027,'Effectif contrat'!A:B,2,FALSE)</f>
        <v>AIRBUS - MAINTENANCE FAL</v>
      </c>
      <c r="H2027" s="31" t="s">
        <v>19</v>
      </c>
      <c r="I2027" s="31" t="s">
        <v>20</v>
      </c>
      <c r="J2027" s="31">
        <v>10</v>
      </c>
      <c r="K2027" s="38">
        <v>3.71</v>
      </c>
      <c r="L2027" s="31">
        <v>72</v>
      </c>
      <c r="M2027" s="38">
        <v>267.12</v>
      </c>
      <c r="N2027" s="5"/>
      <c r="O2027" t="str">
        <f>VLOOKUP(I2027,Article_famille!A:B,2,FALSE)</f>
        <v>Mains</v>
      </c>
      <c r="P2027" t="e">
        <f>VLOOKUP(A2027,'Copier commandes wix'!I:N,4,FALSE)</f>
        <v>#N/A</v>
      </c>
      <c r="Q2027">
        <f>VLOOKUP(G2027,'effectif par contrat'!A:B,2,FALSE)</f>
        <v>38</v>
      </c>
    </row>
    <row r="2028" spans="1:17" x14ac:dyDescent="0.35">
      <c r="A2028" s="58" t="s">
        <v>2263</v>
      </c>
      <c r="B2028" s="40" t="s">
        <v>552</v>
      </c>
      <c r="C2028" s="40" t="str">
        <f t="shared" si="173"/>
        <v>eric</v>
      </c>
      <c r="D2028" s="40">
        <f t="shared" si="170"/>
        <v>5</v>
      </c>
      <c r="E2028" s="40">
        <f t="shared" si="171"/>
        <v>18</v>
      </c>
      <c r="F2028" s="40" t="str">
        <f t="shared" si="172"/>
        <v>sanchez-clary</v>
      </c>
      <c r="G2028" s="40" t="str">
        <f>VLOOKUP(F2028,'Effectif contrat'!A:B,2,FALSE)</f>
        <v>AIRBUS - MAINTENANCE FAL</v>
      </c>
      <c r="H2028" s="32" t="s">
        <v>19</v>
      </c>
      <c r="I2028" s="32" t="s">
        <v>20</v>
      </c>
      <c r="J2028" s="32">
        <v>8</v>
      </c>
      <c r="K2028" s="39">
        <v>3.71</v>
      </c>
      <c r="L2028" s="32">
        <v>72</v>
      </c>
      <c r="M2028" s="39">
        <v>267.12</v>
      </c>
      <c r="N2028" s="6"/>
      <c r="O2028" t="str">
        <f>VLOOKUP(I2028,Article_famille!A:B,2,FALSE)</f>
        <v>Mains</v>
      </c>
      <c r="P2028" t="e">
        <f>VLOOKUP(A2028,'Copier commandes wix'!I:N,4,FALSE)</f>
        <v>#N/A</v>
      </c>
      <c r="Q2028">
        <f>VLOOKUP(G2028,'effectif par contrat'!A:B,2,FALSE)</f>
        <v>38</v>
      </c>
    </row>
    <row r="2029" spans="1:17" x14ac:dyDescent="0.35">
      <c r="A2029" s="58" t="s">
        <v>2263</v>
      </c>
      <c r="B2029" s="40" t="s">
        <v>552</v>
      </c>
      <c r="C2029" s="40" t="str">
        <f t="shared" si="173"/>
        <v>eric</v>
      </c>
      <c r="D2029" s="40">
        <f t="shared" si="170"/>
        <v>5</v>
      </c>
      <c r="E2029" s="40">
        <f t="shared" si="171"/>
        <v>18</v>
      </c>
      <c r="F2029" s="40" t="str">
        <f t="shared" si="172"/>
        <v>sanchez-clary</v>
      </c>
      <c r="G2029" s="40" t="str">
        <f>VLOOKUP(F2029,'Effectif contrat'!A:B,2,FALSE)</f>
        <v>AIRBUS - MAINTENANCE FAL</v>
      </c>
      <c r="H2029" s="31" t="s">
        <v>19</v>
      </c>
      <c r="I2029" s="31" t="s">
        <v>20</v>
      </c>
      <c r="J2029" s="31">
        <v>9</v>
      </c>
      <c r="K2029" s="38">
        <v>3.71</v>
      </c>
      <c r="L2029" s="31">
        <v>120</v>
      </c>
      <c r="M2029" s="38">
        <v>445.2</v>
      </c>
      <c r="N2029" s="5"/>
      <c r="O2029" t="str">
        <f>VLOOKUP(I2029,Article_famille!A:B,2,FALSE)</f>
        <v>Mains</v>
      </c>
      <c r="P2029" t="e">
        <f>VLOOKUP(A2029,'Copier commandes wix'!I:N,4,FALSE)</f>
        <v>#N/A</v>
      </c>
      <c r="Q2029">
        <f>VLOOKUP(G2029,'effectif par contrat'!A:B,2,FALSE)</f>
        <v>38</v>
      </c>
    </row>
    <row r="2030" spans="1:17" x14ac:dyDescent="0.35">
      <c r="A2030" s="58" t="s">
        <v>2263</v>
      </c>
      <c r="B2030" s="40" t="s">
        <v>552</v>
      </c>
      <c r="C2030" s="40" t="str">
        <f t="shared" si="173"/>
        <v>eric</v>
      </c>
      <c r="D2030" s="40">
        <f t="shared" si="170"/>
        <v>5</v>
      </c>
      <c r="E2030" s="40">
        <f t="shared" si="171"/>
        <v>18</v>
      </c>
      <c r="F2030" s="40" t="str">
        <f t="shared" si="172"/>
        <v>sanchez-clary</v>
      </c>
      <c r="G2030" s="40" t="str">
        <f>VLOOKUP(F2030,'Effectif contrat'!A:B,2,FALSE)</f>
        <v>AIRBUS - MAINTENANCE FAL</v>
      </c>
      <c r="H2030" s="32" t="s">
        <v>19</v>
      </c>
      <c r="I2030" s="32" t="s">
        <v>443</v>
      </c>
      <c r="J2030" s="32"/>
      <c r="K2030" s="39">
        <v>3.95</v>
      </c>
      <c r="L2030" s="32">
        <v>30</v>
      </c>
      <c r="M2030" s="39">
        <v>118.5</v>
      </c>
      <c r="N2030" s="6"/>
      <c r="O2030" t="str">
        <f>VLOOKUP(I2030,Article_famille!A:B,2,FALSE)</f>
        <v>Respiratoire</v>
      </c>
      <c r="P2030" t="e">
        <f>VLOOKUP(A2030,'Copier commandes wix'!I:N,4,FALSE)</f>
        <v>#N/A</v>
      </c>
      <c r="Q2030">
        <f>VLOOKUP(G2030,'effectif par contrat'!A:B,2,FALSE)</f>
        <v>38</v>
      </c>
    </row>
    <row r="2031" spans="1:17" x14ac:dyDescent="0.35">
      <c r="A2031" s="58" t="s">
        <v>2263</v>
      </c>
      <c r="B2031" s="40" t="s">
        <v>552</v>
      </c>
      <c r="C2031" s="40" t="str">
        <f t="shared" si="173"/>
        <v>eric</v>
      </c>
      <c r="D2031" s="40">
        <f t="shared" si="170"/>
        <v>5</v>
      </c>
      <c r="E2031" s="40">
        <f t="shared" si="171"/>
        <v>18</v>
      </c>
      <c r="F2031" s="40" t="str">
        <f t="shared" si="172"/>
        <v>sanchez-clary</v>
      </c>
      <c r="G2031" s="40" t="str">
        <f>VLOOKUP(F2031,'Effectif contrat'!A:B,2,FALSE)</f>
        <v>AIRBUS - MAINTENANCE FAL</v>
      </c>
      <c r="H2031" s="31" t="s">
        <v>574</v>
      </c>
      <c r="I2031" s="31" t="s">
        <v>575</v>
      </c>
      <c r="J2031" s="31">
        <v>39</v>
      </c>
      <c r="K2031" s="38">
        <v>61.5</v>
      </c>
      <c r="L2031" s="31">
        <v>1</v>
      </c>
      <c r="M2031" s="38">
        <v>61.5</v>
      </c>
      <c r="N2031" s="5"/>
      <c r="O2031" t="str">
        <f>VLOOKUP(I2031,Article_famille!A:B,2,FALSE)</f>
        <v>Pieds</v>
      </c>
      <c r="P2031" t="e">
        <f>VLOOKUP(A2031,'Copier commandes wix'!I:N,4,FALSE)</f>
        <v>#N/A</v>
      </c>
      <c r="Q2031">
        <f>VLOOKUP(G2031,'effectif par contrat'!A:B,2,FALSE)</f>
        <v>38</v>
      </c>
    </row>
    <row r="2032" spans="1:17" x14ac:dyDescent="0.35">
      <c r="A2032" s="58" t="s">
        <v>2264</v>
      </c>
      <c r="B2032" s="40" t="s">
        <v>117</v>
      </c>
      <c r="C2032" s="40" t="str">
        <f t="shared" si="173"/>
        <v>alexis</v>
      </c>
      <c r="D2032" s="40">
        <f t="shared" si="170"/>
        <v>7</v>
      </c>
      <c r="E2032" s="40">
        <f t="shared" si="171"/>
        <v>15</v>
      </c>
      <c r="F2032" s="40" t="str">
        <f t="shared" si="172"/>
        <v>tamowski</v>
      </c>
      <c r="G2032" s="40" t="str">
        <f>VLOOKUP(F2032,'Effectif contrat'!A:B,2,FALSE)</f>
        <v>AIRBUS - MAINTENANCE MOSE</v>
      </c>
      <c r="H2032" s="31" t="s">
        <v>19</v>
      </c>
      <c r="I2032" s="31" t="s">
        <v>1572</v>
      </c>
      <c r="J2032" s="31">
        <v>10</v>
      </c>
      <c r="K2032" s="38">
        <v>3.19</v>
      </c>
      <c r="L2032" s="31">
        <v>12</v>
      </c>
      <c r="M2032" s="38">
        <v>38.28</v>
      </c>
      <c r="N2032" s="5"/>
      <c r="O2032" t="str">
        <f>VLOOKUP(I2032,Article_famille!A:B,2,FALSE)</f>
        <v>Mains</v>
      </c>
      <c r="P2032" t="e">
        <f>VLOOKUP(A2032,'Copier commandes wix'!I:N,4,FALSE)</f>
        <v>#N/A</v>
      </c>
      <c r="Q2032">
        <f>VLOOKUP(G2032,'effectif par contrat'!A:B,2,FALSE)</f>
        <v>37</v>
      </c>
    </row>
    <row r="2033" spans="1:17" x14ac:dyDescent="0.35">
      <c r="A2033" s="58" t="s">
        <v>2264</v>
      </c>
      <c r="B2033" s="40" t="s">
        <v>117</v>
      </c>
      <c r="C2033" s="40" t="str">
        <f t="shared" si="173"/>
        <v>alexis</v>
      </c>
      <c r="D2033" s="40">
        <f t="shared" si="170"/>
        <v>7</v>
      </c>
      <c r="E2033" s="40">
        <f t="shared" si="171"/>
        <v>15</v>
      </c>
      <c r="F2033" s="40" t="str">
        <f t="shared" si="172"/>
        <v>tamowski</v>
      </c>
      <c r="G2033" s="40" t="str">
        <f>VLOOKUP(F2033,'Effectif contrat'!A:B,2,FALSE)</f>
        <v>AIRBUS - MAINTENANCE MOSE</v>
      </c>
      <c r="H2033" s="32" t="s">
        <v>19</v>
      </c>
      <c r="I2033" s="32" t="s">
        <v>20</v>
      </c>
      <c r="J2033" s="32">
        <v>9</v>
      </c>
      <c r="K2033" s="39">
        <v>3.71</v>
      </c>
      <c r="L2033" s="32">
        <v>240</v>
      </c>
      <c r="M2033" s="39">
        <v>890.4</v>
      </c>
      <c r="N2033" s="6"/>
      <c r="O2033" t="str">
        <f>VLOOKUP(I2033,Article_famille!A:B,2,FALSE)</f>
        <v>Mains</v>
      </c>
      <c r="P2033" t="e">
        <f>VLOOKUP(A2033,'Copier commandes wix'!I:N,4,FALSE)</f>
        <v>#N/A</v>
      </c>
      <c r="Q2033">
        <f>VLOOKUP(G2033,'effectif par contrat'!A:B,2,FALSE)</f>
        <v>37</v>
      </c>
    </row>
    <row r="2034" spans="1:17" x14ac:dyDescent="0.35">
      <c r="A2034" s="58" t="s">
        <v>2264</v>
      </c>
      <c r="B2034" s="40" t="s">
        <v>117</v>
      </c>
      <c r="C2034" s="40" t="str">
        <f t="shared" si="173"/>
        <v>alexis</v>
      </c>
      <c r="D2034" s="40">
        <f t="shared" si="170"/>
        <v>7</v>
      </c>
      <c r="E2034" s="40">
        <f t="shared" si="171"/>
        <v>15</v>
      </c>
      <c r="F2034" s="40" t="str">
        <f t="shared" si="172"/>
        <v>tamowski</v>
      </c>
      <c r="G2034" s="40" t="str">
        <f>VLOOKUP(F2034,'Effectif contrat'!A:B,2,FALSE)</f>
        <v>AIRBUS - MAINTENANCE MOSE</v>
      </c>
      <c r="H2034" s="31" t="s">
        <v>19</v>
      </c>
      <c r="I2034" s="31" t="s">
        <v>20</v>
      </c>
      <c r="J2034" s="31">
        <v>10</v>
      </c>
      <c r="K2034" s="38">
        <v>3.71</v>
      </c>
      <c r="L2034" s="31">
        <v>120</v>
      </c>
      <c r="M2034" s="38">
        <v>445.2</v>
      </c>
      <c r="N2034" s="5"/>
      <c r="O2034" t="str">
        <f>VLOOKUP(I2034,Article_famille!A:B,2,FALSE)</f>
        <v>Mains</v>
      </c>
      <c r="P2034" t="e">
        <f>VLOOKUP(A2034,'Copier commandes wix'!I:N,4,FALSE)</f>
        <v>#N/A</v>
      </c>
      <c r="Q2034">
        <f>VLOOKUP(G2034,'effectif par contrat'!A:B,2,FALSE)</f>
        <v>37</v>
      </c>
    </row>
    <row r="2035" spans="1:17" x14ac:dyDescent="0.35">
      <c r="A2035" s="58" t="s">
        <v>2264</v>
      </c>
      <c r="B2035" s="40" t="s">
        <v>117</v>
      </c>
      <c r="C2035" s="40" t="str">
        <f t="shared" si="173"/>
        <v>alexis</v>
      </c>
      <c r="D2035" s="40">
        <f t="shared" si="170"/>
        <v>7</v>
      </c>
      <c r="E2035" s="40">
        <f t="shared" si="171"/>
        <v>15</v>
      </c>
      <c r="F2035" s="40" t="str">
        <f t="shared" si="172"/>
        <v>tamowski</v>
      </c>
      <c r="G2035" s="40" t="str">
        <f>VLOOKUP(F2035,'Effectif contrat'!A:B,2,FALSE)</f>
        <v>AIRBUS - MAINTENANCE MOSE</v>
      </c>
      <c r="H2035" s="32" t="s">
        <v>19</v>
      </c>
      <c r="I2035" s="32" t="s">
        <v>83</v>
      </c>
      <c r="J2035" s="32" t="s">
        <v>84</v>
      </c>
      <c r="K2035" s="39">
        <v>1.1100000000000001</v>
      </c>
      <c r="L2035" s="32">
        <v>20</v>
      </c>
      <c r="M2035" s="39">
        <v>22.2</v>
      </c>
      <c r="N2035" s="6"/>
      <c r="O2035" t="str">
        <f>VLOOKUP(I2035,Article_famille!A:B,2,FALSE)</f>
        <v>Mains</v>
      </c>
      <c r="P2035" t="e">
        <f>VLOOKUP(A2035,'Copier commandes wix'!I:N,4,FALSE)</f>
        <v>#N/A</v>
      </c>
      <c r="Q2035">
        <f>VLOOKUP(G2035,'effectif par contrat'!A:B,2,FALSE)</f>
        <v>37</v>
      </c>
    </row>
    <row r="2036" spans="1:17" x14ac:dyDescent="0.35">
      <c r="A2036" s="58" t="s">
        <v>2264</v>
      </c>
      <c r="B2036" s="40" t="s">
        <v>117</v>
      </c>
      <c r="C2036" s="40" t="str">
        <f t="shared" si="173"/>
        <v>alexis</v>
      </c>
      <c r="D2036" s="40">
        <f t="shared" si="170"/>
        <v>7</v>
      </c>
      <c r="E2036" s="40">
        <f t="shared" si="171"/>
        <v>15</v>
      </c>
      <c r="F2036" s="40" t="str">
        <f t="shared" si="172"/>
        <v>tamowski</v>
      </c>
      <c r="G2036" s="40" t="str">
        <f>VLOOKUP(F2036,'Effectif contrat'!A:B,2,FALSE)</f>
        <v>AIRBUS - MAINTENANCE MOSE</v>
      </c>
      <c r="H2036" s="31" t="s">
        <v>19</v>
      </c>
      <c r="I2036" s="31" t="s">
        <v>83</v>
      </c>
      <c r="J2036" s="31" t="s">
        <v>85</v>
      </c>
      <c r="K2036" s="38">
        <v>1.1100000000000001</v>
      </c>
      <c r="L2036" s="31">
        <v>20</v>
      </c>
      <c r="M2036" s="38">
        <v>22.2</v>
      </c>
      <c r="N2036" s="5"/>
      <c r="O2036" t="str">
        <f>VLOOKUP(I2036,Article_famille!A:B,2,FALSE)</f>
        <v>Mains</v>
      </c>
      <c r="P2036" t="e">
        <f>VLOOKUP(A2036,'Copier commandes wix'!I:N,4,FALSE)</f>
        <v>#N/A</v>
      </c>
      <c r="Q2036">
        <f>VLOOKUP(G2036,'effectif par contrat'!A:B,2,FALSE)</f>
        <v>37</v>
      </c>
    </row>
    <row r="2037" spans="1:17" x14ac:dyDescent="0.35">
      <c r="A2037" s="58" t="s">
        <v>2264</v>
      </c>
      <c r="B2037" s="40" t="s">
        <v>117</v>
      </c>
      <c r="C2037" s="40" t="str">
        <f t="shared" si="173"/>
        <v>alexis</v>
      </c>
      <c r="D2037" s="40">
        <f t="shared" si="170"/>
        <v>7</v>
      </c>
      <c r="E2037" s="40">
        <f t="shared" si="171"/>
        <v>15</v>
      </c>
      <c r="F2037" s="40" t="str">
        <f t="shared" si="172"/>
        <v>tamowski</v>
      </c>
      <c r="G2037" s="40" t="str">
        <f>VLOOKUP(F2037,'Effectif contrat'!A:B,2,FALSE)</f>
        <v>AIRBUS - MAINTENANCE MOSE</v>
      </c>
      <c r="H2037" s="32" t="s">
        <v>19</v>
      </c>
      <c r="I2037" s="32" t="s">
        <v>83</v>
      </c>
      <c r="J2037" s="32" t="s">
        <v>193</v>
      </c>
      <c r="K2037" s="39">
        <v>1.1100000000000001</v>
      </c>
      <c r="L2037" s="32">
        <v>20</v>
      </c>
      <c r="M2037" s="39">
        <v>22.2</v>
      </c>
      <c r="N2037" s="6"/>
      <c r="O2037" t="str">
        <f>VLOOKUP(I2037,Article_famille!A:B,2,FALSE)</f>
        <v>Mains</v>
      </c>
      <c r="P2037" t="e">
        <f>VLOOKUP(A2037,'Copier commandes wix'!I:N,4,FALSE)</f>
        <v>#N/A</v>
      </c>
      <c r="Q2037">
        <f>VLOOKUP(G2037,'effectif par contrat'!A:B,2,FALSE)</f>
        <v>37</v>
      </c>
    </row>
    <row r="2038" spans="1:17" x14ac:dyDescent="0.35">
      <c r="A2038" s="58" t="s">
        <v>2264</v>
      </c>
      <c r="B2038" s="40" t="s">
        <v>117</v>
      </c>
      <c r="C2038" s="40" t="str">
        <f t="shared" si="173"/>
        <v>alexis</v>
      </c>
      <c r="D2038" s="40">
        <f t="shared" si="170"/>
        <v>7</v>
      </c>
      <c r="E2038" s="40">
        <f t="shared" si="171"/>
        <v>15</v>
      </c>
      <c r="F2038" s="40" t="str">
        <f t="shared" si="172"/>
        <v>tamowski</v>
      </c>
      <c r="G2038" s="40" t="str">
        <f>VLOOKUP(F2038,'Effectif contrat'!A:B,2,FALSE)</f>
        <v>AIRBUS - MAINTENANCE MOSE</v>
      </c>
      <c r="H2038" s="31" t="s">
        <v>19</v>
      </c>
      <c r="I2038" s="31" t="s">
        <v>468</v>
      </c>
      <c r="J2038" s="31"/>
      <c r="K2038" s="38">
        <v>5.63</v>
      </c>
      <c r="L2038" s="31">
        <v>20</v>
      </c>
      <c r="M2038" s="38">
        <v>112.6</v>
      </c>
      <c r="N2038" s="5"/>
      <c r="O2038" t="str">
        <f>VLOOKUP(I2038,Article_famille!A:B,2,FALSE)</f>
        <v>Yeux</v>
      </c>
      <c r="P2038" t="e">
        <f>VLOOKUP(A2038,'Copier commandes wix'!I:N,4,FALSE)</f>
        <v>#N/A</v>
      </c>
      <c r="Q2038">
        <f>VLOOKUP(G2038,'effectif par contrat'!A:B,2,FALSE)</f>
        <v>37</v>
      </c>
    </row>
    <row r="2039" spans="1:17" x14ac:dyDescent="0.35">
      <c r="A2039" s="58" t="s">
        <v>2264</v>
      </c>
      <c r="B2039" s="40" t="s">
        <v>117</v>
      </c>
      <c r="C2039" s="40" t="str">
        <f t="shared" si="173"/>
        <v>alexis</v>
      </c>
      <c r="D2039" s="40">
        <f t="shared" si="170"/>
        <v>7</v>
      </c>
      <c r="E2039" s="40">
        <f t="shared" si="171"/>
        <v>15</v>
      </c>
      <c r="F2039" s="40" t="str">
        <f t="shared" si="172"/>
        <v>tamowski</v>
      </c>
      <c r="G2039" s="40" t="str">
        <f>VLOOKUP(F2039,'Effectif contrat'!A:B,2,FALSE)</f>
        <v>AIRBUS - MAINTENANCE MOSE</v>
      </c>
      <c r="H2039" s="32" t="s">
        <v>19</v>
      </c>
      <c r="I2039" s="32" t="s">
        <v>66</v>
      </c>
      <c r="J2039" s="32"/>
      <c r="K2039" s="39">
        <v>7.51</v>
      </c>
      <c r="L2039" s="32">
        <v>30</v>
      </c>
      <c r="M2039" s="39">
        <v>225.3</v>
      </c>
      <c r="N2039" s="6"/>
      <c r="O2039" t="str">
        <f>VLOOKUP(I2039,Article_famille!A:B,2,FALSE)</f>
        <v>Yeux</v>
      </c>
      <c r="P2039" t="e">
        <f>VLOOKUP(A2039,'Copier commandes wix'!I:N,4,FALSE)</f>
        <v>#N/A</v>
      </c>
      <c r="Q2039">
        <f>VLOOKUP(G2039,'effectif par contrat'!A:B,2,FALSE)</f>
        <v>37</v>
      </c>
    </row>
    <row r="2040" spans="1:17" x14ac:dyDescent="0.35">
      <c r="A2040" s="58" t="s">
        <v>2264</v>
      </c>
      <c r="B2040" s="40" t="s">
        <v>117</v>
      </c>
      <c r="C2040" s="40" t="str">
        <f t="shared" si="173"/>
        <v>alexis</v>
      </c>
      <c r="D2040" s="40">
        <f t="shared" si="170"/>
        <v>7</v>
      </c>
      <c r="E2040" s="40">
        <f t="shared" si="171"/>
        <v>15</v>
      </c>
      <c r="F2040" s="40" t="str">
        <f t="shared" si="172"/>
        <v>tamowski</v>
      </c>
      <c r="G2040" s="40" t="str">
        <f>VLOOKUP(F2040,'Effectif contrat'!A:B,2,FALSE)</f>
        <v>AIRBUS - MAINTENANCE MOSE</v>
      </c>
      <c r="H2040" s="31" t="s">
        <v>19</v>
      </c>
      <c r="I2040" s="31" t="s">
        <v>443</v>
      </c>
      <c r="J2040" s="31"/>
      <c r="K2040" s="38">
        <v>3.95</v>
      </c>
      <c r="L2040" s="31">
        <v>30</v>
      </c>
      <c r="M2040" s="38">
        <v>118.5</v>
      </c>
      <c r="N2040" s="5"/>
      <c r="O2040" t="str">
        <f>VLOOKUP(I2040,Article_famille!A:B,2,FALSE)</f>
        <v>Respiratoire</v>
      </c>
      <c r="P2040" t="e">
        <f>VLOOKUP(A2040,'Copier commandes wix'!I:N,4,FALSE)</f>
        <v>#N/A</v>
      </c>
      <c r="Q2040">
        <f>VLOOKUP(G2040,'effectif par contrat'!A:B,2,FALSE)</f>
        <v>37</v>
      </c>
    </row>
    <row r="2041" spans="1:17" x14ac:dyDescent="0.35">
      <c r="A2041" s="58" t="s">
        <v>2264</v>
      </c>
      <c r="B2041" s="40" t="s">
        <v>117</v>
      </c>
      <c r="C2041" s="40" t="str">
        <f t="shared" si="173"/>
        <v>alexis</v>
      </c>
      <c r="D2041" s="40">
        <f t="shared" si="170"/>
        <v>7</v>
      </c>
      <c r="E2041" s="40">
        <f t="shared" si="171"/>
        <v>15</v>
      </c>
      <c r="F2041" s="40" t="str">
        <f t="shared" si="172"/>
        <v>tamowski</v>
      </c>
      <c r="G2041" s="40" t="str">
        <f>VLOOKUP(F2041,'Effectif contrat'!A:B,2,FALSE)</f>
        <v>AIRBUS - MAINTENANCE MOSE</v>
      </c>
      <c r="H2041" s="32" t="s">
        <v>19</v>
      </c>
      <c r="I2041" s="32" t="s">
        <v>2203</v>
      </c>
      <c r="J2041" s="32" t="s">
        <v>15</v>
      </c>
      <c r="K2041" s="39">
        <v>11.9</v>
      </c>
      <c r="L2041" s="32">
        <v>30</v>
      </c>
      <c r="M2041" s="39">
        <v>357</v>
      </c>
      <c r="N2041" s="6"/>
      <c r="O2041" t="str">
        <f>VLOOKUP(I2041,Article_famille!A:B,2,FALSE)</f>
        <v>Corps</v>
      </c>
      <c r="P2041" t="e">
        <f>VLOOKUP(A2041,'Copier commandes wix'!I:N,4,FALSE)</f>
        <v>#N/A</v>
      </c>
      <c r="Q2041">
        <f>VLOOKUP(G2041,'effectif par contrat'!A:B,2,FALSE)</f>
        <v>37</v>
      </c>
    </row>
    <row r="2042" spans="1:17" x14ac:dyDescent="0.35">
      <c r="A2042" s="58" t="s">
        <v>2264</v>
      </c>
      <c r="B2042" s="40" t="s">
        <v>117</v>
      </c>
      <c r="C2042" s="40" t="str">
        <f t="shared" si="173"/>
        <v>alexis</v>
      </c>
      <c r="D2042" s="40">
        <f t="shared" si="170"/>
        <v>7</v>
      </c>
      <c r="E2042" s="40">
        <f t="shared" si="171"/>
        <v>15</v>
      </c>
      <c r="F2042" s="40" t="str">
        <f t="shared" si="172"/>
        <v>tamowski</v>
      </c>
      <c r="G2042" s="40" t="str">
        <f>VLOOKUP(F2042,'Effectif contrat'!A:B,2,FALSE)</f>
        <v>AIRBUS - MAINTENANCE MOSE</v>
      </c>
      <c r="H2042" s="31" t="s">
        <v>19</v>
      </c>
      <c r="I2042" s="31" t="s">
        <v>509</v>
      </c>
      <c r="J2042" s="31"/>
      <c r="K2042" s="38">
        <v>6.59</v>
      </c>
      <c r="L2042" s="31">
        <v>30</v>
      </c>
      <c r="M2042" s="38">
        <v>197.7</v>
      </c>
      <c r="N2042" s="5"/>
      <c r="O2042" t="str">
        <f>VLOOKUP(I2042,Article_famille!A:B,2,FALSE)</f>
        <v>Corps</v>
      </c>
      <c r="P2042" t="e">
        <f>VLOOKUP(A2042,'Copier commandes wix'!I:N,4,FALSE)</f>
        <v>#N/A</v>
      </c>
      <c r="Q2042">
        <f>VLOOKUP(G2042,'effectif par contrat'!A:B,2,FALSE)</f>
        <v>37</v>
      </c>
    </row>
    <row r="2043" spans="1:17" x14ac:dyDescent="0.35">
      <c r="A2043" s="58" t="s">
        <v>2264</v>
      </c>
      <c r="B2043" s="40" t="s">
        <v>117</v>
      </c>
      <c r="C2043" s="40" t="str">
        <f t="shared" si="173"/>
        <v>alexis</v>
      </c>
      <c r="D2043" s="40">
        <f t="shared" si="170"/>
        <v>7</v>
      </c>
      <c r="E2043" s="40">
        <f t="shared" si="171"/>
        <v>15</v>
      </c>
      <c r="F2043" s="40" t="str">
        <f t="shared" si="172"/>
        <v>tamowski</v>
      </c>
      <c r="G2043" s="40" t="str">
        <f>VLOOKUP(F2043,'Effectif contrat'!A:B,2,FALSE)</f>
        <v>AIRBUS - MAINTENANCE MOSE</v>
      </c>
      <c r="H2043" s="32" t="s">
        <v>19</v>
      </c>
      <c r="I2043" s="32" t="s">
        <v>86</v>
      </c>
      <c r="J2043" s="32"/>
      <c r="K2043" s="39">
        <v>16.88</v>
      </c>
      <c r="L2043" s="32">
        <v>1</v>
      </c>
      <c r="M2043" s="39">
        <v>16.88</v>
      </c>
      <c r="N2043" s="6"/>
      <c r="O2043" t="str">
        <f>VLOOKUP(I2043,Article_famille!A:B,2,FALSE)</f>
        <v>Auditif</v>
      </c>
      <c r="P2043" t="e">
        <f>VLOOKUP(A2043,'Copier commandes wix'!I:N,4,FALSE)</f>
        <v>#N/A</v>
      </c>
      <c r="Q2043">
        <f>VLOOKUP(G2043,'effectif par contrat'!A:B,2,FALSE)</f>
        <v>37</v>
      </c>
    </row>
    <row r="2044" spans="1:17" x14ac:dyDescent="0.35">
      <c r="A2044" s="58" t="s">
        <v>2264</v>
      </c>
      <c r="B2044" s="40" t="s">
        <v>117</v>
      </c>
      <c r="C2044" s="40" t="str">
        <f t="shared" si="173"/>
        <v>alexis</v>
      </c>
      <c r="D2044" s="40">
        <f t="shared" si="170"/>
        <v>7</v>
      </c>
      <c r="E2044" s="40">
        <f t="shared" si="171"/>
        <v>15</v>
      </c>
      <c r="F2044" s="40" t="str">
        <f t="shared" si="172"/>
        <v>tamowski</v>
      </c>
      <c r="G2044" s="40" t="str">
        <f>VLOOKUP(F2044,'Effectif contrat'!A:B,2,FALSE)</f>
        <v>AIRBUS - MAINTENANCE MOSE</v>
      </c>
      <c r="H2044" s="31" t="s">
        <v>19</v>
      </c>
      <c r="I2044" s="31" t="s">
        <v>509</v>
      </c>
      <c r="J2044" s="31"/>
      <c r="K2044" s="38">
        <v>6.59</v>
      </c>
      <c r="L2044" s="31">
        <v>30</v>
      </c>
      <c r="M2044" s="38">
        <v>197.7</v>
      </c>
      <c r="N2044" s="5"/>
      <c r="O2044" t="str">
        <f>VLOOKUP(I2044,Article_famille!A:B,2,FALSE)</f>
        <v>Corps</v>
      </c>
      <c r="P2044" t="e">
        <f>VLOOKUP(A2044,'Copier commandes wix'!I:N,4,FALSE)</f>
        <v>#N/A</v>
      </c>
      <c r="Q2044">
        <f>VLOOKUP(G2044,'effectif par contrat'!A:B,2,FALSE)</f>
        <v>37</v>
      </c>
    </row>
    <row r="2045" spans="1:17" x14ac:dyDescent="0.35">
      <c r="A2045" s="58" t="s">
        <v>2266</v>
      </c>
      <c r="B2045" s="40" t="s">
        <v>2265</v>
      </c>
      <c r="C2045" s="40" t="str">
        <f t="shared" si="173"/>
        <v>Florian</v>
      </c>
      <c r="D2045" s="40">
        <f t="shared" si="170"/>
        <v>8</v>
      </c>
      <c r="E2045" s="40">
        <f t="shared" si="171"/>
        <v>15</v>
      </c>
      <c r="F2045" s="40" t="str">
        <f t="shared" si="172"/>
        <v>Saisset</v>
      </c>
      <c r="G2045" s="40" t="str">
        <f>VLOOKUP(F2045,'Effectif contrat'!A:B,2,FALSE)</f>
        <v>CLIENTS DIVERS - TRAVAUX &amp; MAINTENANCE</v>
      </c>
      <c r="H2045" s="31" t="s">
        <v>19</v>
      </c>
      <c r="I2045" s="31" t="s">
        <v>20</v>
      </c>
      <c r="J2045" s="31">
        <v>10</v>
      </c>
      <c r="K2045" s="38">
        <v>3.71</v>
      </c>
      <c r="L2045" s="31">
        <v>1</v>
      </c>
      <c r="M2045" s="38">
        <v>3.71</v>
      </c>
      <c r="N2045" s="5"/>
      <c r="O2045" t="str">
        <f>VLOOKUP(I2045,Article_famille!A:B,2,FALSE)</f>
        <v>Mains</v>
      </c>
      <c r="P2045" t="e">
        <f>VLOOKUP(A2045,'Copier commandes wix'!I:N,4,FALSE)</f>
        <v>#N/A</v>
      </c>
      <c r="Q2045">
        <f>VLOOKUP(G2045,'effectif par contrat'!A:B,2,FALSE)</f>
        <v>8</v>
      </c>
    </row>
    <row r="2046" spans="1:17" x14ac:dyDescent="0.35">
      <c r="A2046" s="58" t="s">
        <v>2266</v>
      </c>
      <c r="B2046" s="40" t="s">
        <v>2265</v>
      </c>
      <c r="C2046" s="40" t="str">
        <f t="shared" si="173"/>
        <v>Florian</v>
      </c>
      <c r="D2046" s="40">
        <f t="shared" si="170"/>
        <v>8</v>
      </c>
      <c r="E2046" s="40">
        <f t="shared" si="171"/>
        <v>15</v>
      </c>
      <c r="F2046" s="40" t="str">
        <f t="shared" si="172"/>
        <v>Saisset</v>
      </c>
      <c r="G2046" s="40" t="str">
        <f>VLOOKUP(F2046,'Effectif contrat'!A:B,2,FALSE)</f>
        <v>CLIENTS DIVERS - TRAVAUX &amp; MAINTENANCE</v>
      </c>
      <c r="H2046" s="32" t="s">
        <v>19</v>
      </c>
      <c r="I2046" s="32" t="s">
        <v>20</v>
      </c>
      <c r="J2046" s="32">
        <v>9</v>
      </c>
      <c r="K2046" s="39">
        <v>3.71</v>
      </c>
      <c r="L2046" s="32">
        <v>1</v>
      </c>
      <c r="M2046" s="39">
        <v>3.71</v>
      </c>
      <c r="N2046" s="6"/>
      <c r="O2046" t="str">
        <f>VLOOKUP(I2046,Article_famille!A:B,2,FALSE)</f>
        <v>Mains</v>
      </c>
      <c r="P2046" t="e">
        <f>VLOOKUP(A2046,'Copier commandes wix'!I:N,4,FALSE)</f>
        <v>#N/A</v>
      </c>
      <c r="Q2046">
        <f>VLOOKUP(G2046,'effectif par contrat'!A:B,2,FALSE)</f>
        <v>8</v>
      </c>
    </row>
    <row r="2047" spans="1:17" x14ac:dyDescent="0.35">
      <c r="A2047" s="58" t="s">
        <v>2266</v>
      </c>
      <c r="B2047" s="40" t="s">
        <v>2265</v>
      </c>
      <c r="C2047" s="40" t="str">
        <f t="shared" si="173"/>
        <v>Florian</v>
      </c>
      <c r="D2047" s="40">
        <f t="shared" si="170"/>
        <v>8</v>
      </c>
      <c r="E2047" s="40">
        <f t="shared" si="171"/>
        <v>15</v>
      </c>
      <c r="F2047" s="40" t="str">
        <f t="shared" si="172"/>
        <v>Saisset</v>
      </c>
      <c r="G2047" s="40" t="str">
        <f>VLOOKUP(F2047,'Effectif contrat'!A:B,2,FALSE)</f>
        <v>CLIENTS DIVERS - TRAVAUX &amp; MAINTENANCE</v>
      </c>
      <c r="H2047" s="31" t="s">
        <v>19</v>
      </c>
      <c r="I2047" s="31" t="s">
        <v>612</v>
      </c>
      <c r="J2047" s="31"/>
      <c r="K2047" s="38">
        <v>1.35</v>
      </c>
      <c r="L2047" s="31">
        <v>5</v>
      </c>
      <c r="M2047" s="38">
        <v>6.75</v>
      </c>
      <c r="N2047" s="5"/>
      <c r="O2047" t="str">
        <f>VLOOKUP(I2047,Article_famille!A:B,2,FALSE)</f>
        <v>Tête</v>
      </c>
      <c r="P2047" t="e">
        <f>VLOOKUP(A2047,'Copier commandes wix'!I:N,4,FALSE)</f>
        <v>#N/A</v>
      </c>
      <c r="Q2047">
        <f>VLOOKUP(G2047,'effectif par contrat'!A:B,2,FALSE)</f>
        <v>8</v>
      </c>
    </row>
    <row r="2048" spans="1:17" x14ac:dyDescent="0.35">
      <c r="A2048" s="58" t="s">
        <v>2266</v>
      </c>
      <c r="B2048" s="40" t="s">
        <v>2265</v>
      </c>
      <c r="C2048" s="40" t="str">
        <f t="shared" si="173"/>
        <v>Florian</v>
      </c>
      <c r="D2048" s="40">
        <f t="shared" si="170"/>
        <v>8</v>
      </c>
      <c r="E2048" s="40">
        <f t="shared" si="171"/>
        <v>15</v>
      </c>
      <c r="F2048" s="40" t="str">
        <f t="shared" si="172"/>
        <v>Saisset</v>
      </c>
      <c r="G2048" s="40" t="str">
        <f>VLOOKUP(F2048,'Effectif contrat'!A:B,2,FALSE)</f>
        <v>CLIENTS DIVERS - TRAVAUX &amp; MAINTENANCE</v>
      </c>
      <c r="H2048" s="32" t="s">
        <v>19</v>
      </c>
      <c r="I2048" s="32" t="s">
        <v>495</v>
      </c>
      <c r="J2048" s="32">
        <v>9</v>
      </c>
      <c r="K2048" s="39">
        <v>4.9400000000000004</v>
      </c>
      <c r="L2048" s="32">
        <v>1</v>
      </c>
      <c r="M2048" s="39">
        <v>4.9400000000000004</v>
      </c>
      <c r="N2048" s="6"/>
      <c r="O2048" t="str">
        <f>VLOOKUP(I2048,Article_famille!A:B,2,FALSE)</f>
        <v>Mains</v>
      </c>
      <c r="P2048" t="e">
        <f>VLOOKUP(A2048,'Copier commandes wix'!I:N,4,FALSE)</f>
        <v>#N/A</v>
      </c>
      <c r="Q2048">
        <f>VLOOKUP(G2048,'effectif par contrat'!A:B,2,FALSE)</f>
        <v>8</v>
      </c>
    </row>
    <row r="2049" spans="1:17" x14ac:dyDescent="0.35">
      <c r="A2049" s="58" t="s">
        <v>2266</v>
      </c>
      <c r="B2049" s="40" t="s">
        <v>2265</v>
      </c>
      <c r="C2049" s="40" t="str">
        <f t="shared" si="173"/>
        <v>Florian</v>
      </c>
      <c r="D2049" s="40">
        <f t="shared" si="170"/>
        <v>8</v>
      </c>
      <c r="E2049" s="40">
        <f t="shared" si="171"/>
        <v>15</v>
      </c>
      <c r="F2049" s="40" t="str">
        <f t="shared" si="172"/>
        <v>Saisset</v>
      </c>
      <c r="G2049" s="40" t="str">
        <f>VLOOKUP(F2049,'Effectif contrat'!A:B,2,FALSE)</f>
        <v>CLIENTS DIVERS - TRAVAUX &amp; MAINTENANCE</v>
      </c>
      <c r="H2049" s="31" t="s">
        <v>19</v>
      </c>
      <c r="I2049" s="31" t="s">
        <v>495</v>
      </c>
      <c r="J2049" s="31">
        <v>10</v>
      </c>
      <c r="K2049" s="38">
        <v>4.9400000000000004</v>
      </c>
      <c r="L2049" s="31">
        <v>1</v>
      </c>
      <c r="M2049" s="38">
        <v>4.9400000000000004</v>
      </c>
      <c r="N2049" s="5"/>
      <c r="O2049" t="str">
        <f>VLOOKUP(I2049,Article_famille!A:B,2,FALSE)</f>
        <v>Mains</v>
      </c>
      <c r="P2049" t="e">
        <f>VLOOKUP(A2049,'Copier commandes wix'!I:N,4,FALSE)</f>
        <v>#N/A</v>
      </c>
      <c r="Q2049">
        <f>VLOOKUP(G2049,'effectif par contrat'!A:B,2,FALSE)</f>
        <v>8</v>
      </c>
    </row>
    <row r="2050" spans="1:17" x14ac:dyDescent="0.35">
      <c r="A2050" s="58" t="s">
        <v>2266</v>
      </c>
      <c r="B2050" s="40" t="s">
        <v>2265</v>
      </c>
      <c r="C2050" s="40" t="str">
        <f t="shared" si="173"/>
        <v>Florian</v>
      </c>
      <c r="D2050" s="40">
        <f t="shared" si="170"/>
        <v>8</v>
      </c>
      <c r="E2050" s="40">
        <f t="shared" si="171"/>
        <v>15</v>
      </c>
      <c r="F2050" s="40" t="str">
        <f t="shared" si="172"/>
        <v>Saisset</v>
      </c>
      <c r="G2050" s="40" t="str">
        <f>VLOOKUP(F2050,'Effectif contrat'!A:B,2,FALSE)</f>
        <v>CLIENTS DIVERS - TRAVAUX &amp; MAINTENANCE</v>
      </c>
      <c r="H2050" s="32" t="s">
        <v>19</v>
      </c>
      <c r="I2050" s="32" t="s">
        <v>553</v>
      </c>
      <c r="J2050" s="32"/>
      <c r="K2050" s="39">
        <v>2.75</v>
      </c>
      <c r="L2050" s="32">
        <v>5</v>
      </c>
      <c r="M2050" s="39">
        <v>13.75</v>
      </c>
      <c r="N2050" s="6"/>
      <c r="O2050" t="str">
        <f>VLOOKUP(I2050,Article_famille!A:B,2,FALSE)</f>
        <v>Tête</v>
      </c>
      <c r="P2050" t="e">
        <f>VLOOKUP(A2050,'Copier commandes wix'!I:N,4,FALSE)</f>
        <v>#N/A</v>
      </c>
      <c r="Q2050">
        <f>VLOOKUP(G2050,'effectif par contrat'!A:B,2,FALSE)</f>
        <v>8</v>
      </c>
    </row>
    <row r="2051" spans="1:17" x14ac:dyDescent="0.35">
      <c r="A2051" s="58" t="s">
        <v>2266</v>
      </c>
      <c r="B2051" s="40" t="s">
        <v>2265</v>
      </c>
      <c r="C2051" s="40" t="str">
        <f t="shared" si="173"/>
        <v>Florian</v>
      </c>
      <c r="D2051" s="40">
        <f t="shared" ref="D2051:D2114" si="174">LEN(C2051)+1</f>
        <v>8</v>
      </c>
      <c r="E2051" s="40">
        <f t="shared" ref="E2051:E2114" si="175">LEN(B2051)</f>
        <v>15</v>
      </c>
      <c r="F2051" s="40" t="str">
        <f t="shared" si="172"/>
        <v>Saisset</v>
      </c>
      <c r="G2051" s="40" t="str">
        <f>VLOOKUP(F2051,'Effectif contrat'!A:B,2,FALSE)</f>
        <v>CLIENTS DIVERS - TRAVAUX &amp; MAINTENANCE</v>
      </c>
      <c r="H2051" s="31" t="s">
        <v>19</v>
      </c>
      <c r="I2051" s="31" t="s">
        <v>498</v>
      </c>
      <c r="J2051" s="31" t="s">
        <v>15</v>
      </c>
      <c r="K2051" s="38">
        <v>3.17</v>
      </c>
      <c r="L2051" s="31">
        <v>5</v>
      </c>
      <c r="M2051" s="38">
        <v>15.85</v>
      </c>
      <c r="N2051" s="5"/>
      <c r="O2051" t="str">
        <f>VLOOKUP(I2051,Article_famille!A:B,2,FALSE)</f>
        <v>Corps</v>
      </c>
      <c r="P2051" t="e">
        <f>VLOOKUP(A2051,'Copier commandes wix'!I:N,4,FALSE)</f>
        <v>#N/A</v>
      </c>
      <c r="Q2051">
        <f>VLOOKUP(G2051,'effectif par contrat'!A:B,2,FALSE)</f>
        <v>8</v>
      </c>
    </row>
    <row r="2052" spans="1:17" x14ac:dyDescent="0.35">
      <c r="A2052" s="58" t="s">
        <v>2266</v>
      </c>
      <c r="B2052" s="40" t="s">
        <v>2265</v>
      </c>
      <c r="C2052" s="40" t="str">
        <f t="shared" si="173"/>
        <v>Florian</v>
      </c>
      <c r="D2052" s="40">
        <f t="shared" si="174"/>
        <v>8</v>
      </c>
      <c r="E2052" s="40">
        <f t="shared" si="175"/>
        <v>15</v>
      </c>
      <c r="F2052" s="40" t="str">
        <f t="shared" si="172"/>
        <v>Saisset</v>
      </c>
      <c r="G2052" s="40" t="str">
        <f>VLOOKUP(F2052,'Effectif contrat'!A:B,2,FALSE)</f>
        <v>CLIENTS DIVERS - TRAVAUX &amp; MAINTENANCE</v>
      </c>
      <c r="H2052" s="32" t="s">
        <v>19</v>
      </c>
      <c r="I2052" s="32" t="s">
        <v>468</v>
      </c>
      <c r="J2052" s="32"/>
      <c r="K2052" s="39">
        <v>5.63</v>
      </c>
      <c r="L2052" s="32">
        <v>10</v>
      </c>
      <c r="M2052" s="39">
        <v>56.3</v>
      </c>
      <c r="N2052" s="6"/>
      <c r="O2052" t="str">
        <f>VLOOKUP(I2052,Article_famille!A:B,2,FALSE)</f>
        <v>Yeux</v>
      </c>
      <c r="P2052" t="e">
        <f>VLOOKUP(A2052,'Copier commandes wix'!I:N,4,FALSE)</f>
        <v>#N/A</v>
      </c>
      <c r="Q2052">
        <f>VLOOKUP(G2052,'effectif par contrat'!A:B,2,FALSE)</f>
        <v>8</v>
      </c>
    </row>
    <row r="2053" spans="1:17" x14ac:dyDescent="0.35">
      <c r="A2053" s="58" t="s">
        <v>2268</v>
      </c>
      <c r="B2053" s="40" t="s">
        <v>2267</v>
      </c>
      <c r="C2053" s="40" t="str">
        <f t="shared" si="173"/>
        <v>Florian</v>
      </c>
      <c r="D2053" s="40">
        <f t="shared" si="174"/>
        <v>8</v>
      </c>
      <c r="E2053" s="40">
        <f t="shared" si="175"/>
        <v>15</v>
      </c>
      <c r="F2053" s="40" t="str">
        <f t="shared" si="172"/>
        <v>SAISSET</v>
      </c>
      <c r="G2053" s="40" t="str">
        <f>VLOOKUP(F2053,'Effectif contrat'!A:B,2,FALSE)</f>
        <v>CLIENTS DIVERS - TRAVAUX &amp; MAINTENANCE</v>
      </c>
      <c r="H2053" s="31" t="s">
        <v>112</v>
      </c>
      <c r="I2053" s="31" t="s">
        <v>113</v>
      </c>
      <c r="J2053" s="31" t="s">
        <v>15</v>
      </c>
      <c r="K2053" s="38">
        <v>0</v>
      </c>
      <c r="L2053" s="31">
        <v>4</v>
      </c>
      <c r="M2053" s="38">
        <v>0</v>
      </c>
      <c r="N2053" s="5"/>
      <c r="O2053" t="str">
        <f>VLOOKUP(I2053,Article_famille!A:B,2,FALSE)</f>
        <v>VPI</v>
      </c>
      <c r="P2053" t="e">
        <f>VLOOKUP(A2053,'Copier commandes wix'!I:N,4,FALSE)</f>
        <v>#N/A</v>
      </c>
      <c r="Q2053">
        <f>VLOOKUP(G2053,'effectif par contrat'!A:B,2,FALSE)</f>
        <v>8</v>
      </c>
    </row>
    <row r="2054" spans="1:17" x14ac:dyDescent="0.35">
      <c r="A2054" s="58" t="s">
        <v>2268</v>
      </c>
      <c r="B2054" s="40" t="s">
        <v>2267</v>
      </c>
      <c r="C2054" s="40" t="str">
        <f t="shared" si="173"/>
        <v>Florian</v>
      </c>
      <c r="D2054" s="40">
        <f t="shared" si="174"/>
        <v>8</v>
      </c>
      <c r="E2054" s="40">
        <f t="shared" si="175"/>
        <v>15</v>
      </c>
      <c r="F2054" s="40" t="str">
        <f t="shared" si="172"/>
        <v>SAISSET</v>
      </c>
      <c r="G2054" s="40" t="str">
        <f>VLOOKUP(F2054,'Effectif contrat'!A:B,2,FALSE)</f>
        <v>CLIENTS DIVERS - TRAVAUX &amp; MAINTENANCE</v>
      </c>
      <c r="H2054" s="32" t="s">
        <v>112</v>
      </c>
      <c r="I2054" s="32" t="s">
        <v>115</v>
      </c>
      <c r="J2054" s="32" t="s">
        <v>15</v>
      </c>
      <c r="K2054" s="39">
        <v>0</v>
      </c>
      <c r="L2054" s="32">
        <v>1</v>
      </c>
      <c r="M2054" s="39">
        <v>0</v>
      </c>
      <c r="N2054" s="6"/>
      <c r="O2054" t="str">
        <f>VLOOKUP(I2054,Article_famille!A:B,2,FALSE)</f>
        <v>VPI</v>
      </c>
      <c r="P2054" t="e">
        <f>VLOOKUP(A2054,'Copier commandes wix'!I:N,4,FALSE)</f>
        <v>#N/A</v>
      </c>
      <c r="Q2054">
        <f>VLOOKUP(G2054,'effectif par contrat'!A:B,2,FALSE)</f>
        <v>8</v>
      </c>
    </row>
    <row r="2055" spans="1:17" x14ac:dyDescent="0.35">
      <c r="A2055" s="58" t="s">
        <v>2268</v>
      </c>
      <c r="B2055" s="40" t="s">
        <v>2267</v>
      </c>
      <c r="C2055" s="40" t="str">
        <f t="shared" si="173"/>
        <v>Florian</v>
      </c>
      <c r="D2055" s="40">
        <f t="shared" si="174"/>
        <v>8</v>
      </c>
      <c r="E2055" s="40">
        <f t="shared" si="175"/>
        <v>15</v>
      </c>
      <c r="F2055" s="40" t="str">
        <f t="shared" si="172"/>
        <v>SAISSET</v>
      </c>
      <c r="G2055" s="40" t="str">
        <f>VLOOKUP(F2055,'Effectif contrat'!A:B,2,FALSE)</f>
        <v>CLIENTS DIVERS - TRAVAUX &amp; MAINTENANCE</v>
      </c>
      <c r="H2055" s="31" t="s">
        <v>112</v>
      </c>
      <c r="I2055" s="31" t="s">
        <v>601</v>
      </c>
      <c r="J2055" s="31" t="s">
        <v>602</v>
      </c>
      <c r="K2055" s="38">
        <v>0</v>
      </c>
      <c r="L2055" s="31">
        <v>4</v>
      </c>
      <c r="M2055" s="38">
        <v>0</v>
      </c>
      <c r="N2055" s="5"/>
      <c r="O2055" t="str">
        <f>VLOOKUP(I2055,Article_famille!A:B,2,FALSE)</f>
        <v>VPI</v>
      </c>
      <c r="P2055" t="e">
        <f>VLOOKUP(A2055,'Copier commandes wix'!I:N,4,FALSE)</f>
        <v>#N/A</v>
      </c>
      <c r="Q2055">
        <f>VLOOKUP(G2055,'effectif par contrat'!A:B,2,FALSE)</f>
        <v>8</v>
      </c>
    </row>
    <row r="2056" spans="1:17" x14ac:dyDescent="0.35">
      <c r="A2056" s="58" t="s">
        <v>2268</v>
      </c>
      <c r="B2056" s="40" t="s">
        <v>2267</v>
      </c>
      <c r="C2056" s="40" t="str">
        <f t="shared" si="173"/>
        <v>Florian</v>
      </c>
      <c r="D2056" s="40">
        <f t="shared" si="174"/>
        <v>8</v>
      </c>
      <c r="E2056" s="40">
        <f t="shared" si="175"/>
        <v>15</v>
      </c>
      <c r="F2056" s="40" t="str">
        <f t="shared" si="172"/>
        <v>SAISSET</v>
      </c>
      <c r="G2056" s="40" t="str">
        <f>VLOOKUP(F2056,'Effectif contrat'!A:B,2,FALSE)</f>
        <v>CLIENTS DIVERS - TRAVAUX &amp; MAINTENANCE</v>
      </c>
      <c r="H2056" s="32" t="s">
        <v>112</v>
      </c>
      <c r="I2056" s="32" t="s">
        <v>603</v>
      </c>
      <c r="J2056" s="32" t="s">
        <v>615</v>
      </c>
      <c r="K2056" s="39">
        <v>0</v>
      </c>
      <c r="L2056" s="32">
        <v>4</v>
      </c>
      <c r="M2056" s="39">
        <v>0</v>
      </c>
      <c r="N2056" s="6"/>
      <c r="O2056" t="str">
        <f>VLOOKUP(I2056,Article_famille!A:B,2,FALSE)</f>
        <v>VPI</v>
      </c>
      <c r="P2056" t="e">
        <f>VLOOKUP(A2056,'Copier commandes wix'!I:N,4,FALSE)</f>
        <v>#N/A</v>
      </c>
      <c r="Q2056">
        <f>VLOOKUP(G2056,'effectif par contrat'!A:B,2,FALSE)</f>
        <v>8</v>
      </c>
    </row>
    <row r="2057" spans="1:17" x14ac:dyDescent="0.35">
      <c r="A2057" s="58" t="s">
        <v>2268</v>
      </c>
      <c r="B2057" s="40" t="s">
        <v>2267</v>
      </c>
      <c r="C2057" s="40" t="str">
        <f t="shared" si="173"/>
        <v>Florian</v>
      </c>
      <c r="D2057" s="40">
        <f t="shared" si="174"/>
        <v>8</v>
      </c>
      <c r="E2057" s="40">
        <f t="shared" si="175"/>
        <v>15</v>
      </c>
      <c r="F2057" s="40" t="str">
        <f t="shared" si="172"/>
        <v>SAISSET</v>
      </c>
      <c r="G2057" s="40" t="str">
        <f>VLOOKUP(F2057,'Effectif contrat'!A:B,2,FALSE)</f>
        <v>CLIENTS DIVERS - TRAVAUX &amp; MAINTENANCE</v>
      </c>
      <c r="H2057" s="31" t="s">
        <v>112</v>
      </c>
      <c r="I2057" s="31" t="s">
        <v>211</v>
      </c>
      <c r="J2057" s="31" t="s">
        <v>15</v>
      </c>
      <c r="K2057" s="38">
        <v>0</v>
      </c>
      <c r="L2057" s="31">
        <v>2</v>
      </c>
      <c r="M2057" s="38">
        <v>0</v>
      </c>
      <c r="N2057" s="5"/>
      <c r="O2057" t="str">
        <f>VLOOKUP(I2057,Article_famille!A:B,2,FALSE)</f>
        <v>VPI</v>
      </c>
      <c r="P2057" t="e">
        <f>VLOOKUP(A2057,'Copier commandes wix'!I:N,4,FALSE)</f>
        <v>#N/A</v>
      </c>
      <c r="Q2057">
        <f>VLOOKUP(G2057,'effectif par contrat'!A:B,2,FALSE)</f>
        <v>8</v>
      </c>
    </row>
    <row r="2058" spans="1:17" x14ac:dyDescent="0.35">
      <c r="A2058" s="58" t="s">
        <v>2269</v>
      </c>
      <c r="B2058" s="40" t="s">
        <v>117</v>
      </c>
      <c r="C2058" s="40" t="str">
        <f t="shared" si="173"/>
        <v>alexis</v>
      </c>
      <c r="D2058" s="40">
        <f t="shared" si="174"/>
        <v>7</v>
      </c>
      <c r="E2058" s="40">
        <f t="shared" si="175"/>
        <v>15</v>
      </c>
      <c r="F2058" s="40" t="str">
        <f t="shared" si="172"/>
        <v>tamowski</v>
      </c>
      <c r="G2058" s="40" t="str">
        <f>VLOOKUP(F2058,'Effectif contrat'!A:B,2,FALSE)</f>
        <v>AIRBUS - MAINTENANCE MOSE</v>
      </c>
      <c r="H2058" s="31" t="s">
        <v>574</v>
      </c>
      <c r="I2058" s="31" t="s">
        <v>1560</v>
      </c>
      <c r="J2058" s="31">
        <v>44</v>
      </c>
      <c r="K2058" s="38">
        <v>59.5</v>
      </c>
      <c r="L2058" s="31">
        <v>2</v>
      </c>
      <c r="M2058" s="38">
        <v>119</v>
      </c>
      <c r="N2058" s="5"/>
      <c r="O2058" t="str">
        <f>VLOOKUP(I2058,Article_famille!A:B,2,FALSE)</f>
        <v>Pieds</v>
      </c>
      <c r="P2058" t="e">
        <f>VLOOKUP(A2058,'Copier commandes wix'!I:N,4,FALSE)</f>
        <v>#N/A</v>
      </c>
      <c r="Q2058">
        <f>VLOOKUP(G2058,'effectif par contrat'!A:B,2,FALSE)</f>
        <v>37</v>
      </c>
    </row>
    <row r="2059" spans="1:17" x14ac:dyDescent="0.35">
      <c r="A2059" s="58" t="s">
        <v>2269</v>
      </c>
      <c r="B2059" s="40" t="s">
        <v>117</v>
      </c>
      <c r="C2059" s="40" t="str">
        <f t="shared" si="173"/>
        <v>alexis</v>
      </c>
      <c r="D2059" s="40">
        <f t="shared" si="174"/>
        <v>7</v>
      </c>
      <c r="E2059" s="40">
        <f t="shared" si="175"/>
        <v>15</v>
      </c>
      <c r="F2059" s="40" t="str">
        <f t="shared" si="172"/>
        <v>tamowski</v>
      </c>
      <c r="G2059" s="40" t="str">
        <f>VLOOKUP(F2059,'Effectif contrat'!A:B,2,FALSE)</f>
        <v>AIRBUS - MAINTENANCE MOSE</v>
      </c>
      <c r="H2059" s="32" t="s">
        <v>19</v>
      </c>
      <c r="I2059" s="32" t="s">
        <v>455</v>
      </c>
      <c r="J2059" s="32">
        <v>43</v>
      </c>
      <c r="K2059" s="39">
        <v>45.67</v>
      </c>
      <c r="L2059" s="32">
        <v>1</v>
      </c>
      <c r="M2059" s="39">
        <v>45.67</v>
      </c>
      <c r="N2059" s="6"/>
      <c r="O2059" t="str">
        <f>VLOOKUP(I2059,Article_famille!A:B,2,FALSE)</f>
        <v>Pieds</v>
      </c>
      <c r="P2059" t="e">
        <f>VLOOKUP(A2059,'Copier commandes wix'!I:N,4,FALSE)</f>
        <v>#N/A</v>
      </c>
      <c r="Q2059">
        <f>VLOOKUP(G2059,'effectif par contrat'!A:B,2,FALSE)</f>
        <v>37</v>
      </c>
    </row>
    <row r="2060" spans="1:17" x14ac:dyDescent="0.35">
      <c r="A2060" s="58" t="s">
        <v>2270</v>
      </c>
      <c r="B2060" s="40" t="s">
        <v>2292</v>
      </c>
      <c r="C2060" s="40" t="str">
        <f t="shared" si="173"/>
        <v>Jean-Luc</v>
      </c>
      <c r="D2060" s="40">
        <f t="shared" si="174"/>
        <v>9</v>
      </c>
      <c r="E2060" s="40">
        <f t="shared" si="175"/>
        <v>16</v>
      </c>
      <c r="F2060" s="40" t="str">
        <f t="shared" si="172"/>
        <v>Granier</v>
      </c>
      <c r="G2060" s="40" t="str">
        <f>VLOOKUP(F2060,'Effectif contrat'!A:B,2,FALSE)</f>
        <v>SAM - MAINTENANCE</v>
      </c>
      <c r="H2060" s="31" t="s">
        <v>19</v>
      </c>
      <c r="I2060" s="31" t="s">
        <v>43</v>
      </c>
      <c r="J2060" s="31"/>
      <c r="K2060" s="38">
        <v>159.30000000000001</v>
      </c>
      <c r="L2060" s="31">
        <v>2</v>
      </c>
      <c r="M2060" s="38">
        <v>318.60000000000002</v>
      </c>
      <c r="N2060" s="5"/>
      <c r="O2060" t="str">
        <f>VLOOKUP(I2060,Article_famille!A:B,2,FALSE)</f>
        <v>Tête</v>
      </c>
      <c r="P2060" t="e">
        <f>VLOOKUP(A2060,'Copier commandes wix'!I:N,4,FALSE)</f>
        <v>#N/A</v>
      </c>
      <c r="Q2060">
        <f>VLOOKUP(G2060,'effectif par contrat'!A:B,2,FALSE)</f>
        <v>2</v>
      </c>
    </row>
    <row r="2061" spans="1:17" x14ac:dyDescent="0.35">
      <c r="A2061" s="58" t="s">
        <v>2270</v>
      </c>
      <c r="B2061" s="40" t="s">
        <v>2292</v>
      </c>
      <c r="C2061" s="40" t="str">
        <f t="shared" si="173"/>
        <v>Jean-Luc</v>
      </c>
      <c r="D2061" s="40">
        <f t="shared" si="174"/>
        <v>9</v>
      </c>
      <c r="E2061" s="40">
        <f t="shared" si="175"/>
        <v>16</v>
      </c>
      <c r="F2061" s="40" t="str">
        <f t="shared" si="172"/>
        <v>Granier</v>
      </c>
      <c r="G2061" s="40" t="str">
        <f>VLOOKUP(F2061,'Effectif contrat'!A:B,2,FALSE)</f>
        <v>SAM - MAINTENANCE</v>
      </c>
      <c r="H2061" s="32" t="s">
        <v>19</v>
      </c>
      <c r="I2061" s="32" t="s">
        <v>525</v>
      </c>
      <c r="J2061" s="32"/>
      <c r="K2061" s="39">
        <v>37.619999999999997</v>
      </c>
      <c r="L2061" s="32">
        <v>1</v>
      </c>
      <c r="M2061" s="39">
        <v>37.619999999999997</v>
      </c>
      <c r="N2061" s="6"/>
      <c r="O2061" t="str">
        <f>VLOOKUP(I2061,Article_famille!A:B,2,FALSE)</f>
        <v>Tête</v>
      </c>
      <c r="P2061" t="e">
        <f>VLOOKUP(A2061,'Copier commandes wix'!I:N,4,FALSE)</f>
        <v>#N/A</v>
      </c>
      <c r="Q2061">
        <f>VLOOKUP(G2061,'effectif par contrat'!A:B,2,FALSE)</f>
        <v>2</v>
      </c>
    </row>
    <row r="2062" spans="1:17" x14ac:dyDescent="0.35">
      <c r="A2062" s="58" t="s">
        <v>2270</v>
      </c>
      <c r="B2062" s="40" t="s">
        <v>2292</v>
      </c>
      <c r="C2062" s="40" t="str">
        <f t="shared" si="173"/>
        <v>Jean-Luc</v>
      </c>
      <c r="D2062" s="40">
        <f t="shared" si="174"/>
        <v>9</v>
      </c>
      <c r="E2062" s="40">
        <f t="shared" si="175"/>
        <v>16</v>
      </c>
      <c r="F2062" s="40" t="str">
        <f t="shared" si="172"/>
        <v>Granier</v>
      </c>
      <c r="G2062" s="40" t="str">
        <f>VLOOKUP(F2062,'Effectif contrat'!A:B,2,FALSE)</f>
        <v>SAM - MAINTENANCE</v>
      </c>
      <c r="H2062" s="31" t="s">
        <v>112</v>
      </c>
      <c r="I2062" s="31" t="s">
        <v>115</v>
      </c>
      <c r="J2062" s="31" t="s">
        <v>15</v>
      </c>
      <c r="K2062" s="38">
        <v>0</v>
      </c>
      <c r="L2062" s="31">
        <v>1</v>
      </c>
      <c r="M2062" s="38">
        <v>0</v>
      </c>
      <c r="N2062" s="5"/>
      <c r="O2062" t="str">
        <f>VLOOKUP(I2062,Article_famille!A:B,2,FALSE)</f>
        <v>VPI</v>
      </c>
      <c r="P2062" t="e">
        <f>VLOOKUP(A2062,'Copier commandes wix'!I:N,4,FALSE)</f>
        <v>#N/A</v>
      </c>
      <c r="Q2062">
        <f>VLOOKUP(G2062,'effectif par contrat'!A:B,2,FALSE)</f>
        <v>2</v>
      </c>
    </row>
    <row r="2063" spans="1:17" x14ac:dyDescent="0.35">
      <c r="A2063" s="58" t="s">
        <v>2271</v>
      </c>
      <c r="B2063" s="40" t="s">
        <v>576</v>
      </c>
      <c r="C2063" s="40" t="str">
        <f t="shared" si="173"/>
        <v>alexandre</v>
      </c>
      <c r="D2063" s="40">
        <f t="shared" si="174"/>
        <v>10</v>
      </c>
      <c r="E2063" s="40">
        <f t="shared" si="175"/>
        <v>20</v>
      </c>
      <c r="F2063" s="40" t="str">
        <f t="shared" si="172"/>
        <v>mourembles</v>
      </c>
      <c r="G2063" s="40" t="str">
        <f>VLOOKUP(F2063,'Effectif contrat'!A:B,2,FALSE)</f>
        <v>CLIENTS DIVERS - TRAVAUX &amp; MAINTENANCE</v>
      </c>
      <c r="H2063" s="31" t="s">
        <v>112</v>
      </c>
      <c r="I2063" s="31" t="s">
        <v>113</v>
      </c>
      <c r="J2063" s="31" t="s">
        <v>209</v>
      </c>
      <c r="K2063" s="38">
        <v>0</v>
      </c>
      <c r="L2063" s="31">
        <v>2</v>
      </c>
      <c r="M2063" s="38">
        <v>0</v>
      </c>
      <c r="N2063" s="5"/>
      <c r="O2063" t="str">
        <f>VLOOKUP(I2063,Article_famille!A:B,2,FALSE)</f>
        <v>VPI</v>
      </c>
      <c r="P2063" t="e">
        <f>VLOOKUP(A2063,'Copier commandes wix'!I:N,4,FALSE)</f>
        <v>#N/A</v>
      </c>
      <c r="Q2063">
        <f>VLOOKUP(G2063,'effectif par contrat'!A:B,2,FALSE)</f>
        <v>8</v>
      </c>
    </row>
    <row r="2064" spans="1:17" x14ac:dyDescent="0.35">
      <c r="A2064" s="58" t="s">
        <v>2271</v>
      </c>
      <c r="B2064" s="40" t="s">
        <v>576</v>
      </c>
      <c r="C2064" s="40" t="str">
        <f t="shared" si="173"/>
        <v>alexandre</v>
      </c>
      <c r="D2064" s="40">
        <f t="shared" si="174"/>
        <v>10</v>
      </c>
      <c r="E2064" s="40">
        <f t="shared" si="175"/>
        <v>20</v>
      </c>
      <c r="F2064" s="40" t="str">
        <f t="shared" si="172"/>
        <v>mourembles</v>
      </c>
      <c r="G2064" s="40" t="str">
        <f>VLOOKUP(F2064,'Effectif contrat'!A:B,2,FALSE)</f>
        <v>CLIENTS DIVERS - TRAVAUX &amp; MAINTENANCE</v>
      </c>
      <c r="H2064" s="32" t="s">
        <v>112</v>
      </c>
      <c r="I2064" s="32" t="s">
        <v>211</v>
      </c>
      <c r="J2064" s="32" t="s">
        <v>13</v>
      </c>
      <c r="K2064" s="39">
        <v>0</v>
      </c>
      <c r="L2064" s="32">
        <v>1</v>
      </c>
      <c r="M2064" s="39">
        <v>0</v>
      </c>
      <c r="N2064" s="6"/>
      <c r="O2064" t="str">
        <f>VLOOKUP(I2064,Article_famille!A:B,2,FALSE)</f>
        <v>VPI</v>
      </c>
      <c r="P2064" t="e">
        <f>VLOOKUP(A2064,'Copier commandes wix'!I:N,4,FALSE)</f>
        <v>#N/A</v>
      </c>
      <c r="Q2064">
        <f>VLOOKUP(G2064,'effectif par contrat'!A:B,2,FALSE)</f>
        <v>8</v>
      </c>
    </row>
    <row r="2065" spans="1:17" x14ac:dyDescent="0.35">
      <c r="A2065" s="58" t="s">
        <v>2273</v>
      </c>
      <c r="B2065" s="40" t="s">
        <v>2272</v>
      </c>
      <c r="C2065" s="40" t="str">
        <f t="shared" si="173"/>
        <v>Jordan</v>
      </c>
      <c r="D2065" s="40">
        <f t="shared" si="174"/>
        <v>7</v>
      </c>
      <c r="E2065" s="40">
        <f t="shared" si="175"/>
        <v>17</v>
      </c>
      <c r="F2065" s="40" t="str">
        <f t="shared" si="172"/>
        <v>LE BONNIEC</v>
      </c>
      <c r="G2065" s="40" t="str">
        <f>VLOOKUP(F2065,'Effectif contrat'!A:B,2,FALSE)</f>
        <v xml:space="preserve">AIRBUS - MAINTENANCE OES </v>
      </c>
      <c r="H2065" s="31" t="s">
        <v>19</v>
      </c>
      <c r="I2065" s="31" t="s">
        <v>37</v>
      </c>
      <c r="J2065" s="31">
        <v>43</v>
      </c>
      <c r="K2065" s="38">
        <v>35.200000000000003</v>
      </c>
      <c r="L2065" s="31">
        <v>1</v>
      </c>
      <c r="M2065" s="38">
        <v>35.200000000000003</v>
      </c>
      <c r="N2065" s="5"/>
      <c r="O2065" t="str">
        <f>VLOOKUP(I2065,Article_famille!A:B,2,FALSE)</f>
        <v>Pieds</v>
      </c>
      <c r="P2065" t="e">
        <f>VLOOKUP(A2065,'Copier commandes wix'!I:N,4,FALSE)</f>
        <v>#N/A</v>
      </c>
      <c r="Q2065">
        <f>VLOOKUP(G2065,'effectif par contrat'!A:B,2,FALSE)</f>
        <v>34</v>
      </c>
    </row>
    <row r="2066" spans="1:17" x14ac:dyDescent="0.35">
      <c r="A2066" s="58" t="s">
        <v>2274</v>
      </c>
      <c r="B2066" s="40" t="s">
        <v>452</v>
      </c>
      <c r="C2066" s="40" t="str">
        <f t="shared" si="173"/>
        <v>Jerome</v>
      </c>
      <c r="D2066" s="40">
        <f t="shared" si="174"/>
        <v>7</v>
      </c>
      <c r="E2066" s="40">
        <f t="shared" si="175"/>
        <v>16</v>
      </c>
      <c r="F2066" s="40" t="str">
        <f t="shared" si="172"/>
        <v>BACHELERY</v>
      </c>
      <c r="G2066" s="40" t="str">
        <f>VLOOKUP(F2066,'Effectif contrat'!A:B,2,FALSE)</f>
        <v>CHANTIERS ELEC - REIXACH</v>
      </c>
      <c r="H2066" s="31" t="s">
        <v>19</v>
      </c>
      <c r="I2066" s="31" t="s">
        <v>1572</v>
      </c>
      <c r="J2066" s="31">
        <v>11</v>
      </c>
      <c r="K2066" s="38">
        <v>3.19</v>
      </c>
      <c r="L2066" s="31">
        <v>1</v>
      </c>
      <c r="M2066" s="38">
        <v>3.19</v>
      </c>
      <c r="N2066" s="5"/>
      <c r="O2066" t="str">
        <f>VLOOKUP(I2066,Article_famille!A:B,2,FALSE)</f>
        <v>Mains</v>
      </c>
      <c r="P2066" t="e">
        <f>VLOOKUP(A2066,'Copier commandes wix'!I:N,4,FALSE)</f>
        <v>#N/A</v>
      </c>
      <c r="Q2066">
        <f>VLOOKUP(G2066,'effectif par contrat'!A:B,2,FALSE)</f>
        <v>6</v>
      </c>
    </row>
    <row r="2067" spans="1:17" x14ac:dyDescent="0.35">
      <c r="A2067" s="58" t="s">
        <v>2274</v>
      </c>
      <c r="B2067" s="40" t="s">
        <v>452</v>
      </c>
      <c r="C2067" s="40" t="str">
        <f t="shared" si="173"/>
        <v>Jerome</v>
      </c>
      <c r="D2067" s="40">
        <f t="shared" si="174"/>
        <v>7</v>
      </c>
      <c r="E2067" s="40">
        <f t="shared" si="175"/>
        <v>16</v>
      </c>
      <c r="F2067" s="40" t="str">
        <f t="shared" si="172"/>
        <v>BACHELERY</v>
      </c>
      <c r="G2067" s="40" t="str">
        <f>VLOOKUP(F2067,'Effectif contrat'!A:B,2,FALSE)</f>
        <v>CHANTIERS ELEC - REIXACH</v>
      </c>
      <c r="H2067" s="32" t="s">
        <v>19</v>
      </c>
      <c r="I2067" s="32" t="s">
        <v>1572</v>
      </c>
      <c r="J2067" s="32">
        <v>9</v>
      </c>
      <c r="K2067" s="39">
        <v>3.19</v>
      </c>
      <c r="L2067" s="32">
        <v>1</v>
      </c>
      <c r="M2067" s="39">
        <v>3.19</v>
      </c>
      <c r="N2067" s="6"/>
      <c r="O2067" t="str">
        <f>VLOOKUP(I2067,Article_famille!A:B,2,FALSE)</f>
        <v>Mains</v>
      </c>
      <c r="P2067" t="e">
        <f>VLOOKUP(A2067,'Copier commandes wix'!I:N,4,FALSE)</f>
        <v>#N/A</v>
      </c>
      <c r="Q2067">
        <f>VLOOKUP(G2067,'effectif par contrat'!A:B,2,FALSE)</f>
        <v>6</v>
      </c>
    </row>
    <row r="2068" spans="1:17" x14ac:dyDescent="0.35">
      <c r="A2068" s="58" t="s">
        <v>2275</v>
      </c>
      <c r="B2068" s="40" t="s">
        <v>100</v>
      </c>
      <c r="C2068" s="40" t="str">
        <f t="shared" si="173"/>
        <v>christophe</v>
      </c>
      <c r="D2068" s="40">
        <f t="shared" si="174"/>
        <v>11</v>
      </c>
      <c r="E2068" s="40">
        <f t="shared" si="175"/>
        <v>17</v>
      </c>
      <c r="F2068" s="40" t="str">
        <f t="shared" si="172"/>
        <v>combes</v>
      </c>
      <c r="G2068" s="40" t="str">
        <f>VLOOKUP(F2068,'Effectif contrat'!A:B,2,FALSE)</f>
        <v>AIRBUS - MAINTENANCE MOSE</v>
      </c>
      <c r="H2068" s="31" t="s">
        <v>574</v>
      </c>
      <c r="I2068" s="31" t="s">
        <v>575</v>
      </c>
      <c r="J2068" s="31">
        <v>43</v>
      </c>
      <c r="K2068" s="38">
        <v>61.5</v>
      </c>
      <c r="L2068" s="31">
        <v>1</v>
      </c>
      <c r="M2068" s="38">
        <v>61.5</v>
      </c>
      <c r="N2068" s="5"/>
      <c r="O2068" t="str">
        <f>VLOOKUP(I2068,Article_famille!A:B,2,FALSE)</f>
        <v>Pieds</v>
      </c>
      <c r="P2068" t="e">
        <f>VLOOKUP(A2068,'Copier commandes wix'!I:N,4,FALSE)</f>
        <v>#N/A</v>
      </c>
      <c r="Q2068">
        <f>VLOOKUP(G2068,'effectif par contrat'!A:B,2,FALSE)</f>
        <v>37</v>
      </c>
    </row>
    <row r="2069" spans="1:17" x14ac:dyDescent="0.35">
      <c r="A2069" s="58" t="s">
        <v>2275</v>
      </c>
      <c r="B2069" s="40" t="s">
        <v>100</v>
      </c>
      <c r="C2069" s="40" t="str">
        <f t="shared" si="173"/>
        <v>christophe</v>
      </c>
      <c r="D2069" s="40">
        <f t="shared" si="174"/>
        <v>11</v>
      </c>
      <c r="E2069" s="40">
        <f t="shared" si="175"/>
        <v>17</v>
      </c>
      <c r="F2069" s="40" t="str">
        <f t="shared" si="172"/>
        <v>combes</v>
      </c>
      <c r="G2069" s="40" t="str">
        <f>VLOOKUP(F2069,'Effectif contrat'!A:B,2,FALSE)</f>
        <v>AIRBUS - MAINTENANCE MOSE</v>
      </c>
      <c r="H2069" s="32" t="s">
        <v>19</v>
      </c>
      <c r="I2069" s="32" t="s">
        <v>62</v>
      </c>
      <c r="J2069" s="32" t="s">
        <v>480</v>
      </c>
      <c r="K2069" s="39">
        <v>4.26</v>
      </c>
      <c r="L2069" s="32">
        <v>1</v>
      </c>
      <c r="M2069" s="39">
        <v>4.26</v>
      </c>
      <c r="N2069" s="6"/>
      <c r="O2069" t="str">
        <f>VLOOKUP(I2069,Article_famille!A:B,2,FALSE)</f>
        <v>Pieds</v>
      </c>
      <c r="P2069" t="e">
        <f>VLOOKUP(A2069,'Copier commandes wix'!I:N,4,FALSE)</f>
        <v>#N/A</v>
      </c>
      <c r="Q2069">
        <f>VLOOKUP(G2069,'effectif par contrat'!A:B,2,FALSE)</f>
        <v>37</v>
      </c>
    </row>
    <row r="2070" spans="1:17" x14ac:dyDescent="0.35">
      <c r="A2070" s="58" t="s">
        <v>2276</v>
      </c>
      <c r="B2070" s="40" t="s">
        <v>2267</v>
      </c>
      <c r="C2070" s="40" t="str">
        <f t="shared" si="173"/>
        <v>Florian</v>
      </c>
      <c r="D2070" s="40">
        <f t="shared" si="174"/>
        <v>8</v>
      </c>
      <c r="E2070" s="40">
        <f t="shared" si="175"/>
        <v>15</v>
      </c>
      <c r="F2070" s="40" t="str">
        <f t="shared" si="172"/>
        <v>SAISSET</v>
      </c>
      <c r="G2070" s="40" t="str">
        <f>VLOOKUP(F2070,'Effectif contrat'!A:B,2,FALSE)</f>
        <v>CLIENTS DIVERS - TRAVAUX &amp; MAINTENANCE</v>
      </c>
      <c r="H2070" s="31" t="s">
        <v>19</v>
      </c>
      <c r="I2070" s="31" t="s">
        <v>20</v>
      </c>
      <c r="J2070" s="31">
        <v>9</v>
      </c>
      <c r="K2070" s="38">
        <v>3.71</v>
      </c>
      <c r="L2070" s="31">
        <v>10</v>
      </c>
      <c r="M2070" s="38">
        <v>37.1</v>
      </c>
      <c r="N2070" s="5"/>
      <c r="O2070" t="str">
        <f>VLOOKUP(I2070,Article_famille!A:B,2,FALSE)</f>
        <v>Mains</v>
      </c>
      <c r="P2070" t="e">
        <f>VLOOKUP(A2070,'Copier commandes wix'!I:N,4,FALSE)</f>
        <v>#N/A</v>
      </c>
      <c r="Q2070">
        <f>VLOOKUP(G2070,'effectif par contrat'!A:B,2,FALSE)</f>
        <v>8</v>
      </c>
    </row>
    <row r="2071" spans="1:17" x14ac:dyDescent="0.35">
      <c r="A2071" s="58" t="s">
        <v>2276</v>
      </c>
      <c r="B2071" s="40" t="s">
        <v>2267</v>
      </c>
      <c r="C2071" s="40" t="str">
        <f t="shared" si="173"/>
        <v>Florian</v>
      </c>
      <c r="D2071" s="40">
        <f t="shared" si="174"/>
        <v>8</v>
      </c>
      <c r="E2071" s="40">
        <f t="shared" si="175"/>
        <v>15</v>
      </c>
      <c r="F2071" s="40" t="str">
        <f t="shared" ref="F2071:F2134" si="176">RIGHT(B2071,E2071-D2071)</f>
        <v>SAISSET</v>
      </c>
      <c r="G2071" s="40" t="str">
        <f>VLOOKUP(F2071,'Effectif contrat'!A:B,2,FALSE)</f>
        <v>CLIENTS DIVERS - TRAVAUX &amp; MAINTENANCE</v>
      </c>
      <c r="H2071" s="32" t="s">
        <v>19</v>
      </c>
      <c r="I2071" s="32" t="s">
        <v>20</v>
      </c>
      <c r="J2071" s="32">
        <v>10</v>
      </c>
      <c r="K2071" s="39">
        <v>3.71</v>
      </c>
      <c r="L2071" s="32">
        <v>10</v>
      </c>
      <c r="M2071" s="39">
        <v>37.1</v>
      </c>
      <c r="N2071" s="6"/>
      <c r="O2071" t="str">
        <f>VLOOKUP(I2071,Article_famille!A:B,2,FALSE)</f>
        <v>Mains</v>
      </c>
      <c r="P2071" t="e">
        <f>VLOOKUP(A2071,'Copier commandes wix'!I:N,4,FALSE)</f>
        <v>#N/A</v>
      </c>
      <c r="Q2071">
        <f>VLOOKUP(G2071,'effectif par contrat'!A:B,2,FALSE)</f>
        <v>8</v>
      </c>
    </row>
    <row r="2072" spans="1:17" x14ac:dyDescent="0.35">
      <c r="A2072" s="58" t="s">
        <v>2276</v>
      </c>
      <c r="B2072" s="40" t="s">
        <v>2267</v>
      </c>
      <c r="C2072" s="40" t="str">
        <f t="shared" ref="C2072:C2135" si="177">IFERROR(MID(B2072,1,FIND(" ",B2072,1)-1),"")</f>
        <v>Florian</v>
      </c>
      <c r="D2072" s="40">
        <f t="shared" si="174"/>
        <v>8</v>
      </c>
      <c r="E2072" s="40">
        <f t="shared" si="175"/>
        <v>15</v>
      </c>
      <c r="F2072" s="40" t="str">
        <f t="shared" si="176"/>
        <v>SAISSET</v>
      </c>
      <c r="G2072" s="40" t="str">
        <f>VLOOKUP(F2072,'Effectif contrat'!A:B,2,FALSE)</f>
        <v>CLIENTS DIVERS - TRAVAUX &amp; MAINTENANCE</v>
      </c>
      <c r="H2072" s="31" t="s">
        <v>19</v>
      </c>
      <c r="I2072" s="31" t="s">
        <v>495</v>
      </c>
      <c r="J2072" s="31">
        <v>9</v>
      </c>
      <c r="K2072" s="38">
        <v>4.9400000000000004</v>
      </c>
      <c r="L2072" s="31">
        <v>7</v>
      </c>
      <c r="M2072" s="38">
        <v>34.58</v>
      </c>
      <c r="N2072" s="5"/>
      <c r="O2072" t="str">
        <f>VLOOKUP(I2072,Article_famille!A:B,2,FALSE)</f>
        <v>Mains</v>
      </c>
      <c r="P2072" t="e">
        <f>VLOOKUP(A2072,'Copier commandes wix'!I:N,4,FALSE)</f>
        <v>#N/A</v>
      </c>
      <c r="Q2072">
        <f>VLOOKUP(G2072,'effectif par contrat'!A:B,2,FALSE)</f>
        <v>8</v>
      </c>
    </row>
    <row r="2073" spans="1:17" x14ac:dyDescent="0.35">
      <c r="A2073" s="58" t="s">
        <v>2276</v>
      </c>
      <c r="B2073" s="40" t="s">
        <v>2267</v>
      </c>
      <c r="C2073" s="40" t="str">
        <f t="shared" si="177"/>
        <v>Florian</v>
      </c>
      <c r="D2073" s="40">
        <f t="shared" si="174"/>
        <v>8</v>
      </c>
      <c r="E2073" s="40">
        <f t="shared" si="175"/>
        <v>15</v>
      </c>
      <c r="F2073" s="40" t="str">
        <f t="shared" si="176"/>
        <v>SAISSET</v>
      </c>
      <c r="G2073" s="40" t="str">
        <f>VLOOKUP(F2073,'Effectif contrat'!A:B,2,FALSE)</f>
        <v>CLIENTS DIVERS - TRAVAUX &amp; MAINTENANCE</v>
      </c>
      <c r="H2073" s="32" t="s">
        <v>19</v>
      </c>
      <c r="I2073" s="32" t="s">
        <v>495</v>
      </c>
      <c r="J2073" s="32">
        <v>10</v>
      </c>
      <c r="K2073" s="39">
        <v>4.9400000000000004</v>
      </c>
      <c r="L2073" s="32">
        <v>7</v>
      </c>
      <c r="M2073" s="39">
        <v>34.58</v>
      </c>
      <c r="N2073" s="6"/>
      <c r="O2073" t="str">
        <f>VLOOKUP(I2073,Article_famille!A:B,2,FALSE)</f>
        <v>Mains</v>
      </c>
      <c r="P2073" t="e">
        <f>VLOOKUP(A2073,'Copier commandes wix'!I:N,4,FALSE)</f>
        <v>#N/A</v>
      </c>
      <c r="Q2073">
        <f>VLOOKUP(G2073,'effectif par contrat'!A:B,2,FALSE)</f>
        <v>8</v>
      </c>
    </row>
    <row r="2074" spans="1:17" x14ac:dyDescent="0.35">
      <c r="A2074" s="58" t="s">
        <v>2276</v>
      </c>
      <c r="B2074" s="40" t="s">
        <v>2267</v>
      </c>
      <c r="C2074" s="40" t="str">
        <f t="shared" si="177"/>
        <v>Florian</v>
      </c>
      <c r="D2074" s="40">
        <f t="shared" si="174"/>
        <v>8</v>
      </c>
      <c r="E2074" s="40">
        <f t="shared" si="175"/>
        <v>15</v>
      </c>
      <c r="F2074" s="40" t="str">
        <f t="shared" si="176"/>
        <v>SAISSET</v>
      </c>
      <c r="G2074" s="40" t="str">
        <f>VLOOKUP(F2074,'Effectif contrat'!A:B,2,FALSE)</f>
        <v>CLIENTS DIVERS - TRAVAUX &amp; MAINTENANCE</v>
      </c>
      <c r="H2074" s="31" t="s">
        <v>19</v>
      </c>
      <c r="I2074" s="31" t="s">
        <v>66</v>
      </c>
      <c r="J2074" s="31"/>
      <c r="K2074" s="38">
        <v>7.51</v>
      </c>
      <c r="L2074" s="31">
        <v>2</v>
      </c>
      <c r="M2074" s="38">
        <v>15.02</v>
      </c>
      <c r="N2074" s="5"/>
      <c r="O2074" t="str">
        <f>VLOOKUP(I2074,Article_famille!A:B,2,FALSE)</f>
        <v>Yeux</v>
      </c>
      <c r="P2074" t="e">
        <f>VLOOKUP(A2074,'Copier commandes wix'!I:N,4,FALSE)</f>
        <v>#N/A</v>
      </c>
      <c r="Q2074">
        <f>VLOOKUP(G2074,'effectif par contrat'!A:B,2,FALSE)</f>
        <v>8</v>
      </c>
    </row>
    <row r="2075" spans="1:17" x14ac:dyDescent="0.35">
      <c r="A2075" s="58" t="s">
        <v>2276</v>
      </c>
      <c r="B2075" s="40" t="s">
        <v>2267</v>
      </c>
      <c r="C2075" s="40" t="str">
        <f t="shared" si="177"/>
        <v>Florian</v>
      </c>
      <c r="D2075" s="40">
        <f t="shared" si="174"/>
        <v>8</v>
      </c>
      <c r="E2075" s="40">
        <f t="shared" si="175"/>
        <v>15</v>
      </c>
      <c r="F2075" s="40" t="str">
        <f t="shared" si="176"/>
        <v>SAISSET</v>
      </c>
      <c r="G2075" s="40" t="str">
        <f>VLOOKUP(F2075,'Effectif contrat'!A:B,2,FALSE)</f>
        <v>CLIENTS DIVERS - TRAVAUX &amp; MAINTENANCE</v>
      </c>
      <c r="H2075" s="32" t="s">
        <v>19</v>
      </c>
      <c r="I2075" s="32" t="s">
        <v>45</v>
      </c>
      <c r="J2075" s="32" t="s">
        <v>46</v>
      </c>
      <c r="K2075" s="39">
        <v>5.32</v>
      </c>
      <c r="L2075" s="32">
        <v>2</v>
      </c>
      <c r="M2075" s="39">
        <v>10.64</v>
      </c>
      <c r="N2075" s="6"/>
      <c r="O2075" t="str">
        <f>VLOOKUP(I2075,Article_famille!A:B,2,FALSE)</f>
        <v>Tête</v>
      </c>
      <c r="P2075" t="e">
        <f>VLOOKUP(A2075,'Copier commandes wix'!I:N,4,FALSE)</f>
        <v>#N/A</v>
      </c>
      <c r="Q2075">
        <f>VLOOKUP(G2075,'effectif par contrat'!A:B,2,FALSE)</f>
        <v>8</v>
      </c>
    </row>
    <row r="2076" spans="1:17" x14ac:dyDescent="0.35">
      <c r="A2076" s="58" t="s">
        <v>2277</v>
      </c>
      <c r="B2076" s="40" t="s">
        <v>214</v>
      </c>
      <c r="C2076" s="40" t="str">
        <f t="shared" si="177"/>
        <v>vincent</v>
      </c>
      <c r="D2076" s="40">
        <f t="shared" si="174"/>
        <v>8</v>
      </c>
      <c r="E2076" s="40">
        <f t="shared" si="175"/>
        <v>16</v>
      </c>
      <c r="F2076" s="40" t="str">
        <f t="shared" si="176"/>
        <v>davantes</v>
      </c>
      <c r="G2076" s="40" t="str">
        <f>VLOOKUP(F2076,'Effectif contrat'!A:B,2,FALSE)</f>
        <v>AIRBUS - TRAVAUX MOSE</v>
      </c>
      <c r="H2076" s="31" t="s">
        <v>574</v>
      </c>
      <c r="I2076" s="31" t="s">
        <v>1560</v>
      </c>
      <c r="J2076" s="31">
        <v>40</v>
      </c>
      <c r="K2076" s="38">
        <v>59.5</v>
      </c>
      <c r="L2076" s="31">
        <v>1</v>
      </c>
      <c r="M2076" s="38">
        <v>59.5</v>
      </c>
      <c r="N2076" s="5"/>
      <c r="O2076" t="str">
        <f>VLOOKUP(I2076,Article_famille!A:B,2,FALSE)</f>
        <v>Pieds</v>
      </c>
      <c r="P2076" t="e">
        <f>VLOOKUP(A2076,'Copier commandes wix'!I:N,4,FALSE)</f>
        <v>#N/A</v>
      </c>
      <c r="Q2076">
        <f>VLOOKUP(G2076,'effectif par contrat'!A:B,2,FALSE)</f>
        <v>5</v>
      </c>
    </row>
    <row r="2077" spans="1:17" x14ac:dyDescent="0.35">
      <c r="A2077" s="58" t="s">
        <v>2277</v>
      </c>
      <c r="B2077" s="40" t="s">
        <v>214</v>
      </c>
      <c r="C2077" s="40" t="str">
        <f t="shared" si="177"/>
        <v>vincent</v>
      </c>
      <c r="D2077" s="40">
        <f t="shared" si="174"/>
        <v>8</v>
      </c>
      <c r="E2077" s="40">
        <f t="shared" si="175"/>
        <v>16</v>
      </c>
      <c r="F2077" s="40" t="str">
        <f t="shared" si="176"/>
        <v>davantes</v>
      </c>
      <c r="G2077" s="40" t="str">
        <f>VLOOKUP(F2077,'Effectif contrat'!A:B,2,FALSE)</f>
        <v>AIRBUS - TRAVAUX MOSE</v>
      </c>
      <c r="H2077" s="32" t="s">
        <v>19</v>
      </c>
      <c r="I2077" s="32" t="s">
        <v>62</v>
      </c>
      <c r="J2077" s="32" t="s">
        <v>480</v>
      </c>
      <c r="K2077" s="39">
        <v>4.26</v>
      </c>
      <c r="L2077" s="32">
        <v>1</v>
      </c>
      <c r="M2077" s="39">
        <v>4.26</v>
      </c>
      <c r="N2077" s="6"/>
      <c r="O2077" t="str">
        <f>VLOOKUP(I2077,Article_famille!A:B,2,FALSE)</f>
        <v>Pieds</v>
      </c>
      <c r="P2077" t="e">
        <f>VLOOKUP(A2077,'Copier commandes wix'!I:N,4,FALSE)</f>
        <v>#N/A</v>
      </c>
      <c r="Q2077">
        <f>VLOOKUP(G2077,'effectif par contrat'!A:B,2,FALSE)</f>
        <v>5</v>
      </c>
    </row>
    <row r="2078" spans="1:17" x14ac:dyDescent="0.35">
      <c r="A2078" s="58" t="s">
        <v>2278</v>
      </c>
      <c r="B2078" s="40" t="s">
        <v>2267</v>
      </c>
      <c r="C2078" s="40" t="str">
        <f t="shared" si="177"/>
        <v>Florian</v>
      </c>
      <c r="D2078" s="40">
        <f t="shared" si="174"/>
        <v>8</v>
      </c>
      <c r="E2078" s="40">
        <f t="shared" si="175"/>
        <v>15</v>
      </c>
      <c r="F2078" s="40" t="str">
        <f t="shared" si="176"/>
        <v>SAISSET</v>
      </c>
      <c r="G2078" s="40" t="str">
        <f>VLOOKUP(F2078,'Effectif contrat'!A:B,2,FALSE)</f>
        <v>CLIENTS DIVERS - TRAVAUX &amp; MAINTENANCE</v>
      </c>
      <c r="H2078" s="31" t="s">
        <v>19</v>
      </c>
      <c r="I2078" s="31" t="s">
        <v>43</v>
      </c>
      <c r="J2078" s="31"/>
      <c r="K2078" s="38">
        <v>159.30000000000001</v>
      </c>
      <c r="L2078" s="31">
        <v>2</v>
      </c>
      <c r="M2078" s="38">
        <v>318.60000000000002</v>
      </c>
      <c r="N2078" s="5"/>
      <c r="O2078" t="str">
        <f>VLOOKUP(I2078,Article_famille!A:B,2,FALSE)</f>
        <v>Tête</v>
      </c>
      <c r="P2078" t="e">
        <f>VLOOKUP(A2078,'Copier commandes wix'!I:N,4,FALSE)</f>
        <v>#N/A</v>
      </c>
      <c r="Q2078">
        <f>VLOOKUP(G2078,'effectif par contrat'!A:B,2,FALSE)</f>
        <v>8</v>
      </c>
    </row>
    <row r="2079" spans="1:17" x14ac:dyDescent="0.35">
      <c r="A2079" s="58" t="s">
        <v>2279</v>
      </c>
      <c r="B2079" s="40" t="s">
        <v>2267</v>
      </c>
      <c r="C2079" s="40" t="str">
        <f t="shared" si="177"/>
        <v>Florian</v>
      </c>
      <c r="D2079" s="40">
        <f t="shared" si="174"/>
        <v>8</v>
      </c>
      <c r="E2079" s="40">
        <f t="shared" si="175"/>
        <v>15</v>
      </c>
      <c r="F2079" s="40" t="str">
        <f t="shared" si="176"/>
        <v>SAISSET</v>
      </c>
      <c r="G2079" s="40" t="str">
        <f>VLOOKUP(F2079,'Effectif contrat'!A:B,2,FALSE)</f>
        <v>CLIENTS DIVERS - TRAVAUX &amp; MAINTENANCE</v>
      </c>
      <c r="H2079" s="31" t="s">
        <v>112</v>
      </c>
      <c r="I2079" s="31" t="s">
        <v>211</v>
      </c>
      <c r="J2079" s="31" t="s">
        <v>13</v>
      </c>
      <c r="K2079" s="38">
        <v>0</v>
      </c>
      <c r="L2079" s="31">
        <v>1</v>
      </c>
      <c r="M2079" s="38">
        <v>0</v>
      </c>
      <c r="N2079" s="5"/>
      <c r="O2079" t="str">
        <f>VLOOKUP(I2079,Article_famille!A:B,2,FALSE)</f>
        <v>VPI</v>
      </c>
      <c r="P2079" t="e">
        <f>VLOOKUP(A2079,'Copier commandes wix'!I:N,4,FALSE)</f>
        <v>#N/A</v>
      </c>
      <c r="Q2079">
        <f>VLOOKUP(G2079,'effectif par contrat'!A:B,2,FALSE)</f>
        <v>8</v>
      </c>
    </row>
    <row r="2080" spans="1:17" x14ac:dyDescent="0.35">
      <c r="A2080" s="58" t="s">
        <v>2279</v>
      </c>
      <c r="B2080" s="40" t="s">
        <v>2267</v>
      </c>
      <c r="C2080" s="40" t="str">
        <f t="shared" si="177"/>
        <v>Florian</v>
      </c>
      <c r="D2080" s="40">
        <f t="shared" si="174"/>
        <v>8</v>
      </c>
      <c r="E2080" s="40">
        <f t="shared" si="175"/>
        <v>15</v>
      </c>
      <c r="F2080" s="40" t="str">
        <f t="shared" si="176"/>
        <v>SAISSET</v>
      </c>
      <c r="G2080" s="40" t="str">
        <f>VLOOKUP(F2080,'Effectif contrat'!A:B,2,FALSE)</f>
        <v>CLIENTS DIVERS - TRAVAUX &amp; MAINTENANCE</v>
      </c>
      <c r="H2080" s="32" t="s">
        <v>112</v>
      </c>
      <c r="I2080" s="32" t="s">
        <v>601</v>
      </c>
      <c r="J2080" s="32" t="s">
        <v>608</v>
      </c>
      <c r="K2080" s="39">
        <v>0</v>
      </c>
      <c r="L2080" s="32">
        <v>1</v>
      </c>
      <c r="M2080" s="39">
        <v>0</v>
      </c>
      <c r="N2080" s="6"/>
      <c r="O2080" t="str">
        <f>VLOOKUP(I2080,Article_famille!A:B,2,FALSE)</f>
        <v>VPI</v>
      </c>
      <c r="P2080" t="e">
        <f>VLOOKUP(A2080,'Copier commandes wix'!I:N,4,FALSE)</f>
        <v>#N/A</v>
      </c>
      <c r="Q2080">
        <f>VLOOKUP(G2080,'effectif par contrat'!A:B,2,FALSE)</f>
        <v>8</v>
      </c>
    </row>
    <row r="2081" spans="1:17" x14ac:dyDescent="0.35">
      <c r="A2081" s="58" t="s">
        <v>2281</v>
      </c>
      <c r="B2081" s="40" t="s">
        <v>2280</v>
      </c>
      <c r="C2081" s="40" t="str">
        <f t="shared" si="177"/>
        <v>Maxime</v>
      </c>
      <c r="D2081" s="40">
        <f t="shared" si="174"/>
        <v>7</v>
      </c>
      <c r="E2081" s="40">
        <f t="shared" si="175"/>
        <v>14</v>
      </c>
      <c r="F2081" s="40" t="str">
        <f t="shared" si="176"/>
        <v>LEJEUNE</v>
      </c>
      <c r="G2081" s="40" t="str">
        <f>VLOOKUP(F2081,'Effectif contrat'!A:B,2,FALSE)</f>
        <v>METHODES</v>
      </c>
      <c r="H2081" s="31" t="s">
        <v>19</v>
      </c>
      <c r="I2081" s="31" t="s">
        <v>37</v>
      </c>
      <c r="J2081" s="31">
        <v>44</v>
      </c>
      <c r="K2081" s="38">
        <v>35.200000000000003</v>
      </c>
      <c r="L2081" s="31">
        <v>1</v>
      </c>
      <c r="M2081" s="38">
        <v>35.200000000000003</v>
      </c>
      <c r="N2081" s="5"/>
      <c r="O2081" t="str">
        <f>VLOOKUP(I2081,Article_famille!A:B,2,FALSE)</f>
        <v>Pieds</v>
      </c>
      <c r="P2081" t="e">
        <f>VLOOKUP(A2081,'Copier commandes wix'!I:N,4,FALSE)</f>
        <v>#N/A</v>
      </c>
      <c r="Q2081">
        <f>VLOOKUP(G2081,'effectif par contrat'!A:B,2,FALSE)</f>
        <v>9</v>
      </c>
    </row>
    <row r="2082" spans="1:17" x14ac:dyDescent="0.35">
      <c r="A2082" s="58" t="s">
        <v>2281</v>
      </c>
      <c r="B2082" s="40" t="s">
        <v>2280</v>
      </c>
      <c r="C2082" s="40" t="str">
        <f t="shared" si="177"/>
        <v>Maxime</v>
      </c>
      <c r="D2082" s="40">
        <f t="shared" si="174"/>
        <v>7</v>
      </c>
      <c r="E2082" s="40">
        <f t="shared" si="175"/>
        <v>14</v>
      </c>
      <c r="F2082" s="40" t="str">
        <f t="shared" si="176"/>
        <v>LEJEUNE</v>
      </c>
      <c r="G2082" s="40" t="str">
        <f>VLOOKUP(F2082,'Effectif contrat'!A:B,2,FALSE)</f>
        <v>METHODES</v>
      </c>
      <c r="H2082" s="32" t="s">
        <v>112</v>
      </c>
      <c r="I2082" s="32" t="s">
        <v>203</v>
      </c>
      <c r="J2082" s="32" t="s">
        <v>209</v>
      </c>
      <c r="K2082" s="39">
        <v>0</v>
      </c>
      <c r="L2082" s="32">
        <v>1</v>
      </c>
      <c r="M2082" s="39">
        <v>0</v>
      </c>
      <c r="N2082" s="6"/>
      <c r="O2082" t="str">
        <f>VLOOKUP(I2082,Article_famille!A:B,2,FALSE)</f>
        <v>VPI</v>
      </c>
      <c r="P2082" t="e">
        <f>VLOOKUP(A2082,'Copier commandes wix'!I:N,4,FALSE)</f>
        <v>#N/A</v>
      </c>
      <c r="Q2082">
        <f>VLOOKUP(G2082,'effectif par contrat'!A:B,2,FALSE)</f>
        <v>9</v>
      </c>
    </row>
    <row r="2083" spans="1:17" x14ac:dyDescent="0.35">
      <c r="A2083" s="58" t="s">
        <v>2281</v>
      </c>
      <c r="B2083" s="40" t="s">
        <v>2280</v>
      </c>
      <c r="C2083" s="40" t="str">
        <f t="shared" si="177"/>
        <v>Maxime</v>
      </c>
      <c r="D2083" s="40">
        <f t="shared" si="174"/>
        <v>7</v>
      </c>
      <c r="E2083" s="40">
        <f t="shared" si="175"/>
        <v>14</v>
      </c>
      <c r="F2083" s="40" t="str">
        <f t="shared" si="176"/>
        <v>LEJEUNE</v>
      </c>
      <c r="G2083" s="40" t="str">
        <f>VLOOKUP(F2083,'Effectif contrat'!A:B,2,FALSE)</f>
        <v>METHODES</v>
      </c>
      <c r="H2083" s="31" t="s">
        <v>112</v>
      </c>
      <c r="I2083" s="31" t="s">
        <v>113</v>
      </c>
      <c r="J2083" s="31" t="s">
        <v>15</v>
      </c>
      <c r="K2083" s="38">
        <v>0</v>
      </c>
      <c r="L2083" s="31">
        <v>1</v>
      </c>
      <c r="M2083" s="38">
        <v>0</v>
      </c>
      <c r="N2083" s="5"/>
      <c r="O2083" t="str">
        <f>VLOOKUP(I2083,Article_famille!A:B,2,FALSE)</f>
        <v>VPI</v>
      </c>
      <c r="P2083" t="e">
        <f>VLOOKUP(A2083,'Copier commandes wix'!I:N,4,FALSE)</f>
        <v>#N/A</v>
      </c>
      <c r="Q2083">
        <f>VLOOKUP(G2083,'effectif par contrat'!A:B,2,FALSE)</f>
        <v>9</v>
      </c>
    </row>
    <row r="2084" spans="1:17" x14ac:dyDescent="0.35">
      <c r="A2084" s="58" t="s">
        <v>2281</v>
      </c>
      <c r="B2084" s="40" t="s">
        <v>2280</v>
      </c>
      <c r="C2084" s="40" t="str">
        <f t="shared" si="177"/>
        <v>Maxime</v>
      </c>
      <c r="D2084" s="40">
        <f t="shared" si="174"/>
        <v>7</v>
      </c>
      <c r="E2084" s="40">
        <f t="shared" si="175"/>
        <v>14</v>
      </c>
      <c r="F2084" s="40" t="str">
        <f t="shared" si="176"/>
        <v>LEJEUNE</v>
      </c>
      <c r="G2084" s="40" t="str">
        <f>VLOOKUP(F2084,'Effectif contrat'!A:B,2,FALSE)</f>
        <v>METHODES</v>
      </c>
      <c r="H2084" s="32" t="s">
        <v>112</v>
      </c>
      <c r="I2084" s="32" t="s">
        <v>207</v>
      </c>
      <c r="J2084" s="32" t="s">
        <v>493</v>
      </c>
      <c r="K2084" s="39">
        <v>0</v>
      </c>
      <c r="L2084" s="32">
        <v>1</v>
      </c>
      <c r="M2084" s="39">
        <v>0</v>
      </c>
      <c r="N2084" s="6"/>
      <c r="O2084" t="str">
        <f>VLOOKUP(I2084,Article_famille!A:B,2,FALSE)</f>
        <v>VPI</v>
      </c>
      <c r="P2084" t="e">
        <f>VLOOKUP(A2084,'Copier commandes wix'!I:N,4,FALSE)</f>
        <v>#N/A</v>
      </c>
      <c r="Q2084">
        <f>VLOOKUP(G2084,'effectif par contrat'!A:B,2,FALSE)</f>
        <v>9</v>
      </c>
    </row>
    <row r="2085" spans="1:17" x14ac:dyDescent="0.35">
      <c r="A2085" s="58" t="s">
        <v>2281</v>
      </c>
      <c r="B2085" s="40" t="s">
        <v>2280</v>
      </c>
      <c r="C2085" s="40" t="str">
        <f t="shared" si="177"/>
        <v>Maxime</v>
      </c>
      <c r="D2085" s="40">
        <f t="shared" si="174"/>
        <v>7</v>
      </c>
      <c r="E2085" s="40">
        <f t="shared" si="175"/>
        <v>14</v>
      </c>
      <c r="F2085" s="40" t="str">
        <f t="shared" si="176"/>
        <v>LEJEUNE</v>
      </c>
      <c r="G2085" s="40" t="str">
        <f>VLOOKUP(F2085,'Effectif contrat'!A:B,2,FALSE)</f>
        <v>METHODES</v>
      </c>
      <c r="H2085" s="31" t="s">
        <v>112</v>
      </c>
      <c r="I2085" s="31" t="s">
        <v>211</v>
      </c>
      <c r="J2085" s="31" t="s">
        <v>15</v>
      </c>
      <c r="K2085" s="38">
        <v>0</v>
      </c>
      <c r="L2085" s="31">
        <v>1</v>
      </c>
      <c r="M2085" s="38">
        <v>0</v>
      </c>
      <c r="N2085" s="5"/>
      <c r="O2085" t="str">
        <f>VLOOKUP(I2085,Article_famille!A:B,2,FALSE)</f>
        <v>VPI</v>
      </c>
      <c r="P2085" t="e">
        <f>VLOOKUP(A2085,'Copier commandes wix'!I:N,4,FALSE)</f>
        <v>#N/A</v>
      </c>
      <c r="Q2085">
        <f>VLOOKUP(G2085,'effectif par contrat'!A:B,2,FALSE)</f>
        <v>9</v>
      </c>
    </row>
    <row r="2086" spans="1:17" x14ac:dyDescent="0.35">
      <c r="A2086" s="58" t="s">
        <v>2282</v>
      </c>
      <c r="B2086" s="40" t="s">
        <v>456</v>
      </c>
      <c r="C2086" s="40" t="str">
        <f t="shared" si="177"/>
        <v>thomas</v>
      </c>
      <c r="D2086" s="40">
        <f t="shared" si="174"/>
        <v>7</v>
      </c>
      <c r="E2086" s="40">
        <f t="shared" si="175"/>
        <v>13</v>
      </c>
      <c r="F2086" s="40" t="str">
        <f t="shared" si="176"/>
        <v>dupuis</v>
      </c>
      <c r="G2086" s="40" t="str">
        <f>VLOOKUP(F2086,'Effectif contrat'!A:B,2,FALSE)</f>
        <v>CLIENTS DIVERS - TRAVAUX</v>
      </c>
      <c r="H2086" s="31" t="s">
        <v>19</v>
      </c>
      <c r="I2086" s="31" t="s">
        <v>66</v>
      </c>
      <c r="J2086" s="31"/>
      <c r="K2086" s="38">
        <v>7.51</v>
      </c>
      <c r="L2086" s="31">
        <v>1</v>
      </c>
      <c r="M2086" s="38">
        <v>7.51</v>
      </c>
      <c r="N2086" s="5"/>
      <c r="O2086" t="str">
        <f>VLOOKUP(I2086,Article_famille!A:B,2,FALSE)</f>
        <v>Yeux</v>
      </c>
      <c r="P2086" t="e">
        <f>VLOOKUP(A2086,'Copier commandes wix'!I:N,4,FALSE)</f>
        <v>#N/A</v>
      </c>
      <c r="Q2086">
        <f>VLOOKUP(G2086,'effectif par contrat'!A:B,2,FALSE)</f>
        <v>4</v>
      </c>
    </row>
    <row r="2087" spans="1:17" x14ac:dyDescent="0.35">
      <c r="A2087" s="58" t="s">
        <v>2282</v>
      </c>
      <c r="B2087" s="40" t="s">
        <v>456</v>
      </c>
      <c r="C2087" s="40" t="str">
        <f t="shared" si="177"/>
        <v>thomas</v>
      </c>
      <c r="D2087" s="40">
        <f t="shared" si="174"/>
        <v>7</v>
      </c>
      <c r="E2087" s="40">
        <f t="shared" si="175"/>
        <v>13</v>
      </c>
      <c r="F2087" s="40" t="str">
        <f t="shared" si="176"/>
        <v>dupuis</v>
      </c>
      <c r="G2087" s="40" t="str">
        <f>VLOOKUP(F2087,'Effectif contrat'!A:B,2,FALSE)</f>
        <v>CLIENTS DIVERS - TRAVAUX</v>
      </c>
      <c r="H2087" s="32" t="s">
        <v>19</v>
      </c>
      <c r="I2087" s="32" t="s">
        <v>20</v>
      </c>
      <c r="J2087" s="32">
        <v>8</v>
      </c>
      <c r="K2087" s="39">
        <v>3.71</v>
      </c>
      <c r="L2087" s="32">
        <v>5</v>
      </c>
      <c r="M2087" s="39">
        <v>18.55</v>
      </c>
      <c r="N2087" s="6"/>
      <c r="O2087" t="str">
        <f>VLOOKUP(I2087,Article_famille!A:B,2,FALSE)</f>
        <v>Mains</v>
      </c>
      <c r="P2087" t="e">
        <f>VLOOKUP(A2087,'Copier commandes wix'!I:N,4,FALSE)</f>
        <v>#N/A</v>
      </c>
      <c r="Q2087">
        <f>VLOOKUP(G2087,'effectif par contrat'!A:B,2,FALSE)</f>
        <v>4</v>
      </c>
    </row>
    <row r="2088" spans="1:17" x14ac:dyDescent="0.35">
      <c r="A2088" s="58" t="s">
        <v>2282</v>
      </c>
      <c r="B2088" s="40" t="s">
        <v>456</v>
      </c>
      <c r="C2088" s="40" t="str">
        <f t="shared" si="177"/>
        <v>thomas</v>
      </c>
      <c r="D2088" s="40">
        <f t="shared" si="174"/>
        <v>7</v>
      </c>
      <c r="E2088" s="40">
        <f t="shared" si="175"/>
        <v>13</v>
      </c>
      <c r="F2088" s="40" t="str">
        <f t="shared" si="176"/>
        <v>dupuis</v>
      </c>
      <c r="G2088" s="40" t="str">
        <f>VLOOKUP(F2088,'Effectif contrat'!A:B,2,FALSE)</f>
        <v>CLIENTS DIVERS - TRAVAUX</v>
      </c>
      <c r="H2088" s="31" t="s">
        <v>19</v>
      </c>
      <c r="I2088" s="31" t="s">
        <v>1584</v>
      </c>
      <c r="J2088" s="31"/>
      <c r="K2088" s="38">
        <v>6.52</v>
      </c>
      <c r="L2088" s="31">
        <v>1</v>
      </c>
      <c r="M2088" s="38">
        <v>6.52</v>
      </c>
      <c r="N2088" s="5"/>
      <c r="O2088" t="str">
        <f>VLOOKUP(I2088,Article_famille!A:B,2,FALSE)</f>
        <v>Mains</v>
      </c>
      <c r="P2088" t="e">
        <f>VLOOKUP(A2088,'Copier commandes wix'!I:N,4,FALSE)</f>
        <v>#N/A</v>
      </c>
      <c r="Q2088">
        <f>VLOOKUP(G2088,'effectif par contrat'!A:B,2,FALSE)</f>
        <v>4</v>
      </c>
    </row>
    <row r="2089" spans="1:17" x14ac:dyDescent="0.35">
      <c r="A2089" s="58" t="s">
        <v>2283</v>
      </c>
      <c r="B2089" s="40" t="s">
        <v>2672</v>
      </c>
      <c r="C2089" s="40" t="str">
        <f t="shared" si="177"/>
        <v>Cédric</v>
      </c>
      <c r="D2089" s="40">
        <f t="shared" si="174"/>
        <v>7</v>
      </c>
      <c r="E2089" s="40">
        <f t="shared" si="175"/>
        <v>13</v>
      </c>
      <c r="F2089" s="40" t="str">
        <f t="shared" si="176"/>
        <v>Garcia</v>
      </c>
      <c r="G2089" s="40" t="str">
        <f>VLOOKUP(F2089,'Effectif contrat'!A:B,2,FALSE)</f>
        <v>PIONEER - MAINTENANCE</v>
      </c>
      <c r="H2089" s="31" t="s">
        <v>510</v>
      </c>
      <c r="I2089" s="31" t="s">
        <v>1569</v>
      </c>
      <c r="J2089" s="31"/>
      <c r="K2089" s="38">
        <v>0</v>
      </c>
      <c r="L2089" s="31">
        <v>2</v>
      </c>
      <c r="M2089" s="38">
        <v>0</v>
      </c>
      <c r="N2089" s="5"/>
      <c r="O2089" t="str">
        <f>VLOOKUP(I2089,Article_famille!A:B,2,FALSE)</f>
        <v>Pharmacie</v>
      </c>
      <c r="P2089" t="e">
        <f>VLOOKUP(A2089,'Copier commandes wix'!I:N,4,FALSE)</f>
        <v>#N/A</v>
      </c>
      <c r="Q2089">
        <f>VLOOKUP(G2089,'effectif par contrat'!A:B,2,FALSE)</f>
        <v>2</v>
      </c>
    </row>
    <row r="2090" spans="1:17" x14ac:dyDescent="0.35">
      <c r="A2090" s="58" t="s">
        <v>2283</v>
      </c>
      <c r="B2090" s="40" t="s">
        <v>2672</v>
      </c>
      <c r="C2090" s="40" t="str">
        <f t="shared" si="177"/>
        <v>Cédric</v>
      </c>
      <c r="D2090" s="40">
        <f t="shared" si="174"/>
        <v>7</v>
      </c>
      <c r="E2090" s="40">
        <f t="shared" si="175"/>
        <v>13</v>
      </c>
      <c r="F2090" s="40" t="str">
        <f t="shared" si="176"/>
        <v>Garcia</v>
      </c>
      <c r="G2090" s="40" t="str">
        <f>VLOOKUP(F2090,'Effectif contrat'!A:B,2,FALSE)</f>
        <v>PIONEER - MAINTENANCE</v>
      </c>
      <c r="H2090" s="32" t="s">
        <v>510</v>
      </c>
      <c r="I2090" s="32" t="s">
        <v>597</v>
      </c>
      <c r="J2090" s="32"/>
      <c r="K2090" s="39">
        <v>0</v>
      </c>
      <c r="L2090" s="32">
        <v>2</v>
      </c>
      <c r="M2090" s="39">
        <v>0</v>
      </c>
      <c r="N2090" s="6"/>
      <c r="O2090" t="str">
        <f>VLOOKUP(I2090,Article_famille!A:B,2,FALSE)</f>
        <v>Pharmacie</v>
      </c>
      <c r="P2090" t="e">
        <f>VLOOKUP(A2090,'Copier commandes wix'!I:N,4,FALSE)</f>
        <v>#N/A</v>
      </c>
      <c r="Q2090">
        <f>VLOOKUP(G2090,'effectif par contrat'!A:B,2,FALSE)</f>
        <v>2</v>
      </c>
    </row>
    <row r="2091" spans="1:17" x14ac:dyDescent="0.35">
      <c r="A2091" s="58" t="s">
        <v>2283</v>
      </c>
      <c r="B2091" s="40" t="s">
        <v>2672</v>
      </c>
      <c r="C2091" s="40" t="str">
        <f t="shared" si="177"/>
        <v>Cédric</v>
      </c>
      <c r="D2091" s="40">
        <f t="shared" si="174"/>
        <v>7</v>
      </c>
      <c r="E2091" s="40">
        <f t="shared" si="175"/>
        <v>13</v>
      </c>
      <c r="F2091" s="40" t="str">
        <f t="shared" si="176"/>
        <v>Garcia</v>
      </c>
      <c r="G2091" s="40" t="str">
        <f>VLOOKUP(F2091,'Effectif contrat'!A:B,2,FALSE)</f>
        <v>PIONEER - MAINTENANCE</v>
      </c>
      <c r="H2091" s="31" t="s">
        <v>510</v>
      </c>
      <c r="I2091" s="31" t="s">
        <v>598</v>
      </c>
      <c r="J2091" s="31"/>
      <c r="K2091" s="38">
        <v>0</v>
      </c>
      <c r="L2091" s="31">
        <v>2</v>
      </c>
      <c r="M2091" s="38">
        <v>0</v>
      </c>
      <c r="N2091" s="5"/>
      <c r="O2091" t="str">
        <f>VLOOKUP(I2091,Article_famille!A:B,2,FALSE)</f>
        <v>Pharmacie</v>
      </c>
      <c r="P2091" t="e">
        <f>VLOOKUP(A2091,'Copier commandes wix'!I:N,4,FALSE)</f>
        <v>#N/A</v>
      </c>
      <c r="Q2091">
        <f>VLOOKUP(G2091,'effectif par contrat'!A:B,2,FALSE)</f>
        <v>2</v>
      </c>
    </row>
    <row r="2092" spans="1:17" x14ac:dyDescent="0.35">
      <c r="A2092" s="58" t="s">
        <v>2283</v>
      </c>
      <c r="B2092" s="40" t="s">
        <v>2672</v>
      </c>
      <c r="C2092" s="40" t="str">
        <f t="shared" si="177"/>
        <v>Cédric</v>
      </c>
      <c r="D2092" s="40">
        <f t="shared" si="174"/>
        <v>7</v>
      </c>
      <c r="E2092" s="40">
        <f t="shared" si="175"/>
        <v>13</v>
      </c>
      <c r="F2092" s="40" t="str">
        <f t="shared" si="176"/>
        <v>Garcia</v>
      </c>
      <c r="G2092" s="40" t="str">
        <f>VLOOKUP(F2092,'Effectif contrat'!A:B,2,FALSE)</f>
        <v>PIONEER - MAINTENANCE</v>
      </c>
      <c r="H2092" s="32" t="s">
        <v>510</v>
      </c>
      <c r="I2092" s="32" t="s">
        <v>1580</v>
      </c>
      <c r="J2092" s="32"/>
      <c r="K2092" s="39">
        <v>0</v>
      </c>
      <c r="L2092" s="32">
        <v>2</v>
      </c>
      <c r="M2092" s="39">
        <v>0</v>
      </c>
      <c r="N2092" s="6"/>
      <c r="O2092" t="str">
        <f>VLOOKUP(I2092,Article_famille!A:B,2,FALSE)</f>
        <v>Pharmacie</v>
      </c>
      <c r="P2092" t="e">
        <f>VLOOKUP(A2092,'Copier commandes wix'!I:N,4,FALSE)</f>
        <v>#N/A</v>
      </c>
      <c r="Q2092">
        <f>VLOOKUP(G2092,'effectif par contrat'!A:B,2,FALSE)</f>
        <v>2</v>
      </c>
    </row>
    <row r="2093" spans="1:17" x14ac:dyDescent="0.35">
      <c r="A2093" s="58" t="s">
        <v>2283</v>
      </c>
      <c r="B2093" s="40" t="s">
        <v>2672</v>
      </c>
      <c r="C2093" s="40" t="str">
        <f t="shared" si="177"/>
        <v>Cédric</v>
      </c>
      <c r="D2093" s="40">
        <f t="shared" si="174"/>
        <v>7</v>
      </c>
      <c r="E2093" s="40">
        <f t="shared" si="175"/>
        <v>13</v>
      </c>
      <c r="F2093" s="40" t="str">
        <f t="shared" si="176"/>
        <v>Garcia</v>
      </c>
      <c r="G2093" s="40" t="str">
        <f>VLOOKUP(F2093,'Effectif contrat'!A:B,2,FALSE)</f>
        <v>PIONEER - MAINTENANCE</v>
      </c>
      <c r="H2093" s="31" t="s">
        <v>510</v>
      </c>
      <c r="I2093" s="31" t="s">
        <v>1568</v>
      </c>
      <c r="J2093" s="31"/>
      <c r="K2093" s="38">
        <v>0</v>
      </c>
      <c r="L2093" s="31">
        <v>1</v>
      </c>
      <c r="M2093" s="38">
        <v>0</v>
      </c>
      <c r="N2093" s="5"/>
      <c r="O2093" t="str">
        <f>VLOOKUP(I2093,Article_famille!A:B,2,FALSE)</f>
        <v>Pharmacie</v>
      </c>
      <c r="P2093" t="e">
        <f>VLOOKUP(A2093,'Copier commandes wix'!I:N,4,FALSE)</f>
        <v>#N/A</v>
      </c>
      <c r="Q2093">
        <f>VLOOKUP(G2093,'effectif par contrat'!A:B,2,FALSE)</f>
        <v>2</v>
      </c>
    </row>
    <row r="2094" spans="1:17" x14ac:dyDescent="0.35">
      <c r="A2094" s="58" t="s">
        <v>2283</v>
      </c>
      <c r="B2094" s="40" t="s">
        <v>2672</v>
      </c>
      <c r="C2094" s="40" t="str">
        <f t="shared" si="177"/>
        <v>Cédric</v>
      </c>
      <c r="D2094" s="40">
        <f t="shared" si="174"/>
        <v>7</v>
      </c>
      <c r="E2094" s="40">
        <f t="shared" si="175"/>
        <v>13</v>
      </c>
      <c r="F2094" s="40" t="str">
        <f t="shared" si="176"/>
        <v>Garcia</v>
      </c>
      <c r="G2094" s="40" t="str">
        <f>VLOOKUP(F2094,'Effectif contrat'!A:B,2,FALSE)</f>
        <v>PIONEER - MAINTENANCE</v>
      </c>
      <c r="H2094" s="32" t="s">
        <v>510</v>
      </c>
      <c r="I2094" s="32" t="s">
        <v>596</v>
      </c>
      <c r="J2094" s="32"/>
      <c r="K2094" s="39">
        <v>0</v>
      </c>
      <c r="L2094" s="32">
        <v>1</v>
      </c>
      <c r="M2094" s="39">
        <v>0</v>
      </c>
      <c r="N2094" s="6"/>
      <c r="O2094" t="str">
        <f>VLOOKUP(I2094,Article_famille!A:B,2,FALSE)</f>
        <v>Pharmacie</v>
      </c>
      <c r="P2094" t="e">
        <f>VLOOKUP(A2094,'Copier commandes wix'!I:N,4,FALSE)</f>
        <v>#N/A</v>
      </c>
      <c r="Q2094">
        <f>VLOOKUP(G2094,'effectif par contrat'!A:B,2,FALSE)</f>
        <v>2</v>
      </c>
    </row>
    <row r="2095" spans="1:17" x14ac:dyDescent="0.35">
      <c r="A2095" s="58" t="s">
        <v>2283</v>
      </c>
      <c r="B2095" s="40" t="s">
        <v>2672</v>
      </c>
      <c r="C2095" s="40" t="str">
        <f t="shared" si="177"/>
        <v>Cédric</v>
      </c>
      <c r="D2095" s="40">
        <f t="shared" si="174"/>
        <v>7</v>
      </c>
      <c r="E2095" s="40">
        <f t="shared" si="175"/>
        <v>13</v>
      </c>
      <c r="F2095" s="40" t="str">
        <f t="shared" si="176"/>
        <v>Garcia</v>
      </c>
      <c r="G2095" s="40" t="str">
        <f>VLOOKUP(F2095,'Effectif contrat'!A:B,2,FALSE)</f>
        <v>PIONEER - MAINTENANCE</v>
      </c>
      <c r="H2095" s="31" t="s">
        <v>510</v>
      </c>
      <c r="I2095" s="31" t="s">
        <v>1582</v>
      </c>
      <c r="J2095" s="31"/>
      <c r="K2095" s="38">
        <v>0</v>
      </c>
      <c r="L2095" s="31">
        <v>3</v>
      </c>
      <c r="M2095" s="38">
        <v>0</v>
      </c>
      <c r="N2095" s="5"/>
      <c r="O2095" t="str">
        <f>VLOOKUP(I2095,Article_famille!A:B,2,FALSE)</f>
        <v>Pharmacie</v>
      </c>
      <c r="P2095" t="e">
        <f>VLOOKUP(A2095,'Copier commandes wix'!I:N,4,FALSE)</f>
        <v>#N/A</v>
      </c>
      <c r="Q2095">
        <f>VLOOKUP(G2095,'effectif par contrat'!A:B,2,FALSE)</f>
        <v>2</v>
      </c>
    </row>
    <row r="2096" spans="1:17" x14ac:dyDescent="0.35">
      <c r="A2096" s="58" t="s">
        <v>2283</v>
      </c>
      <c r="B2096" s="40" t="s">
        <v>2672</v>
      </c>
      <c r="C2096" s="40" t="str">
        <f t="shared" si="177"/>
        <v>Cédric</v>
      </c>
      <c r="D2096" s="40">
        <f t="shared" si="174"/>
        <v>7</v>
      </c>
      <c r="E2096" s="40">
        <f t="shared" si="175"/>
        <v>13</v>
      </c>
      <c r="F2096" s="40" t="str">
        <f t="shared" si="176"/>
        <v>Garcia</v>
      </c>
      <c r="G2096" s="40" t="str">
        <f>VLOOKUP(F2096,'Effectif contrat'!A:B,2,FALSE)</f>
        <v>PIONEER - MAINTENANCE</v>
      </c>
      <c r="H2096" s="32" t="s">
        <v>510</v>
      </c>
      <c r="I2096" s="32" t="s">
        <v>1577</v>
      </c>
      <c r="J2096" s="32"/>
      <c r="K2096" s="39">
        <v>0</v>
      </c>
      <c r="L2096" s="32">
        <v>3</v>
      </c>
      <c r="M2096" s="39">
        <v>0</v>
      </c>
      <c r="N2096" s="6"/>
      <c r="O2096" t="str">
        <f>VLOOKUP(I2096,Article_famille!A:B,2,FALSE)</f>
        <v>Pharmacie</v>
      </c>
      <c r="P2096" t="e">
        <f>VLOOKUP(A2096,'Copier commandes wix'!I:N,4,FALSE)</f>
        <v>#N/A</v>
      </c>
      <c r="Q2096">
        <f>VLOOKUP(G2096,'effectif par contrat'!A:B,2,FALSE)</f>
        <v>2</v>
      </c>
    </row>
    <row r="2097" spans="1:17" x14ac:dyDescent="0.35">
      <c r="A2097" s="58" t="s">
        <v>2284</v>
      </c>
      <c r="B2097" s="40" t="s">
        <v>1566</v>
      </c>
      <c r="C2097" s="40" t="str">
        <f t="shared" si="177"/>
        <v>Aurelie</v>
      </c>
      <c r="D2097" s="40">
        <f t="shared" si="174"/>
        <v>8</v>
      </c>
      <c r="E2097" s="40">
        <f t="shared" si="175"/>
        <v>13</v>
      </c>
      <c r="F2097" s="40" t="str">
        <f t="shared" si="176"/>
        <v>GORGE</v>
      </c>
      <c r="G2097" s="40" t="str">
        <f>VLOOKUP(F2097,'Effectif contrat'!A:B,2,FALSE)</f>
        <v>METHODES</v>
      </c>
      <c r="H2097" s="31" t="s">
        <v>112</v>
      </c>
      <c r="I2097" s="31" t="s">
        <v>208</v>
      </c>
      <c r="J2097" s="31" t="s">
        <v>602</v>
      </c>
      <c r="K2097" s="38">
        <v>0</v>
      </c>
      <c r="L2097" s="31">
        <v>1</v>
      </c>
      <c r="M2097" s="38">
        <v>0</v>
      </c>
      <c r="N2097" s="5"/>
      <c r="O2097" t="str">
        <f>VLOOKUP(I2097,Article_famille!A:B,2,FALSE)</f>
        <v>VPI</v>
      </c>
      <c r="P2097" t="e">
        <f>VLOOKUP(A2097,'Copier commandes wix'!I:N,4,FALSE)</f>
        <v>#N/A</v>
      </c>
      <c r="Q2097">
        <f>VLOOKUP(G2097,'effectif par contrat'!A:B,2,FALSE)</f>
        <v>9</v>
      </c>
    </row>
    <row r="2098" spans="1:17" x14ac:dyDescent="0.35">
      <c r="A2098" s="58" t="s">
        <v>2284</v>
      </c>
      <c r="B2098" s="40" t="s">
        <v>1566</v>
      </c>
      <c r="C2098" s="40" t="str">
        <f t="shared" si="177"/>
        <v>Aurelie</v>
      </c>
      <c r="D2098" s="40">
        <f t="shared" si="174"/>
        <v>8</v>
      </c>
      <c r="E2098" s="40">
        <f t="shared" si="175"/>
        <v>13</v>
      </c>
      <c r="F2098" s="40" t="str">
        <f t="shared" si="176"/>
        <v>GORGE</v>
      </c>
      <c r="G2098" s="40" t="str">
        <f>VLOOKUP(F2098,'Effectif contrat'!A:B,2,FALSE)</f>
        <v>METHODES</v>
      </c>
      <c r="H2098" s="32" t="s">
        <v>112</v>
      </c>
      <c r="I2098" s="32" t="s">
        <v>207</v>
      </c>
      <c r="J2098" s="32" t="s">
        <v>490</v>
      </c>
      <c r="K2098" s="39">
        <v>0</v>
      </c>
      <c r="L2098" s="32">
        <v>1</v>
      </c>
      <c r="M2098" s="39">
        <v>0</v>
      </c>
      <c r="N2098" s="6"/>
      <c r="O2098" t="str">
        <f>VLOOKUP(I2098,Article_famille!A:B,2,FALSE)</f>
        <v>VPI</v>
      </c>
      <c r="P2098" t="e">
        <f>VLOOKUP(A2098,'Copier commandes wix'!I:N,4,FALSE)</f>
        <v>#N/A</v>
      </c>
      <c r="Q2098">
        <f>VLOOKUP(G2098,'effectif par contrat'!A:B,2,FALSE)</f>
        <v>9</v>
      </c>
    </row>
    <row r="2099" spans="1:17" x14ac:dyDescent="0.35">
      <c r="A2099" s="58" t="s">
        <v>2285</v>
      </c>
      <c r="B2099" s="40" t="s">
        <v>1573</v>
      </c>
      <c r="C2099" s="40" t="str">
        <f t="shared" si="177"/>
        <v>sebastien</v>
      </c>
      <c r="D2099" s="40">
        <f t="shared" si="174"/>
        <v>10</v>
      </c>
      <c r="E2099" s="40">
        <f t="shared" si="175"/>
        <v>16</v>
      </c>
      <c r="F2099" s="40" t="str">
        <f t="shared" si="176"/>
        <v>dasque</v>
      </c>
      <c r="G2099" s="40" t="str">
        <f>VLOOKUP(F2099,'Effectif contrat'!A:B,2,FALSE)</f>
        <v>CHANTIERS ELEC - REIXACH</v>
      </c>
      <c r="H2099" s="31" t="s">
        <v>112</v>
      </c>
      <c r="I2099" s="31" t="s">
        <v>208</v>
      </c>
      <c r="J2099" s="31" t="s">
        <v>605</v>
      </c>
      <c r="K2099" s="38">
        <v>0</v>
      </c>
      <c r="L2099" s="31">
        <v>3</v>
      </c>
      <c r="M2099" s="38">
        <v>0</v>
      </c>
      <c r="N2099" s="5"/>
      <c r="O2099" t="str">
        <f>VLOOKUP(I2099,Article_famille!A:B,2,FALSE)</f>
        <v>VPI</v>
      </c>
      <c r="P2099" t="e">
        <f>VLOOKUP(A2099,'Copier commandes wix'!I:N,4,FALSE)</f>
        <v>#N/A</v>
      </c>
      <c r="Q2099">
        <f>VLOOKUP(G2099,'effectif par contrat'!A:B,2,FALSE)</f>
        <v>6</v>
      </c>
    </row>
    <row r="2100" spans="1:17" x14ac:dyDescent="0.35">
      <c r="A2100" s="58" t="s">
        <v>2284</v>
      </c>
      <c r="B2100" s="40" t="s">
        <v>1566</v>
      </c>
      <c r="C2100" s="40" t="str">
        <f t="shared" si="177"/>
        <v>Aurelie</v>
      </c>
      <c r="D2100" s="40">
        <f t="shared" si="174"/>
        <v>8</v>
      </c>
      <c r="E2100" s="40">
        <f t="shared" si="175"/>
        <v>13</v>
      </c>
      <c r="F2100" s="40" t="str">
        <f t="shared" si="176"/>
        <v>GORGE</v>
      </c>
      <c r="G2100" s="40" t="str">
        <f>VLOOKUP(F2100,'Effectif contrat'!A:B,2,FALSE)</f>
        <v>METHODES</v>
      </c>
      <c r="H2100" s="31" t="s">
        <v>112</v>
      </c>
      <c r="I2100" s="31" t="s">
        <v>208</v>
      </c>
      <c r="J2100" s="31" t="s">
        <v>602</v>
      </c>
      <c r="K2100" s="38">
        <v>0</v>
      </c>
      <c r="L2100" s="31">
        <v>1</v>
      </c>
      <c r="M2100" s="38">
        <v>0</v>
      </c>
      <c r="N2100" s="5"/>
      <c r="O2100" t="str">
        <f>VLOOKUP(I2100,Article_famille!A:B,2,FALSE)</f>
        <v>VPI</v>
      </c>
      <c r="P2100" t="e">
        <f>VLOOKUP(A2100,'Copier commandes wix'!I:N,4,FALSE)</f>
        <v>#N/A</v>
      </c>
      <c r="Q2100">
        <f>VLOOKUP(G2100,'effectif par contrat'!A:B,2,FALSE)</f>
        <v>9</v>
      </c>
    </row>
    <row r="2101" spans="1:17" x14ac:dyDescent="0.35">
      <c r="A2101" s="58" t="s">
        <v>2284</v>
      </c>
      <c r="B2101" s="40" t="s">
        <v>1566</v>
      </c>
      <c r="C2101" s="40" t="str">
        <f t="shared" si="177"/>
        <v>Aurelie</v>
      </c>
      <c r="D2101" s="40">
        <f t="shared" si="174"/>
        <v>8</v>
      </c>
      <c r="E2101" s="40">
        <f t="shared" si="175"/>
        <v>13</v>
      </c>
      <c r="F2101" s="40" t="str">
        <f t="shared" si="176"/>
        <v>GORGE</v>
      </c>
      <c r="G2101" s="40" t="str">
        <f>VLOOKUP(F2101,'Effectif contrat'!A:B,2,FALSE)</f>
        <v>METHODES</v>
      </c>
      <c r="H2101" s="32" t="s">
        <v>112</v>
      </c>
      <c r="I2101" s="32" t="s">
        <v>207</v>
      </c>
      <c r="J2101" s="32" t="s">
        <v>490</v>
      </c>
      <c r="K2101" s="39">
        <v>0</v>
      </c>
      <c r="L2101" s="32">
        <v>1</v>
      </c>
      <c r="M2101" s="39">
        <v>0</v>
      </c>
      <c r="N2101" s="6"/>
      <c r="O2101" t="str">
        <f>VLOOKUP(I2101,Article_famille!A:B,2,FALSE)</f>
        <v>VPI</v>
      </c>
      <c r="P2101" t="e">
        <f>VLOOKUP(A2101,'Copier commandes wix'!I:N,4,FALSE)</f>
        <v>#N/A</v>
      </c>
      <c r="Q2101">
        <f>VLOOKUP(G2101,'effectif par contrat'!A:B,2,FALSE)</f>
        <v>9</v>
      </c>
    </row>
    <row r="2102" spans="1:17" x14ac:dyDescent="0.35">
      <c r="A2102" s="58" t="s">
        <v>2242</v>
      </c>
      <c r="B2102" s="40" t="s">
        <v>1567</v>
      </c>
      <c r="C2102" s="40" t="str">
        <f t="shared" si="177"/>
        <v>Tristan</v>
      </c>
      <c r="D2102" s="40">
        <f t="shared" si="174"/>
        <v>8</v>
      </c>
      <c r="E2102" s="40">
        <f t="shared" si="175"/>
        <v>16</v>
      </c>
      <c r="F2102" s="40" t="str">
        <f t="shared" si="176"/>
        <v>CALMELLY</v>
      </c>
      <c r="G2102" s="40" t="str">
        <f>VLOOKUP(F2102,'Effectif contrat'!A:B,2,FALSE)</f>
        <v xml:space="preserve">AIRBUS - MAINTENANCE OES </v>
      </c>
      <c r="H2102" s="31" t="s">
        <v>510</v>
      </c>
      <c r="I2102" s="31" t="s">
        <v>597</v>
      </c>
      <c r="J2102" s="31"/>
      <c r="K2102" s="38">
        <v>0</v>
      </c>
      <c r="L2102" s="31">
        <v>2</v>
      </c>
      <c r="M2102" s="38">
        <v>0</v>
      </c>
      <c r="N2102" s="5"/>
      <c r="O2102" t="str">
        <f>VLOOKUP(I2102,Article_famille!A:B,2,FALSE)</f>
        <v>Pharmacie</v>
      </c>
      <c r="P2102" t="e">
        <f>VLOOKUP(A2102,'Copier commandes wix'!I:N,4,FALSE)</f>
        <v>#N/A</v>
      </c>
      <c r="Q2102">
        <f>VLOOKUP(G2102,'effectif par contrat'!A:B,2,FALSE)</f>
        <v>34</v>
      </c>
    </row>
    <row r="2103" spans="1:17" x14ac:dyDescent="0.35">
      <c r="A2103" s="58" t="s">
        <v>2242</v>
      </c>
      <c r="B2103" s="40" t="s">
        <v>1567</v>
      </c>
      <c r="C2103" s="40" t="str">
        <f t="shared" si="177"/>
        <v>Tristan</v>
      </c>
      <c r="D2103" s="40">
        <f t="shared" si="174"/>
        <v>8</v>
      </c>
      <c r="E2103" s="40">
        <f t="shared" si="175"/>
        <v>16</v>
      </c>
      <c r="F2103" s="40" t="str">
        <f t="shared" si="176"/>
        <v>CALMELLY</v>
      </c>
      <c r="G2103" s="40" t="str">
        <f>VLOOKUP(F2103,'Effectif contrat'!A:B,2,FALSE)</f>
        <v xml:space="preserve">AIRBUS - MAINTENANCE OES </v>
      </c>
      <c r="H2103" s="32" t="s">
        <v>510</v>
      </c>
      <c r="I2103" s="32" t="s">
        <v>1570</v>
      </c>
      <c r="J2103" s="32"/>
      <c r="K2103" s="39">
        <v>0</v>
      </c>
      <c r="L2103" s="32">
        <v>2</v>
      </c>
      <c r="M2103" s="39">
        <v>0</v>
      </c>
      <c r="N2103" s="6"/>
      <c r="O2103" t="str">
        <f>VLOOKUP(I2103,Article_famille!A:B,2,FALSE)</f>
        <v>Pharmacie</v>
      </c>
      <c r="P2103" t="e">
        <f>VLOOKUP(A2103,'Copier commandes wix'!I:N,4,FALSE)</f>
        <v>#N/A</v>
      </c>
      <c r="Q2103">
        <f>VLOOKUP(G2103,'effectif par contrat'!A:B,2,FALSE)</f>
        <v>34</v>
      </c>
    </row>
    <row r="2104" spans="1:17" x14ac:dyDescent="0.35">
      <c r="A2104" s="58" t="s">
        <v>2242</v>
      </c>
      <c r="B2104" s="40" t="s">
        <v>1567</v>
      </c>
      <c r="C2104" s="40" t="str">
        <f t="shared" si="177"/>
        <v>Tristan</v>
      </c>
      <c r="D2104" s="40">
        <f t="shared" si="174"/>
        <v>8</v>
      </c>
      <c r="E2104" s="40">
        <f t="shared" si="175"/>
        <v>16</v>
      </c>
      <c r="F2104" s="40" t="str">
        <f t="shared" si="176"/>
        <v>CALMELLY</v>
      </c>
      <c r="G2104" s="40" t="str">
        <f>VLOOKUP(F2104,'Effectif contrat'!A:B,2,FALSE)</f>
        <v xml:space="preserve">AIRBUS - MAINTENANCE OES </v>
      </c>
      <c r="H2104" s="31" t="s">
        <v>510</v>
      </c>
      <c r="I2104" s="31" t="s">
        <v>598</v>
      </c>
      <c r="J2104" s="31"/>
      <c r="K2104" s="38">
        <v>0</v>
      </c>
      <c r="L2104" s="31">
        <v>2</v>
      </c>
      <c r="M2104" s="38">
        <v>0</v>
      </c>
      <c r="N2104" s="5"/>
      <c r="O2104" t="str">
        <f>VLOOKUP(I2104,Article_famille!A:B,2,FALSE)</f>
        <v>Pharmacie</v>
      </c>
      <c r="P2104" t="e">
        <f>VLOOKUP(A2104,'Copier commandes wix'!I:N,4,FALSE)</f>
        <v>#N/A</v>
      </c>
      <c r="Q2104">
        <f>VLOOKUP(G2104,'effectif par contrat'!A:B,2,FALSE)</f>
        <v>34</v>
      </c>
    </row>
    <row r="2105" spans="1:17" x14ac:dyDescent="0.35">
      <c r="A2105" s="58" t="s">
        <v>2242</v>
      </c>
      <c r="B2105" s="40" t="s">
        <v>1567</v>
      </c>
      <c r="C2105" s="40" t="str">
        <f t="shared" si="177"/>
        <v>Tristan</v>
      </c>
      <c r="D2105" s="40">
        <f t="shared" si="174"/>
        <v>8</v>
      </c>
      <c r="E2105" s="40">
        <f t="shared" si="175"/>
        <v>16</v>
      </c>
      <c r="F2105" s="40" t="str">
        <f t="shared" si="176"/>
        <v>CALMELLY</v>
      </c>
      <c r="G2105" s="40" t="str">
        <f>VLOOKUP(F2105,'Effectif contrat'!A:B,2,FALSE)</f>
        <v xml:space="preserve">AIRBUS - MAINTENANCE OES </v>
      </c>
      <c r="H2105" s="32" t="s">
        <v>510</v>
      </c>
      <c r="I2105" s="32" t="s">
        <v>2243</v>
      </c>
      <c r="J2105" s="32"/>
      <c r="K2105" s="39">
        <v>0</v>
      </c>
      <c r="L2105" s="32">
        <v>1</v>
      </c>
      <c r="M2105" s="39">
        <v>0</v>
      </c>
      <c r="N2105" s="6"/>
      <c r="O2105" t="str">
        <f>VLOOKUP(I2105,Article_famille!A:B,2,FALSE)</f>
        <v>Pharmacie</v>
      </c>
      <c r="P2105" t="e">
        <f>VLOOKUP(A2105,'Copier commandes wix'!I:N,4,FALSE)</f>
        <v>#N/A</v>
      </c>
      <c r="Q2105">
        <f>VLOOKUP(G2105,'effectif par contrat'!A:B,2,FALSE)</f>
        <v>34</v>
      </c>
    </row>
    <row r="2106" spans="1:17" x14ac:dyDescent="0.35">
      <c r="A2106" s="58" t="s">
        <v>2242</v>
      </c>
      <c r="B2106" s="40" t="s">
        <v>1567</v>
      </c>
      <c r="C2106" s="40" t="str">
        <f t="shared" si="177"/>
        <v>Tristan</v>
      </c>
      <c r="D2106" s="40">
        <f t="shared" si="174"/>
        <v>8</v>
      </c>
      <c r="E2106" s="40">
        <f t="shared" si="175"/>
        <v>16</v>
      </c>
      <c r="F2106" s="40" t="str">
        <f t="shared" si="176"/>
        <v>CALMELLY</v>
      </c>
      <c r="G2106" s="40" t="str">
        <f>VLOOKUP(F2106,'Effectif contrat'!A:B,2,FALSE)</f>
        <v xml:space="preserve">AIRBUS - MAINTENANCE OES </v>
      </c>
      <c r="H2106" s="31" t="s">
        <v>510</v>
      </c>
      <c r="I2106" s="31" t="s">
        <v>599</v>
      </c>
      <c r="J2106" s="31"/>
      <c r="K2106" s="38">
        <v>0</v>
      </c>
      <c r="L2106" s="31">
        <v>2</v>
      </c>
      <c r="M2106" s="38">
        <v>0</v>
      </c>
      <c r="N2106" s="5"/>
      <c r="O2106" t="str">
        <f>VLOOKUP(I2106,Article_famille!A:B,2,FALSE)</f>
        <v>Pharmacie</v>
      </c>
      <c r="P2106" t="e">
        <f>VLOOKUP(A2106,'Copier commandes wix'!I:N,4,FALSE)</f>
        <v>#N/A</v>
      </c>
      <c r="Q2106">
        <f>VLOOKUP(G2106,'effectif par contrat'!A:B,2,FALSE)</f>
        <v>34</v>
      </c>
    </row>
    <row r="2107" spans="1:17" x14ac:dyDescent="0.35">
      <c r="A2107" s="58" t="s">
        <v>2242</v>
      </c>
      <c r="B2107" s="40" t="s">
        <v>1567</v>
      </c>
      <c r="C2107" s="40" t="str">
        <f t="shared" si="177"/>
        <v>Tristan</v>
      </c>
      <c r="D2107" s="40">
        <f t="shared" si="174"/>
        <v>8</v>
      </c>
      <c r="E2107" s="40">
        <f t="shared" si="175"/>
        <v>16</v>
      </c>
      <c r="F2107" s="40" t="str">
        <f t="shared" si="176"/>
        <v>CALMELLY</v>
      </c>
      <c r="G2107" s="40" t="str">
        <f>VLOOKUP(F2107,'Effectif contrat'!A:B,2,FALSE)</f>
        <v xml:space="preserve">AIRBUS - MAINTENANCE OES </v>
      </c>
      <c r="H2107" s="32" t="s">
        <v>510</v>
      </c>
      <c r="I2107" s="32" t="s">
        <v>2201</v>
      </c>
      <c r="J2107" s="32"/>
      <c r="K2107" s="39">
        <v>0</v>
      </c>
      <c r="L2107" s="32">
        <v>1</v>
      </c>
      <c r="M2107" s="39">
        <v>0</v>
      </c>
      <c r="N2107" s="6"/>
      <c r="O2107" t="str">
        <f>VLOOKUP(I2107,Article_famille!A:B,2,FALSE)</f>
        <v>Mains</v>
      </c>
      <c r="P2107" t="e">
        <f>VLOOKUP(A2107,'Copier commandes wix'!I:N,4,FALSE)</f>
        <v>#N/A</v>
      </c>
      <c r="Q2107">
        <f>VLOOKUP(G2107,'effectif par contrat'!A:B,2,FALSE)</f>
        <v>34</v>
      </c>
    </row>
    <row r="2108" spans="1:17" x14ac:dyDescent="0.35">
      <c r="A2108" s="58" t="s">
        <v>2278</v>
      </c>
      <c r="B2108" s="40" t="s">
        <v>2267</v>
      </c>
      <c r="C2108" s="40" t="str">
        <f t="shared" si="177"/>
        <v>Florian</v>
      </c>
      <c r="D2108" s="40">
        <f t="shared" si="174"/>
        <v>8</v>
      </c>
      <c r="E2108" s="40">
        <f t="shared" si="175"/>
        <v>15</v>
      </c>
      <c r="F2108" s="40" t="str">
        <f t="shared" si="176"/>
        <v>SAISSET</v>
      </c>
      <c r="G2108" s="40" t="str">
        <f>VLOOKUP(F2108,'Effectif contrat'!A:B,2,FALSE)</f>
        <v>CLIENTS DIVERS - TRAVAUX &amp; MAINTENANCE</v>
      </c>
      <c r="H2108" s="31" t="s">
        <v>19</v>
      </c>
      <c r="I2108" s="31" t="s">
        <v>43</v>
      </c>
      <c r="J2108" s="31"/>
      <c r="K2108" s="38">
        <v>159.30000000000001</v>
      </c>
      <c r="L2108" s="31">
        <v>2</v>
      </c>
      <c r="M2108" s="38">
        <v>318.60000000000002</v>
      </c>
      <c r="N2108" s="5"/>
      <c r="O2108" t="str">
        <f>VLOOKUP(I2108,Article_famille!A:B,2,FALSE)</f>
        <v>Tête</v>
      </c>
      <c r="P2108" t="e">
        <f>VLOOKUP(A2108,'Copier commandes wix'!I:N,4,FALSE)</f>
        <v>#N/A</v>
      </c>
      <c r="Q2108">
        <f>VLOOKUP(G2108,'effectif par contrat'!A:B,2,FALSE)</f>
        <v>8</v>
      </c>
    </row>
    <row r="2109" spans="1:17" x14ac:dyDescent="0.35">
      <c r="A2109" s="58" t="s">
        <v>2286</v>
      </c>
      <c r="B2109" s="40" t="s">
        <v>552</v>
      </c>
      <c r="C2109" s="40" t="str">
        <f t="shared" si="177"/>
        <v>eric</v>
      </c>
      <c r="D2109" s="40">
        <f t="shared" si="174"/>
        <v>5</v>
      </c>
      <c r="E2109" s="40">
        <f t="shared" si="175"/>
        <v>18</v>
      </c>
      <c r="F2109" s="40" t="str">
        <f t="shared" si="176"/>
        <v>sanchez-clary</v>
      </c>
      <c r="G2109" s="40" t="str">
        <f>VLOOKUP(F2109,'Effectif contrat'!A:B,2,FALSE)</f>
        <v>AIRBUS - MAINTENANCE FAL</v>
      </c>
      <c r="H2109" s="31" t="s">
        <v>574</v>
      </c>
      <c r="I2109" s="31" t="s">
        <v>575</v>
      </c>
      <c r="J2109" s="31">
        <v>45</v>
      </c>
      <c r="K2109" s="38">
        <v>61.5</v>
      </c>
      <c r="L2109" s="31">
        <v>2</v>
      </c>
      <c r="M2109" s="38">
        <v>123</v>
      </c>
      <c r="N2109" s="5"/>
      <c r="O2109" t="str">
        <f>VLOOKUP(I2109,Article_famille!A:B,2,FALSE)</f>
        <v>Pieds</v>
      </c>
      <c r="P2109" t="e">
        <f>VLOOKUP(A2109,'Copier commandes wix'!I:N,4,FALSE)</f>
        <v>#N/A</v>
      </c>
      <c r="Q2109">
        <f>VLOOKUP(G2109,'effectif par contrat'!A:B,2,FALSE)</f>
        <v>38</v>
      </c>
    </row>
    <row r="2110" spans="1:17" x14ac:dyDescent="0.35">
      <c r="A2110" s="58" t="s">
        <v>2286</v>
      </c>
      <c r="B2110" s="40" t="s">
        <v>552</v>
      </c>
      <c r="C2110" s="40" t="str">
        <f t="shared" si="177"/>
        <v>eric</v>
      </c>
      <c r="D2110" s="40">
        <f t="shared" si="174"/>
        <v>5</v>
      </c>
      <c r="E2110" s="40">
        <f t="shared" si="175"/>
        <v>18</v>
      </c>
      <c r="F2110" s="40" t="str">
        <f t="shared" si="176"/>
        <v>sanchez-clary</v>
      </c>
      <c r="G2110" s="40" t="str">
        <f>VLOOKUP(F2110,'Effectif contrat'!A:B,2,FALSE)</f>
        <v>AIRBUS - MAINTENANCE FAL</v>
      </c>
      <c r="H2110" s="32" t="s">
        <v>19</v>
      </c>
      <c r="I2110" s="32" t="s">
        <v>499</v>
      </c>
      <c r="J2110" s="32"/>
      <c r="K2110" s="39">
        <v>12.9</v>
      </c>
      <c r="L2110" s="32">
        <v>20</v>
      </c>
      <c r="M2110" s="39">
        <v>258</v>
      </c>
      <c r="N2110" s="6"/>
      <c r="O2110" t="str">
        <f>VLOOKUP(I2110,Article_famille!A:B,2,FALSE)</f>
        <v>Tête</v>
      </c>
      <c r="P2110" t="e">
        <f>VLOOKUP(A2110,'Copier commandes wix'!I:N,4,FALSE)</f>
        <v>#N/A</v>
      </c>
      <c r="Q2110">
        <f>VLOOKUP(G2110,'effectif par contrat'!A:B,2,FALSE)</f>
        <v>38</v>
      </c>
    </row>
    <row r="2111" spans="1:17" x14ac:dyDescent="0.35">
      <c r="A2111" s="58" t="s">
        <v>2286</v>
      </c>
      <c r="B2111" s="40" t="s">
        <v>552</v>
      </c>
      <c r="C2111" s="40" t="str">
        <f t="shared" si="177"/>
        <v>eric</v>
      </c>
      <c r="D2111" s="40">
        <f t="shared" si="174"/>
        <v>5</v>
      </c>
      <c r="E2111" s="40">
        <f t="shared" si="175"/>
        <v>18</v>
      </c>
      <c r="F2111" s="40" t="str">
        <f t="shared" si="176"/>
        <v>sanchez-clary</v>
      </c>
      <c r="G2111" s="40" t="str">
        <f>VLOOKUP(F2111,'Effectif contrat'!A:B,2,FALSE)</f>
        <v>AIRBUS - MAINTENANCE FAL</v>
      </c>
      <c r="H2111" s="31" t="s">
        <v>19</v>
      </c>
      <c r="I2111" s="31" t="s">
        <v>577</v>
      </c>
      <c r="J2111" s="31"/>
      <c r="K2111" s="38">
        <v>6.46</v>
      </c>
      <c r="L2111" s="31">
        <v>10</v>
      </c>
      <c r="M2111" s="38">
        <v>64.599999999999994</v>
      </c>
      <c r="N2111" s="5"/>
      <c r="O2111" t="str">
        <f>VLOOKUP(I2111,Article_famille!A:B,2,FALSE)</f>
        <v>Yeux</v>
      </c>
      <c r="P2111" t="e">
        <f>VLOOKUP(A2111,'Copier commandes wix'!I:N,4,FALSE)</f>
        <v>#N/A</v>
      </c>
      <c r="Q2111">
        <f>VLOOKUP(G2111,'effectif par contrat'!A:B,2,FALSE)</f>
        <v>38</v>
      </c>
    </row>
    <row r="2112" spans="1:17" x14ac:dyDescent="0.35">
      <c r="A2112" s="58" t="s">
        <v>2286</v>
      </c>
      <c r="B2112" s="40" t="s">
        <v>552</v>
      </c>
      <c r="C2112" s="40" t="str">
        <f t="shared" si="177"/>
        <v>eric</v>
      </c>
      <c r="D2112" s="40">
        <f t="shared" si="174"/>
        <v>5</v>
      </c>
      <c r="E2112" s="40">
        <f t="shared" si="175"/>
        <v>18</v>
      </c>
      <c r="F2112" s="40" t="str">
        <f t="shared" si="176"/>
        <v>sanchez-clary</v>
      </c>
      <c r="G2112" s="40" t="str">
        <f>VLOOKUP(F2112,'Effectif contrat'!A:B,2,FALSE)</f>
        <v>AIRBUS - MAINTENANCE FAL</v>
      </c>
      <c r="H2112" s="32" t="s">
        <v>19</v>
      </c>
      <c r="I2112" s="32" t="s">
        <v>443</v>
      </c>
      <c r="J2112" s="32"/>
      <c r="K2112" s="39">
        <v>3.95</v>
      </c>
      <c r="L2112" s="32">
        <v>30</v>
      </c>
      <c r="M2112" s="39">
        <v>118.5</v>
      </c>
      <c r="N2112" s="6"/>
      <c r="O2112" t="str">
        <f>VLOOKUP(I2112,Article_famille!A:B,2,FALSE)</f>
        <v>Respiratoire</v>
      </c>
      <c r="P2112" t="e">
        <f>VLOOKUP(A2112,'Copier commandes wix'!I:N,4,FALSE)</f>
        <v>#N/A</v>
      </c>
      <c r="Q2112">
        <f>VLOOKUP(G2112,'effectif par contrat'!A:B,2,FALSE)</f>
        <v>38</v>
      </c>
    </row>
    <row r="2113" spans="1:17" x14ac:dyDescent="0.35">
      <c r="A2113" s="58" t="s">
        <v>2286</v>
      </c>
      <c r="B2113" s="40" t="s">
        <v>552</v>
      </c>
      <c r="C2113" s="40" t="str">
        <f t="shared" si="177"/>
        <v>eric</v>
      </c>
      <c r="D2113" s="40">
        <f t="shared" si="174"/>
        <v>5</v>
      </c>
      <c r="E2113" s="40">
        <f t="shared" si="175"/>
        <v>18</v>
      </c>
      <c r="F2113" s="40" t="str">
        <f t="shared" si="176"/>
        <v>sanchez-clary</v>
      </c>
      <c r="G2113" s="40" t="str">
        <f>VLOOKUP(F2113,'Effectif contrat'!A:B,2,FALSE)</f>
        <v>AIRBUS - MAINTENANCE FAL</v>
      </c>
      <c r="H2113" s="31" t="s">
        <v>19</v>
      </c>
      <c r="I2113" s="31" t="s">
        <v>20</v>
      </c>
      <c r="J2113" s="31">
        <v>9</v>
      </c>
      <c r="K2113" s="38">
        <v>3.71</v>
      </c>
      <c r="L2113" s="31">
        <v>120</v>
      </c>
      <c r="M2113" s="38">
        <v>445.2</v>
      </c>
      <c r="N2113" s="5"/>
      <c r="O2113" t="str">
        <f>VLOOKUP(I2113,Article_famille!A:B,2,FALSE)</f>
        <v>Mains</v>
      </c>
      <c r="P2113" t="e">
        <f>VLOOKUP(A2113,'Copier commandes wix'!I:N,4,FALSE)</f>
        <v>#N/A</v>
      </c>
      <c r="Q2113">
        <f>VLOOKUP(G2113,'effectif par contrat'!A:B,2,FALSE)</f>
        <v>38</v>
      </c>
    </row>
    <row r="2114" spans="1:17" x14ac:dyDescent="0.35">
      <c r="A2114" s="58" t="s">
        <v>2286</v>
      </c>
      <c r="B2114" s="40" t="s">
        <v>552</v>
      </c>
      <c r="C2114" s="40" t="str">
        <f t="shared" si="177"/>
        <v>eric</v>
      </c>
      <c r="D2114" s="40">
        <f t="shared" si="174"/>
        <v>5</v>
      </c>
      <c r="E2114" s="40">
        <f t="shared" si="175"/>
        <v>18</v>
      </c>
      <c r="F2114" s="40" t="str">
        <f t="shared" si="176"/>
        <v>sanchez-clary</v>
      </c>
      <c r="G2114" s="40" t="str">
        <f>VLOOKUP(F2114,'Effectif contrat'!A:B,2,FALSE)</f>
        <v>AIRBUS - MAINTENANCE FAL</v>
      </c>
      <c r="H2114" s="32" t="s">
        <v>19</v>
      </c>
      <c r="I2114" s="32" t="s">
        <v>2287</v>
      </c>
      <c r="J2114" s="32"/>
      <c r="K2114" s="39">
        <v>0</v>
      </c>
      <c r="L2114" s="32">
        <v>20</v>
      </c>
      <c r="M2114" s="39">
        <v>0</v>
      </c>
      <c r="N2114" s="6"/>
      <c r="O2114" t="str">
        <f>VLOOKUP(I2114,Article_famille!A:B,2,FALSE)</f>
        <v>Mains</v>
      </c>
      <c r="P2114" t="e">
        <f>VLOOKUP(A2114,'Copier commandes wix'!I:N,4,FALSE)</f>
        <v>#N/A</v>
      </c>
      <c r="Q2114">
        <f>VLOOKUP(G2114,'effectif par contrat'!A:B,2,FALSE)</f>
        <v>38</v>
      </c>
    </row>
    <row r="2115" spans="1:17" x14ac:dyDescent="0.35">
      <c r="A2115" s="58" t="s">
        <v>2288</v>
      </c>
      <c r="B2115" s="40" t="s">
        <v>2671</v>
      </c>
      <c r="C2115" s="40" t="str">
        <f t="shared" si="177"/>
        <v>Christophe</v>
      </c>
      <c r="D2115" s="40">
        <f t="shared" ref="D2115:D2178" si="178">LEN(C2115)+1</f>
        <v>11</v>
      </c>
      <c r="E2115" s="40">
        <f t="shared" ref="E2115:E2178" si="179">LEN(B2115)</f>
        <v>21</v>
      </c>
      <c r="F2115" s="40" t="str">
        <f t="shared" si="176"/>
        <v>Suberville</v>
      </c>
      <c r="G2115" s="40" t="str">
        <f>VLOOKUP(F2115,'Effectif contrat'!A:B,2,FALSE)</f>
        <v>ATR - MAINTENANCE</v>
      </c>
      <c r="H2115" s="31" t="s">
        <v>510</v>
      </c>
      <c r="I2115" s="31" t="s">
        <v>598</v>
      </c>
      <c r="J2115" s="31"/>
      <c r="K2115" s="38">
        <v>0</v>
      </c>
      <c r="L2115" s="31">
        <v>1</v>
      </c>
      <c r="M2115" s="38">
        <v>0</v>
      </c>
      <c r="N2115" s="5"/>
      <c r="O2115" t="str">
        <f>VLOOKUP(I2115,Article_famille!A:B,2,FALSE)</f>
        <v>Pharmacie</v>
      </c>
      <c r="P2115" t="e">
        <f>VLOOKUP(A2115,'Copier commandes wix'!I:N,4,FALSE)</f>
        <v>#N/A</v>
      </c>
      <c r="Q2115">
        <f>VLOOKUP(G2115,'effectif par contrat'!A:B,2,FALSE)</f>
        <v>7</v>
      </c>
    </row>
    <row r="2116" spans="1:17" x14ac:dyDescent="0.35">
      <c r="A2116" s="58" t="s">
        <v>2288</v>
      </c>
      <c r="B2116" s="40" t="s">
        <v>2671</v>
      </c>
      <c r="C2116" s="40" t="str">
        <f t="shared" si="177"/>
        <v>Christophe</v>
      </c>
      <c r="D2116" s="40">
        <f t="shared" si="178"/>
        <v>11</v>
      </c>
      <c r="E2116" s="40">
        <f t="shared" si="179"/>
        <v>21</v>
      </c>
      <c r="F2116" s="40" t="str">
        <f t="shared" si="176"/>
        <v>Suberville</v>
      </c>
      <c r="G2116" s="40" t="str">
        <f>VLOOKUP(F2116,'Effectif contrat'!A:B,2,FALSE)</f>
        <v>ATR - MAINTENANCE</v>
      </c>
      <c r="H2116" s="32" t="s">
        <v>510</v>
      </c>
      <c r="I2116" s="32" t="s">
        <v>597</v>
      </c>
      <c r="J2116" s="32"/>
      <c r="K2116" s="39">
        <v>0</v>
      </c>
      <c r="L2116" s="32">
        <v>1</v>
      </c>
      <c r="M2116" s="39">
        <v>0</v>
      </c>
      <c r="N2116" s="6"/>
      <c r="O2116" t="str">
        <f>VLOOKUP(I2116,Article_famille!A:B,2,FALSE)</f>
        <v>Pharmacie</v>
      </c>
      <c r="P2116" t="e">
        <f>VLOOKUP(A2116,'Copier commandes wix'!I:N,4,FALSE)</f>
        <v>#N/A</v>
      </c>
      <c r="Q2116">
        <f>VLOOKUP(G2116,'effectif par contrat'!A:B,2,FALSE)</f>
        <v>7</v>
      </c>
    </row>
    <row r="2117" spans="1:17" x14ac:dyDescent="0.35">
      <c r="A2117" s="58" t="s">
        <v>2288</v>
      </c>
      <c r="B2117" s="40" t="s">
        <v>2671</v>
      </c>
      <c r="C2117" s="40" t="str">
        <f t="shared" si="177"/>
        <v>Christophe</v>
      </c>
      <c r="D2117" s="40">
        <f t="shared" si="178"/>
        <v>11</v>
      </c>
      <c r="E2117" s="40">
        <f t="shared" si="179"/>
        <v>21</v>
      </c>
      <c r="F2117" s="40" t="str">
        <f t="shared" si="176"/>
        <v>Suberville</v>
      </c>
      <c r="G2117" s="40" t="str">
        <f>VLOOKUP(F2117,'Effectif contrat'!A:B,2,FALSE)</f>
        <v>ATR - MAINTENANCE</v>
      </c>
      <c r="H2117" s="31" t="s">
        <v>510</v>
      </c>
      <c r="I2117" s="31" t="s">
        <v>1570</v>
      </c>
      <c r="J2117" s="31"/>
      <c r="K2117" s="38">
        <v>0</v>
      </c>
      <c r="L2117" s="31">
        <v>1</v>
      </c>
      <c r="M2117" s="38">
        <v>0</v>
      </c>
      <c r="N2117" s="5"/>
      <c r="O2117" t="str">
        <f>VLOOKUP(I2117,Article_famille!A:B,2,FALSE)</f>
        <v>Pharmacie</v>
      </c>
      <c r="P2117" t="e">
        <f>VLOOKUP(A2117,'Copier commandes wix'!I:N,4,FALSE)</f>
        <v>#N/A</v>
      </c>
      <c r="Q2117">
        <f>VLOOKUP(G2117,'effectif par contrat'!A:B,2,FALSE)</f>
        <v>7</v>
      </c>
    </row>
    <row r="2118" spans="1:17" x14ac:dyDescent="0.35">
      <c r="A2118" s="58" t="s">
        <v>2288</v>
      </c>
      <c r="B2118" s="40" t="s">
        <v>2671</v>
      </c>
      <c r="C2118" s="40" t="str">
        <f t="shared" si="177"/>
        <v>Christophe</v>
      </c>
      <c r="D2118" s="40">
        <f t="shared" si="178"/>
        <v>11</v>
      </c>
      <c r="E2118" s="40">
        <f t="shared" si="179"/>
        <v>21</v>
      </c>
      <c r="F2118" s="40" t="str">
        <f t="shared" si="176"/>
        <v>Suberville</v>
      </c>
      <c r="G2118" s="40" t="str">
        <f>VLOOKUP(F2118,'Effectif contrat'!A:B,2,FALSE)</f>
        <v>ATR - MAINTENANCE</v>
      </c>
      <c r="H2118" s="32" t="s">
        <v>510</v>
      </c>
      <c r="I2118" s="32" t="s">
        <v>1581</v>
      </c>
      <c r="J2118" s="32"/>
      <c r="K2118" s="39">
        <v>0</v>
      </c>
      <c r="L2118" s="32">
        <v>1</v>
      </c>
      <c r="M2118" s="39">
        <v>0</v>
      </c>
      <c r="N2118" s="6"/>
      <c r="O2118" t="str">
        <f>VLOOKUP(I2118,Article_famille!A:B,2,FALSE)</f>
        <v>Pharmacie</v>
      </c>
      <c r="P2118" t="e">
        <f>VLOOKUP(A2118,'Copier commandes wix'!I:N,4,FALSE)</f>
        <v>#N/A</v>
      </c>
      <c r="Q2118">
        <f>VLOOKUP(G2118,'effectif par contrat'!A:B,2,FALSE)</f>
        <v>7</v>
      </c>
    </row>
    <row r="2119" spans="1:17" x14ac:dyDescent="0.35">
      <c r="A2119" s="58" t="s">
        <v>2289</v>
      </c>
      <c r="B2119" s="40" t="s">
        <v>1586</v>
      </c>
      <c r="C2119" s="40" t="str">
        <f t="shared" si="177"/>
        <v>EMMANUEL</v>
      </c>
      <c r="D2119" s="40">
        <f t="shared" si="178"/>
        <v>9</v>
      </c>
      <c r="E2119" s="40">
        <f t="shared" si="179"/>
        <v>16</v>
      </c>
      <c r="F2119" s="40" t="str">
        <f t="shared" si="176"/>
        <v>GRIGNON</v>
      </c>
      <c r="G2119" s="40" t="str">
        <f>VLOOKUP(F2119,'Effectif contrat'!A:B,2,FALSE)</f>
        <v>AIRBUS - MAINTENANCE MOSE</v>
      </c>
      <c r="H2119" s="31" t="s">
        <v>112</v>
      </c>
      <c r="I2119" s="31" t="s">
        <v>208</v>
      </c>
      <c r="J2119" s="31" t="s">
        <v>615</v>
      </c>
      <c r="K2119" s="38">
        <v>0</v>
      </c>
      <c r="L2119" s="31">
        <v>5</v>
      </c>
      <c r="M2119" s="38">
        <v>0</v>
      </c>
      <c r="N2119" s="5"/>
      <c r="O2119" t="str">
        <f>VLOOKUP(I2119,Article_famille!A:B,2,FALSE)</f>
        <v>VPI</v>
      </c>
      <c r="P2119" t="e">
        <f>VLOOKUP(A2119,'Copier commandes wix'!I:N,4,FALSE)</f>
        <v>#N/A</v>
      </c>
      <c r="Q2119">
        <f>VLOOKUP(G2119,'effectif par contrat'!A:B,2,FALSE)</f>
        <v>37</v>
      </c>
    </row>
    <row r="2120" spans="1:17" x14ac:dyDescent="0.35">
      <c r="A2120" s="58" t="s">
        <v>2289</v>
      </c>
      <c r="B2120" s="40" t="s">
        <v>1586</v>
      </c>
      <c r="C2120" s="40" t="str">
        <f t="shared" si="177"/>
        <v>EMMANUEL</v>
      </c>
      <c r="D2120" s="40">
        <f t="shared" si="178"/>
        <v>9</v>
      </c>
      <c r="E2120" s="40">
        <f t="shared" si="179"/>
        <v>16</v>
      </c>
      <c r="F2120" s="40" t="str">
        <f t="shared" si="176"/>
        <v>GRIGNON</v>
      </c>
      <c r="G2120" s="40" t="str">
        <f>VLOOKUP(F2120,'Effectif contrat'!A:B,2,FALSE)</f>
        <v>AIRBUS - MAINTENANCE MOSE</v>
      </c>
      <c r="H2120" s="32" t="s">
        <v>112</v>
      </c>
      <c r="I2120" s="32" t="s">
        <v>207</v>
      </c>
      <c r="J2120" s="32" t="s">
        <v>493</v>
      </c>
      <c r="K2120" s="39">
        <v>0</v>
      </c>
      <c r="L2120" s="32">
        <v>5</v>
      </c>
      <c r="M2120" s="39">
        <v>0</v>
      </c>
      <c r="N2120" s="6"/>
      <c r="O2120" t="str">
        <f>VLOOKUP(I2120,Article_famille!A:B,2,FALSE)</f>
        <v>VPI</v>
      </c>
      <c r="P2120" t="e">
        <f>VLOOKUP(A2120,'Copier commandes wix'!I:N,4,FALSE)</f>
        <v>#N/A</v>
      </c>
      <c r="Q2120">
        <f>VLOOKUP(G2120,'effectif par contrat'!A:B,2,FALSE)</f>
        <v>37</v>
      </c>
    </row>
    <row r="2121" spans="1:17" x14ac:dyDescent="0.35">
      <c r="A2121" s="58" t="s">
        <v>2289</v>
      </c>
      <c r="B2121" s="40" t="s">
        <v>1586</v>
      </c>
      <c r="C2121" s="40" t="str">
        <f t="shared" si="177"/>
        <v>EMMANUEL</v>
      </c>
      <c r="D2121" s="40">
        <f t="shared" si="178"/>
        <v>9</v>
      </c>
      <c r="E2121" s="40">
        <f t="shared" si="179"/>
        <v>16</v>
      </c>
      <c r="F2121" s="40" t="str">
        <f t="shared" si="176"/>
        <v>GRIGNON</v>
      </c>
      <c r="G2121" s="40" t="str">
        <f>VLOOKUP(F2121,'Effectif contrat'!A:B,2,FALSE)</f>
        <v>AIRBUS - MAINTENANCE MOSE</v>
      </c>
      <c r="H2121" s="31" t="s">
        <v>112</v>
      </c>
      <c r="I2121" s="31" t="s">
        <v>113</v>
      </c>
      <c r="J2121" s="31" t="s">
        <v>209</v>
      </c>
      <c r="K2121" s="38">
        <v>0</v>
      </c>
      <c r="L2121" s="31">
        <v>5</v>
      </c>
      <c r="M2121" s="38">
        <v>0</v>
      </c>
      <c r="N2121" s="5"/>
      <c r="O2121" t="str">
        <f>VLOOKUP(I2121,Article_famille!A:B,2,FALSE)</f>
        <v>VPI</v>
      </c>
      <c r="P2121" t="e">
        <f>VLOOKUP(A2121,'Copier commandes wix'!I:N,4,FALSE)</f>
        <v>#N/A</v>
      </c>
      <c r="Q2121">
        <f>VLOOKUP(G2121,'effectif par contrat'!A:B,2,FALSE)</f>
        <v>37</v>
      </c>
    </row>
    <row r="2122" spans="1:17" x14ac:dyDescent="0.35">
      <c r="A2122" s="58" t="s">
        <v>2289</v>
      </c>
      <c r="B2122" s="40" t="s">
        <v>1586</v>
      </c>
      <c r="C2122" s="40" t="str">
        <f t="shared" si="177"/>
        <v>EMMANUEL</v>
      </c>
      <c r="D2122" s="40">
        <f t="shared" si="178"/>
        <v>9</v>
      </c>
      <c r="E2122" s="40">
        <f t="shared" si="179"/>
        <v>16</v>
      </c>
      <c r="F2122" s="40" t="str">
        <f t="shared" si="176"/>
        <v>GRIGNON</v>
      </c>
      <c r="G2122" s="40" t="str">
        <f>VLOOKUP(F2122,'Effectif contrat'!A:B,2,FALSE)</f>
        <v>AIRBUS - MAINTENANCE MOSE</v>
      </c>
      <c r="H2122" s="32" t="s">
        <v>112</v>
      </c>
      <c r="I2122" s="32" t="s">
        <v>211</v>
      </c>
      <c r="J2122" s="32" t="s">
        <v>209</v>
      </c>
      <c r="K2122" s="39">
        <v>0</v>
      </c>
      <c r="L2122" s="32">
        <v>2</v>
      </c>
      <c r="M2122" s="39">
        <v>0</v>
      </c>
      <c r="N2122" s="6"/>
      <c r="O2122" t="str">
        <f>VLOOKUP(I2122,Article_famille!A:B,2,FALSE)</f>
        <v>VPI</v>
      </c>
      <c r="P2122" t="e">
        <f>VLOOKUP(A2122,'Copier commandes wix'!I:N,4,FALSE)</f>
        <v>#N/A</v>
      </c>
      <c r="Q2122">
        <f>VLOOKUP(G2122,'effectif par contrat'!A:B,2,FALSE)</f>
        <v>37</v>
      </c>
    </row>
    <row r="2123" spans="1:17" x14ac:dyDescent="0.35">
      <c r="A2123" s="58" t="s">
        <v>2289</v>
      </c>
      <c r="B2123" s="40" t="s">
        <v>1586</v>
      </c>
      <c r="C2123" s="40" t="str">
        <f t="shared" si="177"/>
        <v>EMMANUEL</v>
      </c>
      <c r="D2123" s="40">
        <f t="shared" si="178"/>
        <v>9</v>
      </c>
      <c r="E2123" s="40">
        <f t="shared" si="179"/>
        <v>16</v>
      </c>
      <c r="F2123" s="40" t="str">
        <f t="shared" si="176"/>
        <v>GRIGNON</v>
      </c>
      <c r="G2123" s="40" t="str">
        <f>VLOOKUP(F2123,'Effectif contrat'!A:B,2,FALSE)</f>
        <v>AIRBUS - MAINTENANCE MOSE</v>
      </c>
      <c r="H2123" s="31" t="s">
        <v>574</v>
      </c>
      <c r="I2123" s="31" t="s">
        <v>1560</v>
      </c>
      <c r="J2123" s="31">
        <v>41</v>
      </c>
      <c r="K2123" s="38">
        <v>59.5</v>
      </c>
      <c r="L2123" s="31">
        <v>1</v>
      </c>
      <c r="M2123" s="38">
        <v>59.5</v>
      </c>
      <c r="N2123" s="5"/>
      <c r="O2123" t="str">
        <f>VLOOKUP(I2123,Article_famille!A:B,2,FALSE)</f>
        <v>Pieds</v>
      </c>
      <c r="P2123" t="e">
        <f>VLOOKUP(A2123,'Copier commandes wix'!I:N,4,FALSE)</f>
        <v>#N/A</v>
      </c>
      <c r="Q2123">
        <f>VLOOKUP(G2123,'effectif par contrat'!A:B,2,FALSE)</f>
        <v>37</v>
      </c>
    </row>
    <row r="2124" spans="1:17" x14ac:dyDescent="0.35">
      <c r="A2124" s="58" t="s">
        <v>2289</v>
      </c>
      <c r="B2124" s="40" t="s">
        <v>1586</v>
      </c>
      <c r="C2124" s="40" t="str">
        <f t="shared" si="177"/>
        <v>EMMANUEL</v>
      </c>
      <c r="D2124" s="40">
        <f t="shared" si="178"/>
        <v>9</v>
      </c>
      <c r="E2124" s="40">
        <f t="shared" si="179"/>
        <v>16</v>
      </c>
      <c r="F2124" s="40" t="str">
        <f t="shared" si="176"/>
        <v>GRIGNON</v>
      </c>
      <c r="G2124" s="40" t="str">
        <f>VLOOKUP(F2124,'Effectif contrat'!A:B,2,FALSE)</f>
        <v>AIRBUS - MAINTENANCE MOSE</v>
      </c>
      <c r="H2124" s="32" t="s">
        <v>19</v>
      </c>
      <c r="I2124" s="32" t="s">
        <v>468</v>
      </c>
      <c r="J2124" s="32"/>
      <c r="K2124" s="39">
        <v>5.63</v>
      </c>
      <c r="L2124" s="32">
        <v>1</v>
      </c>
      <c r="M2124" s="39">
        <v>5.63</v>
      </c>
      <c r="N2124" s="6"/>
      <c r="O2124" t="str">
        <f>VLOOKUP(I2124,Article_famille!A:B,2,FALSE)</f>
        <v>Yeux</v>
      </c>
      <c r="P2124" t="e">
        <f>VLOOKUP(A2124,'Copier commandes wix'!I:N,4,FALSE)</f>
        <v>#N/A</v>
      </c>
      <c r="Q2124">
        <f>VLOOKUP(G2124,'effectif par contrat'!A:B,2,FALSE)</f>
        <v>37</v>
      </c>
    </row>
    <row r="2125" spans="1:17" x14ac:dyDescent="0.35">
      <c r="A2125" s="58" t="s">
        <v>2289</v>
      </c>
      <c r="B2125" s="40" t="s">
        <v>1586</v>
      </c>
      <c r="C2125" s="40" t="str">
        <f t="shared" si="177"/>
        <v>EMMANUEL</v>
      </c>
      <c r="D2125" s="40">
        <f t="shared" si="178"/>
        <v>9</v>
      </c>
      <c r="E2125" s="40">
        <f t="shared" si="179"/>
        <v>16</v>
      </c>
      <c r="F2125" s="40" t="str">
        <f t="shared" si="176"/>
        <v>GRIGNON</v>
      </c>
      <c r="G2125" s="40" t="str">
        <f>VLOOKUP(F2125,'Effectif contrat'!A:B,2,FALSE)</f>
        <v>AIRBUS - MAINTENANCE MOSE</v>
      </c>
      <c r="H2125" s="31" t="s">
        <v>19</v>
      </c>
      <c r="I2125" s="31" t="s">
        <v>499</v>
      </c>
      <c r="J2125" s="31"/>
      <c r="K2125" s="38">
        <v>12.9</v>
      </c>
      <c r="L2125" s="31">
        <v>1</v>
      </c>
      <c r="M2125" s="38">
        <v>12.9</v>
      </c>
      <c r="N2125" s="5"/>
      <c r="O2125" t="str">
        <f>VLOOKUP(I2125,Article_famille!A:B,2,FALSE)</f>
        <v>Tête</v>
      </c>
      <c r="P2125" t="e">
        <f>VLOOKUP(A2125,'Copier commandes wix'!I:N,4,FALSE)</f>
        <v>#N/A</v>
      </c>
      <c r="Q2125">
        <f>VLOOKUP(G2125,'effectif par contrat'!A:B,2,FALSE)</f>
        <v>37</v>
      </c>
    </row>
    <row r="2126" spans="1:17" x14ac:dyDescent="0.35">
      <c r="A2126" s="58" t="s">
        <v>2289</v>
      </c>
      <c r="B2126" s="40" t="s">
        <v>1586</v>
      </c>
      <c r="C2126" s="40" t="str">
        <f t="shared" si="177"/>
        <v>EMMANUEL</v>
      </c>
      <c r="D2126" s="40">
        <f t="shared" si="178"/>
        <v>9</v>
      </c>
      <c r="E2126" s="40">
        <f t="shared" si="179"/>
        <v>16</v>
      </c>
      <c r="F2126" s="40" t="str">
        <f t="shared" si="176"/>
        <v>GRIGNON</v>
      </c>
      <c r="G2126" s="40" t="str">
        <f>VLOOKUP(F2126,'Effectif contrat'!A:B,2,FALSE)</f>
        <v>AIRBUS - MAINTENANCE MOSE</v>
      </c>
      <c r="H2126" s="32" t="s">
        <v>19</v>
      </c>
      <c r="I2126" s="32" t="s">
        <v>62</v>
      </c>
      <c r="J2126" s="32" t="s">
        <v>480</v>
      </c>
      <c r="K2126" s="39">
        <v>4.26</v>
      </c>
      <c r="L2126" s="32">
        <v>1</v>
      </c>
      <c r="M2126" s="39">
        <v>4.26</v>
      </c>
      <c r="N2126" s="6"/>
      <c r="O2126" t="str">
        <f>VLOOKUP(I2126,Article_famille!A:B,2,FALSE)</f>
        <v>Pieds</v>
      </c>
      <c r="P2126" t="e">
        <f>VLOOKUP(A2126,'Copier commandes wix'!I:N,4,FALSE)</f>
        <v>#N/A</v>
      </c>
      <c r="Q2126">
        <f>VLOOKUP(G2126,'effectif par contrat'!A:B,2,FALSE)</f>
        <v>37</v>
      </c>
    </row>
    <row r="2127" spans="1:17" x14ac:dyDescent="0.35">
      <c r="A2127" s="58" t="s">
        <v>2290</v>
      </c>
      <c r="B2127" s="40" t="s">
        <v>117</v>
      </c>
      <c r="C2127" s="40" t="str">
        <f t="shared" si="177"/>
        <v>alexis</v>
      </c>
      <c r="D2127" s="40">
        <f t="shared" si="178"/>
        <v>7</v>
      </c>
      <c r="E2127" s="40">
        <f t="shared" si="179"/>
        <v>15</v>
      </c>
      <c r="F2127" s="40" t="str">
        <f t="shared" si="176"/>
        <v>tamowski</v>
      </c>
      <c r="G2127" s="40" t="str">
        <f>VLOOKUP(F2127,'Effectif contrat'!A:B,2,FALSE)</f>
        <v>AIRBUS - MAINTENANCE MOSE</v>
      </c>
      <c r="H2127" s="31" t="s">
        <v>112</v>
      </c>
      <c r="I2127" s="31" t="s">
        <v>207</v>
      </c>
      <c r="J2127" s="31" t="s">
        <v>490</v>
      </c>
      <c r="K2127" s="38">
        <v>0</v>
      </c>
      <c r="L2127" s="31">
        <v>5</v>
      </c>
      <c r="M2127" s="38">
        <v>0</v>
      </c>
      <c r="N2127" s="5"/>
      <c r="O2127" t="str">
        <f>VLOOKUP(I2127,Article_famille!A:B,2,FALSE)</f>
        <v>VPI</v>
      </c>
      <c r="P2127" t="e">
        <f>VLOOKUP(A2127,'Copier commandes wix'!I:N,4,FALSE)</f>
        <v>#N/A</v>
      </c>
      <c r="Q2127">
        <f>VLOOKUP(G2127,'effectif par contrat'!A:B,2,FALSE)</f>
        <v>37</v>
      </c>
    </row>
    <row r="2128" spans="1:17" x14ac:dyDescent="0.35">
      <c r="A2128" s="58" t="s">
        <v>2290</v>
      </c>
      <c r="B2128" s="40" t="s">
        <v>117</v>
      </c>
      <c r="C2128" s="40" t="str">
        <f t="shared" si="177"/>
        <v>alexis</v>
      </c>
      <c r="D2128" s="40">
        <f t="shared" si="178"/>
        <v>7</v>
      </c>
      <c r="E2128" s="40">
        <f t="shared" si="179"/>
        <v>15</v>
      </c>
      <c r="F2128" s="40" t="str">
        <f t="shared" si="176"/>
        <v>tamowski</v>
      </c>
      <c r="G2128" s="40" t="str">
        <f>VLOOKUP(F2128,'Effectif contrat'!A:B,2,FALSE)</f>
        <v>AIRBUS - MAINTENANCE MOSE</v>
      </c>
      <c r="H2128" s="32" t="s">
        <v>112</v>
      </c>
      <c r="I2128" s="32" t="s">
        <v>208</v>
      </c>
      <c r="J2128" s="32" t="s">
        <v>608</v>
      </c>
      <c r="K2128" s="39">
        <v>0</v>
      </c>
      <c r="L2128" s="32">
        <v>3</v>
      </c>
      <c r="M2128" s="39">
        <v>0</v>
      </c>
      <c r="N2128" s="6"/>
      <c r="O2128" t="str">
        <f>VLOOKUP(I2128,Article_famille!A:B,2,FALSE)</f>
        <v>VPI</v>
      </c>
      <c r="P2128" t="e">
        <f>VLOOKUP(A2128,'Copier commandes wix'!I:N,4,FALSE)</f>
        <v>#N/A</v>
      </c>
      <c r="Q2128">
        <f>VLOOKUP(G2128,'effectif par contrat'!A:B,2,FALSE)</f>
        <v>37</v>
      </c>
    </row>
    <row r="2129" spans="1:17" x14ac:dyDescent="0.35">
      <c r="A2129" s="58" t="s">
        <v>2291</v>
      </c>
      <c r="B2129" s="40" t="s">
        <v>524</v>
      </c>
      <c r="C2129" s="40" t="str">
        <f t="shared" si="177"/>
        <v>benjamin</v>
      </c>
      <c r="D2129" s="40">
        <f t="shared" si="178"/>
        <v>9</v>
      </c>
      <c r="E2129" s="40">
        <f t="shared" si="179"/>
        <v>18</v>
      </c>
      <c r="F2129" s="40" t="str">
        <f t="shared" si="176"/>
        <v>cabrignac</v>
      </c>
      <c r="G2129" s="40" t="str">
        <f>VLOOKUP(F2129,'Effectif contrat'!A:B,2,FALSE)</f>
        <v>CLIENTS DIVERS - TRAVAUX &amp; MAINTENANCE</v>
      </c>
      <c r="H2129" s="31" t="s">
        <v>112</v>
      </c>
      <c r="I2129" s="31" t="s">
        <v>601</v>
      </c>
      <c r="J2129" s="31" t="s">
        <v>605</v>
      </c>
      <c r="K2129" s="38">
        <v>0</v>
      </c>
      <c r="L2129" s="31">
        <v>2</v>
      </c>
      <c r="M2129" s="38">
        <v>0</v>
      </c>
      <c r="N2129" s="5"/>
      <c r="O2129" t="str">
        <f>VLOOKUP(I2129,Article_famille!A:B,2,FALSE)</f>
        <v>VPI</v>
      </c>
      <c r="P2129" t="e">
        <f>VLOOKUP(A2129,'Copier commandes wix'!I:N,4,FALSE)</f>
        <v>#N/A</v>
      </c>
      <c r="Q2129">
        <f>VLOOKUP(G2129,'effectif par contrat'!A:B,2,FALSE)</f>
        <v>8</v>
      </c>
    </row>
    <row r="2130" spans="1:17" x14ac:dyDescent="0.35">
      <c r="A2130" s="58" t="s">
        <v>2291</v>
      </c>
      <c r="B2130" s="40" t="s">
        <v>524</v>
      </c>
      <c r="C2130" s="40" t="str">
        <f t="shared" si="177"/>
        <v>benjamin</v>
      </c>
      <c r="D2130" s="40">
        <f t="shared" si="178"/>
        <v>9</v>
      </c>
      <c r="E2130" s="40">
        <f t="shared" si="179"/>
        <v>18</v>
      </c>
      <c r="F2130" s="40" t="str">
        <f t="shared" si="176"/>
        <v>cabrignac</v>
      </c>
      <c r="G2130" s="40" t="str">
        <f>VLOOKUP(F2130,'Effectif contrat'!A:B,2,FALSE)</f>
        <v>CLIENTS DIVERS - TRAVAUX &amp; MAINTENANCE</v>
      </c>
      <c r="H2130" s="32" t="s">
        <v>112</v>
      </c>
      <c r="I2130" s="32" t="s">
        <v>603</v>
      </c>
      <c r="J2130" s="32" t="s">
        <v>602</v>
      </c>
      <c r="K2130" s="39">
        <v>0</v>
      </c>
      <c r="L2130" s="32">
        <v>3</v>
      </c>
      <c r="M2130" s="39">
        <v>0</v>
      </c>
      <c r="N2130" s="6"/>
      <c r="O2130" t="str">
        <f>VLOOKUP(I2130,Article_famille!A:B,2,FALSE)</f>
        <v>VPI</v>
      </c>
      <c r="P2130" t="e">
        <f>VLOOKUP(A2130,'Copier commandes wix'!I:N,4,FALSE)</f>
        <v>#N/A</v>
      </c>
      <c r="Q2130">
        <f>VLOOKUP(G2130,'effectif par contrat'!A:B,2,FALSE)</f>
        <v>8</v>
      </c>
    </row>
    <row r="2131" spans="1:17" x14ac:dyDescent="0.35">
      <c r="A2131" s="58" t="s">
        <v>2293</v>
      </c>
      <c r="B2131" s="40" t="s">
        <v>2292</v>
      </c>
      <c r="C2131" s="40" t="str">
        <f t="shared" si="177"/>
        <v>Jean-Luc</v>
      </c>
      <c r="D2131" s="40">
        <f t="shared" si="178"/>
        <v>9</v>
      </c>
      <c r="E2131" s="40">
        <f t="shared" si="179"/>
        <v>16</v>
      </c>
      <c r="F2131" s="40" t="str">
        <f t="shared" si="176"/>
        <v>Granier</v>
      </c>
      <c r="G2131" s="40" t="str">
        <f>VLOOKUP(F2131,'Effectif contrat'!A:B,2,FALSE)</f>
        <v>SAM - MAINTENANCE</v>
      </c>
      <c r="H2131" s="31" t="s">
        <v>574</v>
      </c>
      <c r="I2131" s="31" t="s">
        <v>1560</v>
      </c>
      <c r="J2131" s="31">
        <v>43</v>
      </c>
      <c r="K2131" s="38">
        <v>59.5</v>
      </c>
      <c r="L2131" s="31">
        <v>1</v>
      </c>
      <c r="M2131" s="38">
        <v>59.5</v>
      </c>
      <c r="N2131" s="5"/>
      <c r="O2131" t="str">
        <f>VLOOKUP(I2131,Article_famille!A:B,2,FALSE)</f>
        <v>Pieds</v>
      </c>
      <c r="P2131" t="e">
        <f>VLOOKUP(A2131,'Copier commandes wix'!I:N,4,FALSE)</f>
        <v>#N/A</v>
      </c>
      <c r="Q2131">
        <f>VLOOKUP(G2131,'effectif par contrat'!A:B,2,FALSE)</f>
        <v>2</v>
      </c>
    </row>
    <row r="2132" spans="1:17" x14ac:dyDescent="0.35">
      <c r="A2132" s="58" t="s">
        <v>2294</v>
      </c>
      <c r="B2132" s="40" t="s">
        <v>552</v>
      </c>
      <c r="C2132" s="40" t="str">
        <f t="shared" si="177"/>
        <v>eric</v>
      </c>
      <c r="D2132" s="40">
        <f t="shared" si="178"/>
        <v>5</v>
      </c>
      <c r="E2132" s="40">
        <f t="shared" si="179"/>
        <v>18</v>
      </c>
      <c r="F2132" s="40" t="str">
        <f t="shared" si="176"/>
        <v>sanchez-clary</v>
      </c>
      <c r="G2132" s="40" t="str">
        <f>VLOOKUP(F2132,'Effectif contrat'!A:B,2,FALSE)</f>
        <v>AIRBUS - MAINTENANCE FAL</v>
      </c>
      <c r="H2132" s="31" t="s">
        <v>19</v>
      </c>
      <c r="I2132" s="31" t="s">
        <v>66</v>
      </c>
      <c r="J2132" s="31"/>
      <c r="K2132" s="38">
        <v>7.51</v>
      </c>
      <c r="L2132" s="31">
        <v>10</v>
      </c>
      <c r="M2132" s="38">
        <v>75.099999999999994</v>
      </c>
      <c r="N2132" s="5"/>
      <c r="O2132" t="str">
        <f>VLOOKUP(I2132,Article_famille!A:B,2,FALSE)</f>
        <v>Yeux</v>
      </c>
      <c r="P2132" t="e">
        <f>VLOOKUP(A2132,'Copier commandes wix'!I:N,4,FALSE)</f>
        <v>#N/A</v>
      </c>
      <c r="Q2132">
        <f>VLOOKUP(G2132,'effectif par contrat'!A:B,2,FALSE)</f>
        <v>38</v>
      </c>
    </row>
    <row r="2133" spans="1:17" x14ac:dyDescent="0.35">
      <c r="A2133" s="58" t="s">
        <v>2294</v>
      </c>
      <c r="B2133" s="40" t="s">
        <v>552</v>
      </c>
      <c r="C2133" s="40" t="str">
        <f t="shared" si="177"/>
        <v>eric</v>
      </c>
      <c r="D2133" s="40">
        <f t="shared" si="178"/>
        <v>5</v>
      </c>
      <c r="E2133" s="40">
        <f t="shared" si="179"/>
        <v>18</v>
      </c>
      <c r="F2133" s="40" t="str">
        <f t="shared" si="176"/>
        <v>sanchez-clary</v>
      </c>
      <c r="G2133" s="40" t="str">
        <f>VLOOKUP(F2133,'Effectif contrat'!A:B,2,FALSE)</f>
        <v>AIRBUS - MAINTENANCE FAL</v>
      </c>
      <c r="H2133" s="32" t="s">
        <v>574</v>
      </c>
      <c r="I2133" s="32" t="s">
        <v>575</v>
      </c>
      <c r="J2133" s="32">
        <v>40</v>
      </c>
      <c r="K2133" s="39">
        <v>61.5</v>
      </c>
      <c r="L2133" s="32">
        <v>1</v>
      </c>
      <c r="M2133" s="39">
        <v>61.5</v>
      </c>
      <c r="N2133" s="6"/>
      <c r="O2133" t="str">
        <f>VLOOKUP(I2133,Article_famille!A:B,2,FALSE)</f>
        <v>Pieds</v>
      </c>
      <c r="P2133" t="e">
        <f>VLOOKUP(A2133,'Copier commandes wix'!I:N,4,FALSE)</f>
        <v>#N/A</v>
      </c>
      <c r="Q2133">
        <f>VLOOKUP(G2133,'effectif par contrat'!A:B,2,FALSE)</f>
        <v>38</v>
      </c>
    </row>
    <row r="2134" spans="1:17" x14ac:dyDescent="0.35">
      <c r="A2134" s="58" t="s">
        <v>2294</v>
      </c>
      <c r="B2134" s="40" t="s">
        <v>552</v>
      </c>
      <c r="C2134" s="40" t="str">
        <f t="shared" si="177"/>
        <v>eric</v>
      </c>
      <c r="D2134" s="40">
        <f t="shared" si="178"/>
        <v>5</v>
      </c>
      <c r="E2134" s="40">
        <f t="shared" si="179"/>
        <v>18</v>
      </c>
      <c r="F2134" s="40" t="str">
        <f t="shared" si="176"/>
        <v>sanchez-clary</v>
      </c>
      <c r="G2134" s="40" t="str">
        <f>VLOOKUP(F2134,'Effectif contrat'!A:B,2,FALSE)</f>
        <v>AIRBUS - MAINTENANCE FAL</v>
      </c>
      <c r="H2134" s="31" t="s">
        <v>19</v>
      </c>
      <c r="I2134" s="31" t="s">
        <v>62</v>
      </c>
      <c r="J2134" s="31" t="s">
        <v>480</v>
      </c>
      <c r="K2134" s="38">
        <v>4.26</v>
      </c>
      <c r="L2134" s="31">
        <v>20</v>
      </c>
      <c r="M2134" s="38">
        <v>85.2</v>
      </c>
      <c r="N2134" s="5"/>
      <c r="O2134" t="str">
        <f>VLOOKUP(I2134,Article_famille!A:B,2,FALSE)</f>
        <v>Pieds</v>
      </c>
      <c r="P2134" t="e">
        <f>VLOOKUP(A2134,'Copier commandes wix'!I:N,4,FALSE)</f>
        <v>#N/A</v>
      </c>
      <c r="Q2134">
        <f>VLOOKUP(G2134,'effectif par contrat'!A:B,2,FALSE)</f>
        <v>38</v>
      </c>
    </row>
    <row r="2135" spans="1:17" x14ac:dyDescent="0.35">
      <c r="A2135" s="58" t="s">
        <v>2294</v>
      </c>
      <c r="B2135" s="40" t="s">
        <v>552</v>
      </c>
      <c r="C2135" s="40" t="str">
        <f t="shared" si="177"/>
        <v>eric</v>
      </c>
      <c r="D2135" s="40">
        <f t="shared" si="178"/>
        <v>5</v>
      </c>
      <c r="E2135" s="40">
        <f t="shared" si="179"/>
        <v>18</v>
      </c>
      <c r="F2135" s="40" t="str">
        <f t="shared" ref="F2135:F2198" si="180">RIGHT(B2135,E2135-D2135)</f>
        <v>sanchez-clary</v>
      </c>
      <c r="G2135" s="40" t="str">
        <f>VLOOKUP(F2135,'Effectif contrat'!A:B,2,FALSE)</f>
        <v>AIRBUS - MAINTENANCE FAL</v>
      </c>
      <c r="H2135" s="32" t="s">
        <v>574</v>
      </c>
      <c r="I2135" s="32" t="s">
        <v>575</v>
      </c>
      <c r="J2135" s="32">
        <v>42</v>
      </c>
      <c r="K2135" s="39">
        <v>61.5</v>
      </c>
      <c r="L2135" s="32">
        <v>1</v>
      </c>
      <c r="M2135" s="39">
        <v>61.5</v>
      </c>
      <c r="N2135" s="6"/>
      <c r="O2135" t="str">
        <f>VLOOKUP(I2135,Article_famille!A:B,2,FALSE)</f>
        <v>Pieds</v>
      </c>
      <c r="P2135" t="e">
        <f>VLOOKUP(A2135,'Copier commandes wix'!I:N,4,FALSE)</f>
        <v>#N/A</v>
      </c>
      <c r="Q2135">
        <f>VLOOKUP(G2135,'effectif par contrat'!A:B,2,FALSE)</f>
        <v>38</v>
      </c>
    </row>
    <row r="2136" spans="1:17" x14ac:dyDescent="0.35">
      <c r="A2136" s="58" t="s">
        <v>2294</v>
      </c>
      <c r="B2136" s="40" t="s">
        <v>552</v>
      </c>
      <c r="C2136" s="40" t="str">
        <f t="shared" ref="C2136:C2199" si="181">IFERROR(MID(B2136,1,FIND(" ",B2136,1)-1),"")</f>
        <v>eric</v>
      </c>
      <c r="D2136" s="40">
        <f t="shared" si="178"/>
        <v>5</v>
      </c>
      <c r="E2136" s="40">
        <f t="shared" si="179"/>
        <v>18</v>
      </c>
      <c r="F2136" s="40" t="str">
        <f t="shared" si="180"/>
        <v>sanchez-clary</v>
      </c>
      <c r="G2136" s="40" t="str">
        <f>VLOOKUP(F2136,'Effectif contrat'!A:B,2,FALSE)</f>
        <v>AIRBUS - MAINTENANCE FAL</v>
      </c>
      <c r="H2136" s="31" t="s">
        <v>19</v>
      </c>
      <c r="I2136" s="31" t="s">
        <v>2287</v>
      </c>
      <c r="J2136" s="31" t="s">
        <v>209</v>
      </c>
      <c r="K2136" s="38">
        <v>0</v>
      </c>
      <c r="L2136" s="31">
        <v>10</v>
      </c>
      <c r="M2136" s="38">
        <v>0</v>
      </c>
      <c r="N2136" s="5"/>
      <c r="O2136" t="str">
        <f>VLOOKUP(I2136,Article_famille!A:B,2,FALSE)</f>
        <v>Mains</v>
      </c>
      <c r="P2136" t="e">
        <f>VLOOKUP(A2136,'Copier commandes wix'!I:N,4,FALSE)</f>
        <v>#N/A</v>
      </c>
      <c r="Q2136">
        <f>VLOOKUP(G2136,'effectif par contrat'!A:B,2,FALSE)</f>
        <v>38</v>
      </c>
    </row>
    <row r="2137" spans="1:17" x14ac:dyDescent="0.35">
      <c r="A2137" s="58" t="s">
        <v>2294</v>
      </c>
      <c r="B2137" s="40" t="s">
        <v>552</v>
      </c>
      <c r="C2137" s="40" t="str">
        <f t="shared" si="181"/>
        <v>eric</v>
      </c>
      <c r="D2137" s="40">
        <f t="shared" si="178"/>
        <v>5</v>
      </c>
      <c r="E2137" s="40">
        <f t="shared" si="179"/>
        <v>18</v>
      </c>
      <c r="F2137" s="40" t="str">
        <f t="shared" si="180"/>
        <v>sanchez-clary</v>
      </c>
      <c r="G2137" s="40" t="str">
        <f>VLOOKUP(F2137,'Effectif contrat'!A:B,2,FALSE)</f>
        <v>AIRBUS - MAINTENANCE FAL</v>
      </c>
      <c r="H2137" s="32" t="s">
        <v>19</v>
      </c>
      <c r="I2137" s="32" t="s">
        <v>2287</v>
      </c>
      <c r="J2137" s="32" t="s">
        <v>15</v>
      </c>
      <c r="K2137" s="39">
        <v>0</v>
      </c>
      <c r="L2137" s="32">
        <v>10</v>
      </c>
      <c r="M2137" s="39">
        <v>0</v>
      </c>
      <c r="N2137" s="6"/>
      <c r="O2137" t="str">
        <f>VLOOKUP(I2137,Article_famille!A:B,2,FALSE)</f>
        <v>Mains</v>
      </c>
      <c r="P2137" t="e">
        <f>VLOOKUP(A2137,'Copier commandes wix'!I:N,4,FALSE)</f>
        <v>#N/A</v>
      </c>
      <c r="Q2137">
        <f>VLOOKUP(G2137,'effectif par contrat'!A:B,2,FALSE)</f>
        <v>38</v>
      </c>
    </row>
    <row r="2138" spans="1:17" x14ac:dyDescent="0.35">
      <c r="A2138" s="58" t="s">
        <v>2294</v>
      </c>
      <c r="B2138" s="40" t="s">
        <v>552</v>
      </c>
      <c r="C2138" s="40" t="str">
        <f t="shared" si="181"/>
        <v>eric</v>
      </c>
      <c r="D2138" s="40">
        <f t="shared" si="178"/>
        <v>5</v>
      </c>
      <c r="E2138" s="40">
        <f t="shared" si="179"/>
        <v>18</v>
      </c>
      <c r="F2138" s="40" t="str">
        <f t="shared" si="180"/>
        <v>sanchez-clary</v>
      </c>
      <c r="G2138" s="40" t="str">
        <f>VLOOKUP(F2138,'Effectif contrat'!A:B,2,FALSE)</f>
        <v>AIRBUS - MAINTENANCE FAL</v>
      </c>
      <c r="H2138" s="31" t="s">
        <v>19</v>
      </c>
      <c r="I2138" s="31" t="s">
        <v>2287</v>
      </c>
      <c r="J2138" s="31" t="s">
        <v>13</v>
      </c>
      <c r="K2138" s="38">
        <v>0</v>
      </c>
      <c r="L2138" s="31">
        <v>10</v>
      </c>
      <c r="M2138" s="38">
        <v>0</v>
      </c>
      <c r="N2138" s="5"/>
      <c r="O2138" t="str">
        <f>VLOOKUP(I2138,Article_famille!A:B,2,FALSE)</f>
        <v>Mains</v>
      </c>
      <c r="P2138" t="e">
        <f>VLOOKUP(A2138,'Copier commandes wix'!I:N,4,FALSE)</f>
        <v>#N/A</v>
      </c>
      <c r="Q2138">
        <f>VLOOKUP(G2138,'effectif par contrat'!A:B,2,FALSE)</f>
        <v>38</v>
      </c>
    </row>
    <row r="2139" spans="1:17" x14ac:dyDescent="0.35">
      <c r="A2139" s="58" t="s">
        <v>2294</v>
      </c>
      <c r="B2139" s="40" t="s">
        <v>552</v>
      </c>
      <c r="C2139" s="40" t="str">
        <f t="shared" si="181"/>
        <v>eric</v>
      </c>
      <c r="D2139" s="40">
        <f t="shared" si="178"/>
        <v>5</v>
      </c>
      <c r="E2139" s="40">
        <f t="shared" si="179"/>
        <v>18</v>
      </c>
      <c r="F2139" s="40" t="str">
        <f t="shared" si="180"/>
        <v>sanchez-clary</v>
      </c>
      <c r="G2139" s="40" t="str">
        <f>VLOOKUP(F2139,'Effectif contrat'!A:B,2,FALSE)</f>
        <v>AIRBUS - MAINTENANCE FAL</v>
      </c>
      <c r="H2139" s="32" t="s">
        <v>19</v>
      </c>
      <c r="I2139" s="32" t="s">
        <v>27</v>
      </c>
      <c r="J2139" s="32"/>
      <c r="K2139" s="39">
        <v>18.350000000000001</v>
      </c>
      <c r="L2139" s="32">
        <v>6</v>
      </c>
      <c r="M2139" s="39">
        <v>110.1</v>
      </c>
      <c r="N2139" s="6"/>
      <c r="O2139" t="str">
        <f>VLOOKUP(I2139,Article_famille!A:B,2,FALSE)</f>
        <v>Respiratoire</v>
      </c>
      <c r="P2139" t="e">
        <f>VLOOKUP(A2139,'Copier commandes wix'!I:N,4,FALSE)</f>
        <v>#N/A</v>
      </c>
      <c r="Q2139">
        <f>VLOOKUP(G2139,'effectif par contrat'!A:B,2,FALSE)</f>
        <v>38</v>
      </c>
    </row>
    <row r="2140" spans="1:17" x14ac:dyDescent="0.35">
      <c r="A2140" s="58" t="s">
        <v>2294</v>
      </c>
      <c r="B2140" s="40" t="s">
        <v>552</v>
      </c>
      <c r="C2140" s="40" t="str">
        <f t="shared" si="181"/>
        <v>eric</v>
      </c>
      <c r="D2140" s="40">
        <f t="shared" si="178"/>
        <v>5</v>
      </c>
      <c r="E2140" s="40">
        <f t="shared" si="179"/>
        <v>18</v>
      </c>
      <c r="F2140" s="40" t="str">
        <f t="shared" si="180"/>
        <v>sanchez-clary</v>
      </c>
      <c r="G2140" s="40" t="str">
        <f>VLOOKUP(F2140,'Effectif contrat'!A:B,2,FALSE)</f>
        <v>AIRBUS - MAINTENANCE FAL</v>
      </c>
      <c r="H2140" s="31" t="s">
        <v>19</v>
      </c>
      <c r="I2140" s="31" t="s">
        <v>20</v>
      </c>
      <c r="J2140" s="31">
        <v>9</v>
      </c>
      <c r="K2140" s="38">
        <v>3.71</v>
      </c>
      <c r="L2140" s="31">
        <v>120</v>
      </c>
      <c r="M2140" s="38">
        <v>445.2</v>
      </c>
      <c r="N2140" s="5"/>
      <c r="O2140" t="str">
        <f>VLOOKUP(I2140,Article_famille!A:B,2,FALSE)</f>
        <v>Mains</v>
      </c>
      <c r="P2140" t="e">
        <f>VLOOKUP(A2140,'Copier commandes wix'!I:N,4,FALSE)</f>
        <v>#N/A</v>
      </c>
      <c r="Q2140">
        <f>VLOOKUP(G2140,'effectif par contrat'!A:B,2,FALSE)</f>
        <v>38</v>
      </c>
    </row>
    <row r="2141" spans="1:17" x14ac:dyDescent="0.35">
      <c r="A2141" s="58" t="s">
        <v>2294</v>
      </c>
      <c r="B2141" s="40" t="s">
        <v>552</v>
      </c>
      <c r="C2141" s="40" t="str">
        <f t="shared" si="181"/>
        <v>eric</v>
      </c>
      <c r="D2141" s="40">
        <f t="shared" si="178"/>
        <v>5</v>
      </c>
      <c r="E2141" s="40">
        <f t="shared" si="179"/>
        <v>18</v>
      </c>
      <c r="F2141" s="40" t="str">
        <f t="shared" si="180"/>
        <v>sanchez-clary</v>
      </c>
      <c r="G2141" s="40" t="str">
        <f>VLOOKUP(F2141,'Effectif contrat'!A:B,2,FALSE)</f>
        <v>AIRBUS - MAINTENANCE FAL</v>
      </c>
      <c r="H2141" s="32" t="s">
        <v>574</v>
      </c>
      <c r="I2141" s="32" t="s">
        <v>575</v>
      </c>
      <c r="J2141" s="32">
        <v>43</v>
      </c>
      <c r="K2141" s="39">
        <v>61.5</v>
      </c>
      <c r="L2141" s="32">
        <v>1</v>
      </c>
      <c r="M2141" s="39">
        <v>61.5</v>
      </c>
      <c r="N2141" s="6"/>
      <c r="O2141" t="str">
        <f>VLOOKUP(I2141,Article_famille!A:B,2,FALSE)</f>
        <v>Pieds</v>
      </c>
      <c r="P2141" t="e">
        <f>VLOOKUP(A2141,'Copier commandes wix'!I:N,4,FALSE)</f>
        <v>#N/A</v>
      </c>
      <c r="Q2141">
        <f>VLOOKUP(G2141,'effectif par contrat'!A:B,2,FALSE)</f>
        <v>38</v>
      </c>
    </row>
    <row r="2142" spans="1:17" x14ac:dyDescent="0.35">
      <c r="A2142" s="58" t="s">
        <v>2295</v>
      </c>
      <c r="B2142" s="40" t="s">
        <v>454</v>
      </c>
      <c r="C2142" s="40" t="str">
        <f t="shared" si="181"/>
        <v>Mathieu</v>
      </c>
      <c r="D2142" s="40">
        <f t="shared" si="178"/>
        <v>8</v>
      </c>
      <c r="E2142" s="40">
        <f t="shared" si="179"/>
        <v>17</v>
      </c>
      <c r="F2142" s="40" t="str">
        <f t="shared" si="180"/>
        <v>Cantonnet</v>
      </c>
      <c r="G2142" s="40" t="str">
        <f>VLOOKUP(F2142,'Effectif contrat'!A:B,2,FALSE)</f>
        <v>AIRBUS - MAINTENANCE FAL</v>
      </c>
      <c r="H2142" s="31" t="s">
        <v>19</v>
      </c>
      <c r="I2142" s="31" t="s">
        <v>455</v>
      </c>
      <c r="J2142" s="31">
        <v>41</v>
      </c>
      <c r="K2142" s="38">
        <v>45.67</v>
      </c>
      <c r="L2142" s="31">
        <v>1</v>
      </c>
      <c r="M2142" s="38">
        <v>45.67</v>
      </c>
      <c r="N2142" s="5"/>
      <c r="O2142" t="str">
        <f>VLOOKUP(I2142,Article_famille!A:B,2,FALSE)</f>
        <v>Pieds</v>
      </c>
      <c r="P2142" t="e">
        <f>VLOOKUP(A2142,'Copier commandes wix'!I:N,4,FALSE)</f>
        <v>#N/A</v>
      </c>
      <c r="Q2142">
        <f>VLOOKUP(G2142,'effectif par contrat'!A:B,2,FALSE)</f>
        <v>38</v>
      </c>
    </row>
    <row r="2143" spans="1:17" x14ac:dyDescent="0.35">
      <c r="A2143" s="58" t="s">
        <v>2296</v>
      </c>
      <c r="B2143" s="40" t="s">
        <v>454</v>
      </c>
      <c r="C2143" s="40" t="str">
        <f t="shared" si="181"/>
        <v>Mathieu</v>
      </c>
      <c r="D2143" s="40">
        <f t="shared" si="178"/>
        <v>8</v>
      </c>
      <c r="E2143" s="40">
        <f t="shared" si="179"/>
        <v>17</v>
      </c>
      <c r="F2143" s="40" t="str">
        <f t="shared" si="180"/>
        <v>Cantonnet</v>
      </c>
      <c r="G2143" s="40" t="str">
        <f>VLOOKUP(F2143,'Effectif contrat'!A:B,2,FALSE)</f>
        <v>AIRBUS - MAINTENANCE FAL</v>
      </c>
      <c r="H2143" s="31" t="s">
        <v>25</v>
      </c>
      <c r="I2143" s="31" t="s">
        <v>90</v>
      </c>
      <c r="J2143" s="31">
        <v>45</v>
      </c>
      <c r="K2143" s="38">
        <v>39.85</v>
      </c>
      <c r="L2143" s="31">
        <v>1</v>
      </c>
      <c r="M2143" s="38">
        <v>39.85</v>
      </c>
      <c r="N2143" s="5"/>
      <c r="O2143" t="str">
        <f>VLOOKUP(I2143,Article_famille!A:B,2,FALSE)</f>
        <v>Pieds</v>
      </c>
      <c r="P2143" t="e">
        <f>VLOOKUP(A2143,'Copier commandes wix'!I:N,4,FALSE)</f>
        <v>#N/A</v>
      </c>
      <c r="Q2143">
        <f>VLOOKUP(G2143,'effectif par contrat'!A:B,2,FALSE)</f>
        <v>38</v>
      </c>
    </row>
    <row r="2144" spans="1:17" x14ac:dyDescent="0.35">
      <c r="A2144" s="58" t="s">
        <v>2297</v>
      </c>
      <c r="B2144" s="40" t="s">
        <v>552</v>
      </c>
      <c r="C2144" s="40" t="str">
        <f t="shared" si="181"/>
        <v>eric</v>
      </c>
      <c r="D2144" s="40">
        <f t="shared" si="178"/>
        <v>5</v>
      </c>
      <c r="E2144" s="40">
        <f t="shared" si="179"/>
        <v>18</v>
      </c>
      <c r="F2144" s="40" t="str">
        <f t="shared" si="180"/>
        <v>sanchez-clary</v>
      </c>
      <c r="G2144" s="40" t="str">
        <f>VLOOKUP(F2144,'Effectif contrat'!A:B,2,FALSE)</f>
        <v>AIRBUS - MAINTENANCE FAL</v>
      </c>
      <c r="H2144" s="31" t="s">
        <v>574</v>
      </c>
      <c r="I2144" s="31" t="s">
        <v>575</v>
      </c>
      <c r="J2144" s="31">
        <v>43</v>
      </c>
      <c r="K2144" s="38">
        <v>61.5</v>
      </c>
      <c r="L2144" s="31">
        <v>1</v>
      </c>
      <c r="M2144" s="38">
        <v>61.5</v>
      </c>
      <c r="N2144" s="5"/>
      <c r="O2144" t="str">
        <f>VLOOKUP(I2144,Article_famille!A:B,2,FALSE)</f>
        <v>Pieds</v>
      </c>
      <c r="P2144" t="e">
        <f>VLOOKUP(A2144,'Copier commandes wix'!I:N,4,FALSE)</f>
        <v>#N/A</v>
      </c>
      <c r="Q2144">
        <f>VLOOKUP(G2144,'effectif par contrat'!A:B,2,FALSE)</f>
        <v>38</v>
      </c>
    </row>
    <row r="2145" spans="1:17" x14ac:dyDescent="0.35">
      <c r="A2145" s="58" t="s">
        <v>2297</v>
      </c>
      <c r="B2145" s="40" t="s">
        <v>552</v>
      </c>
      <c r="C2145" s="40" t="str">
        <f t="shared" si="181"/>
        <v>eric</v>
      </c>
      <c r="D2145" s="40">
        <f t="shared" si="178"/>
        <v>5</v>
      </c>
      <c r="E2145" s="40">
        <f t="shared" si="179"/>
        <v>18</v>
      </c>
      <c r="F2145" s="40" t="str">
        <f t="shared" si="180"/>
        <v>sanchez-clary</v>
      </c>
      <c r="G2145" s="40" t="str">
        <f>VLOOKUP(F2145,'Effectif contrat'!A:B,2,FALSE)</f>
        <v>AIRBUS - MAINTENANCE FAL</v>
      </c>
      <c r="H2145" s="32" t="s">
        <v>19</v>
      </c>
      <c r="I2145" s="32" t="s">
        <v>443</v>
      </c>
      <c r="J2145" s="32"/>
      <c r="K2145" s="39">
        <v>3.95</v>
      </c>
      <c r="L2145" s="32">
        <v>60</v>
      </c>
      <c r="M2145" s="39">
        <v>237</v>
      </c>
      <c r="N2145" s="6"/>
      <c r="O2145" t="str">
        <f>VLOOKUP(I2145,Article_famille!A:B,2,FALSE)</f>
        <v>Respiratoire</v>
      </c>
      <c r="P2145" t="e">
        <f>VLOOKUP(A2145,'Copier commandes wix'!I:N,4,FALSE)</f>
        <v>#N/A</v>
      </c>
      <c r="Q2145">
        <f>VLOOKUP(G2145,'effectif par contrat'!A:B,2,FALSE)</f>
        <v>38</v>
      </c>
    </row>
    <row r="2146" spans="1:17" x14ac:dyDescent="0.35">
      <c r="A2146" s="58" t="s">
        <v>2297</v>
      </c>
      <c r="B2146" s="40" t="s">
        <v>552</v>
      </c>
      <c r="C2146" s="40" t="str">
        <f t="shared" si="181"/>
        <v>eric</v>
      </c>
      <c r="D2146" s="40">
        <f t="shared" si="178"/>
        <v>5</v>
      </c>
      <c r="E2146" s="40">
        <f t="shared" si="179"/>
        <v>18</v>
      </c>
      <c r="F2146" s="40" t="str">
        <f t="shared" si="180"/>
        <v>sanchez-clary</v>
      </c>
      <c r="G2146" s="40" t="str">
        <f>VLOOKUP(F2146,'Effectif contrat'!A:B,2,FALSE)</f>
        <v>AIRBUS - MAINTENANCE FAL</v>
      </c>
      <c r="H2146" s="31" t="s">
        <v>19</v>
      </c>
      <c r="I2146" s="31" t="s">
        <v>499</v>
      </c>
      <c r="J2146" s="31"/>
      <c r="K2146" s="38">
        <v>12.9</v>
      </c>
      <c r="L2146" s="31">
        <v>20</v>
      </c>
      <c r="M2146" s="38">
        <v>258</v>
      </c>
      <c r="N2146" s="5"/>
      <c r="O2146" t="str">
        <f>VLOOKUP(I2146,Article_famille!A:B,2,FALSE)</f>
        <v>Tête</v>
      </c>
      <c r="P2146" t="e">
        <f>VLOOKUP(A2146,'Copier commandes wix'!I:N,4,FALSE)</f>
        <v>#N/A</v>
      </c>
      <c r="Q2146">
        <f>VLOOKUP(G2146,'effectif par contrat'!A:B,2,FALSE)</f>
        <v>38</v>
      </c>
    </row>
    <row r="2147" spans="1:17" x14ac:dyDescent="0.35">
      <c r="A2147" s="58" t="s">
        <v>2297</v>
      </c>
      <c r="B2147" s="40" t="s">
        <v>552</v>
      </c>
      <c r="C2147" s="40" t="str">
        <f t="shared" si="181"/>
        <v>eric</v>
      </c>
      <c r="D2147" s="40">
        <f t="shared" si="178"/>
        <v>5</v>
      </c>
      <c r="E2147" s="40">
        <f t="shared" si="179"/>
        <v>18</v>
      </c>
      <c r="F2147" s="40" t="str">
        <f t="shared" si="180"/>
        <v>sanchez-clary</v>
      </c>
      <c r="G2147" s="40" t="str">
        <f>VLOOKUP(F2147,'Effectif contrat'!A:B,2,FALSE)</f>
        <v>AIRBUS - MAINTENANCE FAL</v>
      </c>
      <c r="H2147" s="32" t="s">
        <v>19</v>
      </c>
      <c r="I2147" s="32" t="s">
        <v>20</v>
      </c>
      <c r="J2147" s="32">
        <v>9</v>
      </c>
      <c r="K2147" s="39">
        <v>3.71</v>
      </c>
      <c r="L2147" s="32">
        <v>180</v>
      </c>
      <c r="M2147" s="39">
        <v>667.8</v>
      </c>
      <c r="N2147" s="6"/>
      <c r="O2147" t="str">
        <f>VLOOKUP(I2147,Article_famille!A:B,2,FALSE)</f>
        <v>Mains</v>
      </c>
      <c r="P2147" t="e">
        <f>VLOOKUP(A2147,'Copier commandes wix'!I:N,4,FALSE)</f>
        <v>#N/A</v>
      </c>
      <c r="Q2147">
        <f>VLOOKUP(G2147,'effectif par contrat'!A:B,2,FALSE)</f>
        <v>38</v>
      </c>
    </row>
    <row r="2148" spans="1:17" x14ac:dyDescent="0.35">
      <c r="A2148" s="58" t="s">
        <v>2297</v>
      </c>
      <c r="B2148" s="40" t="s">
        <v>552</v>
      </c>
      <c r="C2148" s="40" t="str">
        <f t="shared" si="181"/>
        <v>eric</v>
      </c>
      <c r="D2148" s="40">
        <f t="shared" si="178"/>
        <v>5</v>
      </c>
      <c r="E2148" s="40">
        <f t="shared" si="179"/>
        <v>18</v>
      </c>
      <c r="F2148" s="40" t="str">
        <f t="shared" si="180"/>
        <v>sanchez-clary</v>
      </c>
      <c r="G2148" s="40" t="str">
        <f>VLOOKUP(F2148,'Effectif contrat'!A:B,2,FALSE)</f>
        <v>AIRBUS - MAINTENANCE FAL</v>
      </c>
      <c r="H2148" s="31" t="s">
        <v>19</v>
      </c>
      <c r="I2148" s="31" t="s">
        <v>20</v>
      </c>
      <c r="J2148" s="31">
        <v>8</v>
      </c>
      <c r="K2148" s="38">
        <v>3.71</v>
      </c>
      <c r="L2148" s="31">
        <v>96</v>
      </c>
      <c r="M2148" s="38">
        <v>356.16</v>
      </c>
      <c r="N2148" s="5"/>
      <c r="O2148" t="str">
        <f>VLOOKUP(I2148,Article_famille!A:B,2,FALSE)</f>
        <v>Mains</v>
      </c>
      <c r="P2148" t="e">
        <f>VLOOKUP(A2148,'Copier commandes wix'!I:N,4,FALSE)</f>
        <v>#N/A</v>
      </c>
      <c r="Q2148">
        <f>VLOOKUP(G2148,'effectif par contrat'!A:B,2,FALSE)</f>
        <v>38</v>
      </c>
    </row>
    <row r="2149" spans="1:17" x14ac:dyDescent="0.35">
      <c r="A2149" s="58" t="s">
        <v>2297</v>
      </c>
      <c r="B2149" s="40" t="s">
        <v>552</v>
      </c>
      <c r="C2149" s="40" t="str">
        <f t="shared" si="181"/>
        <v>eric</v>
      </c>
      <c r="D2149" s="40">
        <f t="shared" si="178"/>
        <v>5</v>
      </c>
      <c r="E2149" s="40">
        <f t="shared" si="179"/>
        <v>18</v>
      </c>
      <c r="F2149" s="40" t="str">
        <f t="shared" si="180"/>
        <v>sanchez-clary</v>
      </c>
      <c r="G2149" s="40" t="str">
        <f>VLOOKUP(F2149,'Effectif contrat'!A:B,2,FALSE)</f>
        <v>AIRBUS - MAINTENANCE FAL</v>
      </c>
      <c r="H2149" s="32" t="s">
        <v>19</v>
      </c>
      <c r="I2149" s="32" t="s">
        <v>2287</v>
      </c>
      <c r="J2149" s="32" t="s">
        <v>209</v>
      </c>
      <c r="K2149" s="39">
        <v>0</v>
      </c>
      <c r="L2149" s="32">
        <v>20</v>
      </c>
      <c r="M2149" s="39">
        <v>0</v>
      </c>
      <c r="N2149" s="6"/>
      <c r="O2149" t="str">
        <f>VLOOKUP(I2149,Article_famille!A:B,2,FALSE)</f>
        <v>Mains</v>
      </c>
      <c r="P2149" t="e">
        <f>VLOOKUP(A2149,'Copier commandes wix'!I:N,4,FALSE)</f>
        <v>#N/A</v>
      </c>
      <c r="Q2149">
        <f>VLOOKUP(G2149,'effectif par contrat'!A:B,2,FALSE)</f>
        <v>38</v>
      </c>
    </row>
    <row r="2150" spans="1:17" x14ac:dyDescent="0.35">
      <c r="A2150" s="58" t="s">
        <v>2297</v>
      </c>
      <c r="B2150" s="40" t="s">
        <v>552</v>
      </c>
      <c r="C2150" s="40" t="str">
        <f t="shared" si="181"/>
        <v>eric</v>
      </c>
      <c r="D2150" s="40">
        <f t="shared" si="178"/>
        <v>5</v>
      </c>
      <c r="E2150" s="40">
        <f t="shared" si="179"/>
        <v>18</v>
      </c>
      <c r="F2150" s="40" t="str">
        <f t="shared" si="180"/>
        <v>sanchez-clary</v>
      </c>
      <c r="G2150" s="40" t="str">
        <f>VLOOKUP(F2150,'Effectif contrat'!A:B,2,FALSE)</f>
        <v>AIRBUS - MAINTENANCE FAL</v>
      </c>
      <c r="H2150" s="31" t="s">
        <v>19</v>
      </c>
      <c r="I2150" s="31" t="s">
        <v>2287</v>
      </c>
      <c r="J2150" s="31" t="s">
        <v>15</v>
      </c>
      <c r="K2150" s="38">
        <v>0</v>
      </c>
      <c r="L2150" s="31">
        <v>30</v>
      </c>
      <c r="M2150" s="38">
        <v>0</v>
      </c>
      <c r="N2150" s="5"/>
      <c r="O2150" t="str">
        <f>VLOOKUP(I2150,Article_famille!A:B,2,FALSE)</f>
        <v>Mains</v>
      </c>
      <c r="P2150" t="e">
        <f>VLOOKUP(A2150,'Copier commandes wix'!I:N,4,FALSE)</f>
        <v>#N/A</v>
      </c>
      <c r="Q2150">
        <f>VLOOKUP(G2150,'effectif par contrat'!A:B,2,FALSE)</f>
        <v>38</v>
      </c>
    </row>
    <row r="2151" spans="1:17" x14ac:dyDescent="0.35">
      <c r="A2151" s="58" t="s">
        <v>2297</v>
      </c>
      <c r="B2151" s="40" t="s">
        <v>552</v>
      </c>
      <c r="C2151" s="40" t="str">
        <f t="shared" si="181"/>
        <v>eric</v>
      </c>
      <c r="D2151" s="40">
        <f t="shared" si="178"/>
        <v>5</v>
      </c>
      <c r="E2151" s="40">
        <f t="shared" si="179"/>
        <v>18</v>
      </c>
      <c r="F2151" s="40" t="str">
        <f t="shared" si="180"/>
        <v>sanchez-clary</v>
      </c>
      <c r="G2151" s="40" t="str">
        <f>VLOOKUP(F2151,'Effectif contrat'!A:B,2,FALSE)</f>
        <v>AIRBUS - MAINTENANCE FAL</v>
      </c>
      <c r="H2151" s="32" t="s">
        <v>19</v>
      </c>
      <c r="I2151" s="32" t="s">
        <v>2287</v>
      </c>
      <c r="J2151" s="32" t="s">
        <v>13</v>
      </c>
      <c r="K2151" s="39">
        <v>0</v>
      </c>
      <c r="L2151" s="32">
        <v>20</v>
      </c>
      <c r="M2151" s="39">
        <v>0</v>
      </c>
      <c r="N2151" s="6"/>
      <c r="O2151" t="str">
        <f>VLOOKUP(I2151,Article_famille!A:B,2,FALSE)</f>
        <v>Mains</v>
      </c>
      <c r="P2151" t="e">
        <f>VLOOKUP(A2151,'Copier commandes wix'!I:N,4,FALSE)</f>
        <v>#N/A</v>
      </c>
      <c r="Q2151">
        <f>VLOOKUP(G2151,'effectif par contrat'!A:B,2,FALSE)</f>
        <v>38</v>
      </c>
    </row>
    <row r="2152" spans="1:17" x14ac:dyDescent="0.35">
      <c r="A2152" s="58" t="s">
        <v>2297</v>
      </c>
      <c r="B2152" s="40" t="s">
        <v>552</v>
      </c>
      <c r="C2152" s="40" t="str">
        <f t="shared" si="181"/>
        <v>eric</v>
      </c>
      <c r="D2152" s="40">
        <f t="shared" si="178"/>
        <v>5</v>
      </c>
      <c r="E2152" s="40">
        <f t="shared" si="179"/>
        <v>18</v>
      </c>
      <c r="F2152" s="40" t="str">
        <f t="shared" si="180"/>
        <v>sanchez-clary</v>
      </c>
      <c r="G2152" s="40" t="str">
        <f>VLOOKUP(F2152,'Effectif contrat'!A:B,2,FALSE)</f>
        <v>AIRBUS - MAINTENANCE FAL</v>
      </c>
      <c r="H2152" s="31" t="s">
        <v>25</v>
      </c>
      <c r="I2152" s="31" t="s">
        <v>90</v>
      </c>
      <c r="J2152" s="31">
        <v>43</v>
      </c>
      <c r="K2152" s="38">
        <v>39.85</v>
      </c>
      <c r="L2152" s="31">
        <v>1</v>
      </c>
      <c r="M2152" s="38">
        <v>39.85</v>
      </c>
      <c r="N2152" s="5"/>
      <c r="O2152" t="str">
        <f>VLOOKUP(I2152,Article_famille!A:B,2,FALSE)</f>
        <v>Pieds</v>
      </c>
      <c r="P2152" t="e">
        <f>VLOOKUP(A2152,'Copier commandes wix'!I:N,4,FALSE)</f>
        <v>#N/A</v>
      </c>
      <c r="Q2152">
        <f>VLOOKUP(G2152,'effectif par contrat'!A:B,2,FALSE)</f>
        <v>38</v>
      </c>
    </row>
    <row r="2153" spans="1:17" x14ac:dyDescent="0.35">
      <c r="A2153" s="58" t="s">
        <v>2297</v>
      </c>
      <c r="B2153" s="40" t="s">
        <v>552</v>
      </c>
      <c r="C2153" s="40" t="str">
        <f t="shared" si="181"/>
        <v>eric</v>
      </c>
      <c r="D2153" s="40">
        <f t="shared" si="178"/>
        <v>5</v>
      </c>
      <c r="E2153" s="40">
        <f t="shared" si="179"/>
        <v>18</v>
      </c>
      <c r="F2153" s="40" t="str">
        <f t="shared" si="180"/>
        <v>sanchez-clary</v>
      </c>
      <c r="G2153" s="40" t="str">
        <f>VLOOKUP(F2153,'Effectif contrat'!A:B,2,FALSE)</f>
        <v>AIRBUS - MAINTENANCE FAL</v>
      </c>
      <c r="H2153" s="32" t="s">
        <v>19</v>
      </c>
      <c r="I2153" s="32" t="s">
        <v>498</v>
      </c>
      <c r="J2153" s="32" t="s">
        <v>13</v>
      </c>
      <c r="K2153" s="39">
        <v>3.17</v>
      </c>
      <c r="L2153" s="32">
        <v>10</v>
      </c>
      <c r="M2153" s="39">
        <v>31.7</v>
      </c>
      <c r="N2153" s="6"/>
      <c r="O2153" t="str">
        <f>VLOOKUP(I2153,Article_famille!A:B,2,FALSE)</f>
        <v>Corps</v>
      </c>
      <c r="P2153" t="e">
        <f>VLOOKUP(A2153,'Copier commandes wix'!I:N,4,FALSE)</f>
        <v>#N/A</v>
      </c>
      <c r="Q2153">
        <f>VLOOKUP(G2153,'effectif par contrat'!A:B,2,FALSE)</f>
        <v>38</v>
      </c>
    </row>
    <row r="2154" spans="1:17" x14ac:dyDescent="0.35">
      <c r="A2154" s="58" t="s">
        <v>2297</v>
      </c>
      <c r="B2154" s="40" t="s">
        <v>552</v>
      </c>
      <c r="C2154" s="40" t="str">
        <f t="shared" si="181"/>
        <v>eric</v>
      </c>
      <c r="D2154" s="40">
        <f t="shared" si="178"/>
        <v>5</v>
      </c>
      <c r="E2154" s="40">
        <f t="shared" si="179"/>
        <v>18</v>
      </c>
      <c r="F2154" s="40" t="str">
        <f t="shared" si="180"/>
        <v>sanchez-clary</v>
      </c>
      <c r="G2154" s="40" t="str">
        <f>VLOOKUP(F2154,'Effectif contrat'!A:B,2,FALSE)</f>
        <v>AIRBUS - MAINTENANCE FAL</v>
      </c>
      <c r="H2154" s="31" t="s">
        <v>19</v>
      </c>
      <c r="I2154" s="31" t="s">
        <v>86</v>
      </c>
      <c r="J2154" s="31"/>
      <c r="K2154" s="38">
        <v>16.88</v>
      </c>
      <c r="L2154" s="31">
        <v>2</v>
      </c>
      <c r="M2154" s="38">
        <v>33.76</v>
      </c>
      <c r="N2154" s="5"/>
      <c r="O2154" t="str">
        <f>VLOOKUP(I2154,Article_famille!A:B,2,FALSE)</f>
        <v>Auditif</v>
      </c>
      <c r="P2154" t="e">
        <f>VLOOKUP(A2154,'Copier commandes wix'!I:N,4,FALSE)</f>
        <v>#N/A</v>
      </c>
      <c r="Q2154">
        <f>VLOOKUP(G2154,'effectif par contrat'!A:B,2,FALSE)</f>
        <v>38</v>
      </c>
    </row>
    <row r="2155" spans="1:17" x14ac:dyDescent="0.35">
      <c r="A2155" s="58" t="s">
        <v>2297</v>
      </c>
      <c r="B2155" s="40" t="s">
        <v>552</v>
      </c>
      <c r="C2155" s="40" t="str">
        <f t="shared" si="181"/>
        <v>eric</v>
      </c>
      <c r="D2155" s="40">
        <f t="shared" si="178"/>
        <v>5</v>
      </c>
      <c r="E2155" s="40">
        <f t="shared" si="179"/>
        <v>18</v>
      </c>
      <c r="F2155" s="40" t="str">
        <f t="shared" si="180"/>
        <v>sanchez-clary</v>
      </c>
      <c r="G2155" s="40" t="str">
        <f>VLOOKUP(F2155,'Effectif contrat'!A:B,2,FALSE)</f>
        <v>AIRBUS - MAINTENANCE FAL</v>
      </c>
      <c r="H2155" s="32" t="s">
        <v>19</v>
      </c>
      <c r="I2155" s="32" t="s">
        <v>495</v>
      </c>
      <c r="J2155" s="32">
        <v>8</v>
      </c>
      <c r="K2155" s="39">
        <v>4.9400000000000004</v>
      </c>
      <c r="L2155" s="32">
        <v>20</v>
      </c>
      <c r="M2155" s="39">
        <v>98.8</v>
      </c>
      <c r="N2155" s="6"/>
      <c r="O2155" t="str">
        <f>VLOOKUP(I2155,Article_famille!A:B,2,FALSE)</f>
        <v>Mains</v>
      </c>
      <c r="P2155" t="e">
        <f>VLOOKUP(A2155,'Copier commandes wix'!I:N,4,FALSE)</f>
        <v>#N/A</v>
      </c>
      <c r="Q2155">
        <f>VLOOKUP(G2155,'effectif par contrat'!A:B,2,FALSE)</f>
        <v>38</v>
      </c>
    </row>
    <row r="2156" spans="1:17" x14ac:dyDescent="0.35">
      <c r="A2156" s="58" t="s">
        <v>2297</v>
      </c>
      <c r="B2156" s="40" t="s">
        <v>552</v>
      </c>
      <c r="C2156" s="40" t="str">
        <f t="shared" si="181"/>
        <v>eric</v>
      </c>
      <c r="D2156" s="40">
        <f t="shared" si="178"/>
        <v>5</v>
      </c>
      <c r="E2156" s="40">
        <f t="shared" si="179"/>
        <v>18</v>
      </c>
      <c r="F2156" s="40" t="str">
        <f t="shared" si="180"/>
        <v>sanchez-clary</v>
      </c>
      <c r="G2156" s="40" t="str">
        <f>VLOOKUP(F2156,'Effectif contrat'!A:B,2,FALSE)</f>
        <v>AIRBUS - MAINTENANCE FAL</v>
      </c>
      <c r="H2156" s="31" t="s">
        <v>19</v>
      </c>
      <c r="I2156" s="31" t="s">
        <v>495</v>
      </c>
      <c r="J2156" s="31">
        <v>9</v>
      </c>
      <c r="K2156" s="38">
        <v>4.9400000000000004</v>
      </c>
      <c r="L2156" s="31">
        <v>20</v>
      </c>
      <c r="M2156" s="38">
        <v>98.8</v>
      </c>
      <c r="N2156" s="5"/>
      <c r="O2156" t="str">
        <f>VLOOKUP(I2156,Article_famille!A:B,2,FALSE)</f>
        <v>Mains</v>
      </c>
      <c r="P2156" t="e">
        <f>VLOOKUP(A2156,'Copier commandes wix'!I:N,4,FALSE)</f>
        <v>#N/A</v>
      </c>
      <c r="Q2156">
        <f>VLOOKUP(G2156,'effectif par contrat'!A:B,2,FALSE)</f>
        <v>38</v>
      </c>
    </row>
    <row r="2157" spans="1:17" x14ac:dyDescent="0.35">
      <c r="A2157" s="58" t="s">
        <v>2297</v>
      </c>
      <c r="B2157" s="40" t="s">
        <v>552</v>
      </c>
      <c r="C2157" s="40" t="str">
        <f t="shared" si="181"/>
        <v>eric</v>
      </c>
      <c r="D2157" s="40">
        <f t="shared" si="178"/>
        <v>5</v>
      </c>
      <c r="E2157" s="40">
        <f t="shared" si="179"/>
        <v>18</v>
      </c>
      <c r="F2157" s="40" t="str">
        <f t="shared" si="180"/>
        <v>sanchez-clary</v>
      </c>
      <c r="G2157" s="40" t="str">
        <f>VLOOKUP(F2157,'Effectif contrat'!A:B,2,FALSE)</f>
        <v>AIRBUS - MAINTENANCE FAL</v>
      </c>
      <c r="H2157" s="32" t="s">
        <v>19</v>
      </c>
      <c r="I2157" s="32" t="s">
        <v>495</v>
      </c>
      <c r="J2157" s="32">
        <v>10</v>
      </c>
      <c r="K2157" s="39">
        <v>4.9400000000000004</v>
      </c>
      <c r="L2157" s="32">
        <v>20</v>
      </c>
      <c r="M2157" s="39">
        <v>98.8</v>
      </c>
      <c r="N2157" s="6"/>
      <c r="O2157" t="str">
        <f>VLOOKUP(I2157,Article_famille!A:B,2,FALSE)</f>
        <v>Mains</v>
      </c>
      <c r="P2157" t="e">
        <f>VLOOKUP(A2157,'Copier commandes wix'!I:N,4,FALSE)</f>
        <v>#N/A</v>
      </c>
      <c r="Q2157">
        <f>VLOOKUP(G2157,'effectif par contrat'!A:B,2,FALSE)</f>
        <v>38</v>
      </c>
    </row>
    <row r="2158" spans="1:17" x14ac:dyDescent="0.35">
      <c r="A2158" s="58" t="s">
        <v>2298</v>
      </c>
      <c r="B2158" s="40" t="s">
        <v>96</v>
      </c>
      <c r="C2158" s="40" t="str">
        <f t="shared" si="181"/>
        <v>christophe</v>
      </c>
      <c r="D2158" s="40">
        <f t="shared" si="178"/>
        <v>11</v>
      </c>
      <c r="E2158" s="40">
        <f t="shared" si="179"/>
        <v>21</v>
      </c>
      <c r="F2158" s="40" t="str">
        <f t="shared" si="180"/>
        <v>suberville</v>
      </c>
      <c r="G2158" s="40" t="str">
        <f>VLOOKUP(F2158,'Effectif contrat'!A:B,2,FALSE)</f>
        <v>ATR - MAINTENANCE</v>
      </c>
      <c r="H2158" s="31" t="s">
        <v>19</v>
      </c>
      <c r="I2158" s="31" t="s">
        <v>455</v>
      </c>
      <c r="J2158" s="31">
        <v>43</v>
      </c>
      <c r="K2158" s="38">
        <v>45.67</v>
      </c>
      <c r="L2158" s="31">
        <v>1</v>
      </c>
      <c r="M2158" s="38">
        <v>45.67</v>
      </c>
      <c r="N2158" s="5"/>
      <c r="O2158" t="str">
        <f>VLOOKUP(I2158,Article_famille!A:B,2,FALSE)</f>
        <v>Pieds</v>
      </c>
      <c r="P2158" t="e">
        <f>VLOOKUP(A2158,'Copier commandes wix'!I:N,4,FALSE)</f>
        <v>#N/A</v>
      </c>
      <c r="Q2158">
        <f>VLOOKUP(G2158,'effectif par contrat'!A:B,2,FALSE)</f>
        <v>7</v>
      </c>
    </row>
    <row r="2159" spans="1:17" x14ac:dyDescent="0.35">
      <c r="A2159" s="58" t="s">
        <v>2298</v>
      </c>
      <c r="B2159" s="40" t="s">
        <v>96</v>
      </c>
      <c r="C2159" s="40" t="str">
        <f t="shared" si="181"/>
        <v>christophe</v>
      </c>
      <c r="D2159" s="40">
        <f t="shared" si="178"/>
        <v>11</v>
      </c>
      <c r="E2159" s="40">
        <f t="shared" si="179"/>
        <v>21</v>
      </c>
      <c r="F2159" s="40" t="str">
        <f t="shared" si="180"/>
        <v>suberville</v>
      </c>
      <c r="G2159" s="40" t="str">
        <f>VLOOKUP(F2159,'Effectif contrat'!A:B,2,FALSE)</f>
        <v>ATR - MAINTENANCE</v>
      </c>
      <c r="H2159" s="32" t="s">
        <v>19</v>
      </c>
      <c r="I2159" s="32" t="s">
        <v>62</v>
      </c>
      <c r="J2159" s="32" t="s">
        <v>480</v>
      </c>
      <c r="K2159" s="39">
        <v>4.26</v>
      </c>
      <c r="L2159" s="32">
        <v>1</v>
      </c>
      <c r="M2159" s="39">
        <v>4.26</v>
      </c>
      <c r="N2159" s="6"/>
      <c r="O2159" t="str">
        <f>VLOOKUP(I2159,Article_famille!A:B,2,FALSE)</f>
        <v>Pieds</v>
      </c>
      <c r="P2159" t="e">
        <f>VLOOKUP(A2159,'Copier commandes wix'!I:N,4,FALSE)</f>
        <v>#N/A</v>
      </c>
      <c r="Q2159">
        <f>VLOOKUP(G2159,'effectif par contrat'!A:B,2,FALSE)</f>
        <v>7</v>
      </c>
    </row>
    <row r="2160" spans="1:17" x14ac:dyDescent="0.35">
      <c r="A2160" s="58" t="s">
        <v>2299</v>
      </c>
      <c r="B2160" s="40" t="s">
        <v>1567</v>
      </c>
      <c r="C2160" s="40" t="str">
        <f t="shared" si="181"/>
        <v>Tristan</v>
      </c>
      <c r="D2160" s="40">
        <f t="shared" si="178"/>
        <v>8</v>
      </c>
      <c r="E2160" s="40">
        <f t="shared" si="179"/>
        <v>16</v>
      </c>
      <c r="F2160" s="40" t="str">
        <f t="shared" si="180"/>
        <v>CALMELLY</v>
      </c>
      <c r="G2160" s="40" t="str">
        <f>VLOOKUP(F2160,'Effectif contrat'!A:B,2,FALSE)</f>
        <v xml:space="preserve">AIRBUS - MAINTENANCE OES </v>
      </c>
      <c r="H2160" s="31" t="s">
        <v>19</v>
      </c>
      <c r="I2160" s="31" t="s">
        <v>20</v>
      </c>
      <c r="J2160" s="31">
        <v>7</v>
      </c>
      <c r="K2160" s="38">
        <v>3.71</v>
      </c>
      <c r="L2160" s="31">
        <v>1</v>
      </c>
      <c r="M2160" s="38">
        <v>3.71</v>
      </c>
      <c r="N2160" s="5"/>
      <c r="O2160" t="str">
        <f>VLOOKUP(I2160,Article_famille!A:B,2,FALSE)</f>
        <v>Mains</v>
      </c>
      <c r="P2160" t="e">
        <f>VLOOKUP(A2160,'Copier commandes wix'!I:N,4,FALSE)</f>
        <v>#N/A</v>
      </c>
      <c r="Q2160">
        <f>VLOOKUP(G2160,'effectif par contrat'!A:B,2,FALSE)</f>
        <v>34</v>
      </c>
    </row>
    <row r="2161" spans="1:17" x14ac:dyDescent="0.35">
      <c r="A2161" s="58" t="s">
        <v>2300</v>
      </c>
      <c r="B2161" s="40" t="s">
        <v>1598</v>
      </c>
      <c r="C2161" s="40" t="str">
        <f t="shared" si="181"/>
        <v>mathieu</v>
      </c>
      <c r="D2161" s="40">
        <f t="shared" si="178"/>
        <v>8</v>
      </c>
      <c r="E2161" s="40">
        <f t="shared" si="179"/>
        <v>17</v>
      </c>
      <c r="F2161" s="40" t="str">
        <f t="shared" si="180"/>
        <v>Cantonnet</v>
      </c>
      <c r="G2161" s="40" t="str">
        <f>VLOOKUP(F2161,'Effectif contrat'!A:B,2,FALSE)</f>
        <v>AIRBUS - MAINTENANCE FAL</v>
      </c>
      <c r="H2161" s="31" t="s">
        <v>112</v>
      </c>
      <c r="I2161" s="31" t="s">
        <v>203</v>
      </c>
      <c r="J2161" s="31" t="s">
        <v>13</v>
      </c>
      <c r="K2161" s="38">
        <v>0</v>
      </c>
      <c r="L2161" s="31">
        <v>1</v>
      </c>
      <c r="M2161" s="38">
        <v>0</v>
      </c>
      <c r="N2161" s="5"/>
      <c r="O2161" t="str">
        <f>VLOOKUP(I2161,Article_famille!A:B,2,FALSE)</f>
        <v>VPI</v>
      </c>
      <c r="P2161" t="e">
        <f>VLOOKUP(A2161,'Copier commandes wix'!I:N,4,FALSE)</f>
        <v>#N/A</v>
      </c>
      <c r="Q2161">
        <f>VLOOKUP(G2161,'effectif par contrat'!A:B,2,FALSE)</f>
        <v>38</v>
      </c>
    </row>
    <row r="2162" spans="1:17" x14ac:dyDescent="0.35">
      <c r="A2162" s="58" t="s">
        <v>2301</v>
      </c>
      <c r="B2162" s="40" t="s">
        <v>117</v>
      </c>
      <c r="C2162" s="40" t="str">
        <f t="shared" si="181"/>
        <v>alexis</v>
      </c>
      <c r="D2162" s="40">
        <f t="shared" si="178"/>
        <v>7</v>
      </c>
      <c r="E2162" s="40">
        <f t="shared" si="179"/>
        <v>15</v>
      </c>
      <c r="F2162" s="40" t="str">
        <f t="shared" si="180"/>
        <v>tamowski</v>
      </c>
      <c r="G2162" s="40" t="str">
        <f>VLOOKUP(F2162,'Effectif contrat'!A:B,2,FALSE)</f>
        <v>AIRBUS - MAINTENANCE MOSE</v>
      </c>
      <c r="H2162" s="31" t="s">
        <v>19</v>
      </c>
      <c r="I2162" s="31" t="s">
        <v>2203</v>
      </c>
      <c r="J2162" s="31" t="s">
        <v>15</v>
      </c>
      <c r="K2162" s="38">
        <v>11.9</v>
      </c>
      <c r="L2162" s="31">
        <v>50</v>
      </c>
      <c r="M2162" s="38">
        <v>595</v>
      </c>
      <c r="N2162" s="5"/>
      <c r="O2162" t="str">
        <f>VLOOKUP(I2162,Article_famille!A:B,2,FALSE)</f>
        <v>Corps</v>
      </c>
      <c r="P2162" t="e">
        <f>VLOOKUP(A2162,'Copier commandes wix'!I:N,4,FALSE)</f>
        <v>#N/A</v>
      </c>
      <c r="Q2162">
        <f>VLOOKUP(G2162,'effectif par contrat'!A:B,2,FALSE)</f>
        <v>37</v>
      </c>
    </row>
    <row r="2163" spans="1:17" x14ac:dyDescent="0.35">
      <c r="A2163" s="58" t="s">
        <v>2301</v>
      </c>
      <c r="B2163" s="40" t="s">
        <v>117</v>
      </c>
      <c r="C2163" s="40" t="str">
        <f t="shared" si="181"/>
        <v>alexis</v>
      </c>
      <c r="D2163" s="40">
        <f t="shared" si="178"/>
        <v>7</v>
      </c>
      <c r="E2163" s="40">
        <f t="shared" si="179"/>
        <v>15</v>
      </c>
      <c r="F2163" s="40" t="str">
        <f t="shared" si="180"/>
        <v>tamowski</v>
      </c>
      <c r="G2163" s="40" t="str">
        <f>VLOOKUP(F2163,'Effectif contrat'!A:B,2,FALSE)</f>
        <v>AIRBUS - MAINTENANCE MOSE</v>
      </c>
      <c r="H2163" s="32" t="s">
        <v>19</v>
      </c>
      <c r="I2163" s="32" t="s">
        <v>2203</v>
      </c>
      <c r="J2163" s="32" t="s">
        <v>13</v>
      </c>
      <c r="K2163" s="39">
        <v>11.9</v>
      </c>
      <c r="L2163" s="32">
        <v>50</v>
      </c>
      <c r="M2163" s="39">
        <v>595</v>
      </c>
      <c r="N2163" s="6"/>
      <c r="O2163" t="str">
        <f>VLOOKUP(I2163,Article_famille!A:B,2,FALSE)</f>
        <v>Corps</v>
      </c>
      <c r="P2163" t="e">
        <f>VLOOKUP(A2163,'Copier commandes wix'!I:N,4,FALSE)</f>
        <v>#N/A</v>
      </c>
      <c r="Q2163">
        <f>VLOOKUP(G2163,'effectif par contrat'!A:B,2,FALSE)</f>
        <v>37</v>
      </c>
    </row>
    <row r="2164" spans="1:17" x14ac:dyDescent="0.35">
      <c r="A2164" s="58" t="s">
        <v>2301</v>
      </c>
      <c r="B2164" s="40" t="s">
        <v>117</v>
      </c>
      <c r="C2164" s="40" t="str">
        <f t="shared" si="181"/>
        <v>alexis</v>
      </c>
      <c r="D2164" s="40">
        <f t="shared" si="178"/>
        <v>7</v>
      </c>
      <c r="E2164" s="40">
        <f t="shared" si="179"/>
        <v>15</v>
      </c>
      <c r="F2164" s="40" t="str">
        <f t="shared" si="180"/>
        <v>tamowski</v>
      </c>
      <c r="G2164" s="40" t="str">
        <f>VLOOKUP(F2164,'Effectif contrat'!A:B,2,FALSE)</f>
        <v>AIRBUS - MAINTENANCE MOSE</v>
      </c>
      <c r="H2164" s="31" t="s">
        <v>19</v>
      </c>
      <c r="I2164" s="31" t="s">
        <v>1584</v>
      </c>
      <c r="J2164" s="31"/>
      <c r="K2164" s="38">
        <v>6.52</v>
      </c>
      <c r="L2164" s="31">
        <v>10</v>
      </c>
      <c r="M2164" s="38">
        <v>65.2</v>
      </c>
      <c r="N2164" s="5"/>
      <c r="O2164" t="str">
        <f>VLOOKUP(I2164,Article_famille!A:B,2,FALSE)</f>
        <v>Mains</v>
      </c>
      <c r="P2164" t="e">
        <f>VLOOKUP(A2164,'Copier commandes wix'!I:N,4,FALSE)</f>
        <v>#N/A</v>
      </c>
      <c r="Q2164">
        <f>VLOOKUP(G2164,'effectif par contrat'!A:B,2,FALSE)</f>
        <v>37</v>
      </c>
    </row>
    <row r="2165" spans="1:17" x14ac:dyDescent="0.35">
      <c r="A2165" s="58" t="s">
        <v>2301</v>
      </c>
      <c r="B2165" s="40" t="s">
        <v>117</v>
      </c>
      <c r="C2165" s="40" t="str">
        <f t="shared" si="181"/>
        <v>alexis</v>
      </c>
      <c r="D2165" s="40">
        <f t="shared" si="178"/>
        <v>7</v>
      </c>
      <c r="E2165" s="40">
        <f t="shared" si="179"/>
        <v>15</v>
      </c>
      <c r="F2165" s="40" t="str">
        <f t="shared" si="180"/>
        <v>tamowski</v>
      </c>
      <c r="G2165" s="40" t="str">
        <f>VLOOKUP(F2165,'Effectif contrat'!A:B,2,FALSE)</f>
        <v>AIRBUS - MAINTENANCE MOSE</v>
      </c>
      <c r="H2165" s="32" t="s">
        <v>19</v>
      </c>
      <c r="I2165" s="32" t="s">
        <v>83</v>
      </c>
      <c r="J2165" s="32" t="s">
        <v>85</v>
      </c>
      <c r="K2165" s="39">
        <v>1.1100000000000001</v>
      </c>
      <c r="L2165" s="32">
        <v>30</v>
      </c>
      <c r="M2165" s="39">
        <v>33.299999999999997</v>
      </c>
      <c r="N2165" s="6"/>
      <c r="O2165" t="str">
        <f>VLOOKUP(I2165,Article_famille!A:B,2,FALSE)</f>
        <v>Mains</v>
      </c>
      <c r="P2165" t="e">
        <f>VLOOKUP(A2165,'Copier commandes wix'!I:N,4,FALSE)</f>
        <v>#N/A</v>
      </c>
      <c r="Q2165">
        <f>VLOOKUP(G2165,'effectif par contrat'!A:B,2,FALSE)</f>
        <v>37</v>
      </c>
    </row>
    <row r="2166" spans="1:17" x14ac:dyDescent="0.35">
      <c r="A2166" s="58" t="s">
        <v>2301</v>
      </c>
      <c r="B2166" s="40" t="s">
        <v>117</v>
      </c>
      <c r="C2166" s="40" t="str">
        <f t="shared" si="181"/>
        <v>alexis</v>
      </c>
      <c r="D2166" s="40">
        <f t="shared" si="178"/>
        <v>7</v>
      </c>
      <c r="E2166" s="40">
        <f t="shared" si="179"/>
        <v>15</v>
      </c>
      <c r="F2166" s="40" t="str">
        <f t="shared" si="180"/>
        <v>tamowski</v>
      </c>
      <c r="G2166" s="40" t="str">
        <f>VLOOKUP(F2166,'Effectif contrat'!A:B,2,FALSE)</f>
        <v>AIRBUS - MAINTENANCE MOSE</v>
      </c>
      <c r="H2166" s="31" t="s">
        <v>19</v>
      </c>
      <c r="I2166" s="31" t="s">
        <v>83</v>
      </c>
      <c r="J2166" s="31" t="s">
        <v>193</v>
      </c>
      <c r="K2166" s="38">
        <v>1.1100000000000001</v>
      </c>
      <c r="L2166" s="31">
        <v>30</v>
      </c>
      <c r="M2166" s="38">
        <v>33.299999999999997</v>
      </c>
      <c r="N2166" s="5"/>
      <c r="O2166" t="str">
        <f>VLOOKUP(I2166,Article_famille!A:B,2,FALSE)</f>
        <v>Mains</v>
      </c>
      <c r="P2166" t="e">
        <f>VLOOKUP(A2166,'Copier commandes wix'!I:N,4,FALSE)</f>
        <v>#N/A</v>
      </c>
      <c r="Q2166">
        <f>VLOOKUP(G2166,'effectif par contrat'!A:B,2,FALSE)</f>
        <v>37</v>
      </c>
    </row>
    <row r="2167" spans="1:17" x14ac:dyDescent="0.35">
      <c r="A2167" s="58" t="s">
        <v>2301</v>
      </c>
      <c r="B2167" s="40" t="s">
        <v>117</v>
      </c>
      <c r="C2167" s="40" t="str">
        <f t="shared" si="181"/>
        <v>alexis</v>
      </c>
      <c r="D2167" s="40">
        <f t="shared" si="178"/>
        <v>7</v>
      </c>
      <c r="E2167" s="40">
        <f t="shared" si="179"/>
        <v>15</v>
      </c>
      <c r="F2167" s="40" t="str">
        <f t="shared" si="180"/>
        <v>tamowski</v>
      </c>
      <c r="G2167" s="40" t="str">
        <f>VLOOKUP(F2167,'Effectif contrat'!A:B,2,FALSE)</f>
        <v>AIRBUS - MAINTENANCE MOSE</v>
      </c>
      <c r="H2167" s="32" t="s">
        <v>19</v>
      </c>
      <c r="I2167" s="32" t="s">
        <v>20</v>
      </c>
      <c r="J2167" s="32">
        <v>9</v>
      </c>
      <c r="K2167" s="39">
        <v>3.71</v>
      </c>
      <c r="L2167" s="32">
        <v>240</v>
      </c>
      <c r="M2167" s="39">
        <v>890.4</v>
      </c>
      <c r="N2167" s="6"/>
      <c r="O2167" t="str">
        <f>VLOOKUP(I2167,Article_famille!A:B,2,FALSE)</f>
        <v>Mains</v>
      </c>
      <c r="P2167" t="e">
        <f>VLOOKUP(A2167,'Copier commandes wix'!I:N,4,FALSE)</f>
        <v>#N/A</v>
      </c>
      <c r="Q2167">
        <f>VLOOKUP(G2167,'effectif par contrat'!A:B,2,FALSE)</f>
        <v>37</v>
      </c>
    </row>
    <row r="2168" spans="1:17" x14ac:dyDescent="0.35">
      <c r="A2168" s="58" t="s">
        <v>2301</v>
      </c>
      <c r="B2168" s="40" t="s">
        <v>117</v>
      </c>
      <c r="C2168" s="40" t="str">
        <f t="shared" si="181"/>
        <v>alexis</v>
      </c>
      <c r="D2168" s="40">
        <f t="shared" si="178"/>
        <v>7</v>
      </c>
      <c r="E2168" s="40">
        <f t="shared" si="179"/>
        <v>15</v>
      </c>
      <c r="F2168" s="40" t="str">
        <f t="shared" si="180"/>
        <v>tamowski</v>
      </c>
      <c r="G2168" s="40" t="str">
        <f>VLOOKUP(F2168,'Effectif contrat'!A:B,2,FALSE)</f>
        <v>AIRBUS - MAINTENANCE MOSE</v>
      </c>
      <c r="H2168" s="31" t="s">
        <v>19</v>
      </c>
      <c r="I2168" s="31" t="s">
        <v>20</v>
      </c>
      <c r="J2168" s="31">
        <v>10</v>
      </c>
      <c r="K2168" s="38">
        <v>3.71</v>
      </c>
      <c r="L2168" s="31">
        <v>240</v>
      </c>
      <c r="M2168" s="38">
        <v>890.4</v>
      </c>
      <c r="N2168" s="5"/>
      <c r="O2168" t="str">
        <f>VLOOKUP(I2168,Article_famille!A:B,2,FALSE)</f>
        <v>Mains</v>
      </c>
      <c r="P2168" t="e">
        <f>VLOOKUP(A2168,'Copier commandes wix'!I:N,4,FALSE)</f>
        <v>#N/A</v>
      </c>
      <c r="Q2168">
        <f>VLOOKUP(G2168,'effectif par contrat'!A:B,2,FALSE)</f>
        <v>37</v>
      </c>
    </row>
    <row r="2169" spans="1:17" x14ac:dyDescent="0.35">
      <c r="A2169" s="58" t="s">
        <v>2301</v>
      </c>
      <c r="B2169" s="40" t="s">
        <v>117</v>
      </c>
      <c r="C2169" s="40" t="str">
        <f t="shared" si="181"/>
        <v>alexis</v>
      </c>
      <c r="D2169" s="40">
        <f t="shared" si="178"/>
        <v>7</v>
      </c>
      <c r="E2169" s="40">
        <f t="shared" si="179"/>
        <v>15</v>
      </c>
      <c r="F2169" s="40" t="str">
        <f t="shared" si="180"/>
        <v>tamowski</v>
      </c>
      <c r="G2169" s="40" t="str">
        <f>VLOOKUP(F2169,'Effectif contrat'!A:B,2,FALSE)</f>
        <v>AIRBUS - MAINTENANCE MOSE</v>
      </c>
      <c r="H2169" s="32" t="s">
        <v>19</v>
      </c>
      <c r="I2169" s="32" t="s">
        <v>443</v>
      </c>
      <c r="J2169" s="32"/>
      <c r="K2169" s="39">
        <v>3.95</v>
      </c>
      <c r="L2169" s="32">
        <v>30</v>
      </c>
      <c r="M2169" s="39">
        <v>118.5</v>
      </c>
      <c r="N2169" s="6"/>
      <c r="O2169" t="str">
        <f>VLOOKUP(I2169,Article_famille!A:B,2,FALSE)</f>
        <v>Respiratoire</v>
      </c>
      <c r="P2169" t="e">
        <f>VLOOKUP(A2169,'Copier commandes wix'!I:N,4,FALSE)</f>
        <v>#N/A</v>
      </c>
      <c r="Q2169">
        <f>VLOOKUP(G2169,'effectif par contrat'!A:B,2,FALSE)</f>
        <v>37</v>
      </c>
    </row>
    <row r="2170" spans="1:17" x14ac:dyDescent="0.35">
      <c r="A2170" s="58" t="s">
        <v>2301</v>
      </c>
      <c r="B2170" s="40" t="s">
        <v>117</v>
      </c>
      <c r="C2170" s="40" t="str">
        <f t="shared" si="181"/>
        <v>alexis</v>
      </c>
      <c r="D2170" s="40">
        <f t="shared" si="178"/>
        <v>7</v>
      </c>
      <c r="E2170" s="40">
        <f t="shared" si="179"/>
        <v>15</v>
      </c>
      <c r="F2170" s="40" t="str">
        <f t="shared" si="180"/>
        <v>tamowski</v>
      </c>
      <c r="G2170" s="40" t="str">
        <f>VLOOKUP(F2170,'Effectif contrat'!A:B,2,FALSE)</f>
        <v>AIRBUS - MAINTENANCE MOSE</v>
      </c>
      <c r="H2170" s="31" t="s">
        <v>19</v>
      </c>
      <c r="I2170" s="31" t="s">
        <v>27</v>
      </c>
      <c r="J2170" s="31"/>
      <c r="K2170" s="38">
        <v>18.350000000000001</v>
      </c>
      <c r="L2170" s="31">
        <v>20</v>
      </c>
      <c r="M2170" s="38">
        <v>367</v>
      </c>
      <c r="N2170" s="5"/>
      <c r="O2170" t="str">
        <f>VLOOKUP(I2170,Article_famille!A:B,2,FALSE)</f>
        <v>Respiratoire</v>
      </c>
      <c r="P2170" t="e">
        <f>VLOOKUP(A2170,'Copier commandes wix'!I:N,4,FALSE)</f>
        <v>#N/A</v>
      </c>
      <c r="Q2170">
        <f>VLOOKUP(G2170,'effectif par contrat'!A:B,2,FALSE)</f>
        <v>37</v>
      </c>
    </row>
    <row r="2171" spans="1:17" x14ac:dyDescent="0.35">
      <c r="A2171" s="58" t="s">
        <v>2301</v>
      </c>
      <c r="B2171" s="40" t="s">
        <v>117</v>
      </c>
      <c r="C2171" s="40" t="str">
        <f t="shared" si="181"/>
        <v>alexis</v>
      </c>
      <c r="D2171" s="40">
        <f t="shared" si="178"/>
        <v>7</v>
      </c>
      <c r="E2171" s="40">
        <f t="shared" si="179"/>
        <v>15</v>
      </c>
      <c r="F2171" s="40" t="str">
        <f t="shared" si="180"/>
        <v>tamowski</v>
      </c>
      <c r="G2171" s="40" t="str">
        <f>VLOOKUP(F2171,'Effectif contrat'!A:B,2,FALSE)</f>
        <v>AIRBUS - MAINTENANCE MOSE</v>
      </c>
      <c r="H2171" s="32" t="s">
        <v>19</v>
      </c>
      <c r="I2171" s="32" t="s">
        <v>468</v>
      </c>
      <c r="J2171" s="32"/>
      <c r="K2171" s="39">
        <v>5.63</v>
      </c>
      <c r="L2171" s="32">
        <v>20</v>
      </c>
      <c r="M2171" s="39">
        <v>112.6</v>
      </c>
      <c r="N2171" s="6"/>
      <c r="O2171" t="str">
        <f>VLOOKUP(I2171,Article_famille!A:B,2,FALSE)</f>
        <v>Yeux</v>
      </c>
      <c r="P2171" t="e">
        <f>VLOOKUP(A2171,'Copier commandes wix'!I:N,4,FALSE)</f>
        <v>#N/A</v>
      </c>
      <c r="Q2171">
        <f>VLOOKUP(G2171,'effectif par contrat'!A:B,2,FALSE)</f>
        <v>37</v>
      </c>
    </row>
    <row r="2172" spans="1:17" x14ac:dyDescent="0.35">
      <c r="A2172" s="58" t="s">
        <v>2301</v>
      </c>
      <c r="B2172" s="40" t="s">
        <v>117</v>
      </c>
      <c r="C2172" s="40" t="str">
        <f t="shared" si="181"/>
        <v>alexis</v>
      </c>
      <c r="D2172" s="40">
        <f t="shared" si="178"/>
        <v>7</v>
      </c>
      <c r="E2172" s="40">
        <f t="shared" si="179"/>
        <v>15</v>
      </c>
      <c r="F2172" s="40" t="str">
        <f t="shared" si="180"/>
        <v>tamowski</v>
      </c>
      <c r="G2172" s="40" t="str">
        <f>VLOOKUP(F2172,'Effectif contrat'!A:B,2,FALSE)</f>
        <v>AIRBUS - MAINTENANCE MOSE</v>
      </c>
      <c r="H2172" s="31" t="s">
        <v>19</v>
      </c>
      <c r="I2172" s="31" t="s">
        <v>45</v>
      </c>
      <c r="J2172" s="31" t="s">
        <v>46</v>
      </c>
      <c r="K2172" s="38">
        <v>5.32</v>
      </c>
      <c r="L2172" s="31">
        <v>20</v>
      </c>
      <c r="M2172" s="38">
        <v>106.4</v>
      </c>
      <c r="N2172" s="5"/>
      <c r="O2172" t="str">
        <f>VLOOKUP(I2172,Article_famille!A:B,2,FALSE)</f>
        <v>Tête</v>
      </c>
      <c r="P2172" t="e">
        <f>VLOOKUP(A2172,'Copier commandes wix'!I:N,4,FALSE)</f>
        <v>#N/A</v>
      </c>
      <c r="Q2172">
        <f>VLOOKUP(G2172,'effectif par contrat'!A:B,2,FALSE)</f>
        <v>37</v>
      </c>
    </row>
    <row r="2173" spans="1:17" x14ac:dyDescent="0.35">
      <c r="A2173" s="58" t="s">
        <v>2301</v>
      </c>
      <c r="B2173" s="40" t="s">
        <v>117</v>
      </c>
      <c r="C2173" s="40" t="str">
        <f t="shared" si="181"/>
        <v>alexis</v>
      </c>
      <c r="D2173" s="40">
        <f t="shared" si="178"/>
        <v>7</v>
      </c>
      <c r="E2173" s="40">
        <f t="shared" si="179"/>
        <v>15</v>
      </c>
      <c r="F2173" s="40" t="str">
        <f t="shared" si="180"/>
        <v>tamowski</v>
      </c>
      <c r="G2173" s="40" t="str">
        <f>VLOOKUP(F2173,'Effectif contrat'!A:B,2,FALSE)</f>
        <v>AIRBUS - MAINTENANCE MOSE</v>
      </c>
      <c r="H2173" s="32" t="s">
        <v>19</v>
      </c>
      <c r="I2173" s="32" t="s">
        <v>86</v>
      </c>
      <c r="J2173" s="32"/>
      <c r="K2173" s="39">
        <v>16.88</v>
      </c>
      <c r="L2173" s="32">
        <v>1</v>
      </c>
      <c r="M2173" s="39">
        <v>16.88</v>
      </c>
      <c r="N2173" s="6"/>
      <c r="O2173" t="str">
        <f>VLOOKUP(I2173,Article_famille!A:B,2,FALSE)</f>
        <v>Auditif</v>
      </c>
      <c r="P2173" t="e">
        <f>VLOOKUP(A2173,'Copier commandes wix'!I:N,4,FALSE)</f>
        <v>#N/A</v>
      </c>
      <c r="Q2173">
        <f>VLOOKUP(G2173,'effectif par contrat'!A:B,2,FALSE)</f>
        <v>37</v>
      </c>
    </row>
    <row r="2174" spans="1:17" x14ac:dyDescent="0.35">
      <c r="A2174" s="58" t="s">
        <v>2302</v>
      </c>
      <c r="B2174" s="40" t="s">
        <v>527</v>
      </c>
      <c r="C2174" s="40" t="str">
        <f t="shared" si="181"/>
        <v>jean-luc</v>
      </c>
      <c r="D2174" s="40">
        <f t="shared" si="178"/>
        <v>9</v>
      </c>
      <c r="E2174" s="40">
        <f t="shared" si="179"/>
        <v>13</v>
      </c>
      <c r="F2174" s="40" t="str">
        <f t="shared" si="180"/>
        <v>CEBE</v>
      </c>
      <c r="G2174" s="40" t="str">
        <f>VLOOKUP(F2174,'Effectif contrat'!A:B,2,FALSE)</f>
        <v>CHANTIERS ELEC - REIXACH</v>
      </c>
      <c r="H2174" s="31" t="s">
        <v>112</v>
      </c>
      <c r="I2174" s="31" t="s">
        <v>208</v>
      </c>
      <c r="J2174" s="31" t="s">
        <v>605</v>
      </c>
      <c r="K2174" s="38">
        <v>0</v>
      </c>
      <c r="L2174" s="31">
        <v>2</v>
      </c>
      <c r="M2174" s="38">
        <v>0</v>
      </c>
      <c r="N2174" s="5"/>
      <c r="O2174" t="str">
        <f>VLOOKUP(I2174,Article_famille!A:B,2,FALSE)</f>
        <v>VPI</v>
      </c>
      <c r="P2174" t="e">
        <f>VLOOKUP(A2174,'Copier commandes wix'!I:N,4,FALSE)</f>
        <v>#N/A</v>
      </c>
      <c r="Q2174">
        <f>VLOOKUP(G2174,'effectif par contrat'!A:B,2,FALSE)</f>
        <v>6</v>
      </c>
    </row>
    <row r="2175" spans="1:17" x14ac:dyDescent="0.35">
      <c r="A2175" s="58" t="s">
        <v>2302</v>
      </c>
      <c r="B2175" s="40" t="s">
        <v>527</v>
      </c>
      <c r="C2175" s="40" t="str">
        <f t="shared" si="181"/>
        <v>jean-luc</v>
      </c>
      <c r="D2175" s="40">
        <f t="shared" si="178"/>
        <v>9</v>
      </c>
      <c r="E2175" s="40">
        <f t="shared" si="179"/>
        <v>13</v>
      </c>
      <c r="F2175" s="40" t="str">
        <f t="shared" si="180"/>
        <v>CEBE</v>
      </c>
      <c r="G2175" s="40" t="str">
        <f>VLOOKUP(F2175,'Effectif contrat'!A:B,2,FALSE)</f>
        <v>CHANTIERS ELEC - REIXACH</v>
      </c>
      <c r="H2175" s="32" t="s">
        <v>112</v>
      </c>
      <c r="I2175" s="32" t="s">
        <v>113</v>
      </c>
      <c r="J2175" s="32" t="s">
        <v>15</v>
      </c>
      <c r="K2175" s="39">
        <v>0</v>
      </c>
      <c r="L2175" s="32">
        <v>2</v>
      </c>
      <c r="M2175" s="39">
        <v>0</v>
      </c>
      <c r="N2175" s="6"/>
      <c r="O2175" t="str">
        <f>VLOOKUP(I2175,Article_famille!A:B,2,FALSE)</f>
        <v>VPI</v>
      </c>
      <c r="P2175" t="e">
        <f>VLOOKUP(A2175,'Copier commandes wix'!I:N,4,FALSE)</f>
        <v>#N/A</v>
      </c>
      <c r="Q2175">
        <f>VLOOKUP(G2175,'effectif par contrat'!A:B,2,FALSE)</f>
        <v>6</v>
      </c>
    </row>
    <row r="2176" spans="1:17" x14ac:dyDescent="0.35">
      <c r="A2176" s="58" t="s">
        <v>2302</v>
      </c>
      <c r="B2176" s="40" t="s">
        <v>527</v>
      </c>
      <c r="C2176" s="40" t="str">
        <f t="shared" si="181"/>
        <v>jean-luc</v>
      </c>
      <c r="D2176" s="40">
        <f t="shared" si="178"/>
        <v>9</v>
      </c>
      <c r="E2176" s="40">
        <f t="shared" si="179"/>
        <v>13</v>
      </c>
      <c r="F2176" s="40" t="str">
        <f t="shared" si="180"/>
        <v>CEBE</v>
      </c>
      <c r="G2176" s="40" t="str">
        <f>VLOOKUP(F2176,'Effectif contrat'!A:B,2,FALSE)</f>
        <v>CHANTIERS ELEC - REIXACH</v>
      </c>
      <c r="H2176" s="31" t="s">
        <v>112</v>
      </c>
      <c r="I2176" s="31" t="s">
        <v>211</v>
      </c>
      <c r="J2176" s="31" t="s">
        <v>15</v>
      </c>
      <c r="K2176" s="38">
        <v>0</v>
      </c>
      <c r="L2176" s="31">
        <v>2</v>
      </c>
      <c r="M2176" s="38">
        <v>0</v>
      </c>
      <c r="N2176" s="5"/>
      <c r="O2176" t="str">
        <f>VLOOKUP(I2176,Article_famille!A:B,2,FALSE)</f>
        <v>VPI</v>
      </c>
      <c r="P2176" t="e">
        <f>VLOOKUP(A2176,'Copier commandes wix'!I:N,4,FALSE)</f>
        <v>#N/A</v>
      </c>
      <c r="Q2176">
        <f>VLOOKUP(G2176,'effectif par contrat'!A:B,2,FALSE)</f>
        <v>6</v>
      </c>
    </row>
    <row r="2177" spans="1:17" x14ac:dyDescent="0.35">
      <c r="A2177" s="58" t="s">
        <v>2302</v>
      </c>
      <c r="B2177" s="40" t="s">
        <v>527</v>
      </c>
      <c r="C2177" s="40" t="str">
        <f t="shared" si="181"/>
        <v>jean-luc</v>
      </c>
      <c r="D2177" s="40">
        <f t="shared" si="178"/>
        <v>9</v>
      </c>
      <c r="E2177" s="40">
        <f t="shared" si="179"/>
        <v>13</v>
      </c>
      <c r="F2177" s="40" t="str">
        <f t="shared" si="180"/>
        <v>CEBE</v>
      </c>
      <c r="G2177" s="40" t="str">
        <f>VLOOKUP(F2177,'Effectif contrat'!A:B,2,FALSE)</f>
        <v>CHANTIERS ELEC - REIXACH</v>
      </c>
      <c r="H2177" s="32" t="s">
        <v>112</v>
      </c>
      <c r="I2177" s="32" t="s">
        <v>207</v>
      </c>
      <c r="J2177" s="32" t="s">
        <v>493</v>
      </c>
      <c r="K2177" s="39">
        <v>0</v>
      </c>
      <c r="L2177" s="32">
        <v>2</v>
      </c>
      <c r="M2177" s="39">
        <v>0</v>
      </c>
      <c r="N2177" s="6"/>
      <c r="O2177" t="str">
        <f>VLOOKUP(I2177,Article_famille!A:B,2,FALSE)</f>
        <v>VPI</v>
      </c>
      <c r="P2177" t="e">
        <f>VLOOKUP(A2177,'Copier commandes wix'!I:N,4,FALSE)</f>
        <v>#N/A</v>
      </c>
      <c r="Q2177">
        <f>VLOOKUP(G2177,'effectif par contrat'!A:B,2,FALSE)</f>
        <v>6</v>
      </c>
    </row>
    <row r="2178" spans="1:17" x14ac:dyDescent="0.35">
      <c r="A2178" s="58" t="s">
        <v>2302</v>
      </c>
      <c r="B2178" s="40" t="s">
        <v>527</v>
      </c>
      <c r="C2178" s="40" t="str">
        <f t="shared" si="181"/>
        <v>jean-luc</v>
      </c>
      <c r="D2178" s="40">
        <f t="shared" si="178"/>
        <v>9</v>
      </c>
      <c r="E2178" s="40">
        <f t="shared" si="179"/>
        <v>13</v>
      </c>
      <c r="F2178" s="40" t="str">
        <f t="shared" si="180"/>
        <v>CEBE</v>
      </c>
      <c r="G2178" s="40" t="str">
        <f>VLOOKUP(F2178,'Effectif contrat'!A:B,2,FALSE)</f>
        <v>CHANTIERS ELEC - REIXACH</v>
      </c>
      <c r="H2178" s="31" t="s">
        <v>112</v>
      </c>
      <c r="I2178" s="31" t="s">
        <v>115</v>
      </c>
      <c r="J2178" s="31" t="s">
        <v>13</v>
      </c>
      <c r="K2178" s="38">
        <v>0</v>
      </c>
      <c r="L2178" s="31">
        <v>1</v>
      </c>
      <c r="M2178" s="38">
        <v>0</v>
      </c>
      <c r="N2178" s="5"/>
      <c r="O2178" t="str">
        <f>VLOOKUP(I2178,Article_famille!A:B,2,FALSE)</f>
        <v>VPI</v>
      </c>
      <c r="P2178" t="e">
        <f>VLOOKUP(A2178,'Copier commandes wix'!I:N,4,FALSE)</f>
        <v>#N/A</v>
      </c>
      <c r="Q2178">
        <f>VLOOKUP(G2178,'effectif par contrat'!A:B,2,FALSE)</f>
        <v>6</v>
      </c>
    </row>
    <row r="2179" spans="1:17" x14ac:dyDescent="0.35">
      <c r="A2179" s="58" t="s">
        <v>2303</v>
      </c>
      <c r="B2179" s="40" t="s">
        <v>18</v>
      </c>
      <c r="C2179" s="40" t="str">
        <f t="shared" si="181"/>
        <v>Romain</v>
      </c>
      <c r="D2179" s="40">
        <f t="shared" ref="D2179:D2240" si="182">LEN(C2179)+1</f>
        <v>7</v>
      </c>
      <c r="E2179" s="40">
        <f t="shared" ref="E2179:E2240" si="183">LEN(B2179)</f>
        <v>14</v>
      </c>
      <c r="F2179" s="40" t="str">
        <f t="shared" si="180"/>
        <v>VERGNES</v>
      </c>
      <c r="G2179" s="40" t="str">
        <f>VLOOKUP(F2179,'Effectif contrat'!A:B,2,FALSE)</f>
        <v>AIRBUS - MAINTENANCE MOSE</v>
      </c>
      <c r="H2179" s="31" t="s">
        <v>112</v>
      </c>
      <c r="I2179" s="31" t="s">
        <v>208</v>
      </c>
      <c r="J2179" s="31" t="s">
        <v>605</v>
      </c>
      <c r="K2179" s="38">
        <v>0</v>
      </c>
      <c r="L2179" s="31">
        <v>2</v>
      </c>
      <c r="M2179" s="38">
        <v>0</v>
      </c>
      <c r="N2179" s="5"/>
      <c r="O2179" t="str">
        <f>VLOOKUP(I2179,Article_famille!A:B,2,FALSE)</f>
        <v>VPI</v>
      </c>
      <c r="P2179" t="e">
        <f>VLOOKUP(A2179,'Copier commandes wix'!I:N,4,FALSE)</f>
        <v>#N/A</v>
      </c>
      <c r="Q2179">
        <f>VLOOKUP(G2179,'effectif par contrat'!A:B,2,FALSE)</f>
        <v>37</v>
      </c>
    </row>
    <row r="2180" spans="1:17" x14ac:dyDescent="0.35">
      <c r="A2180" s="58" t="s">
        <v>2303</v>
      </c>
      <c r="B2180" s="40" t="s">
        <v>18</v>
      </c>
      <c r="C2180" s="40" t="str">
        <f t="shared" si="181"/>
        <v>Romain</v>
      </c>
      <c r="D2180" s="40">
        <f t="shared" si="182"/>
        <v>7</v>
      </c>
      <c r="E2180" s="40">
        <f t="shared" si="183"/>
        <v>14</v>
      </c>
      <c r="F2180" s="40" t="str">
        <f t="shared" si="180"/>
        <v>VERGNES</v>
      </c>
      <c r="G2180" s="40" t="str">
        <f>VLOOKUP(F2180,'Effectif contrat'!A:B,2,FALSE)</f>
        <v>AIRBUS - MAINTENANCE MOSE</v>
      </c>
      <c r="H2180" s="32" t="s">
        <v>112</v>
      </c>
      <c r="I2180" s="32" t="s">
        <v>207</v>
      </c>
      <c r="J2180" s="32" t="s">
        <v>503</v>
      </c>
      <c r="K2180" s="39">
        <v>0</v>
      </c>
      <c r="L2180" s="32">
        <v>3</v>
      </c>
      <c r="M2180" s="39">
        <v>0</v>
      </c>
      <c r="N2180" s="6"/>
      <c r="O2180" t="str">
        <f>VLOOKUP(I2180,Article_famille!A:B,2,FALSE)</f>
        <v>VPI</v>
      </c>
      <c r="P2180" t="e">
        <f>VLOOKUP(A2180,'Copier commandes wix'!I:N,4,FALSE)</f>
        <v>#N/A</v>
      </c>
      <c r="Q2180">
        <f>VLOOKUP(G2180,'effectif par contrat'!A:B,2,FALSE)</f>
        <v>37</v>
      </c>
    </row>
    <row r="2181" spans="1:17" x14ac:dyDescent="0.35">
      <c r="A2181" s="58" t="s">
        <v>2304</v>
      </c>
      <c r="B2181" s="40" t="s">
        <v>600</v>
      </c>
      <c r="C2181" s="40" t="str">
        <f t="shared" si="181"/>
        <v>Vincent</v>
      </c>
      <c r="D2181" s="40">
        <f t="shared" si="182"/>
        <v>8</v>
      </c>
      <c r="E2181" s="40">
        <f t="shared" si="183"/>
        <v>16</v>
      </c>
      <c r="F2181" s="40" t="str">
        <f t="shared" si="180"/>
        <v>DAVANTES</v>
      </c>
      <c r="G2181" s="40" t="str">
        <f>VLOOKUP(F2181,'Effectif contrat'!A:B,2,FALSE)</f>
        <v>AIRBUS - TRAVAUX MOSE</v>
      </c>
      <c r="H2181" s="31" t="s">
        <v>574</v>
      </c>
      <c r="I2181" s="31" t="s">
        <v>575</v>
      </c>
      <c r="J2181" s="31">
        <v>43</v>
      </c>
      <c r="K2181" s="38">
        <v>61.5</v>
      </c>
      <c r="L2181" s="31">
        <v>2</v>
      </c>
      <c r="M2181" s="38">
        <v>123</v>
      </c>
      <c r="N2181" s="5"/>
      <c r="O2181" t="str">
        <f>VLOOKUP(I2181,Article_famille!A:B,2,FALSE)</f>
        <v>Pieds</v>
      </c>
      <c r="P2181" t="e">
        <f>VLOOKUP(A2181,'Copier commandes wix'!I:N,4,FALSE)</f>
        <v>#N/A</v>
      </c>
      <c r="Q2181">
        <f>VLOOKUP(G2181,'effectif par contrat'!A:B,2,FALSE)</f>
        <v>5</v>
      </c>
    </row>
    <row r="2182" spans="1:17" x14ac:dyDescent="0.35">
      <c r="A2182" s="58" t="s">
        <v>2304</v>
      </c>
      <c r="B2182" s="40" t="s">
        <v>600</v>
      </c>
      <c r="C2182" s="40" t="str">
        <f t="shared" si="181"/>
        <v>Vincent</v>
      </c>
      <c r="D2182" s="40">
        <f t="shared" si="182"/>
        <v>8</v>
      </c>
      <c r="E2182" s="40">
        <f t="shared" si="183"/>
        <v>16</v>
      </c>
      <c r="F2182" s="40" t="str">
        <f t="shared" si="180"/>
        <v>DAVANTES</v>
      </c>
      <c r="G2182" s="40" t="str">
        <f>VLOOKUP(F2182,'Effectif contrat'!A:B,2,FALSE)</f>
        <v>AIRBUS - TRAVAUX MOSE</v>
      </c>
      <c r="H2182" s="32" t="s">
        <v>574</v>
      </c>
      <c r="I2182" s="32" t="s">
        <v>1560</v>
      </c>
      <c r="J2182" s="32">
        <v>42</v>
      </c>
      <c r="K2182" s="39">
        <v>59.5</v>
      </c>
      <c r="L2182" s="32">
        <v>2</v>
      </c>
      <c r="M2182" s="39">
        <v>119</v>
      </c>
      <c r="N2182" s="6"/>
      <c r="O2182" t="str">
        <f>VLOOKUP(I2182,Article_famille!A:B,2,FALSE)</f>
        <v>Pieds</v>
      </c>
      <c r="P2182" t="e">
        <f>VLOOKUP(A2182,'Copier commandes wix'!I:N,4,FALSE)</f>
        <v>#N/A</v>
      </c>
      <c r="Q2182">
        <f>VLOOKUP(G2182,'effectif par contrat'!A:B,2,FALSE)</f>
        <v>5</v>
      </c>
    </row>
    <row r="2183" spans="1:17" x14ac:dyDescent="0.35">
      <c r="A2183" s="58" t="s">
        <v>2304</v>
      </c>
      <c r="B2183" s="40" t="s">
        <v>600</v>
      </c>
      <c r="C2183" s="40" t="str">
        <f t="shared" si="181"/>
        <v>Vincent</v>
      </c>
      <c r="D2183" s="40">
        <f t="shared" si="182"/>
        <v>8</v>
      </c>
      <c r="E2183" s="40">
        <f t="shared" si="183"/>
        <v>16</v>
      </c>
      <c r="F2183" s="40" t="str">
        <f t="shared" si="180"/>
        <v>DAVANTES</v>
      </c>
      <c r="G2183" s="40" t="str">
        <f>VLOOKUP(F2183,'Effectif contrat'!A:B,2,FALSE)</f>
        <v>AIRBUS - TRAVAUX MOSE</v>
      </c>
      <c r="H2183" s="31" t="s">
        <v>574</v>
      </c>
      <c r="I2183" s="31" t="s">
        <v>1560</v>
      </c>
      <c r="J2183" s="31">
        <v>43</v>
      </c>
      <c r="K2183" s="38">
        <v>59.5</v>
      </c>
      <c r="L2183" s="31">
        <v>4</v>
      </c>
      <c r="M2183" s="38">
        <v>238</v>
      </c>
      <c r="N2183" s="5"/>
      <c r="O2183" t="str">
        <f>VLOOKUP(I2183,Article_famille!A:B,2,FALSE)</f>
        <v>Pieds</v>
      </c>
      <c r="P2183" t="e">
        <f>VLOOKUP(A2183,'Copier commandes wix'!I:N,4,FALSE)</f>
        <v>#N/A</v>
      </c>
      <c r="Q2183">
        <f>VLOOKUP(G2183,'effectif par contrat'!A:B,2,FALSE)</f>
        <v>5</v>
      </c>
    </row>
    <row r="2184" spans="1:17" x14ac:dyDescent="0.35">
      <c r="A2184" s="58" t="s">
        <v>2304</v>
      </c>
      <c r="B2184" s="40" t="s">
        <v>600</v>
      </c>
      <c r="C2184" s="40" t="str">
        <f t="shared" si="181"/>
        <v>Vincent</v>
      </c>
      <c r="D2184" s="40">
        <f t="shared" si="182"/>
        <v>8</v>
      </c>
      <c r="E2184" s="40">
        <f t="shared" si="183"/>
        <v>16</v>
      </c>
      <c r="F2184" s="40" t="str">
        <f t="shared" si="180"/>
        <v>DAVANTES</v>
      </c>
      <c r="G2184" s="40" t="str">
        <f>VLOOKUP(F2184,'Effectif contrat'!A:B,2,FALSE)</f>
        <v>AIRBUS - TRAVAUX MOSE</v>
      </c>
      <c r="H2184" s="32" t="s">
        <v>574</v>
      </c>
      <c r="I2184" s="32" t="s">
        <v>1560</v>
      </c>
      <c r="J2184" s="32">
        <v>44</v>
      </c>
      <c r="K2184" s="39">
        <v>59.5</v>
      </c>
      <c r="L2184" s="32">
        <v>1</v>
      </c>
      <c r="M2184" s="39">
        <v>59.5</v>
      </c>
      <c r="N2184" s="6"/>
      <c r="O2184" t="str">
        <f>VLOOKUP(I2184,Article_famille!A:B,2,FALSE)</f>
        <v>Pieds</v>
      </c>
      <c r="P2184" t="e">
        <f>VLOOKUP(A2184,'Copier commandes wix'!I:N,4,FALSE)</f>
        <v>#N/A</v>
      </c>
      <c r="Q2184">
        <f>VLOOKUP(G2184,'effectif par contrat'!A:B,2,FALSE)</f>
        <v>5</v>
      </c>
    </row>
    <row r="2185" spans="1:17" x14ac:dyDescent="0.35">
      <c r="A2185" s="58" t="s">
        <v>2304</v>
      </c>
      <c r="B2185" s="40" t="s">
        <v>600</v>
      </c>
      <c r="C2185" s="40" t="str">
        <f t="shared" si="181"/>
        <v>Vincent</v>
      </c>
      <c r="D2185" s="40">
        <f t="shared" si="182"/>
        <v>8</v>
      </c>
      <c r="E2185" s="40">
        <f t="shared" si="183"/>
        <v>16</v>
      </c>
      <c r="F2185" s="40" t="str">
        <f t="shared" si="180"/>
        <v>DAVANTES</v>
      </c>
      <c r="G2185" s="40" t="str">
        <f>VLOOKUP(F2185,'Effectif contrat'!A:B,2,FALSE)</f>
        <v>AIRBUS - TRAVAUX MOSE</v>
      </c>
      <c r="H2185" s="31" t="s">
        <v>574</v>
      </c>
      <c r="I2185" s="31" t="s">
        <v>1560</v>
      </c>
      <c r="J2185" s="31">
        <v>47</v>
      </c>
      <c r="K2185" s="38">
        <v>59.5</v>
      </c>
      <c r="L2185" s="31">
        <v>1</v>
      </c>
      <c r="M2185" s="38">
        <v>59.5</v>
      </c>
      <c r="N2185" s="5"/>
      <c r="O2185" t="str">
        <f>VLOOKUP(I2185,Article_famille!A:B,2,FALSE)</f>
        <v>Pieds</v>
      </c>
      <c r="P2185" t="e">
        <f>VLOOKUP(A2185,'Copier commandes wix'!I:N,4,FALSE)</f>
        <v>#N/A</v>
      </c>
      <c r="Q2185">
        <f>VLOOKUP(G2185,'effectif par contrat'!A:B,2,FALSE)</f>
        <v>5</v>
      </c>
    </row>
    <row r="2186" spans="1:17" x14ac:dyDescent="0.35">
      <c r="A2186" s="58" t="s">
        <v>2305</v>
      </c>
      <c r="B2186" s="40" t="s">
        <v>1586</v>
      </c>
      <c r="C2186" s="40" t="str">
        <f t="shared" si="181"/>
        <v>EMMANUEL</v>
      </c>
      <c r="D2186" s="40">
        <f t="shared" si="182"/>
        <v>9</v>
      </c>
      <c r="E2186" s="40">
        <f t="shared" si="183"/>
        <v>16</v>
      </c>
      <c r="F2186" s="40" t="str">
        <f t="shared" si="180"/>
        <v>GRIGNON</v>
      </c>
      <c r="G2186" s="40" t="str">
        <f>VLOOKUP(F2186,'Effectif contrat'!A:B,2,FALSE)</f>
        <v>AIRBUS - MAINTENANCE MOSE</v>
      </c>
      <c r="H2186" s="31" t="s">
        <v>19</v>
      </c>
      <c r="I2186" s="31" t="s">
        <v>455</v>
      </c>
      <c r="J2186" s="31">
        <v>44</v>
      </c>
      <c r="K2186" s="38">
        <v>45.67</v>
      </c>
      <c r="L2186" s="31">
        <v>1</v>
      </c>
      <c r="M2186" s="38">
        <v>45.67</v>
      </c>
      <c r="N2186" s="5"/>
      <c r="O2186" t="str">
        <f>VLOOKUP(I2186,Article_famille!A:B,2,FALSE)</f>
        <v>Pieds</v>
      </c>
      <c r="P2186" t="e">
        <f>VLOOKUP(A2186,'Copier commandes wix'!I:N,4,FALSE)</f>
        <v>#N/A</v>
      </c>
      <c r="Q2186">
        <f>VLOOKUP(G2186,'effectif par contrat'!A:B,2,FALSE)</f>
        <v>37</v>
      </c>
    </row>
    <row r="2187" spans="1:17" x14ac:dyDescent="0.35">
      <c r="A2187" s="58" t="s">
        <v>2306</v>
      </c>
      <c r="B2187" s="40" t="s">
        <v>527</v>
      </c>
      <c r="C2187" s="40" t="str">
        <f t="shared" si="181"/>
        <v>jean-luc</v>
      </c>
      <c r="D2187" s="40">
        <f t="shared" si="182"/>
        <v>9</v>
      </c>
      <c r="E2187" s="40">
        <f t="shared" si="183"/>
        <v>13</v>
      </c>
      <c r="F2187" s="40" t="str">
        <f t="shared" si="180"/>
        <v>CEBE</v>
      </c>
      <c r="G2187" s="40" t="str">
        <f>VLOOKUP(F2187,'Effectif contrat'!A:B,2,FALSE)</f>
        <v>CHANTIERS ELEC - REIXACH</v>
      </c>
      <c r="H2187" s="31" t="s">
        <v>2307</v>
      </c>
      <c r="I2187" s="31" t="s">
        <v>2308</v>
      </c>
      <c r="J2187" s="31"/>
      <c r="K2187" s="38">
        <v>14.5</v>
      </c>
      <c r="L2187" s="31">
        <v>4</v>
      </c>
      <c r="M2187" s="38">
        <v>58</v>
      </c>
      <c r="N2187" s="5"/>
      <c r="O2187" t="str">
        <f>VLOOKUP(I2187,Article_famille!A:B,2,FALSE)</f>
        <v>Tête</v>
      </c>
      <c r="P2187" t="e">
        <f>VLOOKUP(A2187,'Copier commandes wix'!I:N,4,FALSE)</f>
        <v>#N/A</v>
      </c>
      <c r="Q2187">
        <f>VLOOKUP(G2187,'effectif par contrat'!A:B,2,FALSE)</f>
        <v>6</v>
      </c>
    </row>
    <row r="2188" spans="1:17" x14ac:dyDescent="0.35">
      <c r="A2188" s="58" t="s">
        <v>2306</v>
      </c>
      <c r="B2188" s="40" t="s">
        <v>527</v>
      </c>
      <c r="C2188" s="40" t="str">
        <f t="shared" si="181"/>
        <v>jean-luc</v>
      </c>
      <c r="D2188" s="40">
        <f t="shared" si="182"/>
        <v>9</v>
      </c>
      <c r="E2188" s="40">
        <f t="shared" si="183"/>
        <v>13</v>
      </c>
      <c r="F2188" s="40" t="str">
        <f t="shared" si="180"/>
        <v>CEBE</v>
      </c>
      <c r="G2188" s="40" t="str">
        <f>VLOOKUP(F2188,'Effectif contrat'!A:B,2,FALSE)</f>
        <v>CHANTIERS ELEC - REIXACH</v>
      </c>
      <c r="H2188" s="32" t="s">
        <v>19</v>
      </c>
      <c r="I2188" s="32" t="s">
        <v>612</v>
      </c>
      <c r="J2188" s="32"/>
      <c r="K2188" s="39">
        <v>1.35</v>
      </c>
      <c r="L2188" s="32">
        <v>10</v>
      </c>
      <c r="M2188" s="39">
        <v>13.5</v>
      </c>
      <c r="N2188" s="6"/>
      <c r="O2188" t="str">
        <f>VLOOKUP(I2188,Article_famille!A:B,2,FALSE)</f>
        <v>Tête</v>
      </c>
      <c r="P2188" t="e">
        <f>VLOOKUP(A2188,'Copier commandes wix'!I:N,4,FALSE)</f>
        <v>#N/A</v>
      </c>
      <c r="Q2188">
        <f>VLOOKUP(G2188,'effectif par contrat'!A:B,2,FALSE)</f>
        <v>6</v>
      </c>
    </row>
    <row r="2189" spans="1:17" x14ac:dyDescent="0.35">
      <c r="A2189" s="58" t="s">
        <v>2295</v>
      </c>
      <c r="B2189" s="40" t="s">
        <v>454</v>
      </c>
      <c r="C2189" s="40" t="str">
        <f t="shared" si="181"/>
        <v>Mathieu</v>
      </c>
      <c r="D2189" s="40">
        <f t="shared" si="182"/>
        <v>8</v>
      </c>
      <c r="E2189" s="40">
        <f t="shared" si="183"/>
        <v>17</v>
      </c>
      <c r="F2189" s="40" t="str">
        <f t="shared" si="180"/>
        <v>Cantonnet</v>
      </c>
      <c r="G2189" s="40" t="str">
        <f>VLOOKUP(F2189,'Effectif contrat'!A:B,2,FALSE)</f>
        <v>AIRBUS - MAINTENANCE FAL</v>
      </c>
      <c r="H2189" s="31" t="s">
        <v>19</v>
      </c>
      <c r="I2189" s="31" t="s">
        <v>455</v>
      </c>
      <c r="J2189" s="31">
        <v>41</v>
      </c>
      <c r="K2189" s="38">
        <v>45.67</v>
      </c>
      <c r="L2189" s="31">
        <v>1</v>
      </c>
      <c r="M2189" s="38">
        <v>45.67</v>
      </c>
      <c r="N2189" s="5"/>
      <c r="O2189" t="str">
        <f>VLOOKUP(I2189,Article_famille!A:B,2,FALSE)</f>
        <v>Pieds</v>
      </c>
      <c r="P2189" t="e">
        <f>VLOOKUP(A2189,'Copier commandes wix'!I:N,4,FALSE)</f>
        <v>#N/A</v>
      </c>
      <c r="Q2189">
        <f>VLOOKUP(G2189,'effectif par contrat'!A:B,2,FALSE)</f>
        <v>38</v>
      </c>
    </row>
    <row r="2190" spans="1:17" x14ac:dyDescent="0.35">
      <c r="A2190" s="58" t="s">
        <v>2309</v>
      </c>
      <c r="B2190" s="40" t="s">
        <v>595</v>
      </c>
      <c r="C2190" s="40" t="str">
        <f t="shared" si="181"/>
        <v>Marc</v>
      </c>
      <c r="D2190" s="40">
        <f t="shared" si="182"/>
        <v>5</v>
      </c>
      <c r="E2190" s="40">
        <f t="shared" si="183"/>
        <v>17</v>
      </c>
      <c r="F2190" s="40" t="str">
        <f t="shared" si="180"/>
        <v>GORRY-POLLET</v>
      </c>
      <c r="G2190" s="40" t="str">
        <f>VLOOKUP(F2190,'Effectif contrat'!A:B,2,FALSE)</f>
        <v xml:space="preserve">AIRBUS - MAINTENANCE OES </v>
      </c>
      <c r="H2190" s="31" t="s">
        <v>19</v>
      </c>
      <c r="I2190" s="31" t="s">
        <v>20</v>
      </c>
      <c r="J2190" s="31">
        <v>8</v>
      </c>
      <c r="K2190" s="38">
        <v>3.71</v>
      </c>
      <c r="L2190" s="31">
        <v>2</v>
      </c>
      <c r="M2190" s="38">
        <v>7.42</v>
      </c>
      <c r="N2190" s="5"/>
      <c r="O2190" t="str">
        <f>VLOOKUP(I2190,Article_famille!A:B,2,FALSE)</f>
        <v>Mains</v>
      </c>
      <c r="P2190" t="e">
        <f>VLOOKUP(A2190,'Copier commandes wix'!I:N,4,FALSE)</f>
        <v>#N/A</v>
      </c>
      <c r="Q2190">
        <f>VLOOKUP(G2190,'effectif par contrat'!A:B,2,FALSE)</f>
        <v>34</v>
      </c>
    </row>
    <row r="2191" spans="1:17" x14ac:dyDescent="0.35">
      <c r="A2191" s="58" t="s">
        <v>2296</v>
      </c>
      <c r="B2191" s="40" t="s">
        <v>454</v>
      </c>
      <c r="C2191" s="40" t="str">
        <f t="shared" si="181"/>
        <v>Mathieu</v>
      </c>
      <c r="D2191" s="40">
        <f t="shared" si="182"/>
        <v>8</v>
      </c>
      <c r="E2191" s="40">
        <f t="shared" si="183"/>
        <v>17</v>
      </c>
      <c r="F2191" s="40" t="str">
        <f t="shared" si="180"/>
        <v>Cantonnet</v>
      </c>
      <c r="G2191" s="40" t="str">
        <f>VLOOKUP(F2191,'Effectif contrat'!A:B,2,FALSE)</f>
        <v>AIRBUS - MAINTENANCE FAL</v>
      </c>
      <c r="H2191" s="31" t="s">
        <v>25</v>
      </c>
      <c r="I2191" s="31" t="s">
        <v>90</v>
      </c>
      <c r="J2191" s="31">
        <v>45</v>
      </c>
      <c r="K2191" s="38">
        <v>39.85</v>
      </c>
      <c r="L2191" s="31">
        <v>1</v>
      </c>
      <c r="M2191" s="38">
        <v>39.85</v>
      </c>
      <c r="N2191" s="5"/>
      <c r="O2191" t="str">
        <f>VLOOKUP(I2191,Article_famille!A:B,2,FALSE)</f>
        <v>Pieds</v>
      </c>
      <c r="P2191" t="e">
        <f>VLOOKUP(A2191,'Copier commandes wix'!I:N,4,FALSE)</f>
        <v>#N/A</v>
      </c>
      <c r="Q2191">
        <f>VLOOKUP(G2191,'effectif par contrat'!A:B,2,FALSE)</f>
        <v>38</v>
      </c>
    </row>
    <row r="2192" spans="1:17" x14ac:dyDescent="0.35">
      <c r="A2192" s="58" t="s">
        <v>2310</v>
      </c>
      <c r="B2192" s="40" t="s">
        <v>214</v>
      </c>
      <c r="C2192" s="40" t="str">
        <f t="shared" si="181"/>
        <v>vincent</v>
      </c>
      <c r="D2192" s="40">
        <f t="shared" si="182"/>
        <v>8</v>
      </c>
      <c r="E2192" s="40">
        <f t="shared" si="183"/>
        <v>16</v>
      </c>
      <c r="F2192" s="40" t="str">
        <f t="shared" si="180"/>
        <v>davantes</v>
      </c>
      <c r="G2192" s="40" t="str">
        <f>VLOOKUP(F2192,'Effectif contrat'!A:B,2,FALSE)</f>
        <v>AIRBUS - TRAVAUX MOSE</v>
      </c>
      <c r="H2192" s="31" t="s">
        <v>574</v>
      </c>
      <c r="I2192" s="31" t="s">
        <v>1560</v>
      </c>
      <c r="J2192" s="31">
        <v>43</v>
      </c>
      <c r="K2192" s="38">
        <v>59.5</v>
      </c>
      <c r="L2192" s="31">
        <v>1</v>
      </c>
      <c r="M2192" s="38">
        <v>59.5</v>
      </c>
      <c r="N2192" s="5"/>
      <c r="O2192" t="str">
        <f>VLOOKUP(I2192,Article_famille!A:B,2,FALSE)</f>
        <v>Pieds</v>
      </c>
      <c r="P2192" t="e">
        <f>VLOOKUP(A2192,'Copier commandes wix'!I:N,4,FALSE)</f>
        <v>#N/A</v>
      </c>
      <c r="Q2192">
        <f>VLOOKUP(G2192,'effectif par contrat'!A:B,2,FALSE)</f>
        <v>5</v>
      </c>
    </row>
    <row r="2193" spans="1:17" x14ac:dyDescent="0.35">
      <c r="A2193" s="58" t="s">
        <v>2310</v>
      </c>
      <c r="B2193" s="40" t="s">
        <v>214</v>
      </c>
      <c r="C2193" s="40" t="str">
        <f t="shared" si="181"/>
        <v>vincent</v>
      </c>
      <c r="D2193" s="40">
        <f t="shared" si="182"/>
        <v>8</v>
      </c>
      <c r="E2193" s="40">
        <f t="shared" si="183"/>
        <v>16</v>
      </c>
      <c r="F2193" s="40" t="str">
        <f t="shared" si="180"/>
        <v>davantes</v>
      </c>
      <c r="G2193" s="40" t="str">
        <f>VLOOKUP(F2193,'Effectif contrat'!A:B,2,FALSE)</f>
        <v>AIRBUS - TRAVAUX MOSE</v>
      </c>
      <c r="H2193" s="32" t="s">
        <v>574</v>
      </c>
      <c r="I2193" s="32" t="s">
        <v>575</v>
      </c>
      <c r="J2193" s="32">
        <v>45</v>
      </c>
      <c r="K2193" s="39">
        <v>61.5</v>
      </c>
      <c r="L2193" s="32">
        <v>1</v>
      </c>
      <c r="M2193" s="39">
        <v>61.5</v>
      </c>
      <c r="N2193" s="6"/>
      <c r="O2193" t="str">
        <f>VLOOKUP(I2193,Article_famille!A:B,2,FALSE)</f>
        <v>Pieds</v>
      </c>
      <c r="P2193" t="e">
        <f>VLOOKUP(A2193,'Copier commandes wix'!I:N,4,FALSE)</f>
        <v>#N/A</v>
      </c>
      <c r="Q2193">
        <f>VLOOKUP(G2193,'effectif par contrat'!A:B,2,FALSE)</f>
        <v>5</v>
      </c>
    </row>
    <row r="2194" spans="1:17" x14ac:dyDescent="0.35">
      <c r="A2194" s="58" t="s">
        <v>2310</v>
      </c>
      <c r="B2194" s="40" t="s">
        <v>214</v>
      </c>
      <c r="C2194" s="40" t="str">
        <f t="shared" si="181"/>
        <v>vincent</v>
      </c>
      <c r="D2194" s="40">
        <f t="shared" si="182"/>
        <v>8</v>
      </c>
      <c r="E2194" s="40">
        <f t="shared" si="183"/>
        <v>16</v>
      </c>
      <c r="F2194" s="40" t="str">
        <f t="shared" si="180"/>
        <v>davantes</v>
      </c>
      <c r="G2194" s="40" t="str">
        <f>VLOOKUP(F2194,'Effectif contrat'!A:B,2,FALSE)</f>
        <v>AIRBUS - TRAVAUX MOSE</v>
      </c>
      <c r="H2194" s="31" t="s">
        <v>19</v>
      </c>
      <c r="I2194" s="31" t="s">
        <v>62</v>
      </c>
      <c r="J2194" s="31" t="s">
        <v>480</v>
      </c>
      <c r="K2194" s="38">
        <v>4.26</v>
      </c>
      <c r="L2194" s="31">
        <v>10</v>
      </c>
      <c r="M2194" s="38">
        <v>42.6</v>
      </c>
      <c r="N2194" s="5"/>
      <c r="O2194" t="str">
        <f>VLOOKUP(I2194,Article_famille!A:B,2,FALSE)</f>
        <v>Pieds</v>
      </c>
      <c r="P2194" t="e">
        <f>VLOOKUP(A2194,'Copier commandes wix'!I:N,4,FALSE)</f>
        <v>#N/A</v>
      </c>
      <c r="Q2194">
        <f>VLOOKUP(G2194,'effectif par contrat'!A:B,2,FALSE)</f>
        <v>5</v>
      </c>
    </row>
    <row r="2195" spans="1:17" x14ac:dyDescent="0.35">
      <c r="A2195" s="58" t="s">
        <v>2312</v>
      </c>
      <c r="B2195" s="40" t="s">
        <v>2311</v>
      </c>
      <c r="C2195" s="40" t="str">
        <f t="shared" si="181"/>
        <v>Benoit</v>
      </c>
      <c r="D2195" s="40">
        <f t="shared" si="182"/>
        <v>7</v>
      </c>
      <c r="E2195" s="40">
        <f t="shared" si="183"/>
        <v>12</v>
      </c>
      <c r="F2195" s="40" t="str">
        <f t="shared" si="180"/>
        <v>Grein</v>
      </c>
      <c r="G2195" s="40" t="str">
        <f>VLOOKUP(F2195,'Effectif contrat'!A:B,2,FALSE)</f>
        <v>METHODES</v>
      </c>
      <c r="H2195" s="31" t="s">
        <v>19</v>
      </c>
      <c r="I2195" s="31" t="s">
        <v>20</v>
      </c>
      <c r="J2195" s="31">
        <v>8</v>
      </c>
      <c r="K2195" s="38">
        <v>3.71</v>
      </c>
      <c r="L2195" s="31">
        <v>5</v>
      </c>
      <c r="M2195" s="38">
        <v>18.55</v>
      </c>
      <c r="N2195" s="5"/>
      <c r="O2195" t="str">
        <f>VLOOKUP(I2195,Article_famille!A:B,2,FALSE)</f>
        <v>Mains</v>
      </c>
      <c r="P2195" t="e">
        <f>VLOOKUP(A2195,'Copier commandes wix'!I:N,4,FALSE)</f>
        <v>#N/A</v>
      </c>
      <c r="Q2195">
        <f>VLOOKUP(G2195,'effectif par contrat'!A:B,2,FALSE)</f>
        <v>9</v>
      </c>
    </row>
    <row r="2196" spans="1:17" x14ac:dyDescent="0.35">
      <c r="A2196" s="58" t="s">
        <v>2312</v>
      </c>
      <c r="B2196" s="40" t="s">
        <v>2311</v>
      </c>
      <c r="C2196" s="40" t="str">
        <f t="shared" si="181"/>
        <v>Benoit</v>
      </c>
      <c r="D2196" s="40">
        <f t="shared" si="182"/>
        <v>7</v>
      </c>
      <c r="E2196" s="40">
        <f t="shared" si="183"/>
        <v>12</v>
      </c>
      <c r="F2196" s="40" t="str">
        <f t="shared" si="180"/>
        <v>Grein</v>
      </c>
      <c r="G2196" s="40" t="str">
        <f>VLOOKUP(F2196,'Effectif contrat'!A:B,2,FALSE)</f>
        <v>METHODES</v>
      </c>
      <c r="H2196" s="32" t="s">
        <v>19</v>
      </c>
      <c r="I2196" s="32" t="s">
        <v>20</v>
      </c>
      <c r="J2196" s="32">
        <v>9</v>
      </c>
      <c r="K2196" s="39">
        <v>3.71</v>
      </c>
      <c r="L2196" s="32">
        <v>5</v>
      </c>
      <c r="M2196" s="39">
        <v>18.55</v>
      </c>
      <c r="N2196" s="6"/>
      <c r="O2196" t="str">
        <f>VLOOKUP(I2196,Article_famille!A:B,2,FALSE)</f>
        <v>Mains</v>
      </c>
      <c r="P2196" t="e">
        <f>VLOOKUP(A2196,'Copier commandes wix'!I:N,4,FALSE)</f>
        <v>#N/A</v>
      </c>
      <c r="Q2196">
        <f>VLOOKUP(G2196,'effectif par contrat'!A:B,2,FALSE)</f>
        <v>9</v>
      </c>
    </row>
    <row r="2197" spans="1:17" x14ac:dyDescent="0.35">
      <c r="A2197" s="58" t="s">
        <v>2312</v>
      </c>
      <c r="B2197" s="40" t="s">
        <v>2311</v>
      </c>
      <c r="C2197" s="40" t="str">
        <f t="shared" si="181"/>
        <v>Benoit</v>
      </c>
      <c r="D2197" s="40">
        <f t="shared" si="182"/>
        <v>7</v>
      </c>
      <c r="E2197" s="40">
        <f t="shared" si="183"/>
        <v>12</v>
      </c>
      <c r="F2197" s="40" t="str">
        <f t="shared" si="180"/>
        <v>Grein</v>
      </c>
      <c r="G2197" s="40" t="str">
        <f>VLOOKUP(F2197,'Effectif contrat'!A:B,2,FALSE)</f>
        <v>METHODES</v>
      </c>
      <c r="H2197" s="31" t="s">
        <v>19</v>
      </c>
      <c r="I2197" s="31" t="s">
        <v>20</v>
      </c>
      <c r="J2197" s="31">
        <v>10</v>
      </c>
      <c r="K2197" s="38">
        <v>3.71</v>
      </c>
      <c r="L2197" s="31">
        <v>5</v>
      </c>
      <c r="M2197" s="38">
        <v>18.55</v>
      </c>
      <c r="N2197" s="5"/>
      <c r="O2197" t="str">
        <f>VLOOKUP(I2197,Article_famille!A:B,2,FALSE)</f>
        <v>Mains</v>
      </c>
      <c r="P2197" t="e">
        <f>VLOOKUP(A2197,'Copier commandes wix'!I:N,4,FALSE)</f>
        <v>#N/A</v>
      </c>
      <c r="Q2197">
        <f>VLOOKUP(G2197,'effectif par contrat'!A:B,2,FALSE)</f>
        <v>9</v>
      </c>
    </row>
    <row r="2198" spans="1:17" x14ac:dyDescent="0.35">
      <c r="A2198" s="58" t="s">
        <v>2312</v>
      </c>
      <c r="B2198" s="40" t="s">
        <v>2311</v>
      </c>
      <c r="C2198" s="40" t="str">
        <f t="shared" si="181"/>
        <v>Benoit</v>
      </c>
      <c r="D2198" s="40">
        <f t="shared" si="182"/>
        <v>7</v>
      </c>
      <c r="E2198" s="40">
        <f t="shared" si="183"/>
        <v>12</v>
      </c>
      <c r="F2198" s="40" t="str">
        <f t="shared" si="180"/>
        <v>Grein</v>
      </c>
      <c r="G2198" s="40" t="str">
        <f>VLOOKUP(F2198,'Effectif contrat'!A:B,2,FALSE)</f>
        <v>METHODES</v>
      </c>
      <c r="H2198" s="32" t="s">
        <v>19</v>
      </c>
      <c r="I2198" s="32" t="s">
        <v>443</v>
      </c>
      <c r="J2198" s="32"/>
      <c r="K2198" s="39">
        <v>3.95</v>
      </c>
      <c r="L2198" s="32">
        <v>5</v>
      </c>
      <c r="M2198" s="39">
        <v>19.75</v>
      </c>
      <c r="N2198" s="6"/>
      <c r="O2198" t="str">
        <f>VLOOKUP(I2198,Article_famille!A:B,2,FALSE)</f>
        <v>Respiratoire</v>
      </c>
      <c r="P2198" t="e">
        <f>VLOOKUP(A2198,'Copier commandes wix'!I:N,4,FALSE)</f>
        <v>#N/A</v>
      </c>
      <c r="Q2198">
        <f>VLOOKUP(G2198,'effectif par contrat'!A:B,2,FALSE)</f>
        <v>9</v>
      </c>
    </row>
    <row r="2199" spans="1:17" x14ac:dyDescent="0.35">
      <c r="A2199" s="58" t="s">
        <v>2312</v>
      </c>
      <c r="B2199" s="40" t="s">
        <v>2311</v>
      </c>
      <c r="C2199" s="40" t="str">
        <f t="shared" si="181"/>
        <v>Benoit</v>
      </c>
      <c r="D2199" s="40">
        <f t="shared" si="182"/>
        <v>7</v>
      </c>
      <c r="E2199" s="40">
        <f t="shared" si="183"/>
        <v>12</v>
      </c>
      <c r="F2199" s="40" t="str">
        <f t="shared" ref="F2199:F2260" si="184">RIGHT(B2199,E2199-D2199)</f>
        <v>Grein</v>
      </c>
      <c r="G2199" s="40" t="str">
        <f>VLOOKUP(F2199,'Effectif contrat'!A:B,2,FALSE)</f>
        <v>METHODES</v>
      </c>
      <c r="H2199" s="31" t="s">
        <v>19</v>
      </c>
      <c r="I2199" s="31" t="s">
        <v>499</v>
      </c>
      <c r="J2199" s="31"/>
      <c r="K2199" s="38">
        <v>12.9</v>
      </c>
      <c r="L2199" s="31">
        <v>3</v>
      </c>
      <c r="M2199" s="38">
        <v>38.700000000000003</v>
      </c>
      <c r="N2199" s="5"/>
      <c r="O2199" t="str">
        <f>VLOOKUP(I2199,Article_famille!A:B,2,FALSE)</f>
        <v>Tête</v>
      </c>
      <c r="P2199" t="e">
        <f>VLOOKUP(A2199,'Copier commandes wix'!I:N,4,FALSE)</f>
        <v>#N/A</v>
      </c>
      <c r="Q2199">
        <f>VLOOKUP(G2199,'effectif par contrat'!A:B,2,FALSE)</f>
        <v>9</v>
      </c>
    </row>
    <row r="2200" spans="1:17" x14ac:dyDescent="0.35">
      <c r="A2200" s="58" t="s">
        <v>2312</v>
      </c>
      <c r="B2200" s="40" t="s">
        <v>2311</v>
      </c>
      <c r="C2200" s="40" t="str">
        <f t="shared" ref="C2200:C2261" si="185">IFERROR(MID(B2200,1,FIND(" ",B2200,1)-1),"")</f>
        <v>Benoit</v>
      </c>
      <c r="D2200" s="40">
        <f t="shared" si="182"/>
        <v>7</v>
      </c>
      <c r="E2200" s="40">
        <f t="shared" si="183"/>
        <v>12</v>
      </c>
      <c r="F2200" s="40" t="str">
        <f t="shared" si="184"/>
        <v>Grein</v>
      </c>
      <c r="G2200" s="40" t="str">
        <f>VLOOKUP(F2200,'Effectif contrat'!A:B,2,FALSE)</f>
        <v>METHODES</v>
      </c>
      <c r="H2200" s="32" t="s">
        <v>19</v>
      </c>
      <c r="I2200" s="32" t="s">
        <v>468</v>
      </c>
      <c r="J2200" s="32"/>
      <c r="K2200" s="39">
        <v>5.63</v>
      </c>
      <c r="L2200" s="32">
        <v>5</v>
      </c>
      <c r="M2200" s="39">
        <v>28.15</v>
      </c>
      <c r="N2200" s="6"/>
      <c r="O2200" t="str">
        <f>VLOOKUP(I2200,Article_famille!A:B,2,FALSE)</f>
        <v>Yeux</v>
      </c>
      <c r="P2200" t="e">
        <f>VLOOKUP(A2200,'Copier commandes wix'!I:N,4,FALSE)</f>
        <v>#N/A</v>
      </c>
      <c r="Q2200">
        <f>VLOOKUP(G2200,'effectif par contrat'!A:B,2,FALSE)</f>
        <v>9</v>
      </c>
    </row>
    <row r="2201" spans="1:17" x14ac:dyDescent="0.35">
      <c r="A2201" s="58" t="s">
        <v>2313</v>
      </c>
      <c r="B2201" s="40" t="s">
        <v>2311</v>
      </c>
      <c r="C2201" s="40" t="str">
        <f t="shared" si="185"/>
        <v>Benoit</v>
      </c>
      <c r="D2201" s="40">
        <f t="shared" si="182"/>
        <v>7</v>
      </c>
      <c r="E2201" s="40">
        <f t="shared" si="183"/>
        <v>12</v>
      </c>
      <c r="F2201" s="40" t="str">
        <f t="shared" si="184"/>
        <v>Grein</v>
      </c>
      <c r="G2201" s="40" t="str">
        <f>VLOOKUP(F2201,'Effectif contrat'!A:B,2,FALSE)</f>
        <v>METHODES</v>
      </c>
      <c r="H2201" s="31" t="s">
        <v>19</v>
      </c>
      <c r="I2201" s="31" t="s">
        <v>37</v>
      </c>
      <c r="J2201" s="31">
        <v>43</v>
      </c>
      <c r="K2201" s="38">
        <v>35.200000000000003</v>
      </c>
      <c r="L2201" s="31">
        <v>1</v>
      </c>
      <c r="M2201" s="38">
        <v>35.200000000000003</v>
      </c>
      <c r="N2201" s="5"/>
      <c r="O2201" t="str">
        <f>VLOOKUP(I2201,Article_famille!A:B,2,FALSE)</f>
        <v>Pieds</v>
      </c>
      <c r="P2201" t="e">
        <f>VLOOKUP(A2201,'Copier commandes wix'!I:N,4,FALSE)</f>
        <v>#N/A</v>
      </c>
      <c r="Q2201">
        <f>VLOOKUP(G2201,'effectif par contrat'!A:B,2,FALSE)</f>
        <v>9</v>
      </c>
    </row>
    <row r="2202" spans="1:17" x14ac:dyDescent="0.35">
      <c r="A2202" s="58" t="s">
        <v>2314</v>
      </c>
      <c r="B2202" s="40" t="s">
        <v>1567</v>
      </c>
      <c r="C2202" s="40" t="str">
        <f t="shared" si="185"/>
        <v>Tristan</v>
      </c>
      <c r="D2202" s="40">
        <f t="shared" si="182"/>
        <v>8</v>
      </c>
      <c r="E2202" s="40">
        <f t="shared" si="183"/>
        <v>16</v>
      </c>
      <c r="F2202" s="40" t="str">
        <f t="shared" si="184"/>
        <v>CALMELLY</v>
      </c>
      <c r="G2202" s="40" t="str">
        <f>VLOOKUP(F2202,'Effectif contrat'!A:B,2,FALSE)</f>
        <v xml:space="preserve">AIRBUS - MAINTENANCE OES </v>
      </c>
      <c r="H2202" s="31" t="s">
        <v>19</v>
      </c>
      <c r="I2202" s="31" t="s">
        <v>37</v>
      </c>
      <c r="J2202" s="31">
        <v>42</v>
      </c>
      <c r="K2202" s="38">
        <v>35.200000000000003</v>
      </c>
      <c r="L2202" s="31">
        <v>1</v>
      </c>
      <c r="M2202" s="38">
        <v>35.200000000000003</v>
      </c>
      <c r="N2202" s="5"/>
      <c r="O2202" t="str">
        <f>VLOOKUP(I2202,Article_famille!A:B,2,FALSE)</f>
        <v>Pieds</v>
      </c>
      <c r="P2202" t="e">
        <f>VLOOKUP(A2202,'Copier commandes wix'!I:N,4,FALSE)</f>
        <v>#N/A</v>
      </c>
      <c r="Q2202">
        <f>VLOOKUP(G2202,'effectif par contrat'!A:B,2,FALSE)</f>
        <v>34</v>
      </c>
    </row>
    <row r="2203" spans="1:17" x14ac:dyDescent="0.35">
      <c r="A2203" s="58" t="s">
        <v>2315</v>
      </c>
      <c r="B2203" s="40" t="s">
        <v>1567</v>
      </c>
      <c r="C2203" s="40" t="str">
        <f t="shared" si="185"/>
        <v>Tristan</v>
      </c>
      <c r="D2203" s="40">
        <f t="shared" si="182"/>
        <v>8</v>
      </c>
      <c r="E2203" s="40">
        <f t="shared" si="183"/>
        <v>16</v>
      </c>
      <c r="F2203" s="40" t="str">
        <f t="shared" si="184"/>
        <v>CALMELLY</v>
      </c>
      <c r="G2203" s="40" t="str">
        <f>VLOOKUP(F2203,'Effectif contrat'!A:B,2,FALSE)</f>
        <v xml:space="preserve">AIRBUS - MAINTENANCE OES </v>
      </c>
      <c r="H2203" s="31" t="s">
        <v>112</v>
      </c>
      <c r="I2203" s="31" t="s">
        <v>207</v>
      </c>
      <c r="J2203" s="31" t="s">
        <v>503</v>
      </c>
      <c r="K2203" s="38">
        <v>0</v>
      </c>
      <c r="L2203" s="31">
        <v>2</v>
      </c>
      <c r="M2203" s="38">
        <v>0</v>
      </c>
      <c r="N2203" s="5"/>
      <c r="O2203" t="str">
        <f>VLOOKUP(I2203,Article_famille!A:B,2,FALSE)</f>
        <v>VPI</v>
      </c>
      <c r="P2203" t="e">
        <f>VLOOKUP(A2203,'Copier commandes wix'!I:N,4,FALSE)</f>
        <v>#N/A</v>
      </c>
      <c r="Q2203">
        <f>VLOOKUP(G2203,'effectif par contrat'!A:B,2,FALSE)</f>
        <v>34</v>
      </c>
    </row>
    <row r="2204" spans="1:17" x14ac:dyDescent="0.35">
      <c r="A2204" s="58" t="s">
        <v>2317</v>
      </c>
      <c r="B2204" s="40" t="s">
        <v>2316</v>
      </c>
      <c r="C2204" s="40" t="str">
        <f t="shared" si="185"/>
        <v>Jean-Louis</v>
      </c>
      <c r="D2204" s="40">
        <f t="shared" si="182"/>
        <v>11</v>
      </c>
      <c r="E2204" s="40">
        <f t="shared" si="183"/>
        <v>17</v>
      </c>
      <c r="F2204" s="40" t="str">
        <f t="shared" si="184"/>
        <v>NGUYEN</v>
      </c>
      <c r="G2204" s="40" t="str">
        <f>VLOOKUP(F2204,'Effectif contrat'!A:B,2,FALSE)</f>
        <v>AIRBUS - MAINTENANCE MOSE</v>
      </c>
      <c r="H2204" s="31" t="s">
        <v>19</v>
      </c>
      <c r="I2204" s="31" t="s">
        <v>37</v>
      </c>
      <c r="J2204" s="31">
        <v>38</v>
      </c>
      <c r="K2204" s="38">
        <v>35.200000000000003</v>
      </c>
      <c r="L2204" s="31">
        <v>1</v>
      </c>
      <c r="M2204" s="38">
        <v>35.200000000000003</v>
      </c>
      <c r="N2204" s="5"/>
      <c r="O2204" t="str">
        <f>VLOOKUP(I2204,Article_famille!A:B,2,FALSE)</f>
        <v>Pieds</v>
      </c>
      <c r="P2204" t="e">
        <f>VLOOKUP(A2204,'Copier commandes wix'!I:N,4,FALSE)</f>
        <v>#N/A</v>
      </c>
      <c r="Q2204">
        <f>VLOOKUP(G2204,'effectif par contrat'!A:B,2,FALSE)</f>
        <v>37</v>
      </c>
    </row>
    <row r="2205" spans="1:17" x14ac:dyDescent="0.35">
      <c r="A2205" s="58" t="s">
        <v>2318</v>
      </c>
      <c r="B2205" s="40" t="s">
        <v>2316</v>
      </c>
      <c r="C2205" s="40" t="str">
        <f t="shared" si="185"/>
        <v>Jean-Louis</v>
      </c>
      <c r="D2205" s="40">
        <f t="shared" si="182"/>
        <v>11</v>
      </c>
      <c r="E2205" s="40">
        <f t="shared" si="183"/>
        <v>17</v>
      </c>
      <c r="F2205" s="40" t="str">
        <f t="shared" si="184"/>
        <v>NGUYEN</v>
      </c>
      <c r="G2205" s="40" t="str">
        <f>VLOOKUP(F2205,'Effectif contrat'!A:B,2,FALSE)</f>
        <v>AIRBUS - MAINTENANCE MOSE</v>
      </c>
      <c r="H2205" s="31" t="s">
        <v>112</v>
      </c>
      <c r="I2205" s="31" t="s">
        <v>208</v>
      </c>
      <c r="J2205" s="31" t="s">
        <v>615</v>
      </c>
      <c r="K2205" s="38">
        <v>0</v>
      </c>
      <c r="L2205" s="31">
        <v>2</v>
      </c>
      <c r="M2205" s="38">
        <v>0</v>
      </c>
      <c r="N2205" s="5"/>
      <c r="O2205" t="str">
        <f>VLOOKUP(I2205,Article_famille!A:B,2,FALSE)</f>
        <v>VPI</v>
      </c>
      <c r="P2205" t="e">
        <f>VLOOKUP(A2205,'Copier commandes wix'!I:N,4,FALSE)</f>
        <v>#N/A</v>
      </c>
      <c r="Q2205">
        <f>VLOOKUP(G2205,'effectif par contrat'!A:B,2,FALSE)</f>
        <v>37</v>
      </c>
    </row>
    <row r="2206" spans="1:17" x14ac:dyDescent="0.35">
      <c r="A2206" s="58" t="s">
        <v>2318</v>
      </c>
      <c r="B2206" s="40" t="s">
        <v>2316</v>
      </c>
      <c r="C2206" s="40" t="str">
        <f t="shared" si="185"/>
        <v>Jean-Louis</v>
      </c>
      <c r="D2206" s="40">
        <f t="shared" si="182"/>
        <v>11</v>
      </c>
      <c r="E2206" s="40">
        <f t="shared" si="183"/>
        <v>17</v>
      </c>
      <c r="F2206" s="40" t="str">
        <f t="shared" si="184"/>
        <v>NGUYEN</v>
      </c>
      <c r="G2206" s="40" t="str">
        <f>VLOOKUP(F2206,'Effectif contrat'!A:B,2,FALSE)</f>
        <v>AIRBUS - MAINTENANCE MOSE</v>
      </c>
      <c r="H2206" s="32" t="s">
        <v>112</v>
      </c>
      <c r="I2206" s="32" t="s">
        <v>207</v>
      </c>
      <c r="J2206" s="32" t="s">
        <v>493</v>
      </c>
      <c r="K2206" s="39">
        <v>0</v>
      </c>
      <c r="L2206" s="32">
        <v>3</v>
      </c>
      <c r="M2206" s="39">
        <v>0</v>
      </c>
      <c r="N2206" s="6"/>
      <c r="O2206" t="str">
        <f>VLOOKUP(I2206,Article_famille!A:B,2,FALSE)</f>
        <v>VPI</v>
      </c>
      <c r="P2206" t="e">
        <f>VLOOKUP(A2206,'Copier commandes wix'!I:N,4,FALSE)</f>
        <v>#N/A</v>
      </c>
      <c r="Q2206">
        <f>VLOOKUP(G2206,'effectif par contrat'!A:B,2,FALSE)</f>
        <v>37</v>
      </c>
    </row>
    <row r="2207" spans="1:17" x14ac:dyDescent="0.35">
      <c r="A2207" s="58" t="s">
        <v>2320</v>
      </c>
      <c r="B2207" s="40" t="s">
        <v>2319</v>
      </c>
      <c r="C2207" s="40" t="str">
        <f t="shared" si="185"/>
        <v>Johan</v>
      </c>
      <c r="D2207" s="40">
        <f t="shared" si="182"/>
        <v>6</v>
      </c>
      <c r="E2207" s="40">
        <f t="shared" si="183"/>
        <v>12</v>
      </c>
      <c r="F2207" s="40" t="str">
        <f t="shared" si="184"/>
        <v>DIJOUX</v>
      </c>
      <c r="G2207" s="40" t="str">
        <f>VLOOKUP(F2207,'Effectif contrat'!A:B,2,FALSE)</f>
        <v xml:space="preserve">AIRBUS - MAINTENANCE OES </v>
      </c>
      <c r="H2207" s="31" t="s">
        <v>112</v>
      </c>
      <c r="I2207" s="31" t="s">
        <v>207</v>
      </c>
      <c r="J2207" s="31" t="s">
        <v>492</v>
      </c>
      <c r="K2207" s="38">
        <v>0</v>
      </c>
      <c r="L2207" s="31">
        <v>3</v>
      </c>
      <c r="M2207" s="38">
        <v>0</v>
      </c>
      <c r="N2207" s="5"/>
      <c r="O2207" t="str">
        <f>VLOOKUP(I2207,Article_famille!A:B,2,FALSE)</f>
        <v>VPI</v>
      </c>
      <c r="P2207" t="e">
        <f>VLOOKUP(A2207,'Copier commandes wix'!I:N,4,FALSE)</f>
        <v>#N/A</v>
      </c>
      <c r="Q2207">
        <f>VLOOKUP(G2207,'effectif par contrat'!A:B,2,FALSE)</f>
        <v>34</v>
      </c>
    </row>
    <row r="2208" spans="1:17" x14ac:dyDescent="0.35">
      <c r="A2208" s="58" t="s">
        <v>2321</v>
      </c>
      <c r="B2208" s="40" t="s">
        <v>18</v>
      </c>
      <c r="C2208" s="40" t="str">
        <f t="shared" si="185"/>
        <v>Romain</v>
      </c>
      <c r="D2208" s="40">
        <f t="shared" si="182"/>
        <v>7</v>
      </c>
      <c r="E2208" s="40">
        <f t="shared" si="183"/>
        <v>14</v>
      </c>
      <c r="F2208" s="40" t="str">
        <f t="shared" si="184"/>
        <v>VERGNES</v>
      </c>
      <c r="G2208" s="40" t="str">
        <f>VLOOKUP(F2208,'Effectif contrat'!A:B,2,FALSE)</f>
        <v>AIRBUS - MAINTENANCE MOSE</v>
      </c>
      <c r="H2208" s="31" t="s">
        <v>112</v>
      </c>
      <c r="I2208" s="31" t="s">
        <v>113</v>
      </c>
      <c r="J2208" s="31" t="s">
        <v>15</v>
      </c>
      <c r="K2208" s="38">
        <v>0</v>
      </c>
      <c r="L2208" s="31">
        <v>5</v>
      </c>
      <c r="M2208" s="38">
        <v>0</v>
      </c>
      <c r="N2208" s="5"/>
      <c r="O2208" t="str">
        <f>VLOOKUP(I2208,Article_famille!A:B,2,FALSE)</f>
        <v>VPI</v>
      </c>
      <c r="P2208" t="e">
        <f>VLOOKUP(A2208,'Copier commandes wix'!I:N,4,FALSE)</f>
        <v>#N/A</v>
      </c>
      <c r="Q2208">
        <f>VLOOKUP(G2208,'effectif par contrat'!A:B,2,FALSE)</f>
        <v>37</v>
      </c>
    </row>
    <row r="2209" spans="1:17" x14ac:dyDescent="0.35">
      <c r="A2209" s="58" t="s">
        <v>2321</v>
      </c>
      <c r="B2209" s="40" t="s">
        <v>18</v>
      </c>
      <c r="C2209" s="40" t="str">
        <f t="shared" si="185"/>
        <v>Romain</v>
      </c>
      <c r="D2209" s="40">
        <f t="shared" si="182"/>
        <v>7</v>
      </c>
      <c r="E2209" s="40">
        <f t="shared" si="183"/>
        <v>14</v>
      </c>
      <c r="F2209" s="40" t="str">
        <f t="shared" si="184"/>
        <v>VERGNES</v>
      </c>
      <c r="G2209" s="40" t="str">
        <f>VLOOKUP(F2209,'Effectif contrat'!A:B,2,FALSE)</f>
        <v>AIRBUS - MAINTENANCE MOSE</v>
      </c>
      <c r="H2209" s="32" t="s">
        <v>112</v>
      </c>
      <c r="I2209" s="32" t="s">
        <v>208</v>
      </c>
      <c r="J2209" s="32" t="s">
        <v>602</v>
      </c>
      <c r="K2209" s="39">
        <v>0</v>
      </c>
      <c r="L2209" s="32">
        <v>4</v>
      </c>
      <c r="M2209" s="39">
        <v>0</v>
      </c>
      <c r="N2209" s="6"/>
      <c r="O2209" t="str">
        <f>VLOOKUP(I2209,Article_famille!A:B,2,FALSE)</f>
        <v>VPI</v>
      </c>
      <c r="P2209" t="e">
        <f>VLOOKUP(A2209,'Copier commandes wix'!I:N,4,FALSE)</f>
        <v>#N/A</v>
      </c>
      <c r="Q2209">
        <f>VLOOKUP(G2209,'effectif par contrat'!A:B,2,FALSE)</f>
        <v>37</v>
      </c>
    </row>
    <row r="2210" spans="1:17" x14ac:dyDescent="0.35">
      <c r="A2210" s="58" t="s">
        <v>2321</v>
      </c>
      <c r="B2210" s="40" t="s">
        <v>18</v>
      </c>
      <c r="C2210" s="40" t="str">
        <f t="shared" si="185"/>
        <v>Romain</v>
      </c>
      <c r="D2210" s="40">
        <f t="shared" si="182"/>
        <v>7</v>
      </c>
      <c r="E2210" s="40">
        <f t="shared" si="183"/>
        <v>14</v>
      </c>
      <c r="F2210" s="40" t="str">
        <f t="shared" si="184"/>
        <v>VERGNES</v>
      </c>
      <c r="G2210" s="40" t="str">
        <f>VLOOKUP(F2210,'Effectif contrat'!A:B,2,FALSE)</f>
        <v>AIRBUS - MAINTENANCE MOSE</v>
      </c>
      <c r="H2210" s="31" t="s">
        <v>112</v>
      </c>
      <c r="I2210" s="31" t="s">
        <v>207</v>
      </c>
      <c r="J2210" s="31" t="s">
        <v>490</v>
      </c>
      <c r="K2210" s="38">
        <v>0</v>
      </c>
      <c r="L2210" s="31">
        <v>5</v>
      </c>
      <c r="M2210" s="38">
        <v>0</v>
      </c>
      <c r="N2210" s="5"/>
      <c r="O2210" t="str">
        <f>VLOOKUP(I2210,Article_famille!A:B,2,FALSE)</f>
        <v>VPI</v>
      </c>
      <c r="P2210" t="e">
        <f>VLOOKUP(A2210,'Copier commandes wix'!I:N,4,FALSE)</f>
        <v>#N/A</v>
      </c>
      <c r="Q2210">
        <f>VLOOKUP(G2210,'effectif par contrat'!A:B,2,FALSE)</f>
        <v>37</v>
      </c>
    </row>
    <row r="2211" spans="1:17" x14ac:dyDescent="0.35">
      <c r="A2211" s="58" t="s">
        <v>2322</v>
      </c>
      <c r="B2211" s="40" t="s">
        <v>580</v>
      </c>
      <c r="C2211" s="40" t="str">
        <f t="shared" si="185"/>
        <v>romain</v>
      </c>
      <c r="D2211" s="40">
        <f t="shared" si="182"/>
        <v>7</v>
      </c>
      <c r="E2211" s="40">
        <f t="shared" si="183"/>
        <v>14</v>
      </c>
      <c r="F2211" s="40" t="str">
        <f t="shared" si="184"/>
        <v>VERGNES</v>
      </c>
      <c r="G2211" s="40" t="str">
        <f>VLOOKUP(F2211,'Effectif contrat'!A:B,2,FALSE)</f>
        <v>AIRBUS - MAINTENANCE MOSE</v>
      </c>
      <c r="H2211" s="31" t="s">
        <v>574</v>
      </c>
      <c r="I2211" s="31" t="s">
        <v>575</v>
      </c>
      <c r="J2211" s="31">
        <v>45</v>
      </c>
      <c r="K2211" s="38">
        <v>61.5</v>
      </c>
      <c r="L2211" s="31">
        <v>1</v>
      </c>
      <c r="M2211" s="38">
        <v>61.5</v>
      </c>
      <c r="N2211" s="5"/>
      <c r="O2211" t="str">
        <f>VLOOKUP(I2211,Article_famille!A:B,2,FALSE)</f>
        <v>Pieds</v>
      </c>
      <c r="P2211" t="e">
        <f>VLOOKUP(A2211,'Copier commandes wix'!I:N,4,FALSE)</f>
        <v>#N/A</v>
      </c>
      <c r="Q2211">
        <f>VLOOKUP(G2211,'effectif par contrat'!A:B,2,FALSE)</f>
        <v>37</v>
      </c>
    </row>
    <row r="2212" spans="1:17" x14ac:dyDescent="0.35">
      <c r="A2212" s="58" t="s">
        <v>2323</v>
      </c>
      <c r="B2212" s="40" t="s">
        <v>100</v>
      </c>
      <c r="C2212" s="40" t="str">
        <f t="shared" si="185"/>
        <v>christophe</v>
      </c>
      <c r="D2212" s="40">
        <f t="shared" si="182"/>
        <v>11</v>
      </c>
      <c r="E2212" s="40">
        <f t="shared" si="183"/>
        <v>17</v>
      </c>
      <c r="F2212" s="40" t="str">
        <f t="shared" si="184"/>
        <v>combes</v>
      </c>
      <c r="G2212" s="40" t="str">
        <f>VLOOKUP(F2212,'Effectif contrat'!A:B,2,FALSE)</f>
        <v>AIRBUS - MAINTENANCE MOSE</v>
      </c>
      <c r="H2212" s="31" t="s">
        <v>574</v>
      </c>
      <c r="I2212" s="31" t="s">
        <v>1560</v>
      </c>
      <c r="J2212" s="31">
        <v>44</v>
      </c>
      <c r="K2212" s="38">
        <v>59.5</v>
      </c>
      <c r="L2212" s="31">
        <v>1</v>
      </c>
      <c r="M2212" s="38">
        <v>59.5</v>
      </c>
      <c r="N2212" s="5"/>
      <c r="O2212" t="str">
        <f>VLOOKUP(I2212,Article_famille!A:B,2,FALSE)</f>
        <v>Pieds</v>
      </c>
      <c r="P2212" t="e">
        <f>VLOOKUP(A2212,'Copier commandes wix'!I:N,4,FALSE)</f>
        <v>#N/A</v>
      </c>
      <c r="Q2212">
        <f>VLOOKUP(G2212,'effectif par contrat'!A:B,2,FALSE)</f>
        <v>37</v>
      </c>
    </row>
    <row r="2213" spans="1:17" x14ac:dyDescent="0.35">
      <c r="A2213" s="58" t="s">
        <v>2323</v>
      </c>
      <c r="B2213" s="40" t="s">
        <v>100</v>
      </c>
      <c r="C2213" s="40" t="str">
        <f t="shared" si="185"/>
        <v>christophe</v>
      </c>
      <c r="D2213" s="40">
        <f t="shared" si="182"/>
        <v>11</v>
      </c>
      <c r="E2213" s="40">
        <f t="shared" si="183"/>
        <v>17</v>
      </c>
      <c r="F2213" s="40" t="str">
        <f t="shared" si="184"/>
        <v>combes</v>
      </c>
      <c r="G2213" s="40" t="str">
        <f>VLOOKUP(F2213,'Effectif contrat'!A:B,2,FALSE)</f>
        <v>AIRBUS - MAINTENANCE MOSE</v>
      </c>
      <c r="H2213" s="32" t="s">
        <v>574</v>
      </c>
      <c r="I2213" s="32" t="s">
        <v>575</v>
      </c>
      <c r="J2213" s="32">
        <v>43</v>
      </c>
      <c r="K2213" s="39">
        <v>61.5</v>
      </c>
      <c r="L2213" s="32">
        <v>1</v>
      </c>
      <c r="M2213" s="39">
        <v>61.5</v>
      </c>
      <c r="N2213" s="6"/>
      <c r="O2213" t="str">
        <f>VLOOKUP(I2213,Article_famille!A:B,2,FALSE)</f>
        <v>Pieds</v>
      </c>
      <c r="P2213" t="e">
        <f>VLOOKUP(A2213,'Copier commandes wix'!I:N,4,FALSE)</f>
        <v>#N/A</v>
      </c>
      <c r="Q2213">
        <f>VLOOKUP(G2213,'effectif par contrat'!A:B,2,FALSE)</f>
        <v>37</v>
      </c>
    </row>
    <row r="2214" spans="1:17" x14ac:dyDescent="0.35">
      <c r="A2214" s="58" t="s">
        <v>2324</v>
      </c>
      <c r="B2214" s="40" t="s">
        <v>2670</v>
      </c>
      <c r="C2214" s="40" t="str">
        <f t="shared" si="185"/>
        <v>Francis</v>
      </c>
      <c r="D2214" s="40">
        <f t="shared" si="182"/>
        <v>8</v>
      </c>
      <c r="E2214" s="40">
        <f t="shared" si="183"/>
        <v>14</v>
      </c>
      <c r="F2214" s="40" t="str">
        <f t="shared" si="184"/>
        <v>Dragne</v>
      </c>
      <c r="G2214" s="40" t="str">
        <f>VLOOKUP(F2214,'Effectif contrat'!A:B,2,FALSE)</f>
        <v>ARIANEGROUP - MAINTENANCE</v>
      </c>
      <c r="H2214" s="31" t="s">
        <v>574</v>
      </c>
      <c r="I2214" s="31" t="s">
        <v>1560</v>
      </c>
      <c r="J2214" s="31">
        <v>45</v>
      </c>
      <c r="K2214" s="38">
        <v>59.5</v>
      </c>
      <c r="L2214" s="31">
        <v>1</v>
      </c>
      <c r="M2214" s="38">
        <v>59.5</v>
      </c>
      <c r="N2214" s="5"/>
      <c r="O2214" t="str">
        <f>VLOOKUP(I2214,Article_famille!A:B,2,FALSE)</f>
        <v>Pieds</v>
      </c>
      <c r="P2214" t="e">
        <f>VLOOKUP(A2214,'Copier commandes wix'!I:N,4,FALSE)</f>
        <v>#N/A</v>
      </c>
      <c r="Q2214">
        <f>VLOOKUP(G2214,'effectif par contrat'!A:B,2,FALSE)</f>
        <v>9</v>
      </c>
    </row>
    <row r="2215" spans="1:17" x14ac:dyDescent="0.35">
      <c r="A2215" s="58" t="s">
        <v>2325</v>
      </c>
      <c r="B2215" s="40" t="s">
        <v>524</v>
      </c>
      <c r="C2215" s="40" t="str">
        <f t="shared" si="185"/>
        <v>benjamin</v>
      </c>
      <c r="D2215" s="40">
        <f t="shared" si="182"/>
        <v>9</v>
      </c>
      <c r="E2215" s="40">
        <f t="shared" si="183"/>
        <v>18</v>
      </c>
      <c r="F2215" s="40" t="str">
        <f t="shared" si="184"/>
        <v>cabrignac</v>
      </c>
      <c r="G2215" s="40" t="str">
        <f>VLOOKUP(F2215,'Effectif contrat'!A:B,2,FALSE)</f>
        <v>CLIENTS DIVERS - TRAVAUX &amp; MAINTENANCE</v>
      </c>
      <c r="H2215" s="31" t="s">
        <v>19</v>
      </c>
      <c r="I2215" s="31" t="s">
        <v>102</v>
      </c>
      <c r="J2215" s="31"/>
      <c r="K2215" s="38">
        <v>53.9</v>
      </c>
      <c r="L2215" s="31">
        <v>1</v>
      </c>
      <c r="M2215" s="38">
        <v>53.9</v>
      </c>
      <c r="N2215" s="5"/>
      <c r="O2215" t="str">
        <f>VLOOKUP(I2215,Article_famille!A:B,2,FALSE)</f>
        <v>Tête</v>
      </c>
      <c r="P2215" t="e">
        <f>VLOOKUP(A2215,'Copier commandes wix'!I:N,4,FALSE)</f>
        <v>#N/A</v>
      </c>
      <c r="Q2215">
        <f>VLOOKUP(G2215,'effectif par contrat'!A:B,2,FALSE)</f>
        <v>8</v>
      </c>
    </row>
    <row r="2216" spans="1:17" x14ac:dyDescent="0.35">
      <c r="A2216" s="58" t="s">
        <v>2325</v>
      </c>
      <c r="B2216" s="40" t="s">
        <v>524</v>
      </c>
      <c r="C2216" s="40" t="str">
        <f t="shared" si="185"/>
        <v>benjamin</v>
      </c>
      <c r="D2216" s="40">
        <f t="shared" si="182"/>
        <v>9</v>
      </c>
      <c r="E2216" s="40">
        <f t="shared" si="183"/>
        <v>18</v>
      </c>
      <c r="F2216" s="40" t="str">
        <f t="shared" si="184"/>
        <v>cabrignac</v>
      </c>
      <c r="G2216" s="40" t="str">
        <f>VLOOKUP(F2216,'Effectif contrat'!A:B,2,FALSE)</f>
        <v>CLIENTS DIVERS - TRAVAUX &amp; MAINTENANCE</v>
      </c>
      <c r="H2216" s="32" t="s">
        <v>19</v>
      </c>
      <c r="I2216" s="32" t="s">
        <v>498</v>
      </c>
      <c r="J2216" s="32" t="s">
        <v>13</v>
      </c>
      <c r="K2216" s="39">
        <v>3.17</v>
      </c>
      <c r="L2216" s="32">
        <v>6</v>
      </c>
      <c r="M2216" s="39">
        <v>19.02</v>
      </c>
      <c r="N2216" s="6"/>
      <c r="O2216" t="str">
        <f>VLOOKUP(I2216,Article_famille!A:B,2,FALSE)</f>
        <v>Corps</v>
      </c>
      <c r="P2216" t="e">
        <f>VLOOKUP(A2216,'Copier commandes wix'!I:N,4,FALSE)</f>
        <v>#N/A</v>
      </c>
      <c r="Q2216">
        <f>VLOOKUP(G2216,'effectif par contrat'!A:B,2,FALSE)</f>
        <v>8</v>
      </c>
    </row>
    <row r="2217" spans="1:17" x14ac:dyDescent="0.35">
      <c r="A2217" s="58" t="s">
        <v>2325</v>
      </c>
      <c r="B2217" s="40" t="s">
        <v>524</v>
      </c>
      <c r="C2217" s="40" t="str">
        <f t="shared" si="185"/>
        <v>benjamin</v>
      </c>
      <c r="D2217" s="40">
        <f t="shared" si="182"/>
        <v>9</v>
      </c>
      <c r="E2217" s="40">
        <f t="shared" si="183"/>
        <v>18</v>
      </c>
      <c r="F2217" s="40" t="str">
        <f t="shared" si="184"/>
        <v>cabrignac</v>
      </c>
      <c r="G2217" s="40" t="str">
        <f>VLOOKUP(F2217,'Effectif contrat'!A:B,2,FALSE)</f>
        <v>CLIENTS DIVERS - TRAVAUX &amp; MAINTENANCE</v>
      </c>
      <c r="H2217" s="31" t="s">
        <v>19</v>
      </c>
      <c r="I2217" s="31" t="s">
        <v>509</v>
      </c>
      <c r="J2217" s="31"/>
      <c r="K2217" s="38">
        <v>6.59</v>
      </c>
      <c r="L2217" s="31">
        <v>4</v>
      </c>
      <c r="M2217" s="38">
        <v>26.36</v>
      </c>
      <c r="N2217" s="5"/>
      <c r="O2217" t="str">
        <f>VLOOKUP(I2217,Article_famille!A:B,2,FALSE)</f>
        <v>Corps</v>
      </c>
      <c r="P2217" t="e">
        <f>VLOOKUP(A2217,'Copier commandes wix'!I:N,4,FALSE)</f>
        <v>#N/A</v>
      </c>
      <c r="Q2217">
        <f>VLOOKUP(G2217,'effectif par contrat'!A:B,2,FALSE)</f>
        <v>8</v>
      </c>
    </row>
    <row r="2218" spans="1:17" x14ac:dyDescent="0.35">
      <c r="A2218" s="58" t="s">
        <v>2325</v>
      </c>
      <c r="B2218" s="40" t="s">
        <v>524</v>
      </c>
      <c r="C2218" s="40" t="str">
        <f t="shared" si="185"/>
        <v>benjamin</v>
      </c>
      <c r="D2218" s="40">
        <f t="shared" si="182"/>
        <v>9</v>
      </c>
      <c r="E2218" s="40">
        <f t="shared" si="183"/>
        <v>18</v>
      </c>
      <c r="F2218" s="40" t="str">
        <f t="shared" si="184"/>
        <v>cabrignac</v>
      </c>
      <c r="G2218" s="40" t="str">
        <f>VLOOKUP(F2218,'Effectif contrat'!A:B,2,FALSE)</f>
        <v>CLIENTS DIVERS - TRAVAUX &amp; MAINTENANCE</v>
      </c>
      <c r="H2218" s="32" t="s">
        <v>19</v>
      </c>
      <c r="I2218" s="32" t="s">
        <v>468</v>
      </c>
      <c r="J2218" s="32"/>
      <c r="K2218" s="39">
        <v>5.63</v>
      </c>
      <c r="L2218" s="32">
        <v>10</v>
      </c>
      <c r="M2218" s="39">
        <v>56.3</v>
      </c>
      <c r="N2218" s="6"/>
      <c r="O2218" t="str">
        <f>VLOOKUP(I2218,Article_famille!A:B,2,FALSE)</f>
        <v>Yeux</v>
      </c>
      <c r="P2218" t="e">
        <f>VLOOKUP(A2218,'Copier commandes wix'!I:N,4,FALSE)</f>
        <v>#N/A</v>
      </c>
      <c r="Q2218">
        <f>VLOOKUP(G2218,'effectif par contrat'!A:B,2,FALSE)</f>
        <v>8</v>
      </c>
    </row>
    <row r="2219" spans="1:17" x14ac:dyDescent="0.35">
      <c r="A2219" s="58" t="s">
        <v>2325</v>
      </c>
      <c r="B2219" s="40" t="s">
        <v>524</v>
      </c>
      <c r="C2219" s="40" t="str">
        <f t="shared" si="185"/>
        <v>benjamin</v>
      </c>
      <c r="D2219" s="40">
        <f t="shared" si="182"/>
        <v>9</v>
      </c>
      <c r="E2219" s="40">
        <f t="shared" si="183"/>
        <v>18</v>
      </c>
      <c r="F2219" s="40" t="str">
        <f t="shared" si="184"/>
        <v>cabrignac</v>
      </c>
      <c r="G2219" s="40" t="str">
        <f>VLOOKUP(F2219,'Effectif contrat'!A:B,2,FALSE)</f>
        <v>CLIENTS DIVERS - TRAVAUX &amp; MAINTENANCE</v>
      </c>
      <c r="H2219" s="31" t="s">
        <v>19</v>
      </c>
      <c r="I2219" s="31" t="s">
        <v>525</v>
      </c>
      <c r="J2219" s="31"/>
      <c r="K2219" s="38">
        <v>37.619999999999997</v>
      </c>
      <c r="L2219" s="31">
        <v>2</v>
      </c>
      <c r="M2219" s="38">
        <v>75.239999999999995</v>
      </c>
      <c r="N2219" s="5"/>
      <c r="O2219" t="str">
        <f>VLOOKUP(I2219,Article_famille!A:B,2,FALSE)</f>
        <v>Tête</v>
      </c>
      <c r="P2219" t="e">
        <f>VLOOKUP(A2219,'Copier commandes wix'!I:N,4,FALSE)</f>
        <v>#N/A</v>
      </c>
      <c r="Q2219">
        <f>VLOOKUP(G2219,'effectif par contrat'!A:B,2,FALSE)</f>
        <v>8</v>
      </c>
    </row>
    <row r="2220" spans="1:17" x14ac:dyDescent="0.35">
      <c r="A2220" s="58" t="s">
        <v>2325</v>
      </c>
      <c r="B2220" s="40" t="s">
        <v>524</v>
      </c>
      <c r="C2220" s="40" t="str">
        <f t="shared" si="185"/>
        <v>benjamin</v>
      </c>
      <c r="D2220" s="40">
        <f t="shared" si="182"/>
        <v>9</v>
      </c>
      <c r="E2220" s="40">
        <f t="shared" si="183"/>
        <v>18</v>
      </c>
      <c r="F2220" s="40" t="str">
        <f t="shared" si="184"/>
        <v>cabrignac</v>
      </c>
      <c r="G2220" s="40" t="str">
        <f>VLOOKUP(F2220,'Effectif contrat'!A:B,2,FALSE)</f>
        <v>CLIENTS DIVERS - TRAVAUX &amp; MAINTENANCE</v>
      </c>
      <c r="H2220" s="32" t="s">
        <v>19</v>
      </c>
      <c r="I2220" s="32" t="s">
        <v>20</v>
      </c>
      <c r="J2220" s="32">
        <v>9</v>
      </c>
      <c r="K2220" s="39">
        <v>3.71</v>
      </c>
      <c r="L2220" s="32">
        <v>20</v>
      </c>
      <c r="M2220" s="39">
        <v>74.2</v>
      </c>
      <c r="N2220" s="6"/>
      <c r="O2220" t="str">
        <f>VLOOKUP(I2220,Article_famille!A:B,2,FALSE)</f>
        <v>Mains</v>
      </c>
      <c r="P2220" t="e">
        <f>VLOOKUP(A2220,'Copier commandes wix'!I:N,4,FALSE)</f>
        <v>#N/A</v>
      </c>
      <c r="Q2220">
        <f>VLOOKUP(G2220,'effectif par contrat'!A:B,2,FALSE)</f>
        <v>8</v>
      </c>
    </row>
    <row r="2221" spans="1:17" x14ac:dyDescent="0.35">
      <c r="A2221" s="58" t="s">
        <v>2325</v>
      </c>
      <c r="B2221" s="40" t="s">
        <v>524</v>
      </c>
      <c r="C2221" s="40" t="str">
        <f t="shared" si="185"/>
        <v>benjamin</v>
      </c>
      <c r="D2221" s="40">
        <f t="shared" si="182"/>
        <v>9</v>
      </c>
      <c r="E2221" s="40">
        <f t="shared" si="183"/>
        <v>18</v>
      </c>
      <c r="F2221" s="40" t="str">
        <f t="shared" si="184"/>
        <v>cabrignac</v>
      </c>
      <c r="G2221" s="40" t="str">
        <f>VLOOKUP(F2221,'Effectif contrat'!A:B,2,FALSE)</f>
        <v>CLIENTS DIVERS - TRAVAUX &amp; MAINTENANCE</v>
      </c>
      <c r="H2221" s="31" t="s">
        <v>19</v>
      </c>
      <c r="I2221" s="31" t="s">
        <v>20</v>
      </c>
      <c r="J2221" s="31">
        <v>10</v>
      </c>
      <c r="K2221" s="38">
        <v>3.71</v>
      </c>
      <c r="L2221" s="31">
        <v>20</v>
      </c>
      <c r="M2221" s="38">
        <v>74.2</v>
      </c>
      <c r="N2221" s="5"/>
      <c r="O2221" t="str">
        <f>VLOOKUP(I2221,Article_famille!A:B,2,FALSE)</f>
        <v>Mains</v>
      </c>
      <c r="P2221" t="e">
        <f>VLOOKUP(A2221,'Copier commandes wix'!I:N,4,FALSE)</f>
        <v>#N/A</v>
      </c>
      <c r="Q2221">
        <f>VLOOKUP(G2221,'effectif par contrat'!A:B,2,FALSE)</f>
        <v>8</v>
      </c>
    </row>
    <row r="2222" spans="1:17" x14ac:dyDescent="0.35">
      <c r="A2222" s="58" t="s">
        <v>2326</v>
      </c>
      <c r="B2222" s="40" t="s">
        <v>91</v>
      </c>
      <c r="C2222" s="40" t="str">
        <f t="shared" si="185"/>
        <v>pascal</v>
      </c>
      <c r="D2222" s="40">
        <f t="shared" si="182"/>
        <v>7</v>
      </c>
      <c r="E2222" s="40">
        <f t="shared" si="183"/>
        <v>13</v>
      </c>
      <c r="F2222" s="40" t="str">
        <f t="shared" si="184"/>
        <v>garcia</v>
      </c>
      <c r="G2222" s="40" t="str">
        <f>VLOOKUP(F2222,'Effectif contrat'!A:B,2,FALSE)</f>
        <v>PIONEER - MAINTENANCE</v>
      </c>
      <c r="H2222" s="31" t="s">
        <v>19</v>
      </c>
      <c r="I2222" s="31" t="s">
        <v>20</v>
      </c>
      <c r="J2222" s="31">
        <v>9</v>
      </c>
      <c r="K2222" s="38">
        <v>3.71</v>
      </c>
      <c r="L2222" s="31">
        <v>12</v>
      </c>
      <c r="M2222" s="38">
        <v>44.52</v>
      </c>
      <c r="N2222" s="5"/>
      <c r="O2222" t="str">
        <f>VLOOKUP(I2222,Article_famille!A:B,2,FALSE)</f>
        <v>Mains</v>
      </c>
      <c r="P2222" t="e">
        <f>VLOOKUP(A2222,'Copier commandes wix'!I:N,4,FALSE)</f>
        <v>#N/A</v>
      </c>
      <c r="Q2222">
        <f>VLOOKUP(G2222,'effectif par contrat'!A:B,2,FALSE)</f>
        <v>2</v>
      </c>
    </row>
    <row r="2223" spans="1:17" x14ac:dyDescent="0.35">
      <c r="A2223" s="58" t="s">
        <v>2327</v>
      </c>
      <c r="B2223" s="40" t="s">
        <v>552</v>
      </c>
      <c r="C2223" s="40" t="str">
        <f t="shared" si="185"/>
        <v>eric</v>
      </c>
      <c r="D2223" s="40">
        <f t="shared" si="182"/>
        <v>5</v>
      </c>
      <c r="E2223" s="40">
        <f t="shared" si="183"/>
        <v>18</v>
      </c>
      <c r="F2223" s="40" t="str">
        <f t="shared" si="184"/>
        <v>sanchez-clary</v>
      </c>
      <c r="G2223" s="40" t="str">
        <f>VLOOKUP(F2223,'Effectif contrat'!A:B,2,FALSE)</f>
        <v>AIRBUS - MAINTENANCE FAL</v>
      </c>
      <c r="H2223" s="31" t="s">
        <v>19</v>
      </c>
      <c r="I2223" s="31" t="s">
        <v>577</v>
      </c>
      <c r="J2223" s="31"/>
      <c r="K2223" s="38">
        <v>6.46</v>
      </c>
      <c r="L2223" s="31">
        <v>10</v>
      </c>
      <c r="M2223" s="38">
        <v>64.599999999999994</v>
      </c>
      <c r="N2223" s="5"/>
      <c r="O2223" t="str">
        <f>VLOOKUP(I2223,Article_famille!A:B,2,FALSE)</f>
        <v>Yeux</v>
      </c>
      <c r="P2223" t="e">
        <f>VLOOKUP(A2223,'Copier commandes wix'!I:N,4,FALSE)</f>
        <v>#N/A</v>
      </c>
      <c r="Q2223">
        <f>VLOOKUP(G2223,'effectif par contrat'!A:B,2,FALSE)</f>
        <v>38</v>
      </c>
    </row>
    <row r="2224" spans="1:17" x14ac:dyDescent="0.35">
      <c r="A2224" s="58" t="s">
        <v>2327</v>
      </c>
      <c r="B2224" s="40" t="s">
        <v>552</v>
      </c>
      <c r="C2224" s="40" t="str">
        <f t="shared" si="185"/>
        <v>eric</v>
      </c>
      <c r="D2224" s="40">
        <f t="shared" si="182"/>
        <v>5</v>
      </c>
      <c r="E2224" s="40">
        <f t="shared" si="183"/>
        <v>18</v>
      </c>
      <c r="F2224" s="40" t="str">
        <f t="shared" si="184"/>
        <v>sanchez-clary</v>
      </c>
      <c r="G2224" s="40" t="str">
        <f>VLOOKUP(F2224,'Effectif contrat'!A:B,2,FALSE)</f>
        <v>AIRBUS - MAINTENANCE FAL</v>
      </c>
      <c r="H2224" s="32" t="s">
        <v>19</v>
      </c>
      <c r="I2224" s="32" t="s">
        <v>2287</v>
      </c>
      <c r="J2224" s="32" t="s">
        <v>15</v>
      </c>
      <c r="K2224" s="39">
        <v>0</v>
      </c>
      <c r="L2224" s="32">
        <v>20</v>
      </c>
      <c r="M2224" s="39">
        <v>0</v>
      </c>
      <c r="N2224" s="6"/>
      <c r="O2224" t="str">
        <f>VLOOKUP(I2224,Article_famille!A:B,2,FALSE)</f>
        <v>Mains</v>
      </c>
      <c r="P2224" t="e">
        <f>VLOOKUP(A2224,'Copier commandes wix'!I:N,4,FALSE)</f>
        <v>#N/A</v>
      </c>
      <c r="Q2224">
        <f>VLOOKUP(G2224,'effectif par contrat'!A:B,2,FALSE)</f>
        <v>38</v>
      </c>
    </row>
    <row r="2225" spans="1:17" x14ac:dyDescent="0.35">
      <c r="A2225" s="58" t="s">
        <v>2327</v>
      </c>
      <c r="B2225" s="40" t="s">
        <v>552</v>
      </c>
      <c r="C2225" s="40" t="str">
        <f t="shared" si="185"/>
        <v>eric</v>
      </c>
      <c r="D2225" s="40">
        <f t="shared" si="182"/>
        <v>5</v>
      </c>
      <c r="E2225" s="40">
        <f t="shared" si="183"/>
        <v>18</v>
      </c>
      <c r="F2225" s="40" t="str">
        <f t="shared" si="184"/>
        <v>sanchez-clary</v>
      </c>
      <c r="G2225" s="40" t="str">
        <f>VLOOKUP(F2225,'Effectif contrat'!A:B,2,FALSE)</f>
        <v>AIRBUS - MAINTENANCE FAL</v>
      </c>
      <c r="H2225" s="31" t="s">
        <v>19</v>
      </c>
      <c r="I2225" s="31" t="s">
        <v>20</v>
      </c>
      <c r="J2225" s="31">
        <v>9</v>
      </c>
      <c r="K2225" s="38">
        <v>3.71</v>
      </c>
      <c r="L2225" s="31">
        <v>180</v>
      </c>
      <c r="M2225" s="38">
        <v>667.8</v>
      </c>
      <c r="N2225" s="5"/>
      <c r="O2225" t="str">
        <f>VLOOKUP(I2225,Article_famille!A:B,2,FALSE)</f>
        <v>Mains</v>
      </c>
      <c r="P2225" t="e">
        <f>VLOOKUP(A2225,'Copier commandes wix'!I:N,4,FALSE)</f>
        <v>#N/A</v>
      </c>
      <c r="Q2225">
        <f>VLOOKUP(G2225,'effectif par contrat'!A:B,2,FALSE)</f>
        <v>38</v>
      </c>
    </row>
    <row r="2226" spans="1:17" x14ac:dyDescent="0.35">
      <c r="A2226" s="58" t="s">
        <v>2328</v>
      </c>
      <c r="B2226" s="40" t="s">
        <v>552</v>
      </c>
      <c r="C2226" s="40" t="str">
        <f t="shared" si="185"/>
        <v>eric</v>
      </c>
      <c r="D2226" s="40">
        <f t="shared" si="182"/>
        <v>5</v>
      </c>
      <c r="E2226" s="40">
        <f t="shared" si="183"/>
        <v>18</v>
      </c>
      <c r="F2226" s="40" t="str">
        <f t="shared" si="184"/>
        <v>sanchez-clary</v>
      </c>
      <c r="G2226" s="40" t="str">
        <f>VLOOKUP(F2226,'Effectif contrat'!A:B,2,FALSE)</f>
        <v>AIRBUS - MAINTENANCE FAL</v>
      </c>
      <c r="H2226" s="31" t="s">
        <v>19</v>
      </c>
      <c r="I2226" s="31" t="s">
        <v>229</v>
      </c>
      <c r="J2226" s="31">
        <v>41</v>
      </c>
      <c r="K2226" s="38">
        <v>35.89</v>
      </c>
      <c r="L2226" s="31">
        <v>1</v>
      </c>
      <c r="M2226" s="38">
        <v>35.89</v>
      </c>
      <c r="N2226" s="5"/>
      <c r="O2226" t="str">
        <f>VLOOKUP(I2226,Article_famille!A:B,2,FALSE)</f>
        <v>Pieds</v>
      </c>
      <c r="P2226" t="e">
        <f>VLOOKUP(A2226,'Copier commandes wix'!I:N,4,FALSE)</f>
        <v>#N/A</v>
      </c>
      <c r="Q2226">
        <f>VLOOKUP(G2226,'effectif par contrat'!A:B,2,FALSE)</f>
        <v>38</v>
      </c>
    </row>
    <row r="2227" spans="1:17" x14ac:dyDescent="0.35">
      <c r="A2227" s="58" t="s">
        <v>2329</v>
      </c>
      <c r="B2227" s="40" t="s">
        <v>576</v>
      </c>
      <c r="C2227" s="40" t="str">
        <f t="shared" si="185"/>
        <v>alexandre</v>
      </c>
      <c r="D2227" s="40">
        <f t="shared" si="182"/>
        <v>10</v>
      </c>
      <c r="E2227" s="40">
        <f t="shared" si="183"/>
        <v>20</v>
      </c>
      <c r="F2227" s="40" t="str">
        <f t="shared" si="184"/>
        <v>mourembles</v>
      </c>
      <c r="G2227" s="40" t="str">
        <f>VLOOKUP(F2227,'Effectif contrat'!A:B,2,FALSE)</f>
        <v>CLIENTS DIVERS - TRAVAUX &amp; MAINTENANCE</v>
      </c>
      <c r="H2227" s="31" t="s">
        <v>112</v>
      </c>
      <c r="I2227" s="31" t="s">
        <v>113</v>
      </c>
      <c r="J2227" s="31" t="s">
        <v>209</v>
      </c>
      <c r="K2227" s="38">
        <v>0</v>
      </c>
      <c r="L2227" s="31">
        <v>2</v>
      </c>
      <c r="M2227" s="38">
        <v>0</v>
      </c>
      <c r="N2227" s="5"/>
      <c r="O2227" t="str">
        <f>VLOOKUP(I2227,Article_famille!A:B,2,FALSE)</f>
        <v>VPI</v>
      </c>
      <c r="P2227" t="e">
        <f>VLOOKUP(A2227,'Copier commandes wix'!I:N,4,FALSE)</f>
        <v>#N/A</v>
      </c>
      <c r="Q2227">
        <f>VLOOKUP(G2227,'effectif par contrat'!A:B,2,FALSE)</f>
        <v>8</v>
      </c>
    </row>
    <row r="2228" spans="1:17" x14ac:dyDescent="0.35">
      <c r="A2228" s="58" t="s">
        <v>2329</v>
      </c>
      <c r="B2228" s="40" t="s">
        <v>576</v>
      </c>
      <c r="C2228" s="40" t="str">
        <f t="shared" si="185"/>
        <v>alexandre</v>
      </c>
      <c r="D2228" s="40">
        <f t="shared" si="182"/>
        <v>10</v>
      </c>
      <c r="E2228" s="40">
        <f t="shared" si="183"/>
        <v>20</v>
      </c>
      <c r="F2228" s="40" t="str">
        <f t="shared" si="184"/>
        <v>mourembles</v>
      </c>
      <c r="G2228" s="40" t="str">
        <f>VLOOKUP(F2228,'Effectif contrat'!A:B,2,FALSE)</f>
        <v>CLIENTS DIVERS - TRAVAUX &amp; MAINTENANCE</v>
      </c>
      <c r="H2228" s="32" t="s">
        <v>112</v>
      </c>
      <c r="I2228" s="32" t="s">
        <v>113</v>
      </c>
      <c r="J2228" s="32" t="s">
        <v>15</v>
      </c>
      <c r="K2228" s="39">
        <v>0</v>
      </c>
      <c r="L2228" s="32">
        <v>5</v>
      </c>
      <c r="M2228" s="39">
        <v>0</v>
      </c>
      <c r="N2228" s="6"/>
      <c r="O2228" t="str">
        <f>VLOOKUP(I2228,Article_famille!A:B,2,FALSE)</f>
        <v>VPI</v>
      </c>
      <c r="P2228" t="e">
        <f>VLOOKUP(A2228,'Copier commandes wix'!I:N,4,FALSE)</f>
        <v>#N/A</v>
      </c>
      <c r="Q2228">
        <f>VLOOKUP(G2228,'effectif par contrat'!A:B,2,FALSE)</f>
        <v>8</v>
      </c>
    </row>
    <row r="2229" spans="1:17" x14ac:dyDescent="0.35">
      <c r="A2229" s="58" t="s">
        <v>2329</v>
      </c>
      <c r="B2229" s="40" t="s">
        <v>576</v>
      </c>
      <c r="C2229" s="40" t="str">
        <f t="shared" si="185"/>
        <v>alexandre</v>
      </c>
      <c r="D2229" s="40">
        <f t="shared" si="182"/>
        <v>10</v>
      </c>
      <c r="E2229" s="40">
        <f t="shared" si="183"/>
        <v>20</v>
      </c>
      <c r="F2229" s="40" t="str">
        <f t="shared" si="184"/>
        <v>mourembles</v>
      </c>
      <c r="G2229" s="40" t="str">
        <f>VLOOKUP(F2229,'Effectif contrat'!A:B,2,FALSE)</f>
        <v>CLIENTS DIVERS - TRAVAUX &amp; MAINTENANCE</v>
      </c>
      <c r="H2229" s="31" t="s">
        <v>112</v>
      </c>
      <c r="I2229" s="31" t="s">
        <v>113</v>
      </c>
      <c r="J2229" s="31" t="s">
        <v>13</v>
      </c>
      <c r="K2229" s="38">
        <v>0</v>
      </c>
      <c r="L2229" s="31">
        <v>3</v>
      </c>
      <c r="M2229" s="38">
        <v>0</v>
      </c>
      <c r="N2229" s="5"/>
      <c r="O2229" t="str">
        <f>VLOOKUP(I2229,Article_famille!A:B,2,FALSE)</f>
        <v>VPI</v>
      </c>
      <c r="P2229" t="e">
        <f>VLOOKUP(A2229,'Copier commandes wix'!I:N,4,FALSE)</f>
        <v>#N/A</v>
      </c>
      <c r="Q2229">
        <f>VLOOKUP(G2229,'effectif par contrat'!A:B,2,FALSE)</f>
        <v>8</v>
      </c>
    </row>
    <row r="2230" spans="1:17" x14ac:dyDescent="0.35">
      <c r="A2230" s="58" t="s">
        <v>2329</v>
      </c>
      <c r="B2230" s="40" t="s">
        <v>576</v>
      </c>
      <c r="C2230" s="40" t="str">
        <f t="shared" si="185"/>
        <v>alexandre</v>
      </c>
      <c r="D2230" s="40">
        <f t="shared" si="182"/>
        <v>10</v>
      </c>
      <c r="E2230" s="40">
        <f t="shared" si="183"/>
        <v>20</v>
      </c>
      <c r="F2230" s="40" t="str">
        <f t="shared" si="184"/>
        <v>mourembles</v>
      </c>
      <c r="G2230" s="40" t="str">
        <f>VLOOKUP(F2230,'Effectif contrat'!A:B,2,FALSE)</f>
        <v>CLIENTS DIVERS - TRAVAUX &amp; MAINTENANCE</v>
      </c>
      <c r="H2230" s="32" t="s">
        <v>112</v>
      </c>
      <c r="I2230" s="32" t="s">
        <v>211</v>
      </c>
      <c r="J2230" s="32" t="s">
        <v>209</v>
      </c>
      <c r="K2230" s="39">
        <v>0</v>
      </c>
      <c r="L2230" s="32">
        <v>1</v>
      </c>
      <c r="M2230" s="39">
        <v>0</v>
      </c>
      <c r="N2230" s="6"/>
      <c r="O2230" t="str">
        <f>VLOOKUP(I2230,Article_famille!A:B,2,FALSE)</f>
        <v>VPI</v>
      </c>
      <c r="P2230" t="e">
        <f>VLOOKUP(A2230,'Copier commandes wix'!I:N,4,FALSE)</f>
        <v>#N/A</v>
      </c>
      <c r="Q2230">
        <f>VLOOKUP(G2230,'effectif par contrat'!A:B,2,FALSE)</f>
        <v>8</v>
      </c>
    </row>
    <row r="2231" spans="1:17" x14ac:dyDescent="0.35">
      <c r="A2231" s="58" t="s">
        <v>2329</v>
      </c>
      <c r="B2231" s="40" t="s">
        <v>576</v>
      </c>
      <c r="C2231" s="40" t="str">
        <f t="shared" si="185"/>
        <v>alexandre</v>
      </c>
      <c r="D2231" s="40">
        <f t="shared" si="182"/>
        <v>10</v>
      </c>
      <c r="E2231" s="40">
        <f t="shared" si="183"/>
        <v>20</v>
      </c>
      <c r="F2231" s="40" t="str">
        <f t="shared" si="184"/>
        <v>mourembles</v>
      </c>
      <c r="G2231" s="40" t="str">
        <f>VLOOKUP(F2231,'Effectif contrat'!A:B,2,FALSE)</f>
        <v>CLIENTS DIVERS - TRAVAUX &amp; MAINTENANCE</v>
      </c>
      <c r="H2231" s="31" t="s">
        <v>112</v>
      </c>
      <c r="I2231" s="31" t="s">
        <v>211</v>
      </c>
      <c r="J2231" s="31" t="s">
        <v>15</v>
      </c>
      <c r="K2231" s="38">
        <v>0</v>
      </c>
      <c r="L2231" s="31">
        <v>3</v>
      </c>
      <c r="M2231" s="38">
        <v>0</v>
      </c>
      <c r="N2231" s="5"/>
      <c r="O2231" t="str">
        <f>VLOOKUP(I2231,Article_famille!A:B,2,FALSE)</f>
        <v>VPI</v>
      </c>
      <c r="P2231" t="e">
        <f>VLOOKUP(A2231,'Copier commandes wix'!I:N,4,FALSE)</f>
        <v>#N/A</v>
      </c>
      <c r="Q2231">
        <f>VLOOKUP(G2231,'effectif par contrat'!A:B,2,FALSE)</f>
        <v>8</v>
      </c>
    </row>
    <row r="2232" spans="1:17" x14ac:dyDescent="0.35">
      <c r="A2232" s="58" t="s">
        <v>2329</v>
      </c>
      <c r="B2232" s="40" t="s">
        <v>576</v>
      </c>
      <c r="C2232" s="40" t="str">
        <f t="shared" si="185"/>
        <v>alexandre</v>
      </c>
      <c r="D2232" s="40">
        <f t="shared" si="182"/>
        <v>10</v>
      </c>
      <c r="E2232" s="40">
        <f t="shared" si="183"/>
        <v>20</v>
      </c>
      <c r="F2232" s="40" t="str">
        <f t="shared" si="184"/>
        <v>mourembles</v>
      </c>
      <c r="G2232" s="40" t="str">
        <f>VLOOKUP(F2232,'Effectif contrat'!A:B,2,FALSE)</f>
        <v>CLIENTS DIVERS - TRAVAUX &amp; MAINTENANCE</v>
      </c>
      <c r="H2232" s="32" t="s">
        <v>112</v>
      </c>
      <c r="I2232" s="32" t="s">
        <v>211</v>
      </c>
      <c r="J2232" s="32" t="s">
        <v>13</v>
      </c>
      <c r="K2232" s="39">
        <v>0</v>
      </c>
      <c r="L2232" s="32">
        <v>1</v>
      </c>
      <c r="M2232" s="39">
        <v>0</v>
      </c>
      <c r="N2232" s="6"/>
      <c r="O2232" t="str">
        <f>VLOOKUP(I2232,Article_famille!A:B,2,FALSE)</f>
        <v>VPI</v>
      </c>
      <c r="P2232" t="e">
        <f>VLOOKUP(A2232,'Copier commandes wix'!I:N,4,FALSE)</f>
        <v>#N/A</v>
      </c>
      <c r="Q2232">
        <f>VLOOKUP(G2232,'effectif par contrat'!A:B,2,FALSE)</f>
        <v>8</v>
      </c>
    </row>
    <row r="2233" spans="1:17" x14ac:dyDescent="0.35">
      <c r="A2233" s="58" t="s">
        <v>2330</v>
      </c>
      <c r="B2233" s="40" t="s">
        <v>2669</v>
      </c>
      <c r="C2233" s="40" t="str">
        <f t="shared" si="185"/>
        <v>Chrstophe</v>
      </c>
      <c r="D2233" s="40">
        <f t="shared" si="182"/>
        <v>10</v>
      </c>
      <c r="E2233" s="40">
        <f t="shared" si="183"/>
        <v>20</v>
      </c>
      <c r="F2233" s="40" t="str">
        <f t="shared" si="184"/>
        <v>Suberville</v>
      </c>
      <c r="G2233" s="40" t="str">
        <f>VLOOKUP(F2233,'Effectif contrat'!A:B,2,FALSE)</f>
        <v>ATR - MAINTENANCE</v>
      </c>
      <c r="H2233" s="31" t="s">
        <v>574</v>
      </c>
      <c r="I2233" s="31" t="s">
        <v>1560</v>
      </c>
      <c r="J2233" s="31">
        <v>43</v>
      </c>
      <c r="K2233" s="38">
        <v>59.5</v>
      </c>
      <c r="L2233" s="31">
        <v>1</v>
      </c>
      <c r="M2233" s="38">
        <v>59.5</v>
      </c>
      <c r="N2233" s="5"/>
      <c r="O2233" t="str">
        <f>VLOOKUP(I2233,Article_famille!A:B,2,FALSE)</f>
        <v>Pieds</v>
      </c>
      <c r="P2233" t="e">
        <f>VLOOKUP(A2233,'Copier commandes wix'!I:N,4,FALSE)</f>
        <v>#N/A</v>
      </c>
      <c r="Q2233">
        <f>VLOOKUP(G2233,'effectif par contrat'!A:B,2,FALSE)</f>
        <v>7</v>
      </c>
    </row>
    <row r="2234" spans="1:17" x14ac:dyDescent="0.35">
      <c r="A2234" s="58" t="s">
        <v>2330</v>
      </c>
      <c r="B2234" s="40" t="s">
        <v>2669</v>
      </c>
      <c r="C2234" s="40" t="str">
        <f t="shared" si="185"/>
        <v>Chrstophe</v>
      </c>
      <c r="D2234" s="40">
        <f t="shared" si="182"/>
        <v>10</v>
      </c>
      <c r="E2234" s="40">
        <f t="shared" si="183"/>
        <v>20</v>
      </c>
      <c r="F2234" s="40" t="str">
        <f t="shared" si="184"/>
        <v>Suberville</v>
      </c>
      <c r="G2234" s="40" t="str">
        <f>VLOOKUP(F2234,'Effectif contrat'!A:B,2,FALSE)</f>
        <v>ATR - MAINTENANCE</v>
      </c>
      <c r="H2234" s="32" t="s">
        <v>19</v>
      </c>
      <c r="I2234" s="32" t="s">
        <v>62</v>
      </c>
      <c r="J2234" s="32" t="s">
        <v>480</v>
      </c>
      <c r="K2234" s="39">
        <v>4.26</v>
      </c>
      <c r="L2234" s="32">
        <v>1</v>
      </c>
      <c r="M2234" s="39">
        <v>4.26</v>
      </c>
      <c r="N2234" s="6"/>
      <c r="O2234" t="str">
        <f>VLOOKUP(I2234,Article_famille!A:B,2,FALSE)</f>
        <v>Pieds</v>
      </c>
      <c r="P2234" t="e">
        <f>VLOOKUP(A2234,'Copier commandes wix'!I:N,4,FALSE)</f>
        <v>#N/A</v>
      </c>
      <c r="Q2234">
        <f>VLOOKUP(G2234,'effectif par contrat'!A:B,2,FALSE)</f>
        <v>7</v>
      </c>
    </row>
    <row r="2235" spans="1:17" x14ac:dyDescent="0.35">
      <c r="A2235" s="58" t="s">
        <v>2331</v>
      </c>
      <c r="B2235" s="40" t="s">
        <v>100</v>
      </c>
      <c r="C2235" s="40" t="str">
        <f t="shared" si="185"/>
        <v>christophe</v>
      </c>
      <c r="D2235" s="40">
        <f t="shared" si="182"/>
        <v>11</v>
      </c>
      <c r="E2235" s="40">
        <f t="shared" si="183"/>
        <v>17</v>
      </c>
      <c r="F2235" s="40" t="str">
        <f t="shared" si="184"/>
        <v>combes</v>
      </c>
      <c r="G2235" s="40" t="str">
        <f>VLOOKUP(F2235,'Effectif contrat'!A:B,2,FALSE)</f>
        <v>AIRBUS - MAINTENANCE MOSE</v>
      </c>
      <c r="H2235" s="31" t="s">
        <v>574</v>
      </c>
      <c r="I2235" s="31" t="s">
        <v>575</v>
      </c>
      <c r="J2235" s="31">
        <v>44</v>
      </c>
      <c r="K2235" s="38">
        <v>61.5</v>
      </c>
      <c r="L2235" s="31">
        <v>1</v>
      </c>
      <c r="M2235" s="38">
        <v>61.5</v>
      </c>
      <c r="N2235" s="5"/>
      <c r="O2235" t="str">
        <f>VLOOKUP(I2235,Article_famille!A:B,2,FALSE)</f>
        <v>Pieds</v>
      </c>
      <c r="P2235" t="e">
        <f>VLOOKUP(A2235,'Copier commandes wix'!I:N,4,FALSE)</f>
        <v>#N/A</v>
      </c>
      <c r="Q2235">
        <f>VLOOKUP(G2235,'effectif par contrat'!A:B,2,FALSE)</f>
        <v>37</v>
      </c>
    </row>
    <row r="2236" spans="1:17" x14ac:dyDescent="0.35">
      <c r="A2236" s="58" t="s">
        <v>2333</v>
      </c>
      <c r="B2236" s="40" t="s">
        <v>2332</v>
      </c>
      <c r="C2236" s="40" t="str">
        <f t="shared" si="185"/>
        <v>Pierric</v>
      </c>
      <c r="D2236" s="40">
        <f t="shared" si="182"/>
        <v>8</v>
      </c>
      <c r="E2236" s="40">
        <f t="shared" si="183"/>
        <v>15</v>
      </c>
      <c r="F2236" s="40" t="str">
        <f t="shared" si="184"/>
        <v>ROUJEAN</v>
      </c>
      <c r="G2236" s="40" t="str">
        <f>VLOOKUP(F2236,'Effectif contrat'!A:B,2,FALSE)</f>
        <v xml:space="preserve">AIRBUS - MAINTENANCE OES </v>
      </c>
      <c r="H2236" s="31" t="s">
        <v>19</v>
      </c>
      <c r="I2236" s="31" t="s">
        <v>37</v>
      </c>
      <c r="J2236" s="31">
        <v>43</v>
      </c>
      <c r="K2236" s="38">
        <v>35.200000000000003</v>
      </c>
      <c r="L2236" s="31">
        <v>1</v>
      </c>
      <c r="M2236" s="38">
        <v>35.200000000000003</v>
      </c>
      <c r="N2236" s="5"/>
      <c r="O2236" t="str">
        <f>VLOOKUP(I2236,Article_famille!A:B,2,FALSE)</f>
        <v>Pieds</v>
      </c>
      <c r="P2236" t="e">
        <f>VLOOKUP(A2236,'Copier commandes wix'!I:N,4,FALSE)</f>
        <v>#N/A</v>
      </c>
      <c r="Q2236">
        <f>VLOOKUP(G2236,'effectif par contrat'!A:B,2,FALSE)</f>
        <v>34</v>
      </c>
    </row>
    <row r="2237" spans="1:17" x14ac:dyDescent="0.35">
      <c r="A2237" s="58" t="s">
        <v>2335</v>
      </c>
      <c r="B2237" s="40" t="s">
        <v>2334</v>
      </c>
      <c r="C2237" s="40" t="str">
        <f t="shared" si="185"/>
        <v>Ilyes</v>
      </c>
      <c r="D2237" s="40">
        <f t="shared" si="182"/>
        <v>6</v>
      </c>
      <c r="E2237" s="40">
        <f t="shared" si="183"/>
        <v>16</v>
      </c>
      <c r="F2237" s="40" t="str">
        <f t="shared" si="184"/>
        <v>BENMOKHTAR</v>
      </c>
      <c r="G2237" s="40" t="str">
        <f>VLOOKUP(F2237,'Effectif contrat'!A:B,2,FALSE)</f>
        <v xml:space="preserve">AIRBUS - MAINTENANCE OES </v>
      </c>
      <c r="H2237" s="31" t="s">
        <v>112</v>
      </c>
      <c r="I2237" s="31" t="s">
        <v>208</v>
      </c>
      <c r="J2237" s="31" t="s">
        <v>615</v>
      </c>
      <c r="K2237" s="38">
        <v>0</v>
      </c>
      <c r="L2237" s="31">
        <v>2</v>
      </c>
      <c r="M2237" s="38">
        <v>0</v>
      </c>
      <c r="N2237" s="5"/>
      <c r="O2237" t="str">
        <f>VLOOKUP(I2237,Article_famille!A:B,2,FALSE)</f>
        <v>VPI</v>
      </c>
      <c r="P2237" t="e">
        <f>VLOOKUP(A2237,'Copier commandes wix'!I:N,4,FALSE)</f>
        <v>#N/A</v>
      </c>
      <c r="Q2237">
        <f>VLOOKUP(G2237,'effectif par contrat'!A:B,2,FALSE)</f>
        <v>34</v>
      </c>
    </row>
    <row r="2238" spans="1:17" x14ac:dyDescent="0.35">
      <c r="A2238" s="58" t="s">
        <v>2335</v>
      </c>
      <c r="B2238" s="40" t="s">
        <v>2334</v>
      </c>
      <c r="C2238" s="40" t="str">
        <f t="shared" si="185"/>
        <v>Ilyes</v>
      </c>
      <c r="D2238" s="40">
        <f t="shared" si="182"/>
        <v>6</v>
      </c>
      <c r="E2238" s="40">
        <f t="shared" si="183"/>
        <v>16</v>
      </c>
      <c r="F2238" s="40" t="str">
        <f t="shared" si="184"/>
        <v>BENMOKHTAR</v>
      </c>
      <c r="G2238" s="40" t="str">
        <f>VLOOKUP(F2238,'Effectif contrat'!A:B,2,FALSE)</f>
        <v xml:space="preserve">AIRBUS - MAINTENANCE OES </v>
      </c>
      <c r="H2238" s="32" t="s">
        <v>112</v>
      </c>
      <c r="I2238" s="32" t="s">
        <v>207</v>
      </c>
      <c r="J2238" s="32" t="s">
        <v>493</v>
      </c>
      <c r="K2238" s="39">
        <v>0</v>
      </c>
      <c r="L2238" s="32">
        <v>3</v>
      </c>
      <c r="M2238" s="39">
        <v>0</v>
      </c>
      <c r="N2238" s="6"/>
      <c r="O2238" t="str">
        <f>VLOOKUP(I2238,Article_famille!A:B,2,FALSE)</f>
        <v>VPI</v>
      </c>
      <c r="P2238" t="e">
        <f>VLOOKUP(A2238,'Copier commandes wix'!I:N,4,FALSE)</f>
        <v>#N/A</v>
      </c>
      <c r="Q2238">
        <f>VLOOKUP(G2238,'effectif par contrat'!A:B,2,FALSE)</f>
        <v>34</v>
      </c>
    </row>
    <row r="2239" spans="1:17" x14ac:dyDescent="0.35">
      <c r="A2239" s="58" t="s">
        <v>2336</v>
      </c>
      <c r="B2239" s="40" t="s">
        <v>524</v>
      </c>
      <c r="C2239" s="40" t="str">
        <f t="shared" si="185"/>
        <v>benjamin</v>
      </c>
      <c r="D2239" s="40">
        <f t="shared" si="182"/>
        <v>9</v>
      </c>
      <c r="E2239" s="40">
        <f t="shared" si="183"/>
        <v>18</v>
      </c>
      <c r="F2239" s="40" t="str">
        <f t="shared" si="184"/>
        <v>cabrignac</v>
      </c>
      <c r="G2239" s="40" t="str">
        <f>VLOOKUP(F2239,'Effectif contrat'!A:B,2,FALSE)</f>
        <v>CLIENTS DIVERS - TRAVAUX &amp; MAINTENANCE</v>
      </c>
      <c r="H2239" s="31" t="s">
        <v>19</v>
      </c>
      <c r="I2239" s="31" t="s">
        <v>2287</v>
      </c>
      <c r="J2239" s="31" t="s">
        <v>15</v>
      </c>
      <c r="K2239" s="38">
        <v>6.64</v>
      </c>
      <c r="L2239" s="31">
        <v>3</v>
      </c>
      <c r="M2239" s="38">
        <v>19.920000000000002</v>
      </c>
      <c r="N2239" s="5"/>
      <c r="O2239" t="str">
        <f>VLOOKUP(I2239,Article_famille!A:B,2,FALSE)</f>
        <v>Mains</v>
      </c>
      <c r="P2239" t="e">
        <f>VLOOKUP(A2239,'Copier commandes wix'!I:N,4,FALSE)</f>
        <v>#N/A</v>
      </c>
      <c r="Q2239">
        <f>VLOOKUP(G2239,'effectif par contrat'!A:B,2,FALSE)</f>
        <v>8</v>
      </c>
    </row>
    <row r="2240" spans="1:17" x14ac:dyDescent="0.35">
      <c r="A2240" s="58" t="s">
        <v>2336</v>
      </c>
      <c r="B2240" s="40" t="s">
        <v>524</v>
      </c>
      <c r="C2240" s="40" t="str">
        <f t="shared" si="185"/>
        <v>benjamin</v>
      </c>
      <c r="D2240" s="40">
        <f t="shared" si="182"/>
        <v>9</v>
      </c>
      <c r="E2240" s="40">
        <f t="shared" si="183"/>
        <v>18</v>
      </c>
      <c r="F2240" s="40" t="str">
        <f t="shared" si="184"/>
        <v>cabrignac</v>
      </c>
      <c r="G2240" s="40" t="str">
        <f>VLOOKUP(F2240,'Effectif contrat'!A:B,2,FALSE)</f>
        <v>CLIENTS DIVERS - TRAVAUX &amp; MAINTENANCE</v>
      </c>
      <c r="H2240" s="32" t="s">
        <v>19</v>
      </c>
      <c r="I2240" s="32" t="s">
        <v>2287</v>
      </c>
      <c r="J2240" s="32" t="s">
        <v>13</v>
      </c>
      <c r="K2240" s="39">
        <v>6.64</v>
      </c>
      <c r="L2240" s="32">
        <v>3</v>
      </c>
      <c r="M2240" s="39">
        <v>19.920000000000002</v>
      </c>
      <c r="N2240" s="6"/>
      <c r="O2240" t="str">
        <f>VLOOKUP(I2240,Article_famille!A:B,2,FALSE)</f>
        <v>Mains</v>
      </c>
      <c r="P2240" t="e">
        <f>VLOOKUP(A2240,'Copier commandes wix'!I:N,4,FALSE)</f>
        <v>#N/A</v>
      </c>
      <c r="Q2240">
        <f>VLOOKUP(G2240,'effectif par contrat'!A:B,2,FALSE)</f>
        <v>8</v>
      </c>
    </row>
    <row r="2241" spans="1:17" x14ac:dyDescent="0.35">
      <c r="A2241" s="58" t="s">
        <v>2336</v>
      </c>
      <c r="B2241" s="40" t="s">
        <v>524</v>
      </c>
      <c r="C2241" s="40" t="str">
        <f t="shared" si="185"/>
        <v>benjamin</v>
      </c>
      <c r="D2241" s="40">
        <f t="shared" ref="D2241:D2304" si="186">LEN(C2241)+1</f>
        <v>9</v>
      </c>
      <c r="E2241" s="40">
        <f t="shared" ref="E2241:E2304" si="187">LEN(B2241)</f>
        <v>18</v>
      </c>
      <c r="F2241" s="40" t="str">
        <f t="shared" si="184"/>
        <v>cabrignac</v>
      </c>
      <c r="G2241" s="40" t="str">
        <f>VLOOKUP(F2241,'Effectif contrat'!A:B,2,FALSE)</f>
        <v>CLIENTS DIVERS - TRAVAUX &amp; MAINTENANCE</v>
      </c>
      <c r="H2241" s="31" t="s">
        <v>19</v>
      </c>
      <c r="I2241" s="31" t="s">
        <v>20</v>
      </c>
      <c r="J2241" s="31">
        <v>9</v>
      </c>
      <c r="K2241" s="38">
        <v>3.71</v>
      </c>
      <c r="L2241" s="31">
        <v>5</v>
      </c>
      <c r="M2241" s="38">
        <v>18.55</v>
      </c>
      <c r="N2241" s="5"/>
      <c r="O2241" t="str">
        <f>VLOOKUP(I2241,Article_famille!A:B,2,FALSE)</f>
        <v>Mains</v>
      </c>
      <c r="P2241" t="e">
        <f>VLOOKUP(A2241,'Copier commandes wix'!I:N,4,FALSE)</f>
        <v>#N/A</v>
      </c>
      <c r="Q2241">
        <f>VLOOKUP(G2241,'effectif par contrat'!A:B,2,FALSE)</f>
        <v>8</v>
      </c>
    </row>
    <row r="2242" spans="1:17" x14ac:dyDescent="0.35">
      <c r="A2242" s="58" t="s">
        <v>2336</v>
      </c>
      <c r="B2242" s="40" t="s">
        <v>524</v>
      </c>
      <c r="C2242" s="40" t="str">
        <f t="shared" si="185"/>
        <v>benjamin</v>
      </c>
      <c r="D2242" s="40">
        <f t="shared" si="186"/>
        <v>9</v>
      </c>
      <c r="E2242" s="40">
        <f t="shared" si="187"/>
        <v>18</v>
      </c>
      <c r="F2242" s="40" t="str">
        <f t="shared" si="184"/>
        <v>cabrignac</v>
      </c>
      <c r="G2242" s="40" t="str">
        <f>VLOOKUP(F2242,'Effectif contrat'!A:B,2,FALSE)</f>
        <v>CLIENTS DIVERS - TRAVAUX &amp; MAINTENANCE</v>
      </c>
      <c r="H2242" s="32" t="s">
        <v>19</v>
      </c>
      <c r="I2242" s="32" t="s">
        <v>20</v>
      </c>
      <c r="J2242" s="32">
        <v>10</v>
      </c>
      <c r="K2242" s="39">
        <v>3.71</v>
      </c>
      <c r="L2242" s="32">
        <v>5</v>
      </c>
      <c r="M2242" s="39">
        <v>18.55</v>
      </c>
      <c r="N2242" s="6"/>
      <c r="O2242" t="str">
        <f>VLOOKUP(I2242,Article_famille!A:B,2,FALSE)</f>
        <v>Mains</v>
      </c>
      <c r="P2242" t="e">
        <f>VLOOKUP(A2242,'Copier commandes wix'!I:N,4,FALSE)</f>
        <v>#N/A</v>
      </c>
      <c r="Q2242">
        <f>VLOOKUP(G2242,'effectif par contrat'!A:B,2,FALSE)</f>
        <v>8</v>
      </c>
    </row>
    <row r="2243" spans="1:17" x14ac:dyDescent="0.35">
      <c r="A2243" s="58" t="s">
        <v>2337</v>
      </c>
      <c r="B2243" s="40" t="s">
        <v>524</v>
      </c>
      <c r="C2243" s="40" t="str">
        <f t="shared" si="185"/>
        <v>benjamin</v>
      </c>
      <c r="D2243" s="40">
        <f t="shared" si="186"/>
        <v>9</v>
      </c>
      <c r="E2243" s="40">
        <f t="shared" si="187"/>
        <v>18</v>
      </c>
      <c r="F2243" s="40" t="str">
        <f t="shared" si="184"/>
        <v>cabrignac</v>
      </c>
      <c r="G2243" s="40" t="str">
        <f>VLOOKUP(F2243,'Effectif contrat'!A:B,2,FALSE)</f>
        <v>CLIENTS DIVERS - TRAVAUX &amp; MAINTENANCE</v>
      </c>
      <c r="H2243" s="31" t="s">
        <v>112</v>
      </c>
      <c r="I2243" s="31" t="s">
        <v>603</v>
      </c>
      <c r="J2243" s="31" t="s">
        <v>615</v>
      </c>
      <c r="K2243" s="38">
        <v>0</v>
      </c>
      <c r="L2243" s="31">
        <v>3</v>
      </c>
      <c r="M2243" s="38">
        <v>0</v>
      </c>
      <c r="N2243" s="5"/>
      <c r="O2243" t="str">
        <f>VLOOKUP(I2243,Article_famille!A:B,2,FALSE)</f>
        <v>VPI</v>
      </c>
      <c r="P2243" t="e">
        <f>VLOOKUP(A2243,'Copier commandes wix'!I:N,4,FALSE)</f>
        <v>#N/A</v>
      </c>
      <c r="Q2243">
        <f>VLOOKUP(G2243,'effectif par contrat'!A:B,2,FALSE)</f>
        <v>8</v>
      </c>
    </row>
    <row r="2244" spans="1:17" x14ac:dyDescent="0.35">
      <c r="A2244" s="58" t="s">
        <v>2337</v>
      </c>
      <c r="B2244" s="40" t="s">
        <v>524</v>
      </c>
      <c r="C2244" s="40" t="str">
        <f t="shared" si="185"/>
        <v>benjamin</v>
      </c>
      <c r="D2244" s="40">
        <f t="shared" si="186"/>
        <v>9</v>
      </c>
      <c r="E2244" s="40">
        <f t="shared" si="187"/>
        <v>18</v>
      </c>
      <c r="F2244" s="40" t="str">
        <f t="shared" si="184"/>
        <v>cabrignac</v>
      </c>
      <c r="G2244" s="40" t="str">
        <f>VLOOKUP(F2244,'Effectif contrat'!A:B,2,FALSE)</f>
        <v>CLIENTS DIVERS - TRAVAUX &amp; MAINTENANCE</v>
      </c>
      <c r="H2244" s="32" t="s">
        <v>112</v>
      </c>
      <c r="I2244" s="32" t="s">
        <v>601</v>
      </c>
      <c r="J2244" s="32" t="s">
        <v>615</v>
      </c>
      <c r="K2244" s="39">
        <v>0</v>
      </c>
      <c r="L2244" s="32">
        <v>2</v>
      </c>
      <c r="M2244" s="39">
        <v>0</v>
      </c>
      <c r="N2244" s="6"/>
      <c r="O2244" t="str">
        <f>VLOOKUP(I2244,Article_famille!A:B,2,FALSE)</f>
        <v>VPI</v>
      </c>
      <c r="P2244" t="e">
        <f>VLOOKUP(A2244,'Copier commandes wix'!I:N,4,FALSE)</f>
        <v>#N/A</v>
      </c>
      <c r="Q2244">
        <f>VLOOKUP(G2244,'effectif par contrat'!A:B,2,FALSE)</f>
        <v>8</v>
      </c>
    </row>
    <row r="2245" spans="1:17" x14ac:dyDescent="0.35">
      <c r="A2245" s="58" t="s">
        <v>2291</v>
      </c>
      <c r="B2245" s="40" t="s">
        <v>524</v>
      </c>
      <c r="C2245" s="40" t="str">
        <f t="shared" si="185"/>
        <v>benjamin</v>
      </c>
      <c r="D2245" s="40">
        <f t="shared" si="186"/>
        <v>9</v>
      </c>
      <c r="E2245" s="40">
        <f t="shared" si="187"/>
        <v>18</v>
      </c>
      <c r="F2245" s="40" t="str">
        <f t="shared" si="184"/>
        <v>cabrignac</v>
      </c>
      <c r="G2245" s="40" t="str">
        <f>VLOOKUP(F2245,'Effectif contrat'!A:B,2,FALSE)</f>
        <v>CLIENTS DIVERS - TRAVAUX &amp; MAINTENANCE</v>
      </c>
      <c r="H2245" s="31" t="s">
        <v>112</v>
      </c>
      <c r="I2245" s="31" t="s">
        <v>601</v>
      </c>
      <c r="J2245" s="31" t="s">
        <v>605</v>
      </c>
      <c r="K2245" s="38">
        <v>0</v>
      </c>
      <c r="L2245" s="31">
        <v>2</v>
      </c>
      <c r="M2245" s="38">
        <v>0</v>
      </c>
      <c r="N2245" s="5"/>
      <c r="O2245" t="str">
        <f>VLOOKUP(I2245,Article_famille!A:B,2,FALSE)</f>
        <v>VPI</v>
      </c>
      <c r="P2245" t="e">
        <f>VLOOKUP(A2245,'Copier commandes wix'!I:N,4,FALSE)</f>
        <v>#N/A</v>
      </c>
      <c r="Q2245">
        <f>VLOOKUP(G2245,'effectif par contrat'!A:B,2,FALSE)</f>
        <v>8</v>
      </c>
    </row>
    <row r="2246" spans="1:17" x14ac:dyDescent="0.35">
      <c r="A2246" s="58" t="s">
        <v>2291</v>
      </c>
      <c r="B2246" s="40" t="s">
        <v>524</v>
      </c>
      <c r="C2246" s="40" t="str">
        <f t="shared" si="185"/>
        <v>benjamin</v>
      </c>
      <c r="D2246" s="40">
        <f t="shared" si="186"/>
        <v>9</v>
      </c>
      <c r="E2246" s="40">
        <f t="shared" si="187"/>
        <v>18</v>
      </c>
      <c r="F2246" s="40" t="str">
        <f t="shared" si="184"/>
        <v>cabrignac</v>
      </c>
      <c r="G2246" s="40" t="str">
        <f>VLOOKUP(F2246,'Effectif contrat'!A:B,2,FALSE)</f>
        <v>CLIENTS DIVERS - TRAVAUX &amp; MAINTENANCE</v>
      </c>
      <c r="H2246" s="32" t="s">
        <v>112</v>
      </c>
      <c r="I2246" s="32" t="s">
        <v>603</v>
      </c>
      <c r="J2246" s="32" t="s">
        <v>602</v>
      </c>
      <c r="K2246" s="39">
        <v>0</v>
      </c>
      <c r="L2246" s="32">
        <v>3</v>
      </c>
      <c r="M2246" s="39">
        <v>0</v>
      </c>
      <c r="N2246" s="6"/>
      <c r="O2246" t="str">
        <f>VLOOKUP(I2246,Article_famille!A:B,2,FALSE)</f>
        <v>VPI</v>
      </c>
      <c r="P2246" t="e">
        <f>VLOOKUP(A2246,'Copier commandes wix'!I:N,4,FALSE)</f>
        <v>#N/A</v>
      </c>
      <c r="Q2246">
        <f>VLOOKUP(G2246,'effectif par contrat'!A:B,2,FALSE)</f>
        <v>8</v>
      </c>
    </row>
    <row r="2247" spans="1:17" x14ac:dyDescent="0.35">
      <c r="A2247" s="58" t="s">
        <v>2338</v>
      </c>
      <c r="B2247" s="40" t="s">
        <v>450</v>
      </c>
      <c r="C2247" s="40" t="str">
        <f t="shared" si="185"/>
        <v>stephane</v>
      </c>
      <c r="D2247" s="40">
        <f t="shared" si="186"/>
        <v>9</v>
      </c>
      <c r="E2247" s="40">
        <f t="shared" si="187"/>
        <v>15</v>
      </c>
      <c r="F2247" s="40" t="str">
        <f t="shared" si="184"/>
        <v>rodier</v>
      </c>
      <c r="G2247" s="40" t="str">
        <f>VLOOKUP(F2247,'Effectif contrat'!A:B,2,FALSE)</f>
        <v>CLIENTS DIVERS - TRAVAUX &amp; MAINTENANCE</v>
      </c>
      <c r="H2247" s="31" t="s">
        <v>112</v>
      </c>
      <c r="I2247" s="31" t="s">
        <v>603</v>
      </c>
      <c r="J2247" s="31" t="s">
        <v>602</v>
      </c>
      <c r="K2247" s="38">
        <v>0</v>
      </c>
      <c r="L2247" s="31">
        <v>1</v>
      </c>
      <c r="M2247" s="38">
        <v>0</v>
      </c>
      <c r="N2247" s="5"/>
      <c r="O2247" t="str">
        <f>VLOOKUP(I2247,Article_famille!A:B,2,FALSE)</f>
        <v>VPI</v>
      </c>
      <c r="P2247" t="e">
        <f>VLOOKUP(A2247,'Copier commandes wix'!I:N,4,FALSE)</f>
        <v>#N/A</v>
      </c>
      <c r="Q2247">
        <f>VLOOKUP(G2247,'effectif par contrat'!A:B,2,FALSE)</f>
        <v>8</v>
      </c>
    </row>
    <row r="2248" spans="1:17" x14ac:dyDescent="0.35">
      <c r="A2248" s="58" t="s">
        <v>2338</v>
      </c>
      <c r="B2248" s="40" t="s">
        <v>450</v>
      </c>
      <c r="C2248" s="40" t="str">
        <f t="shared" si="185"/>
        <v>stephane</v>
      </c>
      <c r="D2248" s="40">
        <f t="shared" si="186"/>
        <v>9</v>
      </c>
      <c r="E2248" s="40">
        <f t="shared" si="187"/>
        <v>15</v>
      </c>
      <c r="F2248" s="40" t="str">
        <f t="shared" si="184"/>
        <v>rodier</v>
      </c>
      <c r="G2248" s="40" t="str">
        <f>VLOOKUP(F2248,'Effectif contrat'!A:B,2,FALSE)</f>
        <v>CLIENTS DIVERS - TRAVAUX &amp; MAINTENANCE</v>
      </c>
      <c r="H2248" s="32" t="s">
        <v>112</v>
      </c>
      <c r="I2248" s="32" t="s">
        <v>601</v>
      </c>
      <c r="J2248" s="32" t="s">
        <v>605</v>
      </c>
      <c r="K2248" s="39">
        <v>0</v>
      </c>
      <c r="L2248" s="32">
        <v>1</v>
      </c>
      <c r="M2248" s="39">
        <v>0</v>
      </c>
      <c r="N2248" s="6"/>
      <c r="O2248" t="str">
        <f>VLOOKUP(I2248,Article_famille!A:B,2,FALSE)</f>
        <v>VPI</v>
      </c>
      <c r="P2248" t="e">
        <f>VLOOKUP(A2248,'Copier commandes wix'!I:N,4,FALSE)</f>
        <v>#N/A</v>
      </c>
      <c r="Q2248">
        <f>VLOOKUP(G2248,'effectif par contrat'!A:B,2,FALSE)</f>
        <v>8</v>
      </c>
    </row>
    <row r="2249" spans="1:17" x14ac:dyDescent="0.35">
      <c r="A2249" s="58" t="s">
        <v>2338</v>
      </c>
      <c r="B2249" s="40" t="s">
        <v>450</v>
      </c>
      <c r="C2249" s="40" t="str">
        <f t="shared" si="185"/>
        <v>stephane</v>
      </c>
      <c r="D2249" s="40">
        <f t="shared" si="186"/>
        <v>9</v>
      </c>
      <c r="E2249" s="40">
        <f t="shared" si="187"/>
        <v>15</v>
      </c>
      <c r="F2249" s="40" t="str">
        <f t="shared" si="184"/>
        <v>rodier</v>
      </c>
      <c r="G2249" s="40" t="str">
        <f>VLOOKUP(F2249,'Effectif contrat'!A:B,2,FALSE)</f>
        <v>CLIENTS DIVERS - TRAVAUX &amp; MAINTENANCE</v>
      </c>
      <c r="H2249" s="31" t="s">
        <v>19</v>
      </c>
      <c r="I2249" s="31" t="s">
        <v>229</v>
      </c>
      <c r="J2249" s="31">
        <v>42</v>
      </c>
      <c r="K2249" s="38">
        <v>35.89</v>
      </c>
      <c r="L2249" s="31">
        <v>1</v>
      </c>
      <c r="M2249" s="38">
        <v>35.89</v>
      </c>
      <c r="N2249" s="5"/>
      <c r="O2249" t="str">
        <f>VLOOKUP(I2249,Article_famille!A:B,2,FALSE)</f>
        <v>Pieds</v>
      </c>
      <c r="P2249" t="e">
        <f>VLOOKUP(A2249,'Copier commandes wix'!I:N,4,FALSE)</f>
        <v>#N/A</v>
      </c>
      <c r="Q2249">
        <f>VLOOKUP(G2249,'effectif par contrat'!A:B,2,FALSE)</f>
        <v>8</v>
      </c>
    </row>
    <row r="2250" spans="1:17" x14ac:dyDescent="0.35">
      <c r="A2250" s="58" t="s">
        <v>2338</v>
      </c>
      <c r="B2250" s="40" t="s">
        <v>450</v>
      </c>
      <c r="C2250" s="40" t="str">
        <f t="shared" si="185"/>
        <v>stephane</v>
      </c>
      <c r="D2250" s="40">
        <f t="shared" si="186"/>
        <v>9</v>
      </c>
      <c r="E2250" s="40">
        <f t="shared" si="187"/>
        <v>15</v>
      </c>
      <c r="F2250" s="40" t="str">
        <f t="shared" si="184"/>
        <v>rodier</v>
      </c>
      <c r="G2250" s="40" t="str">
        <f>VLOOKUP(F2250,'Effectif contrat'!A:B,2,FALSE)</f>
        <v>CLIENTS DIVERS - TRAVAUX &amp; MAINTENANCE</v>
      </c>
      <c r="H2250" s="32" t="s">
        <v>19</v>
      </c>
      <c r="I2250" s="32" t="s">
        <v>229</v>
      </c>
      <c r="J2250" s="32">
        <v>43</v>
      </c>
      <c r="K2250" s="39">
        <v>35.89</v>
      </c>
      <c r="L2250" s="32">
        <v>1</v>
      </c>
      <c r="M2250" s="39">
        <v>35.89</v>
      </c>
      <c r="N2250" s="6"/>
      <c r="O2250" t="str">
        <f>VLOOKUP(I2250,Article_famille!A:B,2,FALSE)</f>
        <v>Pieds</v>
      </c>
      <c r="P2250" t="e">
        <f>VLOOKUP(A2250,'Copier commandes wix'!I:N,4,FALSE)</f>
        <v>#N/A</v>
      </c>
      <c r="Q2250">
        <f>VLOOKUP(G2250,'effectif par contrat'!A:B,2,FALSE)</f>
        <v>8</v>
      </c>
    </row>
    <row r="2251" spans="1:17" x14ac:dyDescent="0.35">
      <c r="A2251" s="58" t="s">
        <v>2338</v>
      </c>
      <c r="B2251" s="40" t="s">
        <v>450</v>
      </c>
      <c r="C2251" s="40" t="str">
        <f t="shared" si="185"/>
        <v>stephane</v>
      </c>
      <c r="D2251" s="40">
        <f t="shared" si="186"/>
        <v>9</v>
      </c>
      <c r="E2251" s="40">
        <f t="shared" si="187"/>
        <v>15</v>
      </c>
      <c r="F2251" s="40" t="str">
        <f t="shared" si="184"/>
        <v>rodier</v>
      </c>
      <c r="G2251" s="40" t="str">
        <f>VLOOKUP(F2251,'Effectif contrat'!A:B,2,FALSE)</f>
        <v>CLIENTS DIVERS - TRAVAUX &amp; MAINTENANCE</v>
      </c>
      <c r="H2251" s="31" t="s">
        <v>112</v>
      </c>
      <c r="I2251" s="31" t="s">
        <v>113</v>
      </c>
      <c r="J2251" s="31" t="s">
        <v>209</v>
      </c>
      <c r="K2251" s="38">
        <v>0</v>
      </c>
      <c r="L2251" s="31">
        <v>2</v>
      </c>
      <c r="M2251" s="38">
        <v>0</v>
      </c>
      <c r="N2251" s="5"/>
      <c r="O2251" t="str">
        <f>VLOOKUP(I2251,Article_famille!A:B,2,FALSE)</f>
        <v>VPI</v>
      </c>
      <c r="P2251" t="e">
        <f>VLOOKUP(A2251,'Copier commandes wix'!I:N,4,FALSE)</f>
        <v>#N/A</v>
      </c>
      <c r="Q2251">
        <f>VLOOKUP(G2251,'effectif par contrat'!A:B,2,FALSE)</f>
        <v>8</v>
      </c>
    </row>
    <row r="2252" spans="1:17" x14ac:dyDescent="0.35">
      <c r="A2252" s="58" t="s">
        <v>2338</v>
      </c>
      <c r="B2252" s="40" t="s">
        <v>450</v>
      </c>
      <c r="C2252" s="40" t="str">
        <f t="shared" si="185"/>
        <v>stephane</v>
      </c>
      <c r="D2252" s="40">
        <f t="shared" si="186"/>
        <v>9</v>
      </c>
      <c r="E2252" s="40">
        <f t="shared" si="187"/>
        <v>15</v>
      </c>
      <c r="F2252" s="40" t="str">
        <f t="shared" si="184"/>
        <v>rodier</v>
      </c>
      <c r="G2252" s="40" t="str">
        <f>VLOOKUP(F2252,'Effectif contrat'!A:B,2,FALSE)</f>
        <v>CLIENTS DIVERS - TRAVAUX &amp; MAINTENANCE</v>
      </c>
      <c r="H2252" s="32" t="s">
        <v>112</v>
      </c>
      <c r="I2252" s="32" t="s">
        <v>113</v>
      </c>
      <c r="J2252" s="32" t="s">
        <v>13</v>
      </c>
      <c r="K2252" s="39">
        <v>0</v>
      </c>
      <c r="L2252" s="32">
        <v>2</v>
      </c>
      <c r="M2252" s="39">
        <v>0</v>
      </c>
      <c r="N2252" s="6"/>
      <c r="O2252" t="str">
        <f>VLOOKUP(I2252,Article_famille!A:B,2,FALSE)</f>
        <v>VPI</v>
      </c>
      <c r="P2252" t="e">
        <f>VLOOKUP(A2252,'Copier commandes wix'!I:N,4,FALSE)</f>
        <v>#N/A</v>
      </c>
      <c r="Q2252">
        <f>VLOOKUP(G2252,'effectif par contrat'!A:B,2,FALSE)</f>
        <v>8</v>
      </c>
    </row>
    <row r="2253" spans="1:17" x14ac:dyDescent="0.35">
      <c r="A2253" s="58" t="s">
        <v>2339</v>
      </c>
      <c r="B2253" s="40" t="s">
        <v>32</v>
      </c>
      <c r="C2253" s="40" t="str">
        <f t="shared" si="185"/>
        <v>Vincent</v>
      </c>
      <c r="D2253" s="40">
        <f t="shared" si="186"/>
        <v>8</v>
      </c>
      <c r="E2253" s="40">
        <f t="shared" si="187"/>
        <v>14</v>
      </c>
      <c r="F2253" s="40" t="str">
        <f t="shared" si="184"/>
        <v>PASCAL</v>
      </c>
      <c r="G2253" s="40" t="str">
        <f>VLOOKUP(F2253,'Effectif contrat'!A:B,2,FALSE)</f>
        <v>AIRBUS - MAINTENANCE FAL</v>
      </c>
      <c r="H2253" s="31" t="s">
        <v>19</v>
      </c>
      <c r="I2253" s="31" t="s">
        <v>27</v>
      </c>
      <c r="J2253" s="31"/>
      <c r="K2253" s="38">
        <v>18.350000000000001</v>
      </c>
      <c r="L2253" s="31">
        <v>12</v>
      </c>
      <c r="M2253" s="38">
        <v>220.2</v>
      </c>
      <c r="N2253" s="5"/>
      <c r="O2253" t="str">
        <f>VLOOKUP(I2253,Article_famille!A:B,2,FALSE)</f>
        <v>Respiratoire</v>
      </c>
      <c r="P2253" t="e">
        <f>VLOOKUP(A2253,'Copier commandes wix'!I:N,4,FALSE)</f>
        <v>#N/A</v>
      </c>
      <c r="Q2253">
        <f>VLOOKUP(G2253,'effectif par contrat'!A:B,2,FALSE)</f>
        <v>38</v>
      </c>
    </row>
    <row r="2254" spans="1:17" x14ac:dyDescent="0.35">
      <c r="A2254" s="58" t="s">
        <v>2341</v>
      </c>
      <c r="B2254" s="40" t="s">
        <v>2340</v>
      </c>
      <c r="C2254" s="40" t="str">
        <f t="shared" si="185"/>
        <v>florian</v>
      </c>
      <c r="D2254" s="40">
        <f t="shared" si="186"/>
        <v>8</v>
      </c>
      <c r="E2254" s="40">
        <f t="shared" si="187"/>
        <v>15</v>
      </c>
      <c r="F2254" s="40" t="str">
        <f t="shared" si="184"/>
        <v>saisset</v>
      </c>
      <c r="G2254" s="40" t="str">
        <f>VLOOKUP(F2254,'Effectif contrat'!A:B,2,FALSE)</f>
        <v>CLIENTS DIVERS - TRAVAUX &amp; MAINTENANCE</v>
      </c>
      <c r="H2254" s="31" t="s">
        <v>112</v>
      </c>
      <c r="I2254" s="31" t="s">
        <v>115</v>
      </c>
      <c r="J2254" s="31" t="s">
        <v>209</v>
      </c>
      <c r="K2254" s="38">
        <v>0</v>
      </c>
      <c r="L2254" s="31">
        <v>1</v>
      </c>
      <c r="M2254" s="38">
        <v>0</v>
      </c>
      <c r="N2254" s="5"/>
      <c r="O2254" t="str">
        <f>VLOOKUP(I2254,Article_famille!A:B,2,FALSE)</f>
        <v>VPI</v>
      </c>
      <c r="P2254" t="e">
        <f>VLOOKUP(A2254,'Copier commandes wix'!I:N,4,FALSE)</f>
        <v>#N/A</v>
      </c>
      <c r="Q2254">
        <f>VLOOKUP(G2254,'effectif par contrat'!A:B,2,FALSE)</f>
        <v>8</v>
      </c>
    </row>
    <row r="2255" spans="1:17" x14ac:dyDescent="0.35">
      <c r="A2255" s="58" t="s">
        <v>2342</v>
      </c>
      <c r="B2255" s="40" t="s">
        <v>100</v>
      </c>
      <c r="C2255" s="40" t="str">
        <f t="shared" si="185"/>
        <v>christophe</v>
      </c>
      <c r="D2255" s="40">
        <f t="shared" si="186"/>
        <v>11</v>
      </c>
      <c r="E2255" s="40">
        <f t="shared" si="187"/>
        <v>17</v>
      </c>
      <c r="F2255" s="40" t="str">
        <f t="shared" si="184"/>
        <v>combes</v>
      </c>
      <c r="G2255" s="40" t="str">
        <f>VLOOKUP(F2255,'Effectif contrat'!A:B,2,FALSE)</f>
        <v>AIRBUS - MAINTENANCE MOSE</v>
      </c>
      <c r="H2255" s="31" t="s">
        <v>574</v>
      </c>
      <c r="I2255" s="31" t="s">
        <v>575</v>
      </c>
      <c r="J2255" s="31">
        <v>45</v>
      </c>
      <c r="K2255" s="38">
        <v>61.5</v>
      </c>
      <c r="L2255" s="31">
        <v>1</v>
      </c>
      <c r="M2255" s="38">
        <v>61.5</v>
      </c>
      <c r="N2255" s="5"/>
      <c r="O2255" t="str">
        <f>VLOOKUP(I2255,Article_famille!A:B,2,FALSE)</f>
        <v>Pieds</v>
      </c>
      <c r="P2255" t="e">
        <f>VLOOKUP(A2255,'Copier commandes wix'!I:N,4,FALSE)</f>
        <v>#N/A</v>
      </c>
      <c r="Q2255">
        <f>VLOOKUP(G2255,'effectif par contrat'!A:B,2,FALSE)</f>
        <v>37</v>
      </c>
    </row>
    <row r="2256" spans="1:17" x14ac:dyDescent="0.35">
      <c r="A2256" s="58" t="s">
        <v>2343</v>
      </c>
      <c r="B2256" s="40" t="s">
        <v>435</v>
      </c>
      <c r="C2256" s="40" t="str">
        <f t="shared" si="185"/>
        <v>mathias</v>
      </c>
      <c r="D2256" s="40">
        <f t="shared" si="186"/>
        <v>8</v>
      </c>
      <c r="E2256" s="40">
        <f t="shared" si="187"/>
        <v>14</v>
      </c>
      <c r="F2256" s="40" t="str">
        <f t="shared" si="184"/>
        <v>hereau</v>
      </c>
      <c r="G2256" s="40" t="str">
        <f>VLOOKUP(F2256,'Effectif contrat'!A:B,2,FALSE)</f>
        <v>CHANTIERS ELEC - REIXACH</v>
      </c>
      <c r="H2256" s="31" t="s">
        <v>19</v>
      </c>
      <c r="I2256" s="31" t="s">
        <v>20</v>
      </c>
      <c r="J2256" s="31">
        <v>10</v>
      </c>
      <c r="K2256" s="38">
        <v>3.71</v>
      </c>
      <c r="L2256" s="31">
        <v>10</v>
      </c>
      <c r="M2256" s="38">
        <v>37.1</v>
      </c>
      <c r="N2256" s="5"/>
      <c r="O2256" t="str">
        <f>VLOOKUP(I2256,Article_famille!A:B,2,FALSE)</f>
        <v>Mains</v>
      </c>
      <c r="P2256" t="e">
        <f>VLOOKUP(A2256,'Copier commandes wix'!I:N,4,FALSE)</f>
        <v>#N/A</v>
      </c>
      <c r="Q2256">
        <f>VLOOKUP(G2256,'effectif par contrat'!A:B,2,FALSE)</f>
        <v>6</v>
      </c>
    </row>
    <row r="2257" spans="1:17" x14ac:dyDescent="0.35">
      <c r="A2257" s="58" t="s">
        <v>2344</v>
      </c>
      <c r="B2257" s="40" t="s">
        <v>1586</v>
      </c>
      <c r="C2257" s="40" t="str">
        <f t="shared" si="185"/>
        <v>EMMANUEL</v>
      </c>
      <c r="D2257" s="40">
        <f t="shared" si="186"/>
        <v>9</v>
      </c>
      <c r="E2257" s="40">
        <f t="shared" si="187"/>
        <v>16</v>
      </c>
      <c r="F2257" s="40" t="str">
        <f t="shared" si="184"/>
        <v>GRIGNON</v>
      </c>
      <c r="G2257" s="40" t="str">
        <f>VLOOKUP(F2257,'Effectif contrat'!A:B,2,FALSE)</f>
        <v>AIRBUS - MAINTENANCE MOSE</v>
      </c>
      <c r="H2257" s="31" t="s">
        <v>112</v>
      </c>
      <c r="I2257" s="31" t="s">
        <v>208</v>
      </c>
      <c r="J2257" s="31" t="s">
        <v>608</v>
      </c>
      <c r="K2257" s="38">
        <v>0</v>
      </c>
      <c r="L2257" s="31">
        <v>5</v>
      </c>
      <c r="M2257" s="38">
        <v>0</v>
      </c>
      <c r="N2257" s="5"/>
      <c r="O2257" t="str">
        <f>VLOOKUP(I2257,Article_famille!A:B,2,FALSE)</f>
        <v>VPI</v>
      </c>
      <c r="P2257" t="e">
        <f>VLOOKUP(A2257,'Copier commandes wix'!I:N,4,FALSE)</f>
        <v>#N/A</v>
      </c>
      <c r="Q2257">
        <f>VLOOKUP(G2257,'effectif par contrat'!A:B,2,FALSE)</f>
        <v>37</v>
      </c>
    </row>
    <row r="2258" spans="1:17" x14ac:dyDescent="0.35">
      <c r="A2258" s="58" t="s">
        <v>2344</v>
      </c>
      <c r="B2258" s="40" t="s">
        <v>1586</v>
      </c>
      <c r="C2258" s="40" t="str">
        <f t="shared" si="185"/>
        <v>EMMANUEL</v>
      </c>
      <c r="D2258" s="40">
        <f t="shared" si="186"/>
        <v>9</v>
      </c>
      <c r="E2258" s="40">
        <f t="shared" si="187"/>
        <v>16</v>
      </c>
      <c r="F2258" s="40" t="str">
        <f t="shared" si="184"/>
        <v>GRIGNON</v>
      </c>
      <c r="G2258" s="40" t="str">
        <f>VLOOKUP(F2258,'Effectif contrat'!A:B,2,FALSE)</f>
        <v>AIRBUS - MAINTENANCE MOSE</v>
      </c>
      <c r="H2258" s="32" t="s">
        <v>112</v>
      </c>
      <c r="I2258" s="32" t="s">
        <v>113</v>
      </c>
      <c r="J2258" s="32" t="s">
        <v>15</v>
      </c>
      <c r="K2258" s="39">
        <v>0</v>
      </c>
      <c r="L2258" s="32">
        <v>5</v>
      </c>
      <c r="M2258" s="39">
        <v>0</v>
      </c>
      <c r="N2258" s="6"/>
      <c r="O2258" t="str">
        <f>VLOOKUP(I2258,Article_famille!A:B,2,FALSE)</f>
        <v>VPI</v>
      </c>
      <c r="P2258" t="e">
        <f>VLOOKUP(A2258,'Copier commandes wix'!I:N,4,FALSE)</f>
        <v>#N/A</v>
      </c>
      <c r="Q2258">
        <f>VLOOKUP(G2258,'effectif par contrat'!A:B,2,FALSE)</f>
        <v>37</v>
      </c>
    </row>
    <row r="2259" spans="1:17" x14ac:dyDescent="0.35">
      <c r="A2259" s="58" t="s">
        <v>2344</v>
      </c>
      <c r="B2259" s="40" t="s">
        <v>1586</v>
      </c>
      <c r="C2259" s="40" t="str">
        <f t="shared" si="185"/>
        <v>EMMANUEL</v>
      </c>
      <c r="D2259" s="40">
        <f t="shared" si="186"/>
        <v>9</v>
      </c>
      <c r="E2259" s="40">
        <f t="shared" si="187"/>
        <v>16</v>
      </c>
      <c r="F2259" s="40" t="str">
        <f t="shared" si="184"/>
        <v>GRIGNON</v>
      </c>
      <c r="G2259" s="40" t="str">
        <f>VLOOKUP(F2259,'Effectif contrat'!A:B,2,FALSE)</f>
        <v>AIRBUS - MAINTENANCE MOSE</v>
      </c>
      <c r="H2259" s="31" t="s">
        <v>112</v>
      </c>
      <c r="I2259" s="31" t="s">
        <v>207</v>
      </c>
      <c r="J2259" s="31" t="s">
        <v>490</v>
      </c>
      <c r="K2259" s="38">
        <v>0</v>
      </c>
      <c r="L2259" s="31">
        <v>5</v>
      </c>
      <c r="M2259" s="38">
        <v>0</v>
      </c>
      <c r="N2259" s="5"/>
      <c r="O2259" t="str">
        <f>VLOOKUP(I2259,Article_famille!A:B,2,FALSE)</f>
        <v>VPI</v>
      </c>
      <c r="P2259" t="e">
        <f>VLOOKUP(A2259,'Copier commandes wix'!I:N,4,FALSE)</f>
        <v>#N/A</v>
      </c>
      <c r="Q2259">
        <f>VLOOKUP(G2259,'effectif par contrat'!A:B,2,FALSE)</f>
        <v>37</v>
      </c>
    </row>
    <row r="2260" spans="1:17" x14ac:dyDescent="0.35">
      <c r="A2260" s="58" t="s">
        <v>2345</v>
      </c>
      <c r="B2260" s="40" t="s">
        <v>1586</v>
      </c>
      <c r="C2260" s="40" t="str">
        <f t="shared" si="185"/>
        <v>EMMANUEL</v>
      </c>
      <c r="D2260" s="40">
        <f t="shared" si="186"/>
        <v>9</v>
      </c>
      <c r="E2260" s="40">
        <f t="shared" si="187"/>
        <v>16</v>
      </c>
      <c r="F2260" s="40" t="str">
        <f t="shared" si="184"/>
        <v>GRIGNON</v>
      </c>
      <c r="G2260" s="40" t="str">
        <f>VLOOKUP(F2260,'Effectif contrat'!A:B,2,FALSE)</f>
        <v>AIRBUS - MAINTENANCE MOSE</v>
      </c>
      <c r="H2260" s="31" t="s">
        <v>19</v>
      </c>
      <c r="I2260" s="31" t="s">
        <v>551</v>
      </c>
      <c r="J2260" s="31"/>
      <c r="K2260" s="38">
        <v>9.75</v>
      </c>
      <c r="L2260" s="31">
        <v>1</v>
      </c>
      <c r="M2260" s="38">
        <v>9.75</v>
      </c>
      <c r="N2260" s="5"/>
      <c r="O2260" t="str">
        <f>VLOOKUP(I2260,Article_famille!A:B,2,FALSE)</f>
        <v>Travail en hauteur</v>
      </c>
      <c r="P2260" t="e">
        <f>VLOOKUP(A2260,'Copier commandes wix'!I:N,4,FALSE)</f>
        <v>#N/A</v>
      </c>
      <c r="Q2260">
        <f>VLOOKUP(G2260,'effectif par contrat'!A:B,2,FALSE)</f>
        <v>37</v>
      </c>
    </row>
    <row r="2261" spans="1:17" x14ac:dyDescent="0.35">
      <c r="A2261" s="58" t="s">
        <v>2345</v>
      </c>
      <c r="B2261" s="40" t="s">
        <v>1586</v>
      </c>
      <c r="C2261" s="40" t="str">
        <f t="shared" si="185"/>
        <v>EMMANUEL</v>
      </c>
      <c r="D2261" s="40">
        <f t="shared" si="186"/>
        <v>9</v>
      </c>
      <c r="E2261" s="40">
        <f t="shared" si="187"/>
        <v>16</v>
      </c>
      <c r="F2261" s="40" t="str">
        <f t="shared" ref="F2261:F2306" si="188">RIGHT(B2261,E2261-D2261)</f>
        <v>GRIGNON</v>
      </c>
      <c r="G2261" s="40" t="str">
        <f>VLOOKUP(F2261,'Effectif contrat'!A:B,2,FALSE)</f>
        <v>AIRBUS - MAINTENANCE MOSE</v>
      </c>
      <c r="H2261" s="32" t="s">
        <v>19</v>
      </c>
      <c r="I2261" s="32" t="s">
        <v>45</v>
      </c>
      <c r="J2261" s="32" t="s">
        <v>46</v>
      </c>
      <c r="K2261" s="39">
        <v>5.32</v>
      </c>
      <c r="L2261" s="32">
        <v>1</v>
      </c>
      <c r="M2261" s="39">
        <v>5.32</v>
      </c>
      <c r="N2261" s="6"/>
      <c r="O2261" t="str">
        <f>VLOOKUP(I2261,Article_famille!A:B,2,FALSE)</f>
        <v>Tête</v>
      </c>
      <c r="P2261" t="e">
        <f>VLOOKUP(A2261,'Copier commandes wix'!I:N,4,FALSE)</f>
        <v>#N/A</v>
      </c>
      <c r="Q2261">
        <f>VLOOKUP(G2261,'effectif par contrat'!A:B,2,FALSE)</f>
        <v>37</v>
      </c>
    </row>
    <row r="2262" spans="1:17" x14ac:dyDescent="0.35">
      <c r="A2262" s="58" t="s">
        <v>2345</v>
      </c>
      <c r="B2262" s="40" t="s">
        <v>1586</v>
      </c>
      <c r="C2262" s="40" t="str">
        <f t="shared" ref="C2262:C2306" si="189">IFERROR(MID(B2262,1,FIND(" ",B2262,1)-1),"")</f>
        <v>EMMANUEL</v>
      </c>
      <c r="D2262" s="40">
        <f t="shared" si="186"/>
        <v>9</v>
      </c>
      <c r="E2262" s="40">
        <f t="shared" si="187"/>
        <v>16</v>
      </c>
      <c r="F2262" s="40" t="str">
        <f t="shared" si="188"/>
        <v>GRIGNON</v>
      </c>
      <c r="G2262" s="40" t="str">
        <f>VLOOKUP(F2262,'Effectif contrat'!A:B,2,FALSE)</f>
        <v>AIRBUS - MAINTENANCE MOSE</v>
      </c>
      <c r="H2262" s="31" t="s">
        <v>25</v>
      </c>
      <c r="I2262" s="31" t="s">
        <v>185</v>
      </c>
      <c r="J2262" s="31"/>
      <c r="K2262" s="38">
        <v>10.28</v>
      </c>
      <c r="L2262" s="31">
        <v>1</v>
      </c>
      <c r="M2262" s="38">
        <v>10.28</v>
      </c>
      <c r="N2262" s="5"/>
      <c r="O2262" t="str">
        <f>VLOOKUP(I2262,Article_famille!A:B,2,FALSE)</f>
        <v>Travail en hauteur</v>
      </c>
      <c r="P2262" t="e">
        <f>VLOOKUP(A2262,'Copier commandes wix'!I:N,4,FALSE)</f>
        <v>#N/A</v>
      </c>
      <c r="Q2262">
        <f>VLOOKUP(G2262,'effectif par contrat'!A:B,2,FALSE)</f>
        <v>37</v>
      </c>
    </row>
    <row r="2263" spans="1:17" x14ac:dyDescent="0.35">
      <c r="A2263" s="58" t="s">
        <v>2345</v>
      </c>
      <c r="B2263" s="40" t="s">
        <v>1586</v>
      </c>
      <c r="C2263" s="40" t="str">
        <f t="shared" si="189"/>
        <v>EMMANUEL</v>
      </c>
      <c r="D2263" s="40">
        <f t="shared" si="186"/>
        <v>9</v>
      </c>
      <c r="E2263" s="40">
        <f t="shared" si="187"/>
        <v>16</v>
      </c>
      <c r="F2263" s="40" t="str">
        <f t="shared" si="188"/>
        <v>GRIGNON</v>
      </c>
      <c r="G2263" s="40" t="str">
        <f>VLOOKUP(F2263,'Effectif contrat'!A:B,2,FALSE)</f>
        <v>AIRBUS - MAINTENANCE MOSE</v>
      </c>
      <c r="H2263" s="32" t="s">
        <v>19</v>
      </c>
      <c r="I2263" s="32" t="s">
        <v>102</v>
      </c>
      <c r="J2263" s="32"/>
      <c r="K2263" s="39">
        <v>53.9</v>
      </c>
      <c r="L2263" s="32">
        <v>1</v>
      </c>
      <c r="M2263" s="39">
        <v>53.9</v>
      </c>
      <c r="N2263" s="6"/>
      <c r="O2263" t="str">
        <f>VLOOKUP(I2263,Article_famille!A:B,2,FALSE)</f>
        <v>Tête</v>
      </c>
      <c r="P2263" t="e">
        <f>VLOOKUP(A2263,'Copier commandes wix'!I:N,4,FALSE)</f>
        <v>#N/A</v>
      </c>
      <c r="Q2263">
        <f>VLOOKUP(G2263,'effectif par contrat'!A:B,2,FALSE)</f>
        <v>37</v>
      </c>
    </row>
    <row r="2264" spans="1:17" x14ac:dyDescent="0.35">
      <c r="A2264" s="58" t="s">
        <v>2345</v>
      </c>
      <c r="B2264" s="40" t="s">
        <v>1586</v>
      </c>
      <c r="C2264" s="40" t="str">
        <f t="shared" si="189"/>
        <v>EMMANUEL</v>
      </c>
      <c r="D2264" s="40">
        <f t="shared" si="186"/>
        <v>9</v>
      </c>
      <c r="E2264" s="40">
        <f t="shared" si="187"/>
        <v>16</v>
      </c>
      <c r="F2264" s="40" t="str">
        <f t="shared" si="188"/>
        <v>GRIGNON</v>
      </c>
      <c r="G2264" s="40" t="str">
        <f>VLOOKUP(F2264,'Effectif contrat'!A:B,2,FALSE)</f>
        <v>AIRBUS - MAINTENANCE MOSE</v>
      </c>
      <c r="H2264" s="31" t="s">
        <v>19</v>
      </c>
      <c r="I2264" s="31" t="s">
        <v>163</v>
      </c>
      <c r="J2264" s="31" t="s">
        <v>222</v>
      </c>
      <c r="K2264" s="38">
        <v>3.36</v>
      </c>
      <c r="L2264" s="31">
        <v>1</v>
      </c>
      <c r="M2264" s="38">
        <v>3.36</v>
      </c>
      <c r="N2264" s="5"/>
      <c r="O2264" t="str">
        <f>VLOOKUP(I2264,Article_famille!A:B,2,FALSE)</f>
        <v>Corps</v>
      </c>
      <c r="P2264" t="e">
        <f>VLOOKUP(A2264,'Copier commandes wix'!I:N,4,FALSE)</f>
        <v>#N/A</v>
      </c>
      <c r="Q2264">
        <f>VLOOKUP(G2264,'effectif par contrat'!A:B,2,FALSE)</f>
        <v>37</v>
      </c>
    </row>
    <row r="2265" spans="1:17" x14ac:dyDescent="0.35">
      <c r="A2265" s="58" t="s">
        <v>2345</v>
      </c>
      <c r="B2265" s="40" t="s">
        <v>1586</v>
      </c>
      <c r="C2265" s="40" t="str">
        <f t="shared" si="189"/>
        <v>EMMANUEL</v>
      </c>
      <c r="D2265" s="40">
        <f t="shared" si="186"/>
        <v>9</v>
      </c>
      <c r="E2265" s="40">
        <f t="shared" si="187"/>
        <v>16</v>
      </c>
      <c r="F2265" s="40" t="str">
        <f t="shared" si="188"/>
        <v>GRIGNON</v>
      </c>
      <c r="G2265" s="40" t="str">
        <f>VLOOKUP(F2265,'Effectif contrat'!A:B,2,FALSE)</f>
        <v>AIRBUS - MAINTENANCE MOSE</v>
      </c>
      <c r="H2265" s="32" t="s">
        <v>19</v>
      </c>
      <c r="I2265" s="32" t="s">
        <v>177</v>
      </c>
      <c r="J2265" s="32">
        <v>10</v>
      </c>
      <c r="K2265" s="39">
        <v>11.35</v>
      </c>
      <c r="L2265" s="32">
        <v>1</v>
      </c>
      <c r="M2265" s="39">
        <v>11.35</v>
      </c>
      <c r="N2265" s="6"/>
      <c r="O2265" t="str">
        <f>VLOOKUP(I2265,Article_famille!A:B,2,FALSE)</f>
        <v>Mains</v>
      </c>
      <c r="P2265" t="e">
        <f>VLOOKUP(A2265,'Copier commandes wix'!I:N,4,FALSE)</f>
        <v>#N/A</v>
      </c>
      <c r="Q2265">
        <f>VLOOKUP(G2265,'effectif par contrat'!A:B,2,FALSE)</f>
        <v>37</v>
      </c>
    </row>
    <row r="2266" spans="1:17" x14ac:dyDescent="0.35">
      <c r="A2266" s="58" t="s">
        <v>2345</v>
      </c>
      <c r="B2266" s="40" t="s">
        <v>1586</v>
      </c>
      <c r="C2266" s="40" t="str">
        <f t="shared" si="189"/>
        <v>EMMANUEL</v>
      </c>
      <c r="D2266" s="40">
        <f t="shared" si="186"/>
        <v>9</v>
      </c>
      <c r="E2266" s="40">
        <f t="shared" si="187"/>
        <v>16</v>
      </c>
      <c r="F2266" s="40" t="str">
        <f t="shared" si="188"/>
        <v>GRIGNON</v>
      </c>
      <c r="G2266" s="40" t="str">
        <f>VLOOKUP(F2266,'Effectif contrat'!A:B,2,FALSE)</f>
        <v>AIRBUS - MAINTENANCE MOSE</v>
      </c>
      <c r="H2266" s="31" t="s">
        <v>19</v>
      </c>
      <c r="I2266" s="31" t="s">
        <v>176</v>
      </c>
      <c r="J2266" s="31">
        <v>10</v>
      </c>
      <c r="K2266" s="38">
        <v>7.6</v>
      </c>
      <c r="L2266" s="31">
        <v>2</v>
      </c>
      <c r="M2266" s="38">
        <v>15.2</v>
      </c>
      <c r="N2266" s="5"/>
      <c r="O2266" t="str">
        <f>VLOOKUP(I2266,Article_famille!A:B,2,FALSE)</f>
        <v>Mains</v>
      </c>
      <c r="P2266" t="e">
        <f>VLOOKUP(A2266,'Copier commandes wix'!I:N,4,FALSE)</f>
        <v>#N/A</v>
      </c>
      <c r="Q2266">
        <f>VLOOKUP(G2266,'effectif par contrat'!A:B,2,FALSE)</f>
        <v>37</v>
      </c>
    </row>
    <row r="2267" spans="1:17" x14ac:dyDescent="0.35">
      <c r="A2267" s="58" t="s">
        <v>2345</v>
      </c>
      <c r="B2267" s="40" t="s">
        <v>1586</v>
      </c>
      <c r="C2267" s="40" t="str">
        <f t="shared" si="189"/>
        <v>EMMANUEL</v>
      </c>
      <c r="D2267" s="40">
        <f t="shared" si="186"/>
        <v>9</v>
      </c>
      <c r="E2267" s="40">
        <f t="shared" si="187"/>
        <v>16</v>
      </c>
      <c r="F2267" s="40" t="str">
        <f t="shared" si="188"/>
        <v>GRIGNON</v>
      </c>
      <c r="G2267" s="40" t="str">
        <f>VLOOKUP(F2267,'Effectif contrat'!A:B,2,FALSE)</f>
        <v>AIRBUS - MAINTENANCE MOSE</v>
      </c>
      <c r="H2267" s="32" t="s">
        <v>19</v>
      </c>
      <c r="I2267" s="32" t="s">
        <v>106</v>
      </c>
      <c r="J2267" s="32">
        <v>10</v>
      </c>
      <c r="K2267" s="39">
        <v>5.2</v>
      </c>
      <c r="L2267" s="32">
        <v>1</v>
      </c>
      <c r="M2267" s="39">
        <v>5.2</v>
      </c>
      <c r="N2267" s="6"/>
      <c r="O2267" t="str">
        <f>VLOOKUP(I2267,Article_famille!A:B,2,FALSE)</f>
        <v>Mains</v>
      </c>
      <c r="P2267" t="e">
        <f>VLOOKUP(A2267,'Copier commandes wix'!I:N,4,FALSE)</f>
        <v>#N/A</v>
      </c>
      <c r="Q2267">
        <f>VLOOKUP(G2267,'effectif par contrat'!A:B,2,FALSE)</f>
        <v>37</v>
      </c>
    </row>
    <row r="2268" spans="1:17" x14ac:dyDescent="0.35">
      <c r="A2268" s="58" t="s">
        <v>2345</v>
      </c>
      <c r="B2268" s="40" t="s">
        <v>1586</v>
      </c>
      <c r="C2268" s="40" t="str">
        <f t="shared" si="189"/>
        <v>EMMANUEL</v>
      </c>
      <c r="D2268" s="40">
        <f t="shared" si="186"/>
        <v>9</v>
      </c>
      <c r="E2268" s="40">
        <f t="shared" si="187"/>
        <v>16</v>
      </c>
      <c r="F2268" s="40" t="str">
        <f t="shared" si="188"/>
        <v>GRIGNON</v>
      </c>
      <c r="G2268" s="40" t="str">
        <f>VLOOKUP(F2268,'Effectif contrat'!A:B,2,FALSE)</f>
        <v>AIRBUS - MAINTENANCE MOSE</v>
      </c>
      <c r="H2268" s="31" t="s">
        <v>574</v>
      </c>
      <c r="I2268" s="31" t="s">
        <v>575</v>
      </c>
      <c r="J2268" s="31">
        <v>42</v>
      </c>
      <c r="K2268" s="38">
        <v>61.5</v>
      </c>
      <c r="L2268" s="31">
        <v>1</v>
      </c>
      <c r="M2268" s="38">
        <v>61.5</v>
      </c>
      <c r="N2268" s="5"/>
      <c r="O2268" t="str">
        <f>VLOOKUP(I2268,Article_famille!A:B,2,FALSE)</f>
        <v>Pieds</v>
      </c>
      <c r="P2268" t="e">
        <f>VLOOKUP(A2268,'Copier commandes wix'!I:N,4,FALSE)</f>
        <v>#N/A</v>
      </c>
      <c r="Q2268">
        <f>VLOOKUP(G2268,'effectif par contrat'!A:B,2,FALSE)</f>
        <v>37</v>
      </c>
    </row>
    <row r="2269" spans="1:17" x14ac:dyDescent="0.35">
      <c r="A2269" s="58" t="s">
        <v>2345</v>
      </c>
      <c r="B2269" s="40" t="s">
        <v>1586</v>
      </c>
      <c r="C2269" s="40" t="str">
        <f t="shared" si="189"/>
        <v>EMMANUEL</v>
      </c>
      <c r="D2269" s="40">
        <f t="shared" si="186"/>
        <v>9</v>
      </c>
      <c r="E2269" s="40">
        <f t="shared" si="187"/>
        <v>16</v>
      </c>
      <c r="F2269" s="40" t="str">
        <f t="shared" si="188"/>
        <v>GRIGNON</v>
      </c>
      <c r="G2269" s="40" t="str">
        <f>VLOOKUP(F2269,'Effectif contrat'!A:B,2,FALSE)</f>
        <v>AIRBUS - MAINTENANCE MOSE</v>
      </c>
      <c r="H2269" s="32" t="s">
        <v>19</v>
      </c>
      <c r="I2269" s="32" t="s">
        <v>1572</v>
      </c>
      <c r="J2269" s="32">
        <v>10</v>
      </c>
      <c r="K2269" s="39">
        <v>3.19</v>
      </c>
      <c r="L2269" s="32">
        <v>5</v>
      </c>
      <c r="M2269" s="39">
        <v>15.95</v>
      </c>
      <c r="N2269" s="6"/>
      <c r="O2269" t="str">
        <f>VLOOKUP(I2269,Article_famille!A:B,2,FALSE)</f>
        <v>Mains</v>
      </c>
      <c r="P2269" t="e">
        <f>VLOOKUP(A2269,'Copier commandes wix'!I:N,4,FALSE)</f>
        <v>#N/A</v>
      </c>
      <c r="Q2269">
        <f>VLOOKUP(G2269,'effectif par contrat'!A:B,2,FALSE)</f>
        <v>37</v>
      </c>
    </row>
    <row r="2270" spans="1:17" x14ac:dyDescent="0.35">
      <c r="A2270" s="58" t="s">
        <v>2345</v>
      </c>
      <c r="B2270" s="40" t="s">
        <v>1586</v>
      </c>
      <c r="C2270" s="40" t="str">
        <f t="shared" si="189"/>
        <v>EMMANUEL</v>
      </c>
      <c r="D2270" s="40">
        <f t="shared" si="186"/>
        <v>9</v>
      </c>
      <c r="E2270" s="40">
        <f t="shared" si="187"/>
        <v>16</v>
      </c>
      <c r="F2270" s="40" t="str">
        <f t="shared" si="188"/>
        <v>GRIGNON</v>
      </c>
      <c r="G2270" s="40" t="str">
        <f>VLOOKUP(F2270,'Effectif contrat'!A:B,2,FALSE)</f>
        <v>AIRBUS - MAINTENANCE MOSE</v>
      </c>
      <c r="H2270" s="31" t="s">
        <v>19</v>
      </c>
      <c r="I2270" s="31" t="s">
        <v>1584</v>
      </c>
      <c r="J2270" s="31"/>
      <c r="K2270" s="38">
        <v>6.52</v>
      </c>
      <c r="L2270" s="31">
        <v>1</v>
      </c>
      <c r="M2270" s="38">
        <v>6.52</v>
      </c>
      <c r="N2270" s="5"/>
      <c r="O2270" t="str">
        <f>VLOOKUP(I2270,Article_famille!A:B,2,FALSE)</f>
        <v>Mains</v>
      </c>
      <c r="P2270" t="e">
        <f>VLOOKUP(A2270,'Copier commandes wix'!I:N,4,FALSE)</f>
        <v>#N/A</v>
      </c>
      <c r="Q2270">
        <f>VLOOKUP(G2270,'effectif par contrat'!A:B,2,FALSE)</f>
        <v>37</v>
      </c>
    </row>
    <row r="2271" spans="1:17" x14ac:dyDescent="0.35">
      <c r="A2271" s="58" t="s">
        <v>2345</v>
      </c>
      <c r="B2271" s="40" t="s">
        <v>1586</v>
      </c>
      <c r="C2271" s="40" t="str">
        <f t="shared" si="189"/>
        <v>EMMANUEL</v>
      </c>
      <c r="D2271" s="40">
        <f t="shared" si="186"/>
        <v>9</v>
      </c>
      <c r="E2271" s="40">
        <f t="shared" si="187"/>
        <v>16</v>
      </c>
      <c r="F2271" s="40" t="str">
        <f t="shared" si="188"/>
        <v>GRIGNON</v>
      </c>
      <c r="G2271" s="40" t="str">
        <f>VLOOKUP(F2271,'Effectif contrat'!A:B,2,FALSE)</f>
        <v>AIRBUS - MAINTENANCE MOSE</v>
      </c>
      <c r="H2271" s="32" t="s">
        <v>19</v>
      </c>
      <c r="I2271" s="32" t="s">
        <v>561</v>
      </c>
      <c r="J2271" s="32"/>
      <c r="K2271" s="39">
        <v>105.35</v>
      </c>
      <c r="L2271" s="32">
        <v>1</v>
      </c>
      <c r="M2271" s="39">
        <v>105.35</v>
      </c>
      <c r="N2271" s="6"/>
      <c r="O2271" t="str">
        <f>VLOOKUP(I2271,Article_famille!A:B,2,FALSE)</f>
        <v>Travail en hauteur</v>
      </c>
      <c r="P2271" t="e">
        <f>VLOOKUP(A2271,'Copier commandes wix'!I:N,4,FALSE)</f>
        <v>#N/A</v>
      </c>
      <c r="Q2271">
        <f>VLOOKUP(G2271,'effectif par contrat'!A:B,2,FALSE)</f>
        <v>37</v>
      </c>
    </row>
    <row r="2272" spans="1:17" x14ac:dyDescent="0.35">
      <c r="A2272" s="58" t="s">
        <v>2345</v>
      </c>
      <c r="B2272" s="40" t="s">
        <v>1586</v>
      </c>
      <c r="C2272" s="40" t="str">
        <f t="shared" si="189"/>
        <v>EMMANUEL</v>
      </c>
      <c r="D2272" s="40">
        <f t="shared" si="186"/>
        <v>9</v>
      </c>
      <c r="E2272" s="40">
        <f t="shared" si="187"/>
        <v>16</v>
      </c>
      <c r="F2272" s="40" t="str">
        <f t="shared" si="188"/>
        <v>GRIGNON</v>
      </c>
      <c r="G2272" s="40" t="str">
        <f>VLOOKUP(F2272,'Effectif contrat'!A:B,2,FALSE)</f>
        <v>AIRBUS - MAINTENANCE MOSE</v>
      </c>
      <c r="H2272" s="31" t="s">
        <v>19</v>
      </c>
      <c r="I2272" s="31" t="s">
        <v>509</v>
      </c>
      <c r="J2272" s="31"/>
      <c r="K2272" s="38">
        <v>6.59</v>
      </c>
      <c r="L2272" s="31">
        <v>3</v>
      </c>
      <c r="M2272" s="38">
        <v>19.77</v>
      </c>
      <c r="N2272" s="5"/>
      <c r="O2272" t="str">
        <f>VLOOKUP(I2272,Article_famille!A:B,2,FALSE)</f>
        <v>Corps</v>
      </c>
      <c r="P2272" t="e">
        <f>VLOOKUP(A2272,'Copier commandes wix'!I:N,4,FALSE)</f>
        <v>#N/A</v>
      </c>
      <c r="Q2272">
        <f>VLOOKUP(G2272,'effectif par contrat'!A:B,2,FALSE)</f>
        <v>37</v>
      </c>
    </row>
    <row r="2273" spans="1:17" x14ac:dyDescent="0.35">
      <c r="A2273" s="58" t="s">
        <v>2345</v>
      </c>
      <c r="B2273" s="40" t="s">
        <v>1586</v>
      </c>
      <c r="C2273" s="40" t="str">
        <f t="shared" si="189"/>
        <v>EMMANUEL</v>
      </c>
      <c r="D2273" s="40">
        <f t="shared" si="186"/>
        <v>9</v>
      </c>
      <c r="E2273" s="40">
        <f t="shared" si="187"/>
        <v>16</v>
      </c>
      <c r="F2273" s="40" t="str">
        <f t="shared" si="188"/>
        <v>GRIGNON</v>
      </c>
      <c r="G2273" s="40" t="str">
        <f>VLOOKUP(F2273,'Effectif contrat'!A:B,2,FALSE)</f>
        <v>AIRBUS - MAINTENANCE MOSE</v>
      </c>
      <c r="H2273" s="32" t="s">
        <v>19</v>
      </c>
      <c r="I2273" s="32" t="s">
        <v>495</v>
      </c>
      <c r="J2273" s="32">
        <v>10</v>
      </c>
      <c r="K2273" s="39">
        <v>4.9400000000000004</v>
      </c>
      <c r="L2273" s="32">
        <v>2</v>
      </c>
      <c r="M2273" s="39">
        <v>9.8800000000000008</v>
      </c>
      <c r="N2273" s="6"/>
      <c r="O2273" t="str">
        <f>VLOOKUP(I2273,Article_famille!A:B,2,FALSE)</f>
        <v>Mains</v>
      </c>
      <c r="P2273" t="e">
        <f>VLOOKUP(A2273,'Copier commandes wix'!I:N,4,FALSE)</f>
        <v>#N/A</v>
      </c>
      <c r="Q2273">
        <f>VLOOKUP(G2273,'effectif par contrat'!A:B,2,FALSE)</f>
        <v>37</v>
      </c>
    </row>
    <row r="2274" spans="1:17" x14ac:dyDescent="0.35">
      <c r="A2274" s="58" t="s">
        <v>2346</v>
      </c>
      <c r="B2274" s="40" t="s">
        <v>32</v>
      </c>
      <c r="C2274" s="40" t="str">
        <f t="shared" si="189"/>
        <v>Vincent</v>
      </c>
      <c r="D2274" s="40">
        <f t="shared" si="186"/>
        <v>8</v>
      </c>
      <c r="E2274" s="40">
        <f t="shared" si="187"/>
        <v>14</v>
      </c>
      <c r="F2274" s="40" t="str">
        <f t="shared" si="188"/>
        <v>PASCAL</v>
      </c>
      <c r="G2274" s="40" t="str">
        <f>VLOOKUP(F2274,'Effectif contrat'!A:B,2,FALSE)</f>
        <v>AIRBUS - MAINTENANCE FAL</v>
      </c>
      <c r="H2274" s="31" t="s">
        <v>574</v>
      </c>
      <c r="I2274" s="31" t="s">
        <v>1560</v>
      </c>
      <c r="J2274" s="31">
        <v>43</v>
      </c>
      <c r="K2274" s="38">
        <v>59.5</v>
      </c>
      <c r="L2274" s="31">
        <v>1</v>
      </c>
      <c r="M2274" s="38">
        <v>59.5</v>
      </c>
      <c r="N2274" s="5"/>
      <c r="O2274" t="str">
        <f>VLOOKUP(I2274,Article_famille!A:B,2,FALSE)</f>
        <v>Pieds</v>
      </c>
      <c r="P2274" t="e">
        <f>VLOOKUP(A2274,'Copier commandes wix'!I:N,4,FALSE)</f>
        <v>#N/A</v>
      </c>
      <c r="Q2274">
        <f>VLOOKUP(G2274,'effectif par contrat'!A:B,2,FALSE)</f>
        <v>38</v>
      </c>
    </row>
    <row r="2275" spans="1:17" x14ac:dyDescent="0.35">
      <c r="A2275" s="58" t="s">
        <v>2346</v>
      </c>
      <c r="B2275" s="40" t="s">
        <v>32</v>
      </c>
      <c r="C2275" s="40" t="str">
        <f t="shared" si="189"/>
        <v>Vincent</v>
      </c>
      <c r="D2275" s="40">
        <f t="shared" si="186"/>
        <v>8</v>
      </c>
      <c r="E2275" s="40">
        <f t="shared" si="187"/>
        <v>14</v>
      </c>
      <c r="F2275" s="40" t="str">
        <f t="shared" si="188"/>
        <v>PASCAL</v>
      </c>
      <c r="G2275" s="40" t="str">
        <f>VLOOKUP(F2275,'Effectif contrat'!A:B,2,FALSE)</f>
        <v>AIRBUS - MAINTENANCE FAL</v>
      </c>
      <c r="H2275" s="32" t="s">
        <v>574</v>
      </c>
      <c r="I2275" s="32" t="s">
        <v>1560</v>
      </c>
      <c r="J2275" s="32">
        <v>40</v>
      </c>
      <c r="K2275" s="39">
        <v>59.5</v>
      </c>
      <c r="L2275" s="32">
        <v>1</v>
      </c>
      <c r="M2275" s="39">
        <v>59.5</v>
      </c>
      <c r="N2275" s="6"/>
      <c r="O2275" t="str">
        <f>VLOOKUP(I2275,Article_famille!A:B,2,FALSE)</f>
        <v>Pieds</v>
      </c>
      <c r="P2275" t="e">
        <f>VLOOKUP(A2275,'Copier commandes wix'!I:N,4,FALSE)</f>
        <v>#N/A</v>
      </c>
      <c r="Q2275">
        <f>VLOOKUP(G2275,'effectif par contrat'!A:B,2,FALSE)</f>
        <v>38</v>
      </c>
    </row>
    <row r="2276" spans="1:17" x14ac:dyDescent="0.35">
      <c r="A2276" s="58" t="s">
        <v>2348</v>
      </c>
      <c r="B2276" s="40" t="s">
        <v>2347</v>
      </c>
      <c r="C2276" s="40" t="str">
        <f t="shared" si="189"/>
        <v>PASCAL</v>
      </c>
      <c r="D2276" s="40">
        <f t="shared" si="186"/>
        <v>7</v>
      </c>
      <c r="E2276" s="40">
        <f t="shared" si="187"/>
        <v>14</v>
      </c>
      <c r="F2276" s="40" t="str">
        <f t="shared" si="188"/>
        <v>ESPAGNE</v>
      </c>
      <c r="G2276" s="40" t="str">
        <f>VLOOKUP(F2276,'Effectif contrat'!A:B,2,FALSE)</f>
        <v>ARIANEGROUP - MAINTENANCE</v>
      </c>
      <c r="H2276" s="31" t="s">
        <v>112</v>
      </c>
      <c r="I2276" s="31" t="s">
        <v>113</v>
      </c>
      <c r="J2276" s="31" t="s">
        <v>114</v>
      </c>
      <c r="K2276" s="38">
        <v>0</v>
      </c>
      <c r="L2276" s="31">
        <v>5</v>
      </c>
      <c r="M2276" s="38">
        <v>0</v>
      </c>
      <c r="N2276" s="5"/>
      <c r="O2276" t="str">
        <f>VLOOKUP(I2276,Article_famille!A:B,2,FALSE)</f>
        <v>VPI</v>
      </c>
      <c r="P2276" t="e">
        <f>VLOOKUP(A2276,'Copier commandes wix'!I:N,4,FALSE)</f>
        <v>#N/A</v>
      </c>
      <c r="Q2276">
        <f>VLOOKUP(G2276,'effectif par contrat'!A:B,2,FALSE)</f>
        <v>9</v>
      </c>
    </row>
    <row r="2277" spans="1:17" x14ac:dyDescent="0.35">
      <c r="A2277" s="58" t="s">
        <v>2348</v>
      </c>
      <c r="B2277" s="40" t="s">
        <v>2347</v>
      </c>
      <c r="C2277" s="40" t="str">
        <f t="shared" si="189"/>
        <v>PASCAL</v>
      </c>
      <c r="D2277" s="40">
        <f t="shared" si="186"/>
        <v>7</v>
      </c>
      <c r="E2277" s="40">
        <f t="shared" si="187"/>
        <v>14</v>
      </c>
      <c r="F2277" s="40" t="str">
        <f t="shared" si="188"/>
        <v>ESPAGNE</v>
      </c>
      <c r="G2277" s="40" t="str">
        <f>VLOOKUP(F2277,'Effectif contrat'!A:B,2,FALSE)</f>
        <v>ARIANEGROUP - MAINTENANCE</v>
      </c>
      <c r="H2277" s="32" t="s">
        <v>112</v>
      </c>
      <c r="I2277" s="32" t="s">
        <v>115</v>
      </c>
      <c r="J2277" s="32" t="s">
        <v>212</v>
      </c>
      <c r="K2277" s="39">
        <v>0</v>
      </c>
      <c r="L2277" s="32">
        <v>1</v>
      </c>
      <c r="M2277" s="39">
        <v>0</v>
      </c>
      <c r="N2277" s="6"/>
      <c r="O2277" t="str">
        <f>VLOOKUP(I2277,Article_famille!A:B,2,FALSE)</f>
        <v>VPI</v>
      </c>
      <c r="P2277" t="e">
        <f>VLOOKUP(A2277,'Copier commandes wix'!I:N,4,FALSE)</f>
        <v>#N/A</v>
      </c>
      <c r="Q2277">
        <f>VLOOKUP(G2277,'effectif par contrat'!A:B,2,FALSE)</f>
        <v>9</v>
      </c>
    </row>
    <row r="2278" spans="1:17" x14ac:dyDescent="0.35">
      <c r="A2278" s="58" t="s">
        <v>2348</v>
      </c>
      <c r="B2278" s="40" t="s">
        <v>2347</v>
      </c>
      <c r="C2278" s="40" t="str">
        <f t="shared" si="189"/>
        <v>PASCAL</v>
      </c>
      <c r="D2278" s="40">
        <f t="shared" si="186"/>
        <v>7</v>
      </c>
      <c r="E2278" s="40">
        <f t="shared" si="187"/>
        <v>14</v>
      </c>
      <c r="F2278" s="40" t="str">
        <f t="shared" si="188"/>
        <v>ESPAGNE</v>
      </c>
      <c r="G2278" s="40" t="str">
        <f>VLOOKUP(F2278,'Effectif contrat'!A:B,2,FALSE)</f>
        <v>ARIANEGROUP - MAINTENANCE</v>
      </c>
      <c r="H2278" s="31" t="s">
        <v>112</v>
      </c>
      <c r="I2278" s="31" t="s">
        <v>211</v>
      </c>
      <c r="J2278" s="31" t="s">
        <v>114</v>
      </c>
      <c r="K2278" s="38">
        <v>0</v>
      </c>
      <c r="L2278" s="31">
        <v>1</v>
      </c>
      <c r="M2278" s="38">
        <v>0</v>
      </c>
      <c r="N2278" s="5"/>
      <c r="O2278" t="str">
        <f>VLOOKUP(I2278,Article_famille!A:B,2,FALSE)</f>
        <v>VPI</v>
      </c>
      <c r="P2278" t="e">
        <f>VLOOKUP(A2278,'Copier commandes wix'!I:N,4,FALSE)</f>
        <v>#N/A</v>
      </c>
      <c r="Q2278">
        <f>VLOOKUP(G2278,'effectif par contrat'!A:B,2,FALSE)</f>
        <v>9</v>
      </c>
    </row>
    <row r="2279" spans="1:17" x14ac:dyDescent="0.35">
      <c r="A2279" s="58" t="s">
        <v>2348</v>
      </c>
      <c r="B2279" s="40" t="s">
        <v>2347</v>
      </c>
      <c r="C2279" s="40" t="str">
        <f t="shared" si="189"/>
        <v>PASCAL</v>
      </c>
      <c r="D2279" s="40">
        <f t="shared" si="186"/>
        <v>7</v>
      </c>
      <c r="E2279" s="40">
        <f t="shared" si="187"/>
        <v>14</v>
      </c>
      <c r="F2279" s="40" t="str">
        <f t="shared" si="188"/>
        <v>ESPAGNE</v>
      </c>
      <c r="G2279" s="40" t="str">
        <f>VLOOKUP(F2279,'Effectif contrat'!A:B,2,FALSE)</f>
        <v>ARIANEGROUP - MAINTENANCE</v>
      </c>
      <c r="H2279" s="32" t="s">
        <v>112</v>
      </c>
      <c r="I2279" s="32" t="s">
        <v>208</v>
      </c>
      <c r="J2279" s="32" t="s">
        <v>608</v>
      </c>
      <c r="K2279" s="39">
        <v>0</v>
      </c>
      <c r="L2279" s="32">
        <v>3</v>
      </c>
      <c r="M2279" s="39">
        <v>0</v>
      </c>
      <c r="N2279" s="6"/>
      <c r="O2279" t="str">
        <f>VLOOKUP(I2279,Article_famille!A:B,2,FALSE)</f>
        <v>VPI</v>
      </c>
      <c r="P2279" t="e">
        <f>VLOOKUP(A2279,'Copier commandes wix'!I:N,4,FALSE)</f>
        <v>#N/A</v>
      </c>
      <c r="Q2279">
        <f>VLOOKUP(G2279,'effectif par contrat'!A:B,2,FALSE)</f>
        <v>9</v>
      </c>
    </row>
    <row r="2280" spans="1:17" x14ac:dyDescent="0.35">
      <c r="A2280" s="58" t="s">
        <v>2348</v>
      </c>
      <c r="B2280" s="40" t="s">
        <v>2347</v>
      </c>
      <c r="C2280" s="40" t="str">
        <f t="shared" si="189"/>
        <v>PASCAL</v>
      </c>
      <c r="D2280" s="40">
        <f t="shared" si="186"/>
        <v>7</v>
      </c>
      <c r="E2280" s="40">
        <f t="shared" si="187"/>
        <v>14</v>
      </c>
      <c r="F2280" s="40" t="str">
        <f t="shared" si="188"/>
        <v>ESPAGNE</v>
      </c>
      <c r="G2280" s="40" t="str">
        <f>VLOOKUP(F2280,'Effectif contrat'!A:B,2,FALSE)</f>
        <v>ARIANEGROUP - MAINTENANCE</v>
      </c>
      <c r="H2280" s="31" t="s">
        <v>112</v>
      </c>
      <c r="I2280" s="31" t="s">
        <v>207</v>
      </c>
      <c r="J2280" s="31" t="s">
        <v>492</v>
      </c>
      <c r="K2280" s="38">
        <v>0</v>
      </c>
      <c r="L2280" s="31">
        <v>5</v>
      </c>
      <c r="M2280" s="38">
        <v>0</v>
      </c>
      <c r="N2280" s="5"/>
      <c r="O2280" t="str">
        <f>VLOOKUP(I2280,Article_famille!A:B,2,FALSE)</f>
        <v>VPI</v>
      </c>
      <c r="P2280" t="e">
        <f>VLOOKUP(A2280,'Copier commandes wix'!I:N,4,FALSE)</f>
        <v>#N/A</v>
      </c>
      <c r="Q2280">
        <f>VLOOKUP(G2280,'effectif par contrat'!A:B,2,FALSE)</f>
        <v>9</v>
      </c>
    </row>
    <row r="2281" spans="1:17" x14ac:dyDescent="0.35">
      <c r="A2281" s="58" t="s">
        <v>2345</v>
      </c>
      <c r="B2281" s="40" t="s">
        <v>1586</v>
      </c>
      <c r="C2281" s="40" t="str">
        <f t="shared" si="189"/>
        <v>EMMANUEL</v>
      </c>
      <c r="D2281" s="40">
        <f t="shared" si="186"/>
        <v>9</v>
      </c>
      <c r="E2281" s="40">
        <f t="shared" si="187"/>
        <v>16</v>
      </c>
      <c r="F2281" s="40" t="str">
        <f t="shared" si="188"/>
        <v>GRIGNON</v>
      </c>
      <c r="G2281" s="40" t="str">
        <f>VLOOKUP(F2281,'Effectif contrat'!A:B,2,FALSE)</f>
        <v>AIRBUS - MAINTENANCE MOSE</v>
      </c>
      <c r="H2281" s="31" t="s">
        <v>19</v>
      </c>
      <c r="I2281" s="31" t="s">
        <v>551</v>
      </c>
      <c r="J2281" s="31"/>
      <c r="K2281" s="38">
        <v>9.75</v>
      </c>
      <c r="L2281" s="31">
        <v>1</v>
      </c>
      <c r="M2281" s="38">
        <v>9.75</v>
      </c>
      <c r="N2281" s="5"/>
      <c r="O2281" t="str">
        <f>VLOOKUP(I2281,Article_famille!A:B,2,FALSE)</f>
        <v>Travail en hauteur</v>
      </c>
      <c r="P2281" t="e">
        <f>VLOOKUP(A2281,'Copier commandes wix'!I:N,4,FALSE)</f>
        <v>#N/A</v>
      </c>
      <c r="Q2281">
        <f>VLOOKUP(G2281,'effectif par contrat'!A:B,2,FALSE)</f>
        <v>37</v>
      </c>
    </row>
    <row r="2282" spans="1:17" x14ac:dyDescent="0.35">
      <c r="A2282" s="58" t="s">
        <v>2345</v>
      </c>
      <c r="B2282" s="40" t="s">
        <v>1586</v>
      </c>
      <c r="C2282" s="40" t="str">
        <f t="shared" si="189"/>
        <v>EMMANUEL</v>
      </c>
      <c r="D2282" s="40">
        <f t="shared" si="186"/>
        <v>9</v>
      </c>
      <c r="E2282" s="40">
        <f t="shared" si="187"/>
        <v>16</v>
      </c>
      <c r="F2282" s="40" t="str">
        <f t="shared" si="188"/>
        <v>GRIGNON</v>
      </c>
      <c r="G2282" s="40" t="str">
        <f>VLOOKUP(F2282,'Effectif contrat'!A:B,2,FALSE)</f>
        <v>AIRBUS - MAINTENANCE MOSE</v>
      </c>
      <c r="H2282" s="32" t="s">
        <v>19</v>
      </c>
      <c r="I2282" s="32" t="s">
        <v>45</v>
      </c>
      <c r="J2282" s="32" t="s">
        <v>46</v>
      </c>
      <c r="K2282" s="39">
        <v>5.32</v>
      </c>
      <c r="L2282" s="32">
        <v>1</v>
      </c>
      <c r="M2282" s="39">
        <v>5.32</v>
      </c>
      <c r="N2282" s="6"/>
      <c r="O2282" t="str">
        <f>VLOOKUP(I2282,Article_famille!A:B,2,FALSE)</f>
        <v>Tête</v>
      </c>
      <c r="P2282" t="e">
        <f>VLOOKUP(A2282,'Copier commandes wix'!I:N,4,FALSE)</f>
        <v>#N/A</v>
      </c>
      <c r="Q2282">
        <f>VLOOKUP(G2282,'effectif par contrat'!A:B,2,FALSE)</f>
        <v>37</v>
      </c>
    </row>
    <row r="2283" spans="1:17" x14ac:dyDescent="0.35">
      <c r="A2283" s="58" t="s">
        <v>2345</v>
      </c>
      <c r="B2283" s="40" t="s">
        <v>1586</v>
      </c>
      <c r="C2283" s="40" t="str">
        <f t="shared" si="189"/>
        <v>EMMANUEL</v>
      </c>
      <c r="D2283" s="40">
        <f t="shared" si="186"/>
        <v>9</v>
      </c>
      <c r="E2283" s="40">
        <f t="shared" si="187"/>
        <v>16</v>
      </c>
      <c r="F2283" s="40" t="str">
        <f t="shared" si="188"/>
        <v>GRIGNON</v>
      </c>
      <c r="G2283" s="40" t="str">
        <f>VLOOKUP(F2283,'Effectif contrat'!A:B,2,FALSE)</f>
        <v>AIRBUS - MAINTENANCE MOSE</v>
      </c>
      <c r="H2283" s="31" t="s">
        <v>25</v>
      </c>
      <c r="I2283" s="31" t="s">
        <v>185</v>
      </c>
      <c r="J2283" s="31"/>
      <c r="K2283" s="38">
        <v>10.28</v>
      </c>
      <c r="L2283" s="31">
        <v>1</v>
      </c>
      <c r="M2283" s="38">
        <v>10.28</v>
      </c>
      <c r="N2283" s="5"/>
      <c r="O2283" t="str">
        <f>VLOOKUP(I2283,Article_famille!A:B,2,FALSE)</f>
        <v>Travail en hauteur</v>
      </c>
      <c r="P2283" t="e">
        <f>VLOOKUP(A2283,'Copier commandes wix'!I:N,4,FALSE)</f>
        <v>#N/A</v>
      </c>
      <c r="Q2283">
        <f>VLOOKUP(G2283,'effectif par contrat'!A:B,2,FALSE)</f>
        <v>37</v>
      </c>
    </row>
    <row r="2284" spans="1:17" x14ac:dyDescent="0.35">
      <c r="A2284" s="58" t="s">
        <v>2345</v>
      </c>
      <c r="B2284" s="40" t="s">
        <v>1586</v>
      </c>
      <c r="C2284" s="40" t="str">
        <f t="shared" si="189"/>
        <v>EMMANUEL</v>
      </c>
      <c r="D2284" s="40">
        <f t="shared" si="186"/>
        <v>9</v>
      </c>
      <c r="E2284" s="40">
        <f t="shared" si="187"/>
        <v>16</v>
      </c>
      <c r="F2284" s="40" t="str">
        <f t="shared" si="188"/>
        <v>GRIGNON</v>
      </c>
      <c r="G2284" s="40" t="str">
        <f>VLOOKUP(F2284,'Effectif contrat'!A:B,2,FALSE)</f>
        <v>AIRBUS - MAINTENANCE MOSE</v>
      </c>
      <c r="H2284" s="32" t="s">
        <v>19</v>
      </c>
      <c r="I2284" s="32" t="s">
        <v>102</v>
      </c>
      <c r="J2284" s="32"/>
      <c r="K2284" s="39">
        <v>53.9</v>
      </c>
      <c r="L2284" s="32">
        <v>1</v>
      </c>
      <c r="M2284" s="39">
        <v>53.9</v>
      </c>
      <c r="N2284" s="6"/>
      <c r="O2284" t="str">
        <f>VLOOKUP(I2284,Article_famille!A:B,2,FALSE)</f>
        <v>Tête</v>
      </c>
      <c r="P2284" t="e">
        <f>VLOOKUP(A2284,'Copier commandes wix'!I:N,4,FALSE)</f>
        <v>#N/A</v>
      </c>
      <c r="Q2284">
        <f>VLOOKUP(G2284,'effectif par contrat'!A:B,2,FALSE)</f>
        <v>37</v>
      </c>
    </row>
    <row r="2285" spans="1:17" x14ac:dyDescent="0.35">
      <c r="A2285" s="58" t="s">
        <v>2345</v>
      </c>
      <c r="B2285" s="40" t="s">
        <v>1586</v>
      </c>
      <c r="C2285" s="40" t="str">
        <f t="shared" si="189"/>
        <v>EMMANUEL</v>
      </c>
      <c r="D2285" s="40">
        <f t="shared" si="186"/>
        <v>9</v>
      </c>
      <c r="E2285" s="40">
        <f t="shared" si="187"/>
        <v>16</v>
      </c>
      <c r="F2285" s="40" t="str">
        <f t="shared" si="188"/>
        <v>GRIGNON</v>
      </c>
      <c r="G2285" s="40" t="str">
        <f>VLOOKUP(F2285,'Effectif contrat'!A:B,2,FALSE)</f>
        <v>AIRBUS - MAINTENANCE MOSE</v>
      </c>
      <c r="H2285" s="31" t="s">
        <v>19</v>
      </c>
      <c r="I2285" s="31" t="s">
        <v>163</v>
      </c>
      <c r="J2285" s="31" t="s">
        <v>222</v>
      </c>
      <c r="K2285" s="38">
        <v>3.36</v>
      </c>
      <c r="L2285" s="31">
        <v>1</v>
      </c>
      <c r="M2285" s="38">
        <v>3.36</v>
      </c>
      <c r="N2285" s="5"/>
      <c r="O2285" t="str">
        <f>VLOOKUP(I2285,Article_famille!A:B,2,FALSE)</f>
        <v>Corps</v>
      </c>
      <c r="P2285" t="e">
        <f>VLOOKUP(A2285,'Copier commandes wix'!I:N,4,FALSE)</f>
        <v>#N/A</v>
      </c>
      <c r="Q2285">
        <f>VLOOKUP(G2285,'effectif par contrat'!A:B,2,FALSE)</f>
        <v>37</v>
      </c>
    </row>
    <row r="2286" spans="1:17" x14ac:dyDescent="0.35">
      <c r="A2286" s="58" t="s">
        <v>2345</v>
      </c>
      <c r="B2286" s="40" t="s">
        <v>1586</v>
      </c>
      <c r="C2286" s="40" t="str">
        <f t="shared" si="189"/>
        <v>EMMANUEL</v>
      </c>
      <c r="D2286" s="40">
        <f t="shared" si="186"/>
        <v>9</v>
      </c>
      <c r="E2286" s="40">
        <f t="shared" si="187"/>
        <v>16</v>
      </c>
      <c r="F2286" s="40" t="str">
        <f t="shared" si="188"/>
        <v>GRIGNON</v>
      </c>
      <c r="G2286" s="40" t="str">
        <f>VLOOKUP(F2286,'Effectif contrat'!A:B,2,FALSE)</f>
        <v>AIRBUS - MAINTENANCE MOSE</v>
      </c>
      <c r="H2286" s="32" t="s">
        <v>19</v>
      </c>
      <c r="I2286" s="32" t="s">
        <v>177</v>
      </c>
      <c r="J2286" s="32">
        <v>10</v>
      </c>
      <c r="K2286" s="39">
        <v>11.35</v>
      </c>
      <c r="L2286" s="32">
        <v>1</v>
      </c>
      <c r="M2286" s="39">
        <v>11.35</v>
      </c>
      <c r="N2286" s="6"/>
      <c r="O2286" t="str">
        <f>VLOOKUP(I2286,Article_famille!A:B,2,FALSE)</f>
        <v>Mains</v>
      </c>
      <c r="P2286" t="e">
        <f>VLOOKUP(A2286,'Copier commandes wix'!I:N,4,FALSE)</f>
        <v>#N/A</v>
      </c>
      <c r="Q2286">
        <f>VLOOKUP(G2286,'effectif par contrat'!A:B,2,FALSE)</f>
        <v>37</v>
      </c>
    </row>
    <row r="2287" spans="1:17" x14ac:dyDescent="0.35">
      <c r="A2287" s="58" t="s">
        <v>2345</v>
      </c>
      <c r="B2287" s="40" t="s">
        <v>1586</v>
      </c>
      <c r="C2287" s="40" t="str">
        <f t="shared" si="189"/>
        <v>EMMANUEL</v>
      </c>
      <c r="D2287" s="40">
        <f t="shared" si="186"/>
        <v>9</v>
      </c>
      <c r="E2287" s="40">
        <f t="shared" si="187"/>
        <v>16</v>
      </c>
      <c r="F2287" s="40" t="str">
        <f t="shared" si="188"/>
        <v>GRIGNON</v>
      </c>
      <c r="G2287" s="40" t="str">
        <f>VLOOKUP(F2287,'Effectif contrat'!A:B,2,FALSE)</f>
        <v>AIRBUS - MAINTENANCE MOSE</v>
      </c>
      <c r="H2287" s="31" t="s">
        <v>19</v>
      </c>
      <c r="I2287" s="31" t="s">
        <v>176</v>
      </c>
      <c r="J2287" s="31">
        <v>10</v>
      </c>
      <c r="K2287" s="38">
        <v>7.6</v>
      </c>
      <c r="L2287" s="31">
        <v>2</v>
      </c>
      <c r="M2287" s="38">
        <v>15.2</v>
      </c>
      <c r="N2287" s="5"/>
      <c r="O2287" t="str">
        <f>VLOOKUP(I2287,Article_famille!A:B,2,FALSE)</f>
        <v>Mains</v>
      </c>
      <c r="P2287" t="e">
        <f>VLOOKUP(A2287,'Copier commandes wix'!I:N,4,FALSE)</f>
        <v>#N/A</v>
      </c>
      <c r="Q2287">
        <f>VLOOKUP(G2287,'effectif par contrat'!A:B,2,FALSE)</f>
        <v>37</v>
      </c>
    </row>
    <row r="2288" spans="1:17" x14ac:dyDescent="0.35">
      <c r="A2288" s="58" t="s">
        <v>2345</v>
      </c>
      <c r="B2288" s="40" t="s">
        <v>1586</v>
      </c>
      <c r="C2288" s="40" t="str">
        <f t="shared" si="189"/>
        <v>EMMANUEL</v>
      </c>
      <c r="D2288" s="40">
        <f t="shared" si="186"/>
        <v>9</v>
      </c>
      <c r="E2288" s="40">
        <f t="shared" si="187"/>
        <v>16</v>
      </c>
      <c r="F2288" s="40" t="str">
        <f t="shared" si="188"/>
        <v>GRIGNON</v>
      </c>
      <c r="G2288" s="40" t="str">
        <f>VLOOKUP(F2288,'Effectif contrat'!A:B,2,FALSE)</f>
        <v>AIRBUS - MAINTENANCE MOSE</v>
      </c>
      <c r="H2288" s="32" t="s">
        <v>19</v>
      </c>
      <c r="I2288" s="32" t="s">
        <v>106</v>
      </c>
      <c r="J2288" s="32">
        <v>10</v>
      </c>
      <c r="K2288" s="39">
        <v>5.2</v>
      </c>
      <c r="L2288" s="32">
        <v>1</v>
      </c>
      <c r="M2288" s="39">
        <v>5.2</v>
      </c>
      <c r="N2288" s="6"/>
      <c r="O2288" t="str">
        <f>VLOOKUP(I2288,Article_famille!A:B,2,FALSE)</f>
        <v>Mains</v>
      </c>
      <c r="P2288" t="e">
        <f>VLOOKUP(A2288,'Copier commandes wix'!I:N,4,FALSE)</f>
        <v>#N/A</v>
      </c>
      <c r="Q2288">
        <f>VLOOKUP(G2288,'effectif par contrat'!A:B,2,FALSE)</f>
        <v>37</v>
      </c>
    </row>
    <row r="2289" spans="1:17" x14ac:dyDescent="0.35">
      <c r="A2289" s="58" t="s">
        <v>2345</v>
      </c>
      <c r="B2289" s="40" t="s">
        <v>1586</v>
      </c>
      <c r="C2289" s="40" t="str">
        <f t="shared" si="189"/>
        <v>EMMANUEL</v>
      </c>
      <c r="D2289" s="40">
        <f t="shared" si="186"/>
        <v>9</v>
      </c>
      <c r="E2289" s="40">
        <f t="shared" si="187"/>
        <v>16</v>
      </c>
      <c r="F2289" s="40" t="str">
        <f t="shared" si="188"/>
        <v>GRIGNON</v>
      </c>
      <c r="G2289" s="40" t="str">
        <f>VLOOKUP(F2289,'Effectif contrat'!A:B,2,FALSE)</f>
        <v>AIRBUS - MAINTENANCE MOSE</v>
      </c>
      <c r="H2289" s="31" t="s">
        <v>574</v>
      </c>
      <c r="I2289" s="31" t="s">
        <v>575</v>
      </c>
      <c r="J2289" s="31">
        <v>42</v>
      </c>
      <c r="K2289" s="38">
        <v>61.5</v>
      </c>
      <c r="L2289" s="31">
        <v>1</v>
      </c>
      <c r="M2289" s="38">
        <v>61.5</v>
      </c>
      <c r="N2289" s="5"/>
      <c r="O2289" t="str">
        <f>VLOOKUP(I2289,Article_famille!A:B,2,FALSE)</f>
        <v>Pieds</v>
      </c>
      <c r="P2289" t="e">
        <f>VLOOKUP(A2289,'Copier commandes wix'!I:N,4,FALSE)</f>
        <v>#N/A</v>
      </c>
      <c r="Q2289">
        <f>VLOOKUP(G2289,'effectif par contrat'!A:B,2,FALSE)</f>
        <v>37</v>
      </c>
    </row>
    <row r="2290" spans="1:17" x14ac:dyDescent="0.35">
      <c r="A2290" s="58" t="s">
        <v>2345</v>
      </c>
      <c r="B2290" s="40" t="s">
        <v>1586</v>
      </c>
      <c r="C2290" s="40" t="str">
        <f t="shared" si="189"/>
        <v>EMMANUEL</v>
      </c>
      <c r="D2290" s="40">
        <f t="shared" si="186"/>
        <v>9</v>
      </c>
      <c r="E2290" s="40">
        <f t="shared" si="187"/>
        <v>16</v>
      </c>
      <c r="F2290" s="40" t="str">
        <f t="shared" si="188"/>
        <v>GRIGNON</v>
      </c>
      <c r="G2290" s="40" t="str">
        <f>VLOOKUP(F2290,'Effectif contrat'!A:B,2,FALSE)</f>
        <v>AIRBUS - MAINTENANCE MOSE</v>
      </c>
      <c r="H2290" s="32" t="s">
        <v>19</v>
      </c>
      <c r="I2290" s="32" t="s">
        <v>1572</v>
      </c>
      <c r="J2290" s="32">
        <v>10</v>
      </c>
      <c r="K2290" s="39">
        <v>3.19</v>
      </c>
      <c r="L2290" s="32">
        <v>5</v>
      </c>
      <c r="M2290" s="39">
        <v>15.95</v>
      </c>
      <c r="N2290" s="6"/>
      <c r="O2290" t="str">
        <f>VLOOKUP(I2290,Article_famille!A:B,2,FALSE)</f>
        <v>Mains</v>
      </c>
      <c r="P2290" t="e">
        <f>VLOOKUP(A2290,'Copier commandes wix'!I:N,4,FALSE)</f>
        <v>#N/A</v>
      </c>
      <c r="Q2290">
        <f>VLOOKUP(G2290,'effectif par contrat'!A:B,2,FALSE)</f>
        <v>37</v>
      </c>
    </row>
    <row r="2291" spans="1:17" x14ac:dyDescent="0.35">
      <c r="A2291" s="58" t="s">
        <v>2345</v>
      </c>
      <c r="B2291" s="40" t="s">
        <v>1586</v>
      </c>
      <c r="C2291" s="40" t="str">
        <f t="shared" si="189"/>
        <v>EMMANUEL</v>
      </c>
      <c r="D2291" s="40">
        <f t="shared" si="186"/>
        <v>9</v>
      </c>
      <c r="E2291" s="40">
        <f t="shared" si="187"/>
        <v>16</v>
      </c>
      <c r="F2291" s="40" t="str">
        <f t="shared" si="188"/>
        <v>GRIGNON</v>
      </c>
      <c r="G2291" s="40" t="str">
        <f>VLOOKUP(F2291,'Effectif contrat'!A:B,2,FALSE)</f>
        <v>AIRBUS - MAINTENANCE MOSE</v>
      </c>
      <c r="H2291" s="31" t="s">
        <v>19</v>
      </c>
      <c r="I2291" s="31" t="s">
        <v>1584</v>
      </c>
      <c r="J2291" s="31"/>
      <c r="K2291" s="38">
        <v>6.52</v>
      </c>
      <c r="L2291" s="31">
        <v>1</v>
      </c>
      <c r="M2291" s="38">
        <v>6.52</v>
      </c>
      <c r="N2291" s="5"/>
      <c r="O2291" t="str">
        <f>VLOOKUP(I2291,Article_famille!A:B,2,FALSE)</f>
        <v>Mains</v>
      </c>
      <c r="P2291" t="e">
        <f>VLOOKUP(A2291,'Copier commandes wix'!I:N,4,FALSE)</f>
        <v>#N/A</v>
      </c>
      <c r="Q2291">
        <f>VLOOKUP(G2291,'effectif par contrat'!A:B,2,FALSE)</f>
        <v>37</v>
      </c>
    </row>
    <row r="2292" spans="1:17" x14ac:dyDescent="0.35">
      <c r="A2292" s="58" t="s">
        <v>2345</v>
      </c>
      <c r="B2292" s="40" t="s">
        <v>1586</v>
      </c>
      <c r="C2292" s="40" t="str">
        <f t="shared" si="189"/>
        <v>EMMANUEL</v>
      </c>
      <c r="D2292" s="40">
        <f t="shared" si="186"/>
        <v>9</v>
      </c>
      <c r="E2292" s="40">
        <f t="shared" si="187"/>
        <v>16</v>
      </c>
      <c r="F2292" s="40" t="str">
        <f t="shared" si="188"/>
        <v>GRIGNON</v>
      </c>
      <c r="G2292" s="40" t="str">
        <f>VLOOKUP(F2292,'Effectif contrat'!A:B,2,FALSE)</f>
        <v>AIRBUS - MAINTENANCE MOSE</v>
      </c>
      <c r="H2292" s="32" t="s">
        <v>19</v>
      </c>
      <c r="I2292" s="32" t="s">
        <v>561</v>
      </c>
      <c r="J2292" s="32"/>
      <c r="K2292" s="39">
        <v>105.35</v>
      </c>
      <c r="L2292" s="32">
        <v>1</v>
      </c>
      <c r="M2292" s="39">
        <v>105.35</v>
      </c>
      <c r="N2292" s="6"/>
      <c r="O2292" t="str">
        <f>VLOOKUP(I2292,Article_famille!A:B,2,FALSE)</f>
        <v>Travail en hauteur</v>
      </c>
      <c r="P2292" t="e">
        <f>VLOOKUP(A2292,'Copier commandes wix'!I:N,4,FALSE)</f>
        <v>#N/A</v>
      </c>
      <c r="Q2292">
        <f>VLOOKUP(G2292,'effectif par contrat'!A:B,2,FALSE)</f>
        <v>37</v>
      </c>
    </row>
    <row r="2293" spans="1:17" x14ac:dyDescent="0.35">
      <c r="A2293" s="58" t="s">
        <v>2345</v>
      </c>
      <c r="B2293" s="40" t="s">
        <v>1586</v>
      </c>
      <c r="C2293" s="40" t="str">
        <f t="shared" si="189"/>
        <v>EMMANUEL</v>
      </c>
      <c r="D2293" s="40">
        <f t="shared" si="186"/>
        <v>9</v>
      </c>
      <c r="E2293" s="40">
        <f t="shared" si="187"/>
        <v>16</v>
      </c>
      <c r="F2293" s="40" t="str">
        <f t="shared" si="188"/>
        <v>GRIGNON</v>
      </c>
      <c r="G2293" s="40" t="str">
        <f>VLOOKUP(F2293,'Effectif contrat'!A:B,2,FALSE)</f>
        <v>AIRBUS - MAINTENANCE MOSE</v>
      </c>
      <c r="H2293" s="31" t="s">
        <v>19</v>
      </c>
      <c r="I2293" s="31" t="s">
        <v>509</v>
      </c>
      <c r="J2293" s="31"/>
      <c r="K2293" s="38">
        <v>6.59</v>
      </c>
      <c r="L2293" s="31">
        <v>3</v>
      </c>
      <c r="M2293" s="38">
        <v>19.77</v>
      </c>
      <c r="N2293" s="5"/>
      <c r="O2293" t="str">
        <f>VLOOKUP(I2293,Article_famille!A:B,2,FALSE)</f>
        <v>Corps</v>
      </c>
      <c r="P2293" t="e">
        <f>VLOOKUP(A2293,'Copier commandes wix'!I:N,4,FALSE)</f>
        <v>#N/A</v>
      </c>
      <c r="Q2293">
        <f>VLOOKUP(G2293,'effectif par contrat'!A:B,2,FALSE)</f>
        <v>37</v>
      </c>
    </row>
    <row r="2294" spans="1:17" x14ac:dyDescent="0.35">
      <c r="A2294" s="58" t="s">
        <v>2345</v>
      </c>
      <c r="B2294" s="40" t="s">
        <v>1586</v>
      </c>
      <c r="C2294" s="40" t="str">
        <f t="shared" si="189"/>
        <v>EMMANUEL</v>
      </c>
      <c r="D2294" s="40">
        <f t="shared" si="186"/>
        <v>9</v>
      </c>
      <c r="E2294" s="40">
        <f t="shared" si="187"/>
        <v>16</v>
      </c>
      <c r="F2294" s="40" t="str">
        <f t="shared" si="188"/>
        <v>GRIGNON</v>
      </c>
      <c r="G2294" s="40" t="str">
        <f>VLOOKUP(F2294,'Effectif contrat'!A:B,2,FALSE)</f>
        <v>AIRBUS - MAINTENANCE MOSE</v>
      </c>
      <c r="H2294" s="32" t="s">
        <v>19</v>
      </c>
      <c r="I2294" s="32" t="s">
        <v>495</v>
      </c>
      <c r="J2294" s="32">
        <v>10</v>
      </c>
      <c r="K2294" s="39">
        <v>4.9400000000000004</v>
      </c>
      <c r="L2294" s="32">
        <v>2</v>
      </c>
      <c r="M2294" s="39">
        <v>9.8800000000000008</v>
      </c>
      <c r="N2294" s="6"/>
      <c r="O2294" t="str">
        <f>VLOOKUP(I2294,Article_famille!A:B,2,FALSE)</f>
        <v>Mains</v>
      </c>
      <c r="P2294" t="e">
        <f>VLOOKUP(A2294,'Copier commandes wix'!I:N,4,FALSE)</f>
        <v>#N/A</v>
      </c>
      <c r="Q2294">
        <f>VLOOKUP(G2294,'effectif par contrat'!A:B,2,FALSE)</f>
        <v>37</v>
      </c>
    </row>
    <row r="2295" spans="1:17" x14ac:dyDescent="0.35">
      <c r="A2295" s="58" t="s">
        <v>2349</v>
      </c>
      <c r="B2295" s="40" t="s">
        <v>109</v>
      </c>
      <c r="C2295" s="40" t="str">
        <f t="shared" si="189"/>
        <v>jean-luc</v>
      </c>
      <c r="D2295" s="40">
        <f t="shared" si="186"/>
        <v>9</v>
      </c>
      <c r="E2295" s="40">
        <f t="shared" si="187"/>
        <v>16</v>
      </c>
      <c r="F2295" s="40" t="str">
        <f t="shared" si="188"/>
        <v>granier</v>
      </c>
      <c r="G2295" s="40" t="str">
        <f>VLOOKUP(F2295,'Effectif contrat'!A:B,2,FALSE)</f>
        <v>SAM - MAINTENANCE</v>
      </c>
      <c r="H2295" s="31" t="s">
        <v>25</v>
      </c>
      <c r="I2295" s="31" t="s">
        <v>26</v>
      </c>
      <c r="J2295" s="31">
        <v>43</v>
      </c>
      <c r="K2295" s="38">
        <v>48.91</v>
      </c>
      <c r="L2295" s="31">
        <v>2</v>
      </c>
      <c r="M2295" s="38">
        <v>97.82</v>
      </c>
      <c r="N2295" s="5"/>
      <c r="O2295" t="str">
        <f>VLOOKUP(I2295,Article_famille!A:B,2,FALSE)</f>
        <v>Pieds</v>
      </c>
      <c r="P2295" t="e">
        <f>VLOOKUP(A2295,'Copier commandes wix'!I:N,4,FALSE)</f>
        <v>#N/A</v>
      </c>
      <c r="Q2295">
        <f>VLOOKUP(G2295,'effectif par contrat'!A:B,2,FALSE)</f>
        <v>2</v>
      </c>
    </row>
    <row r="2296" spans="1:17" x14ac:dyDescent="0.35">
      <c r="A2296" s="58" t="s">
        <v>2350</v>
      </c>
      <c r="B2296" s="40" t="s">
        <v>552</v>
      </c>
      <c r="C2296" s="40" t="str">
        <f t="shared" si="189"/>
        <v>eric</v>
      </c>
      <c r="D2296" s="40">
        <f t="shared" si="186"/>
        <v>5</v>
      </c>
      <c r="E2296" s="40">
        <f t="shared" si="187"/>
        <v>18</v>
      </c>
      <c r="F2296" s="40" t="str">
        <f t="shared" si="188"/>
        <v>sanchez-clary</v>
      </c>
      <c r="G2296" s="40" t="str">
        <f>VLOOKUP(F2296,'Effectif contrat'!A:B,2,FALSE)</f>
        <v>AIRBUS - MAINTENANCE FAL</v>
      </c>
      <c r="H2296" s="31" t="s">
        <v>19</v>
      </c>
      <c r="I2296" s="31" t="s">
        <v>20</v>
      </c>
      <c r="J2296" s="31">
        <v>8</v>
      </c>
      <c r="K2296" s="38">
        <v>3.71</v>
      </c>
      <c r="L2296" s="31">
        <v>96</v>
      </c>
      <c r="M2296" s="38">
        <v>356.16</v>
      </c>
      <c r="N2296" s="5"/>
      <c r="O2296" t="str">
        <f>VLOOKUP(I2296,Article_famille!A:B,2,FALSE)</f>
        <v>Mains</v>
      </c>
      <c r="P2296" t="e">
        <f>VLOOKUP(A2296,'Copier commandes wix'!I:N,4,FALSE)</f>
        <v>#N/A</v>
      </c>
      <c r="Q2296">
        <f>VLOOKUP(G2296,'effectif par contrat'!A:B,2,FALSE)</f>
        <v>38</v>
      </c>
    </row>
    <row r="2297" spans="1:17" x14ac:dyDescent="0.35">
      <c r="A2297" s="58" t="s">
        <v>2350</v>
      </c>
      <c r="B2297" s="40" t="s">
        <v>552</v>
      </c>
      <c r="C2297" s="40" t="str">
        <f t="shared" si="189"/>
        <v>eric</v>
      </c>
      <c r="D2297" s="40">
        <f t="shared" si="186"/>
        <v>5</v>
      </c>
      <c r="E2297" s="40">
        <f t="shared" si="187"/>
        <v>18</v>
      </c>
      <c r="F2297" s="40" t="str">
        <f t="shared" si="188"/>
        <v>sanchez-clary</v>
      </c>
      <c r="G2297" s="40" t="str">
        <f>VLOOKUP(F2297,'Effectif contrat'!A:B,2,FALSE)</f>
        <v>AIRBUS - MAINTENANCE FAL</v>
      </c>
      <c r="H2297" s="32" t="s">
        <v>19</v>
      </c>
      <c r="I2297" s="32" t="s">
        <v>2287</v>
      </c>
      <c r="J2297" s="32" t="s">
        <v>15</v>
      </c>
      <c r="K2297" s="39">
        <v>6.64</v>
      </c>
      <c r="L2297" s="32">
        <v>20</v>
      </c>
      <c r="M2297" s="39">
        <v>132.80000000000001</v>
      </c>
      <c r="N2297" s="6"/>
      <c r="O2297" t="str">
        <f>VLOOKUP(I2297,Article_famille!A:B,2,FALSE)</f>
        <v>Mains</v>
      </c>
      <c r="P2297" t="e">
        <f>VLOOKUP(A2297,'Copier commandes wix'!I:N,4,FALSE)</f>
        <v>#N/A</v>
      </c>
      <c r="Q2297">
        <f>VLOOKUP(G2297,'effectif par contrat'!A:B,2,FALSE)</f>
        <v>38</v>
      </c>
    </row>
    <row r="2298" spans="1:17" x14ac:dyDescent="0.35">
      <c r="A2298" s="58" t="s">
        <v>2350</v>
      </c>
      <c r="B2298" s="40" t="s">
        <v>552</v>
      </c>
      <c r="C2298" s="40" t="str">
        <f t="shared" si="189"/>
        <v>eric</v>
      </c>
      <c r="D2298" s="40">
        <f t="shared" si="186"/>
        <v>5</v>
      </c>
      <c r="E2298" s="40">
        <f t="shared" si="187"/>
        <v>18</v>
      </c>
      <c r="F2298" s="40" t="str">
        <f t="shared" si="188"/>
        <v>sanchez-clary</v>
      </c>
      <c r="G2298" s="40" t="str">
        <f>VLOOKUP(F2298,'Effectif contrat'!A:B,2,FALSE)</f>
        <v>AIRBUS - MAINTENANCE FAL</v>
      </c>
      <c r="H2298" s="31" t="s">
        <v>19</v>
      </c>
      <c r="I2298" s="31" t="s">
        <v>499</v>
      </c>
      <c r="J2298" s="31"/>
      <c r="K2298" s="38">
        <v>12.9</v>
      </c>
      <c r="L2298" s="31">
        <v>20</v>
      </c>
      <c r="M2298" s="38">
        <v>258</v>
      </c>
      <c r="N2298" s="5"/>
      <c r="O2298" t="str">
        <f>VLOOKUP(I2298,Article_famille!A:B,2,FALSE)</f>
        <v>Tête</v>
      </c>
      <c r="P2298" t="e">
        <f>VLOOKUP(A2298,'Copier commandes wix'!I:N,4,FALSE)</f>
        <v>#N/A</v>
      </c>
      <c r="Q2298">
        <f>VLOOKUP(G2298,'effectif par contrat'!A:B,2,FALSE)</f>
        <v>38</v>
      </c>
    </row>
    <row r="2299" spans="1:17" x14ac:dyDescent="0.35">
      <c r="A2299" s="58" t="s">
        <v>2350</v>
      </c>
      <c r="B2299" s="40" t="s">
        <v>552</v>
      </c>
      <c r="C2299" s="40" t="str">
        <f t="shared" si="189"/>
        <v>eric</v>
      </c>
      <c r="D2299" s="40">
        <f t="shared" si="186"/>
        <v>5</v>
      </c>
      <c r="E2299" s="40">
        <f t="shared" si="187"/>
        <v>18</v>
      </c>
      <c r="F2299" s="40" t="str">
        <f t="shared" si="188"/>
        <v>sanchez-clary</v>
      </c>
      <c r="G2299" s="40" t="str">
        <f>VLOOKUP(F2299,'Effectif contrat'!A:B,2,FALSE)</f>
        <v>AIRBUS - MAINTENANCE FAL</v>
      </c>
      <c r="H2299" s="32" t="s">
        <v>19</v>
      </c>
      <c r="I2299" s="32" t="s">
        <v>20</v>
      </c>
      <c r="J2299" s="32">
        <v>10</v>
      </c>
      <c r="K2299" s="39">
        <v>3.71</v>
      </c>
      <c r="L2299" s="32">
        <v>72</v>
      </c>
      <c r="M2299" s="39">
        <v>267.12</v>
      </c>
      <c r="N2299" s="6"/>
      <c r="O2299" t="str">
        <f>VLOOKUP(I2299,Article_famille!A:B,2,FALSE)</f>
        <v>Mains</v>
      </c>
      <c r="P2299" t="e">
        <f>VLOOKUP(A2299,'Copier commandes wix'!I:N,4,FALSE)</f>
        <v>#N/A</v>
      </c>
      <c r="Q2299">
        <f>VLOOKUP(G2299,'effectif par contrat'!A:B,2,FALSE)</f>
        <v>38</v>
      </c>
    </row>
    <row r="2300" spans="1:17" x14ac:dyDescent="0.35">
      <c r="A2300" s="58" t="s">
        <v>2350</v>
      </c>
      <c r="B2300" s="40" t="s">
        <v>552</v>
      </c>
      <c r="C2300" s="40" t="str">
        <f t="shared" si="189"/>
        <v>eric</v>
      </c>
      <c r="D2300" s="40">
        <f t="shared" si="186"/>
        <v>5</v>
      </c>
      <c r="E2300" s="40">
        <f t="shared" si="187"/>
        <v>18</v>
      </c>
      <c r="F2300" s="40" t="str">
        <f t="shared" si="188"/>
        <v>sanchez-clary</v>
      </c>
      <c r="G2300" s="40" t="str">
        <f>VLOOKUP(F2300,'Effectif contrat'!A:B,2,FALSE)</f>
        <v>AIRBUS - MAINTENANCE FAL</v>
      </c>
      <c r="H2300" s="31" t="s">
        <v>19</v>
      </c>
      <c r="I2300" s="31" t="s">
        <v>20</v>
      </c>
      <c r="J2300" s="31">
        <v>11</v>
      </c>
      <c r="K2300" s="38">
        <v>3.71</v>
      </c>
      <c r="L2300" s="31">
        <v>60</v>
      </c>
      <c r="M2300" s="38">
        <v>222.6</v>
      </c>
      <c r="N2300" s="5"/>
      <c r="O2300" t="str">
        <f>VLOOKUP(I2300,Article_famille!A:B,2,FALSE)</f>
        <v>Mains</v>
      </c>
      <c r="P2300" t="e">
        <f>VLOOKUP(A2300,'Copier commandes wix'!I:N,4,FALSE)</f>
        <v>#N/A</v>
      </c>
      <c r="Q2300">
        <f>VLOOKUP(G2300,'effectif par contrat'!A:B,2,FALSE)</f>
        <v>38</v>
      </c>
    </row>
    <row r="2301" spans="1:17" x14ac:dyDescent="0.35">
      <c r="A2301" s="58" t="s">
        <v>2350</v>
      </c>
      <c r="B2301" s="40" t="s">
        <v>552</v>
      </c>
      <c r="C2301" s="40" t="str">
        <f t="shared" si="189"/>
        <v>eric</v>
      </c>
      <c r="D2301" s="40">
        <f t="shared" si="186"/>
        <v>5</v>
      </c>
      <c r="E2301" s="40">
        <f t="shared" si="187"/>
        <v>18</v>
      </c>
      <c r="F2301" s="40" t="str">
        <f t="shared" si="188"/>
        <v>sanchez-clary</v>
      </c>
      <c r="G2301" s="40" t="str">
        <f>VLOOKUP(F2301,'Effectif contrat'!A:B,2,FALSE)</f>
        <v>AIRBUS - MAINTENANCE FAL</v>
      </c>
      <c r="H2301" s="32" t="s">
        <v>574</v>
      </c>
      <c r="I2301" s="32" t="s">
        <v>575</v>
      </c>
      <c r="J2301" s="32">
        <v>43</v>
      </c>
      <c r="K2301" s="39">
        <v>61.5</v>
      </c>
      <c r="L2301" s="32">
        <v>1</v>
      </c>
      <c r="M2301" s="39">
        <v>61.5</v>
      </c>
      <c r="N2301" s="6"/>
      <c r="O2301" t="str">
        <f>VLOOKUP(I2301,Article_famille!A:B,2,FALSE)</f>
        <v>Pieds</v>
      </c>
      <c r="P2301" t="e">
        <f>VLOOKUP(A2301,'Copier commandes wix'!I:N,4,FALSE)</f>
        <v>#N/A</v>
      </c>
      <c r="Q2301">
        <f>VLOOKUP(G2301,'effectif par contrat'!A:B,2,FALSE)</f>
        <v>38</v>
      </c>
    </row>
    <row r="2302" spans="1:17" x14ac:dyDescent="0.35">
      <c r="A2302" s="58" t="s">
        <v>2351</v>
      </c>
      <c r="B2302" s="40" t="s">
        <v>527</v>
      </c>
      <c r="C2302" s="40" t="str">
        <f t="shared" si="189"/>
        <v>jean-luc</v>
      </c>
      <c r="D2302" s="40">
        <f t="shared" si="186"/>
        <v>9</v>
      </c>
      <c r="E2302" s="40">
        <f t="shared" si="187"/>
        <v>13</v>
      </c>
      <c r="F2302" s="40" t="str">
        <f t="shared" si="188"/>
        <v>CEBE</v>
      </c>
      <c r="G2302" s="40" t="str">
        <f>VLOOKUP(F2302,'Effectif contrat'!A:B,2,FALSE)</f>
        <v>CHANTIERS ELEC - REIXACH</v>
      </c>
      <c r="H2302" s="31" t="s">
        <v>19</v>
      </c>
      <c r="I2302" s="31" t="s">
        <v>577</v>
      </c>
      <c r="J2302" s="31"/>
      <c r="K2302" s="38">
        <v>6.46</v>
      </c>
      <c r="L2302" s="31">
        <v>4</v>
      </c>
      <c r="M2302" s="38">
        <v>25.84</v>
      </c>
      <c r="N2302" s="5"/>
      <c r="O2302" t="str">
        <f>VLOOKUP(I2302,Article_famille!A:B,2,FALSE)</f>
        <v>Yeux</v>
      </c>
      <c r="P2302" t="e">
        <f>VLOOKUP(A2302,'Copier commandes wix'!I:N,4,FALSE)</f>
        <v>#N/A</v>
      </c>
      <c r="Q2302">
        <f>VLOOKUP(G2302,'effectif par contrat'!A:B,2,FALSE)</f>
        <v>6</v>
      </c>
    </row>
    <row r="2303" spans="1:17" x14ac:dyDescent="0.35">
      <c r="A2303" s="58" t="s">
        <v>2351</v>
      </c>
      <c r="B2303" s="40" t="s">
        <v>527</v>
      </c>
      <c r="C2303" s="40" t="str">
        <f t="shared" si="189"/>
        <v>jean-luc</v>
      </c>
      <c r="D2303" s="40">
        <f t="shared" si="186"/>
        <v>9</v>
      </c>
      <c r="E2303" s="40">
        <f t="shared" si="187"/>
        <v>13</v>
      </c>
      <c r="F2303" s="40" t="str">
        <f t="shared" si="188"/>
        <v>CEBE</v>
      </c>
      <c r="G2303" s="40" t="str">
        <f>VLOOKUP(F2303,'Effectif contrat'!A:B,2,FALSE)</f>
        <v>CHANTIERS ELEC - REIXACH</v>
      </c>
      <c r="H2303" s="32" t="s">
        <v>19</v>
      </c>
      <c r="I2303" s="32" t="s">
        <v>468</v>
      </c>
      <c r="J2303" s="32"/>
      <c r="K2303" s="39">
        <v>5.63</v>
      </c>
      <c r="L2303" s="32">
        <v>4</v>
      </c>
      <c r="M2303" s="39">
        <v>22.52</v>
      </c>
      <c r="N2303" s="6"/>
      <c r="O2303" t="str">
        <f>VLOOKUP(I2303,Article_famille!A:B,2,FALSE)</f>
        <v>Yeux</v>
      </c>
      <c r="P2303" t="e">
        <f>VLOOKUP(A2303,'Copier commandes wix'!I:N,4,FALSE)</f>
        <v>#N/A</v>
      </c>
      <c r="Q2303">
        <f>VLOOKUP(G2303,'effectif par contrat'!A:B,2,FALSE)</f>
        <v>6</v>
      </c>
    </row>
    <row r="2304" spans="1:17" x14ac:dyDescent="0.35">
      <c r="A2304" s="58" t="s">
        <v>2351</v>
      </c>
      <c r="B2304" s="40" t="s">
        <v>527</v>
      </c>
      <c r="C2304" s="40" t="str">
        <f t="shared" si="189"/>
        <v>jean-luc</v>
      </c>
      <c r="D2304" s="40">
        <f t="shared" si="186"/>
        <v>9</v>
      </c>
      <c r="E2304" s="40">
        <f t="shared" si="187"/>
        <v>13</v>
      </c>
      <c r="F2304" s="40" t="str">
        <f t="shared" si="188"/>
        <v>CEBE</v>
      </c>
      <c r="G2304" s="40" t="str">
        <f>VLOOKUP(F2304,'Effectif contrat'!A:B,2,FALSE)</f>
        <v>CHANTIERS ELEC - REIXACH</v>
      </c>
      <c r="H2304" s="31" t="s">
        <v>574</v>
      </c>
      <c r="I2304" s="31" t="s">
        <v>1560</v>
      </c>
      <c r="J2304" s="31">
        <v>42</v>
      </c>
      <c r="K2304" s="38">
        <v>59.5</v>
      </c>
      <c r="L2304" s="31">
        <v>1</v>
      </c>
      <c r="M2304" s="38">
        <v>59.5</v>
      </c>
      <c r="N2304" s="5"/>
      <c r="O2304" t="str">
        <f>VLOOKUP(I2304,Article_famille!A:B,2,FALSE)</f>
        <v>Pieds</v>
      </c>
      <c r="P2304" t="e">
        <f>VLOOKUP(A2304,'Copier commandes wix'!I:N,4,FALSE)</f>
        <v>#N/A</v>
      </c>
      <c r="Q2304">
        <f>VLOOKUP(G2304,'effectif par contrat'!A:B,2,FALSE)</f>
        <v>6</v>
      </c>
    </row>
    <row r="2305" spans="1:17" x14ac:dyDescent="0.35">
      <c r="A2305" s="58" t="s">
        <v>2351</v>
      </c>
      <c r="B2305" s="40" t="s">
        <v>527</v>
      </c>
      <c r="C2305" s="40" t="str">
        <f t="shared" si="189"/>
        <v>jean-luc</v>
      </c>
      <c r="D2305" s="40">
        <f t="shared" ref="D2305:D2344" si="190">LEN(C2305)+1</f>
        <v>9</v>
      </c>
      <c r="E2305" s="40">
        <f t="shared" ref="E2305:E2344" si="191">LEN(B2305)</f>
        <v>13</v>
      </c>
      <c r="F2305" s="40" t="str">
        <f t="shared" si="188"/>
        <v>CEBE</v>
      </c>
      <c r="G2305" s="40" t="str">
        <f>VLOOKUP(F2305,'Effectif contrat'!A:B,2,FALSE)</f>
        <v>CHANTIERS ELEC - REIXACH</v>
      </c>
      <c r="H2305" s="32" t="s">
        <v>19</v>
      </c>
      <c r="I2305" s="32" t="s">
        <v>163</v>
      </c>
      <c r="J2305" s="32" t="s">
        <v>485</v>
      </c>
      <c r="K2305" s="39">
        <v>3.36</v>
      </c>
      <c r="L2305" s="32">
        <v>4</v>
      </c>
      <c r="M2305" s="39">
        <v>13.44</v>
      </c>
      <c r="N2305" s="6"/>
      <c r="O2305" t="str">
        <f>VLOOKUP(I2305,Article_famille!A:B,2,FALSE)</f>
        <v>Corps</v>
      </c>
      <c r="P2305" t="e">
        <f>VLOOKUP(A2305,'Copier commandes wix'!I:N,4,FALSE)</f>
        <v>#N/A</v>
      </c>
      <c r="Q2305">
        <f>VLOOKUP(G2305,'effectif par contrat'!A:B,2,FALSE)</f>
        <v>6</v>
      </c>
    </row>
    <row r="2306" spans="1:17" x14ac:dyDescent="0.35">
      <c r="A2306" s="58" t="s">
        <v>2352</v>
      </c>
      <c r="B2306" s="40" t="s">
        <v>527</v>
      </c>
      <c r="C2306" s="40" t="str">
        <f t="shared" si="189"/>
        <v>jean-luc</v>
      </c>
      <c r="D2306" s="40">
        <f t="shared" si="190"/>
        <v>9</v>
      </c>
      <c r="E2306" s="40">
        <f t="shared" si="191"/>
        <v>13</v>
      </c>
      <c r="F2306" s="40" t="str">
        <f t="shared" si="188"/>
        <v>CEBE</v>
      </c>
      <c r="G2306" s="40" t="str">
        <f>VLOOKUP(F2306,'Effectif contrat'!A:B,2,FALSE)</f>
        <v>CHANTIERS ELEC - REIXACH</v>
      </c>
      <c r="H2306" s="31" t="s">
        <v>19</v>
      </c>
      <c r="I2306" s="31" t="s">
        <v>525</v>
      </c>
      <c r="J2306" s="31"/>
      <c r="K2306" s="38">
        <v>37.619999999999997</v>
      </c>
      <c r="L2306" s="31">
        <v>2</v>
      </c>
      <c r="M2306" s="38">
        <v>75.239999999999995</v>
      </c>
      <c r="N2306" s="5"/>
      <c r="O2306" t="str">
        <f>VLOOKUP(I2306,Article_famille!A:B,2,FALSE)</f>
        <v>Tête</v>
      </c>
      <c r="P2306" t="e">
        <f>VLOOKUP(A2306,'Copier commandes wix'!I:N,4,FALSE)</f>
        <v>#N/A</v>
      </c>
      <c r="Q2306">
        <f>VLOOKUP(G2306,'effectif par contrat'!A:B,2,FALSE)</f>
        <v>6</v>
      </c>
    </row>
    <row r="2307" spans="1:17" x14ac:dyDescent="0.35">
      <c r="A2307" s="58" t="s">
        <v>2355</v>
      </c>
      <c r="B2307" s="40" t="s">
        <v>2354</v>
      </c>
      <c r="C2307" s="40" t="str">
        <f t="shared" ref="C2307:C2365" si="192">IFERROR(MID(B2307,1,FIND(" ",B2307,1)-1),"")</f>
        <v>Jérémy</v>
      </c>
      <c r="D2307" s="40">
        <f t="shared" si="190"/>
        <v>7</v>
      </c>
      <c r="E2307" s="40">
        <f t="shared" si="191"/>
        <v>14</v>
      </c>
      <c r="F2307" s="40" t="str">
        <f t="shared" ref="F2307:F2364" si="193">RIGHT(B2307,E2307-D2307)</f>
        <v>MAILLOU</v>
      </c>
      <c r="G2307" s="40" t="str">
        <f>VLOOKUP(F2307,'Effectif contrat'!A:B,2,FALSE)</f>
        <v xml:space="preserve">AIRBUS - MAINTENANCE OES </v>
      </c>
      <c r="H2307" s="31" t="s">
        <v>19</v>
      </c>
      <c r="I2307" s="31" t="s">
        <v>181</v>
      </c>
      <c r="J2307" s="31"/>
      <c r="K2307" s="38">
        <v>12.17</v>
      </c>
      <c r="L2307" s="31">
        <v>1</v>
      </c>
      <c r="M2307" s="38">
        <v>12.17</v>
      </c>
      <c r="N2307" s="5"/>
      <c r="O2307" t="str">
        <f>VLOOKUP(I2307,Article_famille!A:B,2,FALSE)</f>
        <v>Tête</v>
      </c>
      <c r="P2307" t="e">
        <f>VLOOKUP(A2307,'Copier commandes wix'!I:N,4,FALSE)</f>
        <v>#N/A</v>
      </c>
      <c r="Q2307">
        <f>VLOOKUP(G2307,'effectif par contrat'!A:B,2,FALSE)</f>
        <v>34</v>
      </c>
    </row>
    <row r="2308" spans="1:17" x14ac:dyDescent="0.35">
      <c r="A2308" s="58" t="s">
        <v>2355</v>
      </c>
      <c r="B2308" s="40" t="s">
        <v>2354</v>
      </c>
      <c r="C2308" s="40" t="str">
        <f t="shared" si="192"/>
        <v>Jérémy</v>
      </c>
      <c r="D2308" s="40">
        <f t="shared" si="190"/>
        <v>7</v>
      </c>
      <c r="E2308" s="40">
        <f t="shared" si="191"/>
        <v>14</v>
      </c>
      <c r="F2308" s="40" t="str">
        <f t="shared" si="193"/>
        <v>MAILLOU</v>
      </c>
      <c r="G2308" s="40" t="str">
        <f>VLOOKUP(F2308,'Effectif contrat'!A:B,2,FALSE)</f>
        <v xml:space="preserve">AIRBUS - MAINTENANCE OES </v>
      </c>
      <c r="H2308" s="32" t="s">
        <v>19</v>
      </c>
      <c r="I2308" s="32" t="s">
        <v>1584</v>
      </c>
      <c r="J2308" s="32"/>
      <c r="K2308" s="39">
        <v>6.52</v>
      </c>
      <c r="L2308" s="32">
        <v>1</v>
      </c>
      <c r="M2308" s="39">
        <v>6.52</v>
      </c>
      <c r="N2308" s="6"/>
      <c r="O2308" t="str">
        <f>VLOOKUP(I2308,Article_famille!A:B,2,FALSE)</f>
        <v>Mains</v>
      </c>
      <c r="P2308" t="e">
        <f>VLOOKUP(A2308,'Copier commandes wix'!I:N,4,FALSE)</f>
        <v>#N/A</v>
      </c>
      <c r="Q2308">
        <f>VLOOKUP(G2308,'effectif par contrat'!A:B,2,FALSE)</f>
        <v>34</v>
      </c>
    </row>
    <row r="2309" spans="1:17" x14ac:dyDescent="0.35">
      <c r="A2309" s="58" t="s">
        <v>2357</v>
      </c>
      <c r="B2309" s="40" t="s">
        <v>2356</v>
      </c>
      <c r="C2309" s="40" t="str">
        <f t="shared" si="192"/>
        <v>stephane</v>
      </c>
      <c r="D2309" s="40">
        <f t="shared" si="190"/>
        <v>9</v>
      </c>
      <c r="E2309" s="40">
        <f t="shared" si="191"/>
        <v>15</v>
      </c>
      <c r="F2309" s="40" t="str">
        <f t="shared" si="193"/>
        <v>DELMAS</v>
      </c>
      <c r="G2309" s="40" t="str">
        <f>VLOOKUP(F2309,'Effectif contrat'!A:B,2,FALSE)</f>
        <v>DGA - MAINTENANCE</v>
      </c>
      <c r="H2309" s="31" t="s">
        <v>2307</v>
      </c>
      <c r="I2309" s="31" t="s">
        <v>2308</v>
      </c>
      <c r="J2309" s="31"/>
      <c r="K2309" s="38">
        <v>14.5</v>
      </c>
      <c r="L2309" s="31">
        <v>1</v>
      </c>
      <c r="M2309" s="38">
        <v>14.5</v>
      </c>
      <c r="N2309" s="5"/>
      <c r="O2309" t="str">
        <f>VLOOKUP(I2309,Article_famille!A:B,2,FALSE)</f>
        <v>Tête</v>
      </c>
      <c r="P2309" t="e">
        <f>VLOOKUP(A2309,'Copier commandes wix'!I:N,4,FALSE)</f>
        <v>#N/A</v>
      </c>
      <c r="Q2309">
        <f>VLOOKUP(G2309,'effectif par contrat'!A:B,2,FALSE)</f>
        <v>1</v>
      </c>
    </row>
    <row r="2310" spans="1:17" x14ac:dyDescent="0.35">
      <c r="A2310" s="58" t="s">
        <v>2357</v>
      </c>
      <c r="B2310" s="40" t="s">
        <v>2356</v>
      </c>
      <c r="C2310" s="40" t="str">
        <f t="shared" si="192"/>
        <v>stephane</v>
      </c>
      <c r="D2310" s="40">
        <f t="shared" si="190"/>
        <v>9</v>
      </c>
      <c r="E2310" s="40">
        <f t="shared" si="191"/>
        <v>15</v>
      </c>
      <c r="F2310" s="40" t="str">
        <f t="shared" si="193"/>
        <v>DELMAS</v>
      </c>
      <c r="G2310" s="40" t="str">
        <f>VLOOKUP(F2310,'Effectif contrat'!A:B,2,FALSE)</f>
        <v>DGA - MAINTENANCE</v>
      </c>
      <c r="H2310" s="32" t="s">
        <v>19</v>
      </c>
      <c r="I2310" s="32" t="s">
        <v>499</v>
      </c>
      <c r="J2310" s="32"/>
      <c r="K2310" s="39">
        <v>12.9</v>
      </c>
      <c r="L2310" s="32">
        <v>2</v>
      </c>
      <c r="M2310" s="39">
        <v>25.8</v>
      </c>
      <c r="N2310" s="6"/>
      <c r="O2310" t="str">
        <f>VLOOKUP(I2310,Article_famille!A:B,2,FALSE)</f>
        <v>Tête</v>
      </c>
      <c r="P2310" t="e">
        <f>VLOOKUP(A2310,'Copier commandes wix'!I:N,4,FALSE)</f>
        <v>#N/A</v>
      </c>
      <c r="Q2310">
        <f>VLOOKUP(G2310,'effectif par contrat'!A:B,2,FALSE)</f>
        <v>1</v>
      </c>
    </row>
    <row r="2311" spans="1:17" x14ac:dyDescent="0.35">
      <c r="A2311" s="58" t="s">
        <v>2357</v>
      </c>
      <c r="B2311" s="40" t="s">
        <v>2356</v>
      </c>
      <c r="C2311" s="40" t="str">
        <f t="shared" si="192"/>
        <v>stephane</v>
      </c>
      <c r="D2311" s="40">
        <f t="shared" si="190"/>
        <v>9</v>
      </c>
      <c r="E2311" s="40">
        <f t="shared" si="191"/>
        <v>15</v>
      </c>
      <c r="F2311" s="40" t="str">
        <f t="shared" si="193"/>
        <v>DELMAS</v>
      </c>
      <c r="G2311" s="40" t="str">
        <f>VLOOKUP(F2311,'Effectif contrat'!A:B,2,FALSE)</f>
        <v>DGA - MAINTENANCE</v>
      </c>
      <c r="H2311" s="31" t="s">
        <v>19</v>
      </c>
      <c r="I2311" s="31" t="s">
        <v>1584</v>
      </c>
      <c r="J2311" s="31"/>
      <c r="K2311" s="38">
        <v>6.52</v>
      </c>
      <c r="L2311" s="31">
        <v>1</v>
      </c>
      <c r="M2311" s="38">
        <v>6.52</v>
      </c>
      <c r="N2311" s="5"/>
      <c r="O2311" t="str">
        <f>VLOOKUP(I2311,Article_famille!A:B,2,FALSE)</f>
        <v>Mains</v>
      </c>
      <c r="P2311" t="e">
        <f>VLOOKUP(A2311,'Copier commandes wix'!I:N,4,FALSE)</f>
        <v>#N/A</v>
      </c>
      <c r="Q2311">
        <f>VLOOKUP(G2311,'effectif par contrat'!A:B,2,FALSE)</f>
        <v>1</v>
      </c>
    </row>
    <row r="2312" spans="1:17" x14ac:dyDescent="0.35">
      <c r="A2312" s="58" t="s">
        <v>2357</v>
      </c>
      <c r="B2312" s="40" t="s">
        <v>2356</v>
      </c>
      <c r="C2312" s="40" t="str">
        <f t="shared" si="192"/>
        <v>stephane</v>
      </c>
      <c r="D2312" s="40">
        <f t="shared" si="190"/>
        <v>9</v>
      </c>
      <c r="E2312" s="40">
        <f t="shared" si="191"/>
        <v>15</v>
      </c>
      <c r="F2312" s="40" t="str">
        <f t="shared" si="193"/>
        <v>DELMAS</v>
      </c>
      <c r="G2312" s="40" t="str">
        <f>VLOOKUP(F2312,'Effectif contrat'!A:B,2,FALSE)</f>
        <v>DGA - MAINTENANCE</v>
      </c>
      <c r="H2312" s="32" t="s">
        <v>19</v>
      </c>
      <c r="I2312" s="32" t="s">
        <v>20</v>
      </c>
      <c r="J2312" s="32">
        <v>9</v>
      </c>
      <c r="K2312" s="39">
        <v>3.71</v>
      </c>
      <c r="L2312" s="32">
        <v>12</v>
      </c>
      <c r="M2312" s="39">
        <v>44.52</v>
      </c>
      <c r="N2312" s="6"/>
      <c r="O2312" t="str">
        <f>VLOOKUP(I2312,Article_famille!A:B,2,FALSE)</f>
        <v>Mains</v>
      </c>
      <c r="P2312" t="e">
        <f>VLOOKUP(A2312,'Copier commandes wix'!I:N,4,FALSE)</f>
        <v>#N/A</v>
      </c>
      <c r="Q2312">
        <f>VLOOKUP(G2312,'effectif par contrat'!A:B,2,FALSE)</f>
        <v>1</v>
      </c>
    </row>
    <row r="2313" spans="1:17" x14ac:dyDescent="0.35">
      <c r="A2313" s="58" t="s">
        <v>2357</v>
      </c>
      <c r="B2313" s="40" t="s">
        <v>2356</v>
      </c>
      <c r="C2313" s="40" t="str">
        <f t="shared" si="192"/>
        <v>stephane</v>
      </c>
      <c r="D2313" s="40">
        <f t="shared" si="190"/>
        <v>9</v>
      </c>
      <c r="E2313" s="40">
        <f t="shared" si="191"/>
        <v>15</v>
      </c>
      <c r="F2313" s="40" t="str">
        <f t="shared" si="193"/>
        <v>DELMAS</v>
      </c>
      <c r="G2313" s="40" t="str">
        <f>VLOOKUP(F2313,'Effectif contrat'!A:B,2,FALSE)</f>
        <v>DGA - MAINTENANCE</v>
      </c>
      <c r="H2313" s="31" t="s">
        <v>19</v>
      </c>
      <c r="I2313" s="31" t="s">
        <v>577</v>
      </c>
      <c r="J2313" s="31"/>
      <c r="K2313" s="38">
        <v>6.46</v>
      </c>
      <c r="L2313" s="31">
        <v>6</v>
      </c>
      <c r="M2313" s="38">
        <v>38.76</v>
      </c>
      <c r="N2313" s="5"/>
      <c r="O2313" t="str">
        <f>VLOOKUP(I2313,Article_famille!A:B,2,FALSE)</f>
        <v>Yeux</v>
      </c>
      <c r="P2313" t="e">
        <f>VLOOKUP(A2313,'Copier commandes wix'!I:N,4,FALSE)</f>
        <v>#N/A</v>
      </c>
      <c r="Q2313">
        <f>VLOOKUP(G2313,'effectif par contrat'!A:B,2,FALSE)</f>
        <v>1</v>
      </c>
    </row>
    <row r="2314" spans="1:17" x14ac:dyDescent="0.35">
      <c r="A2314" s="58" t="s">
        <v>2357</v>
      </c>
      <c r="B2314" s="40" t="s">
        <v>2356</v>
      </c>
      <c r="C2314" s="40" t="str">
        <f t="shared" si="192"/>
        <v>stephane</v>
      </c>
      <c r="D2314" s="40">
        <f t="shared" si="190"/>
        <v>9</v>
      </c>
      <c r="E2314" s="40">
        <f t="shared" si="191"/>
        <v>15</v>
      </c>
      <c r="F2314" s="40" t="str">
        <f t="shared" si="193"/>
        <v>DELMAS</v>
      </c>
      <c r="G2314" s="40" t="str">
        <f>VLOOKUP(F2314,'Effectif contrat'!A:B,2,FALSE)</f>
        <v>DGA - MAINTENANCE</v>
      </c>
      <c r="H2314" s="32" t="s">
        <v>19</v>
      </c>
      <c r="I2314" s="32" t="s">
        <v>468</v>
      </c>
      <c r="J2314" s="32"/>
      <c r="K2314" s="39">
        <v>5.63</v>
      </c>
      <c r="L2314" s="32">
        <v>6</v>
      </c>
      <c r="M2314" s="39">
        <v>33.78</v>
      </c>
      <c r="N2314" s="6"/>
      <c r="O2314" t="str">
        <f>VLOOKUP(I2314,Article_famille!A:B,2,FALSE)</f>
        <v>Yeux</v>
      </c>
      <c r="P2314" t="e">
        <f>VLOOKUP(A2314,'Copier commandes wix'!I:N,4,FALSE)</f>
        <v>#N/A</v>
      </c>
      <c r="Q2314">
        <f>VLOOKUP(G2314,'effectif par contrat'!A:B,2,FALSE)</f>
        <v>1</v>
      </c>
    </row>
    <row r="2315" spans="1:17" x14ac:dyDescent="0.35">
      <c r="A2315" s="58" t="s">
        <v>2357</v>
      </c>
      <c r="B2315" s="40" t="s">
        <v>2356</v>
      </c>
      <c r="C2315" s="40" t="str">
        <f t="shared" si="192"/>
        <v>stephane</v>
      </c>
      <c r="D2315" s="40">
        <f t="shared" si="190"/>
        <v>9</v>
      </c>
      <c r="E2315" s="40">
        <f t="shared" si="191"/>
        <v>15</v>
      </c>
      <c r="F2315" s="40" t="str">
        <f t="shared" si="193"/>
        <v>DELMAS</v>
      </c>
      <c r="G2315" s="40" t="str">
        <f>VLOOKUP(F2315,'Effectif contrat'!A:B,2,FALSE)</f>
        <v>DGA - MAINTENANCE</v>
      </c>
      <c r="H2315" s="31" t="s">
        <v>510</v>
      </c>
      <c r="I2315" s="31" t="s">
        <v>1576</v>
      </c>
      <c r="J2315" s="31"/>
      <c r="K2315" s="38">
        <v>0</v>
      </c>
      <c r="L2315" s="31">
        <v>2</v>
      </c>
      <c r="M2315" s="38">
        <v>0</v>
      </c>
      <c r="N2315" s="5"/>
      <c r="O2315" t="str">
        <f>VLOOKUP(I2315,Article_famille!A:B,2,FALSE)</f>
        <v>Pharmacie</v>
      </c>
      <c r="P2315" t="e">
        <f>VLOOKUP(A2315,'Copier commandes wix'!I:N,4,FALSE)</f>
        <v>#N/A</v>
      </c>
      <c r="Q2315">
        <f>VLOOKUP(G2315,'effectif par contrat'!A:B,2,FALSE)</f>
        <v>1</v>
      </c>
    </row>
    <row r="2316" spans="1:17" x14ac:dyDescent="0.35">
      <c r="A2316" s="58" t="s">
        <v>2357</v>
      </c>
      <c r="B2316" s="40" t="s">
        <v>2356</v>
      </c>
      <c r="C2316" s="40" t="str">
        <f t="shared" si="192"/>
        <v>stephane</v>
      </c>
      <c r="D2316" s="40">
        <f t="shared" si="190"/>
        <v>9</v>
      </c>
      <c r="E2316" s="40">
        <f t="shared" si="191"/>
        <v>15</v>
      </c>
      <c r="F2316" s="40" t="str">
        <f t="shared" si="193"/>
        <v>DELMAS</v>
      </c>
      <c r="G2316" s="40" t="str">
        <f>VLOOKUP(F2316,'Effectif contrat'!A:B,2,FALSE)</f>
        <v>DGA - MAINTENANCE</v>
      </c>
      <c r="H2316" s="32" t="s">
        <v>510</v>
      </c>
      <c r="I2316" s="32" t="s">
        <v>2358</v>
      </c>
      <c r="J2316" s="32"/>
      <c r="K2316" s="39">
        <v>0</v>
      </c>
      <c r="L2316" s="32">
        <v>1</v>
      </c>
      <c r="M2316" s="39">
        <v>0</v>
      </c>
      <c r="N2316" s="6"/>
      <c r="O2316" t="str">
        <f>VLOOKUP(I2316,Article_famille!A:B,2,FALSE)</f>
        <v>Pharmacie</v>
      </c>
      <c r="P2316" t="e">
        <f>VLOOKUP(A2316,'Copier commandes wix'!I:N,4,FALSE)</f>
        <v>#N/A</v>
      </c>
      <c r="Q2316">
        <f>VLOOKUP(G2316,'effectif par contrat'!A:B,2,FALSE)</f>
        <v>1</v>
      </c>
    </row>
    <row r="2317" spans="1:17" x14ac:dyDescent="0.35">
      <c r="A2317" s="58" t="s">
        <v>2357</v>
      </c>
      <c r="B2317" s="40" t="s">
        <v>2356</v>
      </c>
      <c r="C2317" s="40" t="str">
        <f t="shared" si="192"/>
        <v>stephane</v>
      </c>
      <c r="D2317" s="40">
        <f t="shared" si="190"/>
        <v>9</v>
      </c>
      <c r="E2317" s="40">
        <f t="shared" si="191"/>
        <v>15</v>
      </c>
      <c r="F2317" s="40" t="str">
        <f t="shared" si="193"/>
        <v>DELMAS</v>
      </c>
      <c r="G2317" s="40" t="str">
        <f>VLOOKUP(F2317,'Effectif contrat'!A:B,2,FALSE)</f>
        <v>DGA - MAINTENANCE</v>
      </c>
      <c r="H2317" s="31" t="s">
        <v>510</v>
      </c>
      <c r="I2317" s="31" t="s">
        <v>2359</v>
      </c>
      <c r="J2317" s="31"/>
      <c r="K2317" s="38">
        <v>0</v>
      </c>
      <c r="L2317" s="31">
        <v>2</v>
      </c>
      <c r="M2317" s="38">
        <v>0</v>
      </c>
      <c r="N2317" s="5"/>
      <c r="O2317" t="str">
        <f>VLOOKUP(I2317,Article_famille!A:B,2,FALSE)</f>
        <v>Pharmacie</v>
      </c>
      <c r="P2317" t="e">
        <f>VLOOKUP(A2317,'Copier commandes wix'!I:N,4,FALSE)</f>
        <v>#N/A</v>
      </c>
      <c r="Q2317">
        <f>VLOOKUP(G2317,'effectif par contrat'!A:B,2,FALSE)</f>
        <v>1</v>
      </c>
    </row>
    <row r="2318" spans="1:17" x14ac:dyDescent="0.35">
      <c r="A2318" s="58" t="s">
        <v>2357</v>
      </c>
      <c r="B2318" s="40" t="s">
        <v>2356</v>
      </c>
      <c r="C2318" s="40" t="str">
        <f t="shared" si="192"/>
        <v>stephane</v>
      </c>
      <c r="D2318" s="40">
        <f t="shared" si="190"/>
        <v>9</v>
      </c>
      <c r="E2318" s="40">
        <f t="shared" si="191"/>
        <v>15</v>
      </c>
      <c r="F2318" s="40" t="str">
        <f t="shared" si="193"/>
        <v>DELMAS</v>
      </c>
      <c r="G2318" s="40" t="str">
        <f>VLOOKUP(F2318,'Effectif contrat'!A:B,2,FALSE)</f>
        <v>DGA - MAINTENANCE</v>
      </c>
      <c r="H2318" s="32" t="s">
        <v>112</v>
      </c>
      <c r="I2318" s="32" t="s">
        <v>203</v>
      </c>
      <c r="J2318" s="32" t="s">
        <v>13</v>
      </c>
      <c r="K2318" s="39">
        <v>0</v>
      </c>
      <c r="L2318" s="32">
        <v>1</v>
      </c>
      <c r="M2318" s="39">
        <v>0</v>
      </c>
      <c r="N2318" s="6"/>
      <c r="O2318" t="str">
        <f>VLOOKUP(I2318,Article_famille!A:B,2,FALSE)</f>
        <v>VPI</v>
      </c>
      <c r="P2318" t="e">
        <f>VLOOKUP(A2318,'Copier commandes wix'!I:N,4,FALSE)</f>
        <v>#N/A</v>
      </c>
      <c r="Q2318">
        <f>VLOOKUP(G2318,'effectif par contrat'!A:B,2,FALSE)</f>
        <v>1</v>
      </c>
    </row>
    <row r="2319" spans="1:17" x14ac:dyDescent="0.35">
      <c r="A2319" s="58" t="s">
        <v>2360</v>
      </c>
      <c r="B2319" s="40" t="s">
        <v>576</v>
      </c>
      <c r="C2319" s="40" t="str">
        <f t="shared" si="192"/>
        <v>alexandre</v>
      </c>
      <c r="D2319" s="40">
        <f t="shared" si="190"/>
        <v>10</v>
      </c>
      <c r="E2319" s="40">
        <f t="shared" si="191"/>
        <v>20</v>
      </c>
      <c r="F2319" s="40" t="str">
        <f t="shared" si="193"/>
        <v>mourembles</v>
      </c>
      <c r="G2319" s="40" t="str">
        <f>VLOOKUP(F2319,'Effectif contrat'!A:B,2,FALSE)</f>
        <v>CLIENTS DIVERS - TRAVAUX &amp; MAINTENANCE</v>
      </c>
      <c r="H2319" s="31" t="s">
        <v>19</v>
      </c>
      <c r="I2319" s="31" t="s">
        <v>20</v>
      </c>
      <c r="J2319" s="31">
        <v>10</v>
      </c>
      <c r="K2319" s="38">
        <v>3.71</v>
      </c>
      <c r="L2319" s="31">
        <v>2</v>
      </c>
      <c r="M2319" s="38">
        <v>7.42</v>
      </c>
      <c r="N2319" s="5"/>
      <c r="O2319" t="str">
        <f>VLOOKUP(I2319,Article_famille!A:B,2,FALSE)</f>
        <v>Mains</v>
      </c>
      <c r="P2319" t="e">
        <f>VLOOKUP(A2319,'Copier commandes wix'!I:N,4,FALSE)</f>
        <v>#N/A</v>
      </c>
      <c r="Q2319">
        <f>VLOOKUP(G2319,'effectif par contrat'!A:B,2,FALSE)</f>
        <v>8</v>
      </c>
    </row>
    <row r="2320" spans="1:17" x14ac:dyDescent="0.35">
      <c r="A2320" s="58" t="s">
        <v>2360</v>
      </c>
      <c r="B2320" s="40" t="s">
        <v>576</v>
      </c>
      <c r="C2320" s="40" t="str">
        <f t="shared" si="192"/>
        <v>alexandre</v>
      </c>
      <c r="D2320" s="40">
        <f t="shared" si="190"/>
        <v>10</v>
      </c>
      <c r="E2320" s="40">
        <f t="shared" si="191"/>
        <v>20</v>
      </c>
      <c r="F2320" s="40" t="str">
        <f t="shared" si="193"/>
        <v>mourembles</v>
      </c>
      <c r="G2320" s="40" t="str">
        <f>VLOOKUP(F2320,'Effectif contrat'!A:B,2,FALSE)</f>
        <v>CLIENTS DIVERS - TRAVAUX &amp; MAINTENANCE</v>
      </c>
      <c r="H2320" s="32" t="s">
        <v>19</v>
      </c>
      <c r="I2320" s="32" t="s">
        <v>495</v>
      </c>
      <c r="J2320" s="32">
        <v>10</v>
      </c>
      <c r="K2320" s="39">
        <v>4.9400000000000004</v>
      </c>
      <c r="L2320" s="32">
        <v>2</v>
      </c>
      <c r="M2320" s="39">
        <v>9.8800000000000008</v>
      </c>
      <c r="N2320" s="6"/>
      <c r="O2320" t="str">
        <f>VLOOKUP(I2320,Article_famille!A:B,2,FALSE)</f>
        <v>Mains</v>
      </c>
      <c r="P2320" t="e">
        <f>VLOOKUP(A2320,'Copier commandes wix'!I:N,4,FALSE)</f>
        <v>#N/A</v>
      </c>
      <c r="Q2320">
        <f>VLOOKUP(G2320,'effectif par contrat'!A:B,2,FALSE)</f>
        <v>8</v>
      </c>
    </row>
    <row r="2321" spans="1:17" x14ac:dyDescent="0.35">
      <c r="A2321" s="58" t="s">
        <v>2360</v>
      </c>
      <c r="B2321" s="40" t="s">
        <v>576</v>
      </c>
      <c r="C2321" s="40" t="str">
        <f t="shared" si="192"/>
        <v>alexandre</v>
      </c>
      <c r="D2321" s="40">
        <f t="shared" si="190"/>
        <v>10</v>
      </c>
      <c r="E2321" s="40">
        <f t="shared" si="191"/>
        <v>20</v>
      </c>
      <c r="F2321" s="40" t="str">
        <f t="shared" si="193"/>
        <v>mourembles</v>
      </c>
      <c r="G2321" s="40" t="str">
        <f>VLOOKUP(F2321,'Effectif contrat'!A:B,2,FALSE)</f>
        <v>CLIENTS DIVERS - TRAVAUX &amp; MAINTENANCE</v>
      </c>
      <c r="H2321" s="31" t="s">
        <v>19</v>
      </c>
      <c r="I2321" s="31" t="s">
        <v>66</v>
      </c>
      <c r="J2321" s="31"/>
      <c r="K2321" s="38">
        <v>7.51</v>
      </c>
      <c r="L2321" s="31">
        <v>1</v>
      </c>
      <c r="M2321" s="38">
        <v>7.51</v>
      </c>
      <c r="N2321" s="5"/>
      <c r="O2321" t="str">
        <f>VLOOKUP(I2321,Article_famille!A:B,2,FALSE)</f>
        <v>Yeux</v>
      </c>
      <c r="P2321" t="e">
        <f>VLOOKUP(A2321,'Copier commandes wix'!I:N,4,FALSE)</f>
        <v>#N/A</v>
      </c>
      <c r="Q2321">
        <f>VLOOKUP(G2321,'effectif par contrat'!A:B,2,FALSE)</f>
        <v>8</v>
      </c>
    </row>
    <row r="2322" spans="1:17" x14ac:dyDescent="0.35">
      <c r="A2322" s="58" t="s">
        <v>2360</v>
      </c>
      <c r="B2322" s="40" t="s">
        <v>576</v>
      </c>
      <c r="C2322" s="40" t="str">
        <f t="shared" si="192"/>
        <v>alexandre</v>
      </c>
      <c r="D2322" s="40">
        <f t="shared" si="190"/>
        <v>10</v>
      </c>
      <c r="E2322" s="40">
        <f t="shared" si="191"/>
        <v>20</v>
      </c>
      <c r="F2322" s="40" t="str">
        <f t="shared" si="193"/>
        <v>mourembles</v>
      </c>
      <c r="G2322" s="40" t="str">
        <f>VLOOKUP(F2322,'Effectif contrat'!A:B,2,FALSE)</f>
        <v>CLIENTS DIVERS - TRAVAUX &amp; MAINTENANCE</v>
      </c>
      <c r="H2322" s="32" t="s">
        <v>19</v>
      </c>
      <c r="I2322" s="32" t="s">
        <v>45</v>
      </c>
      <c r="J2322" s="32" t="s">
        <v>46</v>
      </c>
      <c r="K2322" s="39">
        <v>5.32</v>
      </c>
      <c r="L2322" s="32">
        <v>1</v>
      </c>
      <c r="M2322" s="39">
        <v>5.32</v>
      </c>
      <c r="N2322" s="6"/>
      <c r="O2322" t="str">
        <f>VLOOKUP(I2322,Article_famille!A:B,2,FALSE)</f>
        <v>Tête</v>
      </c>
      <c r="P2322" t="e">
        <f>VLOOKUP(A2322,'Copier commandes wix'!I:N,4,FALSE)</f>
        <v>#N/A</v>
      </c>
      <c r="Q2322">
        <f>VLOOKUP(G2322,'effectif par contrat'!A:B,2,FALSE)</f>
        <v>8</v>
      </c>
    </row>
    <row r="2323" spans="1:17" x14ac:dyDescent="0.35">
      <c r="A2323" s="58" t="s">
        <v>2360</v>
      </c>
      <c r="B2323" s="40" t="s">
        <v>576</v>
      </c>
      <c r="C2323" s="40" t="str">
        <f t="shared" si="192"/>
        <v>alexandre</v>
      </c>
      <c r="D2323" s="40">
        <f t="shared" si="190"/>
        <v>10</v>
      </c>
      <c r="E2323" s="40">
        <f t="shared" si="191"/>
        <v>20</v>
      </c>
      <c r="F2323" s="40" t="str">
        <f t="shared" si="193"/>
        <v>mourembles</v>
      </c>
      <c r="G2323" s="40" t="str">
        <f>VLOOKUP(F2323,'Effectif contrat'!A:B,2,FALSE)</f>
        <v>CLIENTS DIVERS - TRAVAUX &amp; MAINTENANCE</v>
      </c>
      <c r="H2323" s="31" t="s">
        <v>19</v>
      </c>
      <c r="I2323" s="31" t="s">
        <v>2353</v>
      </c>
      <c r="J2323" s="31"/>
      <c r="K2323" s="38">
        <v>2.9</v>
      </c>
      <c r="L2323" s="31">
        <v>1</v>
      </c>
      <c r="M2323" s="38">
        <v>2.9</v>
      </c>
      <c r="N2323" s="5"/>
      <c r="O2323" t="str">
        <f>VLOOKUP(I2323,Article_famille!A:B,2,FALSE)</f>
        <v>Pharmacie</v>
      </c>
      <c r="P2323" t="e">
        <f>VLOOKUP(A2323,'Copier commandes wix'!I:N,4,FALSE)</f>
        <v>#N/A</v>
      </c>
      <c r="Q2323">
        <f>VLOOKUP(G2323,'effectif par contrat'!A:B,2,FALSE)</f>
        <v>8</v>
      </c>
    </row>
    <row r="2324" spans="1:17" x14ac:dyDescent="0.35">
      <c r="A2324" s="58" t="s">
        <v>2360</v>
      </c>
      <c r="B2324" s="40" t="s">
        <v>576</v>
      </c>
      <c r="C2324" s="40" t="str">
        <f t="shared" si="192"/>
        <v>alexandre</v>
      </c>
      <c r="D2324" s="40">
        <f t="shared" si="190"/>
        <v>10</v>
      </c>
      <c r="E2324" s="40">
        <f t="shared" si="191"/>
        <v>20</v>
      </c>
      <c r="F2324" s="40" t="str">
        <f t="shared" si="193"/>
        <v>mourembles</v>
      </c>
      <c r="G2324" s="40" t="str">
        <f>VLOOKUP(F2324,'Effectif contrat'!A:B,2,FALSE)</f>
        <v>CLIENTS DIVERS - TRAVAUX &amp; MAINTENANCE</v>
      </c>
      <c r="H2324" s="32" t="s">
        <v>19</v>
      </c>
      <c r="I2324" s="32" t="s">
        <v>468</v>
      </c>
      <c r="J2324" s="32"/>
      <c r="K2324" s="39">
        <v>5.63</v>
      </c>
      <c r="L2324" s="32">
        <v>2</v>
      </c>
      <c r="M2324" s="39">
        <v>11.26</v>
      </c>
      <c r="N2324" s="6"/>
      <c r="O2324" t="str">
        <f>VLOOKUP(I2324,Article_famille!A:B,2,FALSE)</f>
        <v>Yeux</v>
      </c>
      <c r="P2324" t="e">
        <f>VLOOKUP(A2324,'Copier commandes wix'!I:N,4,FALSE)</f>
        <v>#N/A</v>
      </c>
      <c r="Q2324">
        <f>VLOOKUP(G2324,'effectif par contrat'!A:B,2,FALSE)</f>
        <v>8</v>
      </c>
    </row>
    <row r="2325" spans="1:17" x14ac:dyDescent="0.35">
      <c r="A2325" s="58" t="s">
        <v>2361</v>
      </c>
      <c r="B2325" s="40" t="s">
        <v>552</v>
      </c>
      <c r="C2325" s="40" t="str">
        <f t="shared" si="192"/>
        <v>eric</v>
      </c>
      <c r="D2325" s="40">
        <f t="shared" si="190"/>
        <v>5</v>
      </c>
      <c r="E2325" s="40">
        <f t="shared" si="191"/>
        <v>18</v>
      </c>
      <c r="F2325" s="40" t="str">
        <f t="shared" si="193"/>
        <v>sanchez-clary</v>
      </c>
      <c r="G2325" s="40" t="str">
        <f>VLOOKUP(F2325,'Effectif contrat'!A:B,2,FALSE)</f>
        <v>AIRBUS - MAINTENANCE FAL</v>
      </c>
      <c r="H2325" s="31" t="s">
        <v>112</v>
      </c>
      <c r="I2325" s="31" t="s">
        <v>208</v>
      </c>
      <c r="J2325" s="31" t="s">
        <v>602</v>
      </c>
      <c r="K2325" s="38">
        <v>0</v>
      </c>
      <c r="L2325" s="31">
        <v>3</v>
      </c>
      <c r="M2325" s="38">
        <v>0</v>
      </c>
      <c r="N2325" s="5"/>
      <c r="O2325" t="str">
        <f>VLOOKUP(I2325,Article_famille!A:B,2,FALSE)</f>
        <v>VPI</v>
      </c>
      <c r="P2325" t="e">
        <f>VLOOKUP(A2325,'Copier commandes wix'!I:N,4,FALSE)</f>
        <v>#N/A</v>
      </c>
      <c r="Q2325">
        <f>VLOOKUP(G2325,'effectif par contrat'!A:B,2,FALSE)</f>
        <v>38</v>
      </c>
    </row>
    <row r="2326" spans="1:17" x14ac:dyDescent="0.35">
      <c r="A2326" s="58" t="s">
        <v>2361</v>
      </c>
      <c r="B2326" s="40" t="s">
        <v>552</v>
      </c>
      <c r="C2326" s="40" t="str">
        <f t="shared" si="192"/>
        <v>eric</v>
      </c>
      <c r="D2326" s="40">
        <f t="shared" si="190"/>
        <v>5</v>
      </c>
      <c r="E2326" s="40">
        <f t="shared" si="191"/>
        <v>18</v>
      </c>
      <c r="F2326" s="40" t="str">
        <f t="shared" si="193"/>
        <v>sanchez-clary</v>
      </c>
      <c r="G2326" s="40" t="str">
        <f>VLOOKUP(F2326,'Effectif contrat'!A:B,2,FALSE)</f>
        <v>AIRBUS - MAINTENANCE FAL</v>
      </c>
      <c r="H2326" s="32" t="s">
        <v>112</v>
      </c>
      <c r="I2326" s="32" t="s">
        <v>207</v>
      </c>
      <c r="J2326" s="32" t="s">
        <v>493</v>
      </c>
      <c r="K2326" s="39">
        <v>0</v>
      </c>
      <c r="L2326" s="32">
        <v>5</v>
      </c>
      <c r="M2326" s="39">
        <v>0</v>
      </c>
      <c r="N2326" s="6"/>
      <c r="O2326" t="str">
        <f>VLOOKUP(I2326,Article_famille!A:B,2,FALSE)</f>
        <v>VPI</v>
      </c>
      <c r="P2326" t="e">
        <f>VLOOKUP(A2326,'Copier commandes wix'!I:N,4,FALSE)</f>
        <v>#N/A</v>
      </c>
      <c r="Q2326">
        <f>VLOOKUP(G2326,'effectif par contrat'!A:B,2,FALSE)</f>
        <v>38</v>
      </c>
    </row>
    <row r="2327" spans="1:17" x14ac:dyDescent="0.35">
      <c r="A2327" s="58" t="s">
        <v>2361</v>
      </c>
      <c r="B2327" s="40" t="s">
        <v>552</v>
      </c>
      <c r="C2327" s="40" t="str">
        <f t="shared" si="192"/>
        <v>eric</v>
      </c>
      <c r="D2327" s="40">
        <f t="shared" si="190"/>
        <v>5</v>
      </c>
      <c r="E2327" s="40">
        <f t="shared" si="191"/>
        <v>18</v>
      </c>
      <c r="F2327" s="40" t="str">
        <f t="shared" si="193"/>
        <v>sanchez-clary</v>
      </c>
      <c r="G2327" s="40" t="str">
        <f>VLOOKUP(F2327,'Effectif contrat'!A:B,2,FALSE)</f>
        <v>AIRBUS - MAINTENANCE FAL</v>
      </c>
      <c r="H2327" s="31" t="s">
        <v>112</v>
      </c>
      <c r="I2327" s="31" t="s">
        <v>203</v>
      </c>
      <c r="J2327" s="31" t="s">
        <v>209</v>
      </c>
      <c r="K2327" s="38">
        <v>0</v>
      </c>
      <c r="L2327" s="31">
        <v>1</v>
      </c>
      <c r="M2327" s="38">
        <v>0</v>
      </c>
      <c r="N2327" s="5"/>
      <c r="O2327" t="str">
        <f>VLOOKUP(I2327,Article_famille!A:B,2,FALSE)</f>
        <v>VPI</v>
      </c>
      <c r="P2327" t="e">
        <f>VLOOKUP(A2327,'Copier commandes wix'!I:N,4,FALSE)</f>
        <v>#N/A</v>
      </c>
      <c r="Q2327">
        <f>VLOOKUP(G2327,'effectif par contrat'!A:B,2,FALSE)</f>
        <v>38</v>
      </c>
    </row>
    <row r="2328" spans="1:17" x14ac:dyDescent="0.35">
      <c r="A2328" s="58" t="s">
        <v>2361</v>
      </c>
      <c r="B2328" s="40" t="s">
        <v>552</v>
      </c>
      <c r="C2328" s="40" t="str">
        <f t="shared" si="192"/>
        <v>eric</v>
      </c>
      <c r="D2328" s="40">
        <f t="shared" si="190"/>
        <v>5</v>
      </c>
      <c r="E2328" s="40">
        <f t="shared" si="191"/>
        <v>18</v>
      </c>
      <c r="F2328" s="40" t="str">
        <f t="shared" si="193"/>
        <v>sanchez-clary</v>
      </c>
      <c r="G2328" s="40" t="str">
        <f>VLOOKUP(F2328,'Effectif contrat'!A:B,2,FALSE)</f>
        <v>AIRBUS - MAINTENANCE FAL</v>
      </c>
      <c r="H2328" s="32" t="s">
        <v>112</v>
      </c>
      <c r="I2328" s="32" t="s">
        <v>211</v>
      </c>
      <c r="J2328" s="32" t="s">
        <v>209</v>
      </c>
      <c r="K2328" s="39">
        <v>0</v>
      </c>
      <c r="L2328" s="32">
        <v>2</v>
      </c>
      <c r="M2328" s="39">
        <v>0</v>
      </c>
      <c r="N2328" s="6"/>
      <c r="O2328" t="str">
        <f>VLOOKUP(I2328,Article_famille!A:B,2,FALSE)</f>
        <v>VPI</v>
      </c>
      <c r="P2328" t="e">
        <f>VLOOKUP(A2328,'Copier commandes wix'!I:N,4,FALSE)</f>
        <v>#N/A</v>
      </c>
      <c r="Q2328">
        <f>VLOOKUP(G2328,'effectif par contrat'!A:B,2,FALSE)</f>
        <v>38</v>
      </c>
    </row>
    <row r="2329" spans="1:17" x14ac:dyDescent="0.35">
      <c r="A2329" s="58" t="s">
        <v>2361</v>
      </c>
      <c r="B2329" s="40" t="s">
        <v>552</v>
      </c>
      <c r="C2329" s="40" t="str">
        <f t="shared" si="192"/>
        <v>eric</v>
      </c>
      <c r="D2329" s="40">
        <f t="shared" si="190"/>
        <v>5</v>
      </c>
      <c r="E2329" s="40">
        <f t="shared" si="191"/>
        <v>18</v>
      </c>
      <c r="F2329" s="40" t="str">
        <f t="shared" si="193"/>
        <v>sanchez-clary</v>
      </c>
      <c r="G2329" s="40" t="str">
        <f>VLOOKUP(F2329,'Effectif contrat'!A:B,2,FALSE)</f>
        <v>AIRBUS - MAINTENANCE FAL</v>
      </c>
      <c r="H2329" s="31" t="s">
        <v>112</v>
      </c>
      <c r="I2329" s="31" t="s">
        <v>113</v>
      </c>
      <c r="J2329" s="31" t="s">
        <v>209</v>
      </c>
      <c r="K2329" s="38">
        <v>0</v>
      </c>
      <c r="L2329" s="31">
        <v>5</v>
      </c>
      <c r="M2329" s="38">
        <v>0</v>
      </c>
      <c r="N2329" s="5"/>
      <c r="O2329" t="str">
        <f>VLOOKUP(I2329,Article_famille!A:B,2,FALSE)</f>
        <v>VPI</v>
      </c>
      <c r="P2329" t="e">
        <f>VLOOKUP(A2329,'Copier commandes wix'!I:N,4,FALSE)</f>
        <v>#N/A</v>
      </c>
      <c r="Q2329">
        <f>VLOOKUP(G2329,'effectif par contrat'!A:B,2,FALSE)</f>
        <v>38</v>
      </c>
    </row>
    <row r="2330" spans="1:17" x14ac:dyDescent="0.35">
      <c r="A2330" s="58" t="s">
        <v>2361</v>
      </c>
      <c r="B2330" s="40" t="s">
        <v>552</v>
      </c>
      <c r="C2330" s="40" t="str">
        <f t="shared" si="192"/>
        <v>eric</v>
      </c>
      <c r="D2330" s="40">
        <f t="shared" si="190"/>
        <v>5</v>
      </c>
      <c r="E2330" s="40">
        <f t="shared" si="191"/>
        <v>18</v>
      </c>
      <c r="F2330" s="40" t="str">
        <f t="shared" si="193"/>
        <v>sanchez-clary</v>
      </c>
      <c r="G2330" s="40" t="str">
        <f>VLOOKUP(F2330,'Effectif contrat'!A:B,2,FALSE)</f>
        <v>AIRBUS - MAINTENANCE FAL</v>
      </c>
      <c r="H2330" s="32" t="s">
        <v>574</v>
      </c>
      <c r="I2330" s="32" t="s">
        <v>575</v>
      </c>
      <c r="J2330" s="32">
        <v>42</v>
      </c>
      <c r="K2330" s="39">
        <v>61.5</v>
      </c>
      <c r="L2330" s="32">
        <v>1</v>
      </c>
      <c r="M2330" s="39">
        <v>61.5</v>
      </c>
      <c r="N2330" s="6"/>
      <c r="O2330" t="str">
        <f>VLOOKUP(I2330,Article_famille!A:B,2,FALSE)</f>
        <v>Pieds</v>
      </c>
      <c r="P2330" t="e">
        <f>VLOOKUP(A2330,'Copier commandes wix'!I:N,4,FALSE)</f>
        <v>#N/A</v>
      </c>
      <c r="Q2330">
        <f>VLOOKUP(G2330,'effectif par contrat'!A:B,2,FALSE)</f>
        <v>38</v>
      </c>
    </row>
    <row r="2331" spans="1:17" x14ac:dyDescent="0.35">
      <c r="A2331" s="58" t="s">
        <v>2363</v>
      </c>
      <c r="B2331" s="40" t="s">
        <v>2362</v>
      </c>
      <c r="C2331" s="40" t="str">
        <f t="shared" si="192"/>
        <v>anthony</v>
      </c>
      <c r="D2331" s="40">
        <f t="shared" si="190"/>
        <v>8</v>
      </c>
      <c r="E2331" s="40">
        <f t="shared" si="191"/>
        <v>13</v>
      </c>
      <c r="F2331" s="40" t="str">
        <f t="shared" si="193"/>
        <v>ADGIE</v>
      </c>
      <c r="G2331" s="40" t="str">
        <f>VLOOKUP(F2331,'Effectif contrat'!A:B,2,FALSE)</f>
        <v>CLIENTS DIVERS - MAINTENANCE</v>
      </c>
      <c r="H2331" s="31" t="s">
        <v>112</v>
      </c>
      <c r="I2331" s="31" t="s">
        <v>207</v>
      </c>
      <c r="J2331" s="31" t="s">
        <v>503</v>
      </c>
      <c r="K2331" s="38">
        <v>0</v>
      </c>
      <c r="L2331" s="31">
        <v>2</v>
      </c>
      <c r="M2331" s="38">
        <v>0</v>
      </c>
      <c r="N2331" s="5"/>
      <c r="O2331" t="str">
        <f>VLOOKUP(I2331,Article_famille!A:B,2,FALSE)</f>
        <v>VPI</v>
      </c>
      <c r="P2331" t="e">
        <f>VLOOKUP(A2331,'Copier commandes wix'!I:N,4,FALSE)</f>
        <v>#N/A</v>
      </c>
      <c r="Q2331">
        <f>VLOOKUP(G2331,'effectif par contrat'!A:B,2,FALSE)</f>
        <v>4</v>
      </c>
    </row>
    <row r="2332" spans="1:17" x14ac:dyDescent="0.35">
      <c r="A2332" s="58" t="s">
        <v>2363</v>
      </c>
      <c r="B2332" s="40" t="s">
        <v>2362</v>
      </c>
      <c r="C2332" s="40" t="str">
        <f t="shared" si="192"/>
        <v>anthony</v>
      </c>
      <c r="D2332" s="40">
        <f t="shared" si="190"/>
        <v>8</v>
      </c>
      <c r="E2332" s="40">
        <f t="shared" si="191"/>
        <v>13</v>
      </c>
      <c r="F2332" s="40" t="str">
        <f t="shared" si="193"/>
        <v>ADGIE</v>
      </c>
      <c r="G2332" s="40" t="str">
        <f>VLOOKUP(F2332,'Effectif contrat'!A:B,2,FALSE)</f>
        <v>CLIENTS DIVERS - MAINTENANCE</v>
      </c>
      <c r="H2332" s="32" t="s">
        <v>112</v>
      </c>
      <c r="I2332" s="32" t="s">
        <v>208</v>
      </c>
      <c r="J2332" s="32" t="s">
        <v>608</v>
      </c>
      <c r="K2332" s="39">
        <v>0</v>
      </c>
      <c r="L2332" s="32">
        <v>2</v>
      </c>
      <c r="M2332" s="39">
        <v>0</v>
      </c>
      <c r="N2332" s="6"/>
      <c r="O2332" t="str">
        <f>VLOOKUP(I2332,Article_famille!A:B,2,FALSE)</f>
        <v>VPI</v>
      </c>
      <c r="P2332" t="e">
        <f>VLOOKUP(A2332,'Copier commandes wix'!I:N,4,FALSE)</f>
        <v>#N/A</v>
      </c>
      <c r="Q2332">
        <f>VLOOKUP(G2332,'effectif par contrat'!A:B,2,FALSE)</f>
        <v>4</v>
      </c>
    </row>
    <row r="2333" spans="1:17" x14ac:dyDescent="0.35">
      <c r="A2333" s="58" t="s">
        <v>2363</v>
      </c>
      <c r="B2333" s="40" t="s">
        <v>2362</v>
      </c>
      <c r="C2333" s="40" t="str">
        <f t="shared" si="192"/>
        <v>anthony</v>
      </c>
      <c r="D2333" s="40">
        <f t="shared" si="190"/>
        <v>8</v>
      </c>
      <c r="E2333" s="40">
        <f t="shared" si="191"/>
        <v>13</v>
      </c>
      <c r="F2333" s="40" t="str">
        <f t="shared" si="193"/>
        <v>ADGIE</v>
      </c>
      <c r="G2333" s="40" t="str">
        <f>VLOOKUP(F2333,'Effectif contrat'!A:B,2,FALSE)</f>
        <v>CLIENTS DIVERS - MAINTENANCE</v>
      </c>
      <c r="H2333" s="31" t="s">
        <v>112</v>
      </c>
      <c r="I2333" s="31" t="s">
        <v>601</v>
      </c>
      <c r="J2333" s="31" t="s">
        <v>608</v>
      </c>
      <c r="K2333" s="38">
        <v>0</v>
      </c>
      <c r="L2333" s="31">
        <v>3</v>
      </c>
      <c r="M2333" s="38">
        <v>0</v>
      </c>
      <c r="N2333" s="5"/>
      <c r="O2333" t="str">
        <f>VLOOKUP(I2333,Article_famille!A:B,2,FALSE)</f>
        <v>VPI</v>
      </c>
      <c r="P2333" t="e">
        <f>VLOOKUP(A2333,'Copier commandes wix'!I:N,4,FALSE)</f>
        <v>#N/A</v>
      </c>
      <c r="Q2333">
        <f>VLOOKUP(G2333,'effectif par contrat'!A:B,2,FALSE)</f>
        <v>4</v>
      </c>
    </row>
    <row r="2334" spans="1:17" x14ac:dyDescent="0.35">
      <c r="A2334" s="58" t="s">
        <v>2363</v>
      </c>
      <c r="B2334" s="40" t="s">
        <v>2362</v>
      </c>
      <c r="C2334" s="40" t="str">
        <f t="shared" si="192"/>
        <v>anthony</v>
      </c>
      <c r="D2334" s="40">
        <f t="shared" si="190"/>
        <v>8</v>
      </c>
      <c r="E2334" s="40">
        <f t="shared" si="191"/>
        <v>13</v>
      </c>
      <c r="F2334" s="40" t="str">
        <f t="shared" si="193"/>
        <v>ADGIE</v>
      </c>
      <c r="G2334" s="40" t="str">
        <f>VLOOKUP(F2334,'Effectif contrat'!A:B,2,FALSE)</f>
        <v>CLIENTS DIVERS - MAINTENANCE</v>
      </c>
      <c r="H2334" s="32" t="s">
        <v>112</v>
      </c>
      <c r="I2334" s="32" t="s">
        <v>603</v>
      </c>
      <c r="J2334" s="32" t="s">
        <v>602</v>
      </c>
      <c r="K2334" s="39">
        <v>0</v>
      </c>
      <c r="L2334" s="32">
        <v>5</v>
      </c>
      <c r="M2334" s="39">
        <v>0</v>
      </c>
      <c r="N2334" s="6"/>
      <c r="O2334" t="str">
        <f>VLOOKUP(I2334,Article_famille!A:B,2,FALSE)</f>
        <v>VPI</v>
      </c>
      <c r="P2334" t="e">
        <f>VLOOKUP(A2334,'Copier commandes wix'!I:N,4,FALSE)</f>
        <v>#N/A</v>
      </c>
      <c r="Q2334">
        <f>VLOOKUP(G2334,'effectif par contrat'!A:B,2,FALSE)</f>
        <v>4</v>
      </c>
    </row>
    <row r="2335" spans="1:17" x14ac:dyDescent="0.35">
      <c r="A2335" s="58" t="s">
        <v>2363</v>
      </c>
      <c r="B2335" s="40" t="s">
        <v>2362</v>
      </c>
      <c r="C2335" s="40" t="str">
        <f t="shared" si="192"/>
        <v>anthony</v>
      </c>
      <c r="D2335" s="40">
        <f t="shared" si="190"/>
        <v>8</v>
      </c>
      <c r="E2335" s="40">
        <f t="shared" si="191"/>
        <v>13</v>
      </c>
      <c r="F2335" s="40" t="str">
        <f t="shared" si="193"/>
        <v>ADGIE</v>
      </c>
      <c r="G2335" s="40" t="str">
        <f>VLOOKUP(F2335,'Effectif contrat'!A:B,2,FALSE)</f>
        <v>CLIENTS DIVERS - MAINTENANCE</v>
      </c>
      <c r="H2335" s="31" t="s">
        <v>112</v>
      </c>
      <c r="I2335" s="31" t="s">
        <v>113</v>
      </c>
      <c r="J2335" s="31" t="s">
        <v>13</v>
      </c>
      <c r="K2335" s="38">
        <v>0</v>
      </c>
      <c r="L2335" s="31">
        <v>5</v>
      </c>
      <c r="M2335" s="38">
        <v>0</v>
      </c>
      <c r="N2335" s="5"/>
      <c r="O2335" t="str">
        <f>VLOOKUP(I2335,Article_famille!A:B,2,FALSE)</f>
        <v>VPI</v>
      </c>
      <c r="P2335" t="e">
        <f>VLOOKUP(A2335,'Copier commandes wix'!I:N,4,FALSE)</f>
        <v>#N/A</v>
      </c>
      <c r="Q2335">
        <f>VLOOKUP(G2335,'effectif par contrat'!A:B,2,FALSE)</f>
        <v>4</v>
      </c>
    </row>
    <row r="2336" spans="1:17" x14ac:dyDescent="0.35">
      <c r="A2336" s="58" t="s">
        <v>2364</v>
      </c>
      <c r="B2336" s="40" t="s">
        <v>2362</v>
      </c>
      <c r="C2336" s="40" t="str">
        <f t="shared" si="192"/>
        <v>anthony</v>
      </c>
      <c r="D2336" s="40">
        <f t="shared" si="190"/>
        <v>8</v>
      </c>
      <c r="E2336" s="40">
        <f t="shared" si="191"/>
        <v>13</v>
      </c>
      <c r="F2336" s="40" t="str">
        <f t="shared" si="193"/>
        <v>ADGIE</v>
      </c>
      <c r="G2336" s="40" t="str">
        <f>VLOOKUP(F2336,'Effectif contrat'!A:B,2,FALSE)</f>
        <v>CLIENTS DIVERS - MAINTENANCE</v>
      </c>
      <c r="H2336" s="31" t="s">
        <v>19</v>
      </c>
      <c r="I2336" s="31" t="s">
        <v>102</v>
      </c>
      <c r="J2336" s="31"/>
      <c r="K2336" s="38">
        <v>53.9</v>
      </c>
      <c r="L2336" s="31">
        <v>1</v>
      </c>
      <c r="M2336" s="38">
        <v>53.9</v>
      </c>
      <c r="N2336" s="5"/>
      <c r="O2336" t="str">
        <f>VLOOKUP(I2336,Article_famille!A:B,2,FALSE)</f>
        <v>Tête</v>
      </c>
      <c r="P2336" t="e">
        <f>VLOOKUP(A2336,'Copier commandes wix'!I:N,4,FALSE)</f>
        <v>#N/A</v>
      </c>
      <c r="Q2336">
        <f>VLOOKUP(G2336,'effectif par contrat'!A:B,2,FALSE)</f>
        <v>4</v>
      </c>
    </row>
    <row r="2337" spans="1:17" x14ac:dyDescent="0.35">
      <c r="A2337" s="58" t="s">
        <v>2364</v>
      </c>
      <c r="B2337" s="40" t="s">
        <v>2362</v>
      </c>
      <c r="C2337" s="40" t="str">
        <f t="shared" si="192"/>
        <v>anthony</v>
      </c>
      <c r="D2337" s="40">
        <f t="shared" si="190"/>
        <v>8</v>
      </c>
      <c r="E2337" s="40">
        <f t="shared" si="191"/>
        <v>13</v>
      </c>
      <c r="F2337" s="40" t="str">
        <f t="shared" si="193"/>
        <v>ADGIE</v>
      </c>
      <c r="G2337" s="40" t="str">
        <f>VLOOKUP(F2337,'Effectif contrat'!A:B,2,FALSE)</f>
        <v>CLIENTS DIVERS - MAINTENANCE</v>
      </c>
      <c r="H2337" s="32" t="s">
        <v>19</v>
      </c>
      <c r="I2337" s="32" t="s">
        <v>499</v>
      </c>
      <c r="J2337" s="32"/>
      <c r="K2337" s="39">
        <v>12.9</v>
      </c>
      <c r="L2337" s="32">
        <v>1</v>
      </c>
      <c r="M2337" s="39">
        <v>12.9</v>
      </c>
      <c r="N2337" s="6"/>
      <c r="O2337" t="str">
        <f>VLOOKUP(I2337,Article_famille!A:B,2,FALSE)</f>
        <v>Tête</v>
      </c>
      <c r="P2337" t="e">
        <f>VLOOKUP(A2337,'Copier commandes wix'!I:N,4,FALSE)</f>
        <v>#N/A</v>
      </c>
      <c r="Q2337">
        <f>VLOOKUP(G2337,'effectif par contrat'!A:B,2,FALSE)</f>
        <v>4</v>
      </c>
    </row>
    <row r="2338" spans="1:17" x14ac:dyDescent="0.35">
      <c r="A2338" s="58" t="s">
        <v>2364</v>
      </c>
      <c r="B2338" s="40" t="s">
        <v>2362</v>
      </c>
      <c r="C2338" s="40" t="str">
        <f t="shared" si="192"/>
        <v>anthony</v>
      </c>
      <c r="D2338" s="40">
        <f t="shared" si="190"/>
        <v>8</v>
      </c>
      <c r="E2338" s="40">
        <f t="shared" si="191"/>
        <v>13</v>
      </c>
      <c r="F2338" s="40" t="str">
        <f t="shared" si="193"/>
        <v>ADGIE</v>
      </c>
      <c r="G2338" s="40" t="str">
        <f>VLOOKUP(F2338,'Effectif contrat'!A:B,2,FALSE)</f>
        <v>CLIENTS DIVERS - MAINTENANCE</v>
      </c>
      <c r="H2338" s="31" t="s">
        <v>19</v>
      </c>
      <c r="I2338" s="31" t="s">
        <v>525</v>
      </c>
      <c r="J2338" s="31"/>
      <c r="K2338" s="38">
        <v>37.619999999999997</v>
      </c>
      <c r="L2338" s="31">
        <v>1</v>
      </c>
      <c r="M2338" s="38">
        <v>37.619999999999997</v>
      </c>
      <c r="N2338" s="5"/>
      <c r="O2338" t="str">
        <f>VLOOKUP(I2338,Article_famille!A:B,2,FALSE)</f>
        <v>Tête</v>
      </c>
      <c r="P2338" t="e">
        <f>VLOOKUP(A2338,'Copier commandes wix'!I:N,4,FALSE)</f>
        <v>#N/A</v>
      </c>
      <c r="Q2338">
        <f>VLOOKUP(G2338,'effectif par contrat'!A:B,2,FALSE)</f>
        <v>4</v>
      </c>
    </row>
    <row r="2339" spans="1:17" x14ac:dyDescent="0.35">
      <c r="A2339" s="58" t="s">
        <v>2364</v>
      </c>
      <c r="B2339" s="40" t="s">
        <v>2362</v>
      </c>
      <c r="C2339" s="40" t="str">
        <f t="shared" si="192"/>
        <v>anthony</v>
      </c>
      <c r="D2339" s="40">
        <f t="shared" si="190"/>
        <v>8</v>
      </c>
      <c r="E2339" s="40">
        <f t="shared" si="191"/>
        <v>13</v>
      </c>
      <c r="F2339" s="40" t="str">
        <f t="shared" si="193"/>
        <v>ADGIE</v>
      </c>
      <c r="G2339" s="40" t="str">
        <f>VLOOKUP(F2339,'Effectif contrat'!A:B,2,FALSE)</f>
        <v>CLIENTS DIVERS - MAINTENANCE</v>
      </c>
      <c r="H2339" s="32" t="s">
        <v>19</v>
      </c>
      <c r="I2339" s="32" t="s">
        <v>45</v>
      </c>
      <c r="J2339" s="32" t="s">
        <v>46</v>
      </c>
      <c r="K2339" s="39">
        <v>5.32</v>
      </c>
      <c r="L2339" s="32">
        <v>1</v>
      </c>
      <c r="M2339" s="39">
        <v>5.32</v>
      </c>
      <c r="N2339" s="6"/>
      <c r="O2339" t="str">
        <f>VLOOKUP(I2339,Article_famille!A:B,2,FALSE)</f>
        <v>Tête</v>
      </c>
      <c r="P2339" t="e">
        <f>VLOOKUP(A2339,'Copier commandes wix'!I:N,4,FALSE)</f>
        <v>#N/A</v>
      </c>
      <c r="Q2339">
        <f>VLOOKUP(G2339,'effectif par contrat'!A:B,2,FALSE)</f>
        <v>4</v>
      </c>
    </row>
    <row r="2340" spans="1:17" x14ac:dyDescent="0.35">
      <c r="A2340" s="58" t="s">
        <v>2364</v>
      </c>
      <c r="B2340" s="40" t="s">
        <v>2362</v>
      </c>
      <c r="C2340" s="40" t="str">
        <f t="shared" si="192"/>
        <v>anthony</v>
      </c>
      <c r="D2340" s="40">
        <f t="shared" si="190"/>
        <v>8</v>
      </c>
      <c r="E2340" s="40">
        <f t="shared" si="191"/>
        <v>13</v>
      </c>
      <c r="F2340" s="40" t="str">
        <f t="shared" si="193"/>
        <v>ADGIE</v>
      </c>
      <c r="G2340" s="40" t="str">
        <f>VLOOKUP(F2340,'Effectif contrat'!A:B,2,FALSE)</f>
        <v>CLIENTS DIVERS - MAINTENANCE</v>
      </c>
      <c r="H2340" s="31" t="s">
        <v>19</v>
      </c>
      <c r="I2340" s="31" t="s">
        <v>177</v>
      </c>
      <c r="J2340" s="31">
        <v>10</v>
      </c>
      <c r="K2340" s="38">
        <v>11.35</v>
      </c>
      <c r="L2340" s="31">
        <v>1</v>
      </c>
      <c r="M2340" s="38">
        <v>11.35</v>
      </c>
      <c r="N2340" s="5"/>
      <c r="O2340" t="str">
        <f>VLOOKUP(I2340,Article_famille!A:B,2,FALSE)</f>
        <v>Mains</v>
      </c>
      <c r="P2340" t="e">
        <f>VLOOKUP(A2340,'Copier commandes wix'!I:N,4,FALSE)</f>
        <v>#N/A</v>
      </c>
      <c r="Q2340">
        <f>VLOOKUP(G2340,'effectif par contrat'!A:B,2,FALSE)</f>
        <v>4</v>
      </c>
    </row>
    <row r="2341" spans="1:17" x14ac:dyDescent="0.35">
      <c r="A2341" s="58" t="s">
        <v>2364</v>
      </c>
      <c r="B2341" s="40" t="s">
        <v>2362</v>
      </c>
      <c r="C2341" s="40" t="str">
        <f t="shared" si="192"/>
        <v>anthony</v>
      </c>
      <c r="D2341" s="40">
        <f t="shared" si="190"/>
        <v>8</v>
      </c>
      <c r="E2341" s="40">
        <f t="shared" si="191"/>
        <v>13</v>
      </c>
      <c r="F2341" s="40" t="str">
        <f t="shared" si="193"/>
        <v>ADGIE</v>
      </c>
      <c r="G2341" s="40" t="str">
        <f>VLOOKUP(F2341,'Effectif contrat'!A:B,2,FALSE)</f>
        <v>CLIENTS DIVERS - MAINTENANCE</v>
      </c>
      <c r="H2341" s="32" t="s">
        <v>19</v>
      </c>
      <c r="I2341" s="32" t="s">
        <v>176</v>
      </c>
      <c r="J2341" s="32">
        <v>10</v>
      </c>
      <c r="K2341" s="39">
        <v>7.6</v>
      </c>
      <c r="L2341" s="32">
        <v>1</v>
      </c>
      <c r="M2341" s="39">
        <v>7.6</v>
      </c>
      <c r="N2341" s="6"/>
      <c r="O2341" t="str">
        <f>VLOOKUP(I2341,Article_famille!A:B,2,FALSE)</f>
        <v>Mains</v>
      </c>
      <c r="P2341" t="e">
        <f>VLOOKUP(A2341,'Copier commandes wix'!I:N,4,FALSE)</f>
        <v>#N/A</v>
      </c>
      <c r="Q2341">
        <f>VLOOKUP(G2341,'effectif par contrat'!A:B,2,FALSE)</f>
        <v>4</v>
      </c>
    </row>
    <row r="2342" spans="1:17" x14ac:dyDescent="0.35">
      <c r="A2342" s="58" t="s">
        <v>2364</v>
      </c>
      <c r="B2342" s="40" t="s">
        <v>2362</v>
      </c>
      <c r="C2342" s="40" t="str">
        <f t="shared" si="192"/>
        <v>anthony</v>
      </c>
      <c r="D2342" s="40">
        <f t="shared" si="190"/>
        <v>8</v>
      </c>
      <c r="E2342" s="40">
        <f t="shared" si="191"/>
        <v>13</v>
      </c>
      <c r="F2342" s="40" t="str">
        <f t="shared" si="193"/>
        <v>ADGIE</v>
      </c>
      <c r="G2342" s="40" t="str">
        <f>VLOOKUP(F2342,'Effectif contrat'!A:B,2,FALSE)</f>
        <v>CLIENTS DIVERS - MAINTENANCE</v>
      </c>
      <c r="H2342" s="31" t="s">
        <v>2307</v>
      </c>
      <c r="I2342" s="31" t="s">
        <v>2308</v>
      </c>
      <c r="J2342" s="31"/>
      <c r="K2342" s="38">
        <v>14.5</v>
      </c>
      <c r="L2342" s="31">
        <v>1</v>
      </c>
      <c r="M2342" s="38">
        <v>14.5</v>
      </c>
      <c r="N2342" s="5"/>
      <c r="O2342" t="str">
        <f>VLOOKUP(I2342,Article_famille!A:B,2,FALSE)</f>
        <v>Tête</v>
      </c>
      <c r="P2342" t="e">
        <f>VLOOKUP(A2342,'Copier commandes wix'!I:N,4,FALSE)</f>
        <v>#N/A</v>
      </c>
      <c r="Q2342">
        <f>VLOOKUP(G2342,'effectif par contrat'!A:B,2,FALSE)</f>
        <v>4</v>
      </c>
    </row>
    <row r="2343" spans="1:17" x14ac:dyDescent="0.35">
      <c r="A2343" s="58" t="s">
        <v>2364</v>
      </c>
      <c r="B2343" s="40" t="s">
        <v>2362</v>
      </c>
      <c r="C2343" s="40" t="str">
        <f t="shared" si="192"/>
        <v>anthony</v>
      </c>
      <c r="D2343" s="40">
        <f t="shared" si="190"/>
        <v>8</v>
      </c>
      <c r="E2343" s="40">
        <f t="shared" si="191"/>
        <v>13</v>
      </c>
      <c r="F2343" s="40" t="str">
        <f t="shared" si="193"/>
        <v>ADGIE</v>
      </c>
      <c r="G2343" s="40" t="str">
        <f>VLOOKUP(F2343,'Effectif contrat'!A:B,2,FALSE)</f>
        <v>CLIENTS DIVERS - MAINTENANCE</v>
      </c>
      <c r="H2343" s="32" t="s">
        <v>19</v>
      </c>
      <c r="I2343" s="32" t="s">
        <v>66</v>
      </c>
      <c r="J2343" s="32"/>
      <c r="K2343" s="39">
        <v>7.51</v>
      </c>
      <c r="L2343" s="32">
        <v>1</v>
      </c>
      <c r="M2343" s="39">
        <v>7.51</v>
      </c>
      <c r="N2343" s="6"/>
      <c r="O2343" t="str">
        <f>VLOOKUP(I2343,Article_famille!A:B,2,FALSE)</f>
        <v>Yeux</v>
      </c>
      <c r="P2343" t="e">
        <f>VLOOKUP(A2343,'Copier commandes wix'!I:N,4,FALSE)</f>
        <v>#N/A</v>
      </c>
      <c r="Q2343">
        <f>VLOOKUP(G2343,'effectif par contrat'!A:B,2,FALSE)</f>
        <v>4</v>
      </c>
    </row>
    <row r="2344" spans="1:17" x14ac:dyDescent="0.35">
      <c r="A2344" s="58" t="s">
        <v>2364</v>
      </c>
      <c r="B2344" s="40" t="s">
        <v>2362</v>
      </c>
      <c r="C2344" s="40" t="str">
        <f t="shared" si="192"/>
        <v>anthony</v>
      </c>
      <c r="D2344" s="40">
        <f t="shared" si="190"/>
        <v>8</v>
      </c>
      <c r="E2344" s="40">
        <f t="shared" si="191"/>
        <v>13</v>
      </c>
      <c r="F2344" s="40" t="str">
        <f t="shared" si="193"/>
        <v>ADGIE</v>
      </c>
      <c r="G2344" s="40" t="str">
        <f>VLOOKUP(F2344,'Effectif contrat'!A:B,2,FALSE)</f>
        <v>CLIENTS DIVERS - MAINTENANCE</v>
      </c>
      <c r="H2344" s="31" t="s">
        <v>19</v>
      </c>
      <c r="I2344" s="31" t="s">
        <v>468</v>
      </c>
      <c r="J2344" s="31"/>
      <c r="K2344" s="38">
        <v>5.63</v>
      </c>
      <c r="L2344" s="31">
        <v>1</v>
      </c>
      <c r="M2344" s="38">
        <v>5.63</v>
      </c>
      <c r="N2344" s="5"/>
      <c r="O2344" t="str">
        <f>VLOOKUP(I2344,Article_famille!A:B,2,FALSE)</f>
        <v>Yeux</v>
      </c>
      <c r="P2344" t="e">
        <f>VLOOKUP(A2344,'Copier commandes wix'!I:N,4,FALSE)</f>
        <v>#N/A</v>
      </c>
      <c r="Q2344">
        <f>VLOOKUP(G2344,'effectif par contrat'!A:B,2,FALSE)</f>
        <v>4</v>
      </c>
    </row>
    <row r="2345" spans="1:17" x14ac:dyDescent="0.35">
      <c r="A2345" s="58" t="s">
        <v>2365</v>
      </c>
      <c r="B2345" s="40" t="s">
        <v>576</v>
      </c>
      <c r="C2345" s="40" t="str">
        <f t="shared" si="192"/>
        <v>alexandre</v>
      </c>
      <c r="D2345" s="40">
        <f t="shared" ref="D2345:D2408" si="194">LEN(C2345)+1</f>
        <v>10</v>
      </c>
      <c r="E2345" s="40">
        <f t="shared" ref="E2345:E2408" si="195">LEN(B2345)</f>
        <v>20</v>
      </c>
      <c r="F2345" s="40" t="str">
        <f t="shared" si="193"/>
        <v>mourembles</v>
      </c>
      <c r="G2345" s="40" t="str">
        <f>VLOOKUP(F2345,'Effectif contrat'!A:B,2,FALSE)</f>
        <v>CLIENTS DIVERS - TRAVAUX &amp; MAINTENANCE</v>
      </c>
      <c r="H2345" s="31" t="s">
        <v>2307</v>
      </c>
      <c r="I2345" s="31" t="s">
        <v>2308</v>
      </c>
      <c r="J2345" s="31"/>
      <c r="K2345" s="38">
        <v>14.5</v>
      </c>
      <c r="L2345" s="31">
        <v>3</v>
      </c>
      <c r="M2345" s="38">
        <v>43.5</v>
      </c>
      <c r="N2345" s="5"/>
      <c r="O2345" t="str">
        <f>VLOOKUP(I2345,Article_famille!A:B,2,FALSE)</f>
        <v>Tête</v>
      </c>
      <c r="P2345" t="e">
        <f>VLOOKUP(A2345,'Copier commandes wix'!I:N,4,FALSE)</f>
        <v>#N/A</v>
      </c>
      <c r="Q2345">
        <f>VLOOKUP(G2345,'effectif par contrat'!A:B,2,FALSE)</f>
        <v>8</v>
      </c>
    </row>
    <row r="2346" spans="1:17" x14ac:dyDescent="0.35">
      <c r="A2346" s="58" t="s">
        <v>2365</v>
      </c>
      <c r="B2346" s="40" t="s">
        <v>576</v>
      </c>
      <c r="C2346" s="40" t="str">
        <f t="shared" si="192"/>
        <v>alexandre</v>
      </c>
      <c r="D2346" s="40">
        <f t="shared" si="194"/>
        <v>10</v>
      </c>
      <c r="E2346" s="40">
        <f t="shared" si="195"/>
        <v>20</v>
      </c>
      <c r="F2346" s="40" t="str">
        <f t="shared" si="193"/>
        <v>mourembles</v>
      </c>
      <c r="G2346" s="40" t="str">
        <f>VLOOKUP(F2346,'Effectif contrat'!A:B,2,FALSE)</f>
        <v>CLIENTS DIVERS - TRAVAUX &amp; MAINTENANCE</v>
      </c>
      <c r="H2346" s="32" t="s">
        <v>19</v>
      </c>
      <c r="I2346" s="32" t="s">
        <v>561</v>
      </c>
      <c r="J2346" s="32"/>
      <c r="K2346" s="39">
        <v>105.35</v>
      </c>
      <c r="L2346" s="32">
        <v>2</v>
      </c>
      <c r="M2346" s="39">
        <v>210.7</v>
      </c>
      <c r="N2346" s="6"/>
      <c r="O2346" t="str">
        <f>VLOOKUP(I2346,Article_famille!A:B,2,FALSE)</f>
        <v>Travail en hauteur</v>
      </c>
      <c r="P2346" t="e">
        <f>VLOOKUP(A2346,'Copier commandes wix'!I:N,4,FALSE)</f>
        <v>#N/A</v>
      </c>
      <c r="Q2346">
        <f>VLOOKUP(G2346,'effectif par contrat'!A:B,2,FALSE)</f>
        <v>8</v>
      </c>
    </row>
    <row r="2347" spans="1:17" x14ac:dyDescent="0.35">
      <c r="A2347" s="58" t="s">
        <v>2365</v>
      </c>
      <c r="B2347" s="40" t="s">
        <v>576</v>
      </c>
      <c r="C2347" s="40" t="str">
        <f t="shared" si="192"/>
        <v>alexandre</v>
      </c>
      <c r="D2347" s="40">
        <f t="shared" si="194"/>
        <v>10</v>
      </c>
      <c r="E2347" s="40">
        <f t="shared" si="195"/>
        <v>20</v>
      </c>
      <c r="F2347" s="40" t="str">
        <f t="shared" si="193"/>
        <v>mourembles</v>
      </c>
      <c r="G2347" s="40" t="str">
        <f>VLOOKUP(F2347,'Effectif contrat'!A:B,2,FALSE)</f>
        <v>CLIENTS DIVERS - TRAVAUX &amp; MAINTENANCE</v>
      </c>
      <c r="H2347" s="31" t="s">
        <v>19</v>
      </c>
      <c r="I2347" s="31" t="s">
        <v>551</v>
      </c>
      <c r="J2347" s="31"/>
      <c r="K2347" s="38">
        <v>9.75</v>
      </c>
      <c r="L2347" s="31">
        <v>2</v>
      </c>
      <c r="M2347" s="38">
        <v>19.5</v>
      </c>
      <c r="N2347" s="5"/>
      <c r="O2347" t="str">
        <f>VLOOKUP(I2347,Article_famille!A:B,2,FALSE)</f>
        <v>Travail en hauteur</v>
      </c>
      <c r="P2347" t="e">
        <f>VLOOKUP(A2347,'Copier commandes wix'!I:N,4,FALSE)</f>
        <v>#N/A</v>
      </c>
      <c r="Q2347">
        <f>VLOOKUP(G2347,'effectif par contrat'!A:B,2,FALSE)</f>
        <v>8</v>
      </c>
    </row>
    <row r="2348" spans="1:17" x14ac:dyDescent="0.35">
      <c r="A2348" s="58" t="s">
        <v>2365</v>
      </c>
      <c r="B2348" s="40" t="s">
        <v>576</v>
      </c>
      <c r="C2348" s="40" t="str">
        <f t="shared" si="192"/>
        <v>alexandre</v>
      </c>
      <c r="D2348" s="40">
        <f t="shared" si="194"/>
        <v>10</v>
      </c>
      <c r="E2348" s="40">
        <f t="shared" si="195"/>
        <v>20</v>
      </c>
      <c r="F2348" s="40" t="str">
        <f t="shared" si="193"/>
        <v>mourembles</v>
      </c>
      <c r="G2348" s="40" t="str">
        <f>VLOOKUP(F2348,'Effectif contrat'!A:B,2,FALSE)</f>
        <v>CLIENTS DIVERS - TRAVAUX &amp; MAINTENANCE</v>
      </c>
      <c r="H2348" s="32" t="s">
        <v>25</v>
      </c>
      <c r="I2348" s="32" t="s">
        <v>185</v>
      </c>
      <c r="J2348" s="32"/>
      <c r="K2348" s="39">
        <v>10.28</v>
      </c>
      <c r="L2348" s="32">
        <v>4</v>
      </c>
      <c r="M2348" s="39">
        <v>41.12</v>
      </c>
      <c r="N2348" s="6"/>
      <c r="O2348" t="str">
        <f>VLOOKUP(I2348,Article_famille!A:B,2,FALSE)</f>
        <v>Travail en hauteur</v>
      </c>
      <c r="P2348" t="e">
        <f>VLOOKUP(A2348,'Copier commandes wix'!I:N,4,FALSE)</f>
        <v>#N/A</v>
      </c>
      <c r="Q2348">
        <f>VLOOKUP(G2348,'effectif par contrat'!A:B,2,FALSE)</f>
        <v>8</v>
      </c>
    </row>
    <row r="2349" spans="1:17" x14ac:dyDescent="0.35">
      <c r="A2349" s="58" t="s">
        <v>2365</v>
      </c>
      <c r="B2349" s="40" t="s">
        <v>576</v>
      </c>
      <c r="C2349" s="40" t="str">
        <f t="shared" si="192"/>
        <v>alexandre</v>
      </c>
      <c r="D2349" s="40">
        <f t="shared" si="194"/>
        <v>10</v>
      </c>
      <c r="E2349" s="40">
        <f t="shared" si="195"/>
        <v>20</v>
      </c>
      <c r="F2349" s="40" t="str">
        <f t="shared" si="193"/>
        <v>mourembles</v>
      </c>
      <c r="G2349" s="40" t="str">
        <f>VLOOKUP(F2349,'Effectif contrat'!A:B,2,FALSE)</f>
        <v>CLIENTS DIVERS - TRAVAUX &amp; MAINTENANCE</v>
      </c>
      <c r="H2349" s="31" t="s">
        <v>19</v>
      </c>
      <c r="I2349" s="31" t="s">
        <v>562</v>
      </c>
      <c r="J2349" s="31" t="s">
        <v>184</v>
      </c>
      <c r="K2349" s="38">
        <v>43.33</v>
      </c>
      <c r="L2349" s="31">
        <v>2</v>
      </c>
      <c r="M2349" s="38">
        <v>86.66</v>
      </c>
      <c r="N2349" s="5"/>
      <c r="O2349" t="str">
        <f>VLOOKUP(I2349,Article_famille!A:B,2,FALSE)</f>
        <v>Travail en hauteur</v>
      </c>
      <c r="P2349" t="e">
        <f>VLOOKUP(A2349,'Copier commandes wix'!I:N,4,FALSE)</f>
        <v>#N/A</v>
      </c>
      <c r="Q2349">
        <f>VLOOKUP(G2349,'effectif par contrat'!A:B,2,FALSE)</f>
        <v>8</v>
      </c>
    </row>
    <row r="2350" spans="1:17" x14ac:dyDescent="0.35">
      <c r="A2350" s="58" t="s">
        <v>2365</v>
      </c>
      <c r="B2350" s="40" t="s">
        <v>576</v>
      </c>
      <c r="C2350" s="40" t="str">
        <f t="shared" si="192"/>
        <v>alexandre</v>
      </c>
      <c r="D2350" s="40">
        <f t="shared" si="194"/>
        <v>10</v>
      </c>
      <c r="E2350" s="40">
        <f t="shared" si="195"/>
        <v>20</v>
      </c>
      <c r="F2350" s="40" t="str">
        <f t="shared" si="193"/>
        <v>mourembles</v>
      </c>
      <c r="G2350" s="40" t="str">
        <f>VLOOKUP(F2350,'Effectif contrat'!A:B,2,FALSE)</f>
        <v>CLIENTS DIVERS - TRAVAUX &amp; MAINTENANCE</v>
      </c>
      <c r="H2350" s="32" t="s">
        <v>25</v>
      </c>
      <c r="I2350" s="32" t="s">
        <v>136</v>
      </c>
      <c r="J2350" s="32" t="s">
        <v>15</v>
      </c>
      <c r="K2350" s="39">
        <v>3.07</v>
      </c>
      <c r="L2350" s="32">
        <v>8</v>
      </c>
      <c r="M2350" s="39">
        <v>24.56</v>
      </c>
      <c r="N2350" s="6"/>
      <c r="O2350" t="str">
        <f>VLOOKUP(I2350,Article_famille!A:B,2,FALSE)</f>
        <v>Travail en hauteur</v>
      </c>
      <c r="P2350" t="e">
        <f>VLOOKUP(A2350,'Copier commandes wix'!I:N,4,FALSE)</f>
        <v>#N/A</v>
      </c>
      <c r="Q2350">
        <f>VLOOKUP(G2350,'effectif par contrat'!A:B,2,FALSE)</f>
        <v>8</v>
      </c>
    </row>
    <row r="2351" spans="1:17" x14ac:dyDescent="0.35">
      <c r="A2351" s="58" t="s">
        <v>2366</v>
      </c>
      <c r="B2351" s="40" t="s">
        <v>552</v>
      </c>
      <c r="C2351" s="40" t="str">
        <f t="shared" si="192"/>
        <v>eric</v>
      </c>
      <c r="D2351" s="40">
        <f t="shared" si="194"/>
        <v>5</v>
      </c>
      <c r="E2351" s="40">
        <f t="shared" si="195"/>
        <v>18</v>
      </c>
      <c r="F2351" s="40" t="str">
        <f t="shared" si="193"/>
        <v>sanchez-clary</v>
      </c>
      <c r="G2351" s="40" t="str">
        <f>VLOOKUP(F2351,'Effectif contrat'!A:B,2,FALSE)</f>
        <v>AIRBUS - MAINTENANCE FAL</v>
      </c>
      <c r="H2351" s="31" t="s">
        <v>19</v>
      </c>
      <c r="I2351" s="31" t="s">
        <v>2287</v>
      </c>
      <c r="J2351" s="31" t="s">
        <v>15</v>
      </c>
      <c r="K2351" s="38">
        <v>6.64</v>
      </c>
      <c r="L2351" s="31">
        <v>10</v>
      </c>
      <c r="M2351" s="38">
        <v>66.400000000000006</v>
      </c>
      <c r="N2351" s="5"/>
      <c r="O2351" t="str">
        <f>VLOOKUP(I2351,Article_famille!A:B,2,FALSE)</f>
        <v>Mains</v>
      </c>
      <c r="P2351" t="e">
        <f>VLOOKUP(A2351,'Copier commandes wix'!I:N,4,FALSE)</f>
        <v>#N/A</v>
      </c>
      <c r="Q2351">
        <f>VLOOKUP(G2351,'effectif par contrat'!A:B,2,FALSE)</f>
        <v>38</v>
      </c>
    </row>
    <row r="2352" spans="1:17" x14ac:dyDescent="0.35">
      <c r="A2352" s="58" t="s">
        <v>2366</v>
      </c>
      <c r="B2352" s="40" t="s">
        <v>552</v>
      </c>
      <c r="C2352" s="40" t="str">
        <f t="shared" si="192"/>
        <v>eric</v>
      </c>
      <c r="D2352" s="40">
        <f t="shared" si="194"/>
        <v>5</v>
      </c>
      <c r="E2352" s="40">
        <f t="shared" si="195"/>
        <v>18</v>
      </c>
      <c r="F2352" s="40" t="str">
        <f t="shared" si="193"/>
        <v>sanchez-clary</v>
      </c>
      <c r="G2352" s="40" t="str">
        <f>VLOOKUP(F2352,'Effectif contrat'!A:B,2,FALSE)</f>
        <v>AIRBUS - MAINTENANCE FAL</v>
      </c>
      <c r="H2352" s="32" t="s">
        <v>19</v>
      </c>
      <c r="I2352" s="32" t="s">
        <v>2287</v>
      </c>
      <c r="J2352" s="32" t="s">
        <v>209</v>
      </c>
      <c r="K2352" s="39">
        <v>6.64</v>
      </c>
      <c r="L2352" s="32">
        <v>10</v>
      </c>
      <c r="M2352" s="39">
        <v>66.400000000000006</v>
      </c>
      <c r="N2352" s="6"/>
      <c r="O2352" t="str">
        <f>VLOOKUP(I2352,Article_famille!A:B,2,FALSE)</f>
        <v>Mains</v>
      </c>
      <c r="P2352" t="e">
        <f>VLOOKUP(A2352,'Copier commandes wix'!I:N,4,FALSE)</f>
        <v>#N/A</v>
      </c>
      <c r="Q2352">
        <f>VLOOKUP(G2352,'effectif par contrat'!A:B,2,FALSE)</f>
        <v>38</v>
      </c>
    </row>
    <row r="2353" spans="1:17" x14ac:dyDescent="0.35">
      <c r="A2353" s="58" t="s">
        <v>2366</v>
      </c>
      <c r="B2353" s="40" t="s">
        <v>552</v>
      </c>
      <c r="C2353" s="40" t="str">
        <f t="shared" si="192"/>
        <v>eric</v>
      </c>
      <c r="D2353" s="40">
        <f t="shared" si="194"/>
        <v>5</v>
      </c>
      <c r="E2353" s="40">
        <f t="shared" si="195"/>
        <v>18</v>
      </c>
      <c r="F2353" s="40" t="str">
        <f t="shared" si="193"/>
        <v>sanchez-clary</v>
      </c>
      <c r="G2353" s="40" t="str">
        <f>VLOOKUP(F2353,'Effectif contrat'!A:B,2,FALSE)</f>
        <v>AIRBUS - MAINTENANCE FAL</v>
      </c>
      <c r="H2353" s="31" t="s">
        <v>19</v>
      </c>
      <c r="I2353" s="31" t="s">
        <v>86</v>
      </c>
      <c r="J2353" s="31"/>
      <c r="K2353" s="38">
        <v>16.88</v>
      </c>
      <c r="L2353" s="31">
        <v>2</v>
      </c>
      <c r="M2353" s="38">
        <v>33.76</v>
      </c>
      <c r="N2353" s="5"/>
      <c r="O2353" t="str">
        <f>VLOOKUP(I2353,Article_famille!A:B,2,FALSE)</f>
        <v>Auditif</v>
      </c>
      <c r="P2353" t="e">
        <f>VLOOKUP(A2353,'Copier commandes wix'!I:N,4,FALSE)</f>
        <v>#N/A</v>
      </c>
      <c r="Q2353">
        <f>VLOOKUP(G2353,'effectif par contrat'!A:B,2,FALSE)</f>
        <v>38</v>
      </c>
    </row>
    <row r="2354" spans="1:17" x14ac:dyDescent="0.35">
      <c r="A2354" s="58" t="s">
        <v>2366</v>
      </c>
      <c r="B2354" s="40" t="s">
        <v>552</v>
      </c>
      <c r="C2354" s="40" t="str">
        <f t="shared" si="192"/>
        <v>eric</v>
      </c>
      <c r="D2354" s="40">
        <f t="shared" si="194"/>
        <v>5</v>
      </c>
      <c r="E2354" s="40">
        <f t="shared" si="195"/>
        <v>18</v>
      </c>
      <c r="F2354" s="40" t="str">
        <f t="shared" si="193"/>
        <v>sanchez-clary</v>
      </c>
      <c r="G2354" s="40" t="str">
        <f>VLOOKUP(F2354,'Effectif contrat'!A:B,2,FALSE)</f>
        <v>AIRBUS - MAINTENANCE FAL</v>
      </c>
      <c r="H2354" s="32" t="s">
        <v>19</v>
      </c>
      <c r="I2354" s="32" t="s">
        <v>443</v>
      </c>
      <c r="J2354" s="32"/>
      <c r="K2354" s="39">
        <v>3.95</v>
      </c>
      <c r="L2354" s="32">
        <v>30</v>
      </c>
      <c r="M2354" s="39">
        <v>118.5</v>
      </c>
      <c r="N2354" s="6"/>
      <c r="O2354" t="str">
        <f>VLOOKUP(I2354,Article_famille!A:B,2,FALSE)</f>
        <v>Respiratoire</v>
      </c>
      <c r="P2354" t="e">
        <f>VLOOKUP(A2354,'Copier commandes wix'!I:N,4,FALSE)</f>
        <v>#N/A</v>
      </c>
      <c r="Q2354">
        <f>VLOOKUP(G2354,'effectif par contrat'!A:B,2,FALSE)</f>
        <v>38</v>
      </c>
    </row>
    <row r="2355" spans="1:17" x14ac:dyDescent="0.35">
      <c r="A2355" s="58" t="s">
        <v>2366</v>
      </c>
      <c r="B2355" s="40" t="s">
        <v>552</v>
      </c>
      <c r="C2355" s="40" t="str">
        <f t="shared" si="192"/>
        <v>eric</v>
      </c>
      <c r="D2355" s="40">
        <f t="shared" si="194"/>
        <v>5</v>
      </c>
      <c r="E2355" s="40">
        <f t="shared" si="195"/>
        <v>18</v>
      </c>
      <c r="F2355" s="40" t="str">
        <f t="shared" si="193"/>
        <v>sanchez-clary</v>
      </c>
      <c r="G2355" s="40" t="str">
        <f>VLOOKUP(F2355,'Effectif contrat'!A:B,2,FALSE)</f>
        <v>AIRBUS - MAINTENANCE FAL</v>
      </c>
      <c r="H2355" s="31" t="s">
        <v>19</v>
      </c>
      <c r="I2355" s="31" t="s">
        <v>467</v>
      </c>
      <c r="J2355" s="31"/>
      <c r="K2355" s="38">
        <v>10.09</v>
      </c>
      <c r="L2355" s="31">
        <v>20</v>
      </c>
      <c r="M2355" s="38">
        <v>201.8</v>
      </c>
      <c r="N2355" s="5"/>
      <c r="O2355" t="str">
        <f>VLOOKUP(I2355,Article_famille!A:B,2,FALSE)</f>
        <v>Yeux</v>
      </c>
      <c r="P2355" t="e">
        <f>VLOOKUP(A2355,'Copier commandes wix'!I:N,4,FALSE)</f>
        <v>#N/A</v>
      </c>
      <c r="Q2355">
        <f>VLOOKUP(G2355,'effectif par contrat'!A:B,2,FALSE)</f>
        <v>38</v>
      </c>
    </row>
    <row r="2356" spans="1:17" x14ac:dyDescent="0.35">
      <c r="A2356" s="58" t="s">
        <v>2366</v>
      </c>
      <c r="B2356" s="40" t="s">
        <v>552</v>
      </c>
      <c r="C2356" s="40" t="str">
        <f t="shared" si="192"/>
        <v>eric</v>
      </c>
      <c r="D2356" s="40">
        <f t="shared" si="194"/>
        <v>5</v>
      </c>
      <c r="E2356" s="40">
        <f t="shared" si="195"/>
        <v>18</v>
      </c>
      <c r="F2356" s="40" t="str">
        <f t="shared" si="193"/>
        <v>sanchez-clary</v>
      </c>
      <c r="G2356" s="40" t="str">
        <f>VLOOKUP(F2356,'Effectif contrat'!A:B,2,FALSE)</f>
        <v>AIRBUS - MAINTENANCE FAL</v>
      </c>
      <c r="H2356" s="32" t="s">
        <v>574</v>
      </c>
      <c r="I2356" s="32" t="s">
        <v>575</v>
      </c>
      <c r="J2356" s="32">
        <v>43</v>
      </c>
      <c r="K2356" s="39">
        <v>61.5</v>
      </c>
      <c r="L2356" s="32">
        <v>1</v>
      </c>
      <c r="M2356" s="39">
        <v>61.5</v>
      </c>
      <c r="N2356" s="6"/>
      <c r="O2356" t="str">
        <f>VLOOKUP(I2356,Article_famille!A:B,2,FALSE)</f>
        <v>Pieds</v>
      </c>
      <c r="P2356" t="e">
        <f>VLOOKUP(A2356,'Copier commandes wix'!I:N,4,FALSE)</f>
        <v>#N/A</v>
      </c>
      <c r="Q2356">
        <f>VLOOKUP(G2356,'effectif par contrat'!A:B,2,FALSE)</f>
        <v>38</v>
      </c>
    </row>
    <row r="2357" spans="1:17" x14ac:dyDescent="0.35">
      <c r="A2357" s="58" t="s">
        <v>2366</v>
      </c>
      <c r="B2357" s="40" t="s">
        <v>552</v>
      </c>
      <c r="C2357" s="40" t="str">
        <f t="shared" si="192"/>
        <v>eric</v>
      </c>
      <c r="D2357" s="40">
        <f t="shared" si="194"/>
        <v>5</v>
      </c>
      <c r="E2357" s="40">
        <f t="shared" si="195"/>
        <v>18</v>
      </c>
      <c r="F2357" s="40" t="str">
        <f t="shared" si="193"/>
        <v>sanchez-clary</v>
      </c>
      <c r="G2357" s="40" t="str">
        <f>VLOOKUP(F2357,'Effectif contrat'!A:B,2,FALSE)</f>
        <v>AIRBUS - MAINTENANCE FAL</v>
      </c>
      <c r="H2357" s="31" t="s">
        <v>19</v>
      </c>
      <c r="I2357" s="31" t="s">
        <v>20</v>
      </c>
      <c r="J2357" s="31">
        <v>9</v>
      </c>
      <c r="K2357" s="38">
        <v>3.71</v>
      </c>
      <c r="L2357" s="31">
        <v>120</v>
      </c>
      <c r="M2357" s="38">
        <v>445.2</v>
      </c>
      <c r="N2357" s="5"/>
      <c r="O2357" t="str">
        <f>VLOOKUP(I2357,Article_famille!A:B,2,FALSE)</f>
        <v>Mains</v>
      </c>
      <c r="P2357" t="e">
        <f>VLOOKUP(A2357,'Copier commandes wix'!I:N,4,FALSE)</f>
        <v>#N/A</v>
      </c>
      <c r="Q2357">
        <f>VLOOKUP(G2357,'effectif par contrat'!A:B,2,FALSE)</f>
        <v>38</v>
      </c>
    </row>
    <row r="2358" spans="1:17" x14ac:dyDescent="0.35">
      <c r="A2358" s="58" t="s">
        <v>2366</v>
      </c>
      <c r="B2358" s="40" t="s">
        <v>552</v>
      </c>
      <c r="C2358" s="40" t="str">
        <f t="shared" si="192"/>
        <v>eric</v>
      </c>
      <c r="D2358" s="40">
        <f t="shared" si="194"/>
        <v>5</v>
      </c>
      <c r="E2358" s="40">
        <f t="shared" si="195"/>
        <v>18</v>
      </c>
      <c r="F2358" s="40" t="str">
        <f t="shared" si="193"/>
        <v>sanchez-clary</v>
      </c>
      <c r="G2358" s="40" t="str">
        <f>VLOOKUP(F2358,'Effectif contrat'!A:B,2,FALSE)</f>
        <v>AIRBUS - MAINTENANCE FAL</v>
      </c>
      <c r="H2358" s="32" t="s">
        <v>19</v>
      </c>
      <c r="I2358" s="32" t="s">
        <v>612</v>
      </c>
      <c r="J2358" s="32"/>
      <c r="K2358" s="39">
        <v>1.35</v>
      </c>
      <c r="L2358" s="32">
        <v>4</v>
      </c>
      <c r="M2358" s="39">
        <v>5.4</v>
      </c>
      <c r="N2358" s="6"/>
      <c r="O2358" t="str">
        <f>VLOOKUP(I2358,Article_famille!A:B,2,FALSE)</f>
        <v>Tête</v>
      </c>
      <c r="P2358" t="e">
        <f>VLOOKUP(A2358,'Copier commandes wix'!I:N,4,FALSE)</f>
        <v>#N/A</v>
      </c>
      <c r="Q2358">
        <f>VLOOKUP(G2358,'effectif par contrat'!A:B,2,FALSE)</f>
        <v>38</v>
      </c>
    </row>
    <row r="2359" spans="1:17" x14ac:dyDescent="0.35">
      <c r="A2359" s="58" t="s">
        <v>2366</v>
      </c>
      <c r="B2359" s="40" t="s">
        <v>552</v>
      </c>
      <c r="C2359" s="40" t="str">
        <f t="shared" si="192"/>
        <v>eric</v>
      </c>
      <c r="D2359" s="40">
        <f t="shared" si="194"/>
        <v>5</v>
      </c>
      <c r="E2359" s="40">
        <f t="shared" si="195"/>
        <v>18</v>
      </c>
      <c r="F2359" s="40" t="str">
        <f t="shared" si="193"/>
        <v>sanchez-clary</v>
      </c>
      <c r="G2359" s="40" t="str">
        <f>VLOOKUP(F2359,'Effectif contrat'!A:B,2,FALSE)</f>
        <v>AIRBUS - MAINTENANCE FAL</v>
      </c>
      <c r="H2359" s="31" t="s">
        <v>19</v>
      </c>
      <c r="I2359" s="31" t="s">
        <v>499</v>
      </c>
      <c r="J2359" s="31"/>
      <c r="K2359" s="38">
        <v>12.9</v>
      </c>
      <c r="L2359" s="31">
        <v>20</v>
      </c>
      <c r="M2359" s="38">
        <v>258</v>
      </c>
      <c r="N2359" s="5"/>
      <c r="O2359" t="str">
        <f>VLOOKUP(I2359,Article_famille!A:B,2,FALSE)</f>
        <v>Tête</v>
      </c>
      <c r="P2359" t="e">
        <f>VLOOKUP(A2359,'Copier commandes wix'!I:N,4,FALSE)</f>
        <v>#N/A</v>
      </c>
      <c r="Q2359">
        <f>VLOOKUP(G2359,'effectif par contrat'!A:B,2,FALSE)</f>
        <v>38</v>
      </c>
    </row>
    <row r="2360" spans="1:17" x14ac:dyDescent="0.35">
      <c r="A2360" s="58" t="s">
        <v>2367</v>
      </c>
      <c r="B2360" s="40" t="s">
        <v>448</v>
      </c>
      <c r="C2360" s="40" t="str">
        <f t="shared" si="192"/>
        <v>Jean-Luc</v>
      </c>
      <c r="D2360" s="40">
        <f t="shared" si="194"/>
        <v>9</v>
      </c>
      <c r="E2360" s="40">
        <f t="shared" si="195"/>
        <v>13</v>
      </c>
      <c r="F2360" s="40" t="str">
        <f t="shared" si="193"/>
        <v>CEBE</v>
      </c>
      <c r="G2360" s="40" t="str">
        <f>VLOOKUP(F2360,'Effectif contrat'!A:B,2,FALSE)</f>
        <v>CHANTIERS ELEC - REIXACH</v>
      </c>
      <c r="H2360" s="31" t="s">
        <v>112</v>
      </c>
      <c r="I2360" s="31" t="s">
        <v>207</v>
      </c>
      <c r="J2360" s="31" t="s">
        <v>522</v>
      </c>
      <c r="K2360" s="38">
        <v>0</v>
      </c>
      <c r="L2360" s="31">
        <v>3</v>
      </c>
      <c r="M2360" s="38">
        <v>0</v>
      </c>
      <c r="N2360" s="5"/>
      <c r="O2360" t="str">
        <f>VLOOKUP(I2360,Article_famille!A:B,2,FALSE)</f>
        <v>VPI</v>
      </c>
      <c r="P2360" t="e">
        <f>VLOOKUP(A2360,'Copier commandes wix'!I:N,4,FALSE)</f>
        <v>#N/A</v>
      </c>
      <c r="Q2360">
        <f>VLOOKUP(G2360,'effectif par contrat'!A:B,2,FALSE)</f>
        <v>6</v>
      </c>
    </row>
    <row r="2361" spans="1:17" x14ac:dyDescent="0.35">
      <c r="A2361" s="58" t="s">
        <v>2367</v>
      </c>
      <c r="B2361" s="40" t="s">
        <v>448</v>
      </c>
      <c r="C2361" s="40" t="str">
        <f t="shared" si="192"/>
        <v>Jean-Luc</v>
      </c>
      <c r="D2361" s="40">
        <f t="shared" si="194"/>
        <v>9</v>
      </c>
      <c r="E2361" s="40">
        <f t="shared" si="195"/>
        <v>13</v>
      </c>
      <c r="F2361" s="40" t="str">
        <f t="shared" si="193"/>
        <v>CEBE</v>
      </c>
      <c r="G2361" s="40" t="str">
        <f>VLOOKUP(F2361,'Effectif contrat'!A:B,2,FALSE)</f>
        <v>CHANTIERS ELEC - REIXACH</v>
      </c>
      <c r="H2361" s="32" t="s">
        <v>19</v>
      </c>
      <c r="I2361" s="32" t="s">
        <v>37</v>
      </c>
      <c r="J2361" s="32">
        <v>43</v>
      </c>
      <c r="K2361" s="39">
        <v>35.200000000000003</v>
      </c>
      <c r="L2361" s="32">
        <v>1</v>
      </c>
      <c r="M2361" s="39">
        <v>35.200000000000003</v>
      </c>
      <c r="N2361" s="6"/>
      <c r="O2361" t="str">
        <f>VLOOKUP(I2361,Article_famille!A:B,2,FALSE)</f>
        <v>Pieds</v>
      </c>
      <c r="P2361" t="e">
        <f>VLOOKUP(A2361,'Copier commandes wix'!I:N,4,FALSE)</f>
        <v>#N/A</v>
      </c>
      <c r="Q2361">
        <f>VLOOKUP(G2361,'effectif par contrat'!A:B,2,FALSE)</f>
        <v>6</v>
      </c>
    </row>
    <row r="2362" spans="1:17" x14ac:dyDescent="0.35">
      <c r="A2362" s="58" t="s">
        <v>2368</v>
      </c>
      <c r="B2362" s="40" t="s">
        <v>448</v>
      </c>
      <c r="C2362" s="40" t="str">
        <f t="shared" si="192"/>
        <v>Jean-Luc</v>
      </c>
      <c r="D2362" s="40">
        <f t="shared" si="194"/>
        <v>9</v>
      </c>
      <c r="E2362" s="40">
        <f t="shared" si="195"/>
        <v>13</v>
      </c>
      <c r="F2362" s="40" t="str">
        <f t="shared" si="193"/>
        <v>CEBE</v>
      </c>
      <c r="G2362" s="40" t="str">
        <f>VLOOKUP(F2362,'Effectif contrat'!A:B,2,FALSE)</f>
        <v>CHANTIERS ELEC - REIXACH</v>
      </c>
      <c r="H2362" s="31" t="s">
        <v>19</v>
      </c>
      <c r="I2362" s="31" t="s">
        <v>20</v>
      </c>
      <c r="J2362" s="31">
        <v>9</v>
      </c>
      <c r="K2362" s="38">
        <v>3.71</v>
      </c>
      <c r="L2362" s="31">
        <v>12</v>
      </c>
      <c r="M2362" s="38">
        <v>44.52</v>
      </c>
      <c r="N2362" s="5"/>
      <c r="O2362" t="str">
        <f>VLOOKUP(I2362,Article_famille!A:B,2,FALSE)</f>
        <v>Mains</v>
      </c>
      <c r="P2362" t="e">
        <f>VLOOKUP(A2362,'Copier commandes wix'!I:N,4,FALSE)</f>
        <v>#N/A</v>
      </c>
      <c r="Q2362">
        <f>VLOOKUP(G2362,'effectif par contrat'!A:B,2,FALSE)</f>
        <v>6</v>
      </c>
    </row>
    <row r="2363" spans="1:17" x14ac:dyDescent="0.35">
      <c r="A2363" s="58" t="s">
        <v>2369</v>
      </c>
      <c r="B2363" s="40" t="s">
        <v>435</v>
      </c>
      <c r="C2363" s="40" t="str">
        <f t="shared" si="192"/>
        <v>mathias</v>
      </c>
      <c r="D2363" s="40">
        <f t="shared" si="194"/>
        <v>8</v>
      </c>
      <c r="E2363" s="40">
        <f t="shared" si="195"/>
        <v>14</v>
      </c>
      <c r="F2363" s="40" t="str">
        <f t="shared" si="193"/>
        <v>hereau</v>
      </c>
      <c r="G2363" s="40" t="str">
        <f>VLOOKUP(F2363,'Effectif contrat'!A:B,2,FALSE)</f>
        <v>CHANTIERS ELEC - REIXACH</v>
      </c>
      <c r="H2363" s="31" t="s">
        <v>19</v>
      </c>
      <c r="I2363" s="31" t="s">
        <v>163</v>
      </c>
      <c r="J2363" s="31" t="s">
        <v>222</v>
      </c>
      <c r="K2363" s="38">
        <v>3.36</v>
      </c>
      <c r="L2363" s="31">
        <v>1</v>
      </c>
      <c r="M2363" s="38">
        <v>3.36</v>
      </c>
      <c r="N2363" s="5"/>
      <c r="O2363" t="str">
        <f>VLOOKUP(I2363,Article_famille!A:B,2,FALSE)</f>
        <v>Corps</v>
      </c>
      <c r="P2363" t="e">
        <f>VLOOKUP(A2363,'Copier commandes wix'!I:N,4,FALSE)</f>
        <v>#N/A</v>
      </c>
      <c r="Q2363">
        <f>VLOOKUP(G2363,'effectif par contrat'!A:B,2,FALSE)</f>
        <v>6</v>
      </c>
    </row>
    <row r="2364" spans="1:17" x14ac:dyDescent="0.35">
      <c r="A2364" s="58" t="s">
        <v>2371</v>
      </c>
      <c r="B2364" s="40" t="s">
        <v>2370</v>
      </c>
      <c r="C2364" s="40" t="str">
        <f t="shared" si="192"/>
        <v>Cédric</v>
      </c>
      <c r="D2364" s="40">
        <f t="shared" si="194"/>
        <v>7</v>
      </c>
      <c r="E2364" s="40">
        <f t="shared" si="195"/>
        <v>13</v>
      </c>
      <c r="F2364" s="40" t="str">
        <f t="shared" si="193"/>
        <v>Samson</v>
      </c>
      <c r="G2364" s="40" t="str">
        <f>VLOOKUP(F2364,'Effectif contrat'!A:B,2,FALSE)</f>
        <v>CLIENTS DIVERS - TRAVAUX &amp; MAINTENANCE</v>
      </c>
      <c r="H2364" s="31" t="s">
        <v>574</v>
      </c>
      <c r="I2364" s="31" t="s">
        <v>1560</v>
      </c>
      <c r="J2364" s="31">
        <v>45</v>
      </c>
      <c r="K2364" s="38">
        <v>59.5</v>
      </c>
      <c r="L2364" s="31">
        <v>1</v>
      </c>
      <c r="M2364" s="38">
        <v>59.5</v>
      </c>
      <c r="N2364" s="5"/>
      <c r="O2364" t="str">
        <f>VLOOKUP(I2364,Article_famille!A:B,2,FALSE)</f>
        <v>Pieds</v>
      </c>
      <c r="P2364" t="e">
        <f>VLOOKUP(A2364,'Copier commandes wix'!I:N,4,FALSE)</f>
        <v>#N/A</v>
      </c>
      <c r="Q2364">
        <f>VLOOKUP(G2364,'effectif par contrat'!A:B,2,FALSE)</f>
        <v>8</v>
      </c>
    </row>
    <row r="2365" spans="1:17" x14ac:dyDescent="0.35">
      <c r="A2365" s="58" t="s">
        <v>2372</v>
      </c>
      <c r="B2365" s="40" t="s">
        <v>473</v>
      </c>
      <c r="C2365" s="40" t="str">
        <f t="shared" si="192"/>
        <v>Philippe</v>
      </c>
      <c r="D2365" s="40">
        <f t="shared" si="194"/>
        <v>9</v>
      </c>
      <c r="E2365" s="40">
        <f t="shared" si="195"/>
        <v>17</v>
      </c>
      <c r="F2365" s="40" t="str">
        <f t="shared" ref="F2365:F2428" si="196">RIGHT(B2365,E2365-D2365)</f>
        <v>Rousseau</v>
      </c>
      <c r="G2365" s="40" t="str">
        <f>VLOOKUP(F2365,'Effectif contrat'!A:B,2,FALSE)</f>
        <v>METHODES</v>
      </c>
      <c r="H2365" s="31" t="s">
        <v>19</v>
      </c>
      <c r="I2365" s="31" t="s">
        <v>37</v>
      </c>
      <c r="J2365" s="31">
        <v>42</v>
      </c>
      <c r="K2365" s="38">
        <v>35.200000000000003</v>
      </c>
      <c r="L2365" s="31">
        <v>1</v>
      </c>
      <c r="M2365" s="38">
        <v>35.200000000000003</v>
      </c>
      <c r="N2365" s="5"/>
      <c r="O2365" t="str">
        <f>VLOOKUP(I2365,Article_famille!A:B,2,FALSE)</f>
        <v>Pieds</v>
      </c>
      <c r="P2365" t="e">
        <f>VLOOKUP(A2365,'Copier commandes wix'!I:N,4,FALSE)</f>
        <v>#N/A</v>
      </c>
      <c r="Q2365">
        <f>VLOOKUP(G2365,'effectif par contrat'!A:B,2,FALSE)</f>
        <v>9</v>
      </c>
    </row>
    <row r="2366" spans="1:17" x14ac:dyDescent="0.35">
      <c r="A2366" s="58" t="s">
        <v>2372</v>
      </c>
      <c r="B2366" s="40" t="s">
        <v>473</v>
      </c>
      <c r="C2366" s="40" t="str">
        <f t="shared" ref="C2366:C2429" si="197">IFERROR(MID(B2366,1,FIND(" ",B2366,1)-1),"")</f>
        <v>Philippe</v>
      </c>
      <c r="D2366" s="40">
        <f t="shared" si="194"/>
        <v>9</v>
      </c>
      <c r="E2366" s="40">
        <f t="shared" si="195"/>
        <v>17</v>
      </c>
      <c r="F2366" s="40" t="str">
        <f t="shared" si="196"/>
        <v>Rousseau</v>
      </c>
      <c r="G2366" s="40" t="str">
        <f>VLOOKUP(F2366,'Effectif contrat'!A:B,2,FALSE)</f>
        <v>METHODES</v>
      </c>
      <c r="H2366" s="32" t="s">
        <v>19</v>
      </c>
      <c r="I2366" s="32" t="s">
        <v>468</v>
      </c>
      <c r="J2366" s="32"/>
      <c r="K2366" s="39">
        <v>5.63</v>
      </c>
      <c r="L2366" s="32">
        <v>1</v>
      </c>
      <c r="M2366" s="39">
        <v>5.63</v>
      </c>
      <c r="N2366" s="6"/>
      <c r="O2366" t="str">
        <f>VLOOKUP(I2366,Article_famille!A:B,2,FALSE)</f>
        <v>Yeux</v>
      </c>
      <c r="P2366" t="e">
        <f>VLOOKUP(A2366,'Copier commandes wix'!I:N,4,FALSE)</f>
        <v>#N/A</v>
      </c>
      <c r="Q2366">
        <f>VLOOKUP(G2366,'effectif par contrat'!A:B,2,FALSE)</f>
        <v>9</v>
      </c>
    </row>
    <row r="2367" spans="1:17" x14ac:dyDescent="0.35">
      <c r="A2367" s="58" t="s">
        <v>2372</v>
      </c>
      <c r="B2367" s="40" t="s">
        <v>473</v>
      </c>
      <c r="C2367" s="40" t="str">
        <f t="shared" si="197"/>
        <v>Philippe</v>
      </c>
      <c r="D2367" s="40">
        <f t="shared" si="194"/>
        <v>9</v>
      </c>
      <c r="E2367" s="40">
        <f t="shared" si="195"/>
        <v>17</v>
      </c>
      <c r="F2367" s="40" t="str">
        <f t="shared" si="196"/>
        <v>Rousseau</v>
      </c>
      <c r="G2367" s="40" t="str">
        <f>VLOOKUP(F2367,'Effectif contrat'!A:B,2,FALSE)</f>
        <v>METHODES</v>
      </c>
      <c r="H2367" s="31" t="s">
        <v>19</v>
      </c>
      <c r="I2367" s="31" t="s">
        <v>499</v>
      </c>
      <c r="J2367" s="31"/>
      <c r="K2367" s="38">
        <v>12.9</v>
      </c>
      <c r="L2367" s="31">
        <v>1</v>
      </c>
      <c r="M2367" s="38">
        <v>12.9</v>
      </c>
      <c r="N2367" s="5"/>
      <c r="O2367" t="str">
        <f>VLOOKUP(I2367,Article_famille!A:B,2,FALSE)</f>
        <v>Tête</v>
      </c>
      <c r="P2367" t="e">
        <f>VLOOKUP(A2367,'Copier commandes wix'!I:N,4,FALSE)</f>
        <v>#N/A</v>
      </c>
      <c r="Q2367">
        <f>VLOOKUP(G2367,'effectif par contrat'!A:B,2,FALSE)</f>
        <v>9</v>
      </c>
    </row>
    <row r="2368" spans="1:17" x14ac:dyDescent="0.35">
      <c r="A2368" s="58" t="s">
        <v>2372</v>
      </c>
      <c r="B2368" s="40" t="s">
        <v>473</v>
      </c>
      <c r="C2368" s="40" t="str">
        <f t="shared" si="197"/>
        <v>Philippe</v>
      </c>
      <c r="D2368" s="40">
        <f t="shared" si="194"/>
        <v>9</v>
      </c>
      <c r="E2368" s="40">
        <f t="shared" si="195"/>
        <v>17</v>
      </c>
      <c r="F2368" s="40" t="str">
        <f t="shared" si="196"/>
        <v>Rousseau</v>
      </c>
      <c r="G2368" s="40" t="str">
        <f>VLOOKUP(F2368,'Effectif contrat'!A:B,2,FALSE)</f>
        <v>METHODES</v>
      </c>
      <c r="H2368" s="32" t="s">
        <v>112</v>
      </c>
      <c r="I2368" s="32" t="s">
        <v>208</v>
      </c>
      <c r="J2368" s="32" t="s">
        <v>605</v>
      </c>
      <c r="K2368" s="39">
        <v>0</v>
      </c>
      <c r="L2368" s="32">
        <v>1</v>
      </c>
      <c r="M2368" s="39">
        <v>0</v>
      </c>
      <c r="N2368" s="6"/>
      <c r="O2368" t="str">
        <f>VLOOKUP(I2368,Article_famille!A:B,2,FALSE)</f>
        <v>VPI</v>
      </c>
      <c r="P2368" t="e">
        <f>VLOOKUP(A2368,'Copier commandes wix'!I:N,4,FALSE)</f>
        <v>#N/A</v>
      </c>
      <c r="Q2368">
        <f>VLOOKUP(G2368,'effectif par contrat'!A:B,2,FALSE)</f>
        <v>9</v>
      </c>
    </row>
    <row r="2369" spans="1:17" x14ac:dyDescent="0.35">
      <c r="A2369" s="58" t="s">
        <v>2372</v>
      </c>
      <c r="B2369" s="40" t="s">
        <v>473</v>
      </c>
      <c r="C2369" s="40" t="str">
        <f t="shared" si="197"/>
        <v>Philippe</v>
      </c>
      <c r="D2369" s="40">
        <f t="shared" si="194"/>
        <v>9</v>
      </c>
      <c r="E2369" s="40">
        <f t="shared" si="195"/>
        <v>17</v>
      </c>
      <c r="F2369" s="40" t="str">
        <f t="shared" si="196"/>
        <v>Rousseau</v>
      </c>
      <c r="G2369" s="40" t="str">
        <f>VLOOKUP(F2369,'Effectif contrat'!A:B,2,FALSE)</f>
        <v>METHODES</v>
      </c>
      <c r="H2369" s="31" t="s">
        <v>112</v>
      </c>
      <c r="I2369" s="31" t="s">
        <v>113</v>
      </c>
      <c r="J2369" s="31" t="s">
        <v>15</v>
      </c>
      <c r="K2369" s="38">
        <v>0</v>
      </c>
      <c r="L2369" s="31">
        <v>2</v>
      </c>
      <c r="M2369" s="38">
        <v>0</v>
      </c>
      <c r="N2369" s="5"/>
      <c r="O2369" t="str">
        <f>VLOOKUP(I2369,Article_famille!A:B,2,FALSE)</f>
        <v>VPI</v>
      </c>
      <c r="P2369" t="e">
        <f>VLOOKUP(A2369,'Copier commandes wix'!I:N,4,FALSE)</f>
        <v>#N/A</v>
      </c>
      <c r="Q2369">
        <f>VLOOKUP(G2369,'effectif par contrat'!A:B,2,FALSE)</f>
        <v>9</v>
      </c>
    </row>
    <row r="2370" spans="1:17" x14ac:dyDescent="0.35">
      <c r="A2370" s="58" t="s">
        <v>2372</v>
      </c>
      <c r="B2370" s="40" t="s">
        <v>473</v>
      </c>
      <c r="C2370" s="40" t="str">
        <f t="shared" si="197"/>
        <v>Philippe</v>
      </c>
      <c r="D2370" s="40">
        <f t="shared" si="194"/>
        <v>9</v>
      </c>
      <c r="E2370" s="40">
        <f t="shared" si="195"/>
        <v>17</v>
      </c>
      <c r="F2370" s="40" t="str">
        <f t="shared" si="196"/>
        <v>Rousseau</v>
      </c>
      <c r="G2370" s="40" t="str">
        <f>VLOOKUP(F2370,'Effectif contrat'!A:B,2,FALSE)</f>
        <v>METHODES</v>
      </c>
      <c r="H2370" s="32" t="s">
        <v>112</v>
      </c>
      <c r="I2370" s="32" t="s">
        <v>207</v>
      </c>
      <c r="J2370" s="32" t="s">
        <v>493</v>
      </c>
      <c r="K2370" s="39">
        <v>0</v>
      </c>
      <c r="L2370" s="32">
        <v>1</v>
      </c>
      <c r="M2370" s="39">
        <v>0</v>
      </c>
      <c r="N2370" s="6"/>
      <c r="O2370" t="str">
        <f>VLOOKUP(I2370,Article_famille!A:B,2,FALSE)</f>
        <v>VPI</v>
      </c>
      <c r="P2370" t="e">
        <f>VLOOKUP(A2370,'Copier commandes wix'!I:N,4,FALSE)</f>
        <v>#N/A</v>
      </c>
      <c r="Q2370">
        <f>VLOOKUP(G2370,'effectif par contrat'!A:B,2,FALSE)</f>
        <v>9</v>
      </c>
    </row>
    <row r="2371" spans="1:17" x14ac:dyDescent="0.35">
      <c r="A2371" s="58" t="s">
        <v>2373</v>
      </c>
      <c r="B2371" s="40" t="s">
        <v>117</v>
      </c>
      <c r="C2371" s="40" t="str">
        <f t="shared" si="197"/>
        <v>alexis</v>
      </c>
      <c r="D2371" s="40">
        <f t="shared" si="194"/>
        <v>7</v>
      </c>
      <c r="E2371" s="40">
        <f t="shared" si="195"/>
        <v>15</v>
      </c>
      <c r="F2371" s="40" t="str">
        <f t="shared" si="196"/>
        <v>tamowski</v>
      </c>
      <c r="G2371" s="40" t="str">
        <f>VLOOKUP(F2371,'Effectif contrat'!A:B,2,FALSE)</f>
        <v>AIRBUS - MAINTENANCE MOSE</v>
      </c>
      <c r="H2371" s="31" t="s">
        <v>19</v>
      </c>
      <c r="I2371" s="31" t="s">
        <v>1584</v>
      </c>
      <c r="J2371" s="31"/>
      <c r="K2371" s="38">
        <v>6.52</v>
      </c>
      <c r="L2371" s="31">
        <v>5</v>
      </c>
      <c r="M2371" s="38">
        <v>32.6</v>
      </c>
      <c r="N2371" s="5"/>
      <c r="O2371" t="str">
        <f>VLOOKUP(I2371,Article_famille!A:B,2,FALSE)</f>
        <v>Mains</v>
      </c>
      <c r="P2371" t="e">
        <f>VLOOKUP(A2371,'Copier commandes wix'!I:N,4,FALSE)</f>
        <v>#N/A</v>
      </c>
      <c r="Q2371">
        <f>VLOOKUP(G2371,'effectif par contrat'!A:B,2,FALSE)</f>
        <v>37</v>
      </c>
    </row>
    <row r="2372" spans="1:17" x14ac:dyDescent="0.35">
      <c r="A2372" s="58" t="s">
        <v>2373</v>
      </c>
      <c r="B2372" s="40" t="s">
        <v>117</v>
      </c>
      <c r="C2372" s="40" t="str">
        <f t="shared" si="197"/>
        <v>alexis</v>
      </c>
      <c r="D2372" s="40">
        <f t="shared" si="194"/>
        <v>7</v>
      </c>
      <c r="E2372" s="40">
        <f t="shared" si="195"/>
        <v>15</v>
      </c>
      <c r="F2372" s="40" t="str">
        <f t="shared" si="196"/>
        <v>tamowski</v>
      </c>
      <c r="G2372" s="40" t="str">
        <f>VLOOKUP(F2372,'Effectif contrat'!A:B,2,FALSE)</f>
        <v>AIRBUS - MAINTENANCE MOSE</v>
      </c>
      <c r="H2372" s="32" t="s">
        <v>19</v>
      </c>
      <c r="I2372" s="32" t="s">
        <v>20</v>
      </c>
      <c r="J2372" s="32">
        <v>9</v>
      </c>
      <c r="K2372" s="39">
        <v>3.71</v>
      </c>
      <c r="L2372" s="32">
        <v>240</v>
      </c>
      <c r="M2372" s="39">
        <v>890.4</v>
      </c>
      <c r="N2372" s="6"/>
      <c r="O2372" t="str">
        <f>VLOOKUP(I2372,Article_famille!A:B,2,FALSE)</f>
        <v>Mains</v>
      </c>
      <c r="P2372" t="e">
        <f>VLOOKUP(A2372,'Copier commandes wix'!I:N,4,FALSE)</f>
        <v>#N/A</v>
      </c>
      <c r="Q2372">
        <f>VLOOKUP(G2372,'effectif par contrat'!A:B,2,FALSE)</f>
        <v>37</v>
      </c>
    </row>
    <row r="2373" spans="1:17" x14ac:dyDescent="0.35">
      <c r="A2373" s="58" t="s">
        <v>2373</v>
      </c>
      <c r="B2373" s="40" t="s">
        <v>117</v>
      </c>
      <c r="C2373" s="40" t="str">
        <f t="shared" si="197"/>
        <v>alexis</v>
      </c>
      <c r="D2373" s="40">
        <f t="shared" si="194"/>
        <v>7</v>
      </c>
      <c r="E2373" s="40">
        <f t="shared" si="195"/>
        <v>15</v>
      </c>
      <c r="F2373" s="40" t="str">
        <f t="shared" si="196"/>
        <v>tamowski</v>
      </c>
      <c r="G2373" s="40" t="str">
        <f>VLOOKUP(F2373,'Effectif contrat'!A:B,2,FALSE)</f>
        <v>AIRBUS - MAINTENANCE MOSE</v>
      </c>
      <c r="H2373" s="31" t="s">
        <v>19</v>
      </c>
      <c r="I2373" s="31" t="s">
        <v>20</v>
      </c>
      <c r="J2373" s="31">
        <v>10</v>
      </c>
      <c r="K2373" s="38">
        <v>3.71</v>
      </c>
      <c r="L2373" s="31">
        <v>240</v>
      </c>
      <c r="M2373" s="38">
        <v>890.4</v>
      </c>
      <c r="N2373" s="5"/>
      <c r="O2373" t="str">
        <f>VLOOKUP(I2373,Article_famille!A:B,2,FALSE)</f>
        <v>Mains</v>
      </c>
      <c r="P2373" t="e">
        <f>VLOOKUP(A2373,'Copier commandes wix'!I:N,4,FALSE)</f>
        <v>#N/A</v>
      </c>
      <c r="Q2373">
        <f>VLOOKUP(G2373,'effectif par contrat'!A:B,2,FALSE)</f>
        <v>37</v>
      </c>
    </row>
    <row r="2374" spans="1:17" x14ac:dyDescent="0.35">
      <c r="A2374" s="58" t="s">
        <v>2373</v>
      </c>
      <c r="B2374" s="40" t="s">
        <v>117</v>
      </c>
      <c r="C2374" s="40" t="str">
        <f t="shared" si="197"/>
        <v>alexis</v>
      </c>
      <c r="D2374" s="40">
        <f t="shared" si="194"/>
        <v>7</v>
      </c>
      <c r="E2374" s="40">
        <f t="shared" si="195"/>
        <v>15</v>
      </c>
      <c r="F2374" s="40" t="str">
        <f t="shared" si="196"/>
        <v>tamowski</v>
      </c>
      <c r="G2374" s="40" t="str">
        <f>VLOOKUP(F2374,'Effectif contrat'!A:B,2,FALSE)</f>
        <v>AIRBUS - MAINTENANCE MOSE</v>
      </c>
      <c r="H2374" s="32" t="s">
        <v>19</v>
      </c>
      <c r="I2374" s="32" t="s">
        <v>2203</v>
      </c>
      <c r="J2374" s="32" t="s">
        <v>13</v>
      </c>
      <c r="K2374" s="39">
        <v>11.9</v>
      </c>
      <c r="L2374" s="32">
        <v>30</v>
      </c>
      <c r="M2374" s="39">
        <v>357</v>
      </c>
      <c r="N2374" s="6"/>
      <c r="O2374" t="str">
        <f>VLOOKUP(I2374,Article_famille!A:B,2,FALSE)</f>
        <v>Corps</v>
      </c>
      <c r="P2374" t="e">
        <f>VLOOKUP(A2374,'Copier commandes wix'!I:N,4,FALSE)</f>
        <v>#N/A</v>
      </c>
      <c r="Q2374">
        <f>VLOOKUP(G2374,'effectif par contrat'!A:B,2,FALSE)</f>
        <v>37</v>
      </c>
    </row>
    <row r="2375" spans="1:17" x14ac:dyDescent="0.35">
      <c r="A2375" s="58" t="s">
        <v>2373</v>
      </c>
      <c r="B2375" s="40" t="s">
        <v>117</v>
      </c>
      <c r="C2375" s="40" t="str">
        <f t="shared" si="197"/>
        <v>alexis</v>
      </c>
      <c r="D2375" s="40">
        <f t="shared" si="194"/>
        <v>7</v>
      </c>
      <c r="E2375" s="40">
        <f t="shared" si="195"/>
        <v>15</v>
      </c>
      <c r="F2375" s="40" t="str">
        <f t="shared" si="196"/>
        <v>tamowski</v>
      </c>
      <c r="G2375" s="40" t="str">
        <f>VLOOKUP(F2375,'Effectif contrat'!A:B,2,FALSE)</f>
        <v>AIRBUS - MAINTENANCE MOSE</v>
      </c>
      <c r="H2375" s="31" t="s">
        <v>19</v>
      </c>
      <c r="I2375" s="31" t="s">
        <v>443</v>
      </c>
      <c r="J2375" s="31"/>
      <c r="K2375" s="38">
        <v>3.95</v>
      </c>
      <c r="L2375" s="31">
        <v>30</v>
      </c>
      <c r="M2375" s="38">
        <v>118.5</v>
      </c>
      <c r="N2375" s="5"/>
      <c r="O2375" t="str">
        <f>VLOOKUP(I2375,Article_famille!A:B,2,FALSE)</f>
        <v>Respiratoire</v>
      </c>
      <c r="P2375" t="e">
        <f>VLOOKUP(A2375,'Copier commandes wix'!I:N,4,FALSE)</f>
        <v>#N/A</v>
      </c>
      <c r="Q2375">
        <f>VLOOKUP(G2375,'effectif par contrat'!A:B,2,FALSE)</f>
        <v>37</v>
      </c>
    </row>
    <row r="2376" spans="1:17" x14ac:dyDescent="0.35">
      <c r="A2376" s="58" t="s">
        <v>2374</v>
      </c>
      <c r="B2376" s="40" t="s">
        <v>2668</v>
      </c>
      <c r="C2376" s="40" t="str">
        <f t="shared" si="197"/>
        <v>bruno</v>
      </c>
      <c r="D2376" s="40">
        <f t="shared" si="194"/>
        <v>6</v>
      </c>
      <c r="E2376" s="40">
        <f t="shared" si="195"/>
        <v>17</v>
      </c>
      <c r="F2376" s="40" t="str">
        <f t="shared" si="196"/>
        <v>FRAYSSINHES</v>
      </c>
      <c r="G2376" s="40" t="str">
        <f>VLOOKUP(F2376,'Effectif contrat'!A:B,2,FALSE)</f>
        <v>CLIENTS DIVERS - MAINTENANCE</v>
      </c>
      <c r="H2376" s="31" t="s">
        <v>19</v>
      </c>
      <c r="I2376" s="31" t="s">
        <v>443</v>
      </c>
      <c r="J2376" s="31"/>
      <c r="K2376" s="38">
        <v>3.95</v>
      </c>
      <c r="L2376" s="31">
        <v>10</v>
      </c>
      <c r="M2376" s="38">
        <v>39.5</v>
      </c>
      <c r="N2376" s="5"/>
      <c r="O2376" t="str">
        <f>VLOOKUP(I2376,Article_famille!A:B,2,FALSE)</f>
        <v>Respiratoire</v>
      </c>
      <c r="P2376" t="e">
        <f>VLOOKUP(A2376,'Copier commandes wix'!I:N,4,FALSE)</f>
        <v>#N/A</v>
      </c>
      <c r="Q2376">
        <f>VLOOKUP(G2376,'effectif par contrat'!A:B,2,FALSE)</f>
        <v>4</v>
      </c>
    </row>
    <row r="2377" spans="1:17" x14ac:dyDescent="0.35">
      <c r="A2377" s="58" t="s">
        <v>2375</v>
      </c>
      <c r="B2377" s="40" t="s">
        <v>2668</v>
      </c>
      <c r="C2377" s="40" t="str">
        <f t="shared" si="197"/>
        <v>bruno</v>
      </c>
      <c r="D2377" s="40">
        <f t="shared" si="194"/>
        <v>6</v>
      </c>
      <c r="E2377" s="40">
        <f t="shared" si="195"/>
        <v>17</v>
      </c>
      <c r="F2377" s="40" t="str">
        <f t="shared" si="196"/>
        <v>FRAYSSINHES</v>
      </c>
      <c r="G2377" s="40" t="str">
        <f>VLOOKUP(F2377,'Effectif contrat'!A:B,2,FALSE)</f>
        <v>CLIENTS DIVERS - MAINTENANCE</v>
      </c>
      <c r="H2377" s="31" t="s">
        <v>112</v>
      </c>
      <c r="I2377" s="31" t="s">
        <v>113</v>
      </c>
      <c r="J2377" s="31" t="s">
        <v>212</v>
      </c>
      <c r="K2377" s="38">
        <v>0</v>
      </c>
      <c r="L2377" s="31">
        <v>5</v>
      </c>
      <c r="M2377" s="38">
        <v>0</v>
      </c>
      <c r="N2377" s="5"/>
      <c r="O2377" t="str">
        <f>VLOOKUP(I2377,Article_famille!A:B,2,FALSE)</f>
        <v>VPI</v>
      </c>
      <c r="P2377" t="e">
        <f>VLOOKUP(A2377,'Copier commandes wix'!I:N,4,FALSE)</f>
        <v>#N/A</v>
      </c>
      <c r="Q2377">
        <f>VLOOKUP(G2377,'effectif par contrat'!A:B,2,FALSE)</f>
        <v>4</v>
      </c>
    </row>
    <row r="2378" spans="1:17" x14ac:dyDescent="0.35">
      <c r="A2378" s="58" t="s">
        <v>2375</v>
      </c>
      <c r="B2378" s="40" t="s">
        <v>2668</v>
      </c>
      <c r="C2378" s="40" t="str">
        <f t="shared" si="197"/>
        <v>bruno</v>
      </c>
      <c r="D2378" s="40">
        <f t="shared" si="194"/>
        <v>6</v>
      </c>
      <c r="E2378" s="40">
        <f t="shared" si="195"/>
        <v>17</v>
      </c>
      <c r="F2378" s="40" t="str">
        <f t="shared" si="196"/>
        <v>FRAYSSINHES</v>
      </c>
      <c r="G2378" s="40" t="str">
        <f>VLOOKUP(F2378,'Effectif contrat'!A:B,2,FALSE)</f>
        <v>CLIENTS DIVERS - MAINTENANCE</v>
      </c>
      <c r="H2378" s="32" t="s">
        <v>112</v>
      </c>
      <c r="I2378" s="32" t="s">
        <v>113</v>
      </c>
      <c r="J2378" s="32" t="s">
        <v>217</v>
      </c>
      <c r="K2378" s="39">
        <v>0</v>
      </c>
      <c r="L2378" s="32">
        <v>3</v>
      </c>
      <c r="M2378" s="39">
        <v>0</v>
      </c>
      <c r="N2378" s="6"/>
      <c r="O2378" t="str">
        <f>VLOOKUP(I2378,Article_famille!A:B,2,FALSE)</f>
        <v>VPI</v>
      </c>
      <c r="P2378" t="e">
        <f>VLOOKUP(A2378,'Copier commandes wix'!I:N,4,FALSE)</f>
        <v>#N/A</v>
      </c>
      <c r="Q2378">
        <f>VLOOKUP(G2378,'effectif par contrat'!A:B,2,FALSE)</f>
        <v>4</v>
      </c>
    </row>
    <row r="2379" spans="1:17" x14ac:dyDescent="0.35">
      <c r="A2379" s="58" t="s">
        <v>2375</v>
      </c>
      <c r="B2379" s="40" t="s">
        <v>2668</v>
      </c>
      <c r="C2379" s="40" t="str">
        <f t="shared" si="197"/>
        <v>bruno</v>
      </c>
      <c r="D2379" s="40">
        <f t="shared" si="194"/>
        <v>6</v>
      </c>
      <c r="E2379" s="40">
        <f t="shared" si="195"/>
        <v>17</v>
      </c>
      <c r="F2379" s="40" t="str">
        <f t="shared" si="196"/>
        <v>FRAYSSINHES</v>
      </c>
      <c r="G2379" s="40" t="str">
        <f>VLOOKUP(F2379,'Effectif contrat'!A:B,2,FALSE)</f>
        <v>CLIENTS DIVERS - MAINTENANCE</v>
      </c>
      <c r="H2379" s="31" t="s">
        <v>112</v>
      </c>
      <c r="I2379" s="31" t="s">
        <v>207</v>
      </c>
      <c r="J2379" s="31" t="s">
        <v>522</v>
      </c>
      <c r="K2379" s="38">
        <v>0</v>
      </c>
      <c r="L2379" s="31">
        <v>2</v>
      </c>
      <c r="M2379" s="38">
        <v>0</v>
      </c>
      <c r="N2379" s="5"/>
      <c r="O2379" t="str">
        <f>VLOOKUP(I2379,Article_famille!A:B,2,FALSE)</f>
        <v>VPI</v>
      </c>
      <c r="P2379" t="e">
        <f>VLOOKUP(A2379,'Copier commandes wix'!I:N,4,FALSE)</f>
        <v>#N/A</v>
      </c>
      <c r="Q2379">
        <f>VLOOKUP(G2379,'effectif par contrat'!A:B,2,FALSE)</f>
        <v>4</v>
      </c>
    </row>
    <row r="2380" spans="1:17" x14ac:dyDescent="0.35">
      <c r="A2380" s="58" t="s">
        <v>2376</v>
      </c>
      <c r="B2380" s="40" t="s">
        <v>576</v>
      </c>
      <c r="C2380" s="40" t="str">
        <f t="shared" si="197"/>
        <v>alexandre</v>
      </c>
      <c r="D2380" s="40">
        <f t="shared" si="194"/>
        <v>10</v>
      </c>
      <c r="E2380" s="40">
        <f t="shared" si="195"/>
        <v>20</v>
      </c>
      <c r="F2380" s="40" t="str">
        <f t="shared" si="196"/>
        <v>mourembles</v>
      </c>
      <c r="G2380" s="40" t="str">
        <f>VLOOKUP(F2380,'Effectif contrat'!A:B,2,FALSE)</f>
        <v>CLIENTS DIVERS - TRAVAUX &amp; MAINTENANCE</v>
      </c>
      <c r="H2380" s="31" t="s">
        <v>19</v>
      </c>
      <c r="I2380" s="31" t="s">
        <v>20</v>
      </c>
      <c r="J2380" s="31">
        <v>9</v>
      </c>
      <c r="K2380" s="38">
        <v>3.71</v>
      </c>
      <c r="L2380" s="31">
        <v>20</v>
      </c>
      <c r="M2380" s="38">
        <v>74.2</v>
      </c>
      <c r="N2380" s="5"/>
      <c r="O2380" t="str">
        <f>VLOOKUP(I2380,Article_famille!A:B,2,FALSE)</f>
        <v>Mains</v>
      </c>
      <c r="P2380" t="e">
        <f>VLOOKUP(A2380,'Copier commandes wix'!I:N,4,FALSE)</f>
        <v>#N/A</v>
      </c>
      <c r="Q2380">
        <f>VLOOKUP(G2380,'effectif par contrat'!A:B,2,FALSE)</f>
        <v>8</v>
      </c>
    </row>
    <row r="2381" spans="1:17" x14ac:dyDescent="0.35">
      <c r="A2381" s="58" t="s">
        <v>2376</v>
      </c>
      <c r="B2381" s="40" t="s">
        <v>576</v>
      </c>
      <c r="C2381" s="40" t="str">
        <f t="shared" si="197"/>
        <v>alexandre</v>
      </c>
      <c r="D2381" s="40">
        <f t="shared" si="194"/>
        <v>10</v>
      </c>
      <c r="E2381" s="40">
        <f t="shared" si="195"/>
        <v>20</v>
      </c>
      <c r="F2381" s="40" t="str">
        <f t="shared" si="196"/>
        <v>mourembles</v>
      </c>
      <c r="G2381" s="40" t="str">
        <f>VLOOKUP(F2381,'Effectif contrat'!A:B,2,FALSE)</f>
        <v>CLIENTS DIVERS - TRAVAUX &amp; MAINTENANCE</v>
      </c>
      <c r="H2381" s="32" t="s">
        <v>19</v>
      </c>
      <c r="I2381" s="32" t="s">
        <v>20</v>
      </c>
      <c r="J2381" s="32">
        <v>10</v>
      </c>
      <c r="K2381" s="39">
        <v>3.71</v>
      </c>
      <c r="L2381" s="32">
        <v>20</v>
      </c>
      <c r="M2381" s="39">
        <v>74.2</v>
      </c>
      <c r="N2381" s="6"/>
      <c r="O2381" t="str">
        <f>VLOOKUP(I2381,Article_famille!A:B,2,FALSE)</f>
        <v>Mains</v>
      </c>
      <c r="P2381" t="e">
        <f>VLOOKUP(A2381,'Copier commandes wix'!I:N,4,FALSE)</f>
        <v>#N/A</v>
      </c>
      <c r="Q2381">
        <f>VLOOKUP(G2381,'effectif par contrat'!A:B,2,FALSE)</f>
        <v>8</v>
      </c>
    </row>
    <row r="2382" spans="1:17" x14ac:dyDescent="0.35">
      <c r="A2382" s="58" t="s">
        <v>2378</v>
      </c>
      <c r="B2382" s="40" t="s">
        <v>2377</v>
      </c>
      <c r="C2382" s="40" t="str">
        <f t="shared" si="197"/>
        <v>Patrick</v>
      </c>
      <c r="D2382" s="40">
        <f t="shared" si="194"/>
        <v>8</v>
      </c>
      <c r="E2382" s="40">
        <f t="shared" si="195"/>
        <v>13</v>
      </c>
      <c r="F2382" s="40" t="str">
        <f t="shared" si="196"/>
        <v>PEYRE</v>
      </c>
      <c r="G2382" s="40" t="str">
        <f>VLOOKUP(F2382,'Effectif contrat'!A:B,2,FALSE)</f>
        <v xml:space="preserve">AIRBUS - MAINTENANCE OES </v>
      </c>
      <c r="H2382" s="31" t="s">
        <v>19</v>
      </c>
      <c r="I2382" s="31" t="s">
        <v>37</v>
      </c>
      <c r="J2382" s="31">
        <v>40</v>
      </c>
      <c r="K2382" s="38">
        <v>35.200000000000003</v>
      </c>
      <c r="L2382" s="31">
        <v>1</v>
      </c>
      <c r="M2382" s="38">
        <v>35.200000000000003</v>
      </c>
      <c r="N2382" s="5"/>
      <c r="O2382" t="str">
        <f>VLOOKUP(I2382,Article_famille!A:B,2,FALSE)</f>
        <v>Pieds</v>
      </c>
      <c r="P2382" t="e">
        <f>VLOOKUP(A2382,'Copier commandes wix'!I:N,4,FALSE)</f>
        <v>#N/A</v>
      </c>
      <c r="Q2382">
        <f>VLOOKUP(G2382,'effectif par contrat'!A:B,2,FALSE)</f>
        <v>34</v>
      </c>
    </row>
    <row r="2383" spans="1:17" x14ac:dyDescent="0.35">
      <c r="A2383" s="58" t="s">
        <v>2379</v>
      </c>
      <c r="B2383" s="40" t="s">
        <v>576</v>
      </c>
      <c r="C2383" s="40" t="str">
        <f t="shared" si="197"/>
        <v>alexandre</v>
      </c>
      <c r="D2383" s="40">
        <f t="shared" si="194"/>
        <v>10</v>
      </c>
      <c r="E2383" s="40">
        <f t="shared" si="195"/>
        <v>20</v>
      </c>
      <c r="F2383" s="40" t="str">
        <f t="shared" si="196"/>
        <v>mourembles</v>
      </c>
      <c r="G2383" s="40" t="str">
        <f>VLOOKUP(F2383,'Effectif contrat'!A:B,2,FALSE)</f>
        <v>CLIENTS DIVERS - TRAVAUX &amp; MAINTENANCE</v>
      </c>
      <c r="H2383" s="31" t="s">
        <v>112</v>
      </c>
      <c r="I2383" s="31" t="s">
        <v>601</v>
      </c>
      <c r="J2383" s="31" t="s">
        <v>602</v>
      </c>
      <c r="K2383" s="38">
        <v>0</v>
      </c>
      <c r="L2383" s="31">
        <v>2</v>
      </c>
      <c r="M2383" s="38">
        <v>0</v>
      </c>
      <c r="N2383" s="5"/>
      <c r="O2383" t="str">
        <f>VLOOKUP(I2383,Article_famille!A:B,2,FALSE)</f>
        <v>VPI</v>
      </c>
      <c r="P2383" t="e">
        <f>VLOOKUP(A2383,'Copier commandes wix'!I:N,4,FALSE)</f>
        <v>#N/A</v>
      </c>
      <c r="Q2383">
        <f>VLOOKUP(G2383,'effectif par contrat'!A:B,2,FALSE)</f>
        <v>8</v>
      </c>
    </row>
    <row r="2384" spans="1:17" x14ac:dyDescent="0.35">
      <c r="A2384" s="58" t="s">
        <v>2379</v>
      </c>
      <c r="B2384" s="40" t="s">
        <v>576</v>
      </c>
      <c r="C2384" s="40" t="str">
        <f t="shared" si="197"/>
        <v>alexandre</v>
      </c>
      <c r="D2384" s="40">
        <f t="shared" si="194"/>
        <v>10</v>
      </c>
      <c r="E2384" s="40">
        <f t="shared" si="195"/>
        <v>20</v>
      </c>
      <c r="F2384" s="40" t="str">
        <f t="shared" si="196"/>
        <v>mourembles</v>
      </c>
      <c r="G2384" s="40" t="str">
        <f>VLOOKUP(F2384,'Effectif contrat'!A:B,2,FALSE)</f>
        <v>CLIENTS DIVERS - TRAVAUX &amp; MAINTENANCE</v>
      </c>
      <c r="H2384" s="32" t="s">
        <v>112</v>
      </c>
      <c r="I2384" s="32" t="s">
        <v>603</v>
      </c>
      <c r="J2384" s="32" t="s">
        <v>615</v>
      </c>
      <c r="K2384" s="39">
        <v>0</v>
      </c>
      <c r="L2384" s="32">
        <v>2</v>
      </c>
      <c r="M2384" s="39">
        <v>0</v>
      </c>
      <c r="N2384" s="6"/>
      <c r="O2384" t="str">
        <f>VLOOKUP(I2384,Article_famille!A:B,2,FALSE)</f>
        <v>VPI</v>
      </c>
      <c r="P2384" t="e">
        <f>VLOOKUP(A2384,'Copier commandes wix'!I:N,4,FALSE)</f>
        <v>#N/A</v>
      </c>
      <c r="Q2384">
        <f>VLOOKUP(G2384,'effectif par contrat'!A:B,2,FALSE)</f>
        <v>8</v>
      </c>
    </row>
    <row r="2385" spans="1:17" x14ac:dyDescent="0.35">
      <c r="A2385" s="58" t="s">
        <v>2380</v>
      </c>
      <c r="B2385" s="40" t="s">
        <v>576</v>
      </c>
      <c r="C2385" s="40" t="str">
        <f t="shared" si="197"/>
        <v>alexandre</v>
      </c>
      <c r="D2385" s="40">
        <f t="shared" si="194"/>
        <v>10</v>
      </c>
      <c r="E2385" s="40">
        <f t="shared" si="195"/>
        <v>20</v>
      </c>
      <c r="F2385" s="40" t="str">
        <f t="shared" si="196"/>
        <v>mourembles</v>
      </c>
      <c r="G2385" s="40" t="str">
        <f>VLOOKUP(F2385,'Effectif contrat'!A:B,2,FALSE)</f>
        <v>CLIENTS DIVERS - TRAVAUX &amp; MAINTENANCE</v>
      </c>
      <c r="H2385" s="31" t="s">
        <v>112</v>
      </c>
      <c r="I2385" s="31" t="s">
        <v>208</v>
      </c>
      <c r="J2385" s="31" t="s">
        <v>602</v>
      </c>
      <c r="K2385" s="38">
        <v>0</v>
      </c>
      <c r="L2385" s="31">
        <v>2</v>
      </c>
      <c r="M2385" s="38">
        <v>0</v>
      </c>
      <c r="N2385" s="5"/>
      <c r="O2385" t="str">
        <f>VLOOKUP(I2385,Article_famille!A:B,2,FALSE)</f>
        <v>VPI</v>
      </c>
      <c r="P2385" t="e">
        <f>VLOOKUP(A2385,'Copier commandes wix'!I:N,4,FALSE)</f>
        <v>#N/A</v>
      </c>
      <c r="Q2385">
        <f>VLOOKUP(G2385,'effectif par contrat'!A:B,2,FALSE)</f>
        <v>8</v>
      </c>
    </row>
    <row r="2386" spans="1:17" x14ac:dyDescent="0.35">
      <c r="A2386" s="58" t="s">
        <v>2380</v>
      </c>
      <c r="B2386" s="40" t="s">
        <v>576</v>
      </c>
      <c r="C2386" s="40" t="str">
        <f t="shared" si="197"/>
        <v>alexandre</v>
      </c>
      <c r="D2386" s="40">
        <f t="shared" si="194"/>
        <v>10</v>
      </c>
      <c r="E2386" s="40">
        <f t="shared" si="195"/>
        <v>20</v>
      </c>
      <c r="F2386" s="40" t="str">
        <f t="shared" si="196"/>
        <v>mourembles</v>
      </c>
      <c r="G2386" s="40" t="str">
        <f>VLOOKUP(F2386,'Effectif contrat'!A:B,2,FALSE)</f>
        <v>CLIENTS DIVERS - TRAVAUX &amp; MAINTENANCE</v>
      </c>
      <c r="H2386" s="32" t="s">
        <v>112</v>
      </c>
      <c r="I2386" s="32" t="s">
        <v>207</v>
      </c>
      <c r="J2386" s="32" t="s">
        <v>490</v>
      </c>
      <c r="K2386" s="39">
        <v>0</v>
      </c>
      <c r="L2386" s="32">
        <v>2</v>
      </c>
      <c r="M2386" s="39">
        <v>0</v>
      </c>
      <c r="N2386" s="6"/>
      <c r="O2386" t="str">
        <f>VLOOKUP(I2386,Article_famille!A:B,2,FALSE)</f>
        <v>VPI</v>
      </c>
      <c r="P2386" t="e">
        <f>VLOOKUP(A2386,'Copier commandes wix'!I:N,4,FALSE)</f>
        <v>#N/A</v>
      </c>
      <c r="Q2386">
        <f>VLOOKUP(G2386,'effectif par contrat'!A:B,2,FALSE)</f>
        <v>8</v>
      </c>
    </row>
    <row r="2387" spans="1:17" x14ac:dyDescent="0.35">
      <c r="A2387" s="58" t="s">
        <v>2381</v>
      </c>
      <c r="B2387" s="40" t="s">
        <v>532</v>
      </c>
      <c r="C2387" s="40" t="str">
        <f t="shared" si="197"/>
        <v>jean-luc</v>
      </c>
      <c r="D2387" s="40">
        <f t="shared" si="194"/>
        <v>9</v>
      </c>
      <c r="E2387" s="40">
        <f t="shared" si="195"/>
        <v>13</v>
      </c>
      <c r="F2387" s="40" t="str">
        <f t="shared" si="196"/>
        <v>cebe</v>
      </c>
      <c r="G2387" s="40" t="str">
        <f>VLOOKUP(F2387,'Effectif contrat'!A:B,2,FALSE)</f>
        <v>CHANTIERS ELEC - REIXACH</v>
      </c>
      <c r="H2387" s="31" t="s">
        <v>510</v>
      </c>
      <c r="I2387" s="31" t="s">
        <v>598</v>
      </c>
      <c r="J2387" s="31"/>
      <c r="K2387" s="38">
        <v>0</v>
      </c>
      <c r="L2387" s="31">
        <v>1</v>
      </c>
      <c r="M2387" s="38">
        <v>0</v>
      </c>
      <c r="N2387" s="5"/>
      <c r="O2387" t="str">
        <f>VLOOKUP(I2387,Article_famille!A:B,2,FALSE)</f>
        <v>Pharmacie</v>
      </c>
      <c r="P2387" t="e">
        <f>VLOOKUP(A2387,'Copier commandes wix'!I:N,4,FALSE)</f>
        <v>#N/A</v>
      </c>
      <c r="Q2387">
        <f>VLOOKUP(G2387,'effectif par contrat'!A:B,2,FALSE)</f>
        <v>6</v>
      </c>
    </row>
    <row r="2388" spans="1:17" x14ac:dyDescent="0.35">
      <c r="A2388" s="58" t="s">
        <v>2381</v>
      </c>
      <c r="B2388" s="40" t="s">
        <v>532</v>
      </c>
      <c r="C2388" s="40" t="str">
        <f t="shared" si="197"/>
        <v>jean-luc</v>
      </c>
      <c r="D2388" s="40">
        <f t="shared" si="194"/>
        <v>9</v>
      </c>
      <c r="E2388" s="40">
        <f t="shared" si="195"/>
        <v>13</v>
      </c>
      <c r="F2388" s="40" t="str">
        <f t="shared" si="196"/>
        <v>cebe</v>
      </c>
      <c r="G2388" s="40" t="str">
        <f>VLOOKUP(F2388,'Effectif contrat'!A:B,2,FALSE)</f>
        <v>CHANTIERS ELEC - REIXACH</v>
      </c>
      <c r="H2388" s="32" t="s">
        <v>510</v>
      </c>
      <c r="I2388" s="32" t="s">
        <v>2382</v>
      </c>
      <c r="J2388" s="32"/>
      <c r="K2388" s="39">
        <v>0</v>
      </c>
      <c r="L2388" s="32">
        <v>1</v>
      </c>
      <c r="M2388" s="39">
        <v>0</v>
      </c>
      <c r="N2388" s="6"/>
      <c r="O2388" t="str">
        <f>VLOOKUP(I2388,Article_famille!A:B,2,FALSE)</f>
        <v>Pharmacie</v>
      </c>
      <c r="P2388" t="e">
        <f>VLOOKUP(A2388,'Copier commandes wix'!I:N,4,FALSE)</f>
        <v>#N/A</v>
      </c>
      <c r="Q2388">
        <f>VLOOKUP(G2388,'effectif par contrat'!A:B,2,FALSE)</f>
        <v>6</v>
      </c>
    </row>
    <row r="2389" spans="1:17" x14ac:dyDescent="0.35">
      <c r="A2389" s="58" t="s">
        <v>2381</v>
      </c>
      <c r="B2389" s="40" t="s">
        <v>532</v>
      </c>
      <c r="C2389" s="40" t="str">
        <f t="shared" si="197"/>
        <v>jean-luc</v>
      </c>
      <c r="D2389" s="40">
        <f t="shared" si="194"/>
        <v>9</v>
      </c>
      <c r="E2389" s="40">
        <f t="shared" si="195"/>
        <v>13</v>
      </c>
      <c r="F2389" s="40" t="str">
        <f t="shared" si="196"/>
        <v>cebe</v>
      </c>
      <c r="G2389" s="40" t="str">
        <f>VLOOKUP(F2389,'Effectif contrat'!A:B,2,FALSE)</f>
        <v>CHANTIERS ELEC - REIXACH</v>
      </c>
      <c r="H2389" s="31" t="s">
        <v>510</v>
      </c>
      <c r="I2389" s="31" t="s">
        <v>1579</v>
      </c>
      <c r="J2389" s="31"/>
      <c r="K2389" s="38">
        <v>0</v>
      </c>
      <c r="L2389" s="31">
        <v>2</v>
      </c>
      <c r="M2389" s="38">
        <v>0</v>
      </c>
      <c r="N2389" s="5"/>
      <c r="O2389" t="str">
        <f>VLOOKUP(I2389,Article_famille!A:B,2,FALSE)</f>
        <v>Pharmacie</v>
      </c>
      <c r="P2389" t="e">
        <f>VLOOKUP(A2389,'Copier commandes wix'!I:N,4,FALSE)</f>
        <v>#N/A</v>
      </c>
      <c r="Q2389">
        <f>VLOOKUP(G2389,'effectif par contrat'!A:B,2,FALSE)</f>
        <v>6</v>
      </c>
    </row>
    <row r="2390" spans="1:17" x14ac:dyDescent="0.35">
      <c r="A2390" s="58" t="s">
        <v>2381</v>
      </c>
      <c r="B2390" s="40" t="s">
        <v>532</v>
      </c>
      <c r="C2390" s="40" t="str">
        <f t="shared" si="197"/>
        <v>jean-luc</v>
      </c>
      <c r="D2390" s="40">
        <f t="shared" si="194"/>
        <v>9</v>
      </c>
      <c r="E2390" s="40">
        <f t="shared" si="195"/>
        <v>13</v>
      </c>
      <c r="F2390" s="40" t="str">
        <f t="shared" si="196"/>
        <v>cebe</v>
      </c>
      <c r="G2390" s="40" t="str">
        <f>VLOOKUP(F2390,'Effectif contrat'!A:B,2,FALSE)</f>
        <v>CHANTIERS ELEC - REIXACH</v>
      </c>
      <c r="H2390" s="32" t="s">
        <v>510</v>
      </c>
      <c r="I2390" s="32" t="s">
        <v>1570</v>
      </c>
      <c r="J2390" s="32"/>
      <c r="K2390" s="39">
        <v>0</v>
      </c>
      <c r="L2390" s="32">
        <v>10</v>
      </c>
      <c r="M2390" s="39">
        <v>0</v>
      </c>
      <c r="N2390" s="6"/>
      <c r="O2390" t="str">
        <f>VLOOKUP(I2390,Article_famille!A:B,2,FALSE)</f>
        <v>Pharmacie</v>
      </c>
      <c r="P2390" t="e">
        <f>VLOOKUP(A2390,'Copier commandes wix'!I:N,4,FALSE)</f>
        <v>#N/A</v>
      </c>
      <c r="Q2390">
        <f>VLOOKUP(G2390,'effectif par contrat'!A:B,2,FALSE)</f>
        <v>6</v>
      </c>
    </row>
    <row r="2391" spans="1:17" x14ac:dyDescent="0.35">
      <c r="A2391" s="58" t="s">
        <v>2383</v>
      </c>
      <c r="B2391" s="40" t="s">
        <v>18</v>
      </c>
      <c r="C2391" s="40" t="str">
        <f t="shared" si="197"/>
        <v>Romain</v>
      </c>
      <c r="D2391" s="40">
        <f t="shared" si="194"/>
        <v>7</v>
      </c>
      <c r="E2391" s="40">
        <f t="shared" si="195"/>
        <v>14</v>
      </c>
      <c r="F2391" s="40" t="str">
        <f t="shared" si="196"/>
        <v>VERGNES</v>
      </c>
      <c r="G2391" s="40" t="str">
        <f>VLOOKUP(F2391,'Effectif contrat'!A:B,2,FALSE)</f>
        <v>AIRBUS - MAINTENANCE MOSE</v>
      </c>
      <c r="H2391" s="31" t="s">
        <v>112</v>
      </c>
      <c r="I2391" s="31" t="s">
        <v>113</v>
      </c>
      <c r="J2391" s="31" t="s">
        <v>217</v>
      </c>
      <c r="K2391" s="38">
        <v>0</v>
      </c>
      <c r="L2391" s="31">
        <v>5</v>
      </c>
      <c r="M2391" s="38">
        <v>0</v>
      </c>
      <c r="N2391" s="5"/>
      <c r="O2391" t="str">
        <f>VLOOKUP(I2391,Article_famille!A:B,2,FALSE)</f>
        <v>VPI</v>
      </c>
      <c r="P2391" t="e">
        <f>VLOOKUP(A2391,'Copier commandes wix'!I:N,4,FALSE)</f>
        <v>#N/A</v>
      </c>
      <c r="Q2391">
        <f>VLOOKUP(G2391,'effectif par contrat'!A:B,2,FALSE)</f>
        <v>37</v>
      </c>
    </row>
    <row r="2392" spans="1:17" x14ac:dyDescent="0.35">
      <c r="A2392" s="58" t="s">
        <v>2385</v>
      </c>
      <c r="B2392" s="40" t="s">
        <v>2384</v>
      </c>
      <c r="C2392" s="40" t="str">
        <f t="shared" si="197"/>
        <v>Guillaume</v>
      </c>
      <c r="D2392" s="40">
        <f t="shared" si="194"/>
        <v>10</v>
      </c>
      <c r="E2392" s="40">
        <f t="shared" si="195"/>
        <v>15</v>
      </c>
      <c r="F2392" s="40" t="str">
        <f t="shared" si="196"/>
        <v>RUSSO</v>
      </c>
      <c r="G2392" s="40" t="str">
        <f>VLOOKUP(F2392,'Effectif contrat'!A:B,2,FALSE)</f>
        <v>CLIENTS DIVERS - TRAVAUX &amp; MAINTENANCE</v>
      </c>
      <c r="H2392" s="31" t="s">
        <v>19</v>
      </c>
      <c r="I2392" s="31" t="s">
        <v>45</v>
      </c>
      <c r="J2392" s="31" t="s">
        <v>46</v>
      </c>
      <c r="K2392" s="38">
        <v>5.32</v>
      </c>
      <c r="L2392" s="31">
        <v>5</v>
      </c>
      <c r="M2392" s="38">
        <v>26.6</v>
      </c>
      <c r="N2392" s="5"/>
      <c r="O2392" t="str">
        <f>VLOOKUP(I2392,Article_famille!A:B,2,FALSE)</f>
        <v>Tête</v>
      </c>
      <c r="P2392" t="e">
        <f>VLOOKUP(A2392,'Copier commandes wix'!I:N,4,FALSE)</f>
        <v>#N/A</v>
      </c>
      <c r="Q2392">
        <f>VLOOKUP(G2392,'effectif par contrat'!A:B,2,FALSE)</f>
        <v>8</v>
      </c>
    </row>
    <row r="2393" spans="1:17" x14ac:dyDescent="0.35">
      <c r="A2393" s="58" t="s">
        <v>2386</v>
      </c>
      <c r="B2393" s="40" t="s">
        <v>451</v>
      </c>
      <c r="C2393" s="40" t="str">
        <f t="shared" si="197"/>
        <v>stephane</v>
      </c>
      <c r="D2393" s="40">
        <f t="shared" si="194"/>
        <v>9</v>
      </c>
      <c r="E2393" s="40">
        <f t="shared" si="195"/>
        <v>16</v>
      </c>
      <c r="F2393" s="40" t="str">
        <f t="shared" si="196"/>
        <v>mirouze</v>
      </c>
      <c r="G2393" s="40" t="str">
        <f>VLOOKUP(F2393,'Effectif contrat'!A:B,2,FALSE)</f>
        <v>ATELIER B05</v>
      </c>
      <c r="H2393" s="31" t="s">
        <v>19</v>
      </c>
      <c r="I2393" s="31" t="s">
        <v>20</v>
      </c>
      <c r="J2393" s="31">
        <v>9</v>
      </c>
      <c r="K2393" s="38">
        <v>3.71</v>
      </c>
      <c r="L2393" s="31">
        <v>12</v>
      </c>
      <c r="M2393" s="38">
        <v>44.52</v>
      </c>
      <c r="N2393" s="5"/>
      <c r="O2393" t="str">
        <f>VLOOKUP(I2393,Article_famille!A:B,2,FALSE)</f>
        <v>Mains</v>
      </c>
      <c r="P2393" t="e">
        <f>VLOOKUP(A2393,'Copier commandes wix'!I:N,4,FALSE)</f>
        <v>#N/A</v>
      </c>
      <c r="Q2393">
        <f>VLOOKUP(G2393,'effectif par contrat'!A:B,2,FALSE)</f>
        <v>5</v>
      </c>
    </row>
    <row r="2394" spans="1:17" x14ac:dyDescent="0.35">
      <c r="A2394" s="58" t="s">
        <v>2387</v>
      </c>
      <c r="B2394" s="40" t="s">
        <v>18</v>
      </c>
      <c r="C2394" s="40" t="str">
        <f t="shared" si="197"/>
        <v>Romain</v>
      </c>
      <c r="D2394" s="40">
        <f t="shared" si="194"/>
        <v>7</v>
      </c>
      <c r="E2394" s="40">
        <f t="shared" si="195"/>
        <v>14</v>
      </c>
      <c r="F2394" s="40" t="str">
        <f t="shared" si="196"/>
        <v>VERGNES</v>
      </c>
      <c r="G2394" s="40" t="str">
        <f>VLOOKUP(F2394,'Effectif contrat'!A:B,2,FALSE)</f>
        <v>AIRBUS - MAINTENANCE MOSE</v>
      </c>
      <c r="H2394" s="31" t="s">
        <v>19</v>
      </c>
      <c r="I2394" s="31" t="s">
        <v>20</v>
      </c>
      <c r="J2394" s="31">
        <v>10</v>
      </c>
      <c r="K2394" s="38">
        <v>3.71</v>
      </c>
      <c r="L2394" s="31">
        <v>5</v>
      </c>
      <c r="M2394" s="38">
        <v>18.55</v>
      </c>
      <c r="N2394" s="5"/>
      <c r="O2394" t="str">
        <f>VLOOKUP(I2394,Article_famille!A:B,2,FALSE)</f>
        <v>Mains</v>
      </c>
      <c r="P2394" t="e">
        <f>VLOOKUP(A2394,'Copier commandes wix'!I:N,4,FALSE)</f>
        <v>#N/A</v>
      </c>
      <c r="Q2394">
        <f>VLOOKUP(G2394,'effectif par contrat'!A:B,2,FALSE)</f>
        <v>37</v>
      </c>
    </row>
    <row r="2395" spans="1:17" x14ac:dyDescent="0.35">
      <c r="A2395" s="58" t="s">
        <v>2387</v>
      </c>
      <c r="B2395" s="40" t="s">
        <v>18</v>
      </c>
      <c r="C2395" s="40" t="str">
        <f t="shared" si="197"/>
        <v>Romain</v>
      </c>
      <c r="D2395" s="40">
        <f t="shared" si="194"/>
        <v>7</v>
      </c>
      <c r="E2395" s="40">
        <f t="shared" si="195"/>
        <v>14</v>
      </c>
      <c r="F2395" s="40" t="str">
        <f t="shared" si="196"/>
        <v>VERGNES</v>
      </c>
      <c r="G2395" s="40" t="str">
        <f>VLOOKUP(F2395,'Effectif contrat'!A:B,2,FALSE)</f>
        <v>AIRBUS - MAINTENANCE MOSE</v>
      </c>
      <c r="H2395" s="32" t="s">
        <v>19</v>
      </c>
      <c r="I2395" s="32" t="s">
        <v>20</v>
      </c>
      <c r="J2395" s="32">
        <v>9</v>
      </c>
      <c r="K2395" s="39">
        <v>3.71</v>
      </c>
      <c r="L2395" s="32">
        <v>5</v>
      </c>
      <c r="M2395" s="39">
        <v>18.55</v>
      </c>
      <c r="N2395" s="6"/>
      <c r="O2395" t="str">
        <f>VLOOKUP(I2395,Article_famille!A:B,2,FALSE)</f>
        <v>Mains</v>
      </c>
      <c r="P2395" t="e">
        <f>VLOOKUP(A2395,'Copier commandes wix'!I:N,4,FALSE)</f>
        <v>#N/A</v>
      </c>
      <c r="Q2395">
        <f>VLOOKUP(G2395,'effectif par contrat'!A:B,2,FALSE)</f>
        <v>37</v>
      </c>
    </row>
    <row r="2396" spans="1:17" x14ac:dyDescent="0.35">
      <c r="A2396" s="58" t="s">
        <v>2387</v>
      </c>
      <c r="B2396" s="40" t="s">
        <v>18</v>
      </c>
      <c r="C2396" s="40" t="str">
        <f t="shared" si="197"/>
        <v>Romain</v>
      </c>
      <c r="D2396" s="40">
        <f t="shared" si="194"/>
        <v>7</v>
      </c>
      <c r="E2396" s="40">
        <f t="shared" si="195"/>
        <v>14</v>
      </c>
      <c r="F2396" s="40" t="str">
        <f t="shared" si="196"/>
        <v>VERGNES</v>
      </c>
      <c r="G2396" s="40" t="str">
        <f>VLOOKUP(F2396,'Effectif contrat'!A:B,2,FALSE)</f>
        <v>AIRBUS - MAINTENANCE MOSE</v>
      </c>
      <c r="H2396" s="31" t="s">
        <v>19</v>
      </c>
      <c r="I2396" s="31" t="s">
        <v>1584</v>
      </c>
      <c r="J2396" s="31"/>
      <c r="K2396" s="38">
        <v>6.52</v>
      </c>
      <c r="L2396" s="31">
        <v>1</v>
      </c>
      <c r="M2396" s="38">
        <v>6.52</v>
      </c>
      <c r="N2396" s="5"/>
      <c r="O2396" t="str">
        <f>VLOOKUP(I2396,Article_famille!A:B,2,FALSE)</f>
        <v>Mains</v>
      </c>
      <c r="P2396" t="e">
        <f>VLOOKUP(A2396,'Copier commandes wix'!I:N,4,FALSE)</f>
        <v>#N/A</v>
      </c>
      <c r="Q2396">
        <f>VLOOKUP(G2396,'effectif par contrat'!A:B,2,FALSE)</f>
        <v>37</v>
      </c>
    </row>
    <row r="2397" spans="1:17" x14ac:dyDescent="0.35">
      <c r="A2397" s="58" t="s">
        <v>2387</v>
      </c>
      <c r="B2397" s="40" t="s">
        <v>18</v>
      </c>
      <c r="C2397" s="40" t="str">
        <f t="shared" si="197"/>
        <v>Romain</v>
      </c>
      <c r="D2397" s="40">
        <f t="shared" si="194"/>
        <v>7</v>
      </c>
      <c r="E2397" s="40">
        <f t="shared" si="195"/>
        <v>14</v>
      </c>
      <c r="F2397" s="40" t="str">
        <f t="shared" si="196"/>
        <v>VERGNES</v>
      </c>
      <c r="G2397" s="40" t="str">
        <f>VLOOKUP(F2397,'Effectif contrat'!A:B,2,FALSE)</f>
        <v>AIRBUS - MAINTENANCE MOSE</v>
      </c>
      <c r="H2397" s="32" t="s">
        <v>19</v>
      </c>
      <c r="I2397" s="32" t="s">
        <v>1584</v>
      </c>
      <c r="J2397" s="32"/>
      <c r="K2397" s="39">
        <v>6.52</v>
      </c>
      <c r="L2397" s="32">
        <v>1</v>
      </c>
      <c r="M2397" s="39">
        <v>6.52</v>
      </c>
      <c r="N2397" s="6"/>
      <c r="O2397" t="str">
        <f>VLOOKUP(I2397,Article_famille!A:B,2,FALSE)</f>
        <v>Mains</v>
      </c>
      <c r="P2397" t="e">
        <f>VLOOKUP(A2397,'Copier commandes wix'!I:N,4,FALSE)</f>
        <v>#N/A</v>
      </c>
      <c r="Q2397">
        <f>VLOOKUP(G2397,'effectif par contrat'!A:B,2,FALSE)</f>
        <v>37</v>
      </c>
    </row>
    <row r="2398" spans="1:17" x14ac:dyDescent="0.35">
      <c r="A2398" s="58" t="s">
        <v>2388</v>
      </c>
      <c r="B2398" s="40" t="s">
        <v>2384</v>
      </c>
      <c r="C2398" s="40" t="str">
        <f t="shared" si="197"/>
        <v>Guillaume</v>
      </c>
      <c r="D2398" s="40">
        <f t="shared" si="194"/>
        <v>10</v>
      </c>
      <c r="E2398" s="40">
        <f t="shared" si="195"/>
        <v>15</v>
      </c>
      <c r="F2398" s="40" t="str">
        <f t="shared" si="196"/>
        <v>RUSSO</v>
      </c>
      <c r="G2398" s="40" t="str">
        <f>VLOOKUP(F2398,'Effectif contrat'!A:B,2,FALSE)</f>
        <v>CLIENTS DIVERS - TRAVAUX &amp; MAINTENANCE</v>
      </c>
      <c r="H2398" s="31" t="s">
        <v>19</v>
      </c>
      <c r="I2398" s="31" t="s">
        <v>20</v>
      </c>
      <c r="J2398" s="31">
        <v>8</v>
      </c>
      <c r="K2398" s="38">
        <v>3.71</v>
      </c>
      <c r="L2398" s="31">
        <v>50</v>
      </c>
      <c r="M2398" s="38">
        <v>185.5</v>
      </c>
      <c r="N2398" s="5"/>
      <c r="O2398" t="str">
        <f>VLOOKUP(I2398,Article_famille!A:B,2,FALSE)</f>
        <v>Mains</v>
      </c>
      <c r="P2398" t="e">
        <f>VLOOKUP(A2398,'Copier commandes wix'!I:N,4,FALSE)</f>
        <v>#N/A</v>
      </c>
      <c r="Q2398">
        <f>VLOOKUP(G2398,'effectif par contrat'!A:B,2,FALSE)</f>
        <v>8</v>
      </c>
    </row>
    <row r="2399" spans="1:17" x14ac:dyDescent="0.35">
      <c r="A2399" s="58" t="s">
        <v>2388</v>
      </c>
      <c r="B2399" s="40" t="s">
        <v>2384</v>
      </c>
      <c r="C2399" s="40" t="str">
        <f t="shared" si="197"/>
        <v>Guillaume</v>
      </c>
      <c r="D2399" s="40">
        <f t="shared" si="194"/>
        <v>10</v>
      </c>
      <c r="E2399" s="40">
        <f t="shared" si="195"/>
        <v>15</v>
      </c>
      <c r="F2399" s="40" t="str">
        <f t="shared" si="196"/>
        <v>RUSSO</v>
      </c>
      <c r="G2399" s="40" t="str">
        <f>VLOOKUP(F2399,'Effectif contrat'!A:B,2,FALSE)</f>
        <v>CLIENTS DIVERS - TRAVAUX &amp; MAINTENANCE</v>
      </c>
      <c r="H2399" s="32" t="s">
        <v>19</v>
      </c>
      <c r="I2399" s="32" t="s">
        <v>20</v>
      </c>
      <c r="J2399" s="32">
        <v>10</v>
      </c>
      <c r="K2399" s="39">
        <v>3.71</v>
      </c>
      <c r="L2399" s="32">
        <v>50</v>
      </c>
      <c r="M2399" s="39">
        <v>185.5</v>
      </c>
      <c r="N2399" s="6"/>
      <c r="O2399" t="str">
        <f>VLOOKUP(I2399,Article_famille!A:B,2,FALSE)</f>
        <v>Mains</v>
      </c>
      <c r="P2399" t="e">
        <f>VLOOKUP(A2399,'Copier commandes wix'!I:N,4,FALSE)</f>
        <v>#N/A</v>
      </c>
      <c r="Q2399">
        <f>VLOOKUP(G2399,'effectif par contrat'!A:B,2,FALSE)</f>
        <v>8</v>
      </c>
    </row>
    <row r="2400" spans="1:17" x14ac:dyDescent="0.35">
      <c r="A2400" s="58" t="s">
        <v>2388</v>
      </c>
      <c r="B2400" s="40" t="s">
        <v>2384</v>
      </c>
      <c r="C2400" s="40" t="str">
        <f t="shared" si="197"/>
        <v>Guillaume</v>
      </c>
      <c r="D2400" s="40">
        <f t="shared" si="194"/>
        <v>10</v>
      </c>
      <c r="E2400" s="40">
        <f t="shared" si="195"/>
        <v>15</v>
      </c>
      <c r="F2400" s="40" t="str">
        <f t="shared" si="196"/>
        <v>RUSSO</v>
      </c>
      <c r="G2400" s="40" t="str">
        <f>VLOOKUP(F2400,'Effectif contrat'!A:B,2,FALSE)</f>
        <v>CLIENTS DIVERS - TRAVAUX &amp; MAINTENANCE</v>
      </c>
      <c r="H2400" s="31" t="s">
        <v>19</v>
      </c>
      <c r="I2400" s="31" t="s">
        <v>20</v>
      </c>
      <c r="J2400" s="31">
        <v>11</v>
      </c>
      <c r="K2400" s="38">
        <v>3.71</v>
      </c>
      <c r="L2400" s="31">
        <v>50</v>
      </c>
      <c r="M2400" s="38">
        <v>185.5</v>
      </c>
      <c r="N2400" s="5"/>
      <c r="O2400" t="str">
        <f>VLOOKUP(I2400,Article_famille!A:B,2,FALSE)</f>
        <v>Mains</v>
      </c>
      <c r="P2400" t="e">
        <f>VLOOKUP(A2400,'Copier commandes wix'!I:N,4,FALSE)</f>
        <v>#N/A</v>
      </c>
      <c r="Q2400">
        <f>VLOOKUP(G2400,'effectif par contrat'!A:B,2,FALSE)</f>
        <v>8</v>
      </c>
    </row>
    <row r="2401" spans="1:17" x14ac:dyDescent="0.35">
      <c r="A2401" s="58" t="s">
        <v>2388</v>
      </c>
      <c r="B2401" s="40" t="s">
        <v>2384</v>
      </c>
      <c r="C2401" s="40" t="str">
        <f t="shared" si="197"/>
        <v>Guillaume</v>
      </c>
      <c r="D2401" s="40">
        <f t="shared" si="194"/>
        <v>10</v>
      </c>
      <c r="E2401" s="40">
        <f t="shared" si="195"/>
        <v>15</v>
      </c>
      <c r="F2401" s="40" t="str">
        <f t="shared" si="196"/>
        <v>RUSSO</v>
      </c>
      <c r="G2401" s="40" t="str">
        <f>VLOOKUP(F2401,'Effectif contrat'!A:B,2,FALSE)</f>
        <v>CLIENTS DIVERS - TRAVAUX &amp; MAINTENANCE</v>
      </c>
      <c r="H2401" s="32" t="s">
        <v>19</v>
      </c>
      <c r="I2401" s="32" t="s">
        <v>553</v>
      </c>
      <c r="J2401" s="32"/>
      <c r="K2401" s="39">
        <v>2.75</v>
      </c>
      <c r="L2401" s="32">
        <v>3</v>
      </c>
      <c r="M2401" s="39">
        <v>8.25</v>
      </c>
      <c r="N2401" s="6"/>
      <c r="O2401" t="str">
        <f>VLOOKUP(I2401,Article_famille!A:B,2,FALSE)</f>
        <v>Tête</v>
      </c>
      <c r="P2401" t="e">
        <f>VLOOKUP(A2401,'Copier commandes wix'!I:N,4,FALSE)</f>
        <v>#N/A</v>
      </c>
      <c r="Q2401">
        <f>VLOOKUP(G2401,'effectif par contrat'!A:B,2,FALSE)</f>
        <v>8</v>
      </c>
    </row>
    <row r="2402" spans="1:17" x14ac:dyDescent="0.35">
      <c r="A2402" s="58" t="s">
        <v>2388</v>
      </c>
      <c r="B2402" s="40" t="s">
        <v>2384</v>
      </c>
      <c r="C2402" s="40" t="str">
        <f t="shared" si="197"/>
        <v>Guillaume</v>
      </c>
      <c r="D2402" s="40">
        <f t="shared" si="194"/>
        <v>10</v>
      </c>
      <c r="E2402" s="40">
        <f t="shared" si="195"/>
        <v>15</v>
      </c>
      <c r="F2402" s="40" t="str">
        <f t="shared" si="196"/>
        <v>RUSSO</v>
      </c>
      <c r="G2402" s="40" t="str">
        <f>VLOOKUP(F2402,'Effectif contrat'!A:B,2,FALSE)</f>
        <v>CLIENTS DIVERS - TRAVAUX &amp; MAINTENANCE</v>
      </c>
      <c r="H2402" s="31" t="s">
        <v>19</v>
      </c>
      <c r="I2402" s="31" t="s">
        <v>468</v>
      </c>
      <c r="J2402" s="31"/>
      <c r="K2402" s="38">
        <v>5.63</v>
      </c>
      <c r="L2402" s="31">
        <v>20</v>
      </c>
      <c r="M2402" s="38">
        <v>112.6</v>
      </c>
      <c r="N2402" s="5"/>
      <c r="O2402" t="str">
        <f>VLOOKUP(I2402,Article_famille!A:B,2,FALSE)</f>
        <v>Yeux</v>
      </c>
      <c r="P2402" t="e">
        <f>VLOOKUP(A2402,'Copier commandes wix'!I:N,4,FALSE)</f>
        <v>#N/A</v>
      </c>
      <c r="Q2402">
        <f>VLOOKUP(G2402,'effectif par contrat'!A:B,2,FALSE)</f>
        <v>8</v>
      </c>
    </row>
    <row r="2403" spans="1:17" x14ac:dyDescent="0.35">
      <c r="A2403" s="58" t="s">
        <v>2390</v>
      </c>
      <c r="B2403" s="40" t="s">
        <v>2389</v>
      </c>
      <c r="C2403" s="40" t="str">
        <f t="shared" si="197"/>
        <v>GUILLAUME</v>
      </c>
      <c r="D2403" s="40">
        <f t="shared" si="194"/>
        <v>10</v>
      </c>
      <c r="E2403" s="40">
        <f t="shared" si="195"/>
        <v>15</v>
      </c>
      <c r="F2403" s="40" t="str">
        <f t="shared" si="196"/>
        <v>RUSSO</v>
      </c>
      <c r="G2403" s="40" t="str">
        <f>VLOOKUP(F2403,'Effectif contrat'!A:B,2,FALSE)</f>
        <v>CLIENTS DIVERS - TRAVAUX &amp; MAINTENANCE</v>
      </c>
      <c r="H2403" s="31" t="s">
        <v>510</v>
      </c>
      <c r="I2403" s="31" t="s">
        <v>1570</v>
      </c>
      <c r="J2403" s="31"/>
      <c r="K2403" s="38">
        <v>0</v>
      </c>
      <c r="L2403" s="31">
        <v>1</v>
      </c>
      <c r="M2403" s="38">
        <v>0</v>
      </c>
      <c r="N2403" s="5"/>
      <c r="O2403" t="str">
        <f>VLOOKUP(I2403,Article_famille!A:B,2,FALSE)</f>
        <v>Pharmacie</v>
      </c>
      <c r="P2403" t="e">
        <f>VLOOKUP(A2403,'Copier commandes wix'!I:N,4,FALSE)</f>
        <v>#N/A</v>
      </c>
      <c r="Q2403">
        <f>VLOOKUP(G2403,'effectif par contrat'!A:B,2,FALSE)</f>
        <v>8</v>
      </c>
    </row>
    <row r="2404" spans="1:17" x14ac:dyDescent="0.35">
      <c r="A2404" s="58" t="s">
        <v>2390</v>
      </c>
      <c r="B2404" s="40" t="s">
        <v>2389</v>
      </c>
      <c r="C2404" s="40" t="str">
        <f t="shared" si="197"/>
        <v>GUILLAUME</v>
      </c>
      <c r="D2404" s="40">
        <f t="shared" si="194"/>
        <v>10</v>
      </c>
      <c r="E2404" s="40">
        <f t="shared" si="195"/>
        <v>15</v>
      </c>
      <c r="F2404" s="40" t="str">
        <f t="shared" si="196"/>
        <v>RUSSO</v>
      </c>
      <c r="G2404" s="40" t="str">
        <f>VLOOKUP(F2404,'Effectif contrat'!A:B,2,FALSE)</f>
        <v>CLIENTS DIVERS - TRAVAUX &amp; MAINTENANCE</v>
      </c>
      <c r="H2404" s="32" t="s">
        <v>510</v>
      </c>
      <c r="I2404" s="32" t="s">
        <v>2382</v>
      </c>
      <c r="J2404" s="32"/>
      <c r="K2404" s="39">
        <v>0</v>
      </c>
      <c r="L2404" s="32">
        <v>1</v>
      </c>
      <c r="M2404" s="39">
        <v>0</v>
      </c>
      <c r="N2404" s="6"/>
      <c r="O2404" t="str">
        <f>VLOOKUP(I2404,Article_famille!A:B,2,FALSE)</f>
        <v>Pharmacie</v>
      </c>
      <c r="P2404" t="e">
        <f>VLOOKUP(A2404,'Copier commandes wix'!I:N,4,FALSE)</f>
        <v>#N/A</v>
      </c>
      <c r="Q2404">
        <f>VLOOKUP(G2404,'effectif par contrat'!A:B,2,FALSE)</f>
        <v>8</v>
      </c>
    </row>
    <row r="2405" spans="1:17" x14ac:dyDescent="0.35">
      <c r="A2405" s="58" t="s">
        <v>2390</v>
      </c>
      <c r="B2405" s="40" t="s">
        <v>2389</v>
      </c>
      <c r="C2405" s="40" t="str">
        <f t="shared" si="197"/>
        <v>GUILLAUME</v>
      </c>
      <c r="D2405" s="40">
        <f t="shared" si="194"/>
        <v>10</v>
      </c>
      <c r="E2405" s="40">
        <f t="shared" si="195"/>
        <v>15</v>
      </c>
      <c r="F2405" s="40" t="str">
        <f t="shared" si="196"/>
        <v>RUSSO</v>
      </c>
      <c r="G2405" s="40" t="str">
        <f>VLOOKUP(F2405,'Effectif contrat'!A:B,2,FALSE)</f>
        <v>CLIENTS DIVERS - TRAVAUX &amp; MAINTENANCE</v>
      </c>
      <c r="H2405" s="31" t="s">
        <v>510</v>
      </c>
      <c r="I2405" s="31" t="s">
        <v>1579</v>
      </c>
      <c r="J2405" s="31"/>
      <c r="K2405" s="38">
        <v>0</v>
      </c>
      <c r="L2405" s="31">
        <v>1</v>
      </c>
      <c r="M2405" s="38">
        <v>0</v>
      </c>
      <c r="N2405" s="5"/>
      <c r="O2405" t="str">
        <f>VLOOKUP(I2405,Article_famille!A:B,2,FALSE)</f>
        <v>Pharmacie</v>
      </c>
      <c r="P2405" t="e">
        <f>VLOOKUP(A2405,'Copier commandes wix'!I:N,4,FALSE)</f>
        <v>#N/A</v>
      </c>
      <c r="Q2405">
        <f>VLOOKUP(G2405,'effectif par contrat'!A:B,2,FALSE)</f>
        <v>8</v>
      </c>
    </row>
    <row r="2406" spans="1:17" x14ac:dyDescent="0.35">
      <c r="A2406" s="58" t="s">
        <v>2390</v>
      </c>
      <c r="B2406" s="40" t="s">
        <v>2389</v>
      </c>
      <c r="C2406" s="40" t="str">
        <f t="shared" si="197"/>
        <v>GUILLAUME</v>
      </c>
      <c r="D2406" s="40">
        <f t="shared" si="194"/>
        <v>10</v>
      </c>
      <c r="E2406" s="40">
        <f t="shared" si="195"/>
        <v>15</v>
      </c>
      <c r="F2406" s="40" t="str">
        <f t="shared" si="196"/>
        <v>RUSSO</v>
      </c>
      <c r="G2406" s="40" t="str">
        <f>VLOOKUP(F2406,'Effectif contrat'!A:B,2,FALSE)</f>
        <v>CLIENTS DIVERS - TRAVAUX &amp; MAINTENANCE</v>
      </c>
      <c r="H2406" s="32" t="s">
        <v>510</v>
      </c>
      <c r="I2406" s="32" t="s">
        <v>2391</v>
      </c>
      <c r="J2406" s="32"/>
      <c r="K2406" s="39">
        <v>0</v>
      </c>
      <c r="L2406" s="32">
        <v>1</v>
      </c>
      <c r="M2406" s="39">
        <v>0</v>
      </c>
      <c r="N2406" s="6"/>
      <c r="O2406" t="str">
        <f>VLOOKUP(I2406,Article_famille!A:B,2,FALSE)</f>
        <v>Pharmacie</v>
      </c>
      <c r="P2406" t="e">
        <f>VLOOKUP(A2406,'Copier commandes wix'!I:N,4,FALSE)</f>
        <v>#N/A</v>
      </c>
      <c r="Q2406">
        <f>VLOOKUP(G2406,'effectif par contrat'!A:B,2,FALSE)</f>
        <v>8</v>
      </c>
    </row>
    <row r="2407" spans="1:17" x14ac:dyDescent="0.35">
      <c r="A2407" s="58" t="s">
        <v>2390</v>
      </c>
      <c r="B2407" s="40" t="s">
        <v>2389</v>
      </c>
      <c r="C2407" s="40" t="str">
        <f t="shared" si="197"/>
        <v>GUILLAUME</v>
      </c>
      <c r="D2407" s="40">
        <f t="shared" si="194"/>
        <v>10</v>
      </c>
      <c r="E2407" s="40">
        <f t="shared" si="195"/>
        <v>15</v>
      </c>
      <c r="F2407" s="40" t="str">
        <f t="shared" si="196"/>
        <v>RUSSO</v>
      </c>
      <c r="G2407" s="40" t="str">
        <f>VLOOKUP(F2407,'Effectif contrat'!A:B,2,FALSE)</f>
        <v>CLIENTS DIVERS - TRAVAUX &amp; MAINTENANCE</v>
      </c>
      <c r="H2407" s="31" t="s">
        <v>510</v>
      </c>
      <c r="I2407" s="31" t="s">
        <v>2200</v>
      </c>
      <c r="J2407" s="31"/>
      <c r="K2407" s="38">
        <v>0</v>
      </c>
      <c r="L2407" s="31">
        <v>1</v>
      </c>
      <c r="M2407" s="38">
        <v>0</v>
      </c>
      <c r="N2407" s="5"/>
      <c r="O2407" t="str">
        <f>VLOOKUP(I2407,Article_famille!A:B,2,FALSE)</f>
        <v>Pharmacie</v>
      </c>
      <c r="P2407" t="e">
        <f>VLOOKUP(A2407,'Copier commandes wix'!I:N,4,FALSE)</f>
        <v>#N/A</v>
      </c>
      <c r="Q2407">
        <f>VLOOKUP(G2407,'effectif par contrat'!A:B,2,FALSE)</f>
        <v>8</v>
      </c>
    </row>
    <row r="2408" spans="1:17" x14ac:dyDescent="0.35">
      <c r="A2408" s="58" t="s">
        <v>2390</v>
      </c>
      <c r="B2408" s="40" t="s">
        <v>2389</v>
      </c>
      <c r="C2408" s="40" t="str">
        <f t="shared" si="197"/>
        <v>GUILLAUME</v>
      </c>
      <c r="D2408" s="40">
        <f t="shared" si="194"/>
        <v>10</v>
      </c>
      <c r="E2408" s="40">
        <f t="shared" si="195"/>
        <v>15</v>
      </c>
      <c r="F2408" s="40" t="str">
        <f t="shared" si="196"/>
        <v>RUSSO</v>
      </c>
      <c r="G2408" s="40" t="str">
        <f>VLOOKUP(F2408,'Effectif contrat'!A:B,2,FALSE)</f>
        <v>CLIENTS DIVERS - TRAVAUX &amp; MAINTENANCE</v>
      </c>
      <c r="H2408" s="32" t="s">
        <v>510</v>
      </c>
      <c r="I2408" s="32" t="s">
        <v>598</v>
      </c>
      <c r="J2408" s="32"/>
      <c r="K2408" s="39">
        <v>0</v>
      </c>
      <c r="L2408" s="32">
        <v>1</v>
      </c>
      <c r="M2408" s="39">
        <v>0</v>
      </c>
      <c r="N2408" s="6"/>
      <c r="O2408" t="str">
        <f>VLOOKUP(I2408,Article_famille!A:B,2,FALSE)</f>
        <v>Pharmacie</v>
      </c>
      <c r="P2408" t="e">
        <f>VLOOKUP(A2408,'Copier commandes wix'!I:N,4,FALSE)</f>
        <v>#N/A</v>
      </c>
      <c r="Q2408">
        <f>VLOOKUP(G2408,'effectif par contrat'!A:B,2,FALSE)</f>
        <v>8</v>
      </c>
    </row>
    <row r="2409" spans="1:17" x14ac:dyDescent="0.35">
      <c r="A2409" s="58" t="s">
        <v>2390</v>
      </c>
      <c r="B2409" s="40" t="s">
        <v>2389</v>
      </c>
      <c r="C2409" s="40" t="str">
        <f t="shared" si="197"/>
        <v>GUILLAUME</v>
      </c>
      <c r="D2409" s="40">
        <f t="shared" ref="D2409:D2472" si="198">LEN(C2409)+1</f>
        <v>10</v>
      </c>
      <c r="E2409" s="40">
        <f t="shared" ref="E2409:E2472" si="199">LEN(B2409)</f>
        <v>15</v>
      </c>
      <c r="F2409" s="40" t="str">
        <f t="shared" si="196"/>
        <v>RUSSO</v>
      </c>
      <c r="G2409" s="40" t="str">
        <f>VLOOKUP(F2409,'Effectif contrat'!A:B,2,FALSE)</f>
        <v>CLIENTS DIVERS - TRAVAUX &amp; MAINTENANCE</v>
      </c>
      <c r="H2409" s="31" t="s">
        <v>510</v>
      </c>
      <c r="I2409" s="31" t="s">
        <v>1580</v>
      </c>
      <c r="J2409" s="31"/>
      <c r="K2409" s="38">
        <v>0</v>
      </c>
      <c r="L2409" s="31">
        <v>1</v>
      </c>
      <c r="M2409" s="38">
        <v>0</v>
      </c>
      <c r="N2409" s="5"/>
      <c r="O2409" t="str">
        <f>VLOOKUP(I2409,Article_famille!A:B,2,FALSE)</f>
        <v>Pharmacie</v>
      </c>
      <c r="P2409" t="e">
        <f>VLOOKUP(A2409,'Copier commandes wix'!I:N,4,FALSE)</f>
        <v>#N/A</v>
      </c>
      <c r="Q2409">
        <f>VLOOKUP(G2409,'effectif par contrat'!A:B,2,FALSE)</f>
        <v>8</v>
      </c>
    </row>
    <row r="2410" spans="1:17" x14ac:dyDescent="0.35">
      <c r="A2410" s="58" t="s">
        <v>2390</v>
      </c>
      <c r="B2410" s="40" t="s">
        <v>2389</v>
      </c>
      <c r="C2410" s="40" t="str">
        <f t="shared" si="197"/>
        <v>GUILLAUME</v>
      </c>
      <c r="D2410" s="40">
        <f t="shared" si="198"/>
        <v>10</v>
      </c>
      <c r="E2410" s="40">
        <f t="shared" si="199"/>
        <v>15</v>
      </c>
      <c r="F2410" s="40" t="str">
        <f t="shared" si="196"/>
        <v>RUSSO</v>
      </c>
      <c r="G2410" s="40" t="str">
        <f>VLOOKUP(F2410,'Effectif contrat'!A:B,2,FALSE)</f>
        <v>CLIENTS DIVERS - TRAVAUX &amp; MAINTENANCE</v>
      </c>
      <c r="H2410" s="32" t="s">
        <v>510</v>
      </c>
      <c r="I2410" s="32" t="s">
        <v>599</v>
      </c>
      <c r="J2410" s="32"/>
      <c r="K2410" s="39">
        <v>0</v>
      </c>
      <c r="L2410" s="32">
        <v>1</v>
      </c>
      <c r="M2410" s="39">
        <v>0</v>
      </c>
      <c r="N2410" s="6"/>
      <c r="O2410" t="str">
        <f>VLOOKUP(I2410,Article_famille!A:B,2,FALSE)</f>
        <v>Pharmacie</v>
      </c>
      <c r="P2410" t="e">
        <f>VLOOKUP(A2410,'Copier commandes wix'!I:N,4,FALSE)</f>
        <v>#N/A</v>
      </c>
      <c r="Q2410">
        <f>VLOOKUP(G2410,'effectif par contrat'!A:B,2,FALSE)</f>
        <v>8</v>
      </c>
    </row>
    <row r="2411" spans="1:17" x14ac:dyDescent="0.35">
      <c r="A2411" s="58" t="s">
        <v>2390</v>
      </c>
      <c r="B2411" s="40" t="s">
        <v>2389</v>
      </c>
      <c r="C2411" s="40" t="str">
        <f t="shared" si="197"/>
        <v>GUILLAUME</v>
      </c>
      <c r="D2411" s="40">
        <f t="shared" si="198"/>
        <v>10</v>
      </c>
      <c r="E2411" s="40">
        <f t="shared" si="199"/>
        <v>15</v>
      </c>
      <c r="F2411" s="40" t="str">
        <f t="shared" si="196"/>
        <v>RUSSO</v>
      </c>
      <c r="G2411" s="40" t="str">
        <f>VLOOKUP(F2411,'Effectif contrat'!A:B,2,FALSE)</f>
        <v>CLIENTS DIVERS - TRAVAUX &amp; MAINTENANCE</v>
      </c>
      <c r="H2411" s="31" t="s">
        <v>510</v>
      </c>
      <c r="I2411" s="31" t="s">
        <v>1568</v>
      </c>
      <c r="J2411" s="31"/>
      <c r="K2411" s="38">
        <v>0</v>
      </c>
      <c r="L2411" s="31">
        <v>1</v>
      </c>
      <c r="M2411" s="38">
        <v>0</v>
      </c>
      <c r="N2411" s="5"/>
      <c r="O2411" t="str">
        <f>VLOOKUP(I2411,Article_famille!A:B,2,FALSE)</f>
        <v>Pharmacie</v>
      </c>
      <c r="P2411" t="e">
        <f>VLOOKUP(A2411,'Copier commandes wix'!I:N,4,FALSE)</f>
        <v>#N/A</v>
      </c>
      <c r="Q2411">
        <f>VLOOKUP(G2411,'effectif par contrat'!A:B,2,FALSE)</f>
        <v>8</v>
      </c>
    </row>
    <row r="2412" spans="1:17" x14ac:dyDescent="0.35">
      <c r="A2412" s="58" t="s">
        <v>2390</v>
      </c>
      <c r="B2412" s="40" t="s">
        <v>2389</v>
      </c>
      <c r="C2412" s="40" t="str">
        <f t="shared" si="197"/>
        <v>GUILLAUME</v>
      </c>
      <c r="D2412" s="40">
        <f t="shared" si="198"/>
        <v>10</v>
      </c>
      <c r="E2412" s="40">
        <f t="shared" si="199"/>
        <v>15</v>
      </c>
      <c r="F2412" s="40" t="str">
        <f t="shared" si="196"/>
        <v>RUSSO</v>
      </c>
      <c r="G2412" s="40" t="str">
        <f>VLOOKUP(F2412,'Effectif contrat'!A:B,2,FALSE)</f>
        <v>CLIENTS DIVERS - TRAVAUX &amp; MAINTENANCE</v>
      </c>
      <c r="H2412" s="32" t="s">
        <v>510</v>
      </c>
      <c r="I2412" s="32" t="s">
        <v>2243</v>
      </c>
      <c r="J2412" s="32"/>
      <c r="K2412" s="39">
        <v>0</v>
      </c>
      <c r="L2412" s="32">
        <v>1</v>
      </c>
      <c r="M2412" s="39">
        <v>0</v>
      </c>
      <c r="N2412" s="6"/>
      <c r="O2412" t="str">
        <f>VLOOKUP(I2412,Article_famille!A:B,2,FALSE)</f>
        <v>Pharmacie</v>
      </c>
      <c r="P2412" t="e">
        <f>VLOOKUP(A2412,'Copier commandes wix'!I:N,4,FALSE)</f>
        <v>#N/A</v>
      </c>
      <c r="Q2412">
        <f>VLOOKUP(G2412,'effectif par contrat'!A:B,2,FALSE)</f>
        <v>8</v>
      </c>
    </row>
    <row r="2413" spans="1:17" x14ac:dyDescent="0.35">
      <c r="A2413" s="58" t="s">
        <v>2390</v>
      </c>
      <c r="B2413" s="40" t="s">
        <v>2389</v>
      </c>
      <c r="C2413" s="40" t="str">
        <f t="shared" si="197"/>
        <v>GUILLAUME</v>
      </c>
      <c r="D2413" s="40">
        <f t="shared" si="198"/>
        <v>10</v>
      </c>
      <c r="E2413" s="40">
        <f t="shared" si="199"/>
        <v>15</v>
      </c>
      <c r="F2413" s="40" t="str">
        <f t="shared" si="196"/>
        <v>RUSSO</v>
      </c>
      <c r="G2413" s="40" t="str">
        <f>VLOOKUP(F2413,'Effectif contrat'!A:B,2,FALSE)</f>
        <v>CLIENTS DIVERS - TRAVAUX &amp; MAINTENANCE</v>
      </c>
      <c r="H2413" s="31" t="s">
        <v>510</v>
      </c>
      <c r="I2413" s="31" t="s">
        <v>1576</v>
      </c>
      <c r="J2413" s="31"/>
      <c r="K2413" s="38">
        <v>0</v>
      </c>
      <c r="L2413" s="31">
        <v>1</v>
      </c>
      <c r="M2413" s="38">
        <v>0</v>
      </c>
      <c r="N2413" s="5"/>
      <c r="O2413" t="str">
        <f>VLOOKUP(I2413,Article_famille!A:B,2,FALSE)</f>
        <v>Pharmacie</v>
      </c>
      <c r="P2413" t="e">
        <f>VLOOKUP(A2413,'Copier commandes wix'!I:N,4,FALSE)</f>
        <v>#N/A</v>
      </c>
      <c r="Q2413">
        <f>VLOOKUP(G2413,'effectif par contrat'!A:B,2,FALSE)</f>
        <v>8</v>
      </c>
    </row>
    <row r="2414" spans="1:17" x14ac:dyDescent="0.35">
      <c r="A2414" s="58" t="s">
        <v>2390</v>
      </c>
      <c r="B2414" s="40" t="s">
        <v>2389</v>
      </c>
      <c r="C2414" s="40" t="str">
        <f t="shared" si="197"/>
        <v>GUILLAUME</v>
      </c>
      <c r="D2414" s="40">
        <f t="shared" si="198"/>
        <v>10</v>
      </c>
      <c r="E2414" s="40">
        <f t="shared" si="199"/>
        <v>15</v>
      </c>
      <c r="F2414" s="40" t="str">
        <f t="shared" si="196"/>
        <v>RUSSO</v>
      </c>
      <c r="G2414" s="40" t="str">
        <f>VLOOKUP(F2414,'Effectif contrat'!A:B,2,FALSE)</f>
        <v>CLIENTS DIVERS - TRAVAUX &amp; MAINTENANCE</v>
      </c>
      <c r="H2414" s="32" t="s">
        <v>510</v>
      </c>
      <c r="I2414" s="32" t="s">
        <v>2201</v>
      </c>
      <c r="J2414" s="32"/>
      <c r="K2414" s="39">
        <v>0</v>
      </c>
      <c r="L2414" s="32">
        <v>1</v>
      </c>
      <c r="M2414" s="39">
        <v>0</v>
      </c>
      <c r="N2414" s="6"/>
      <c r="O2414" t="str">
        <f>VLOOKUP(I2414,Article_famille!A:B,2,FALSE)</f>
        <v>Mains</v>
      </c>
      <c r="P2414" t="e">
        <f>VLOOKUP(A2414,'Copier commandes wix'!I:N,4,FALSE)</f>
        <v>#N/A</v>
      </c>
      <c r="Q2414">
        <f>VLOOKUP(G2414,'effectif par contrat'!A:B,2,FALSE)</f>
        <v>8</v>
      </c>
    </row>
    <row r="2415" spans="1:17" x14ac:dyDescent="0.35">
      <c r="A2415" s="58" t="s">
        <v>2390</v>
      </c>
      <c r="B2415" s="40" t="s">
        <v>2389</v>
      </c>
      <c r="C2415" s="40" t="str">
        <f t="shared" si="197"/>
        <v>GUILLAUME</v>
      </c>
      <c r="D2415" s="40">
        <f t="shared" si="198"/>
        <v>10</v>
      </c>
      <c r="E2415" s="40">
        <f t="shared" si="199"/>
        <v>15</v>
      </c>
      <c r="F2415" s="40" t="str">
        <f t="shared" si="196"/>
        <v>RUSSO</v>
      </c>
      <c r="G2415" s="40" t="str">
        <f>VLOOKUP(F2415,'Effectif contrat'!A:B,2,FALSE)</f>
        <v>CLIENTS DIVERS - TRAVAUX &amp; MAINTENANCE</v>
      </c>
      <c r="H2415" s="31" t="s">
        <v>510</v>
      </c>
      <c r="I2415" s="31" t="s">
        <v>2392</v>
      </c>
      <c r="J2415" s="31"/>
      <c r="K2415" s="38">
        <v>0</v>
      </c>
      <c r="L2415" s="31">
        <v>1</v>
      </c>
      <c r="M2415" s="38">
        <v>0</v>
      </c>
      <c r="N2415" s="5"/>
      <c r="O2415" t="str">
        <f>VLOOKUP(I2415,Article_famille!A:B,2,FALSE)</f>
        <v>Pharmacie</v>
      </c>
      <c r="P2415" t="e">
        <f>VLOOKUP(A2415,'Copier commandes wix'!I:N,4,FALSE)</f>
        <v>#N/A</v>
      </c>
      <c r="Q2415">
        <f>VLOOKUP(G2415,'effectif par contrat'!A:B,2,FALSE)</f>
        <v>8</v>
      </c>
    </row>
    <row r="2416" spans="1:17" x14ac:dyDescent="0.35">
      <c r="A2416" s="58" t="s">
        <v>2390</v>
      </c>
      <c r="B2416" s="40" t="s">
        <v>2389</v>
      </c>
      <c r="C2416" s="40" t="str">
        <f t="shared" si="197"/>
        <v>GUILLAUME</v>
      </c>
      <c r="D2416" s="40">
        <f t="shared" si="198"/>
        <v>10</v>
      </c>
      <c r="E2416" s="40">
        <f t="shared" si="199"/>
        <v>15</v>
      </c>
      <c r="F2416" s="40" t="str">
        <f t="shared" si="196"/>
        <v>RUSSO</v>
      </c>
      <c r="G2416" s="40" t="str">
        <f>VLOOKUP(F2416,'Effectif contrat'!A:B,2,FALSE)</f>
        <v>CLIENTS DIVERS - TRAVAUX &amp; MAINTENANCE</v>
      </c>
      <c r="H2416" s="32" t="s">
        <v>510</v>
      </c>
      <c r="I2416" s="32" t="s">
        <v>2393</v>
      </c>
      <c r="J2416" s="32"/>
      <c r="K2416" s="39">
        <v>0</v>
      </c>
      <c r="L2416" s="32">
        <v>1</v>
      </c>
      <c r="M2416" s="39">
        <v>0</v>
      </c>
      <c r="N2416" s="6"/>
      <c r="O2416" t="str">
        <f>VLOOKUP(I2416,Article_famille!A:B,2,FALSE)</f>
        <v>Pharmacie</v>
      </c>
      <c r="P2416" t="e">
        <f>VLOOKUP(A2416,'Copier commandes wix'!I:N,4,FALSE)</f>
        <v>#N/A</v>
      </c>
      <c r="Q2416">
        <f>VLOOKUP(G2416,'effectif par contrat'!A:B,2,FALSE)</f>
        <v>8</v>
      </c>
    </row>
    <row r="2417" spans="1:17" x14ac:dyDescent="0.35">
      <c r="A2417" s="58" t="s">
        <v>2395</v>
      </c>
      <c r="B2417" s="40" t="s">
        <v>2394</v>
      </c>
      <c r="C2417" s="40" t="str">
        <f t="shared" si="197"/>
        <v>guillaume</v>
      </c>
      <c r="D2417" s="40">
        <f t="shared" si="198"/>
        <v>10</v>
      </c>
      <c r="E2417" s="40">
        <f t="shared" si="199"/>
        <v>15</v>
      </c>
      <c r="F2417" s="40" t="str">
        <f t="shared" si="196"/>
        <v>RUSSO</v>
      </c>
      <c r="G2417" s="40" t="str">
        <f>VLOOKUP(F2417,'Effectif contrat'!A:B,2,FALSE)</f>
        <v>CLIENTS DIVERS - TRAVAUX &amp; MAINTENANCE</v>
      </c>
      <c r="H2417" s="31" t="s">
        <v>19</v>
      </c>
      <c r="I2417" s="31" t="s">
        <v>553</v>
      </c>
      <c r="J2417" s="31"/>
      <c r="K2417" s="38">
        <v>2.75</v>
      </c>
      <c r="L2417" s="31">
        <v>2</v>
      </c>
      <c r="M2417" s="38">
        <v>5.5</v>
      </c>
      <c r="N2417" s="5"/>
      <c r="O2417" t="str">
        <f>VLOOKUP(I2417,Article_famille!A:B,2,FALSE)</f>
        <v>Tête</v>
      </c>
      <c r="P2417" t="e">
        <f>VLOOKUP(A2417,'Copier commandes wix'!I:N,4,FALSE)</f>
        <v>#N/A</v>
      </c>
      <c r="Q2417">
        <f>VLOOKUP(G2417,'effectif par contrat'!A:B,2,FALSE)</f>
        <v>8</v>
      </c>
    </row>
    <row r="2418" spans="1:17" x14ac:dyDescent="0.35">
      <c r="A2418" s="58" t="s">
        <v>2396</v>
      </c>
      <c r="B2418" s="40" t="s">
        <v>569</v>
      </c>
      <c r="C2418" s="40" t="str">
        <f t="shared" si="197"/>
        <v>Alexandre</v>
      </c>
      <c r="D2418" s="40">
        <f t="shared" si="198"/>
        <v>10</v>
      </c>
      <c r="E2418" s="40">
        <f t="shared" si="199"/>
        <v>20</v>
      </c>
      <c r="F2418" s="40" t="str">
        <f t="shared" si="196"/>
        <v>Mourembles</v>
      </c>
      <c r="G2418" s="40" t="str">
        <f>VLOOKUP(F2418,'Effectif contrat'!A:B,2,FALSE)</f>
        <v>CLIENTS DIVERS - TRAVAUX &amp; MAINTENANCE</v>
      </c>
      <c r="H2418" s="31" t="s">
        <v>19</v>
      </c>
      <c r="I2418" s="31" t="s">
        <v>2353</v>
      </c>
      <c r="J2418" s="31"/>
      <c r="K2418" s="38">
        <v>2.9</v>
      </c>
      <c r="L2418" s="31">
        <v>5</v>
      </c>
      <c r="M2418" s="38">
        <v>14.5</v>
      </c>
      <c r="N2418" s="5"/>
      <c r="O2418" t="str">
        <f>VLOOKUP(I2418,Article_famille!A:B,2,FALSE)</f>
        <v>Pharmacie</v>
      </c>
      <c r="P2418" t="e">
        <f>VLOOKUP(A2418,'Copier commandes wix'!I:N,4,FALSE)</f>
        <v>#N/A</v>
      </c>
      <c r="Q2418">
        <f>VLOOKUP(G2418,'effectif par contrat'!A:B,2,FALSE)</f>
        <v>8</v>
      </c>
    </row>
    <row r="2419" spans="1:17" x14ac:dyDescent="0.35">
      <c r="A2419" s="58" t="s">
        <v>2397</v>
      </c>
      <c r="B2419" s="40" t="s">
        <v>1567</v>
      </c>
      <c r="C2419" s="40" t="str">
        <f t="shared" si="197"/>
        <v>Tristan</v>
      </c>
      <c r="D2419" s="40">
        <f t="shared" si="198"/>
        <v>8</v>
      </c>
      <c r="E2419" s="40">
        <f t="shared" si="199"/>
        <v>16</v>
      </c>
      <c r="F2419" s="40" t="str">
        <f t="shared" si="196"/>
        <v>CALMELLY</v>
      </c>
      <c r="G2419" s="40" t="str">
        <f>VLOOKUP(F2419,'Effectif contrat'!A:B,2,FALSE)</f>
        <v xml:space="preserve">AIRBUS - MAINTENANCE OES </v>
      </c>
      <c r="H2419" s="31" t="s">
        <v>112</v>
      </c>
      <c r="I2419" s="31" t="s">
        <v>113</v>
      </c>
      <c r="J2419" s="31" t="s">
        <v>209</v>
      </c>
      <c r="K2419" s="38">
        <v>0</v>
      </c>
      <c r="L2419" s="31">
        <v>10</v>
      </c>
      <c r="M2419" s="38">
        <v>0</v>
      </c>
      <c r="N2419" s="5"/>
      <c r="O2419" t="str">
        <f>VLOOKUP(I2419,Article_famille!A:B,2,FALSE)</f>
        <v>VPI</v>
      </c>
      <c r="P2419" t="e">
        <f>VLOOKUP(A2419,'Copier commandes wix'!I:N,4,FALSE)</f>
        <v>#N/A</v>
      </c>
      <c r="Q2419">
        <f>VLOOKUP(G2419,'effectif par contrat'!A:B,2,FALSE)</f>
        <v>34</v>
      </c>
    </row>
    <row r="2420" spans="1:17" x14ac:dyDescent="0.35">
      <c r="A2420" s="58" t="s">
        <v>2398</v>
      </c>
      <c r="B2420" s="40" t="s">
        <v>527</v>
      </c>
      <c r="C2420" s="40" t="str">
        <f t="shared" si="197"/>
        <v>jean-luc</v>
      </c>
      <c r="D2420" s="40">
        <f t="shared" si="198"/>
        <v>9</v>
      </c>
      <c r="E2420" s="40">
        <f t="shared" si="199"/>
        <v>13</v>
      </c>
      <c r="F2420" s="40" t="str">
        <f t="shared" si="196"/>
        <v>CEBE</v>
      </c>
      <c r="G2420" s="40" t="str">
        <f>VLOOKUP(F2420,'Effectif contrat'!A:B,2,FALSE)</f>
        <v>CHANTIERS ELEC - REIXACH</v>
      </c>
      <c r="H2420" s="31" t="s">
        <v>2307</v>
      </c>
      <c r="I2420" s="31" t="s">
        <v>2308</v>
      </c>
      <c r="J2420" s="31"/>
      <c r="K2420" s="38">
        <v>14.5</v>
      </c>
      <c r="L2420" s="31">
        <v>2</v>
      </c>
      <c r="M2420" s="38">
        <v>29</v>
      </c>
      <c r="N2420" s="5"/>
      <c r="O2420" t="str">
        <f>VLOOKUP(I2420,Article_famille!A:B,2,FALSE)</f>
        <v>Tête</v>
      </c>
      <c r="P2420" t="e">
        <f>VLOOKUP(A2420,'Copier commandes wix'!I:N,4,FALSE)</f>
        <v>#N/A</v>
      </c>
      <c r="Q2420">
        <f>VLOOKUP(G2420,'effectif par contrat'!A:B,2,FALSE)</f>
        <v>6</v>
      </c>
    </row>
    <row r="2421" spans="1:17" x14ac:dyDescent="0.35">
      <c r="A2421" s="58" t="s">
        <v>2398</v>
      </c>
      <c r="B2421" s="40" t="s">
        <v>527</v>
      </c>
      <c r="C2421" s="40" t="str">
        <f t="shared" si="197"/>
        <v>jean-luc</v>
      </c>
      <c r="D2421" s="40">
        <f t="shared" si="198"/>
        <v>9</v>
      </c>
      <c r="E2421" s="40">
        <f t="shared" si="199"/>
        <v>13</v>
      </c>
      <c r="F2421" s="40" t="str">
        <f t="shared" si="196"/>
        <v>CEBE</v>
      </c>
      <c r="G2421" s="40" t="str">
        <f>VLOOKUP(F2421,'Effectif contrat'!A:B,2,FALSE)</f>
        <v>CHANTIERS ELEC - REIXACH</v>
      </c>
      <c r="H2421" s="32" t="s">
        <v>19</v>
      </c>
      <c r="I2421" s="32" t="s">
        <v>163</v>
      </c>
      <c r="J2421" s="32" t="s">
        <v>222</v>
      </c>
      <c r="K2421" s="39">
        <v>3.36</v>
      </c>
      <c r="L2421" s="32">
        <v>3</v>
      </c>
      <c r="M2421" s="39">
        <v>10.08</v>
      </c>
      <c r="N2421" s="6"/>
      <c r="O2421" t="str">
        <f>VLOOKUP(I2421,Article_famille!A:B,2,FALSE)</f>
        <v>Corps</v>
      </c>
      <c r="P2421" t="e">
        <f>VLOOKUP(A2421,'Copier commandes wix'!I:N,4,FALSE)</f>
        <v>#N/A</v>
      </c>
      <c r="Q2421">
        <f>VLOOKUP(G2421,'effectif par contrat'!A:B,2,FALSE)</f>
        <v>6</v>
      </c>
    </row>
    <row r="2422" spans="1:17" x14ac:dyDescent="0.35">
      <c r="A2422" s="58" t="s">
        <v>2398</v>
      </c>
      <c r="B2422" s="40" t="s">
        <v>527</v>
      </c>
      <c r="C2422" s="40" t="str">
        <f t="shared" si="197"/>
        <v>jean-luc</v>
      </c>
      <c r="D2422" s="40">
        <f t="shared" si="198"/>
        <v>9</v>
      </c>
      <c r="E2422" s="40">
        <f t="shared" si="199"/>
        <v>13</v>
      </c>
      <c r="F2422" s="40" t="str">
        <f t="shared" si="196"/>
        <v>CEBE</v>
      </c>
      <c r="G2422" s="40" t="str">
        <f>VLOOKUP(F2422,'Effectif contrat'!A:B,2,FALSE)</f>
        <v>CHANTIERS ELEC - REIXACH</v>
      </c>
      <c r="H2422" s="31" t="s">
        <v>19</v>
      </c>
      <c r="I2422" s="31" t="s">
        <v>577</v>
      </c>
      <c r="J2422" s="31"/>
      <c r="K2422" s="38">
        <v>6.46</v>
      </c>
      <c r="L2422" s="31">
        <v>2</v>
      </c>
      <c r="M2422" s="38">
        <v>12.92</v>
      </c>
      <c r="N2422" s="5"/>
      <c r="O2422" t="str">
        <f>VLOOKUP(I2422,Article_famille!A:B,2,FALSE)</f>
        <v>Yeux</v>
      </c>
      <c r="P2422" t="e">
        <f>VLOOKUP(A2422,'Copier commandes wix'!I:N,4,FALSE)</f>
        <v>#N/A</v>
      </c>
      <c r="Q2422">
        <f>VLOOKUP(G2422,'effectif par contrat'!A:B,2,FALSE)</f>
        <v>6</v>
      </c>
    </row>
    <row r="2423" spans="1:17" x14ac:dyDescent="0.35">
      <c r="A2423" s="58" t="s">
        <v>2399</v>
      </c>
      <c r="B2423" s="40" t="s">
        <v>552</v>
      </c>
      <c r="C2423" s="40" t="str">
        <f t="shared" si="197"/>
        <v>eric</v>
      </c>
      <c r="D2423" s="40">
        <f t="shared" si="198"/>
        <v>5</v>
      </c>
      <c r="E2423" s="40">
        <f t="shared" si="199"/>
        <v>18</v>
      </c>
      <c r="F2423" s="40" t="str">
        <f t="shared" si="196"/>
        <v>sanchez-clary</v>
      </c>
      <c r="G2423" s="40" t="str">
        <f>VLOOKUP(F2423,'Effectif contrat'!A:B,2,FALSE)</f>
        <v>AIRBUS - MAINTENANCE FAL</v>
      </c>
      <c r="H2423" s="31" t="s">
        <v>112</v>
      </c>
      <c r="I2423" s="31" t="s">
        <v>208</v>
      </c>
      <c r="J2423" s="31" t="s">
        <v>602</v>
      </c>
      <c r="K2423" s="38">
        <v>0</v>
      </c>
      <c r="L2423" s="31">
        <v>1</v>
      </c>
      <c r="M2423" s="38">
        <v>0</v>
      </c>
      <c r="N2423" s="5"/>
      <c r="O2423" t="str">
        <f>VLOOKUP(I2423,Article_famille!A:B,2,FALSE)</f>
        <v>VPI</v>
      </c>
      <c r="P2423" t="e">
        <f>VLOOKUP(A2423,'Copier commandes wix'!I:N,4,FALSE)</f>
        <v>#N/A</v>
      </c>
      <c r="Q2423">
        <f>VLOOKUP(G2423,'effectif par contrat'!A:B,2,FALSE)</f>
        <v>38</v>
      </c>
    </row>
    <row r="2424" spans="1:17" x14ac:dyDescent="0.35">
      <c r="A2424" s="58" t="s">
        <v>2401</v>
      </c>
      <c r="B2424" s="40" t="s">
        <v>2400</v>
      </c>
      <c r="C2424" s="40" t="str">
        <f t="shared" si="197"/>
        <v>ROMAIN</v>
      </c>
      <c r="D2424" s="40">
        <f t="shared" si="198"/>
        <v>7</v>
      </c>
      <c r="E2424" s="40">
        <f t="shared" si="199"/>
        <v>14</v>
      </c>
      <c r="F2424" s="40" t="str">
        <f t="shared" si="196"/>
        <v>VERGNES</v>
      </c>
      <c r="G2424" s="40" t="str">
        <f>VLOOKUP(F2424,'Effectif contrat'!A:B,2,FALSE)</f>
        <v>AIRBUS - MAINTENANCE MOSE</v>
      </c>
      <c r="H2424" s="31" t="s">
        <v>112</v>
      </c>
      <c r="I2424" s="31" t="s">
        <v>113</v>
      </c>
      <c r="J2424" s="31" t="s">
        <v>209</v>
      </c>
      <c r="K2424" s="38">
        <v>0</v>
      </c>
      <c r="L2424" s="31">
        <v>5</v>
      </c>
      <c r="M2424" s="38">
        <v>0</v>
      </c>
      <c r="N2424" s="5"/>
      <c r="O2424" t="str">
        <f>VLOOKUP(I2424,Article_famille!A:B,2,FALSE)</f>
        <v>VPI</v>
      </c>
      <c r="P2424" t="e">
        <f>VLOOKUP(A2424,'Copier commandes wix'!I:N,4,FALSE)</f>
        <v>#N/A</v>
      </c>
      <c r="Q2424">
        <f>VLOOKUP(G2424,'effectif par contrat'!A:B,2,FALSE)</f>
        <v>37</v>
      </c>
    </row>
    <row r="2425" spans="1:17" x14ac:dyDescent="0.35">
      <c r="A2425" s="58" t="s">
        <v>2402</v>
      </c>
      <c r="B2425" s="40" t="s">
        <v>2400</v>
      </c>
      <c r="C2425" s="40" t="str">
        <f t="shared" si="197"/>
        <v>ROMAIN</v>
      </c>
      <c r="D2425" s="40">
        <f t="shared" si="198"/>
        <v>7</v>
      </c>
      <c r="E2425" s="40">
        <f t="shared" si="199"/>
        <v>14</v>
      </c>
      <c r="F2425" s="40" t="str">
        <f t="shared" si="196"/>
        <v>VERGNES</v>
      </c>
      <c r="G2425" s="40" t="str">
        <f>VLOOKUP(F2425,'Effectif contrat'!A:B,2,FALSE)</f>
        <v>AIRBUS - MAINTENANCE MOSE</v>
      </c>
      <c r="H2425" s="31" t="s">
        <v>112</v>
      </c>
      <c r="I2425" s="31" t="s">
        <v>113</v>
      </c>
      <c r="J2425" s="31" t="s">
        <v>13</v>
      </c>
      <c r="K2425" s="38">
        <v>0</v>
      </c>
      <c r="L2425" s="31">
        <v>5</v>
      </c>
      <c r="M2425" s="38">
        <v>0</v>
      </c>
      <c r="N2425" s="5"/>
      <c r="O2425" t="str">
        <f>VLOOKUP(I2425,Article_famille!A:B,2,FALSE)</f>
        <v>VPI</v>
      </c>
      <c r="P2425" t="e">
        <f>VLOOKUP(A2425,'Copier commandes wix'!I:N,4,FALSE)</f>
        <v>#N/A</v>
      </c>
      <c r="Q2425">
        <f>VLOOKUP(G2425,'effectif par contrat'!A:B,2,FALSE)</f>
        <v>37</v>
      </c>
    </row>
    <row r="2426" spans="1:17" x14ac:dyDescent="0.35">
      <c r="A2426" s="58" t="s">
        <v>2403</v>
      </c>
      <c r="B2426" s="40" t="s">
        <v>2667</v>
      </c>
      <c r="C2426" s="40" t="str">
        <f t="shared" si="197"/>
        <v>Rémi</v>
      </c>
      <c r="D2426" s="40">
        <f t="shared" si="198"/>
        <v>5</v>
      </c>
      <c r="E2426" s="40">
        <f t="shared" si="199"/>
        <v>13</v>
      </c>
      <c r="F2426" s="40" t="str">
        <f t="shared" si="196"/>
        <v>DAL-MASO</v>
      </c>
      <c r="G2426" s="40" t="str">
        <f>VLOOKUP(F2426,'Effectif contrat'!A:B,2,FALSE)</f>
        <v xml:space="preserve">AIRBUS - MAINTENANCE OES </v>
      </c>
      <c r="H2426" s="31" t="s">
        <v>574</v>
      </c>
      <c r="I2426" s="31" t="s">
        <v>575</v>
      </c>
      <c r="J2426" s="31">
        <v>41</v>
      </c>
      <c r="K2426" s="38">
        <v>61.5</v>
      </c>
      <c r="L2426" s="31">
        <v>1</v>
      </c>
      <c r="M2426" s="38">
        <v>61.5</v>
      </c>
      <c r="N2426" s="5"/>
      <c r="O2426" t="str">
        <f>VLOOKUP(I2426,Article_famille!A:B,2,FALSE)</f>
        <v>Pieds</v>
      </c>
      <c r="P2426" t="e">
        <f>VLOOKUP(A2426,'Copier commandes wix'!I:N,4,FALSE)</f>
        <v>#N/A</v>
      </c>
      <c r="Q2426">
        <f>VLOOKUP(G2426,'effectif par contrat'!A:B,2,FALSE)</f>
        <v>34</v>
      </c>
    </row>
    <row r="2427" spans="1:17" x14ac:dyDescent="0.35">
      <c r="A2427" s="58" t="s">
        <v>2404</v>
      </c>
      <c r="B2427" s="40" t="s">
        <v>1586</v>
      </c>
      <c r="C2427" s="40" t="str">
        <f t="shared" si="197"/>
        <v>EMMANUEL</v>
      </c>
      <c r="D2427" s="40">
        <f t="shared" si="198"/>
        <v>9</v>
      </c>
      <c r="E2427" s="40">
        <f t="shared" si="199"/>
        <v>16</v>
      </c>
      <c r="F2427" s="40" t="str">
        <f t="shared" si="196"/>
        <v>GRIGNON</v>
      </c>
      <c r="G2427" s="40" t="str">
        <f>VLOOKUP(F2427,'Effectif contrat'!A:B,2,FALSE)</f>
        <v>AIRBUS - MAINTENANCE MOSE</v>
      </c>
      <c r="H2427" s="31" t="s">
        <v>19</v>
      </c>
      <c r="I2427" s="31" t="s">
        <v>1584</v>
      </c>
      <c r="J2427" s="31" t="s">
        <v>15</v>
      </c>
      <c r="K2427" s="38">
        <v>6.52</v>
      </c>
      <c r="L2427" s="31">
        <v>1</v>
      </c>
      <c r="M2427" s="38">
        <v>6.52</v>
      </c>
      <c r="N2427" s="5"/>
      <c r="O2427" t="str">
        <f>VLOOKUP(I2427,Article_famille!A:B,2,FALSE)</f>
        <v>Mains</v>
      </c>
      <c r="P2427" t="e">
        <f>VLOOKUP(A2427,'Copier commandes wix'!I:N,4,FALSE)</f>
        <v>#N/A</v>
      </c>
      <c r="Q2427">
        <f>VLOOKUP(G2427,'effectif par contrat'!A:B,2,FALSE)</f>
        <v>37</v>
      </c>
    </row>
    <row r="2428" spans="1:17" x14ac:dyDescent="0.35">
      <c r="A2428" s="58" t="s">
        <v>2404</v>
      </c>
      <c r="B2428" s="40" t="s">
        <v>1586</v>
      </c>
      <c r="C2428" s="40" t="str">
        <f t="shared" si="197"/>
        <v>EMMANUEL</v>
      </c>
      <c r="D2428" s="40">
        <f t="shared" si="198"/>
        <v>9</v>
      </c>
      <c r="E2428" s="40">
        <f t="shared" si="199"/>
        <v>16</v>
      </c>
      <c r="F2428" s="40" t="str">
        <f t="shared" si="196"/>
        <v>GRIGNON</v>
      </c>
      <c r="G2428" s="40" t="str">
        <f>VLOOKUP(F2428,'Effectif contrat'!A:B,2,FALSE)</f>
        <v>AIRBUS - MAINTENANCE MOSE</v>
      </c>
      <c r="H2428" s="32" t="s">
        <v>19</v>
      </c>
      <c r="I2428" s="32" t="s">
        <v>1584</v>
      </c>
      <c r="J2428" s="32" t="s">
        <v>13</v>
      </c>
      <c r="K2428" s="39">
        <v>6.52</v>
      </c>
      <c r="L2428" s="32">
        <v>1</v>
      </c>
      <c r="M2428" s="39">
        <v>6.52</v>
      </c>
      <c r="N2428" s="6"/>
      <c r="O2428" t="str">
        <f>VLOOKUP(I2428,Article_famille!A:B,2,FALSE)</f>
        <v>Mains</v>
      </c>
      <c r="P2428" t="e">
        <f>VLOOKUP(A2428,'Copier commandes wix'!I:N,4,FALSE)</f>
        <v>#N/A</v>
      </c>
      <c r="Q2428">
        <f>VLOOKUP(G2428,'effectif par contrat'!A:B,2,FALSE)</f>
        <v>37</v>
      </c>
    </row>
    <row r="2429" spans="1:17" x14ac:dyDescent="0.35">
      <c r="A2429" s="58" t="s">
        <v>2404</v>
      </c>
      <c r="B2429" s="40" t="s">
        <v>1586</v>
      </c>
      <c r="C2429" s="40" t="str">
        <f t="shared" si="197"/>
        <v>EMMANUEL</v>
      </c>
      <c r="D2429" s="40">
        <f t="shared" si="198"/>
        <v>9</v>
      </c>
      <c r="E2429" s="40">
        <f t="shared" si="199"/>
        <v>16</v>
      </c>
      <c r="F2429" s="40" t="str">
        <f t="shared" ref="F2429:F2492" si="200">RIGHT(B2429,E2429-D2429)</f>
        <v>GRIGNON</v>
      </c>
      <c r="G2429" s="40" t="str">
        <f>VLOOKUP(F2429,'Effectif contrat'!A:B,2,FALSE)</f>
        <v>AIRBUS - MAINTENANCE MOSE</v>
      </c>
      <c r="H2429" s="31" t="s">
        <v>19</v>
      </c>
      <c r="I2429" s="31" t="s">
        <v>20</v>
      </c>
      <c r="J2429" s="31">
        <v>9</v>
      </c>
      <c r="K2429" s="38">
        <v>3.71</v>
      </c>
      <c r="L2429" s="31">
        <v>7</v>
      </c>
      <c r="M2429" s="38">
        <v>25.97</v>
      </c>
      <c r="N2429" s="5"/>
      <c r="O2429" t="str">
        <f>VLOOKUP(I2429,Article_famille!A:B,2,FALSE)</f>
        <v>Mains</v>
      </c>
      <c r="P2429" t="e">
        <f>VLOOKUP(A2429,'Copier commandes wix'!I:N,4,FALSE)</f>
        <v>#N/A</v>
      </c>
      <c r="Q2429">
        <f>VLOOKUP(G2429,'effectif par contrat'!A:B,2,FALSE)</f>
        <v>37</v>
      </c>
    </row>
    <row r="2430" spans="1:17" x14ac:dyDescent="0.35">
      <c r="A2430" s="58" t="s">
        <v>2404</v>
      </c>
      <c r="B2430" s="40" t="s">
        <v>1586</v>
      </c>
      <c r="C2430" s="40" t="str">
        <f t="shared" ref="C2430:C2493" si="201">IFERROR(MID(B2430,1,FIND(" ",B2430,1)-1),"")</f>
        <v>EMMANUEL</v>
      </c>
      <c r="D2430" s="40">
        <f t="shared" si="198"/>
        <v>9</v>
      </c>
      <c r="E2430" s="40">
        <f t="shared" si="199"/>
        <v>16</v>
      </c>
      <c r="F2430" s="40" t="str">
        <f t="shared" si="200"/>
        <v>GRIGNON</v>
      </c>
      <c r="G2430" s="40" t="str">
        <f>VLOOKUP(F2430,'Effectif contrat'!A:B,2,FALSE)</f>
        <v>AIRBUS - MAINTENANCE MOSE</v>
      </c>
      <c r="H2430" s="32" t="s">
        <v>19</v>
      </c>
      <c r="I2430" s="32" t="s">
        <v>20</v>
      </c>
      <c r="J2430" s="32">
        <v>10</v>
      </c>
      <c r="K2430" s="39">
        <v>3.71</v>
      </c>
      <c r="L2430" s="32">
        <v>7</v>
      </c>
      <c r="M2430" s="39">
        <v>25.97</v>
      </c>
      <c r="N2430" s="6"/>
      <c r="O2430" t="str">
        <f>VLOOKUP(I2430,Article_famille!A:B,2,FALSE)</f>
        <v>Mains</v>
      </c>
      <c r="P2430" t="e">
        <f>VLOOKUP(A2430,'Copier commandes wix'!I:N,4,FALSE)</f>
        <v>#N/A</v>
      </c>
      <c r="Q2430">
        <f>VLOOKUP(G2430,'effectif par contrat'!A:B,2,FALSE)</f>
        <v>37</v>
      </c>
    </row>
    <row r="2431" spans="1:17" x14ac:dyDescent="0.35">
      <c r="A2431" s="58" t="s">
        <v>2404</v>
      </c>
      <c r="B2431" s="40" t="s">
        <v>1586</v>
      </c>
      <c r="C2431" s="40" t="str">
        <f t="shared" si="201"/>
        <v>EMMANUEL</v>
      </c>
      <c r="D2431" s="40">
        <f t="shared" si="198"/>
        <v>9</v>
      </c>
      <c r="E2431" s="40">
        <f t="shared" si="199"/>
        <v>16</v>
      </c>
      <c r="F2431" s="40" t="str">
        <f t="shared" si="200"/>
        <v>GRIGNON</v>
      </c>
      <c r="G2431" s="40" t="str">
        <f>VLOOKUP(F2431,'Effectif contrat'!A:B,2,FALSE)</f>
        <v>AIRBUS - MAINTENANCE MOSE</v>
      </c>
      <c r="H2431" s="31" t="s">
        <v>19</v>
      </c>
      <c r="I2431" s="31" t="s">
        <v>443</v>
      </c>
      <c r="J2431" s="31"/>
      <c r="K2431" s="38">
        <v>3.95</v>
      </c>
      <c r="L2431" s="31">
        <v>10</v>
      </c>
      <c r="M2431" s="38">
        <v>39.5</v>
      </c>
      <c r="N2431" s="5"/>
      <c r="O2431" t="str">
        <f>VLOOKUP(I2431,Article_famille!A:B,2,FALSE)</f>
        <v>Respiratoire</v>
      </c>
      <c r="P2431" t="e">
        <f>VLOOKUP(A2431,'Copier commandes wix'!I:N,4,FALSE)</f>
        <v>#N/A</v>
      </c>
      <c r="Q2431">
        <f>VLOOKUP(G2431,'effectif par contrat'!A:B,2,FALSE)</f>
        <v>37</v>
      </c>
    </row>
    <row r="2432" spans="1:17" x14ac:dyDescent="0.35">
      <c r="A2432" s="58" t="s">
        <v>2404</v>
      </c>
      <c r="B2432" s="40" t="s">
        <v>1586</v>
      </c>
      <c r="C2432" s="40" t="str">
        <f t="shared" si="201"/>
        <v>EMMANUEL</v>
      </c>
      <c r="D2432" s="40">
        <f t="shared" si="198"/>
        <v>9</v>
      </c>
      <c r="E2432" s="40">
        <f t="shared" si="199"/>
        <v>16</v>
      </c>
      <c r="F2432" s="40" t="str">
        <f t="shared" si="200"/>
        <v>GRIGNON</v>
      </c>
      <c r="G2432" s="40" t="str">
        <f>VLOOKUP(F2432,'Effectif contrat'!A:B,2,FALSE)</f>
        <v>AIRBUS - MAINTENANCE MOSE</v>
      </c>
      <c r="H2432" s="32" t="s">
        <v>19</v>
      </c>
      <c r="I2432" s="32" t="s">
        <v>86</v>
      </c>
      <c r="J2432" s="32"/>
      <c r="K2432" s="39">
        <v>16.88</v>
      </c>
      <c r="L2432" s="32">
        <v>1</v>
      </c>
      <c r="M2432" s="39">
        <v>16.88</v>
      </c>
      <c r="N2432" s="6"/>
      <c r="O2432" t="str">
        <f>VLOOKUP(I2432,Article_famille!A:B,2,FALSE)</f>
        <v>Auditif</v>
      </c>
      <c r="P2432" t="e">
        <f>VLOOKUP(A2432,'Copier commandes wix'!I:N,4,FALSE)</f>
        <v>#N/A</v>
      </c>
      <c r="Q2432">
        <f>VLOOKUP(G2432,'effectif par contrat'!A:B,2,FALSE)</f>
        <v>37</v>
      </c>
    </row>
    <row r="2433" spans="1:17" x14ac:dyDescent="0.35">
      <c r="A2433" s="58" t="s">
        <v>2404</v>
      </c>
      <c r="B2433" s="40" t="s">
        <v>1586</v>
      </c>
      <c r="C2433" s="40" t="str">
        <f t="shared" si="201"/>
        <v>EMMANUEL</v>
      </c>
      <c r="D2433" s="40">
        <f t="shared" si="198"/>
        <v>9</v>
      </c>
      <c r="E2433" s="40">
        <f t="shared" si="199"/>
        <v>16</v>
      </c>
      <c r="F2433" s="40" t="str">
        <f t="shared" si="200"/>
        <v>GRIGNON</v>
      </c>
      <c r="G2433" s="40" t="str">
        <f>VLOOKUP(F2433,'Effectif contrat'!A:B,2,FALSE)</f>
        <v>AIRBUS - MAINTENANCE MOSE</v>
      </c>
      <c r="H2433" s="31" t="s">
        <v>19</v>
      </c>
      <c r="I2433" s="31" t="s">
        <v>468</v>
      </c>
      <c r="J2433" s="31"/>
      <c r="K2433" s="38">
        <v>5.63</v>
      </c>
      <c r="L2433" s="31">
        <v>10</v>
      </c>
      <c r="M2433" s="38">
        <v>56.3</v>
      </c>
      <c r="N2433" s="5"/>
      <c r="O2433" t="str">
        <f>VLOOKUP(I2433,Article_famille!A:B,2,FALSE)</f>
        <v>Yeux</v>
      </c>
      <c r="P2433" t="e">
        <f>VLOOKUP(A2433,'Copier commandes wix'!I:N,4,FALSE)</f>
        <v>#N/A</v>
      </c>
      <c r="Q2433">
        <f>VLOOKUP(G2433,'effectif par contrat'!A:B,2,FALSE)</f>
        <v>37</v>
      </c>
    </row>
    <row r="2434" spans="1:17" x14ac:dyDescent="0.35">
      <c r="A2434" s="58" t="s">
        <v>2404</v>
      </c>
      <c r="B2434" s="40" t="s">
        <v>1586</v>
      </c>
      <c r="C2434" s="40" t="str">
        <f t="shared" si="201"/>
        <v>EMMANUEL</v>
      </c>
      <c r="D2434" s="40">
        <f t="shared" si="198"/>
        <v>9</v>
      </c>
      <c r="E2434" s="40">
        <f t="shared" si="199"/>
        <v>16</v>
      </c>
      <c r="F2434" s="40" t="str">
        <f t="shared" si="200"/>
        <v>GRIGNON</v>
      </c>
      <c r="G2434" s="40" t="str">
        <f>VLOOKUP(F2434,'Effectif contrat'!A:B,2,FALSE)</f>
        <v>AIRBUS - MAINTENANCE MOSE</v>
      </c>
      <c r="H2434" s="32" t="s">
        <v>19</v>
      </c>
      <c r="I2434" s="32" t="s">
        <v>66</v>
      </c>
      <c r="J2434" s="32"/>
      <c r="K2434" s="39">
        <v>7.51</v>
      </c>
      <c r="L2434" s="32">
        <v>10</v>
      </c>
      <c r="M2434" s="39">
        <v>75.099999999999994</v>
      </c>
      <c r="N2434" s="6"/>
      <c r="O2434" t="str">
        <f>VLOOKUP(I2434,Article_famille!A:B,2,FALSE)</f>
        <v>Yeux</v>
      </c>
      <c r="P2434" t="e">
        <f>VLOOKUP(A2434,'Copier commandes wix'!I:N,4,FALSE)</f>
        <v>#N/A</v>
      </c>
      <c r="Q2434">
        <f>VLOOKUP(G2434,'effectif par contrat'!A:B,2,FALSE)</f>
        <v>37</v>
      </c>
    </row>
    <row r="2435" spans="1:17" x14ac:dyDescent="0.35">
      <c r="A2435" s="58" t="s">
        <v>2405</v>
      </c>
      <c r="B2435" s="40" t="s">
        <v>1574</v>
      </c>
      <c r="C2435" s="40" t="str">
        <f t="shared" si="201"/>
        <v>Alexandre</v>
      </c>
      <c r="D2435" s="40">
        <f t="shared" si="198"/>
        <v>10</v>
      </c>
      <c r="E2435" s="40">
        <f t="shared" si="199"/>
        <v>20</v>
      </c>
      <c r="F2435" s="40" t="str">
        <f t="shared" si="200"/>
        <v>mourembles</v>
      </c>
      <c r="G2435" s="40" t="str">
        <f>VLOOKUP(F2435,'Effectif contrat'!A:B,2,FALSE)</f>
        <v>CLIENTS DIVERS - TRAVAUX &amp; MAINTENANCE</v>
      </c>
      <c r="H2435" s="31" t="s">
        <v>112</v>
      </c>
      <c r="I2435" s="31" t="s">
        <v>113</v>
      </c>
      <c r="J2435" s="31" t="s">
        <v>15</v>
      </c>
      <c r="K2435" s="38">
        <v>0</v>
      </c>
      <c r="L2435" s="31">
        <v>4</v>
      </c>
      <c r="M2435" s="38">
        <v>0</v>
      </c>
      <c r="N2435" s="5"/>
      <c r="O2435" t="str">
        <f>VLOOKUP(I2435,Article_famille!A:B,2,FALSE)</f>
        <v>VPI</v>
      </c>
      <c r="P2435" t="e">
        <f>VLOOKUP(A2435,'Copier commandes wix'!I:N,4,FALSE)</f>
        <v>#N/A</v>
      </c>
      <c r="Q2435">
        <f>VLOOKUP(G2435,'effectif par contrat'!A:B,2,FALSE)</f>
        <v>8</v>
      </c>
    </row>
    <row r="2436" spans="1:17" x14ac:dyDescent="0.35">
      <c r="A2436" s="58" t="s">
        <v>2405</v>
      </c>
      <c r="B2436" s="40" t="s">
        <v>1574</v>
      </c>
      <c r="C2436" s="40" t="str">
        <f t="shared" si="201"/>
        <v>Alexandre</v>
      </c>
      <c r="D2436" s="40">
        <f t="shared" si="198"/>
        <v>10</v>
      </c>
      <c r="E2436" s="40">
        <f t="shared" si="199"/>
        <v>20</v>
      </c>
      <c r="F2436" s="40" t="str">
        <f t="shared" si="200"/>
        <v>mourembles</v>
      </c>
      <c r="G2436" s="40" t="str">
        <f>VLOOKUP(F2436,'Effectif contrat'!A:B,2,FALSE)</f>
        <v>CLIENTS DIVERS - TRAVAUX &amp; MAINTENANCE</v>
      </c>
      <c r="H2436" s="32" t="s">
        <v>112</v>
      </c>
      <c r="I2436" s="32" t="s">
        <v>113</v>
      </c>
      <c r="J2436" s="32" t="s">
        <v>209</v>
      </c>
      <c r="K2436" s="39">
        <v>0</v>
      </c>
      <c r="L2436" s="32">
        <v>4</v>
      </c>
      <c r="M2436" s="39">
        <v>0</v>
      </c>
      <c r="N2436" s="6"/>
      <c r="O2436" t="str">
        <f>VLOOKUP(I2436,Article_famille!A:B,2,FALSE)</f>
        <v>VPI</v>
      </c>
      <c r="P2436" t="e">
        <f>VLOOKUP(A2436,'Copier commandes wix'!I:N,4,FALSE)</f>
        <v>#N/A</v>
      </c>
      <c r="Q2436">
        <f>VLOOKUP(G2436,'effectif par contrat'!A:B,2,FALSE)</f>
        <v>8</v>
      </c>
    </row>
    <row r="2437" spans="1:17" x14ac:dyDescent="0.35">
      <c r="A2437" s="58" t="s">
        <v>2405</v>
      </c>
      <c r="B2437" s="40" t="s">
        <v>1574</v>
      </c>
      <c r="C2437" s="40" t="str">
        <f t="shared" si="201"/>
        <v>Alexandre</v>
      </c>
      <c r="D2437" s="40">
        <f t="shared" si="198"/>
        <v>10</v>
      </c>
      <c r="E2437" s="40">
        <f t="shared" si="199"/>
        <v>20</v>
      </c>
      <c r="F2437" s="40" t="str">
        <f t="shared" si="200"/>
        <v>mourembles</v>
      </c>
      <c r="G2437" s="40" t="str">
        <f>VLOOKUP(F2437,'Effectif contrat'!A:B,2,FALSE)</f>
        <v>CLIENTS DIVERS - TRAVAUX &amp; MAINTENANCE</v>
      </c>
      <c r="H2437" s="31" t="s">
        <v>112</v>
      </c>
      <c r="I2437" s="31" t="s">
        <v>113</v>
      </c>
      <c r="J2437" s="31" t="s">
        <v>13</v>
      </c>
      <c r="K2437" s="38">
        <v>0</v>
      </c>
      <c r="L2437" s="31">
        <v>6</v>
      </c>
      <c r="M2437" s="38">
        <v>0</v>
      </c>
      <c r="N2437" s="5"/>
      <c r="O2437" t="str">
        <f>VLOOKUP(I2437,Article_famille!A:B,2,FALSE)</f>
        <v>VPI</v>
      </c>
      <c r="P2437" t="e">
        <f>VLOOKUP(A2437,'Copier commandes wix'!I:N,4,FALSE)</f>
        <v>#N/A</v>
      </c>
      <c r="Q2437">
        <f>VLOOKUP(G2437,'effectif par contrat'!A:B,2,FALSE)</f>
        <v>8</v>
      </c>
    </row>
    <row r="2438" spans="1:17" x14ac:dyDescent="0.35">
      <c r="A2438" s="58" t="s">
        <v>2406</v>
      </c>
      <c r="B2438" s="40" t="s">
        <v>586</v>
      </c>
      <c r="C2438" s="40" t="str">
        <f t="shared" si="201"/>
        <v>Jean-luc</v>
      </c>
      <c r="D2438" s="40">
        <f t="shared" si="198"/>
        <v>9</v>
      </c>
      <c r="E2438" s="40">
        <f t="shared" si="199"/>
        <v>13</v>
      </c>
      <c r="F2438" s="40" t="str">
        <f t="shared" si="200"/>
        <v>CEBE</v>
      </c>
      <c r="G2438" s="40" t="str">
        <f>VLOOKUP(F2438,'Effectif contrat'!A:B,2,FALSE)</f>
        <v>CHANTIERS ELEC - REIXACH</v>
      </c>
      <c r="H2438" s="31" t="s">
        <v>574</v>
      </c>
      <c r="I2438" s="31" t="s">
        <v>1560</v>
      </c>
      <c r="J2438" s="31">
        <v>44</v>
      </c>
      <c r="K2438" s="38">
        <v>59.5</v>
      </c>
      <c r="L2438" s="31">
        <v>1</v>
      </c>
      <c r="M2438" s="38">
        <v>59.5</v>
      </c>
      <c r="N2438" s="5"/>
      <c r="O2438" t="str">
        <f>VLOOKUP(I2438,Article_famille!A:B,2,FALSE)</f>
        <v>Pieds</v>
      </c>
      <c r="P2438" t="e">
        <f>VLOOKUP(A2438,'Copier commandes wix'!I:N,4,FALSE)</f>
        <v>#N/A</v>
      </c>
      <c r="Q2438">
        <f>VLOOKUP(G2438,'effectif par contrat'!A:B,2,FALSE)</f>
        <v>6</v>
      </c>
    </row>
    <row r="2439" spans="1:17" x14ac:dyDescent="0.35">
      <c r="A2439" s="58" t="s">
        <v>2406</v>
      </c>
      <c r="B2439" s="40" t="s">
        <v>586</v>
      </c>
      <c r="C2439" s="40" t="str">
        <f t="shared" si="201"/>
        <v>Jean-luc</v>
      </c>
      <c r="D2439" s="40">
        <f t="shared" si="198"/>
        <v>9</v>
      </c>
      <c r="E2439" s="40">
        <f t="shared" si="199"/>
        <v>13</v>
      </c>
      <c r="F2439" s="40" t="str">
        <f t="shared" si="200"/>
        <v>CEBE</v>
      </c>
      <c r="G2439" s="40" t="str">
        <f>VLOOKUP(F2439,'Effectif contrat'!A:B,2,FALSE)</f>
        <v>CHANTIERS ELEC - REIXACH</v>
      </c>
      <c r="H2439" s="32" t="s">
        <v>112</v>
      </c>
      <c r="I2439" s="32" t="s">
        <v>208</v>
      </c>
      <c r="J2439" s="32" t="s">
        <v>602</v>
      </c>
      <c r="K2439" s="39">
        <v>0</v>
      </c>
      <c r="L2439" s="32">
        <v>3</v>
      </c>
      <c r="M2439" s="39">
        <v>0</v>
      </c>
      <c r="N2439" s="6"/>
      <c r="O2439" t="str">
        <f>VLOOKUP(I2439,Article_famille!A:B,2,FALSE)</f>
        <v>VPI</v>
      </c>
      <c r="P2439" t="e">
        <f>VLOOKUP(A2439,'Copier commandes wix'!I:N,4,FALSE)</f>
        <v>#N/A</v>
      </c>
      <c r="Q2439">
        <f>VLOOKUP(G2439,'effectif par contrat'!A:B,2,FALSE)</f>
        <v>6</v>
      </c>
    </row>
    <row r="2440" spans="1:17" x14ac:dyDescent="0.35">
      <c r="A2440" s="58" t="s">
        <v>2406</v>
      </c>
      <c r="B2440" s="40" t="s">
        <v>586</v>
      </c>
      <c r="C2440" s="40" t="str">
        <f t="shared" si="201"/>
        <v>Jean-luc</v>
      </c>
      <c r="D2440" s="40">
        <f t="shared" si="198"/>
        <v>9</v>
      </c>
      <c r="E2440" s="40">
        <f t="shared" si="199"/>
        <v>13</v>
      </c>
      <c r="F2440" s="40" t="str">
        <f t="shared" si="200"/>
        <v>CEBE</v>
      </c>
      <c r="G2440" s="40" t="str">
        <f>VLOOKUP(F2440,'Effectif contrat'!A:B,2,FALSE)</f>
        <v>CHANTIERS ELEC - REIXACH</v>
      </c>
      <c r="H2440" s="31" t="s">
        <v>112</v>
      </c>
      <c r="I2440" s="31" t="s">
        <v>113</v>
      </c>
      <c r="J2440" s="31" t="s">
        <v>209</v>
      </c>
      <c r="K2440" s="38">
        <v>0</v>
      </c>
      <c r="L2440" s="31">
        <v>5</v>
      </c>
      <c r="M2440" s="38">
        <v>0</v>
      </c>
      <c r="N2440" s="5"/>
      <c r="O2440" t="str">
        <f>VLOOKUP(I2440,Article_famille!A:B,2,FALSE)</f>
        <v>VPI</v>
      </c>
      <c r="P2440" t="e">
        <f>VLOOKUP(A2440,'Copier commandes wix'!I:N,4,FALSE)</f>
        <v>#N/A</v>
      </c>
      <c r="Q2440">
        <f>VLOOKUP(G2440,'effectif par contrat'!A:B,2,FALSE)</f>
        <v>6</v>
      </c>
    </row>
    <row r="2441" spans="1:17" x14ac:dyDescent="0.35">
      <c r="A2441" s="58" t="s">
        <v>2406</v>
      </c>
      <c r="B2441" s="40" t="s">
        <v>586</v>
      </c>
      <c r="C2441" s="40" t="str">
        <f t="shared" si="201"/>
        <v>Jean-luc</v>
      </c>
      <c r="D2441" s="40">
        <f t="shared" si="198"/>
        <v>9</v>
      </c>
      <c r="E2441" s="40">
        <f t="shared" si="199"/>
        <v>13</v>
      </c>
      <c r="F2441" s="40" t="str">
        <f t="shared" si="200"/>
        <v>CEBE</v>
      </c>
      <c r="G2441" s="40" t="str">
        <f>VLOOKUP(F2441,'Effectif contrat'!A:B,2,FALSE)</f>
        <v>CHANTIERS ELEC - REIXACH</v>
      </c>
      <c r="H2441" s="32" t="s">
        <v>112</v>
      </c>
      <c r="I2441" s="32" t="s">
        <v>115</v>
      </c>
      <c r="J2441" s="32" t="s">
        <v>15</v>
      </c>
      <c r="K2441" s="39">
        <v>0</v>
      </c>
      <c r="L2441" s="32">
        <v>1</v>
      </c>
      <c r="M2441" s="39">
        <v>0</v>
      </c>
      <c r="N2441" s="6"/>
      <c r="O2441" t="str">
        <f>VLOOKUP(I2441,Article_famille!A:B,2,FALSE)</f>
        <v>VPI</v>
      </c>
      <c r="P2441" t="e">
        <f>VLOOKUP(A2441,'Copier commandes wix'!I:N,4,FALSE)</f>
        <v>#N/A</v>
      </c>
      <c r="Q2441">
        <f>VLOOKUP(G2441,'effectif par contrat'!A:B,2,FALSE)</f>
        <v>6</v>
      </c>
    </row>
    <row r="2442" spans="1:17" x14ac:dyDescent="0.35">
      <c r="A2442" s="58" t="s">
        <v>2406</v>
      </c>
      <c r="B2442" s="40" t="s">
        <v>586</v>
      </c>
      <c r="C2442" s="40" t="str">
        <f t="shared" si="201"/>
        <v>Jean-luc</v>
      </c>
      <c r="D2442" s="40">
        <f t="shared" si="198"/>
        <v>9</v>
      </c>
      <c r="E2442" s="40">
        <f t="shared" si="199"/>
        <v>13</v>
      </c>
      <c r="F2442" s="40" t="str">
        <f t="shared" si="200"/>
        <v>CEBE</v>
      </c>
      <c r="G2442" s="40" t="str">
        <f>VLOOKUP(F2442,'Effectif contrat'!A:B,2,FALSE)</f>
        <v>CHANTIERS ELEC - REIXACH</v>
      </c>
      <c r="H2442" s="31" t="s">
        <v>112</v>
      </c>
      <c r="I2442" s="31" t="s">
        <v>207</v>
      </c>
      <c r="J2442" s="31" t="s">
        <v>502</v>
      </c>
      <c r="K2442" s="38">
        <v>0</v>
      </c>
      <c r="L2442" s="31">
        <v>3</v>
      </c>
      <c r="M2442" s="38">
        <v>0</v>
      </c>
      <c r="N2442" s="5"/>
      <c r="O2442" t="str">
        <f>VLOOKUP(I2442,Article_famille!A:B,2,FALSE)</f>
        <v>VPI</v>
      </c>
      <c r="P2442" t="e">
        <f>VLOOKUP(A2442,'Copier commandes wix'!I:N,4,FALSE)</f>
        <v>#N/A</v>
      </c>
      <c r="Q2442">
        <f>VLOOKUP(G2442,'effectif par contrat'!A:B,2,FALSE)</f>
        <v>6</v>
      </c>
    </row>
    <row r="2443" spans="1:17" x14ac:dyDescent="0.35">
      <c r="A2443" s="58" t="s">
        <v>2406</v>
      </c>
      <c r="B2443" s="40" t="s">
        <v>586</v>
      </c>
      <c r="C2443" s="40" t="str">
        <f t="shared" si="201"/>
        <v>Jean-luc</v>
      </c>
      <c r="D2443" s="40">
        <f t="shared" si="198"/>
        <v>9</v>
      </c>
      <c r="E2443" s="40">
        <f t="shared" si="199"/>
        <v>13</v>
      </c>
      <c r="F2443" s="40" t="str">
        <f t="shared" si="200"/>
        <v>CEBE</v>
      </c>
      <c r="G2443" s="40" t="str">
        <f>VLOOKUP(F2443,'Effectif contrat'!A:B,2,FALSE)</f>
        <v>CHANTIERS ELEC - REIXACH</v>
      </c>
      <c r="H2443" s="32" t="s">
        <v>112</v>
      </c>
      <c r="I2443" s="32" t="s">
        <v>211</v>
      </c>
      <c r="J2443" s="32" t="s">
        <v>209</v>
      </c>
      <c r="K2443" s="39">
        <v>0</v>
      </c>
      <c r="L2443" s="32">
        <v>2</v>
      </c>
      <c r="M2443" s="39">
        <v>0</v>
      </c>
      <c r="N2443" s="6"/>
      <c r="O2443" t="str">
        <f>VLOOKUP(I2443,Article_famille!A:B,2,FALSE)</f>
        <v>VPI</v>
      </c>
      <c r="P2443" t="e">
        <f>VLOOKUP(A2443,'Copier commandes wix'!I:N,4,FALSE)</f>
        <v>#N/A</v>
      </c>
      <c r="Q2443">
        <f>VLOOKUP(G2443,'effectif par contrat'!A:B,2,FALSE)</f>
        <v>6</v>
      </c>
    </row>
    <row r="2444" spans="1:17" x14ac:dyDescent="0.35">
      <c r="A2444" s="58" t="s">
        <v>2407</v>
      </c>
      <c r="B2444" s="40" t="s">
        <v>527</v>
      </c>
      <c r="C2444" s="40" t="str">
        <f t="shared" si="201"/>
        <v>jean-luc</v>
      </c>
      <c r="D2444" s="40">
        <f t="shared" si="198"/>
        <v>9</v>
      </c>
      <c r="E2444" s="40">
        <f t="shared" si="199"/>
        <v>13</v>
      </c>
      <c r="F2444" s="40" t="str">
        <f t="shared" si="200"/>
        <v>CEBE</v>
      </c>
      <c r="G2444" s="40" t="str">
        <f>VLOOKUP(F2444,'Effectif contrat'!A:B,2,FALSE)</f>
        <v>CHANTIERS ELEC - REIXACH</v>
      </c>
      <c r="H2444" s="31" t="s">
        <v>19</v>
      </c>
      <c r="I2444" s="31" t="s">
        <v>37</v>
      </c>
      <c r="J2444" s="31">
        <v>45</v>
      </c>
      <c r="K2444" s="38">
        <v>35.200000000000003</v>
      </c>
      <c r="L2444" s="31">
        <v>1</v>
      </c>
      <c r="M2444" s="38">
        <v>35.200000000000003</v>
      </c>
      <c r="N2444" s="5"/>
      <c r="O2444" t="str">
        <f>VLOOKUP(I2444,Article_famille!A:B,2,FALSE)</f>
        <v>Pieds</v>
      </c>
      <c r="P2444" t="e">
        <f>VLOOKUP(A2444,'Copier commandes wix'!I:N,4,FALSE)</f>
        <v>#N/A</v>
      </c>
      <c r="Q2444">
        <f>VLOOKUP(G2444,'effectif par contrat'!A:B,2,FALSE)</f>
        <v>6</v>
      </c>
    </row>
    <row r="2445" spans="1:17" x14ac:dyDescent="0.35">
      <c r="A2445" s="58" t="s">
        <v>2407</v>
      </c>
      <c r="B2445" s="40" t="s">
        <v>527</v>
      </c>
      <c r="C2445" s="40" t="str">
        <f t="shared" si="201"/>
        <v>jean-luc</v>
      </c>
      <c r="D2445" s="40">
        <f t="shared" si="198"/>
        <v>9</v>
      </c>
      <c r="E2445" s="40">
        <f t="shared" si="199"/>
        <v>13</v>
      </c>
      <c r="F2445" s="40" t="str">
        <f t="shared" si="200"/>
        <v>CEBE</v>
      </c>
      <c r="G2445" s="40" t="str">
        <f>VLOOKUP(F2445,'Effectif contrat'!A:B,2,FALSE)</f>
        <v>CHANTIERS ELEC - REIXACH</v>
      </c>
      <c r="H2445" s="32" t="s">
        <v>19</v>
      </c>
      <c r="I2445" s="32" t="s">
        <v>163</v>
      </c>
      <c r="J2445" s="32" t="s">
        <v>222</v>
      </c>
      <c r="K2445" s="39">
        <v>3.36</v>
      </c>
      <c r="L2445" s="32">
        <v>1</v>
      </c>
      <c r="M2445" s="39">
        <v>3.36</v>
      </c>
      <c r="N2445" s="6"/>
      <c r="O2445" t="str">
        <f>VLOOKUP(I2445,Article_famille!A:B,2,FALSE)</f>
        <v>Corps</v>
      </c>
      <c r="P2445" t="e">
        <f>VLOOKUP(A2445,'Copier commandes wix'!I:N,4,FALSE)</f>
        <v>#N/A</v>
      </c>
      <c r="Q2445">
        <f>VLOOKUP(G2445,'effectif par contrat'!A:B,2,FALSE)</f>
        <v>6</v>
      </c>
    </row>
    <row r="2446" spans="1:17" x14ac:dyDescent="0.35">
      <c r="A2446" s="58" t="s">
        <v>2407</v>
      </c>
      <c r="B2446" s="40" t="s">
        <v>527</v>
      </c>
      <c r="C2446" s="40" t="str">
        <f t="shared" si="201"/>
        <v>jean-luc</v>
      </c>
      <c r="D2446" s="40">
        <f t="shared" si="198"/>
        <v>9</v>
      </c>
      <c r="E2446" s="40">
        <f t="shared" si="199"/>
        <v>13</v>
      </c>
      <c r="F2446" s="40" t="str">
        <f t="shared" si="200"/>
        <v>CEBE</v>
      </c>
      <c r="G2446" s="40" t="str">
        <f>VLOOKUP(F2446,'Effectif contrat'!A:B,2,FALSE)</f>
        <v>CHANTIERS ELEC - REIXACH</v>
      </c>
      <c r="H2446" s="31" t="s">
        <v>2307</v>
      </c>
      <c r="I2446" s="31" t="s">
        <v>2308</v>
      </c>
      <c r="J2446" s="31"/>
      <c r="K2446" s="38">
        <v>14.5</v>
      </c>
      <c r="L2446" s="31">
        <v>1</v>
      </c>
      <c r="M2446" s="38">
        <v>14.5</v>
      </c>
      <c r="N2446" s="5"/>
      <c r="O2446" t="str">
        <f>VLOOKUP(I2446,Article_famille!A:B,2,FALSE)</f>
        <v>Tête</v>
      </c>
      <c r="P2446" t="e">
        <f>VLOOKUP(A2446,'Copier commandes wix'!I:N,4,FALSE)</f>
        <v>#N/A</v>
      </c>
      <c r="Q2446">
        <f>VLOOKUP(G2446,'effectif par contrat'!A:B,2,FALSE)</f>
        <v>6</v>
      </c>
    </row>
    <row r="2447" spans="1:17" x14ac:dyDescent="0.35">
      <c r="A2447" s="58" t="s">
        <v>2407</v>
      </c>
      <c r="B2447" s="40" t="s">
        <v>527</v>
      </c>
      <c r="C2447" s="40" t="str">
        <f t="shared" si="201"/>
        <v>jean-luc</v>
      </c>
      <c r="D2447" s="40">
        <f t="shared" si="198"/>
        <v>9</v>
      </c>
      <c r="E2447" s="40">
        <f t="shared" si="199"/>
        <v>13</v>
      </c>
      <c r="F2447" s="40" t="str">
        <f t="shared" si="200"/>
        <v>CEBE</v>
      </c>
      <c r="G2447" s="40" t="str">
        <f>VLOOKUP(F2447,'Effectif contrat'!A:B,2,FALSE)</f>
        <v>CHANTIERS ELEC - REIXACH</v>
      </c>
      <c r="H2447" s="32" t="s">
        <v>112</v>
      </c>
      <c r="I2447" s="32" t="s">
        <v>115</v>
      </c>
      <c r="J2447" s="32" t="s">
        <v>13</v>
      </c>
      <c r="K2447" s="39">
        <v>0</v>
      </c>
      <c r="L2447" s="32">
        <v>1</v>
      </c>
      <c r="M2447" s="39">
        <v>0</v>
      </c>
      <c r="N2447" s="6"/>
      <c r="O2447" t="str">
        <f>VLOOKUP(I2447,Article_famille!A:B,2,FALSE)</f>
        <v>VPI</v>
      </c>
      <c r="P2447" t="e">
        <f>VLOOKUP(A2447,'Copier commandes wix'!I:N,4,FALSE)</f>
        <v>#N/A</v>
      </c>
      <c r="Q2447">
        <f>VLOOKUP(G2447,'effectif par contrat'!A:B,2,FALSE)</f>
        <v>6</v>
      </c>
    </row>
    <row r="2448" spans="1:17" x14ac:dyDescent="0.35">
      <c r="A2448" s="58" t="s">
        <v>2407</v>
      </c>
      <c r="B2448" s="40" t="s">
        <v>527</v>
      </c>
      <c r="C2448" s="40" t="str">
        <f t="shared" si="201"/>
        <v>jean-luc</v>
      </c>
      <c r="D2448" s="40">
        <f t="shared" si="198"/>
        <v>9</v>
      </c>
      <c r="E2448" s="40">
        <f t="shared" si="199"/>
        <v>13</v>
      </c>
      <c r="F2448" s="40" t="str">
        <f t="shared" si="200"/>
        <v>CEBE</v>
      </c>
      <c r="G2448" s="40" t="str">
        <f>VLOOKUP(F2448,'Effectif contrat'!A:B,2,FALSE)</f>
        <v>CHANTIERS ELEC - REIXACH</v>
      </c>
      <c r="H2448" s="31" t="s">
        <v>112</v>
      </c>
      <c r="I2448" s="31" t="s">
        <v>113</v>
      </c>
      <c r="J2448" s="31" t="s">
        <v>13</v>
      </c>
      <c r="K2448" s="38">
        <v>0</v>
      </c>
      <c r="L2448" s="31">
        <v>5</v>
      </c>
      <c r="M2448" s="38">
        <v>0</v>
      </c>
      <c r="N2448" s="5"/>
      <c r="O2448" t="str">
        <f>VLOOKUP(I2448,Article_famille!A:B,2,FALSE)</f>
        <v>VPI</v>
      </c>
      <c r="P2448" t="e">
        <f>VLOOKUP(A2448,'Copier commandes wix'!I:N,4,FALSE)</f>
        <v>#N/A</v>
      </c>
      <c r="Q2448">
        <f>VLOOKUP(G2448,'effectif par contrat'!A:B,2,FALSE)</f>
        <v>6</v>
      </c>
    </row>
    <row r="2449" spans="1:17" x14ac:dyDescent="0.35">
      <c r="A2449" s="58" t="s">
        <v>2407</v>
      </c>
      <c r="B2449" s="40" t="s">
        <v>527</v>
      </c>
      <c r="C2449" s="40" t="str">
        <f t="shared" si="201"/>
        <v>jean-luc</v>
      </c>
      <c r="D2449" s="40">
        <f t="shared" si="198"/>
        <v>9</v>
      </c>
      <c r="E2449" s="40">
        <f t="shared" si="199"/>
        <v>13</v>
      </c>
      <c r="F2449" s="40" t="str">
        <f t="shared" si="200"/>
        <v>CEBE</v>
      </c>
      <c r="G2449" s="40" t="str">
        <f>VLOOKUP(F2449,'Effectif contrat'!A:B,2,FALSE)</f>
        <v>CHANTIERS ELEC - REIXACH</v>
      </c>
      <c r="H2449" s="32" t="s">
        <v>112</v>
      </c>
      <c r="I2449" s="32" t="s">
        <v>208</v>
      </c>
      <c r="J2449" s="32" t="s">
        <v>608</v>
      </c>
      <c r="K2449" s="39">
        <v>0</v>
      </c>
      <c r="L2449" s="32">
        <v>3</v>
      </c>
      <c r="M2449" s="39">
        <v>0</v>
      </c>
      <c r="N2449" s="6"/>
      <c r="O2449" t="str">
        <f>VLOOKUP(I2449,Article_famille!A:B,2,FALSE)</f>
        <v>VPI</v>
      </c>
      <c r="P2449" t="e">
        <f>VLOOKUP(A2449,'Copier commandes wix'!I:N,4,FALSE)</f>
        <v>#N/A</v>
      </c>
      <c r="Q2449">
        <f>VLOOKUP(G2449,'effectif par contrat'!A:B,2,FALSE)</f>
        <v>6</v>
      </c>
    </row>
    <row r="2450" spans="1:17" x14ac:dyDescent="0.35">
      <c r="A2450" s="58" t="s">
        <v>2407</v>
      </c>
      <c r="B2450" s="40" t="s">
        <v>527</v>
      </c>
      <c r="C2450" s="40" t="str">
        <f t="shared" si="201"/>
        <v>jean-luc</v>
      </c>
      <c r="D2450" s="40">
        <f t="shared" si="198"/>
        <v>9</v>
      </c>
      <c r="E2450" s="40">
        <f t="shared" si="199"/>
        <v>13</v>
      </c>
      <c r="F2450" s="40" t="str">
        <f t="shared" si="200"/>
        <v>CEBE</v>
      </c>
      <c r="G2450" s="40" t="str">
        <f>VLOOKUP(F2450,'Effectif contrat'!A:B,2,FALSE)</f>
        <v>CHANTIERS ELEC - REIXACH</v>
      </c>
      <c r="H2450" s="31" t="s">
        <v>112</v>
      </c>
      <c r="I2450" s="31" t="s">
        <v>211</v>
      </c>
      <c r="J2450" s="31" t="s">
        <v>13</v>
      </c>
      <c r="K2450" s="38">
        <v>0</v>
      </c>
      <c r="L2450" s="31">
        <v>2</v>
      </c>
      <c r="M2450" s="38">
        <v>0</v>
      </c>
      <c r="N2450" s="5"/>
      <c r="O2450" t="str">
        <f>VLOOKUP(I2450,Article_famille!A:B,2,FALSE)</f>
        <v>VPI</v>
      </c>
      <c r="P2450" t="e">
        <f>VLOOKUP(A2450,'Copier commandes wix'!I:N,4,FALSE)</f>
        <v>#N/A</v>
      </c>
      <c r="Q2450">
        <f>VLOOKUP(G2450,'effectif par contrat'!A:B,2,FALSE)</f>
        <v>6</v>
      </c>
    </row>
    <row r="2451" spans="1:17" x14ac:dyDescent="0.35">
      <c r="A2451" s="58" t="s">
        <v>2407</v>
      </c>
      <c r="B2451" s="40" t="s">
        <v>527</v>
      </c>
      <c r="C2451" s="40" t="str">
        <f t="shared" si="201"/>
        <v>jean-luc</v>
      </c>
      <c r="D2451" s="40">
        <f t="shared" si="198"/>
        <v>9</v>
      </c>
      <c r="E2451" s="40">
        <f t="shared" si="199"/>
        <v>13</v>
      </c>
      <c r="F2451" s="40" t="str">
        <f t="shared" si="200"/>
        <v>CEBE</v>
      </c>
      <c r="G2451" s="40" t="str">
        <f>VLOOKUP(F2451,'Effectif contrat'!A:B,2,FALSE)</f>
        <v>CHANTIERS ELEC - REIXACH</v>
      </c>
      <c r="H2451" s="32" t="s">
        <v>112</v>
      </c>
      <c r="I2451" s="32" t="s">
        <v>207</v>
      </c>
      <c r="J2451" s="32" t="s">
        <v>506</v>
      </c>
      <c r="K2451" s="39">
        <v>0</v>
      </c>
      <c r="L2451" s="32">
        <v>5</v>
      </c>
      <c r="M2451" s="39">
        <v>0</v>
      </c>
      <c r="N2451" s="6"/>
      <c r="O2451" t="str">
        <f>VLOOKUP(I2451,Article_famille!A:B,2,FALSE)</f>
        <v>VPI</v>
      </c>
      <c r="P2451" t="e">
        <f>VLOOKUP(A2451,'Copier commandes wix'!I:N,4,FALSE)</f>
        <v>#N/A</v>
      </c>
      <c r="Q2451">
        <f>VLOOKUP(G2451,'effectif par contrat'!A:B,2,FALSE)</f>
        <v>6</v>
      </c>
    </row>
    <row r="2452" spans="1:17" x14ac:dyDescent="0.35">
      <c r="A2452" s="58" t="s">
        <v>2408</v>
      </c>
      <c r="B2452" s="40" t="s">
        <v>214</v>
      </c>
      <c r="C2452" s="40" t="str">
        <f t="shared" si="201"/>
        <v>vincent</v>
      </c>
      <c r="D2452" s="40">
        <f t="shared" si="198"/>
        <v>8</v>
      </c>
      <c r="E2452" s="40">
        <f t="shared" si="199"/>
        <v>16</v>
      </c>
      <c r="F2452" s="40" t="str">
        <f t="shared" si="200"/>
        <v>davantes</v>
      </c>
      <c r="G2452" s="40" t="str">
        <f>VLOOKUP(F2452,'Effectif contrat'!A:B,2,FALSE)</f>
        <v>AIRBUS - TRAVAUX MOSE</v>
      </c>
      <c r="H2452" s="31" t="s">
        <v>112</v>
      </c>
      <c r="I2452" s="31" t="s">
        <v>113</v>
      </c>
      <c r="J2452" s="31" t="s">
        <v>114</v>
      </c>
      <c r="K2452" s="38">
        <v>0</v>
      </c>
      <c r="L2452" s="31">
        <v>1</v>
      </c>
      <c r="M2452" s="38">
        <v>0</v>
      </c>
      <c r="N2452" s="5"/>
      <c r="O2452" t="str">
        <f>VLOOKUP(I2452,Article_famille!A:B,2,FALSE)</f>
        <v>VPI</v>
      </c>
      <c r="P2452" t="e">
        <f>VLOOKUP(A2452,'Copier commandes wix'!I:N,4,FALSE)</f>
        <v>#N/A</v>
      </c>
      <c r="Q2452">
        <f>VLOOKUP(G2452,'effectif par contrat'!A:B,2,FALSE)</f>
        <v>5</v>
      </c>
    </row>
    <row r="2453" spans="1:17" x14ac:dyDescent="0.35">
      <c r="A2453" s="58" t="s">
        <v>2409</v>
      </c>
      <c r="B2453" s="40" t="s">
        <v>552</v>
      </c>
      <c r="C2453" s="40" t="str">
        <f t="shared" si="201"/>
        <v>eric</v>
      </c>
      <c r="D2453" s="40">
        <f t="shared" si="198"/>
        <v>5</v>
      </c>
      <c r="E2453" s="40">
        <f t="shared" si="199"/>
        <v>18</v>
      </c>
      <c r="F2453" s="40" t="str">
        <f t="shared" si="200"/>
        <v>sanchez-clary</v>
      </c>
      <c r="G2453" s="40" t="str">
        <f>VLOOKUP(F2453,'Effectif contrat'!A:B,2,FALSE)</f>
        <v>AIRBUS - MAINTENANCE FAL</v>
      </c>
      <c r="H2453" s="31" t="s">
        <v>112</v>
      </c>
      <c r="I2453" s="31" t="s">
        <v>208</v>
      </c>
      <c r="J2453" s="31" t="s">
        <v>605</v>
      </c>
      <c r="K2453" s="38">
        <v>0</v>
      </c>
      <c r="L2453" s="31">
        <v>3</v>
      </c>
      <c r="M2453" s="38">
        <v>0</v>
      </c>
      <c r="N2453" s="5"/>
      <c r="O2453" t="str">
        <f>VLOOKUP(I2453,Article_famille!A:B,2,FALSE)</f>
        <v>VPI</v>
      </c>
      <c r="P2453" t="e">
        <f>VLOOKUP(A2453,'Copier commandes wix'!I:N,4,FALSE)</f>
        <v>#N/A</v>
      </c>
      <c r="Q2453">
        <f>VLOOKUP(G2453,'effectif par contrat'!A:B,2,FALSE)</f>
        <v>38</v>
      </c>
    </row>
    <row r="2454" spans="1:17" x14ac:dyDescent="0.35">
      <c r="A2454" s="58" t="s">
        <v>2409</v>
      </c>
      <c r="B2454" s="40" t="s">
        <v>552</v>
      </c>
      <c r="C2454" s="40" t="str">
        <f t="shared" si="201"/>
        <v>eric</v>
      </c>
      <c r="D2454" s="40">
        <f t="shared" si="198"/>
        <v>5</v>
      </c>
      <c r="E2454" s="40">
        <f t="shared" si="199"/>
        <v>18</v>
      </c>
      <c r="F2454" s="40" t="str">
        <f t="shared" si="200"/>
        <v>sanchez-clary</v>
      </c>
      <c r="G2454" s="40" t="str">
        <f>VLOOKUP(F2454,'Effectif contrat'!A:B,2,FALSE)</f>
        <v>AIRBUS - MAINTENANCE FAL</v>
      </c>
      <c r="H2454" s="32" t="s">
        <v>112</v>
      </c>
      <c r="I2454" s="32" t="s">
        <v>207</v>
      </c>
      <c r="J2454" s="32" t="s">
        <v>490</v>
      </c>
      <c r="K2454" s="39">
        <v>0</v>
      </c>
      <c r="L2454" s="32">
        <v>5</v>
      </c>
      <c r="M2454" s="39">
        <v>0</v>
      </c>
      <c r="N2454" s="6"/>
      <c r="O2454" t="str">
        <f>VLOOKUP(I2454,Article_famille!A:B,2,FALSE)</f>
        <v>VPI</v>
      </c>
      <c r="P2454" t="e">
        <f>VLOOKUP(A2454,'Copier commandes wix'!I:N,4,FALSE)</f>
        <v>#N/A</v>
      </c>
      <c r="Q2454">
        <f>VLOOKUP(G2454,'effectif par contrat'!A:B,2,FALSE)</f>
        <v>38</v>
      </c>
    </row>
    <row r="2455" spans="1:17" x14ac:dyDescent="0.35">
      <c r="A2455" s="58" t="s">
        <v>2409</v>
      </c>
      <c r="B2455" s="40" t="s">
        <v>552</v>
      </c>
      <c r="C2455" s="40" t="str">
        <f t="shared" si="201"/>
        <v>eric</v>
      </c>
      <c r="D2455" s="40">
        <f t="shared" si="198"/>
        <v>5</v>
      </c>
      <c r="E2455" s="40">
        <f t="shared" si="199"/>
        <v>18</v>
      </c>
      <c r="F2455" s="40" t="str">
        <f t="shared" si="200"/>
        <v>sanchez-clary</v>
      </c>
      <c r="G2455" s="40" t="str">
        <f>VLOOKUP(F2455,'Effectif contrat'!A:B,2,FALSE)</f>
        <v>AIRBUS - MAINTENANCE FAL</v>
      </c>
      <c r="H2455" s="31" t="s">
        <v>112</v>
      </c>
      <c r="I2455" s="31" t="s">
        <v>113</v>
      </c>
      <c r="J2455" s="31" t="s">
        <v>15</v>
      </c>
      <c r="K2455" s="38">
        <v>0</v>
      </c>
      <c r="L2455" s="31">
        <v>5</v>
      </c>
      <c r="M2455" s="38">
        <v>0</v>
      </c>
      <c r="N2455" s="5"/>
      <c r="O2455" t="str">
        <f>VLOOKUP(I2455,Article_famille!A:B,2,FALSE)</f>
        <v>VPI</v>
      </c>
      <c r="P2455" t="e">
        <f>VLOOKUP(A2455,'Copier commandes wix'!I:N,4,FALSE)</f>
        <v>#N/A</v>
      </c>
      <c r="Q2455">
        <f>VLOOKUP(G2455,'effectif par contrat'!A:B,2,FALSE)</f>
        <v>38</v>
      </c>
    </row>
    <row r="2456" spans="1:17" x14ac:dyDescent="0.35">
      <c r="A2456" s="58" t="s">
        <v>2409</v>
      </c>
      <c r="B2456" s="40" t="s">
        <v>552</v>
      </c>
      <c r="C2456" s="40" t="str">
        <f t="shared" si="201"/>
        <v>eric</v>
      </c>
      <c r="D2456" s="40">
        <f t="shared" si="198"/>
        <v>5</v>
      </c>
      <c r="E2456" s="40">
        <f t="shared" si="199"/>
        <v>18</v>
      </c>
      <c r="F2456" s="40" t="str">
        <f t="shared" si="200"/>
        <v>sanchez-clary</v>
      </c>
      <c r="G2456" s="40" t="str">
        <f>VLOOKUP(F2456,'Effectif contrat'!A:B,2,FALSE)</f>
        <v>AIRBUS - MAINTENANCE FAL</v>
      </c>
      <c r="H2456" s="32" t="s">
        <v>574</v>
      </c>
      <c r="I2456" s="32" t="s">
        <v>575</v>
      </c>
      <c r="J2456" s="32">
        <v>44</v>
      </c>
      <c r="K2456" s="39">
        <v>61.5</v>
      </c>
      <c r="L2456" s="32">
        <v>1</v>
      </c>
      <c r="M2456" s="39">
        <v>61.5</v>
      </c>
      <c r="N2456" s="6"/>
      <c r="O2456" t="str">
        <f>VLOOKUP(I2456,Article_famille!A:B,2,FALSE)</f>
        <v>Pieds</v>
      </c>
      <c r="P2456" t="e">
        <f>VLOOKUP(A2456,'Copier commandes wix'!I:N,4,FALSE)</f>
        <v>#N/A</v>
      </c>
      <c r="Q2456">
        <f>VLOOKUP(G2456,'effectif par contrat'!A:B,2,FALSE)</f>
        <v>38</v>
      </c>
    </row>
    <row r="2457" spans="1:17" x14ac:dyDescent="0.35">
      <c r="A2457" s="58" t="s">
        <v>2410</v>
      </c>
      <c r="B2457" s="40" t="s">
        <v>552</v>
      </c>
      <c r="C2457" s="40" t="str">
        <f t="shared" si="201"/>
        <v>eric</v>
      </c>
      <c r="D2457" s="40">
        <f t="shared" si="198"/>
        <v>5</v>
      </c>
      <c r="E2457" s="40">
        <f t="shared" si="199"/>
        <v>18</v>
      </c>
      <c r="F2457" s="40" t="str">
        <f t="shared" si="200"/>
        <v>sanchez-clary</v>
      </c>
      <c r="G2457" s="40" t="str">
        <f>VLOOKUP(F2457,'Effectif contrat'!A:B,2,FALSE)</f>
        <v>AIRBUS - MAINTENANCE FAL</v>
      </c>
      <c r="H2457" s="31" t="s">
        <v>19</v>
      </c>
      <c r="I2457" s="31" t="s">
        <v>455</v>
      </c>
      <c r="J2457" s="31">
        <v>45</v>
      </c>
      <c r="K2457" s="38">
        <v>45.67</v>
      </c>
      <c r="L2457" s="31">
        <v>1</v>
      </c>
      <c r="M2457" s="38">
        <v>45.67</v>
      </c>
      <c r="N2457" s="5"/>
      <c r="O2457" t="str">
        <f>VLOOKUP(I2457,Article_famille!A:B,2,FALSE)</f>
        <v>Pieds</v>
      </c>
      <c r="P2457" t="e">
        <f>VLOOKUP(A2457,'Copier commandes wix'!I:N,4,FALSE)</f>
        <v>#N/A</v>
      </c>
      <c r="Q2457">
        <f>VLOOKUP(G2457,'effectif par contrat'!A:B,2,FALSE)</f>
        <v>38</v>
      </c>
    </row>
    <row r="2458" spans="1:17" x14ac:dyDescent="0.35">
      <c r="A2458" s="58" t="s">
        <v>2410</v>
      </c>
      <c r="B2458" s="40" t="s">
        <v>552</v>
      </c>
      <c r="C2458" s="40" t="str">
        <f t="shared" si="201"/>
        <v>eric</v>
      </c>
      <c r="D2458" s="40">
        <f t="shared" si="198"/>
        <v>5</v>
      </c>
      <c r="E2458" s="40">
        <f t="shared" si="199"/>
        <v>18</v>
      </c>
      <c r="F2458" s="40" t="str">
        <f t="shared" si="200"/>
        <v>sanchez-clary</v>
      </c>
      <c r="G2458" s="40" t="str">
        <f>VLOOKUP(F2458,'Effectif contrat'!A:B,2,FALSE)</f>
        <v>AIRBUS - MAINTENANCE FAL</v>
      </c>
      <c r="H2458" s="32" t="s">
        <v>19</v>
      </c>
      <c r="I2458" s="32" t="s">
        <v>455</v>
      </c>
      <c r="J2458" s="32">
        <v>43</v>
      </c>
      <c r="K2458" s="39">
        <v>45.67</v>
      </c>
      <c r="L2458" s="32">
        <v>1</v>
      </c>
      <c r="M2458" s="39">
        <v>45.67</v>
      </c>
      <c r="N2458" s="6"/>
      <c r="O2458" t="str">
        <f>VLOOKUP(I2458,Article_famille!A:B,2,FALSE)</f>
        <v>Pieds</v>
      </c>
      <c r="P2458" t="e">
        <f>VLOOKUP(A2458,'Copier commandes wix'!I:N,4,FALSE)</f>
        <v>#N/A</v>
      </c>
      <c r="Q2458">
        <f>VLOOKUP(G2458,'effectif par contrat'!A:B,2,FALSE)</f>
        <v>38</v>
      </c>
    </row>
    <row r="2459" spans="1:17" x14ac:dyDescent="0.35">
      <c r="A2459" s="58" t="s">
        <v>2410</v>
      </c>
      <c r="B2459" s="40" t="s">
        <v>552</v>
      </c>
      <c r="C2459" s="40" t="str">
        <f t="shared" si="201"/>
        <v>eric</v>
      </c>
      <c r="D2459" s="40">
        <f t="shared" si="198"/>
        <v>5</v>
      </c>
      <c r="E2459" s="40">
        <f t="shared" si="199"/>
        <v>18</v>
      </c>
      <c r="F2459" s="40" t="str">
        <f t="shared" si="200"/>
        <v>sanchez-clary</v>
      </c>
      <c r="G2459" s="40" t="str">
        <f>VLOOKUP(F2459,'Effectif contrat'!A:B,2,FALSE)</f>
        <v>AIRBUS - MAINTENANCE FAL</v>
      </c>
      <c r="H2459" s="31" t="s">
        <v>19</v>
      </c>
      <c r="I2459" s="31" t="s">
        <v>62</v>
      </c>
      <c r="J2459" s="31" t="s">
        <v>480</v>
      </c>
      <c r="K2459" s="38">
        <v>4.26</v>
      </c>
      <c r="L2459" s="31">
        <v>20</v>
      </c>
      <c r="M2459" s="38">
        <v>85.2</v>
      </c>
      <c r="N2459" s="5"/>
      <c r="O2459" t="str">
        <f>VLOOKUP(I2459,Article_famille!A:B,2,FALSE)</f>
        <v>Pieds</v>
      </c>
      <c r="P2459" t="e">
        <f>VLOOKUP(A2459,'Copier commandes wix'!I:N,4,FALSE)</f>
        <v>#N/A</v>
      </c>
      <c r="Q2459">
        <f>VLOOKUP(G2459,'effectif par contrat'!A:B,2,FALSE)</f>
        <v>38</v>
      </c>
    </row>
    <row r="2460" spans="1:17" x14ac:dyDescent="0.35">
      <c r="A2460" s="58" t="s">
        <v>2410</v>
      </c>
      <c r="B2460" s="40" t="s">
        <v>552</v>
      </c>
      <c r="C2460" s="40" t="str">
        <f t="shared" si="201"/>
        <v>eric</v>
      </c>
      <c r="D2460" s="40">
        <f t="shared" si="198"/>
        <v>5</v>
      </c>
      <c r="E2460" s="40">
        <f t="shared" si="199"/>
        <v>18</v>
      </c>
      <c r="F2460" s="40" t="str">
        <f t="shared" si="200"/>
        <v>sanchez-clary</v>
      </c>
      <c r="G2460" s="40" t="str">
        <f>VLOOKUP(F2460,'Effectif contrat'!A:B,2,FALSE)</f>
        <v>AIRBUS - MAINTENANCE FAL</v>
      </c>
      <c r="H2460" s="32" t="s">
        <v>19</v>
      </c>
      <c r="I2460" s="32" t="s">
        <v>20</v>
      </c>
      <c r="J2460" s="32">
        <v>9</v>
      </c>
      <c r="K2460" s="39">
        <v>3.71</v>
      </c>
      <c r="L2460" s="32">
        <v>120</v>
      </c>
      <c r="M2460" s="39">
        <v>445.2</v>
      </c>
      <c r="N2460" s="6"/>
      <c r="O2460" t="str">
        <f>VLOOKUP(I2460,Article_famille!A:B,2,FALSE)</f>
        <v>Mains</v>
      </c>
      <c r="P2460" t="e">
        <f>VLOOKUP(A2460,'Copier commandes wix'!I:N,4,FALSE)</f>
        <v>#N/A</v>
      </c>
      <c r="Q2460">
        <f>VLOOKUP(G2460,'effectif par contrat'!A:B,2,FALSE)</f>
        <v>38</v>
      </c>
    </row>
    <row r="2461" spans="1:17" x14ac:dyDescent="0.35">
      <c r="A2461" s="58" t="s">
        <v>2410</v>
      </c>
      <c r="B2461" s="40" t="s">
        <v>552</v>
      </c>
      <c r="C2461" s="40" t="str">
        <f t="shared" si="201"/>
        <v>eric</v>
      </c>
      <c r="D2461" s="40">
        <f t="shared" si="198"/>
        <v>5</v>
      </c>
      <c r="E2461" s="40">
        <f t="shared" si="199"/>
        <v>18</v>
      </c>
      <c r="F2461" s="40" t="str">
        <f t="shared" si="200"/>
        <v>sanchez-clary</v>
      </c>
      <c r="G2461" s="40" t="str">
        <f>VLOOKUP(F2461,'Effectif contrat'!A:B,2,FALSE)</f>
        <v>AIRBUS - MAINTENANCE FAL</v>
      </c>
      <c r="H2461" s="31" t="s">
        <v>574</v>
      </c>
      <c r="I2461" s="31" t="s">
        <v>575</v>
      </c>
      <c r="J2461" s="31">
        <v>39</v>
      </c>
      <c r="K2461" s="38">
        <v>61.5</v>
      </c>
      <c r="L2461" s="31">
        <v>1</v>
      </c>
      <c r="M2461" s="38">
        <v>61.5</v>
      </c>
      <c r="N2461" s="5"/>
      <c r="O2461" t="str">
        <f>VLOOKUP(I2461,Article_famille!A:B,2,FALSE)</f>
        <v>Pieds</v>
      </c>
      <c r="P2461" t="e">
        <f>VLOOKUP(A2461,'Copier commandes wix'!I:N,4,FALSE)</f>
        <v>#N/A</v>
      </c>
      <c r="Q2461">
        <f>VLOOKUP(G2461,'effectif par contrat'!A:B,2,FALSE)</f>
        <v>38</v>
      </c>
    </row>
    <row r="2462" spans="1:17" x14ac:dyDescent="0.35">
      <c r="A2462" s="58" t="s">
        <v>2410</v>
      </c>
      <c r="B2462" s="40" t="s">
        <v>552</v>
      </c>
      <c r="C2462" s="40" t="str">
        <f t="shared" si="201"/>
        <v>eric</v>
      </c>
      <c r="D2462" s="40">
        <f t="shared" si="198"/>
        <v>5</v>
      </c>
      <c r="E2462" s="40">
        <f t="shared" si="199"/>
        <v>18</v>
      </c>
      <c r="F2462" s="40" t="str">
        <f t="shared" si="200"/>
        <v>sanchez-clary</v>
      </c>
      <c r="G2462" s="40" t="str">
        <f>VLOOKUP(F2462,'Effectif contrat'!A:B,2,FALSE)</f>
        <v>AIRBUS - MAINTENANCE FAL</v>
      </c>
      <c r="H2462" s="32" t="s">
        <v>19</v>
      </c>
      <c r="I2462" s="32" t="s">
        <v>467</v>
      </c>
      <c r="J2462" s="32"/>
      <c r="K2462" s="39">
        <v>10.09</v>
      </c>
      <c r="L2462" s="32">
        <v>20</v>
      </c>
      <c r="M2462" s="39">
        <v>201.8</v>
      </c>
      <c r="N2462" s="6"/>
      <c r="O2462" t="str">
        <f>VLOOKUP(I2462,Article_famille!A:B,2,FALSE)</f>
        <v>Yeux</v>
      </c>
      <c r="P2462" t="e">
        <f>VLOOKUP(A2462,'Copier commandes wix'!I:N,4,FALSE)</f>
        <v>#N/A</v>
      </c>
      <c r="Q2462">
        <f>VLOOKUP(G2462,'effectif par contrat'!A:B,2,FALSE)</f>
        <v>38</v>
      </c>
    </row>
    <row r="2463" spans="1:17" x14ac:dyDescent="0.35">
      <c r="A2463" s="58" t="s">
        <v>2410</v>
      </c>
      <c r="B2463" s="40" t="s">
        <v>552</v>
      </c>
      <c r="C2463" s="40" t="str">
        <f t="shared" si="201"/>
        <v>eric</v>
      </c>
      <c r="D2463" s="40">
        <f t="shared" si="198"/>
        <v>5</v>
      </c>
      <c r="E2463" s="40">
        <f t="shared" si="199"/>
        <v>18</v>
      </c>
      <c r="F2463" s="40" t="str">
        <f t="shared" si="200"/>
        <v>sanchez-clary</v>
      </c>
      <c r="G2463" s="40" t="str">
        <f>VLOOKUP(F2463,'Effectif contrat'!A:B,2,FALSE)</f>
        <v>AIRBUS - MAINTENANCE FAL</v>
      </c>
      <c r="H2463" s="31" t="s">
        <v>19</v>
      </c>
      <c r="I2463" s="31" t="s">
        <v>2287</v>
      </c>
      <c r="J2463" s="31" t="s">
        <v>209</v>
      </c>
      <c r="K2463" s="38">
        <v>6.64</v>
      </c>
      <c r="L2463" s="31">
        <v>10</v>
      </c>
      <c r="M2463" s="38">
        <v>66.400000000000006</v>
      </c>
      <c r="N2463" s="5"/>
      <c r="O2463" t="str">
        <f>VLOOKUP(I2463,Article_famille!A:B,2,FALSE)</f>
        <v>Mains</v>
      </c>
      <c r="P2463" t="e">
        <f>VLOOKUP(A2463,'Copier commandes wix'!I:N,4,FALSE)</f>
        <v>#N/A</v>
      </c>
      <c r="Q2463">
        <f>VLOOKUP(G2463,'effectif par contrat'!A:B,2,FALSE)</f>
        <v>38</v>
      </c>
    </row>
    <row r="2464" spans="1:17" x14ac:dyDescent="0.35">
      <c r="A2464" s="58" t="s">
        <v>2410</v>
      </c>
      <c r="B2464" s="40" t="s">
        <v>552</v>
      </c>
      <c r="C2464" s="40" t="str">
        <f t="shared" si="201"/>
        <v>eric</v>
      </c>
      <c r="D2464" s="40">
        <f t="shared" si="198"/>
        <v>5</v>
      </c>
      <c r="E2464" s="40">
        <f t="shared" si="199"/>
        <v>18</v>
      </c>
      <c r="F2464" s="40" t="str">
        <f t="shared" si="200"/>
        <v>sanchez-clary</v>
      </c>
      <c r="G2464" s="40" t="str">
        <f>VLOOKUP(F2464,'Effectif contrat'!A:B,2,FALSE)</f>
        <v>AIRBUS - MAINTENANCE FAL</v>
      </c>
      <c r="H2464" s="32" t="s">
        <v>19</v>
      </c>
      <c r="I2464" s="32" t="s">
        <v>2287</v>
      </c>
      <c r="J2464" s="32" t="s">
        <v>15</v>
      </c>
      <c r="K2464" s="39">
        <v>6.64</v>
      </c>
      <c r="L2464" s="32">
        <v>10</v>
      </c>
      <c r="M2464" s="39">
        <v>66.400000000000006</v>
      </c>
      <c r="N2464" s="6"/>
      <c r="O2464" t="str">
        <f>VLOOKUP(I2464,Article_famille!A:B,2,FALSE)</f>
        <v>Mains</v>
      </c>
      <c r="P2464" t="e">
        <f>VLOOKUP(A2464,'Copier commandes wix'!I:N,4,FALSE)</f>
        <v>#N/A</v>
      </c>
      <c r="Q2464">
        <f>VLOOKUP(G2464,'effectif par contrat'!A:B,2,FALSE)</f>
        <v>38</v>
      </c>
    </row>
    <row r="2465" spans="1:17" x14ac:dyDescent="0.35">
      <c r="A2465" s="58" t="s">
        <v>2410</v>
      </c>
      <c r="B2465" s="40" t="s">
        <v>552</v>
      </c>
      <c r="C2465" s="40" t="str">
        <f t="shared" si="201"/>
        <v>eric</v>
      </c>
      <c r="D2465" s="40">
        <f t="shared" si="198"/>
        <v>5</v>
      </c>
      <c r="E2465" s="40">
        <f t="shared" si="199"/>
        <v>18</v>
      </c>
      <c r="F2465" s="40" t="str">
        <f t="shared" si="200"/>
        <v>sanchez-clary</v>
      </c>
      <c r="G2465" s="40" t="str">
        <f>VLOOKUP(F2465,'Effectif contrat'!A:B,2,FALSE)</f>
        <v>AIRBUS - MAINTENANCE FAL</v>
      </c>
      <c r="H2465" s="31" t="s">
        <v>19</v>
      </c>
      <c r="I2465" s="31" t="s">
        <v>2287</v>
      </c>
      <c r="J2465" s="31" t="s">
        <v>13</v>
      </c>
      <c r="K2465" s="38">
        <v>6.64</v>
      </c>
      <c r="L2465" s="31">
        <v>10</v>
      </c>
      <c r="M2465" s="38">
        <v>66.400000000000006</v>
      </c>
      <c r="N2465" s="5"/>
      <c r="O2465" t="str">
        <f>VLOOKUP(I2465,Article_famille!A:B,2,FALSE)</f>
        <v>Mains</v>
      </c>
      <c r="P2465" t="e">
        <f>VLOOKUP(A2465,'Copier commandes wix'!I:N,4,FALSE)</f>
        <v>#N/A</v>
      </c>
      <c r="Q2465">
        <f>VLOOKUP(G2465,'effectif par contrat'!A:B,2,FALSE)</f>
        <v>38</v>
      </c>
    </row>
    <row r="2466" spans="1:17" x14ac:dyDescent="0.35">
      <c r="A2466" s="58" t="s">
        <v>2410</v>
      </c>
      <c r="B2466" s="40" t="s">
        <v>552</v>
      </c>
      <c r="C2466" s="40" t="str">
        <f t="shared" si="201"/>
        <v>eric</v>
      </c>
      <c r="D2466" s="40">
        <f t="shared" si="198"/>
        <v>5</v>
      </c>
      <c r="E2466" s="40">
        <f t="shared" si="199"/>
        <v>18</v>
      </c>
      <c r="F2466" s="40" t="str">
        <f t="shared" si="200"/>
        <v>sanchez-clary</v>
      </c>
      <c r="G2466" s="40" t="str">
        <f>VLOOKUP(F2466,'Effectif contrat'!A:B,2,FALSE)</f>
        <v>AIRBUS - MAINTENANCE FAL</v>
      </c>
      <c r="H2466" s="32" t="s">
        <v>19</v>
      </c>
      <c r="I2466" s="32" t="s">
        <v>20</v>
      </c>
      <c r="J2466" s="32">
        <v>8</v>
      </c>
      <c r="K2466" s="39">
        <v>3.71</v>
      </c>
      <c r="L2466" s="32">
        <v>96</v>
      </c>
      <c r="M2466" s="39">
        <v>356.16</v>
      </c>
      <c r="N2466" s="6"/>
      <c r="O2466" t="str">
        <f>VLOOKUP(I2466,Article_famille!A:B,2,FALSE)</f>
        <v>Mains</v>
      </c>
      <c r="P2466" t="e">
        <f>VLOOKUP(A2466,'Copier commandes wix'!I:N,4,FALSE)</f>
        <v>#N/A</v>
      </c>
      <c r="Q2466">
        <f>VLOOKUP(G2466,'effectif par contrat'!A:B,2,FALSE)</f>
        <v>38</v>
      </c>
    </row>
    <row r="2467" spans="1:17" x14ac:dyDescent="0.35">
      <c r="A2467" s="58" t="s">
        <v>2410</v>
      </c>
      <c r="B2467" s="40" t="s">
        <v>552</v>
      </c>
      <c r="C2467" s="40" t="str">
        <f t="shared" si="201"/>
        <v>eric</v>
      </c>
      <c r="D2467" s="40">
        <f t="shared" si="198"/>
        <v>5</v>
      </c>
      <c r="E2467" s="40">
        <f t="shared" si="199"/>
        <v>18</v>
      </c>
      <c r="F2467" s="40" t="str">
        <f t="shared" si="200"/>
        <v>sanchez-clary</v>
      </c>
      <c r="G2467" s="40" t="str">
        <f>VLOOKUP(F2467,'Effectif contrat'!A:B,2,FALSE)</f>
        <v>AIRBUS - MAINTENANCE FAL</v>
      </c>
      <c r="H2467" s="31" t="s">
        <v>19</v>
      </c>
      <c r="I2467" s="31" t="s">
        <v>20</v>
      </c>
      <c r="J2467" s="31">
        <v>10</v>
      </c>
      <c r="K2467" s="38">
        <v>3.71</v>
      </c>
      <c r="L2467" s="31">
        <v>60</v>
      </c>
      <c r="M2467" s="38">
        <v>222.6</v>
      </c>
      <c r="N2467" s="5"/>
      <c r="O2467" t="str">
        <f>VLOOKUP(I2467,Article_famille!A:B,2,FALSE)</f>
        <v>Mains</v>
      </c>
      <c r="P2467" t="e">
        <f>VLOOKUP(A2467,'Copier commandes wix'!I:N,4,FALSE)</f>
        <v>#N/A</v>
      </c>
      <c r="Q2467">
        <f>VLOOKUP(G2467,'effectif par contrat'!A:B,2,FALSE)</f>
        <v>38</v>
      </c>
    </row>
    <row r="2468" spans="1:17" x14ac:dyDescent="0.35">
      <c r="A2468" s="58" t="s">
        <v>2411</v>
      </c>
      <c r="B2468" s="40" t="s">
        <v>1602</v>
      </c>
      <c r="C2468" s="40" t="str">
        <f t="shared" si="201"/>
        <v>maxime</v>
      </c>
      <c r="D2468" s="40">
        <f t="shared" si="198"/>
        <v>7</v>
      </c>
      <c r="E2468" s="40">
        <f t="shared" si="199"/>
        <v>13</v>
      </c>
      <c r="F2468" s="40" t="str">
        <f t="shared" si="200"/>
        <v>sandre</v>
      </c>
      <c r="G2468" s="40" t="str">
        <f>VLOOKUP(F2468,'Effectif contrat'!A:B,2,FALSE)</f>
        <v xml:space="preserve">AIRBUS - MAINTENANCE OES </v>
      </c>
      <c r="H2468" s="31" t="s">
        <v>112</v>
      </c>
      <c r="I2468" s="31" t="s">
        <v>113</v>
      </c>
      <c r="J2468" s="31" t="s">
        <v>13</v>
      </c>
      <c r="K2468" s="38">
        <v>0</v>
      </c>
      <c r="L2468" s="31">
        <v>4</v>
      </c>
      <c r="M2468" s="38">
        <v>0</v>
      </c>
      <c r="N2468" s="5"/>
      <c r="O2468" t="str">
        <f>VLOOKUP(I2468,Article_famille!A:B,2,FALSE)</f>
        <v>VPI</v>
      </c>
      <c r="P2468" t="e">
        <f>VLOOKUP(A2468,'Copier commandes wix'!I:N,4,FALSE)</f>
        <v>#N/A</v>
      </c>
      <c r="Q2468">
        <f>VLOOKUP(G2468,'effectif par contrat'!A:B,2,FALSE)</f>
        <v>34</v>
      </c>
    </row>
    <row r="2469" spans="1:17" x14ac:dyDescent="0.35">
      <c r="A2469" s="58" t="s">
        <v>2412</v>
      </c>
      <c r="B2469" s="40" t="s">
        <v>1602</v>
      </c>
      <c r="C2469" s="40" t="str">
        <f t="shared" si="201"/>
        <v>maxime</v>
      </c>
      <c r="D2469" s="40">
        <f t="shared" si="198"/>
        <v>7</v>
      </c>
      <c r="E2469" s="40">
        <f t="shared" si="199"/>
        <v>13</v>
      </c>
      <c r="F2469" s="40" t="str">
        <f t="shared" si="200"/>
        <v>sandre</v>
      </c>
      <c r="G2469" s="40" t="str">
        <f>VLOOKUP(F2469,'Effectif contrat'!A:B,2,FALSE)</f>
        <v xml:space="preserve">AIRBUS - MAINTENANCE OES </v>
      </c>
      <c r="H2469" s="31" t="s">
        <v>19</v>
      </c>
      <c r="I2469" s="31" t="s">
        <v>499</v>
      </c>
      <c r="J2469" s="31"/>
      <c r="K2469" s="38">
        <v>12.9</v>
      </c>
      <c r="L2469" s="31">
        <v>8</v>
      </c>
      <c r="M2469" s="38">
        <v>103.2</v>
      </c>
      <c r="N2469" s="5"/>
      <c r="O2469" t="str">
        <f>VLOOKUP(I2469,Article_famille!A:B,2,FALSE)</f>
        <v>Tête</v>
      </c>
      <c r="P2469" t="e">
        <f>VLOOKUP(A2469,'Copier commandes wix'!I:N,4,FALSE)</f>
        <v>#N/A</v>
      </c>
      <c r="Q2469">
        <f>VLOOKUP(G2469,'effectif par contrat'!A:B,2,FALSE)</f>
        <v>34</v>
      </c>
    </row>
    <row r="2470" spans="1:17" x14ac:dyDescent="0.35">
      <c r="A2470" s="58" t="s">
        <v>2413</v>
      </c>
      <c r="B2470" s="40" t="s">
        <v>1567</v>
      </c>
      <c r="C2470" s="40" t="str">
        <f t="shared" si="201"/>
        <v>Tristan</v>
      </c>
      <c r="D2470" s="40">
        <f t="shared" si="198"/>
        <v>8</v>
      </c>
      <c r="E2470" s="40">
        <f t="shared" si="199"/>
        <v>16</v>
      </c>
      <c r="F2470" s="40" t="str">
        <f t="shared" si="200"/>
        <v>CALMELLY</v>
      </c>
      <c r="G2470" s="40" t="str">
        <f>VLOOKUP(F2470,'Effectif contrat'!A:B,2,FALSE)</f>
        <v xml:space="preserve">AIRBUS - MAINTENANCE OES </v>
      </c>
      <c r="H2470" s="31" t="s">
        <v>19</v>
      </c>
      <c r="I2470" s="31" t="s">
        <v>495</v>
      </c>
      <c r="J2470" s="31">
        <v>8</v>
      </c>
      <c r="K2470" s="38">
        <v>4.9400000000000004</v>
      </c>
      <c r="L2470" s="31">
        <v>1</v>
      </c>
      <c r="M2470" s="38">
        <v>4.9400000000000004</v>
      </c>
      <c r="N2470" s="5"/>
      <c r="O2470" t="str">
        <f>VLOOKUP(I2470,Article_famille!A:B,2,FALSE)</f>
        <v>Mains</v>
      </c>
      <c r="P2470" t="e">
        <f>VLOOKUP(A2470,'Copier commandes wix'!I:N,4,FALSE)</f>
        <v>#N/A</v>
      </c>
      <c r="Q2470">
        <f>VLOOKUP(G2470,'effectif par contrat'!A:B,2,FALSE)</f>
        <v>34</v>
      </c>
    </row>
    <row r="2471" spans="1:17" x14ac:dyDescent="0.35">
      <c r="A2471" s="58" t="s">
        <v>2413</v>
      </c>
      <c r="B2471" s="40" t="s">
        <v>1567</v>
      </c>
      <c r="C2471" s="40" t="str">
        <f t="shared" si="201"/>
        <v>Tristan</v>
      </c>
      <c r="D2471" s="40">
        <f t="shared" si="198"/>
        <v>8</v>
      </c>
      <c r="E2471" s="40">
        <f t="shared" si="199"/>
        <v>16</v>
      </c>
      <c r="F2471" s="40" t="str">
        <f t="shared" si="200"/>
        <v>CALMELLY</v>
      </c>
      <c r="G2471" s="40" t="str">
        <f>VLOOKUP(F2471,'Effectif contrat'!A:B,2,FALSE)</f>
        <v xml:space="preserve">AIRBUS - MAINTENANCE OES </v>
      </c>
      <c r="H2471" s="32" t="s">
        <v>19</v>
      </c>
      <c r="I2471" s="32" t="s">
        <v>495</v>
      </c>
      <c r="J2471" s="32">
        <v>9</v>
      </c>
      <c r="K2471" s="39">
        <v>4.9400000000000004</v>
      </c>
      <c r="L2471" s="32">
        <v>1</v>
      </c>
      <c r="M2471" s="39">
        <v>4.9400000000000004</v>
      </c>
      <c r="N2471" s="6"/>
      <c r="O2471" t="str">
        <f>VLOOKUP(I2471,Article_famille!A:B,2,FALSE)</f>
        <v>Mains</v>
      </c>
      <c r="P2471" t="e">
        <f>VLOOKUP(A2471,'Copier commandes wix'!I:N,4,FALSE)</f>
        <v>#N/A</v>
      </c>
      <c r="Q2471">
        <f>VLOOKUP(G2471,'effectif par contrat'!A:B,2,FALSE)</f>
        <v>34</v>
      </c>
    </row>
    <row r="2472" spans="1:17" x14ac:dyDescent="0.35">
      <c r="A2472" s="58" t="s">
        <v>2413</v>
      </c>
      <c r="B2472" s="40" t="s">
        <v>1567</v>
      </c>
      <c r="C2472" s="40" t="str">
        <f t="shared" si="201"/>
        <v>Tristan</v>
      </c>
      <c r="D2472" s="40">
        <f t="shared" si="198"/>
        <v>8</v>
      </c>
      <c r="E2472" s="40">
        <f t="shared" si="199"/>
        <v>16</v>
      </c>
      <c r="F2472" s="40" t="str">
        <f t="shared" si="200"/>
        <v>CALMELLY</v>
      </c>
      <c r="G2472" s="40" t="str">
        <f>VLOOKUP(F2472,'Effectif contrat'!A:B,2,FALSE)</f>
        <v xml:space="preserve">AIRBUS - MAINTENANCE OES </v>
      </c>
      <c r="H2472" s="31" t="s">
        <v>19</v>
      </c>
      <c r="I2472" s="31" t="s">
        <v>20</v>
      </c>
      <c r="J2472" s="31">
        <v>8</v>
      </c>
      <c r="K2472" s="38">
        <v>3.71</v>
      </c>
      <c r="L2472" s="31">
        <v>1</v>
      </c>
      <c r="M2472" s="38">
        <v>3.71</v>
      </c>
      <c r="N2472" s="5"/>
      <c r="O2472" t="str">
        <f>VLOOKUP(I2472,Article_famille!A:B,2,FALSE)</f>
        <v>Mains</v>
      </c>
      <c r="P2472" t="e">
        <f>VLOOKUP(A2472,'Copier commandes wix'!I:N,4,FALSE)</f>
        <v>#N/A</v>
      </c>
      <c r="Q2472">
        <f>VLOOKUP(G2472,'effectif par contrat'!A:B,2,FALSE)</f>
        <v>34</v>
      </c>
    </row>
    <row r="2473" spans="1:17" x14ac:dyDescent="0.35">
      <c r="A2473" s="58" t="s">
        <v>2413</v>
      </c>
      <c r="B2473" s="40" t="s">
        <v>1567</v>
      </c>
      <c r="C2473" s="40" t="str">
        <f t="shared" si="201"/>
        <v>Tristan</v>
      </c>
      <c r="D2473" s="40">
        <f t="shared" ref="D2473:D2536" si="202">LEN(C2473)+1</f>
        <v>8</v>
      </c>
      <c r="E2473" s="40">
        <f t="shared" ref="E2473:E2536" si="203">LEN(B2473)</f>
        <v>16</v>
      </c>
      <c r="F2473" s="40" t="str">
        <f t="shared" si="200"/>
        <v>CALMELLY</v>
      </c>
      <c r="G2473" s="40" t="str">
        <f>VLOOKUP(F2473,'Effectif contrat'!A:B,2,FALSE)</f>
        <v xml:space="preserve">AIRBUS - MAINTENANCE OES </v>
      </c>
      <c r="H2473" s="32" t="s">
        <v>19</v>
      </c>
      <c r="I2473" s="32" t="s">
        <v>163</v>
      </c>
      <c r="J2473" s="32" t="s">
        <v>222</v>
      </c>
      <c r="K2473" s="39">
        <v>3.36</v>
      </c>
      <c r="L2473" s="32">
        <v>2</v>
      </c>
      <c r="M2473" s="39">
        <v>6.72</v>
      </c>
      <c r="N2473" s="6"/>
      <c r="O2473" t="str">
        <f>VLOOKUP(I2473,Article_famille!A:B,2,FALSE)</f>
        <v>Corps</v>
      </c>
      <c r="P2473" t="e">
        <f>VLOOKUP(A2473,'Copier commandes wix'!I:N,4,FALSE)</f>
        <v>#N/A</v>
      </c>
      <c r="Q2473">
        <f>VLOOKUP(G2473,'effectif par contrat'!A:B,2,FALSE)</f>
        <v>34</v>
      </c>
    </row>
    <row r="2474" spans="1:17" x14ac:dyDescent="0.35">
      <c r="A2474" s="58" t="s">
        <v>2413</v>
      </c>
      <c r="B2474" s="40" t="s">
        <v>1567</v>
      </c>
      <c r="C2474" s="40" t="str">
        <f t="shared" si="201"/>
        <v>Tristan</v>
      </c>
      <c r="D2474" s="40">
        <f t="shared" si="202"/>
        <v>8</v>
      </c>
      <c r="E2474" s="40">
        <f t="shared" si="203"/>
        <v>16</v>
      </c>
      <c r="F2474" s="40" t="str">
        <f t="shared" si="200"/>
        <v>CALMELLY</v>
      </c>
      <c r="G2474" s="40" t="str">
        <f>VLOOKUP(F2474,'Effectif contrat'!A:B,2,FALSE)</f>
        <v xml:space="preserve">AIRBUS - MAINTENANCE OES </v>
      </c>
      <c r="H2474" s="31" t="s">
        <v>19</v>
      </c>
      <c r="I2474" s="31" t="s">
        <v>499</v>
      </c>
      <c r="J2474" s="31"/>
      <c r="K2474" s="38">
        <v>12.9</v>
      </c>
      <c r="L2474" s="31">
        <v>3</v>
      </c>
      <c r="M2474" s="38">
        <v>38.700000000000003</v>
      </c>
      <c r="N2474" s="5"/>
      <c r="O2474" t="str">
        <f>VLOOKUP(I2474,Article_famille!A:B,2,FALSE)</f>
        <v>Tête</v>
      </c>
      <c r="P2474" t="e">
        <f>VLOOKUP(A2474,'Copier commandes wix'!I:N,4,FALSE)</f>
        <v>#N/A</v>
      </c>
      <c r="Q2474">
        <f>VLOOKUP(G2474,'effectif par contrat'!A:B,2,FALSE)</f>
        <v>34</v>
      </c>
    </row>
    <row r="2475" spans="1:17" x14ac:dyDescent="0.35">
      <c r="A2475" s="58" t="s">
        <v>2414</v>
      </c>
      <c r="B2475" s="40" t="s">
        <v>451</v>
      </c>
      <c r="C2475" s="40" t="str">
        <f t="shared" si="201"/>
        <v>stephane</v>
      </c>
      <c r="D2475" s="40">
        <f t="shared" si="202"/>
        <v>9</v>
      </c>
      <c r="E2475" s="40">
        <f t="shared" si="203"/>
        <v>16</v>
      </c>
      <c r="F2475" s="40" t="str">
        <f t="shared" si="200"/>
        <v>mirouze</v>
      </c>
      <c r="G2475" s="40" t="str">
        <f>VLOOKUP(F2475,'Effectif contrat'!A:B,2,FALSE)</f>
        <v>ATELIER B05</v>
      </c>
      <c r="H2475" s="31" t="s">
        <v>19</v>
      </c>
      <c r="I2475" s="31" t="s">
        <v>468</v>
      </c>
      <c r="J2475" s="31"/>
      <c r="K2475" s="38">
        <v>5.63</v>
      </c>
      <c r="L2475" s="31">
        <v>2</v>
      </c>
      <c r="M2475" s="38">
        <v>11.26</v>
      </c>
      <c r="N2475" s="5"/>
      <c r="O2475" t="str">
        <f>VLOOKUP(I2475,Article_famille!A:B,2,FALSE)</f>
        <v>Yeux</v>
      </c>
      <c r="P2475" t="e">
        <f>VLOOKUP(A2475,'Copier commandes wix'!I:N,4,FALSE)</f>
        <v>#N/A</v>
      </c>
      <c r="Q2475">
        <f>VLOOKUP(G2475,'effectif par contrat'!A:B,2,FALSE)</f>
        <v>5</v>
      </c>
    </row>
    <row r="2476" spans="1:17" x14ac:dyDescent="0.35">
      <c r="A2476" s="58" t="s">
        <v>2414</v>
      </c>
      <c r="B2476" s="40" t="s">
        <v>451</v>
      </c>
      <c r="C2476" s="40" t="str">
        <f t="shared" si="201"/>
        <v>stephane</v>
      </c>
      <c r="D2476" s="40">
        <f t="shared" si="202"/>
        <v>9</v>
      </c>
      <c r="E2476" s="40">
        <f t="shared" si="203"/>
        <v>16</v>
      </c>
      <c r="F2476" s="40" t="str">
        <f t="shared" si="200"/>
        <v>mirouze</v>
      </c>
      <c r="G2476" s="40" t="str">
        <f>VLOOKUP(F2476,'Effectif contrat'!A:B,2,FALSE)</f>
        <v>ATELIER B05</v>
      </c>
      <c r="H2476" s="32" t="s">
        <v>25</v>
      </c>
      <c r="I2476" s="32" t="s">
        <v>26</v>
      </c>
      <c r="J2476" s="32">
        <v>44</v>
      </c>
      <c r="K2476" s="39">
        <v>48.91</v>
      </c>
      <c r="L2476" s="32">
        <v>1</v>
      </c>
      <c r="M2476" s="39">
        <v>48.91</v>
      </c>
      <c r="N2476" s="6"/>
      <c r="O2476" t="str">
        <f>VLOOKUP(I2476,Article_famille!A:B,2,FALSE)</f>
        <v>Pieds</v>
      </c>
      <c r="P2476" t="e">
        <f>VLOOKUP(A2476,'Copier commandes wix'!I:N,4,FALSE)</f>
        <v>#N/A</v>
      </c>
      <c r="Q2476">
        <f>VLOOKUP(G2476,'effectif par contrat'!A:B,2,FALSE)</f>
        <v>5</v>
      </c>
    </row>
    <row r="2477" spans="1:17" x14ac:dyDescent="0.35">
      <c r="A2477" s="58" t="s">
        <v>2415</v>
      </c>
      <c r="B2477" s="40" t="s">
        <v>96</v>
      </c>
      <c r="C2477" s="40" t="str">
        <f t="shared" si="201"/>
        <v>christophe</v>
      </c>
      <c r="D2477" s="40">
        <f t="shared" si="202"/>
        <v>11</v>
      </c>
      <c r="E2477" s="40">
        <f t="shared" si="203"/>
        <v>21</v>
      </c>
      <c r="F2477" s="40" t="str">
        <f t="shared" si="200"/>
        <v>suberville</v>
      </c>
      <c r="G2477" s="40" t="str">
        <f>VLOOKUP(F2477,'Effectif contrat'!A:B,2,FALSE)</f>
        <v>ATR - MAINTENANCE</v>
      </c>
      <c r="H2477" s="31" t="s">
        <v>19</v>
      </c>
      <c r="I2477" s="31" t="s">
        <v>20</v>
      </c>
      <c r="J2477" s="31">
        <v>9</v>
      </c>
      <c r="K2477" s="38">
        <v>3.71</v>
      </c>
      <c r="L2477" s="31">
        <v>5</v>
      </c>
      <c r="M2477" s="38">
        <v>18.55</v>
      </c>
      <c r="N2477" s="5"/>
      <c r="O2477" t="str">
        <f>VLOOKUP(I2477,Article_famille!A:B,2,FALSE)</f>
        <v>Mains</v>
      </c>
      <c r="P2477" t="e">
        <f>VLOOKUP(A2477,'Copier commandes wix'!I:N,4,FALSE)</f>
        <v>#N/A</v>
      </c>
      <c r="Q2477">
        <f>VLOOKUP(G2477,'effectif par contrat'!A:B,2,FALSE)</f>
        <v>7</v>
      </c>
    </row>
    <row r="2478" spans="1:17" x14ac:dyDescent="0.35">
      <c r="A2478" s="58" t="s">
        <v>2416</v>
      </c>
      <c r="B2478" s="40" t="s">
        <v>117</v>
      </c>
      <c r="C2478" s="40" t="str">
        <f t="shared" si="201"/>
        <v>alexis</v>
      </c>
      <c r="D2478" s="40">
        <f t="shared" si="202"/>
        <v>7</v>
      </c>
      <c r="E2478" s="40">
        <f t="shared" si="203"/>
        <v>15</v>
      </c>
      <c r="F2478" s="40" t="str">
        <f t="shared" si="200"/>
        <v>tamowski</v>
      </c>
      <c r="G2478" s="40" t="str">
        <f>VLOOKUP(F2478,'Effectif contrat'!A:B,2,FALSE)</f>
        <v>AIRBUS - MAINTENANCE MOSE</v>
      </c>
      <c r="H2478" s="31" t="s">
        <v>19</v>
      </c>
      <c r="I2478" s="31" t="s">
        <v>83</v>
      </c>
      <c r="J2478" s="31" t="s">
        <v>84</v>
      </c>
      <c r="K2478" s="38">
        <v>1.1100000000000001</v>
      </c>
      <c r="L2478" s="31">
        <v>30</v>
      </c>
      <c r="M2478" s="38">
        <v>33.299999999999997</v>
      </c>
      <c r="N2478" s="5"/>
      <c r="O2478" t="str">
        <f>VLOOKUP(I2478,Article_famille!A:B,2,FALSE)</f>
        <v>Mains</v>
      </c>
      <c r="P2478" t="e">
        <f>VLOOKUP(A2478,'Copier commandes wix'!I:N,4,FALSE)</f>
        <v>#N/A</v>
      </c>
      <c r="Q2478">
        <f>VLOOKUP(G2478,'effectif par contrat'!A:B,2,FALSE)</f>
        <v>37</v>
      </c>
    </row>
    <row r="2479" spans="1:17" x14ac:dyDescent="0.35">
      <c r="A2479" s="58" t="s">
        <v>2416</v>
      </c>
      <c r="B2479" s="40" t="s">
        <v>117</v>
      </c>
      <c r="C2479" s="40" t="str">
        <f t="shared" si="201"/>
        <v>alexis</v>
      </c>
      <c r="D2479" s="40">
        <f t="shared" si="202"/>
        <v>7</v>
      </c>
      <c r="E2479" s="40">
        <f t="shared" si="203"/>
        <v>15</v>
      </c>
      <c r="F2479" s="40" t="str">
        <f t="shared" si="200"/>
        <v>tamowski</v>
      </c>
      <c r="G2479" s="40" t="str">
        <f>VLOOKUP(F2479,'Effectif contrat'!A:B,2,FALSE)</f>
        <v>AIRBUS - MAINTENANCE MOSE</v>
      </c>
      <c r="H2479" s="32" t="s">
        <v>19</v>
      </c>
      <c r="I2479" s="32" t="s">
        <v>83</v>
      </c>
      <c r="J2479" s="32" t="s">
        <v>85</v>
      </c>
      <c r="K2479" s="39">
        <v>1.1100000000000001</v>
      </c>
      <c r="L2479" s="32">
        <v>30</v>
      </c>
      <c r="M2479" s="39">
        <v>33.299999999999997</v>
      </c>
      <c r="N2479" s="6"/>
      <c r="O2479" t="str">
        <f>VLOOKUP(I2479,Article_famille!A:B,2,FALSE)</f>
        <v>Mains</v>
      </c>
      <c r="P2479" t="e">
        <f>VLOOKUP(A2479,'Copier commandes wix'!I:N,4,FALSE)</f>
        <v>#N/A</v>
      </c>
      <c r="Q2479">
        <f>VLOOKUP(G2479,'effectif par contrat'!A:B,2,FALSE)</f>
        <v>37</v>
      </c>
    </row>
    <row r="2480" spans="1:17" x14ac:dyDescent="0.35">
      <c r="A2480" s="58" t="s">
        <v>2416</v>
      </c>
      <c r="B2480" s="40" t="s">
        <v>117</v>
      </c>
      <c r="C2480" s="40" t="str">
        <f t="shared" si="201"/>
        <v>alexis</v>
      </c>
      <c r="D2480" s="40">
        <f t="shared" si="202"/>
        <v>7</v>
      </c>
      <c r="E2480" s="40">
        <f t="shared" si="203"/>
        <v>15</v>
      </c>
      <c r="F2480" s="40" t="str">
        <f t="shared" si="200"/>
        <v>tamowski</v>
      </c>
      <c r="G2480" s="40" t="str">
        <f>VLOOKUP(F2480,'Effectif contrat'!A:B,2,FALSE)</f>
        <v>AIRBUS - MAINTENANCE MOSE</v>
      </c>
      <c r="H2480" s="31" t="s">
        <v>19</v>
      </c>
      <c r="I2480" s="31" t="s">
        <v>27</v>
      </c>
      <c r="J2480" s="31"/>
      <c r="K2480" s="38">
        <v>18.350000000000001</v>
      </c>
      <c r="L2480" s="31">
        <v>15</v>
      </c>
      <c r="M2480" s="38">
        <v>275.25</v>
      </c>
      <c r="N2480" s="5"/>
      <c r="O2480" t="str">
        <f>VLOOKUP(I2480,Article_famille!A:B,2,FALSE)</f>
        <v>Respiratoire</v>
      </c>
      <c r="P2480" t="e">
        <f>VLOOKUP(A2480,'Copier commandes wix'!I:N,4,FALSE)</f>
        <v>#N/A</v>
      </c>
      <c r="Q2480">
        <f>VLOOKUP(G2480,'effectif par contrat'!A:B,2,FALSE)</f>
        <v>37</v>
      </c>
    </row>
    <row r="2481" spans="1:17" x14ac:dyDescent="0.35">
      <c r="A2481" s="58" t="s">
        <v>2416</v>
      </c>
      <c r="B2481" s="40" t="s">
        <v>117</v>
      </c>
      <c r="C2481" s="40" t="str">
        <f t="shared" si="201"/>
        <v>alexis</v>
      </c>
      <c r="D2481" s="40">
        <f t="shared" si="202"/>
        <v>7</v>
      </c>
      <c r="E2481" s="40">
        <f t="shared" si="203"/>
        <v>15</v>
      </c>
      <c r="F2481" s="40" t="str">
        <f t="shared" si="200"/>
        <v>tamowski</v>
      </c>
      <c r="G2481" s="40" t="str">
        <f>VLOOKUP(F2481,'Effectif contrat'!A:B,2,FALSE)</f>
        <v>AIRBUS - MAINTENANCE MOSE</v>
      </c>
      <c r="H2481" s="32" t="s">
        <v>19</v>
      </c>
      <c r="I2481" s="32" t="s">
        <v>443</v>
      </c>
      <c r="J2481" s="32"/>
      <c r="K2481" s="39">
        <v>3.95</v>
      </c>
      <c r="L2481" s="32">
        <v>30</v>
      </c>
      <c r="M2481" s="39">
        <v>118.5</v>
      </c>
      <c r="N2481" s="6"/>
      <c r="O2481" t="str">
        <f>VLOOKUP(I2481,Article_famille!A:B,2,FALSE)</f>
        <v>Respiratoire</v>
      </c>
      <c r="P2481" t="e">
        <f>VLOOKUP(A2481,'Copier commandes wix'!I:N,4,FALSE)</f>
        <v>#N/A</v>
      </c>
      <c r="Q2481">
        <f>VLOOKUP(G2481,'effectif par contrat'!A:B,2,FALSE)</f>
        <v>37</v>
      </c>
    </row>
    <row r="2482" spans="1:17" x14ac:dyDescent="0.35">
      <c r="A2482" s="58" t="s">
        <v>2416</v>
      </c>
      <c r="B2482" s="40" t="s">
        <v>117</v>
      </c>
      <c r="C2482" s="40" t="str">
        <f t="shared" si="201"/>
        <v>alexis</v>
      </c>
      <c r="D2482" s="40">
        <f t="shared" si="202"/>
        <v>7</v>
      </c>
      <c r="E2482" s="40">
        <f t="shared" si="203"/>
        <v>15</v>
      </c>
      <c r="F2482" s="40" t="str">
        <f t="shared" si="200"/>
        <v>tamowski</v>
      </c>
      <c r="G2482" s="40" t="str">
        <f>VLOOKUP(F2482,'Effectif contrat'!A:B,2,FALSE)</f>
        <v>AIRBUS - MAINTENANCE MOSE</v>
      </c>
      <c r="H2482" s="31" t="s">
        <v>19</v>
      </c>
      <c r="I2482" s="31" t="s">
        <v>495</v>
      </c>
      <c r="J2482" s="31">
        <v>8</v>
      </c>
      <c r="K2482" s="38">
        <v>4.9400000000000004</v>
      </c>
      <c r="L2482" s="31">
        <v>100</v>
      </c>
      <c r="M2482" s="38">
        <v>494</v>
      </c>
      <c r="N2482" s="5"/>
      <c r="O2482" t="str">
        <f>VLOOKUP(I2482,Article_famille!A:B,2,FALSE)</f>
        <v>Mains</v>
      </c>
      <c r="P2482" t="e">
        <f>VLOOKUP(A2482,'Copier commandes wix'!I:N,4,FALSE)</f>
        <v>#N/A</v>
      </c>
      <c r="Q2482">
        <f>VLOOKUP(G2482,'effectif par contrat'!A:B,2,FALSE)</f>
        <v>37</v>
      </c>
    </row>
    <row r="2483" spans="1:17" x14ac:dyDescent="0.35">
      <c r="A2483" s="58" t="s">
        <v>2416</v>
      </c>
      <c r="B2483" s="40" t="s">
        <v>117</v>
      </c>
      <c r="C2483" s="40" t="str">
        <f t="shared" si="201"/>
        <v>alexis</v>
      </c>
      <c r="D2483" s="40">
        <f t="shared" si="202"/>
        <v>7</v>
      </c>
      <c r="E2483" s="40">
        <f t="shared" si="203"/>
        <v>15</v>
      </c>
      <c r="F2483" s="40" t="str">
        <f t="shared" si="200"/>
        <v>tamowski</v>
      </c>
      <c r="G2483" s="40" t="str">
        <f>VLOOKUP(F2483,'Effectif contrat'!A:B,2,FALSE)</f>
        <v>AIRBUS - MAINTENANCE MOSE</v>
      </c>
      <c r="H2483" s="32" t="s">
        <v>19</v>
      </c>
      <c r="I2483" s="32" t="s">
        <v>66</v>
      </c>
      <c r="J2483" s="32"/>
      <c r="K2483" s="39">
        <v>7.51</v>
      </c>
      <c r="L2483" s="32">
        <v>30</v>
      </c>
      <c r="M2483" s="39">
        <v>225.3</v>
      </c>
      <c r="N2483" s="6"/>
      <c r="O2483" t="str">
        <f>VLOOKUP(I2483,Article_famille!A:B,2,FALSE)</f>
        <v>Yeux</v>
      </c>
      <c r="P2483" t="e">
        <f>VLOOKUP(A2483,'Copier commandes wix'!I:N,4,FALSE)</f>
        <v>#N/A</v>
      </c>
      <c r="Q2483">
        <f>VLOOKUP(G2483,'effectif par contrat'!A:B,2,FALSE)</f>
        <v>37</v>
      </c>
    </row>
    <row r="2484" spans="1:17" x14ac:dyDescent="0.35">
      <c r="A2484" s="58" t="s">
        <v>2417</v>
      </c>
      <c r="B2484" s="40" t="s">
        <v>614</v>
      </c>
      <c r="C2484" s="40" t="str">
        <f t="shared" si="201"/>
        <v>Vincent</v>
      </c>
      <c r="D2484" s="40">
        <f t="shared" si="202"/>
        <v>8</v>
      </c>
      <c r="E2484" s="40">
        <f t="shared" si="203"/>
        <v>16</v>
      </c>
      <c r="F2484" s="40" t="str">
        <f t="shared" si="200"/>
        <v>Davantes</v>
      </c>
      <c r="G2484" s="40" t="str">
        <f>VLOOKUP(F2484,'Effectif contrat'!A:B,2,FALSE)</f>
        <v>AIRBUS - TRAVAUX MOSE</v>
      </c>
      <c r="H2484" s="31" t="s">
        <v>19</v>
      </c>
      <c r="I2484" s="31" t="s">
        <v>561</v>
      </c>
      <c r="J2484" s="31"/>
      <c r="K2484" s="38">
        <v>105.35</v>
      </c>
      <c r="L2484" s="31">
        <v>2</v>
      </c>
      <c r="M2484" s="38">
        <v>210.7</v>
      </c>
      <c r="N2484" s="5"/>
      <c r="O2484" t="str">
        <f>VLOOKUP(I2484,Article_famille!A:B,2,FALSE)</f>
        <v>Travail en hauteur</v>
      </c>
      <c r="P2484" t="e">
        <f>VLOOKUP(A2484,'Copier commandes wix'!I:N,4,FALSE)</f>
        <v>#N/A</v>
      </c>
      <c r="Q2484">
        <f>VLOOKUP(G2484,'effectif par contrat'!A:B,2,FALSE)</f>
        <v>5</v>
      </c>
    </row>
    <row r="2485" spans="1:17" x14ac:dyDescent="0.35">
      <c r="A2485" s="58" t="s">
        <v>2419</v>
      </c>
      <c r="B2485" s="40" t="s">
        <v>2418</v>
      </c>
      <c r="C2485" s="40" t="str">
        <f t="shared" si="201"/>
        <v>Sébastien</v>
      </c>
      <c r="D2485" s="40">
        <f t="shared" si="202"/>
        <v>10</v>
      </c>
      <c r="E2485" s="40">
        <f t="shared" si="203"/>
        <v>16</v>
      </c>
      <c r="F2485" s="40" t="str">
        <f t="shared" si="200"/>
        <v>Sureda</v>
      </c>
      <c r="G2485" s="40" t="str">
        <f>VLOOKUP(F2485,'Effectif contrat'!A:B,2,FALSE)</f>
        <v>METHODES</v>
      </c>
      <c r="H2485" s="31" t="s">
        <v>112</v>
      </c>
      <c r="I2485" s="31" t="s">
        <v>208</v>
      </c>
      <c r="J2485" s="31" t="s">
        <v>608</v>
      </c>
      <c r="K2485" s="38">
        <v>0</v>
      </c>
      <c r="L2485" s="31">
        <v>2</v>
      </c>
      <c r="M2485" s="38">
        <v>0</v>
      </c>
      <c r="N2485" s="5"/>
      <c r="O2485" t="str">
        <f>VLOOKUP(I2485,Article_famille!A:B,2,FALSE)</f>
        <v>VPI</v>
      </c>
      <c r="P2485" t="e">
        <f>VLOOKUP(A2485,'Copier commandes wix'!I:N,4,FALSE)</f>
        <v>#N/A</v>
      </c>
      <c r="Q2485">
        <f>VLOOKUP(G2485,'effectif par contrat'!A:B,2,FALSE)</f>
        <v>9</v>
      </c>
    </row>
    <row r="2486" spans="1:17" x14ac:dyDescent="0.35">
      <c r="A2486" s="58" t="s">
        <v>2420</v>
      </c>
      <c r="B2486" s="40" t="s">
        <v>614</v>
      </c>
      <c r="C2486" s="40" t="str">
        <f t="shared" si="201"/>
        <v>Vincent</v>
      </c>
      <c r="D2486" s="40">
        <f t="shared" si="202"/>
        <v>8</v>
      </c>
      <c r="E2486" s="40">
        <f t="shared" si="203"/>
        <v>16</v>
      </c>
      <c r="F2486" s="40" t="str">
        <f t="shared" si="200"/>
        <v>Davantes</v>
      </c>
      <c r="G2486" s="40" t="str">
        <f>VLOOKUP(F2486,'Effectif contrat'!A:B,2,FALSE)</f>
        <v>AIRBUS - TRAVAUX MOSE</v>
      </c>
      <c r="H2486" s="31" t="s">
        <v>112</v>
      </c>
      <c r="I2486" s="31" t="s">
        <v>208</v>
      </c>
      <c r="J2486" s="31" t="s">
        <v>605</v>
      </c>
      <c r="K2486" s="38">
        <v>0</v>
      </c>
      <c r="L2486" s="31">
        <v>3</v>
      </c>
      <c r="M2486" s="38">
        <v>0</v>
      </c>
      <c r="N2486" s="5"/>
      <c r="O2486" t="str">
        <f>VLOOKUP(I2486,Article_famille!A:B,2,FALSE)</f>
        <v>VPI</v>
      </c>
      <c r="P2486" t="e">
        <f>VLOOKUP(A2486,'Copier commandes wix'!I:N,4,FALSE)</f>
        <v>#N/A</v>
      </c>
      <c r="Q2486">
        <f>VLOOKUP(G2486,'effectif par contrat'!A:B,2,FALSE)</f>
        <v>5</v>
      </c>
    </row>
    <row r="2487" spans="1:17" x14ac:dyDescent="0.35">
      <c r="A2487" s="58" t="s">
        <v>2420</v>
      </c>
      <c r="B2487" s="40" t="s">
        <v>614</v>
      </c>
      <c r="C2487" s="40" t="str">
        <f t="shared" si="201"/>
        <v>Vincent</v>
      </c>
      <c r="D2487" s="40">
        <f t="shared" si="202"/>
        <v>8</v>
      </c>
      <c r="E2487" s="40">
        <f t="shared" si="203"/>
        <v>16</v>
      </c>
      <c r="F2487" s="40" t="str">
        <f t="shared" si="200"/>
        <v>Davantes</v>
      </c>
      <c r="G2487" s="40" t="str">
        <f>VLOOKUP(F2487,'Effectif contrat'!A:B,2,FALSE)</f>
        <v>AIRBUS - TRAVAUX MOSE</v>
      </c>
      <c r="H2487" s="32" t="s">
        <v>112</v>
      </c>
      <c r="I2487" s="32" t="s">
        <v>207</v>
      </c>
      <c r="J2487" s="32" t="s">
        <v>506</v>
      </c>
      <c r="K2487" s="39">
        <v>0</v>
      </c>
      <c r="L2487" s="32">
        <v>5</v>
      </c>
      <c r="M2487" s="39">
        <v>0</v>
      </c>
      <c r="N2487" s="6"/>
      <c r="O2487" t="str">
        <f>VLOOKUP(I2487,Article_famille!A:B,2,FALSE)</f>
        <v>VPI</v>
      </c>
      <c r="P2487" t="e">
        <f>VLOOKUP(A2487,'Copier commandes wix'!I:N,4,FALSE)</f>
        <v>#N/A</v>
      </c>
      <c r="Q2487">
        <f>VLOOKUP(G2487,'effectif par contrat'!A:B,2,FALSE)</f>
        <v>5</v>
      </c>
    </row>
    <row r="2488" spans="1:17" x14ac:dyDescent="0.35">
      <c r="A2488" s="58" t="s">
        <v>2420</v>
      </c>
      <c r="B2488" s="40" t="s">
        <v>614</v>
      </c>
      <c r="C2488" s="40" t="str">
        <f t="shared" si="201"/>
        <v>Vincent</v>
      </c>
      <c r="D2488" s="40">
        <f t="shared" si="202"/>
        <v>8</v>
      </c>
      <c r="E2488" s="40">
        <f t="shared" si="203"/>
        <v>16</v>
      </c>
      <c r="F2488" s="40" t="str">
        <f t="shared" si="200"/>
        <v>Davantes</v>
      </c>
      <c r="G2488" s="40" t="str">
        <f>VLOOKUP(F2488,'Effectif contrat'!A:B,2,FALSE)</f>
        <v>AIRBUS - TRAVAUX MOSE</v>
      </c>
      <c r="H2488" s="31" t="s">
        <v>112</v>
      </c>
      <c r="I2488" s="31" t="s">
        <v>113</v>
      </c>
      <c r="J2488" s="31" t="s">
        <v>13</v>
      </c>
      <c r="K2488" s="38">
        <v>0</v>
      </c>
      <c r="L2488" s="31">
        <v>5</v>
      </c>
      <c r="M2488" s="38">
        <v>0</v>
      </c>
      <c r="N2488" s="5"/>
      <c r="O2488" t="str">
        <f>VLOOKUP(I2488,Article_famille!A:B,2,FALSE)</f>
        <v>VPI</v>
      </c>
      <c r="P2488" t="e">
        <f>VLOOKUP(A2488,'Copier commandes wix'!I:N,4,FALSE)</f>
        <v>#N/A</v>
      </c>
      <c r="Q2488">
        <f>VLOOKUP(G2488,'effectif par contrat'!A:B,2,FALSE)</f>
        <v>5</v>
      </c>
    </row>
    <row r="2489" spans="1:17" x14ac:dyDescent="0.35">
      <c r="A2489" s="58" t="s">
        <v>2422</v>
      </c>
      <c r="B2489" s="40" t="s">
        <v>2421</v>
      </c>
      <c r="C2489" s="40" t="str">
        <f t="shared" si="201"/>
        <v>DAVID</v>
      </c>
      <c r="D2489" s="40">
        <f t="shared" si="202"/>
        <v>6</v>
      </c>
      <c r="E2489" s="40">
        <f t="shared" si="203"/>
        <v>16</v>
      </c>
      <c r="F2489" s="40" t="str">
        <f t="shared" si="200"/>
        <v>BARBANCHON</v>
      </c>
      <c r="G2489" s="40" t="str">
        <f>VLOOKUP(F2489,'Effectif contrat'!A:B,2,FALSE)</f>
        <v>ITINERANT MOUREMBLES</v>
      </c>
      <c r="H2489" s="31" t="s">
        <v>574</v>
      </c>
      <c r="I2489" s="31" t="s">
        <v>575</v>
      </c>
      <c r="J2489" s="31">
        <v>41</v>
      </c>
      <c r="K2489" s="38">
        <v>61.5</v>
      </c>
      <c r="L2489" s="31">
        <v>1</v>
      </c>
      <c r="M2489" s="38">
        <v>61.5</v>
      </c>
      <c r="N2489" s="5"/>
      <c r="O2489" t="str">
        <f>VLOOKUP(I2489,Article_famille!A:B,2,FALSE)</f>
        <v>Pieds</v>
      </c>
      <c r="P2489" t="e">
        <f>VLOOKUP(A2489,'Copier commandes wix'!I:N,4,FALSE)</f>
        <v>#N/A</v>
      </c>
      <c r="Q2489">
        <f>VLOOKUP(G2489,'effectif par contrat'!A:B,2,FALSE)</f>
        <v>1</v>
      </c>
    </row>
    <row r="2490" spans="1:17" x14ac:dyDescent="0.35">
      <c r="A2490" s="58" t="s">
        <v>2422</v>
      </c>
      <c r="B2490" s="40" t="s">
        <v>2421</v>
      </c>
      <c r="C2490" s="40" t="str">
        <f t="shared" si="201"/>
        <v>DAVID</v>
      </c>
      <c r="D2490" s="40">
        <f t="shared" si="202"/>
        <v>6</v>
      </c>
      <c r="E2490" s="40">
        <f t="shared" si="203"/>
        <v>16</v>
      </c>
      <c r="F2490" s="40" t="str">
        <f t="shared" si="200"/>
        <v>BARBANCHON</v>
      </c>
      <c r="G2490" s="40" t="str">
        <f>VLOOKUP(F2490,'Effectif contrat'!A:B,2,FALSE)</f>
        <v>ITINERANT MOUREMBLES</v>
      </c>
      <c r="H2490" s="32" t="s">
        <v>19</v>
      </c>
      <c r="I2490" s="32" t="s">
        <v>499</v>
      </c>
      <c r="J2490" s="32"/>
      <c r="K2490" s="39">
        <v>12.9</v>
      </c>
      <c r="L2490" s="32">
        <v>1</v>
      </c>
      <c r="M2490" s="39">
        <v>12.9</v>
      </c>
      <c r="N2490" s="6"/>
      <c r="O2490" t="str">
        <f>VLOOKUP(I2490,Article_famille!A:B,2,FALSE)</f>
        <v>Tête</v>
      </c>
      <c r="P2490" t="e">
        <f>VLOOKUP(A2490,'Copier commandes wix'!I:N,4,FALSE)</f>
        <v>#N/A</v>
      </c>
      <c r="Q2490">
        <f>VLOOKUP(G2490,'effectif par contrat'!A:B,2,FALSE)</f>
        <v>1</v>
      </c>
    </row>
    <row r="2491" spans="1:17" x14ac:dyDescent="0.35">
      <c r="A2491" s="58" t="s">
        <v>2422</v>
      </c>
      <c r="B2491" s="40" t="s">
        <v>2421</v>
      </c>
      <c r="C2491" s="40" t="str">
        <f t="shared" si="201"/>
        <v>DAVID</v>
      </c>
      <c r="D2491" s="40">
        <f t="shared" si="202"/>
        <v>6</v>
      </c>
      <c r="E2491" s="40">
        <f t="shared" si="203"/>
        <v>16</v>
      </c>
      <c r="F2491" s="40" t="str">
        <f t="shared" si="200"/>
        <v>BARBANCHON</v>
      </c>
      <c r="G2491" s="40" t="str">
        <f>VLOOKUP(F2491,'Effectif contrat'!A:B,2,FALSE)</f>
        <v>ITINERANT MOUREMBLES</v>
      </c>
      <c r="H2491" s="31" t="s">
        <v>19</v>
      </c>
      <c r="I2491" s="31" t="s">
        <v>468</v>
      </c>
      <c r="J2491" s="31"/>
      <c r="K2491" s="38">
        <v>5.63</v>
      </c>
      <c r="L2491" s="31">
        <v>1</v>
      </c>
      <c r="M2491" s="38">
        <v>5.63</v>
      </c>
      <c r="N2491" s="5"/>
      <c r="O2491" t="str">
        <f>VLOOKUP(I2491,Article_famille!A:B,2,FALSE)</f>
        <v>Yeux</v>
      </c>
      <c r="P2491" t="e">
        <f>VLOOKUP(A2491,'Copier commandes wix'!I:N,4,FALSE)</f>
        <v>#N/A</v>
      </c>
      <c r="Q2491">
        <f>VLOOKUP(G2491,'effectif par contrat'!A:B,2,FALSE)</f>
        <v>1</v>
      </c>
    </row>
    <row r="2492" spans="1:17" x14ac:dyDescent="0.35">
      <c r="A2492" s="58" t="s">
        <v>2424</v>
      </c>
      <c r="B2492" s="40" t="s">
        <v>2423</v>
      </c>
      <c r="C2492" s="40" t="str">
        <f t="shared" si="201"/>
        <v>Kevin</v>
      </c>
      <c r="D2492" s="40">
        <f t="shared" si="202"/>
        <v>6</v>
      </c>
      <c r="E2492" s="40">
        <f t="shared" si="203"/>
        <v>13</v>
      </c>
      <c r="F2492" s="40" t="str">
        <f t="shared" si="200"/>
        <v>Perrier</v>
      </c>
      <c r="G2492" s="40" t="str">
        <f>VLOOKUP(F2492,'Effectif contrat'!A:B,2,FALSE)</f>
        <v>AIRBUS - MAINTENANCE FAL</v>
      </c>
      <c r="H2492" s="31" t="s">
        <v>112</v>
      </c>
      <c r="I2492" s="31" t="s">
        <v>207</v>
      </c>
      <c r="J2492" s="31" t="s">
        <v>490</v>
      </c>
      <c r="K2492" s="38">
        <v>0</v>
      </c>
      <c r="L2492" s="31">
        <v>2</v>
      </c>
      <c r="M2492" s="38">
        <v>0</v>
      </c>
      <c r="N2492" s="5"/>
      <c r="O2492" t="str">
        <f>VLOOKUP(I2492,Article_famille!A:B,2,FALSE)</f>
        <v>VPI</v>
      </c>
      <c r="P2492" t="e">
        <f>VLOOKUP(A2492,'Copier commandes wix'!I:N,4,FALSE)</f>
        <v>#N/A</v>
      </c>
      <c r="Q2492">
        <f>VLOOKUP(G2492,'effectif par contrat'!A:B,2,FALSE)</f>
        <v>38</v>
      </c>
    </row>
    <row r="2493" spans="1:17" x14ac:dyDescent="0.35">
      <c r="A2493" s="58" t="s">
        <v>2424</v>
      </c>
      <c r="B2493" s="40" t="s">
        <v>2423</v>
      </c>
      <c r="C2493" s="40" t="str">
        <f t="shared" si="201"/>
        <v>Kevin</v>
      </c>
      <c r="D2493" s="40">
        <f t="shared" si="202"/>
        <v>6</v>
      </c>
      <c r="E2493" s="40">
        <f t="shared" si="203"/>
        <v>13</v>
      </c>
      <c r="F2493" s="40" t="str">
        <f t="shared" ref="F2493:F2556" si="204">RIGHT(B2493,E2493-D2493)</f>
        <v>Perrier</v>
      </c>
      <c r="G2493" s="40" t="str">
        <f>VLOOKUP(F2493,'Effectif contrat'!A:B,2,FALSE)</f>
        <v>AIRBUS - MAINTENANCE FAL</v>
      </c>
      <c r="H2493" s="32" t="s">
        <v>112</v>
      </c>
      <c r="I2493" s="32" t="s">
        <v>208</v>
      </c>
      <c r="J2493" s="32" t="s">
        <v>605</v>
      </c>
      <c r="K2493" s="39">
        <v>0</v>
      </c>
      <c r="L2493" s="32">
        <v>2</v>
      </c>
      <c r="M2493" s="39">
        <v>0</v>
      </c>
      <c r="N2493" s="6"/>
      <c r="O2493" t="str">
        <f>VLOOKUP(I2493,Article_famille!A:B,2,FALSE)</f>
        <v>VPI</v>
      </c>
      <c r="P2493" t="e">
        <f>VLOOKUP(A2493,'Copier commandes wix'!I:N,4,FALSE)</f>
        <v>#N/A</v>
      </c>
      <c r="Q2493">
        <f>VLOOKUP(G2493,'effectif par contrat'!A:B,2,FALSE)</f>
        <v>38</v>
      </c>
    </row>
    <row r="2494" spans="1:17" x14ac:dyDescent="0.35">
      <c r="A2494" s="58" t="s">
        <v>2426</v>
      </c>
      <c r="B2494" s="40" t="s">
        <v>2425</v>
      </c>
      <c r="C2494" s="40" t="str">
        <f t="shared" ref="C2494:C2557" si="205">IFERROR(MID(B2494,1,FIND(" ",B2494,1)-1),"")</f>
        <v>Marius</v>
      </c>
      <c r="D2494" s="40">
        <f t="shared" si="202"/>
        <v>7</v>
      </c>
      <c r="E2494" s="40">
        <f t="shared" si="203"/>
        <v>14</v>
      </c>
      <c r="F2494" s="40" t="str">
        <f t="shared" si="204"/>
        <v>Leclerc</v>
      </c>
      <c r="G2494" s="40" t="str">
        <f>VLOOKUP(F2494,'Effectif contrat'!A:B,2,FALSE)</f>
        <v>AIRBUS - MAINTENANCE FAL</v>
      </c>
      <c r="H2494" s="31" t="s">
        <v>112</v>
      </c>
      <c r="I2494" s="31" t="s">
        <v>207</v>
      </c>
      <c r="J2494" s="31" t="s">
        <v>493</v>
      </c>
      <c r="K2494" s="38">
        <v>0</v>
      </c>
      <c r="L2494" s="31">
        <v>5</v>
      </c>
      <c r="M2494" s="38">
        <v>0</v>
      </c>
      <c r="N2494" s="5"/>
      <c r="O2494" t="str">
        <f>VLOOKUP(I2494,Article_famille!A:B,2,FALSE)</f>
        <v>VPI</v>
      </c>
      <c r="P2494" t="e">
        <f>VLOOKUP(A2494,'Copier commandes wix'!I:N,4,FALSE)</f>
        <v>#N/A</v>
      </c>
      <c r="Q2494">
        <f>VLOOKUP(G2494,'effectif par contrat'!A:B,2,FALSE)</f>
        <v>38</v>
      </c>
    </row>
    <row r="2495" spans="1:17" x14ac:dyDescent="0.35">
      <c r="A2495" s="58" t="s">
        <v>2426</v>
      </c>
      <c r="B2495" s="40" t="s">
        <v>2425</v>
      </c>
      <c r="C2495" s="40" t="str">
        <f t="shared" si="205"/>
        <v>Marius</v>
      </c>
      <c r="D2495" s="40">
        <f t="shared" si="202"/>
        <v>7</v>
      </c>
      <c r="E2495" s="40">
        <f t="shared" si="203"/>
        <v>14</v>
      </c>
      <c r="F2495" s="40" t="str">
        <f t="shared" si="204"/>
        <v>Leclerc</v>
      </c>
      <c r="G2495" s="40" t="str">
        <f>VLOOKUP(F2495,'Effectif contrat'!A:B,2,FALSE)</f>
        <v>AIRBUS - MAINTENANCE FAL</v>
      </c>
      <c r="H2495" s="32" t="s">
        <v>112</v>
      </c>
      <c r="I2495" s="32" t="s">
        <v>208</v>
      </c>
      <c r="J2495" s="32" t="s">
        <v>602</v>
      </c>
      <c r="K2495" s="39">
        <v>0</v>
      </c>
      <c r="L2495" s="32">
        <v>3</v>
      </c>
      <c r="M2495" s="39">
        <v>0</v>
      </c>
      <c r="N2495" s="6"/>
      <c r="O2495" t="str">
        <f>VLOOKUP(I2495,Article_famille!A:B,2,FALSE)</f>
        <v>VPI</v>
      </c>
      <c r="P2495" t="e">
        <f>VLOOKUP(A2495,'Copier commandes wix'!I:N,4,FALSE)</f>
        <v>#N/A</v>
      </c>
      <c r="Q2495">
        <f>VLOOKUP(G2495,'effectif par contrat'!A:B,2,FALSE)</f>
        <v>38</v>
      </c>
    </row>
    <row r="2496" spans="1:17" x14ac:dyDescent="0.35">
      <c r="A2496" s="58" t="s">
        <v>2426</v>
      </c>
      <c r="B2496" s="40" t="s">
        <v>2425</v>
      </c>
      <c r="C2496" s="40" t="str">
        <f t="shared" si="205"/>
        <v>Marius</v>
      </c>
      <c r="D2496" s="40">
        <f t="shared" si="202"/>
        <v>7</v>
      </c>
      <c r="E2496" s="40">
        <f t="shared" si="203"/>
        <v>14</v>
      </c>
      <c r="F2496" s="40" t="str">
        <f t="shared" si="204"/>
        <v>Leclerc</v>
      </c>
      <c r="G2496" s="40" t="str">
        <f>VLOOKUP(F2496,'Effectif contrat'!A:B,2,FALSE)</f>
        <v>AIRBUS - MAINTENANCE FAL</v>
      </c>
      <c r="H2496" s="31" t="s">
        <v>112</v>
      </c>
      <c r="I2496" s="31" t="s">
        <v>113</v>
      </c>
      <c r="J2496" s="31" t="s">
        <v>15</v>
      </c>
      <c r="K2496" s="38">
        <v>0</v>
      </c>
      <c r="L2496" s="31">
        <v>5</v>
      </c>
      <c r="M2496" s="38">
        <v>0</v>
      </c>
      <c r="N2496" s="5"/>
      <c r="O2496" t="str">
        <f>VLOOKUP(I2496,Article_famille!A:B,2,FALSE)</f>
        <v>VPI</v>
      </c>
      <c r="P2496" t="e">
        <f>VLOOKUP(A2496,'Copier commandes wix'!I:N,4,FALSE)</f>
        <v>#N/A</v>
      </c>
      <c r="Q2496">
        <f>VLOOKUP(G2496,'effectif par contrat'!A:B,2,FALSE)</f>
        <v>38</v>
      </c>
    </row>
    <row r="2497" spans="1:17" x14ac:dyDescent="0.35">
      <c r="A2497" s="58" t="s">
        <v>2426</v>
      </c>
      <c r="B2497" s="40" t="s">
        <v>2425</v>
      </c>
      <c r="C2497" s="40" t="str">
        <f t="shared" si="205"/>
        <v>Marius</v>
      </c>
      <c r="D2497" s="40">
        <f t="shared" si="202"/>
        <v>7</v>
      </c>
      <c r="E2497" s="40">
        <f t="shared" si="203"/>
        <v>14</v>
      </c>
      <c r="F2497" s="40" t="str">
        <f t="shared" si="204"/>
        <v>Leclerc</v>
      </c>
      <c r="G2497" s="40" t="str">
        <f>VLOOKUP(F2497,'Effectif contrat'!A:B,2,FALSE)</f>
        <v>AIRBUS - MAINTENANCE FAL</v>
      </c>
      <c r="H2497" s="32" t="s">
        <v>574</v>
      </c>
      <c r="I2497" s="32" t="s">
        <v>575</v>
      </c>
      <c r="J2497" s="32">
        <v>44</v>
      </c>
      <c r="K2497" s="39">
        <v>61.5</v>
      </c>
      <c r="L2497" s="32">
        <v>1</v>
      </c>
      <c r="M2497" s="39">
        <v>61.5</v>
      </c>
      <c r="N2497" s="6"/>
      <c r="O2497" t="str">
        <f>VLOOKUP(I2497,Article_famille!A:B,2,FALSE)</f>
        <v>Pieds</v>
      </c>
      <c r="P2497" t="e">
        <f>VLOOKUP(A2497,'Copier commandes wix'!I:N,4,FALSE)</f>
        <v>#N/A</v>
      </c>
      <c r="Q2497">
        <f>VLOOKUP(G2497,'effectif par contrat'!A:B,2,FALSE)</f>
        <v>38</v>
      </c>
    </row>
    <row r="2498" spans="1:17" x14ac:dyDescent="0.35">
      <c r="A2498" s="58" t="s">
        <v>2427</v>
      </c>
      <c r="B2498" s="40" t="s">
        <v>2421</v>
      </c>
      <c r="C2498" s="40" t="str">
        <f t="shared" si="205"/>
        <v>DAVID</v>
      </c>
      <c r="D2498" s="40">
        <f t="shared" si="202"/>
        <v>6</v>
      </c>
      <c r="E2498" s="40">
        <f t="shared" si="203"/>
        <v>16</v>
      </c>
      <c r="F2498" s="40" t="str">
        <f t="shared" si="204"/>
        <v>BARBANCHON</v>
      </c>
      <c r="G2498" s="40" t="str">
        <f>VLOOKUP(F2498,'Effectif contrat'!A:B,2,FALSE)</f>
        <v>ITINERANT MOUREMBLES</v>
      </c>
      <c r="H2498" s="31" t="s">
        <v>112</v>
      </c>
      <c r="I2498" s="31" t="s">
        <v>208</v>
      </c>
      <c r="J2498" s="31" t="s">
        <v>602</v>
      </c>
      <c r="K2498" s="38">
        <v>0</v>
      </c>
      <c r="L2498" s="31">
        <v>3</v>
      </c>
      <c r="M2498" s="38">
        <v>0</v>
      </c>
      <c r="N2498" s="5"/>
      <c r="O2498" t="str">
        <f>VLOOKUP(I2498,Article_famille!A:B,2,FALSE)</f>
        <v>VPI</v>
      </c>
      <c r="P2498" t="e">
        <f>VLOOKUP(A2498,'Copier commandes wix'!I:N,4,FALSE)</f>
        <v>#N/A</v>
      </c>
      <c r="Q2498">
        <f>VLOOKUP(G2498,'effectif par contrat'!A:B,2,FALSE)</f>
        <v>1</v>
      </c>
    </row>
    <row r="2499" spans="1:17" x14ac:dyDescent="0.35">
      <c r="A2499" s="58" t="s">
        <v>2427</v>
      </c>
      <c r="B2499" s="40" t="s">
        <v>2421</v>
      </c>
      <c r="C2499" s="40" t="str">
        <f t="shared" si="205"/>
        <v>DAVID</v>
      </c>
      <c r="D2499" s="40">
        <f t="shared" si="202"/>
        <v>6</v>
      </c>
      <c r="E2499" s="40">
        <f t="shared" si="203"/>
        <v>16</v>
      </c>
      <c r="F2499" s="40" t="str">
        <f t="shared" si="204"/>
        <v>BARBANCHON</v>
      </c>
      <c r="G2499" s="40" t="str">
        <f>VLOOKUP(F2499,'Effectif contrat'!A:B,2,FALSE)</f>
        <v>ITINERANT MOUREMBLES</v>
      </c>
      <c r="H2499" s="32" t="s">
        <v>112</v>
      </c>
      <c r="I2499" s="32" t="s">
        <v>207</v>
      </c>
      <c r="J2499" s="32" t="s">
        <v>506</v>
      </c>
      <c r="K2499" s="39">
        <v>0</v>
      </c>
      <c r="L2499" s="32">
        <v>5</v>
      </c>
      <c r="M2499" s="39">
        <v>0</v>
      </c>
      <c r="N2499" s="6"/>
      <c r="O2499" t="str">
        <f>VLOOKUP(I2499,Article_famille!A:B,2,FALSE)</f>
        <v>VPI</v>
      </c>
      <c r="P2499" t="e">
        <f>VLOOKUP(A2499,'Copier commandes wix'!I:N,4,FALSE)</f>
        <v>#N/A</v>
      </c>
      <c r="Q2499">
        <f>VLOOKUP(G2499,'effectif par contrat'!A:B,2,FALSE)</f>
        <v>1</v>
      </c>
    </row>
    <row r="2500" spans="1:17" x14ac:dyDescent="0.35">
      <c r="A2500" s="58" t="s">
        <v>2427</v>
      </c>
      <c r="B2500" s="40" t="s">
        <v>2421</v>
      </c>
      <c r="C2500" s="40" t="str">
        <f t="shared" si="205"/>
        <v>DAVID</v>
      </c>
      <c r="D2500" s="40">
        <f t="shared" si="202"/>
        <v>6</v>
      </c>
      <c r="E2500" s="40">
        <f t="shared" si="203"/>
        <v>16</v>
      </c>
      <c r="F2500" s="40" t="str">
        <f t="shared" si="204"/>
        <v>BARBANCHON</v>
      </c>
      <c r="G2500" s="40" t="str">
        <f>VLOOKUP(F2500,'Effectif contrat'!A:B,2,FALSE)</f>
        <v>ITINERANT MOUREMBLES</v>
      </c>
      <c r="H2500" s="31" t="s">
        <v>112</v>
      </c>
      <c r="I2500" s="31" t="s">
        <v>113</v>
      </c>
      <c r="J2500" s="31" t="s">
        <v>15</v>
      </c>
      <c r="K2500" s="38">
        <v>0</v>
      </c>
      <c r="L2500" s="31">
        <v>5</v>
      </c>
      <c r="M2500" s="38">
        <v>0</v>
      </c>
      <c r="N2500" s="5"/>
      <c r="O2500" t="str">
        <f>VLOOKUP(I2500,Article_famille!A:B,2,FALSE)</f>
        <v>VPI</v>
      </c>
      <c r="P2500" t="e">
        <f>VLOOKUP(A2500,'Copier commandes wix'!I:N,4,FALSE)</f>
        <v>#N/A</v>
      </c>
      <c r="Q2500">
        <f>VLOOKUP(G2500,'effectif par contrat'!A:B,2,FALSE)</f>
        <v>1</v>
      </c>
    </row>
    <row r="2501" spans="1:17" x14ac:dyDescent="0.35">
      <c r="A2501" s="58" t="s">
        <v>2429</v>
      </c>
      <c r="B2501" s="40" t="s">
        <v>2428</v>
      </c>
      <c r="C2501" s="40" t="str">
        <f t="shared" si="205"/>
        <v>Lucas</v>
      </c>
      <c r="D2501" s="40">
        <f t="shared" si="202"/>
        <v>6</v>
      </c>
      <c r="E2501" s="40">
        <f t="shared" si="203"/>
        <v>11</v>
      </c>
      <c r="F2501" s="40" t="str">
        <f t="shared" si="204"/>
        <v>BRUCH</v>
      </c>
      <c r="G2501" s="40" t="str">
        <f>VLOOKUP(F2501,'Effectif contrat'!A:B,2,FALSE)</f>
        <v>CLIENTS DIVERS - TRAVAUX</v>
      </c>
      <c r="H2501" s="31" t="s">
        <v>112</v>
      </c>
      <c r="I2501" s="31" t="s">
        <v>113</v>
      </c>
      <c r="J2501" s="31" t="s">
        <v>209</v>
      </c>
      <c r="K2501" s="38">
        <v>0</v>
      </c>
      <c r="L2501" s="31">
        <v>5</v>
      </c>
      <c r="M2501" s="38">
        <v>0</v>
      </c>
      <c r="N2501" s="5"/>
      <c r="O2501" t="str">
        <f>VLOOKUP(I2501,Article_famille!A:B,2,FALSE)</f>
        <v>VPI</v>
      </c>
      <c r="P2501" t="e">
        <f>VLOOKUP(A2501,'Copier commandes wix'!I:N,4,FALSE)</f>
        <v>#N/A</v>
      </c>
      <c r="Q2501">
        <f>VLOOKUP(G2501,'effectif par contrat'!A:B,2,FALSE)</f>
        <v>4</v>
      </c>
    </row>
    <row r="2502" spans="1:17" x14ac:dyDescent="0.35">
      <c r="A2502" s="58" t="s">
        <v>2429</v>
      </c>
      <c r="B2502" s="40" t="s">
        <v>2428</v>
      </c>
      <c r="C2502" s="40" t="str">
        <f t="shared" si="205"/>
        <v>Lucas</v>
      </c>
      <c r="D2502" s="40">
        <f t="shared" si="202"/>
        <v>6</v>
      </c>
      <c r="E2502" s="40">
        <f t="shared" si="203"/>
        <v>11</v>
      </c>
      <c r="F2502" s="40" t="str">
        <f t="shared" si="204"/>
        <v>BRUCH</v>
      </c>
      <c r="G2502" s="40" t="str">
        <f>VLOOKUP(F2502,'Effectif contrat'!A:B,2,FALSE)</f>
        <v>CLIENTS DIVERS - TRAVAUX</v>
      </c>
      <c r="H2502" s="32" t="s">
        <v>112</v>
      </c>
      <c r="I2502" s="32" t="s">
        <v>208</v>
      </c>
      <c r="J2502" s="32" t="s">
        <v>615</v>
      </c>
      <c r="K2502" s="39">
        <v>0</v>
      </c>
      <c r="L2502" s="32">
        <v>3</v>
      </c>
      <c r="M2502" s="39">
        <v>0</v>
      </c>
      <c r="N2502" s="6"/>
      <c r="O2502" t="str">
        <f>VLOOKUP(I2502,Article_famille!A:B,2,FALSE)</f>
        <v>VPI</v>
      </c>
      <c r="P2502" t="e">
        <f>VLOOKUP(A2502,'Copier commandes wix'!I:N,4,FALSE)</f>
        <v>#N/A</v>
      </c>
      <c r="Q2502">
        <f>VLOOKUP(G2502,'effectif par contrat'!A:B,2,FALSE)</f>
        <v>4</v>
      </c>
    </row>
    <row r="2503" spans="1:17" x14ac:dyDescent="0.35">
      <c r="A2503" s="58" t="s">
        <v>2429</v>
      </c>
      <c r="B2503" s="40" t="s">
        <v>2428</v>
      </c>
      <c r="C2503" s="40" t="str">
        <f t="shared" si="205"/>
        <v>Lucas</v>
      </c>
      <c r="D2503" s="40">
        <f t="shared" si="202"/>
        <v>6</v>
      </c>
      <c r="E2503" s="40">
        <f t="shared" si="203"/>
        <v>11</v>
      </c>
      <c r="F2503" s="40" t="str">
        <f t="shared" si="204"/>
        <v>BRUCH</v>
      </c>
      <c r="G2503" s="40" t="str">
        <f>VLOOKUP(F2503,'Effectif contrat'!A:B,2,FALSE)</f>
        <v>CLIENTS DIVERS - TRAVAUX</v>
      </c>
      <c r="H2503" s="31" t="s">
        <v>112</v>
      </c>
      <c r="I2503" s="31" t="s">
        <v>207</v>
      </c>
      <c r="J2503" s="31" t="s">
        <v>502</v>
      </c>
      <c r="K2503" s="38">
        <v>0</v>
      </c>
      <c r="L2503" s="31">
        <v>5</v>
      </c>
      <c r="M2503" s="38">
        <v>0</v>
      </c>
      <c r="N2503" s="5"/>
      <c r="O2503" t="str">
        <f>VLOOKUP(I2503,Article_famille!A:B,2,FALSE)</f>
        <v>VPI</v>
      </c>
      <c r="P2503" t="e">
        <f>VLOOKUP(A2503,'Copier commandes wix'!I:N,4,FALSE)</f>
        <v>#N/A</v>
      </c>
      <c r="Q2503">
        <f>VLOOKUP(G2503,'effectif par contrat'!A:B,2,FALSE)</f>
        <v>4</v>
      </c>
    </row>
    <row r="2504" spans="1:17" x14ac:dyDescent="0.35">
      <c r="A2504" s="58" t="s">
        <v>2429</v>
      </c>
      <c r="B2504" s="40" t="s">
        <v>2428</v>
      </c>
      <c r="C2504" s="40" t="str">
        <f t="shared" si="205"/>
        <v>Lucas</v>
      </c>
      <c r="D2504" s="40">
        <f t="shared" si="202"/>
        <v>6</v>
      </c>
      <c r="E2504" s="40">
        <f t="shared" si="203"/>
        <v>11</v>
      </c>
      <c r="F2504" s="40" t="str">
        <f t="shared" si="204"/>
        <v>BRUCH</v>
      </c>
      <c r="G2504" s="40" t="str">
        <f>VLOOKUP(F2504,'Effectif contrat'!A:B,2,FALSE)</f>
        <v>CLIENTS DIVERS - TRAVAUX</v>
      </c>
      <c r="H2504" s="32" t="s">
        <v>112</v>
      </c>
      <c r="I2504" s="32" t="s">
        <v>203</v>
      </c>
      <c r="J2504" s="32" t="s">
        <v>209</v>
      </c>
      <c r="K2504" s="39">
        <v>0</v>
      </c>
      <c r="L2504" s="32">
        <v>1</v>
      </c>
      <c r="M2504" s="39">
        <v>0</v>
      </c>
      <c r="N2504" s="6"/>
      <c r="O2504" t="str">
        <f>VLOOKUP(I2504,Article_famille!A:B,2,FALSE)</f>
        <v>VPI</v>
      </c>
      <c r="P2504" t="e">
        <f>VLOOKUP(A2504,'Copier commandes wix'!I:N,4,FALSE)</f>
        <v>#N/A</v>
      </c>
      <c r="Q2504">
        <f>VLOOKUP(G2504,'effectif par contrat'!A:B,2,FALSE)</f>
        <v>4</v>
      </c>
    </row>
    <row r="2505" spans="1:17" x14ac:dyDescent="0.35">
      <c r="A2505" s="58" t="s">
        <v>2429</v>
      </c>
      <c r="B2505" s="40" t="s">
        <v>2428</v>
      </c>
      <c r="C2505" s="40" t="str">
        <f t="shared" si="205"/>
        <v>Lucas</v>
      </c>
      <c r="D2505" s="40">
        <f t="shared" si="202"/>
        <v>6</v>
      </c>
      <c r="E2505" s="40">
        <f t="shared" si="203"/>
        <v>11</v>
      </c>
      <c r="F2505" s="40" t="str">
        <f t="shared" si="204"/>
        <v>BRUCH</v>
      </c>
      <c r="G2505" s="40" t="str">
        <f>VLOOKUP(F2505,'Effectif contrat'!A:B,2,FALSE)</f>
        <v>CLIENTS DIVERS - TRAVAUX</v>
      </c>
      <c r="H2505" s="31" t="s">
        <v>574</v>
      </c>
      <c r="I2505" s="31" t="s">
        <v>575</v>
      </c>
      <c r="J2505" s="31">
        <v>43</v>
      </c>
      <c r="K2505" s="38">
        <v>61.5</v>
      </c>
      <c r="L2505" s="31">
        <v>1</v>
      </c>
      <c r="M2505" s="38">
        <v>61.5</v>
      </c>
      <c r="N2505" s="5"/>
      <c r="O2505" t="str">
        <f>VLOOKUP(I2505,Article_famille!A:B,2,FALSE)</f>
        <v>Pieds</v>
      </c>
      <c r="P2505" t="e">
        <f>VLOOKUP(A2505,'Copier commandes wix'!I:N,4,FALSE)</f>
        <v>#N/A</v>
      </c>
      <c r="Q2505">
        <f>VLOOKUP(G2505,'effectif par contrat'!A:B,2,FALSE)</f>
        <v>4</v>
      </c>
    </row>
    <row r="2506" spans="1:17" x14ac:dyDescent="0.35">
      <c r="A2506" s="58" t="s">
        <v>2430</v>
      </c>
      <c r="B2506" s="40" t="s">
        <v>552</v>
      </c>
      <c r="C2506" s="40" t="str">
        <f t="shared" si="205"/>
        <v>eric</v>
      </c>
      <c r="D2506" s="40">
        <f t="shared" si="202"/>
        <v>5</v>
      </c>
      <c r="E2506" s="40">
        <f t="shared" si="203"/>
        <v>18</v>
      </c>
      <c r="F2506" s="40" t="str">
        <f t="shared" si="204"/>
        <v>sanchez-clary</v>
      </c>
      <c r="G2506" s="40" t="str">
        <f>VLOOKUP(F2506,'Effectif contrat'!A:B,2,FALSE)</f>
        <v>AIRBUS - MAINTENANCE FAL</v>
      </c>
      <c r="H2506" s="31" t="s">
        <v>112</v>
      </c>
      <c r="I2506" s="31" t="s">
        <v>113</v>
      </c>
      <c r="J2506" s="31" t="s">
        <v>209</v>
      </c>
      <c r="K2506" s="38">
        <v>0</v>
      </c>
      <c r="L2506" s="31">
        <v>10</v>
      </c>
      <c r="M2506" s="38">
        <v>0</v>
      </c>
      <c r="N2506" s="5"/>
      <c r="O2506" t="str">
        <f>VLOOKUP(I2506,Article_famille!A:B,2,FALSE)</f>
        <v>VPI</v>
      </c>
      <c r="P2506" t="e">
        <f>VLOOKUP(A2506,'Copier commandes wix'!I:N,4,FALSE)</f>
        <v>#N/A</v>
      </c>
      <c r="Q2506">
        <f>VLOOKUP(G2506,'effectif par contrat'!A:B,2,FALSE)</f>
        <v>38</v>
      </c>
    </row>
    <row r="2507" spans="1:17" x14ac:dyDescent="0.35">
      <c r="A2507" s="58" t="s">
        <v>2430</v>
      </c>
      <c r="B2507" s="40" t="s">
        <v>552</v>
      </c>
      <c r="C2507" s="40" t="str">
        <f t="shared" si="205"/>
        <v>eric</v>
      </c>
      <c r="D2507" s="40">
        <f t="shared" si="202"/>
        <v>5</v>
      </c>
      <c r="E2507" s="40">
        <f t="shared" si="203"/>
        <v>18</v>
      </c>
      <c r="F2507" s="40" t="str">
        <f t="shared" si="204"/>
        <v>sanchez-clary</v>
      </c>
      <c r="G2507" s="40" t="str">
        <f>VLOOKUP(F2507,'Effectif contrat'!A:B,2,FALSE)</f>
        <v>AIRBUS - MAINTENANCE FAL</v>
      </c>
      <c r="H2507" s="32" t="s">
        <v>112</v>
      </c>
      <c r="I2507" s="32" t="s">
        <v>113</v>
      </c>
      <c r="J2507" s="32" t="s">
        <v>15</v>
      </c>
      <c r="K2507" s="39">
        <v>0</v>
      </c>
      <c r="L2507" s="32">
        <v>10</v>
      </c>
      <c r="M2507" s="39">
        <v>0</v>
      </c>
      <c r="N2507" s="6"/>
      <c r="O2507" t="str">
        <f>VLOOKUP(I2507,Article_famille!A:B,2,FALSE)</f>
        <v>VPI</v>
      </c>
      <c r="P2507" t="e">
        <f>VLOOKUP(A2507,'Copier commandes wix'!I:N,4,FALSE)</f>
        <v>#N/A</v>
      </c>
      <c r="Q2507">
        <f>VLOOKUP(G2507,'effectif par contrat'!A:B,2,FALSE)</f>
        <v>38</v>
      </c>
    </row>
    <row r="2508" spans="1:17" x14ac:dyDescent="0.35">
      <c r="A2508" s="58" t="s">
        <v>2430</v>
      </c>
      <c r="B2508" s="40" t="s">
        <v>552</v>
      </c>
      <c r="C2508" s="40" t="str">
        <f t="shared" si="205"/>
        <v>eric</v>
      </c>
      <c r="D2508" s="40">
        <f t="shared" si="202"/>
        <v>5</v>
      </c>
      <c r="E2508" s="40">
        <f t="shared" si="203"/>
        <v>18</v>
      </c>
      <c r="F2508" s="40" t="str">
        <f t="shared" si="204"/>
        <v>sanchez-clary</v>
      </c>
      <c r="G2508" s="40" t="str">
        <f>VLOOKUP(F2508,'Effectif contrat'!A:B,2,FALSE)</f>
        <v>AIRBUS - MAINTENANCE FAL</v>
      </c>
      <c r="H2508" s="31" t="s">
        <v>112</v>
      </c>
      <c r="I2508" s="31" t="s">
        <v>113</v>
      </c>
      <c r="J2508" s="31" t="s">
        <v>13</v>
      </c>
      <c r="K2508" s="38">
        <v>0</v>
      </c>
      <c r="L2508" s="31">
        <v>10</v>
      </c>
      <c r="M2508" s="38">
        <v>0</v>
      </c>
      <c r="N2508" s="5"/>
      <c r="O2508" t="str">
        <f>VLOOKUP(I2508,Article_famille!A:B,2,FALSE)</f>
        <v>VPI</v>
      </c>
      <c r="P2508" t="e">
        <f>VLOOKUP(A2508,'Copier commandes wix'!I:N,4,FALSE)</f>
        <v>#N/A</v>
      </c>
      <c r="Q2508">
        <f>VLOOKUP(G2508,'effectif par contrat'!A:B,2,FALSE)</f>
        <v>38</v>
      </c>
    </row>
    <row r="2509" spans="1:17" x14ac:dyDescent="0.35">
      <c r="A2509" s="58" t="s">
        <v>2430</v>
      </c>
      <c r="B2509" s="40" t="s">
        <v>552</v>
      </c>
      <c r="C2509" s="40" t="str">
        <f t="shared" si="205"/>
        <v>eric</v>
      </c>
      <c r="D2509" s="40">
        <f t="shared" si="202"/>
        <v>5</v>
      </c>
      <c r="E2509" s="40">
        <f t="shared" si="203"/>
        <v>18</v>
      </c>
      <c r="F2509" s="40" t="str">
        <f t="shared" si="204"/>
        <v>sanchez-clary</v>
      </c>
      <c r="G2509" s="40" t="str">
        <f>VLOOKUP(F2509,'Effectif contrat'!A:B,2,FALSE)</f>
        <v>AIRBUS - MAINTENANCE FAL</v>
      </c>
      <c r="H2509" s="32" t="s">
        <v>19</v>
      </c>
      <c r="I2509" s="32" t="s">
        <v>499</v>
      </c>
      <c r="J2509" s="32"/>
      <c r="K2509" s="39">
        <v>12.9</v>
      </c>
      <c r="L2509" s="32">
        <v>20</v>
      </c>
      <c r="M2509" s="39">
        <v>258</v>
      </c>
      <c r="N2509" s="6"/>
      <c r="O2509" t="str">
        <f>VLOOKUP(I2509,Article_famille!A:B,2,FALSE)</f>
        <v>Tête</v>
      </c>
      <c r="P2509" t="e">
        <f>VLOOKUP(A2509,'Copier commandes wix'!I:N,4,FALSE)</f>
        <v>#N/A</v>
      </c>
      <c r="Q2509">
        <f>VLOOKUP(G2509,'effectif par contrat'!A:B,2,FALSE)</f>
        <v>38</v>
      </c>
    </row>
    <row r="2510" spans="1:17" x14ac:dyDescent="0.35">
      <c r="A2510" s="58" t="s">
        <v>2432</v>
      </c>
      <c r="B2510" s="40" t="s">
        <v>2431</v>
      </c>
      <c r="C2510" s="40" t="str">
        <f t="shared" si="205"/>
        <v>Victor</v>
      </c>
      <c r="D2510" s="40">
        <f t="shared" si="202"/>
        <v>7</v>
      </c>
      <c r="E2510" s="40">
        <f t="shared" si="203"/>
        <v>11</v>
      </c>
      <c r="F2510" s="40" t="str">
        <f t="shared" si="204"/>
        <v>ZAHN</v>
      </c>
      <c r="G2510" s="40" t="str">
        <f>VLOOKUP(F2510,'Effectif contrat'!A:B,2,FALSE)</f>
        <v>SPU - MAINTENANCE</v>
      </c>
      <c r="H2510" s="31" t="s">
        <v>112</v>
      </c>
      <c r="I2510" s="31" t="s">
        <v>113</v>
      </c>
      <c r="J2510" s="31" t="s">
        <v>209</v>
      </c>
      <c r="K2510" s="38">
        <v>0</v>
      </c>
      <c r="L2510" s="31">
        <v>5</v>
      </c>
      <c r="M2510" s="38">
        <v>0</v>
      </c>
      <c r="N2510" s="5"/>
      <c r="O2510" t="str">
        <f>VLOOKUP(I2510,Article_famille!A:B,2,FALSE)</f>
        <v>VPI</v>
      </c>
      <c r="P2510" t="e">
        <f>VLOOKUP(A2510,'Copier commandes wix'!I:N,4,FALSE)</f>
        <v>#N/A</v>
      </c>
      <c r="Q2510">
        <f>VLOOKUP(G2510,'effectif par contrat'!A:B,2,FALSE)</f>
        <v>3</v>
      </c>
    </row>
    <row r="2511" spans="1:17" x14ac:dyDescent="0.35">
      <c r="A2511" s="58" t="s">
        <v>2432</v>
      </c>
      <c r="B2511" s="40" t="s">
        <v>2431</v>
      </c>
      <c r="C2511" s="40" t="str">
        <f t="shared" si="205"/>
        <v>Victor</v>
      </c>
      <c r="D2511" s="40">
        <f t="shared" si="202"/>
        <v>7</v>
      </c>
      <c r="E2511" s="40">
        <f t="shared" si="203"/>
        <v>11</v>
      </c>
      <c r="F2511" s="40" t="str">
        <f t="shared" si="204"/>
        <v>ZAHN</v>
      </c>
      <c r="G2511" s="40" t="str">
        <f>VLOOKUP(F2511,'Effectif contrat'!A:B,2,FALSE)</f>
        <v>SPU - MAINTENANCE</v>
      </c>
      <c r="H2511" s="32" t="s">
        <v>112</v>
      </c>
      <c r="I2511" s="32" t="s">
        <v>207</v>
      </c>
      <c r="J2511" s="32" t="s">
        <v>506</v>
      </c>
      <c r="K2511" s="39">
        <v>0</v>
      </c>
      <c r="L2511" s="32">
        <v>5</v>
      </c>
      <c r="M2511" s="39">
        <v>0</v>
      </c>
      <c r="N2511" s="6"/>
      <c r="O2511" t="str">
        <f>VLOOKUP(I2511,Article_famille!A:B,2,FALSE)</f>
        <v>VPI</v>
      </c>
      <c r="P2511" t="e">
        <f>VLOOKUP(A2511,'Copier commandes wix'!I:N,4,FALSE)</f>
        <v>#N/A</v>
      </c>
      <c r="Q2511">
        <f>VLOOKUP(G2511,'effectif par contrat'!A:B,2,FALSE)</f>
        <v>3</v>
      </c>
    </row>
    <row r="2512" spans="1:17" x14ac:dyDescent="0.35">
      <c r="A2512" s="58" t="s">
        <v>2432</v>
      </c>
      <c r="B2512" s="40" t="s">
        <v>2431</v>
      </c>
      <c r="C2512" s="40" t="str">
        <f t="shared" si="205"/>
        <v>Victor</v>
      </c>
      <c r="D2512" s="40">
        <f t="shared" si="202"/>
        <v>7</v>
      </c>
      <c r="E2512" s="40">
        <f t="shared" si="203"/>
        <v>11</v>
      </c>
      <c r="F2512" s="40" t="str">
        <f t="shared" si="204"/>
        <v>ZAHN</v>
      </c>
      <c r="G2512" s="40" t="str">
        <f>VLOOKUP(F2512,'Effectif contrat'!A:B,2,FALSE)</f>
        <v>SPU - MAINTENANCE</v>
      </c>
      <c r="H2512" s="31" t="s">
        <v>112</v>
      </c>
      <c r="I2512" s="31" t="s">
        <v>203</v>
      </c>
      <c r="J2512" s="31" t="s">
        <v>209</v>
      </c>
      <c r="K2512" s="38">
        <v>0</v>
      </c>
      <c r="L2512" s="31">
        <v>1</v>
      </c>
      <c r="M2512" s="38">
        <v>0</v>
      </c>
      <c r="N2512" s="5"/>
      <c r="O2512" t="str">
        <f>VLOOKUP(I2512,Article_famille!A:B,2,FALSE)</f>
        <v>VPI</v>
      </c>
      <c r="P2512" t="e">
        <f>VLOOKUP(A2512,'Copier commandes wix'!I:N,4,FALSE)</f>
        <v>#N/A</v>
      </c>
      <c r="Q2512">
        <f>VLOOKUP(G2512,'effectif par contrat'!A:B,2,FALSE)</f>
        <v>3</v>
      </c>
    </row>
    <row r="2513" spans="1:17" x14ac:dyDescent="0.35">
      <c r="A2513" s="58" t="s">
        <v>2432</v>
      </c>
      <c r="B2513" s="40" t="s">
        <v>2431</v>
      </c>
      <c r="C2513" s="40" t="str">
        <f t="shared" si="205"/>
        <v>Victor</v>
      </c>
      <c r="D2513" s="40">
        <f t="shared" si="202"/>
        <v>7</v>
      </c>
      <c r="E2513" s="40">
        <f t="shared" si="203"/>
        <v>11</v>
      </c>
      <c r="F2513" s="40" t="str">
        <f t="shared" si="204"/>
        <v>ZAHN</v>
      </c>
      <c r="G2513" s="40" t="str">
        <f>VLOOKUP(F2513,'Effectif contrat'!A:B,2,FALSE)</f>
        <v>SPU - MAINTENANCE</v>
      </c>
      <c r="H2513" s="32" t="s">
        <v>112</v>
      </c>
      <c r="I2513" s="32" t="s">
        <v>208</v>
      </c>
      <c r="J2513" s="32" t="s">
        <v>615</v>
      </c>
      <c r="K2513" s="39">
        <v>0</v>
      </c>
      <c r="L2513" s="32">
        <v>3</v>
      </c>
      <c r="M2513" s="39">
        <v>0</v>
      </c>
      <c r="N2513" s="6"/>
      <c r="O2513" t="str">
        <f>VLOOKUP(I2513,Article_famille!A:B,2,FALSE)</f>
        <v>VPI</v>
      </c>
      <c r="P2513" t="e">
        <f>VLOOKUP(A2513,'Copier commandes wix'!I:N,4,FALSE)</f>
        <v>#N/A</v>
      </c>
      <c r="Q2513">
        <f>VLOOKUP(G2513,'effectif par contrat'!A:B,2,FALSE)</f>
        <v>3</v>
      </c>
    </row>
    <row r="2514" spans="1:17" x14ac:dyDescent="0.35">
      <c r="A2514" s="58" t="s">
        <v>2432</v>
      </c>
      <c r="B2514" s="40" t="s">
        <v>2431</v>
      </c>
      <c r="C2514" s="40" t="str">
        <f t="shared" si="205"/>
        <v>Victor</v>
      </c>
      <c r="D2514" s="40">
        <f t="shared" si="202"/>
        <v>7</v>
      </c>
      <c r="E2514" s="40">
        <f t="shared" si="203"/>
        <v>11</v>
      </c>
      <c r="F2514" s="40" t="str">
        <f t="shared" si="204"/>
        <v>ZAHN</v>
      </c>
      <c r="G2514" s="40" t="str">
        <f>VLOOKUP(F2514,'Effectif contrat'!A:B,2,FALSE)</f>
        <v>SPU - MAINTENANCE</v>
      </c>
      <c r="H2514" s="31" t="s">
        <v>574</v>
      </c>
      <c r="I2514" s="31" t="s">
        <v>575</v>
      </c>
      <c r="J2514" s="31">
        <v>42</v>
      </c>
      <c r="K2514" s="38">
        <v>61.5</v>
      </c>
      <c r="L2514" s="31">
        <v>1</v>
      </c>
      <c r="M2514" s="38">
        <v>61.5</v>
      </c>
      <c r="N2514" s="5"/>
      <c r="O2514" t="str">
        <f>VLOOKUP(I2514,Article_famille!A:B,2,FALSE)</f>
        <v>Pieds</v>
      </c>
      <c r="P2514" t="e">
        <f>VLOOKUP(A2514,'Copier commandes wix'!I:N,4,FALSE)</f>
        <v>#N/A</v>
      </c>
      <c r="Q2514">
        <f>VLOOKUP(G2514,'effectif par contrat'!A:B,2,FALSE)</f>
        <v>3</v>
      </c>
    </row>
    <row r="2515" spans="1:17" x14ac:dyDescent="0.35">
      <c r="A2515" s="58" t="s">
        <v>2433</v>
      </c>
      <c r="B2515" s="40" t="s">
        <v>214</v>
      </c>
      <c r="C2515" s="40" t="str">
        <f t="shared" si="205"/>
        <v>vincent</v>
      </c>
      <c r="D2515" s="40">
        <f t="shared" si="202"/>
        <v>8</v>
      </c>
      <c r="E2515" s="40">
        <f t="shared" si="203"/>
        <v>16</v>
      </c>
      <c r="F2515" s="40" t="str">
        <f t="shared" si="204"/>
        <v>davantes</v>
      </c>
      <c r="G2515" s="40" t="str">
        <f>VLOOKUP(F2515,'Effectif contrat'!A:B,2,FALSE)</f>
        <v>AIRBUS - TRAVAUX MOSE</v>
      </c>
      <c r="H2515" s="31" t="s">
        <v>19</v>
      </c>
      <c r="I2515" s="31" t="s">
        <v>561</v>
      </c>
      <c r="J2515" s="31"/>
      <c r="K2515" s="38">
        <v>105.35</v>
      </c>
      <c r="L2515" s="31">
        <v>2</v>
      </c>
      <c r="M2515" s="38">
        <v>210.7</v>
      </c>
      <c r="N2515" s="5"/>
      <c r="O2515" t="str">
        <f>VLOOKUP(I2515,Article_famille!A:B,2,FALSE)</f>
        <v>Travail en hauteur</v>
      </c>
      <c r="P2515" t="e">
        <f>VLOOKUP(A2515,'Copier commandes wix'!I:N,4,FALSE)</f>
        <v>#N/A</v>
      </c>
      <c r="Q2515">
        <f>VLOOKUP(G2515,'effectif par contrat'!A:B,2,FALSE)</f>
        <v>5</v>
      </c>
    </row>
    <row r="2516" spans="1:17" x14ac:dyDescent="0.35">
      <c r="A2516" s="58" t="s">
        <v>2435</v>
      </c>
      <c r="B2516" s="40" t="s">
        <v>2434</v>
      </c>
      <c r="C2516" s="40" t="str">
        <f t="shared" si="205"/>
        <v>FABIEN</v>
      </c>
      <c r="D2516" s="40">
        <f t="shared" si="202"/>
        <v>7</v>
      </c>
      <c r="E2516" s="40">
        <f t="shared" si="203"/>
        <v>14</v>
      </c>
      <c r="F2516" s="40" t="str">
        <f t="shared" si="204"/>
        <v>DARGEIN</v>
      </c>
      <c r="G2516" s="40" t="str">
        <f>VLOOKUP(F2516,'Effectif contrat'!A:B,2,FALSE)</f>
        <v>AIRBUS - MAINTENANCE FAL</v>
      </c>
      <c r="H2516" s="31" t="s">
        <v>25</v>
      </c>
      <c r="I2516" s="31" t="s">
        <v>26</v>
      </c>
      <c r="J2516" s="31">
        <v>47</v>
      </c>
      <c r="K2516" s="38">
        <v>48.91</v>
      </c>
      <c r="L2516" s="31">
        <v>1</v>
      </c>
      <c r="M2516" s="38">
        <v>48.91</v>
      </c>
      <c r="N2516" s="5"/>
      <c r="O2516" t="str">
        <f>VLOOKUP(I2516,Article_famille!A:B,2,FALSE)</f>
        <v>Pieds</v>
      </c>
      <c r="P2516" t="e">
        <f>VLOOKUP(A2516,'Copier commandes wix'!I:N,4,FALSE)</f>
        <v>#N/A</v>
      </c>
      <c r="Q2516">
        <f>VLOOKUP(G2516,'effectif par contrat'!A:B,2,FALSE)</f>
        <v>38</v>
      </c>
    </row>
    <row r="2517" spans="1:17" x14ac:dyDescent="0.35">
      <c r="A2517" s="58" t="s">
        <v>2436</v>
      </c>
      <c r="B2517" s="40" t="s">
        <v>2666</v>
      </c>
      <c r="C2517" s="40" t="str">
        <f t="shared" si="205"/>
        <v>STEPHANE</v>
      </c>
      <c r="D2517" s="40">
        <f t="shared" si="202"/>
        <v>9</v>
      </c>
      <c r="E2517" s="40">
        <f t="shared" si="203"/>
        <v>16</v>
      </c>
      <c r="F2517" s="40" t="str">
        <f t="shared" si="204"/>
        <v>MIROUZE</v>
      </c>
      <c r="G2517" s="40" t="str">
        <f>VLOOKUP(F2517,'Effectif contrat'!A:B,2,FALSE)</f>
        <v>ATELIER B05</v>
      </c>
      <c r="H2517" s="31" t="s">
        <v>19</v>
      </c>
      <c r="I2517" s="31" t="s">
        <v>43</v>
      </c>
      <c r="J2517" s="31"/>
      <c r="K2517" s="38">
        <v>159.30000000000001</v>
      </c>
      <c r="L2517" s="31">
        <v>1</v>
      </c>
      <c r="M2517" s="38">
        <v>159.30000000000001</v>
      </c>
      <c r="N2517" s="5"/>
      <c r="O2517" t="str">
        <f>VLOOKUP(I2517,Article_famille!A:B,2,FALSE)</f>
        <v>Tête</v>
      </c>
      <c r="P2517" t="e">
        <f>VLOOKUP(A2517,'Copier commandes wix'!I:N,4,FALSE)</f>
        <v>#N/A</v>
      </c>
      <c r="Q2517">
        <f>VLOOKUP(G2517,'effectif par contrat'!A:B,2,FALSE)</f>
        <v>5</v>
      </c>
    </row>
    <row r="2518" spans="1:17" x14ac:dyDescent="0.35">
      <c r="A2518" s="58" t="s">
        <v>2437</v>
      </c>
      <c r="B2518" s="40" t="s">
        <v>32</v>
      </c>
      <c r="C2518" s="40" t="str">
        <f t="shared" si="205"/>
        <v>Vincent</v>
      </c>
      <c r="D2518" s="40">
        <f t="shared" si="202"/>
        <v>8</v>
      </c>
      <c r="E2518" s="40">
        <f t="shared" si="203"/>
        <v>14</v>
      </c>
      <c r="F2518" s="40" t="str">
        <f t="shared" si="204"/>
        <v>PASCAL</v>
      </c>
      <c r="G2518" s="40" t="str">
        <f>VLOOKUP(F2518,'Effectif contrat'!A:B,2,FALSE)</f>
        <v>AIRBUS - MAINTENANCE FAL</v>
      </c>
      <c r="H2518" s="31" t="s">
        <v>19</v>
      </c>
      <c r="I2518" s="31" t="s">
        <v>2287</v>
      </c>
      <c r="J2518" s="31" t="s">
        <v>13</v>
      </c>
      <c r="K2518" s="38">
        <v>6.64</v>
      </c>
      <c r="L2518" s="31">
        <v>4</v>
      </c>
      <c r="M2518" s="38">
        <v>26.56</v>
      </c>
      <c r="N2518" s="5"/>
      <c r="O2518" t="str">
        <f>VLOOKUP(I2518,Article_famille!A:B,2,FALSE)</f>
        <v>Mains</v>
      </c>
      <c r="P2518" t="e">
        <f>VLOOKUP(A2518,'Copier commandes wix'!I:N,4,FALSE)</f>
        <v>#N/A</v>
      </c>
      <c r="Q2518">
        <f>VLOOKUP(G2518,'effectif par contrat'!A:B,2,FALSE)</f>
        <v>38</v>
      </c>
    </row>
    <row r="2519" spans="1:17" x14ac:dyDescent="0.35">
      <c r="A2519" s="58" t="s">
        <v>2437</v>
      </c>
      <c r="B2519" s="40" t="s">
        <v>32</v>
      </c>
      <c r="C2519" s="40" t="str">
        <f t="shared" si="205"/>
        <v>Vincent</v>
      </c>
      <c r="D2519" s="40">
        <f t="shared" si="202"/>
        <v>8</v>
      </c>
      <c r="E2519" s="40">
        <f t="shared" si="203"/>
        <v>14</v>
      </c>
      <c r="F2519" s="40" t="str">
        <f t="shared" si="204"/>
        <v>PASCAL</v>
      </c>
      <c r="G2519" s="40" t="str">
        <f>VLOOKUP(F2519,'Effectif contrat'!A:B,2,FALSE)</f>
        <v>AIRBUS - MAINTENANCE FAL</v>
      </c>
      <c r="H2519" s="32" t="s">
        <v>19</v>
      </c>
      <c r="I2519" s="32" t="s">
        <v>498</v>
      </c>
      <c r="J2519" s="32" t="s">
        <v>13</v>
      </c>
      <c r="K2519" s="39">
        <v>3.17</v>
      </c>
      <c r="L2519" s="32">
        <v>15</v>
      </c>
      <c r="M2519" s="39">
        <v>47.55</v>
      </c>
      <c r="N2519" s="6"/>
      <c r="O2519" t="str">
        <f>VLOOKUP(I2519,Article_famille!A:B,2,FALSE)</f>
        <v>Corps</v>
      </c>
      <c r="P2519" t="e">
        <f>VLOOKUP(A2519,'Copier commandes wix'!I:N,4,FALSE)</f>
        <v>#N/A</v>
      </c>
      <c r="Q2519">
        <f>VLOOKUP(G2519,'effectif par contrat'!A:B,2,FALSE)</f>
        <v>38</v>
      </c>
    </row>
    <row r="2520" spans="1:17" x14ac:dyDescent="0.35">
      <c r="A2520" s="58" t="s">
        <v>2437</v>
      </c>
      <c r="B2520" s="40" t="s">
        <v>32</v>
      </c>
      <c r="C2520" s="40" t="str">
        <f t="shared" si="205"/>
        <v>Vincent</v>
      </c>
      <c r="D2520" s="40">
        <f t="shared" si="202"/>
        <v>8</v>
      </c>
      <c r="E2520" s="40">
        <f t="shared" si="203"/>
        <v>14</v>
      </c>
      <c r="F2520" s="40" t="str">
        <f t="shared" si="204"/>
        <v>PASCAL</v>
      </c>
      <c r="G2520" s="40" t="str">
        <f>VLOOKUP(F2520,'Effectif contrat'!A:B,2,FALSE)</f>
        <v>AIRBUS - MAINTENANCE FAL</v>
      </c>
      <c r="H2520" s="31" t="s">
        <v>19</v>
      </c>
      <c r="I2520" s="31" t="s">
        <v>27</v>
      </c>
      <c r="J2520" s="31"/>
      <c r="K2520" s="38">
        <v>18.350000000000001</v>
      </c>
      <c r="L2520" s="31">
        <v>12</v>
      </c>
      <c r="M2520" s="38">
        <v>220.2</v>
      </c>
      <c r="N2520" s="5"/>
      <c r="O2520" t="str">
        <f>VLOOKUP(I2520,Article_famille!A:B,2,FALSE)</f>
        <v>Respiratoire</v>
      </c>
      <c r="P2520" t="e">
        <f>VLOOKUP(A2520,'Copier commandes wix'!I:N,4,FALSE)</f>
        <v>#N/A</v>
      </c>
      <c r="Q2520">
        <f>VLOOKUP(G2520,'effectif par contrat'!A:B,2,FALSE)</f>
        <v>38</v>
      </c>
    </row>
    <row r="2521" spans="1:17" x14ac:dyDescent="0.35">
      <c r="A2521" s="58" t="s">
        <v>2438</v>
      </c>
      <c r="B2521" s="40" t="s">
        <v>2665</v>
      </c>
      <c r="C2521" s="40" t="str">
        <f t="shared" si="205"/>
        <v>Jérôme</v>
      </c>
      <c r="D2521" s="40">
        <f t="shared" si="202"/>
        <v>7</v>
      </c>
      <c r="E2521" s="40">
        <f t="shared" si="203"/>
        <v>16</v>
      </c>
      <c r="F2521" s="40" t="str">
        <f t="shared" si="204"/>
        <v>LELANDAIS</v>
      </c>
      <c r="G2521" s="40" t="str">
        <f>VLOOKUP(F2521,'Effectif contrat'!A:B,2,FALSE)</f>
        <v>ATR - MAINTENANCE</v>
      </c>
      <c r="H2521" s="31" t="s">
        <v>112</v>
      </c>
      <c r="I2521" s="31" t="s">
        <v>113</v>
      </c>
      <c r="J2521" s="31" t="s">
        <v>209</v>
      </c>
      <c r="K2521" s="38">
        <v>0</v>
      </c>
      <c r="L2521" s="31">
        <v>5</v>
      </c>
      <c r="M2521" s="38">
        <v>0</v>
      </c>
      <c r="N2521" s="5"/>
      <c r="O2521" t="str">
        <f>VLOOKUP(I2521,Article_famille!A:B,2,FALSE)</f>
        <v>VPI</v>
      </c>
      <c r="P2521" t="e">
        <f>VLOOKUP(A2521,'Copier commandes wix'!I:N,4,FALSE)</f>
        <v>#N/A</v>
      </c>
      <c r="Q2521">
        <f>VLOOKUP(G2521,'effectif par contrat'!A:B,2,FALSE)</f>
        <v>7</v>
      </c>
    </row>
    <row r="2522" spans="1:17" x14ac:dyDescent="0.35">
      <c r="A2522" s="58" t="s">
        <v>2438</v>
      </c>
      <c r="B2522" s="40" t="s">
        <v>2665</v>
      </c>
      <c r="C2522" s="40" t="str">
        <f t="shared" si="205"/>
        <v>Jérôme</v>
      </c>
      <c r="D2522" s="40">
        <f t="shared" si="202"/>
        <v>7</v>
      </c>
      <c r="E2522" s="40">
        <f t="shared" si="203"/>
        <v>16</v>
      </c>
      <c r="F2522" s="40" t="str">
        <f t="shared" si="204"/>
        <v>LELANDAIS</v>
      </c>
      <c r="G2522" s="40" t="str">
        <f>VLOOKUP(F2522,'Effectif contrat'!A:B,2,FALSE)</f>
        <v>ATR - MAINTENANCE</v>
      </c>
      <c r="H2522" s="32" t="s">
        <v>112</v>
      </c>
      <c r="I2522" s="32" t="s">
        <v>208</v>
      </c>
      <c r="J2522" s="32" t="s">
        <v>602</v>
      </c>
      <c r="K2522" s="39">
        <v>0</v>
      </c>
      <c r="L2522" s="32">
        <v>2</v>
      </c>
      <c r="M2522" s="39">
        <v>0</v>
      </c>
      <c r="N2522" s="6"/>
      <c r="O2522" t="str">
        <f>VLOOKUP(I2522,Article_famille!A:B,2,FALSE)</f>
        <v>VPI</v>
      </c>
      <c r="P2522" t="e">
        <f>VLOOKUP(A2522,'Copier commandes wix'!I:N,4,FALSE)</f>
        <v>#N/A</v>
      </c>
      <c r="Q2522">
        <f>VLOOKUP(G2522,'effectif par contrat'!A:B,2,FALSE)</f>
        <v>7</v>
      </c>
    </row>
    <row r="2523" spans="1:17" x14ac:dyDescent="0.35">
      <c r="A2523" s="58" t="s">
        <v>2438</v>
      </c>
      <c r="B2523" s="40" t="s">
        <v>2665</v>
      </c>
      <c r="C2523" s="40" t="str">
        <f t="shared" si="205"/>
        <v>Jérôme</v>
      </c>
      <c r="D2523" s="40">
        <f t="shared" si="202"/>
        <v>7</v>
      </c>
      <c r="E2523" s="40">
        <f t="shared" si="203"/>
        <v>16</v>
      </c>
      <c r="F2523" s="40" t="str">
        <f t="shared" si="204"/>
        <v>LELANDAIS</v>
      </c>
      <c r="G2523" s="40" t="str">
        <f>VLOOKUP(F2523,'Effectif contrat'!A:B,2,FALSE)</f>
        <v>ATR - MAINTENANCE</v>
      </c>
      <c r="H2523" s="31" t="s">
        <v>112</v>
      </c>
      <c r="I2523" s="31" t="s">
        <v>207</v>
      </c>
      <c r="J2523" s="31" t="s">
        <v>490</v>
      </c>
      <c r="K2523" s="38">
        <v>0</v>
      </c>
      <c r="L2523" s="31">
        <v>3</v>
      </c>
      <c r="M2523" s="38">
        <v>0</v>
      </c>
      <c r="N2523" s="5"/>
      <c r="O2523" t="str">
        <f>VLOOKUP(I2523,Article_famille!A:B,2,FALSE)</f>
        <v>VPI</v>
      </c>
      <c r="P2523" t="e">
        <f>VLOOKUP(A2523,'Copier commandes wix'!I:N,4,FALSE)</f>
        <v>#N/A</v>
      </c>
      <c r="Q2523">
        <f>VLOOKUP(G2523,'effectif par contrat'!A:B,2,FALSE)</f>
        <v>7</v>
      </c>
    </row>
    <row r="2524" spans="1:17" x14ac:dyDescent="0.35">
      <c r="A2524" s="58" t="s">
        <v>2438</v>
      </c>
      <c r="B2524" s="40" t="s">
        <v>2665</v>
      </c>
      <c r="C2524" s="40" t="str">
        <f t="shared" si="205"/>
        <v>Jérôme</v>
      </c>
      <c r="D2524" s="40">
        <f t="shared" si="202"/>
        <v>7</v>
      </c>
      <c r="E2524" s="40">
        <f t="shared" si="203"/>
        <v>16</v>
      </c>
      <c r="F2524" s="40" t="str">
        <f t="shared" si="204"/>
        <v>LELANDAIS</v>
      </c>
      <c r="G2524" s="40" t="str">
        <f>VLOOKUP(F2524,'Effectif contrat'!A:B,2,FALSE)</f>
        <v>ATR - MAINTENANCE</v>
      </c>
      <c r="H2524" s="32" t="s">
        <v>112</v>
      </c>
      <c r="I2524" s="32" t="s">
        <v>203</v>
      </c>
      <c r="J2524" s="32" t="s">
        <v>209</v>
      </c>
      <c r="K2524" s="39">
        <v>0</v>
      </c>
      <c r="L2524" s="32">
        <v>1</v>
      </c>
      <c r="M2524" s="39">
        <v>0</v>
      </c>
      <c r="N2524" s="6"/>
      <c r="O2524" t="str">
        <f>VLOOKUP(I2524,Article_famille!A:B,2,FALSE)</f>
        <v>VPI</v>
      </c>
      <c r="P2524" t="e">
        <f>VLOOKUP(A2524,'Copier commandes wix'!I:N,4,FALSE)</f>
        <v>#N/A</v>
      </c>
      <c r="Q2524">
        <f>VLOOKUP(G2524,'effectif par contrat'!A:B,2,FALSE)</f>
        <v>7</v>
      </c>
    </row>
    <row r="2525" spans="1:17" x14ac:dyDescent="0.35">
      <c r="A2525" s="58" t="s">
        <v>2440</v>
      </c>
      <c r="B2525" s="40" t="s">
        <v>2439</v>
      </c>
      <c r="C2525" s="40" t="str">
        <f t="shared" si="205"/>
        <v>Philippe</v>
      </c>
      <c r="D2525" s="40">
        <f t="shared" si="202"/>
        <v>9</v>
      </c>
      <c r="E2525" s="40">
        <f t="shared" si="203"/>
        <v>15</v>
      </c>
      <c r="F2525" s="40" t="str">
        <f t="shared" si="204"/>
        <v>PAUTHE</v>
      </c>
      <c r="G2525" s="40" t="str">
        <f>VLOOKUP(F2525,'Effectif contrat'!A:B,2,FALSE)</f>
        <v>PIERRE FABRE - MAINTENANCE</v>
      </c>
      <c r="H2525" s="31" t="s">
        <v>112</v>
      </c>
      <c r="I2525" s="31" t="s">
        <v>601</v>
      </c>
      <c r="J2525" s="31" t="s">
        <v>602</v>
      </c>
      <c r="K2525" s="38">
        <v>0</v>
      </c>
      <c r="L2525" s="31">
        <v>2</v>
      </c>
      <c r="M2525" s="38">
        <v>0</v>
      </c>
      <c r="N2525" s="5"/>
      <c r="O2525" t="str">
        <f>VLOOKUP(I2525,Article_famille!A:B,2,FALSE)</f>
        <v>VPI</v>
      </c>
      <c r="P2525" t="e">
        <f>VLOOKUP(A2525,'Copier commandes wix'!I:N,4,FALSE)</f>
        <v>#N/A</v>
      </c>
      <c r="Q2525">
        <f>VLOOKUP(G2525,'effectif par contrat'!A:B,2,FALSE)</f>
        <v>2</v>
      </c>
    </row>
    <row r="2526" spans="1:17" x14ac:dyDescent="0.35">
      <c r="A2526" s="58" t="s">
        <v>2440</v>
      </c>
      <c r="B2526" s="40" t="s">
        <v>2439</v>
      </c>
      <c r="C2526" s="40" t="str">
        <f t="shared" si="205"/>
        <v>Philippe</v>
      </c>
      <c r="D2526" s="40">
        <f t="shared" si="202"/>
        <v>9</v>
      </c>
      <c r="E2526" s="40">
        <f t="shared" si="203"/>
        <v>15</v>
      </c>
      <c r="F2526" s="40" t="str">
        <f t="shared" si="204"/>
        <v>PAUTHE</v>
      </c>
      <c r="G2526" s="40" t="str">
        <f>VLOOKUP(F2526,'Effectif contrat'!A:B,2,FALSE)</f>
        <v>PIERRE FABRE - MAINTENANCE</v>
      </c>
      <c r="H2526" s="32" t="s">
        <v>112</v>
      </c>
      <c r="I2526" s="32" t="s">
        <v>603</v>
      </c>
      <c r="J2526" s="32" t="s">
        <v>602</v>
      </c>
      <c r="K2526" s="39">
        <v>0</v>
      </c>
      <c r="L2526" s="32">
        <v>2</v>
      </c>
      <c r="M2526" s="39">
        <v>0</v>
      </c>
      <c r="N2526" s="6"/>
      <c r="O2526" t="str">
        <f>VLOOKUP(I2526,Article_famille!A:B,2,FALSE)</f>
        <v>VPI</v>
      </c>
      <c r="P2526" t="e">
        <f>VLOOKUP(A2526,'Copier commandes wix'!I:N,4,FALSE)</f>
        <v>#N/A</v>
      </c>
      <c r="Q2526">
        <f>VLOOKUP(G2526,'effectif par contrat'!A:B,2,FALSE)</f>
        <v>2</v>
      </c>
    </row>
    <row r="2527" spans="1:17" x14ac:dyDescent="0.35">
      <c r="A2527" s="58" t="s">
        <v>2440</v>
      </c>
      <c r="B2527" s="40" t="s">
        <v>2439</v>
      </c>
      <c r="C2527" s="40" t="str">
        <f t="shared" si="205"/>
        <v>Philippe</v>
      </c>
      <c r="D2527" s="40">
        <f t="shared" si="202"/>
        <v>9</v>
      </c>
      <c r="E2527" s="40">
        <f t="shared" si="203"/>
        <v>15</v>
      </c>
      <c r="F2527" s="40" t="str">
        <f t="shared" si="204"/>
        <v>PAUTHE</v>
      </c>
      <c r="G2527" s="40" t="str">
        <f>VLOOKUP(F2527,'Effectif contrat'!A:B,2,FALSE)</f>
        <v>PIERRE FABRE - MAINTENANCE</v>
      </c>
      <c r="H2527" s="31" t="s">
        <v>574</v>
      </c>
      <c r="I2527" s="31" t="s">
        <v>575</v>
      </c>
      <c r="J2527" s="31">
        <v>43</v>
      </c>
      <c r="K2527" s="38">
        <v>61.5</v>
      </c>
      <c r="L2527" s="31">
        <v>1</v>
      </c>
      <c r="M2527" s="38">
        <v>61.5</v>
      </c>
      <c r="N2527" s="5"/>
      <c r="O2527" t="str">
        <f>VLOOKUP(I2527,Article_famille!A:B,2,FALSE)</f>
        <v>Pieds</v>
      </c>
      <c r="P2527" t="e">
        <f>VLOOKUP(A2527,'Copier commandes wix'!I:N,4,FALSE)</f>
        <v>#N/A</v>
      </c>
      <c r="Q2527">
        <f>VLOOKUP(G2527,'effectif par contrat'!A:B,2,FALSE)</f>
        <v>2</v>
      </c>
    </row>
    <row r="2528" spans="1:17" x14ac:dyDescent="0.35">
      <c r="A2528" s="58" t="s">
        <v>2441</v>
      </c>
      <c r="B2528" s="40" t="s">
        <v>2197</v>
      </c>
      <c r="C2528" s="40" t="str">
        <f t="shared" si="205"/>
        <v>Karl</v>
      </c>
      <c r="D2528" s="40">
        <f t="shared" si="202"/>
        <v>5</v>
      </c>
      <c r="E2528" s="40">
        <f t="shared" si="203"/>
        <v>12</v>
      </c>
      <c r="F2528" s="40" t="str">
        <f t="shared" si="204"/>
        <v>Humbert</v>
      </c>
      <c r="G2528" s="40" t="str">
        <f>VLOOKUP(F2528,'Effectif contrat'!A:B,2,FALSE)</f>
        <v>THALES - MAINTENANCE</v>
      </c>
      <c r="H2528" s="31" t="s">
        <v>19</v>
      </c>
      <c r="I2528" s="31" t="s">
        <v>20</v>
      </c>
      <c r="J2528" s="31">
        <v>8</v>
      </c>
      <c r="K2528" s="38">
        <v>3.71</v>
      </c>
      <c r="L2528" s="31">
        <v>12</v>
      </c>
      <c r="M2528" s="38">
        <v>44.52</v>
      </c>
      <c r="N2528" s="5"/>
      <c r="O2528" t="str">
        <f>VLOOKUP(I2528,Article_famille!A:B,2,FALSE)</f>
        <v>Mains</v>
      </c>
      <c r="P2528" t="e">
        <f>VLOOKUP(A2528,'Copier commandes wix'!I:N,4,FALSE)</f>
        <v>#N/A</v>
      </c>
      <c r="Q2528">
        <f>VLOOKUP(G2528,'effectif par contrat'!A:B,2,FALSE)</f>
        <v>3</v>
      </c>
    </row>
    <row r="2529" spans="1:17" x14ac:dyDescent="0.35">
      <c r="A2529" s="58" t="s">
        <v>2441</v>
      </c>
      <c r="B2529" s="40" t="s">
        <v>2197</v>
      </c>
      <c r="C2529" s="40" t="str">
        <f t="shared" si="205"/>
        <v>Karl</v>
      </c>
      <c r="D2529" s="40">
        <f t="shared" si="202"/>
        <v>5</v>
      </c>
      <c r="E2529" s="40">
        <f t="shared" si="203"/>
        <v>12</v>
      </c>
      <c r="F2529" s="40" t="str">
        <f t="shared" si="204"/>
        <v>Humbert</v>
      </c>
      <c r="G2529" s="40" t="str">
        <f>VLOOKUP(F2529,'Effectif contrat'!A:B,2,FALSE)</f>
        <v>THALES - MAINTENANCE</v>
      </c>
      <c r="H2529" s="32" t="s">
        <v>19</v>
      </c>
      <c r="I2529" s="32" t="s">
        <v>495</v>
      </c>
      <c r="J2529" s="32">
        <v>8</v>
      </c>
      <c r="K2529" s="39">
        <v>4.9400000000000004</v>
      </c>
      <c r="L2529" s="32">
        <v>1</v>
      </c>
      <c r="M2529" s="39">
        <v>4.9400000000000004</v>
      </c>
      <c r="N2529" s="6"/>
      <c r="O2529" t="str">
        <f>VLOOKUP(I2529,Article_famille!A:B,2,FALSE)</f>
        <v>Mains</v>
      </c>
      <c r="P2529" t="e">
        <f>VLOOKUP(A2529,'Copier commandes wix'!I:N,4,FALSE)</f>
        <v>#N/A</v>
      </c>
      <c r="Q2529">
        <f>VLOOKUP(G2529,'effectif par contrat'!A:B,2,FALSE)</f>
        <v>3</v>
      </c>
    </row>
    <row r="2530" spans="1:17" x14ac:dyDescent="0.35">
      <c r="A2530" s="58" t="s">
        <v>2441</v>
      </c>
      <c r="B2530" s="40" t="s">
        <v>2197</v>
      </c>
      <c r="C2530" s="40" t="str">
        <f t="shared" si="205"/>
        <v>Karl</v>
      </c>
      <c r="D2530" s="40">
        <f t="shared" si="202"/>
        <v>5</v>
      </c>
      <c r="E2530" s="40">
        <f t="shared" si="203"/>
        <v>12</v>
      </c>
      <c r="F2530" s="40" t="str">
        <f t="shared" si="204"/>
        <v>Humbert</v>
      </c>
      <c r="G2530" s="40" t="str">
        <f>VLOOKUP(F2530,'Effectif contrat'!A:B,2,FALSE)</f>
        <v>THALES - MAINTENANCE</v>
      </c>
      <c r="H2530" s="31" t="s">
        <v>574</v>
      </c>
      <c r="I2530" s="31" t="s">
        <v>1560</v>
      </c>
      <c r="J2530" s="31">
        <v>42</v>
      </c>
      <c r="K2530" s="38">
        <v>59.5</v>
      </c>
      <c r="L2530" s="31">
        <v>1</v>
      </c>
      <c r="M2530" s="38">
        <v>59.5</v>
      </c>
      <c r="N2530" s="5"/>
      <c r="O2530" t="str">
        <f>VLOOKUP(I2530,Article_famille!A:B,2,FALSE)</f>
        <v>Pieds</v>
      </c>
      <c r="P2530" t="e">
        <f>VLOOKUP(A2530,'Copier commandes wix'!I:N,4,FALSE)</f>
        <v>#N/A</v>
      </c>
      <c r="Q2530">
        <f>VLOOKUP(G2530,'effectif par contrat'!A:B,2,FALSE)</f>
        <v>3</v>
      </c>
    </row>
    <row r="2531" spans="1:17" x14ac:dyDescent="0.35">
      <c r="A2531" s="58" t="s">
        <v>2441</v>
      </c>
      <c r="B2531" s="40" t="s">
        <v>2197</v>
      </c>
      <c r="C2531" s="40" t="str">
        <f t="shared" si="205"/>
        <v>Karl</v>
      </c>
      <c r="D2531" s="40">
        <f t="shared" si="202"/>
        <v>5</v>
      </c>
      <c r="E2531" s="40">
        <f t="shared" si="203"/>
        <v>12</v>
      </c>
      <c r="F2531" s="40" t="str">
        <f t="shared" si="204"/>
        <v>Humbert</v>
      </c>
      <c r="G2531" s="40" t="str">
        <f>VLOOKUP(F2531,'Effectif contrat'!A:B,2,FALSE)</f>
        <v>THALES - MAINTENANCE</v>
      </c>
      <c r="H2531" s="32" t="s">
        <v>19</v>
      </c>
      <c r="I2531" s="32" t="s">
        <v>499</v>
      </c>
      <c r="J2531" s="32"/>
      <c r="K2531" s="39">
        <v>12.9</v>
      </c>
      <c r="L2531" s="32">
        <v>1</v>
      </c>
      <c r="M2531" s="39">
        <v>12.9</v>
      </c>
      <c r="N2531" s="6"/>
      <c r="O2531" t="str">
        <f>VLOOKUP(I2531,Article_famille!A:B,2,FALSE)</f>
        <v>Tête</v>
      </c>
      <c r="P2531" t="e">
        <f>VLOOKUP(A2531,'Copier commandes wix'!I:N,4,FALSE)</f>
        <v>#N/A</v>
      </c>
      <c r="Q2531">
        <f>VLOOKUP(G2531,'effectif par contrat'!A:B,2,FALSE)</f>
        <v>3</v>
      </c>
    </row>
    <row r="2532" spans="1:17" x14ac:dyDescent="0.35">
      <c r="A2532" s="58" t="s">
        <v>2441</v>
      </c>
      <c r="B2532" s="40" t="s">
        <v>2197</v>
      </c>
      <c r="C2532" s="40" t="str">
        <f t="shared" si="205"/>
        <v>Karl</v>
      </c>
      <c r="D2532" s="40">
        <f t="shared" si="202"/>
        <v>5</v>
      </c>
      <c r="E2532" s="40">
        <f t="shared" si="203"/>
        <v>12</v>
      </c>
      <c r="F2532" s="40" t="str">
        <f t="shared" si="204"/>
        <v>Humbert</v>
      </c>
      <c r="G2532" s="40" t="str">
        <f>VLOOKUP(F2532,'Effectif contrat'!A:B,2,FALSE)</f>
        <v>THALES - MAINTENANCE</v>
      </c>
      <c r="H2532" s="31" t="s">
        <v>19</v>
      </c>
      <c r="I2532" s="31" t="s">
        <v>468</v>
      </c>
      <c r="J2532" s="31"/>
      <c r="K2532" s="38">
        <v>5.63</v>
      </c>
      <c r="L2532" s="31">
        <v>1</v>
      </c>
      <c r="M2532" s="38">
        <v>5.63</v>
      </c>
      <c r="N2532" s="5"/>
      <c r="O2532" t="str">
        <f>VLOOKUP(I2532,Article_famille!A:B,2,FALSE)</f>
        <v>Yeux</v>
      </c>
      <c r="P2532" t="e">
        <f>VLOOKUP(A2532,'Copier commandes wix'!I:N,4,FALSE)</f>
        <v>#N/A</v>
      </c>
      <c r="Q2532">
        <f>VLOOKUP(G2532,'effectif par contrat'!A:B,2,FALSE)</f>
        <v>3</v>
      </c>
    </row>
    <row r="2533" spans="1:17" x14ac:dyDescent="0.35">
      <c r="A2533" s="58" t="s">
        <v>2443</v>
      </c>
      <c r="B2533" s="40" t="s">
        <v>2442</v>
      </c>
      <c r="C2533" s="40" t="str">
        <f t="shared" si="205"/>
        <v>ALI</v>
      </c>
      <c r="D2533" s="40">
        <f t="shared" si="202"/>
        <v>4</v>
      </c>
      <c r="E2533" s="40">
        <f t="shared" si="203"/>
        <v>11</v>
      </c>
      <c r="F2533" s="40" t="str">
        <f t="shared" si="204"/>
        <v>ENNAFII</v>
      </c>
      <c r="G2533" s="40" t="str">
        <f>VLOOKUP(F2533,'Effectif contrat'!A:B,2,FALSE)</f>
        <v>SAFRAN NACELLES - MAINTENANCE</v>
      </c>
      <c r="H2533" s="31" t="s">
        <v>19</v>
      </c>
      <c r="I2533" s="31" t="s">
        <v>455</v>
      </c>
      <c r="J2533" s="31">
        <v>42</v>
      </c>
      <c r="K2533" s="38">
        <v>45.67</v>
      </c>
      <c r="L2533" s="31">
        <v>1</v>
      </c>
      <c r="M2533" s="38">
        <v>45.67</v>
      </c>
      <c r="N2533" s="5"/>
      <c r="O2533" t="str">
        <f>VLOOKUP(I2533,Article_famille!A:B,2,FALSE)</f>
        <v>Pieds</v>
      </c>
      <c r="P2533" t="e">
        <f>VLOOKUP(A2533,'Copier commandes wix'!I:N,4,FALSE)</f>
        <v>#N/A</v>
      </c>
      <c r="Q2533">
        <f>VLOOKUP(G2533,'effectif par contrat'!A:B,2,FALSE)</f>
        <v>12</v>
      </c>
    </row>
    <row r="2534" spans="1:17" x14ac:dyDescent="0.35">
      <c r="A2534" s="58" t="s">
        <v>2445</v>
      </c>
      <c r="B2534" s="40" t="s">
        <v>2444</v>
      </c>
      <c r="C2534" s="40" t="str">
        <f t="shared" si="205"/>
        <v>guillaume</v>
      </c>
      <c r="D2534" s="40">
        <f t="shared" si="202"/>
        <v>10</v>
      </c>
      <c r="E2534" s="40">
        <f t="shared" si="203"/>
        <v>17</v>
      </c>
      <c r="F2534" s="40" t="str">
        <f t="shared" si="204"/>
        <v>vigroux</v>
      </c>
      <c r="G2534" s="40" t="str">
        <f>VLOOKUP(F2534,'Effectif contrat'!A:B,2,FALSE)</f>
        <v>MERIAL - MAINTENANCE</v>
      </c>
      <c r="H2534" s="31" t="s">
        <v>19</v>
      </c>
      <c r="I2534" s="31" t="s">
        <v>455</v>
      </c>
      <c r="J2534" s="31">
        <v>43</v>
      </c>
      <c r="K2534" s="38">
        <v>45.67</v>
      </c>
      <c r="L2534" s="31">
        <v>1</v>
      </c>
      <c r="M2534" s="38">
        <v>45.67</v>
      </c>
      <c r="N2534" s="5"/>
      <c r="O2534" t="str">
        <f>VLOOKUP(I2534,Article_famille!A:B,2,FALSE)</f>
        <v>Pieds</v>
      </c>
      <c r="P2534" t="e">
        <f>VLOOKUP(A2534,'Copier commandes wix'!I:N,4,FALSE)</f>
        <v>#N/A</v>
      </c>
      <c r="Q2534">
        <f>VLOOKUP(G2534,'effectif par contrat'!A:B,2,FALSE)</f>
        <v>6</v>
      </c>
    </row>
    <row r="2535" spans="1:17" x14ac:dyDescent="0.35">
      <c r="A2535" s="58" t="s">
        <v>2447</v>
      </c>
      <c r="B2535" s="40" t="s">
        <v>2446</v>
      </c>
      <c r="C2535" s="40" t="str">
        <f t="shared" si="205"/>
        <v>tony</v>
      </c>
      <c r="D2535" s="40">
        <f t="shared" si="202"/>
        <v>5</v>
      </c>
      <c r="E2535" s="40">
        <f t="shared" si="203"/>
        <v>12</v>
      </c>
      <c r="F2535" s="40" t="str">
        <f t="shared" si="204"/>
        <v>jacquin</v>
      </c>
      <c r="G2535" s="40" t="str">
        <f>VLOOKUP(F2535,'Effectif contrat'!A:B,2,FALSE)</f>
        <v>MERIAL - MAINTENANCE</v>
      </c>
      <c r="H2535" s="31" t="s">
        <v>19</v>
      </c>
      <c r="I2535" s="31" t="s">
        <v>499</v>
      </c>
      <c r="J2535" s="31"/>
      <c r="K2535" s="38">
        <v>12.9</v>
      </c>
      <c r="L2535" s="31">
        <v>1</v>
      </c>
      <c r="M2535" s="38">
        <v>12.9</v>
      </c>
      <c r="N2535" s="5"/>
      <c r="O2535" t="str">
        <f>VLOOKUP(I2535,Article_famille!A:B,2,FALSE)</f>
        <v>Tête</v>
      </c>
      <c r="P2535" t="e">
        <f>VLOOKUP(A2535,'Copier commandes wix'!I:N,4,FALSE)</f>
        <v>#N/A</v>
      </c>
      <c r="Q2535">
        <f>VLOOKUP(G2535,'effectif par contrat'!A:B,2,FALSE)</f>
        <v>6</v>
      </c>
    </row>
    <row r="2536" spans="1:17" x14ac:dyDescent="0.35">
      <c r="A2536" s="58" t="s">
        <v>2445</v>
      </c>
      <c r="B2536" s="40" t="s">
        <v>2444</v>
      </c>
      <c r="C2536" s="40" t="str">
        <f t="shared" si="205"/>
        <v>guillaume</v>
      </c>
      <c r="D2536" s="40">
        <f t="shared" si="202"/>
        <v>10</v>
      </c>
      <c r="E2536" s="40">
        <f t="shared" si="203"/>
        <v>17</v>
      </c>
      <c r="F2536" s="40" t="str">
        <f t="shared" si="204"/>
        <v>vigroux</v>
      </c>
      <c r="G2536" s="40" t="str">
        <f>VLOOKUP(F2536,'Effectif contrat'!A:B,2,FALSE)</f>
        <v>MERIAL - MAINTENANCE</v>
      </c>
      <c r="H2536" s="31" t="s">
        <v>19</v>
      </c>
      <c r="I2536" s="31" t="s">
        <v>455</v>
      </c>
      <c r="J2536" s="31">
        <v>43</v>
      </c>
      <c r="K2536" s="38">
        <v>45.67</v>
      </c>
      <c r="L2536" s="31">
        <v>1</v>
      </c>
      <c r="M2536" s="38">
        <v>45.67</v>
      </c>
      <c r="N2536" s="5"/>
      <c r="O2536" t="str">
        <f>VLOOKUP(I2536,Article_famille!A:B,2,FALSE)</f>
        <v>Pieds</v>
      </c>
      <c r="P2536" t="e">
        <f>VLOOKUP(A2536,'Copier commandes wix'!I:N,4,FALSE)</f>
        <v>#N/A</v>
      </c>
      <c r="Q2536">
        <f>VLOOKUP(G2536,'effectif par contrat'!A:B,2,FALSE)</f>
        <v>6</v>
      </c>
    </row>
    <row r="2537" spans="1:17" x14ac:dyDescent="0.35">
      <c r="A2537" s="58" t="s">
        <v>2443</v>
      </c>
      <c r="B2537" s="40" t="s">
        <v>2442</v>
      </c>
      <c r="C2537" s="40" t="str">
        <f t="shared" si="205"/>
        <v>ALI</v>
      </c>
      <c r="D2537" s="40">
        <f t="shared" ref="D2537:D2600" si="206">LEN(C2537)+1</f>
        <v>4</v>
      </c>
      <c r="E2537" s="40">
        <f t="shared" ref="E2537:E2600" si="207">LEN(B2537)</f>
        <v>11</v>
      </c>
      <c r="F2537" s="40" t="str">
        <f t="shared" si="204"/>
        <v>ENNAFII</v>
      </c>
      <c r="G2537" s="40" t="str">
        <f>VLOOKUP(F2537,'Effectif contrat'!A:B,2,FALSE)</f>
        <v>SAFRAN NACELLES - MAINTENANCE</v>
      </c>
      <c r="H2537" s="31" t="s">
        <v>19</v>
      </c>
      <c r="I2537" s="31" t="s">
        <v>455</v>
      </c>
      <c r="J2537" s="31">
        <v>42</v>
      </c>
      <c r="K2537" s="38">
        <v>45.67</v>
      </c>
      <c r="L2537" s="31">
        <v>1</v>
      </c>
      <c r="M2537" s="38">
        <v>45.67</v>
      </c>
      <c r="N2537" s="5"/>
      <c r="O2537" t="str">
        <f>VLOOKUP(I2537,Article_famille!A:B,2,FALSE)</f>
        <v>Pieds</v>
      </c>
      <c r="P2537" t="e">
        <f>VLOOKUP(A2537,'Copier commandes wix'!I:N,4,FALSE)</f>
        <v>#N/A</v>
      </c>
      <c r="Q2537">
        <f>VLOOKUP(G2537,'effectif par contrat'!A:B,2,FALSE)</f>
        <v>12</v>
      </c>
    </row>
    <row r="2538" spans="1:17" x14ac:dyDescent="0.35">
      <c r="A2538" s="58" t="s">
        <v>2448</v>
      </c>
      <c r="B2538" s="40" t="s">
        <v>437</v>
      </c>
      <c r="C2538" s="40" t="str">
        <f t="shared" si="205"/>
        <v>karine</v>
      </c>
      <c r="D2538" s="40">
        <f t="shared" si="206"/>
        <v>7</v>
      </c>
      <c r="E2538" s="40">
        <f t="shared" si="207"/>
        <v>12</v>
      </c>
      <c r="F2538" s="40" t="str">
        <f t="shared" si="204"/>
        <v>bedon</v>
      </c>
      <c r="G2538" s="40" t="str">
        <f>VLOOKUP(F2538,'Effectif contrat'!A:B,2,FALSE)</f>
        <v>B05 - FONCTIONS SUPPORT</v>
      </c>
      <c r="H2538" s="31" t="s">
        <v>574</v>
      </c>
      <c r="I2538" s="31" t="s">
        <v>1560</v>
      </c>
      <c r="J2538" s="31">
        <v>40</v>
      </c>
      <c r="K2538" s="38">
        <v>59.5</v>
      </c>
      <c r="L2538" s="31">
        <v>1</v>
      </c>
      <c r="M2538" s="38">
        <v>59.5</v>
      </c>
      <c r="N2538" s="5"/>
      <c r="O2538" t="str">
        <f>VLOOKUP(I2538,Article_famille!A:B,2,FALSE)</f>
        <v>Pieds</v>
      </c>
      <c r="P2538" t="e">
        <f>VLOOKUP(A2538,'Copier commandes wix'!I:N,4,FALSE)</f>
        <v>#N/A</v>
      </c>
      <c r="Q2538">
        <f>VLOOKUP(G2538,'effectif par contrat'!A:B,2,FALSE)</f>
        <v>10</v>
      </c>
    </row>
    <row r="2539" spans="1:17" x14ac:dyDescent="0.35">
      <c r="A2539" s="58" t="s">
        <v>2448</v>
      </c>
      <c r="B2539" s="40" t="s">
        <v>437</v>
      </c>
      <c r="C2539" s="40" t="str">
        <f t="shared" si="205"/>
        <v>karine</v>
      </c>
      <c r="D2539" s="40">
        <f t="shared" si="206"/>
        <v>7</v>
      </c>
      <c r="E2539" s="40">
        <f t="shared" si="207"/>
        <v>12</v>
      </c>
      <c r="F2539" s="40" t="str">
        <f t="shared" si="204"/>
        <v>bedon</v>
      </c>
      <c r="G2539" s="40" t="str">
        <f>VLOOKUP(F2539,'Effectif contrat'!A:B,2,FALSE)</f>
        <v>B05 - FONCTIONS SUPPORT</v>
      </c>
      <c r="H2539" s="32" t="s">
        <v>574</v>
      </c>
      <c r="I2539" s="32" t="s">
        <v>1560</v>
      </c>
      <c r="J2539" s="32">
        <v>41</v>
      </c>
      <c r="K2539" s="39">
        <v>59.5</v>
      </c>
      <c r="L2539" s="32">
        <v>3</v>
      </c>
      <c r="M2539" s="39">
        <v>178.5</v>
      </c>
      <c r="N2539" s="6"/>
      <c r="O2539" t="str">
        <f>VLOOKUP(I2539,Article_famille!A:B,2,FALSE)</f>
        <v>Pieds</v>
      </c>
      <c r="P2539" t="e">
        <f>VLOOKUP(A2539,'Copier commandes wix'!I:N,4,FALSE)</f>
        <v>#N/A</v>
      </c>
      <c r="Q2539">
        <f>VLOOKUP(G2539,'effectif par contrat'!A:B,2,FALSE)</f>
        <v>10</v>
      </c>
    </row>
    <row r="2540" spans="1:17" x14ac:dyDescent="0.35">
      <c r="A2540" s="58" t="s">
        <v>2448</v>
      </c>
      <c r="B2540" s="40" t="s">
        <v>437</v>
      </c>
      <c r="C2540" s="40" t="str">
        <f t="shared" si="205"/>
        <v>karine</v>
      </c>
      <c r="D2540" s="40">
        <f t="shared" si="206"/>
        <v>7</v>
      </c>
      <c r="E2540" s="40">
        <f t="shared" si="207"/>
        <v>12</v>
      </c>
      <c r="F2540" s="40" t="str">
        <f t="shared" si="204"/>
        <v>bedon</v>
      </c>
      <c r="G2540" s="40" t="str">
        <f>VLOOKUP(F2540,'Effectif contrat'!A:B,2,FALSE)</f>
        <v>B05 - FONCTIONS SUPPORT</v>
      </c>
      <c r="H2540" s="31" t="s">
        <v>574</v>
      </c>
      <c r="I2540" s="31" t="s">
        <v>1560</v>
      </c>
      <c r="J2540" s="31">
        <v>42</v>
      </c>
      <c r="K2540" s="38">
        <v>59.5</v>
      </c>
      <c r="L2540" s="31">
        <v>1</v>
      </c>
      <c r="M2540" s="38">
        <v>59.5</v>
      </c>
      <c r="N2540" s="5"/>
      <c r="O2540" t="str">
        <f>VLOOKUP(I2540,Article_famille!A:B,2,FALSE)</f>
        <v>Pieds</v>
      </c>
      <c r="P2540" t="e">
        <f>VLOOKUP(A2540,'Copier commandes wix'!I:N,4,FALSE)</f>
        <v>#N/A</v>
      </c>
      <c r="Q2540">
        <f>VLOOKUP(G2540,'effectif par contrat'!A:B,2,FALSE)</f>
        <v>10</v>
      </c>
    </row>
    <row r="2541" spans="1:17" x14ac:dyDescent="0.35">
      <c r="A2541" s="58" t="s">
        <v>2448</v>
      </c>
      <c r="B2541" s="40" t="s">
        <v>437</v>
      </c>
      <c r="C2541" s="40" t="str">
        <f t="shared" si="205"/>
        <v>karine</v>
      </c>
      <c r="D2541" s="40">
        <f t="shared" si="206"/>
        <v>7</v>
      </c>
      <c r="E2541" s="40">
        <f t="shared" si="207"/>
        <v>12</v>
      </c>
      <c r="F2541" s="40" t="str">
        <f t="shared" si="204"/>
        <v>bedon</v>
      </c>
      <c r="G2541" s="40" t="str">
        <f>VLOOKUP(F2541,'Effectif contrat'!A:B,2,FALSE)</f>
        <v>B05 - FONCTIONS SUPPORT</v>
      </c>
      <c r="H2541" s="32" t="s">
        <v>574</v>
      </c>
      <c r="I2541" s="32" t="s">
        <v>1560</v>
      </c>
      <c r="J2541" s="32">
        <v>43</v>
      </c>
      <c r="K2541" s="39">
        <v>59.5</v>
      </c>
      <c r="L2541" s="32">
        <v>1</v>
      </c>
      <c r="M2541" s="39">
        <v>59.5</v>
      </c>
      <c r="N2541" s="6"/>
      <c r="O2541" t="str">
        <f>VLOOKUP(I2541,Article_famille!A:B,2,FALSE)</f>
        <v>Pieds</v>
      </c>
      <c r="P2541" t="e">
        <f>VLOOKUP(A2541,'Copier commandes wix'!I:N,4,FALSE)</f>
        <v>#N/A</v>
      </c>
      <c r="Q2541">
        <f>VLOOKUP(G2541,'effectif par contrat'!A:B,2,FALSE)</f>
        <v>10</v>
      </c>
    </row>
    <row r="2542" spans="1:17" x14ac:dyDescent="0.35">
      <c r="A2542" s="58" t="s">
        <v>2448</v>
      </c>
      <c r="B2542" s="40" t="s">
        <v>437</v>
      </c>
      <c r="C2542" s="40" t="str">
        <f t="shared" si="205"/>
        <v>karine</v>
      </c>
      <c r="D2542" s="40">
        <f t="shared" si="206"/>
        <v>7</v>
      </c>
      <c r="E2542" s="40">
        <f t="shared" si="207"/>
        <v>12</v>
      </c>
      <c r="F2542" s="40" t="str">
        <f t="shared" si="204"/>
        <v>bedon</v>
      </c>
      <c r="G2542" s="40" t="str">
        <f>VLOOKUP(F2542,'Effectif contrat'!A:B,2,FALSE)</f>
        <v>B05 - FONCTIONS SUPPORT</v>
      </c>
      <c r="H2542" s="31" t="s">
        <v>574</v>
      </c>
      <c r="I2542" s="31" t="s">
        <v>1560</v>
      </c>
      <c r="J2542" s="31">
        <v>44</v>
      </c>
      <c r="K2542" s="38">
        <v>59.5</v>
      </c>
      <c r="L2542" s="31">
        <v>3</v>
      </c>
      <c r="M2542" s="38">
        <v>178.5</v>
      </c>
      <c r="N2542" s="5"/>
      <c r="O2542" t="str">
        <f>VLOOKUP(I2542,Article_famille!A:B,2,FALSE)</f>
        <v>Pieds</v>
      </c>
      <c r="P2542" t="e">
        <f>VLOOKUP(A2542,'Copier commandes wix'!I:N,4,FALSE)</f>
        <v>#N/A</v>
      </c>
      <c r="Q2542">
        <f>VLOOKUP(G2542,'effectif par contrat'!A:B,2,FALSE)</f>
        <v>10</v>
      </c>
    </row>
    <row r="2543" spans="1:17" x14ac:dyDescent="0.35">
      <c r="A2543" s="58" t="s">
        <v>2448</v>
      </c>
      <c r="B2543" s="40" t="s">
        <v>437</v>
      </c>
      <c r="C2543" s="40" t="str">
        <f t="shared" si="205"/>
        <v>karine</v>
      </c>
      <c r="D2543" s="40">
        <f t="shared" si="206"/>
        <v>7</v>
      </c>
      <c r="E2543" s="40">
        <f t="shared" si="207"/>
        <v>12</v>
      </c>
      <c r="F2543" s="40" t="str">
        <f t="shared" si="204"/>
        <v>bedon</v>
      </c>
      <c r="G2543" s="40" t="str">
        <f>VLOOKUP(F2543,'Effectif contrat'!A:B,2,FALSE)</f>
        <v>B05 - FONCTIONS SUPPORT</v>
      </c>
      <c r="H2543" s="32" t="s">
        <v>574</v>
      </c>
      <c r="I2543" s="32" t="s">
        <v>1560</v>
      </c>
      <c r="J2543" s="32">
        <v>45</v>
      </c>
      <c r="K2543" s="39">
        <v>59.5</v>
      </c>
      <c r="L2543" s="32">
        <v>2</v>
      </c>
      <c r="M2543" s="39">
        <v>119</v>
      </c>
      <c r="N2543" s="6"/>
      <c r="O2543" t="str">
        <f>VLOOKUP(I2543,Article_famille!A:B,2,FALSE)</f>
        <v>Pieds</v>
      </c>
      <c r="P2543" t="e">
        <f>VLOOKUP(A2543,'Copier commandes wix'!I:N,4,FALSE)</f>
        <v>#N/A</v>
      </c>
      <c r="Q2543">
        <f>VLOOKUP(G2543,'effectif par contrat'!A:B,2,FALSE)</f>
        <v>10</v>
      </c>
    </row>
    <row r="2544" spans="1:17" x14ac:dyDescent="0.35">
      <c r="A2544" s="58" t="s">
        <v>2448</v>
      </c>
      <c r="B2544" s="40" t="s">
        <v>437</v>
      </c>
      <c r="C2544" s="40" t="str">
        <f t="shared" si="205"/>
        <v>karine</v>
      </c>
      <c r="D2544" s="40">
        <f t="shared" si="206"/>
        <v>7</v>
      </c>
      <c r="E2544" s="40">
        <f t="shared" si="207"/>
        <v>12</v>
      </c>
      <c r="F2544" s="40" t="str">
        <f t="shared" si="204"/>
        <v>bedon</v>
      </c>
      <c r="G2544" s="40" t="str">
        <f>VLOOKUP(F2544,'Effectif contrat'!A:B,2,FALSE)</f>
        <v>B05 - FONCTIONS SUPPORT</v>
      </c>
      <c r="H2544" s="31" t="s">
        <v>574</v>
      </c>
      <c r="I2544" s="31" t="s">
        <v>575</v>
      </c>
      <c r="J2544" s="31">
        <v>40</v>
      </c>
      <c r="K2544" s="38">
        <v>61.5</v>
      </c>
      <c r="L2544" s="31">
        <v>2</v>
      </c>
      <c r="M2544" s="38">
        <v>123</v>
      </c>
      <c r="N2544" s="5"/>
      <c r="O2544" t="str">
        <f>VLOOKUP(I2544,Article_famille!A:B,2,FALSE)</f>
        <v>Pieds</v>
      </c>
      <c r="P2544" t="e">
        <f>VLOOKUP(A2544,'Copier commandes wix'!I:N,4,FALSE)</f>
        <v>#N/A</v>
      </c>
      <c r="Q2544">
        <f>VLOOKUP(G2544,'effectif par contrat'!A:B,2,FALSE)</f>
        <v>10</v>
      </c>
    </row>
    <row r="2545" spans="1:17" x14ac:dyDescent="0.35">
      <c r="A2545" s="58" t="s">
        <v>2448</v>
      </c>
      <c r="B2545" s="40" t="s">
        <v>437</v>
      </c>
      <c r="C2545" s="40" t="str">
        <f t="shared" si="205"/>
        <v>karine</v>
      </c>
      <c r="D2545" s="40">
        <f t="shared" si="206"/>
        <v>7</v>
      </c>
      <c r="E2545" s="40">
        <f t="shared" si="207"/>
        <v>12</v>
      </c>
      <c r="F2545" s="40" t="str">
        <f t="shared" si="204"/>
        <v>bedon</v>
      </c>
      <c r="G2545" s="40" t="str">
        <f>VLOOKUP(F2545,'Effectif contrat'!A:B,2,FALSE)</f>
        <v>B05 - FONCTIONS SUPPORT</v>
      </c>
      <c r="H2545" s="32" t="s">
        <v>574</v>
      </c>
      <c r="I2545" s="32" t="s">
        <v>575</v>
      </c>
      <c r="J2545" s="32">
        <v>41</v>
      </c>
      <c r="K2545" s="39">
        <v>61.5</v>
      </c>
      <c r="L2545" s="32">
        <v>2</v>
      </c>
      <c r="M2545" s="39">
        <v>123</v>
      </c>
      <c r="N2545" s="6"/>
      <c r="O2545" t="str">
        <f>VLOOKUP(I2545,Article_famille!A:B,2,FALSE)</f>
        <v>Pieds</v>
      </c>
      <c r="P2545" t="e">
        <f>VLOOKUP(A2545,'Copier commandes wix'!I:N,4,FALSE)</f>
        <v>#N/A</v>
      </c>
      <c r="Q2545">
        <f>VLOOKUP(G2545,'effectif par contrat'!A:B,2,FALSE)</f>
        <v>10</v>
      </c>
    </row>
    <row r="2546" spans="1:17" x14ac:dyDescent="0.35">
      <c r="A2546" s="58" t="s">
        <v>2448</v>
      </c>
      <c r="B2546" s="40" t="s">
        <v>437</v>
      </c>
      <c r="C2546" s="40" t="str">
        <f t="shared" si="205"/>
        <v>karine</v>
      </c>
      <c r="D2546" s="40">
        <f t="shared" si="206"/>
        <v>7</v>
      </c>
      <c r="E2546" s="40">
        <f t="shared" si="207"/>
        <v>12</v>
      </c>
      <c r="F2546" s="40" t="str">
        <f t="shared" si="204"/>
        <v>bedon</v>
      </c>
      <c r="G2546" s="40" t="str">
        <f>VLOOKUP(F2546,'Effectif contrat'!A:B,2,FALSE)</f>
        <v>B05 - FONCTIONS SUPPORT</v>
      </c>
      <c r="H2546" s="31" t="s">
        <v>574</v>
      </c>
      <c r="I2546" s="31" t="s">
        <v>575</v>
      </c>
      <c r="J2546" s="31">
        <v>42</v>
      </c>
      <c r="K2546" s="38">
        <v>61.5</v>
      </c>
      <c r="L2546" s="31">
        <v>2</v>
      </c>
      <c r="M2546" s="38">
        <v>123</v>
      </c>
      <c r="N2546" s="5"/>
      <c r="O2546" t="str">
        <f>VLOOKUP(I2546,Article_famille!A:B,2,FALSE)</f>
        <v>Pieds</v>
      </c>
      <c r="P2546" t="e">
        <f>VLOOKUP(A2546,'Copier commandes wix'!I:N,4,FALSE)</f>
        <v>#N/A</v>
      </c>
      <c r="Q2546">
        <f>VLOOKUP(G2546,'effectif par contrat'!A:B,2,FALSE)</f>
        <v>10</v>
      </c>
    </row>
    <row r="2547" spans="1:17" x14ac:dyDescent="0.35">
      <c r="A2547" s="58" t="s">
        <v>2448</v>
      </c>
      <c r="B2547" s="40" t="s">
        <v>437</v>
      </c>
      <c r="C2547" s="40" t="str">
        <f t="shared" si="205"/>
        <v>karine</v>
      </c>
      <c r="D2547" s="40">
        <f t="shared" si="206"/>
        <v>7</v>
      </c>
      <c r="E2547" s="40">
        <f t="shared" si="207"/>
        <v>12</v>
      </c>
      <c r="F2547" s="40" t="str">
        <f t="shared" si="204"/>
        <v>bedon</v>
      </c>
      <c r="G2547" s="40" t="str">
        <f>VLOOKUP(F2547,'Effectif contrat'!A:B,2,FALSE)</f>
        <v>B05 - FONCTIONS SUPPORT</v>
      </c>
      <c r="H2547" s="32" t="s">
        <v>574</v>
      </c>
      <c r="I2547" s="32" t="s">
        <v>575</v>
      </c>
      <c r="J2547" s="32">
        <v>43</v>
      </c>
      <c r="K2547" s="39">
        <v>61.5</v>
      </c>
      <c r="L2547" s="32">
        <v>3</v>
      </c>
      <c r="M2547" s="39">
        <v>184.5</v>
      </c>
      <c r="N2547" s="6"/>
      <c r="O2547" t="str">
        <f>VLOOKUP(I2547,Article_famille!A:B,2,FALSE)</f>
        <v>Pieds</v>
      </c>
      <c r="P2547" t="e">
        <f>VLOOKUP(A2547,'Copier commandes wix'!I:N,4,FALSE)</f>
        <v>#N/A</v>
      </c>
      <c r="Q2547">
        <f>VLOOKUP(G2547,'effectif par contrat'!A:B,2,FALSE)</f>
        <v>10</v>
      </c>
    </row>
    <row r="2548" spans="1:17" x14ac:dyDescent="0.35">
      <c r="A2548" s="58" t="s">
        <v>2448</v>
      </c>
      <c r="B2548" s="40" t="s">
        <v>437</v>
      </c>
      <c r="C2548" s="40" t="str">
        <f t="shared" si="205"/>
        <v>karine</v>
      </c>
      <c r="D2548" s="40">
        <f t="shared" si="206"/>
        <v>7</v>
      </c>
      <c r="E2548" s="40">
        <f t="shared" si="207"/>
        <v>12</v>
      </c>
      <c r="F2548" s="40" t="str">
        <f t="shared" si="204"/>
        <v>bedon</v>
      </c>
      <c r="G2548" s="40" t="str">
        <f>VLOOKUP(F2548,'Effectif contrat'!A:B,2,FALSE)</f>
        <v>B05 - FONCTIONS SUPPORT</v>
      </c>
      <c r="H2548" s="31" t="s">
        <v>574</v>
      </c>
      <c r="I2548" s="31" t="s">
        <v>575</v>
      </c>
      <c r="J2548" s="31">
        <v>44</v>
      </c>
      <c r="K2548" s="38">
        <v>61.5</v>
      </c>
      <c r="L2548" s="31">
        <v>3</v>
      </c>
      <c r="M2548" s="38">
        <v>184.5</v>
      </c>
      <c r="N2548" s="5"/>
      <c r="O2548" t="str">
        <f>VLOOKUP(I2548,Article_famille!A:B,2,FALSE)</f>
        <v>Pieds</v>
      </c>
      <c r="P2548" t="e">
        <f>VLOOKUP(A2548,'Copier commandes wix'!I:N,4,FALSE)</f>
        <v>#N/A</v>
      </c>
      <c r="Q2548">
        <f>VLOOKUP(G2548,'effectif par contrat'!A:B,2,FALSE)</f>
        <v>10</v>
      </c>
    </row>
    <row r="2549" spans="1:17" x14ac:dyDescent="0.35">
      <c r="A2549" s="58" t="s">
        <v>2448</v>
      </c>
      <c r="B2549" s="40" t="s">
        <v>437</v>
      </c>
      <c r="C2549" s="40" t="str">
        <f t="shared" si="205"/>
        <v>karine</v>
      </c>
      <c r="D2549" s="40">
        <f t="shared" si="206"/>
        <v>7</v>
      </c>
      <c r="E2549" s="40">
        <f t="shared" si="207"/>
        <v>12</v>
      </c>
      <c r="F2549" s="40" t="str">
        <f t="shared" si="204"/>
        <v>bedon</v>
      </c>
      <c r="G2549" s="40" t="str">
        <f>VLOOKUP(F2549,'Effectif contrat'!A:B,2,FALSE)</f>
        <v>B05 - FONCTIONS SUPPORT</v>
      </c>
      <c r="H2549" s="32" t="s">
        <v>574</v>
      </c>
      <c r="I2549" s="32" t="s">
        <v>575</v>
      </c>
      <c r="J2549" s="32">
        <v>45</v>
      </c>
      <c r="K2549" s="39">
        <v>61.5</v>
      </c>
      <c r="L2549" s="32">
        <v>2</v>
      </c>
      <c r="M2549" s="39">
        <v>123</v>
      </c>
      <c r="N2549" s="6"/>
      <c r="O2549" t="str">
        <f>VLOOKUP(I2549,Article_famille!A:B,2,FALSE)</f>
        <v>Pieds</v>
      </c>
      <c r="P2549" t="e">
        <f>VLOOKUP(A2549,'Copier commandes wix'!I:N,4,FALSE)</f>
        <v>#N/A</v>
      </c>
      <c r="Q2549">
        <f>VLOOKUP(G2549,'effectif par contrat'!A:B,2,FALSE)</f>
        <v>10</v>
      </c>
    </row>
    <row r="2550" spans="1:17" x14ac:dyDescent="0.35">
      <c r="A2550" s="58" t="s">
        <v>2449</v>
      </c>
      <c r="B2550" s="40" t="s">
        <v>437</v>
      </c>
      <c r="C2550" s="40" t="str">
        <f t="shared" si="205"/>
        <v>karine</v>
      </c>
      <c r="D2550" s="40">
        <f t="shared" si="206"/>
        <v>7</v>
      </c>
      <c r="E2550" s="40">
        <f t="shared" si="207"/>
        <v>12</v>
      </c>
      <c r="F2550" s="40" t="str">
        <f t="shared" si="204"/>
        <v>bedon</v>
      </c>
      <c r="G2550" s="40" t="str">
        <f>VLOOKUP(F2550,'Effectif contrat'!A:B,2,FALSE)</f>
        <v>B05 - FONCTIONS SUPPORT</v>
      </c>
      <c r="H2550" s="31" t="s">
        <v>2307</v>
      </c>
      <c r="I2550" s="31" t="s">
        <v>2308</v>
      </c>
      <c r="J2550" s="31"/>
      <c r="K2550" s="38">
        <v>14.5</v>
      </c>
      <c r="L2550" s="31">
        <v>10</v>
      </c>
      <c r="M2550" s="38">
        <v>145</v>
      </c>
      <c r="N2550" s="5"/>
      <c r="O2550" t="str">
        <f>VLOOKUP(I2550,Article_famille!A:B,2,FALSE)</f>
        <v>Tête</v>
      </c>
      <c r="P2550" t="e">
        <f>VLOOKUP(A2550,'Copier commandes wix'!I:N,4,FALSE)</f>
        <v>#N/A</v>
      </c>
      <c r="Q2550">
        <f>VLOOKUP(G2550,'effectif par contrat'!A:B,2,FALSE)</f>
        <v>10</v>
      </c>
    </row>
    <row r="2551" spans="1:17" x14ac:dyDescent="0.35">
      <c r="A2551" s="58" t="s">
        <v>2451</v>
      </c>
      <c r="B2551" s="40" t="s">
        <v>2450</v>
      </c>
      <c r="C2551" s="40" t="str">
        <f t="shared" si="205"/>
        <v>Florian</v>
      </c>
      <c r="D2551" s="40">
        <f t="shared" si="206"/>
        <v>8</v>
      </c>
      <c r="E2551" s="40">
        <f t="shared" si="207"/>
        <v>14</v>
      </c>
      <c r="F2551" s="40" t="str">
        <f t="shared" si="204"/>
        <v>DEVALS</v>
      </c>
      <c r="G2551" s="40" t="str">
        <f>VLOOKUP(F2551,'Effectif contrat'!A:B,2,FALSE)</f>
        <v>PIERRE FABRE - MAINTENANCE</v>
      </c>
      <c r="H2551" s="31" t="s">
        <v>112</v>
      </c>
      <c r="I2551" s="31" t="s">
        <v>115</v>
      </c>
      <c r="J2551" s="31" t="s">
        <v>13</v>
      </c>
      <c r="K2551" s="38">
        <v>0</v>
      </c>
      <c r="L2551" s="31">
        <v>1</v>
      </c>
      <c r="M2551" s="38">
        <v>0</v>
      </c>
      <c r="N2551" s="5"/>
      <c r="O2551" t="str">
        <f>VLOOKUP(I2551,Article_famille!A:B,2,FALSE)</f>
        <v>VPI</v>
      </c>
      <c r="P2551" t="e">
        <f>VLOOKUP(A2551,'Copier commandes wix'!I:N,4,FALSE)</f>
        <v>#N/A</v>
      </c>
      <c r="Q2551">
        <f>VLOOKUP(G2551,'effectif par contrat'!A:B,2,FALSE)</f>
        <v>2</v>
      </c>
    </row>
    <row r="2552" spans="1:17" x14ac:dyDescent="0.35">
      <c r="A2552" s="58" t="s">
        <v>2451</v>
      </c>
      <c r="B2552" s="40" t="s">
        <v>2450</v>
      </c>
      <c r="C2552" s="40" t="str">
        <f t="shared" si="205"/>
        <v>Florian</v>
      </c>
      <c r="D2552" s="40">
        <f t="shared" si="206"/>
        <v>8</v>
      </c>
      <c r="E2552" s="40">
        <f t="shared" si="207"/>
        <v>14</v>
      </c>
      <c r="F2552" s="40" t="str">
        <f t="shared" si="204"/>
        <v>DEVALS</v>
      </c>
      <c r="G2552" s="40" t="str">
        <f>VLOOKUP(F2552,'Effectif contrat'!A:B,2,FALSE)</f>
        <v>PIERRE FABRE - MAINTENANCE</v>
      </c>
      <c r="H2552" s="32" t="s">
        <v>574</v>
      </c>
      <c r="I2552" s="32" t="s">
        <v>575</v>
      </c>
      <c r="J2552" s="32">
        <v>43</v>
      </c>
      <c r="K2552" s="39">
        <v>61.5</v>
      </c>
      <c r="L2552" s="32">
        <v>2</v>
      </c>
      <c r="M2552" s="39">
        <v>123</v>
      </c>
      <c r="N2552" s="6"/>
      <c r="O2552" t="str">
        <f>VLOOKUP(I2552,Article_famille!A:B,2,FALSE)</f>
        <v>Pieds</v>
      </c>
      <c r="P2552" t="e">
        <f>VLOOKUP(A2552,'Copier commandes wix'!I:N,4,FALSE)</f>
        <v>#N/A</v>
      </c>
      <c r="Q2552">
        <f>VLOOKUP(G2552,'effectif par contrat'!A:B,2,FALSE)</f>
        <v>2</v>
      </c>
    </row>
    <row r="2553" spans="1:17" x14ac:dyDescent="0.35">
      <c r="A2553" s="58" t="s">
        <v>2451</v>
      </c>
      <c r="B2553" s="40" t="s">
        <v>2450</v>
      </c>
      <c r="C2553" s="40" t="str">
        <f t="shared" si="205"/>
        <v>Florian</v>
      </c>
      <c r="D2553" s="40">
        <f t="shared" si="206"/>
        <v>8</v>
      </c>
      <c r="E2553" s="40">
        <f t="shared" si="207"/>
        <v>14</v>
      </c>
      <c r="F2553" s="40" t="str">
        <f t="shared" si="204"/>
        <v>DEVALS</v>
      </c>
      <c r="G2553" s="40" t="str">
        <f>VLOOKUP(F2553,'Effectif contrat'!A:B,2,FALSE)</f>
        <v>PIERRE FABRE - MAINTENANCE</v>
      </c>
      <c r="H2553" s="31" t="s">
        <v>112</v>
      </c>
      <c r="I2553" s="31" t="s">
        <v>601</v>
      </c>
      <c r="J2553" s="31" t="s">
        <v>608</v>
      </c>
      <c r="K2553" s="38">
        <v>0</v>
      </c>
      <c r="L2553" s="31">
        <v>2</v>
      </c>
      <c r="M2553" s="38">
        <v>0</v>
      </c>
      <c r="N2553" s="5"/>
      <c r="O2553" t="str">
        <f>VLOOKUP(I2553,Article_famille!A:B,2,FALSE)</f>
        <v>VPI</v>
      </c>
      <c r="P2553" t="e">
        <f>VLOOKUP(A2553,'Copier commandes wix'!I:N,4,FALSE)</f>
        <v>#N/A</v>
      </c>
      <c r="Q2553">
        <f>VLOOKUP(G2553,'effectif par contrat'!A:B,2,FALSE)</f>
        <v>2</v>
      </c>
    </row>
    <row r="2554" spans="1:17" x14ac:dyDescent="0.35">
      <c r="A2554" s="58" t="s">
        <v>2451</v>
      </c>
      <c r="B2554" s="40" t="s">
        <v>2450</v>
      </c>
      <c r="C2554" s="40" t="str">
        <f t="shared" si="205"/>
        <v>Florian</v>
      </c>
      <c r="D2554" s="40">
        <f t="shared" si="206"/>
        <v>8</v>
      </c>
      <c r="E2554" s="40">
        <f t="shared" si="207"/>
        <v>14</v>
      </c>
      <c r="F2554" s="40" t="str">
        <f t="shared" si="204"/>
        <v>DEVALS</v>
      </c>
      <c r="G2554" s="40" t="str">
        <f>VLOOKUP(F2554,'Effectif contrat'!A:B,2,FALSE)</f>
        <v>PIERRE FABRE - MAINTENANCE</v>
      </c>
      <c r="H2554" s="32" t="s">
        <v>112</v>
      </c>
      <c r="I2554" s="32" t="s">
        <v>603</v>
      </c>
      <c r="J2554" s="32" t="s">
        <v>605</v>
      </c>
      <c r="K2554" s="39">
        <v>0</v>
      </c>
      <c r="L2554" s="32">
        <v>2</v>
      </c>
      <c r="M2554" s="39">
        <v>0</v>
      </c>
      <c r="N2554" s="6"/>
      <c r="O2554" t="str">
        <f>VLOOKUP(I2554,Article_famille!A:B,2,FALSE)</f>
        <v>VPI</v>
      </c>
      <c r="P2554" t="e">
        <f>VLOOKUP(A2554,'Copier commandes wix'!I:N,4,FALSE)</f>
        <v>#N/A</v>
      </c>
      <c r="Q2554">
        <f>VLOOKUP(G2554,'effectif par contrat'!A:B,2,FALSE)</f>
        <v>2</v>
      </c>
    </row>
    <row r="2555" spans="1:17" x14ac:dyDescent="0.35">
      <c r="A2555" s="58" t="s">
        <v>2452</v>
      </c>
      <c r="B2555" s="40" t="s">
        <v>532</v>
      </c>
      <c r="C2555" s="40" t="str">
        <f t="shared" si="205"/>
        <v>jean-luc</v>
      </c>
      <c r="D2555" s="40">
        <f t="shared" si="206"/>
        <v>9</v>
      </c>
      <c r="E2555" s="40">
        <f t="shared" si="207"/>
        <v>13</v>
      </c>
      <c r="F2555" s="40" t="str">
        <f t="shared" si="204"/>
        <v>cebe</v>
      </c>
      <c r="G2555" s="40" t="str">
        <f>VLOOKUP(F2555,'Effectif contrat'!A:B,2,FALSE)</f>
        <v>CHANTIERS ELEC - REIXACH</v>
      </c>
      <c r="H2555" s="31" t="s">
        <v>19</v>
      </c>
      <c r="I2555" s="31" t="s">
        <v>20</v>
      </c>
      <c r="J2555" s="31">
        <v>10</v>
      </c>
      <c r="K2555" s="38">
        <v>3.71</v>
      </c>
      <c r="L2555" s="31">
        <v>20</v>
      </c>
      <c r="M2555" s="38">
        <v>74.2</v>
      </c>
      <c r="N2555" s="5"/>
      <c r="O2555" t="str">
        <f>VLOOKUP(I2555,Article_famille!A:B,2,FALSE)</f>
        <v>Mains</v>
      </c>
      <c r="P2555" t="e">
        <f>VLOOKUP(A2555,'Copier commandes wix'!I:N,4,FALSE)</f>
        <v>#N/A</v>
      </c>
      <c r="Q2555">
        <f>VLOOKUP(G2555,'effectif par contrat'!A:B,2,FALSE)</f>
        <v>6</v>
      </c>
    </row>
    <row r="2556" spans="1:17" x14ac:dyDescent="0.35">
      <c r="A2556" s="58" t="s">
        <v>2452</v>
      </c>
      <c r="B2556" s="40" t="s">
        <v>532</v>
      </c>
      <c r="C2556" s="40" t="str">
        <f t="shared" si="205"/>
        <v>jean-luc</v>
      </c>
      <c r="D2556" s="40">
        <f t="shared" si="206"/>
        <v>9</v>
      </c>
      <c r="E2556" s="40">
        <f t="shared" si="207"/>
        <v>13</v>
      </c>
      <c r="F2556" s="40" t="str">
        <f t="shared" si="204"/>
        <v>cebe</v>
      </c>
      <c r="G2556" s="40" t="str">
        <f>VLOOKUP(F2556,'Effectif contrat'!A:B,2,FALSE)</f>
        <v>CHANTIERS ELEC - REIXACH</v>
      </c>
      <c r="H2556" s="32" t="s">
        <v>19</v>
      </c>
      <c r="I2556" s="32" t="s">
        <v>443</v>
      </c>
      <c r="J2556" s="32"/>
      <c r="K2556" s="39">
        <v>3.95</v>
      </c>
      <c r="L2556" s="32">
        <v>10</v>
      </c>
      <c r="M2556" s="39">
        <v>39.5</v>
      </c>
      <c r="N2556" s="6"/>
      <c r="O2556" t="str">
        <f>VLOOKUP(I2556,Article_famille!A:B,2,FALSE)</f>
        <v>Respiratoire</v>
      </c>
      <c r="P2556" t="e">
        <f>VLOOKUP(A2556,'Copier commandes wix'!I:N,4,FALSE)</f>
        <v>#N/A</v>
      </c>
      <c r="Q2556">
        <f>VLOOKUP(G2556,'effectif par contrat'!A:B,2,FALSE)</f>
        <v>6</v>
      </c>
    </row>
    <row r="2557" spans="1:17" x14ac:dyDescent="0.35">
      <c r="A2557" s="58" t="s">
        <v>2453</v>
      </c>
      <c r="B2557" s="40" t="s">
        <v>1586</v>
      </c>
      <c r="C2557" s="40" t="str">
        <f t="shared" si="205"/>
        <v>EMMANUEL</v>
      </c>
      <c r="D2557" s="40">
        <f t="shared" si="206"/>
        <v>9</v>
      </c>
      <c r="E2557" s="40">
        <f t="shared" si="207"/>
        <v>16</v>
      </c>
      <c r="F2557" s="40" t="str">
        <f t="shared" ref="F2557:F2620" si="208">RIGHT(B2557,E2557-D2557)</f>
        <v>GRIGNON</v>
      </c>
      <c r="G2557" s="40" t="str">
        <f>VLOOKUP(F2557,'Effectif contrat'!A:B,2,FALSE)</f>
        <v>AIRBUS - MAINTENANCE MOSE</v>
      </c>
      <c r="H2557" s="31" t="s">
        <v>112</v>
      </c>
      <c r="I2557" s="31" t="s">
        <v>113</v>
      </c>
      <c r="J2557" s="31" t="s">
        <v>209</v>
      </c>
      <c r="K2557" s="38">
        <v>0</v>
      </c>
      <c r="L2557" s="31">
        <v>5</v>
      </c>
      <c r="M2557" s="38">
        <v>0</v>
      </c>
      <c r="N2557" s="5"/>
      <c r="O2557" t="str">
        <f>VLOOKUP(I2557,Article_famille!A:B,2,FALSE)</f>
        <v>VPI</v>
      </c>
      <c r="P2557" t="e">
        <f>VLOOKUP(A2557,'Copier commandes wix'!I:N,4,FALSE)</f>
        <v>#N/A</v>
      </c>
      <c r="Q2557">
        <f>VLOOKUP(G2557,'effectif par contrat'!A:B,2,FALSE)</f>
        <v>37</v>
      </c>
    </row>
    <row r="2558" spans="1:17" x14ac:dyDescent="0.35">
      <c r="A2558" s="58" t="s">
        <v>2453</v>
      </c>
      <c r="B2558" s="40" t="s">
        <v>1586</v>
      </c>
      <c r="C2558" s="40" t="str">
        <f t="shared" ref="C2558:C2621" si="209">IFERROR(MID(B2558,1,FIND(" ",B2558,1)-1),"")</f>
        <v>EMMANUEL</v>
      </c>
      <c r="D2558" s="40">
        <f t="shared" si="206"/>
        <v>9</v>
      </c>
      <c r="E2558" s="40">
        <f t="shared" si="207"/>
        <v>16</v>
      </c>
      <c r="F2558" s="40" t="str">
        <f t="shared" si="208"/>
        <v>GRIGNON</v>
      </c>
      <c r="G2558" s="40" t="str">
        <f>VLOOKUP(F2558,'Effectif contrat'!A:B,2,FALSE)</f>
        <v>AIRBUS - MAINTENANCE MOSE</v>
      </c>
      <c r="H2558" s="32" t="s">
        <v>112</v>
      </c>
      <c r="I2558" s="32" t="s">
        <v>208</v>
      </c>
      <c r="J2558" s="32" t="s">
        <v>602</v>
      </c>
      <c r="K2558" s="39">
        <v>0</v>
      </c>
      <c r="L2558" s="32">
        <v>5</v>
      </c>
      <c r="M2558" s="39">
        <v>0</v>
      </c>
      <c r="N2558" s="6"/>
      <c r="O2558" t="str">
        <f>VLOOKUP(I2558,Article_famille!A:B,2,FALSE)</f>
        <v>VPI</v>
      </c>
      <c r="P2558" t="e">
        <f>VLOOKUP(A2558,'Copier commandes wix'!I:N,4,FALSE)</f>
        <v>#N/A</v>
      </c>
      <c r="Q2558">
        <f>VLOOKUP(G2558,'effectif par contrat'!A:B,2,FALSE)</f>
        <v>37</v>
      </c>
    </row>
    <row r="2559" spans="1:17" x14ac:dyDescent="0.35">
      <c r="A2559" s="58" t="s">
        <v>2453</v>
      </c>
      <c r="B2559" s="40" t="s">
        <v>1586</v>
      </c>
      <c r="C2559" s="40" t="str">
        <f t="shared" si="209"/>
        <v>EMMANUEL</v>
      </c>
      <c r="D2559" s="40">
        <f t="shared" si="206"/>
        <v>9</v>
      </c>
      <c r="E2559" s="40">
        <f t="shared" si="207"/>
        <v>16</v>
      </c>
      <c r="F2559" s="40" t="str">
        <f t="shared" si="208"/>
        <v>GRIGNON</v>
      </c>
      <c r="G2559" s="40" t="str">
        <f>VLOOKUP(F2559,'Effectif contrat'!A:B,2,FALSE)</f>
        <v>AIRBUS - MAINTENANCE MOSE</v>
      </c>
      <c r="H2559" s="31" t="s">
        <v>112</v>
      </c>
      <c r="I2559" s="31" t="s">
        <v>207</v>
      </c>
      <c r="J2559" s="31" t="s">
        <v>502</v>
      </c>
      <c r="K2559" s="38">
        <v>0</v>
      </c>
      <c r="L2559" s="31">
        <v>5</v>
      </c>
      <c r="M2559" s="38">
        <v>0</v>
      </c>
      <c r="N2559" s="5"/>
      <c r="O2559" t="str">
        <f>VLOOKUP(I2559,Article_famille!A:B,2,FALSE)</f>
        <v>VPI</v>
      </c>
      <c r="P2559" t="e">
        <f>VLOOKUP(A2559,'Copier commandes wix'!I:N,4,FALSE)</f>
        <v>#N/A</v>
      </c>
      <c r="Q2559">
        <f>VLOOKUP(G2559,'effectif par contrat'!A:B,2,FALSE)</f>
        <v>37</v>
      </c>
    </row>
    <row r="2560" spans="1:17" x14ac:dyDescent="0.35">
      <c r="A2560" s="58" t="s">
        <v>2453</v>
      </c>
      <c r="B2560" s="40" t="s">
        <v>1586</v>
      </c>
      <c r="C2560" s="40" t="str">
        <f t="shared" si="209"/>
        <v>EMMANUEL</v>
      </c>
      <c r="D2560" s="40">
        <f t="shared" si="206"/>
        <v>9</v>
      </c>
      <c r="E2560" s="40">
        <f t="shared" si="207"/>
        <v>16</v>
      </c>
      <c r="F2560" s="40" t="str">
        <f t="shared" si="208"/>
        <v>GRIGNON</v>
      </c>
      <c r="G2560" s="40" t="str">
        <f>VLOOKUP(F2560,'Effectif contrat'!A:B,2,FALSE)</f>
        <v>AIRBUS - MAINTENANCE MOSE</v>
      </c>
      <c r="H2560" s="32" t="s">
        <v>19</v>
      </c>
      <c r="I2560" s="32" t="s">
        <v>62</v>
      </c>
      <c r="J2560" s="32" t="s">
        <v>480</v>
      </c>
      <c r="K2560" s="39">
        <v>4.26</v>
      </c>
      <c r="L2560" s="32">
        <v>1</v>
      </c>
      <c r="M2560" s="39">
        <v>4.26</v>
      </c>
      <c r="N2560" s="6"/>
      <c r="O2560" t="str">
        <f>VLOOKUP(I2560,Article_famille!A:B,2,FALSE)</f>
        <v>Pieds</v>
      </c>
      <c r="P2560" t="e">
        <f>VLOOKUP(A2560,'Copier commandes wix'!I:N,4,FALSE)</f>
        <v>#N/A</v>
      </c>
      <c r="Q2560">
        <f>VLOOKUP(G2560,'effectif par contrat'!A:B,2,FALSE)</f>
        <v>37</v>
      </c>
    </row>
    <row r="2561" spans="1:17" x14ac:dyDescent="0.35">
      <c r="A2561" s="58" t="s">
        <v>2453</v>
      </c>
      <c r="B2561" s="40" t="s">
        <v>1586</v>
      </c>
      <c r="C2561" s="40" t="str">
        <f t="shared" si="209"/>
        <v>EMMANUEL</v>
      </c>
      <c r="D2561" s="40">
        <f t="shared" si="206"/>
        <v>9</v>
      </c>
      <c r="E2561" s="40">
        <f t="shared" si="207"/>
        <v>16</v>
      </c>
      <c r="F2561" s="40" t="str">
        <f t="shared" si="208"/>
        <v>GRIGNON</v>
      </c>
      <c r="G2561" s="40" t="str">
        <f>VLOOKUP(F2561,'Effectif contrat'!A:B,2,FALSE)</f>
        <v>AIRBUS - MAINTENANCE MOSE</v>
      </c>
      <c r="H2561" s="31" t="s">
        <v>19</v>
      </c>
      <c r="I2561" s="31" t="s">
        <v>499</v>
      </c>
      <c r="J2561" s="31"/>
      <c r="K2561" s="38">
        <v>12.9</v>
      </c>
      <c r="L2561" s="31">
        <v>1</v>
      </c>
      <c r="M2561" s="38">
        <v>12.9</v>
      </c>
      <c r="N2561" s="5"/>
      <c r="O2561" t="str">
        <f>VLOOKUP(I2561,Article_famille!A:B,2,FALSE)</f>
        <v>Tête</v>
      </c>
      <c r="P2561" t="e">
        <f>VLOOKUP(A2561,'Copier commandes wix'!I:N,4,FALSE)</f>
        <v>#N/A</v>
      </c>
      <c r="Q2561">
        <f>VLOOKUP(G2561,'effectif par contrat'!A:B,2,FALSE)</f>
        <v>37</v>
      </c>
    </row>
    <row r="2562" spans="1:17" x14ac:dyDescent="0.35">
      <c r="A2562" s="58" t="s">
        <v>2453</v>
      </c>
      <c r="B2562" s="40" t="s">
        <v>1586</v>
      </c>
      <c r="C2562" s="40" t="str">
        <f t="shared" si="209"/>
        <v>EMMANUEL</v>
      </c>
      <c r="D2562" s="40">
        <f t="shared" si="206"/>
        <v>9</v>
      </c>
      <c r="E2562" s="40">
        <f t="shared" si="207"/>
        <v>16</v>
      </c>
      <c r="F2562" s="40" t="str">
        <f t="shared" si="208"/>
        <v>GRIGNON</v>
      </c>
      <c r="G2562" s="40" t="str">
        <f>VLOOKUP(F2562,'Effectif contrat'!A:B,2,FALSE)</f>
        <v>AIRBUS - MAINTENANCE MOSE</v>
      </c>
      <c r="H2562" s="32" t="s">
        <v>19</v>
      </c>
      <c r="I2562" s="32" t="s">
        <v>525</v>
      </c>
      <c r="J2562" s="32"/>
      <c r="K2562" s="39">
        <v>37.619999999999997</v>
      </c>
      <c r="L2562" s="32">
        <v>1</v>
      </c>
      <c r="M2562" s="39">
        <v>37.619999999999997</v>
      </c>
      <c r="N2562" s="6"/>
      <c r="O2562" t="str">
        <f>VLOOKUP(I2562,Article_famille!A:B,2,FALSE)</f>
        <v>Tête</v>
      </c>
      <c r="P2562" t="e">
        <f>VLOOKUP(A2562,'Copier commandes wix'!I:N,4,FALSE)</f>
        <v>#N/A</v>
      </c>
      <c r="Q2562">
        <f>VLOOKUP(G2562,'effectif par contrat'!A:B,2,FALSE)</f>
        <v>37</v>
      </c>
    </row>
    <row r="2563" spans="1:17" x14ac:dyDescent="0.35">
      <c r="A2563" s="58" t="s">
        <v>2453</v>
      </c>
      <c r="B2563" s="40" t="s">
        <v>1586</v>
      </c>
      <c r="C2563" s="40" t="str">
        <f t="shared" si="209"/>
        <v>EMMANUEL</v>
      </c>
      <c r="D2563" s="40">
        <f t="shared" si="206"/>
        <v>9</v>
      </c>
      <c r="E2563" s="40">
        <f t="shared" si="207"/>
        <v>16</v>
      </c>
      <c r="F2563" s="40" t="str">
        <f t="shared" si="208"/>
        <v>GRIGNON</v>
      </c>
      <c r="G2563" s="40" t="str">
        <f>VLOOKUP(F2563,'Effectif contrat'!A:B,2,FALSE)</f>
        <v>AIRBUS - MAINTENANCE MOSE</v>
      </c>
      <c r="H2563" s="31" t="s">
        <v>574</v>
      </c>
      <c r="I2563" s="31" t="s">
        <v>1560</v>
      </c>
      <c r="J2563" s="31">
        <v>41</v>
      </c>
      <c r="K2563" s="38">
        <v>59.5</v>
      </c>
      <c r="L2563" s="31">
        <v>1</v>
      </c>
      <c r="M2563" s="38">
        <v>59.5</v>
      </c>
      <c r="N2563" s="5"/>
      <c r="O2563" t="str">
        <f>VLOOKUP(I2563,Article_famille!A:B,2,FALSE)</f>
        <v>Pieds</v>
      </c>
      <c r="P2563" t="e">
        <f>VLOOKUP(A2563,'Copier commandes wix'!I:N,4,FALSE)</f>
        <v>#N/A</v>
      </c>
      <c r="Q2563">
        <f>VLOOKUP(G2563,'effectif par contrat'!A:B,2,FALSE)</f>
        <v>37</v>
      </c>
    </row>
    <row r="2564" spans="1:17" x14ac:dyDescent="0.35">
      <c r="A2564" s="58" t="s">
        <v>2454</v>
      </c>
      <c r="B2564" s="40" t="s">
        <v>1586</v>
      </c>
      <c r="C2564" s="40" t="str">
        <f t="shared" si="209"/>
        <v>EMMANUEL</v>
      </c>
      <c r="D2564" s="40">
        <f t="shared" si="206"/>
        <v>9</v>
      </c>
      <c r="E2564" s="40">
        <f t="shared" si="207"/>
        <v>16</v>
      </c>
      <c r="F2564" s="40" t="str">
        <f t="shared" si="208"/>
        <v>GRIGNON</v>
      </c>
      <c r="G2564" s="40" t="str">
        <f>VLOOKUP(F2564,'Effectif contrat'!A:B,2,FALSE)</f>
        <v>AIRBUS - MAINTENANCE MOSE</v>
      </c>
      <c r="H2564" s="31" t="s">
        <v>112</v>
      </c>
      <c r="I2564" s="31" t="s">
        <v>208</v>
      </c>
      <c r="J2564" s="31" t="s">
        <v>605</v>
      </c>
      <c r="K2564" s="38">
        <v>0</v>
      </c>
      <c r="L2564" s="31">
        <v>5</v>
      </c>
      <c r="M2564" s="38">
        <v>0</v>
      </c>
      <c r="N2564" s="5"/>
      <c r="O2564" t="str">
        <f>VLOOKUP(I2564,Article_famille!A:B,2,FALSE)</f>
        <v>VPI</v>
      </c>
      <c r="P2564" t="e">
        <f>VLOOKUP(A2564,'Copier commandes wix'!I:N,4,FALSE)</f>
        <v>#N/A</v>
      </c>
      <c r="Q2564">
        <f>VLOOKUP(G2564,'effectif par contrat'!A:B,2,FALSE)</f>
        <v>37</v>
      </c>
    </row>
    <row r="2565" spans="1:17" x14ac:dyDescent="0.35">
      <c r="A2565" s="58" t="s">
        <v>2454</v>
      </c>
      <c r="B2565" s="40" t="s">
        <v>1586</v>
      </c>
      <c r="C2565" s="40" t="str">
        <f t="shared" si="209"/>
        <v>EMMANUEL</v>
      </c>
      <c r="D2565" s="40">
        <f t="shared" si="206"/>
        <v>9</v>
      </c>
      <c r="E2565" s="40">
        <f t="shared" si="207"/>
        <v>16</v>
      </c>
      <c r="F2565" s="40" t="str">
        <f t="shared" si="208"/>
        <v>GRIGNON</v>
      </c>
      <c r="G2565" s="40" t="str">
        <f>VLOOKUP(F2565,'Effectif contrat'!A:B,2,FALSE)</f>
        <v>AIRBUS - MAINTENANCE MOSE</v>
      </c>
      <c r="H2565" s="32" t="s">
        <v>112</v>
      </c>
      <c r="I2565" s="32" t="s">
        <v>113</v>
      </c>
      <c r="J2565" s="32" t="s">
        <v>15</v>
      </c>
      <c r="K2565" s="39">
        <v>0</v>
      </c>
      <c r="L2565" s="32">
        <v>5</v>
      </c>
      <c r="M2565" s="39">
        <v>0</v>
      </c>
      <c r="N2565" s="6"/>
      <c r="O2565" t="str">
        <f>VLOOKUP(I2565,Article_famille!A:B,2,FALSE)</f>
        <v>VPI</v>
      </c>
      <c r="P2565" t="e">
        <f>VLOOKUP(A2565,'Copier commandes wix'!I:N,4,FALSE)</f>
        <v>#N/A</v>
      </c>
      <c r="Q2565">
        <f>VLOOKUP(G2565,'effectif par contrat'!A:B,2,FALSE)</f>
        <v>37</v>
      </c>
    </row>
    <row r="2566" spans="1:17" x14ac:dyDescent="0.35">
      <c r="A2566" s="58" t="s">
        <v>2454</v>
      </c>
      <c r="B2566" s="40" t="s">
        <v>1586</v>
      </c>
      <c r="C2566" s="40" t="str">
        <f t="shared" si="209"/>
        <v>EMMANUEL</v>
      </c>
      <c r="D2566" s="40">
        <f t="shared" si="206"/>
        <v>9</v>
      </c>
      <c r="E2566" s="40">
        <f t="shared" si="207"/>
        <v>16</v>
      </c>
      <c r="F2566" s="40" t="str">
        <f t="shared" si="208"/>
        <v>GRIGNON</v>
      </c>
      <c r="G2566" s="40" t="str">
        <f>VLOOKUP(F2566,'Effectif contrat'!A:B,2,FALSE)</f>
        <v>AIRBUS - MAINTENANCE MOSE</v>
      </c>
      <c r="H2566" s="31" t="s">
        <v>112</v>
      </c>
      <c r="I2566" s="31" t="s">
        <v>207</v>
      </c>
      <c r="J2566" s="31" t="s">
        <v>493</v>
      </c>
      <c r="K2566" s="38">
        <v>0</v>
      </c>
      <c r="L2566" s="31">
        <v>5</v>
      </c>
      <c r="M2566" s="38">
        <v>0</v>
      </c>
      <c r="N2566" s="5"/>
      <c r="O2566" t="str">
        <f>VLOOKUP(I2566,Article_famille!A:B,2,FALSE)</f>
        <v>VPI</v>
      </c>
      <c r="P2566" t="e">
        <f>VLOOKUP(A2566,'Copier commandes wix'!I:N,4,FALSE)</f>
        <v>#N/A</v>
      </c>
      <c r="Q2566">
        <f>VLOOKUP(G2566,'effectif par contrat'!A:B,2,FALSE)</f>
        <v>37</v>
      </c>
    </row>
    <row r="2567" spans="1:17" x14ac:dyDescent="0.35">
      <c r="A2567" s="58" t="s">
        <v>2454</v>
      </c>
      <c r="B2567" s="40" t="s">
        <v>1586</v>
      </c>
      <c r="C2567" s="40" t="str">
        <f t="shared" si="209"/>
        <v>EMMANUEL</v>
      </c>
      <c r="D2567" s="40">
        <f t="shared" si="206"/>
        <v>9</v>
      </c>
      <c r="E2567" s="40">
        <f t="shared" si="207"/>
        <v>16</v>
      </c>
      <c r="F2567" s="40" t="str">
        <f t="shared" si="208"/>
        <v>GRIGNON</v>
      </c>
      <c r="G2567" s="40" t="str">
        <f>VLOOKUP(F2567,'Effectif contrat'!A:B,2,FALSE)</f>
        <v>AIRBUS - MAINTENANCE MOSE</v>
      </c>
      <c r="H2567" s="32" t="s">
        <v>19</v>
      </c>
      <c r="I2567" s="32" t="s">
        <v>62</v>
      </c>
      <c r="J2567" s="32" t="s">
        <v>480</v>
      </c>
      <c r="K2567" s="39">
        <v>4.26</v>
      </c>
      <c r="L2567" s="32">
        <v>1</v>
      </c>
      <c r="M2567" s="39">
        <v>4.26</v>
      </c>
      <c r="N2567" s="6"/>
      <c r="O2567" t="str">
        <f>VLOOKUP(I2567,Article_famille!A:B,2,FALSE)</f>
        <v>Pieds</v>
      </c>
      <c r="P2567" t="e">
        <f>VLOOKUP(A2567,'Copier commandes wix'!I:N,4,FALSE)</f>
        <v>#N/A</v>
      </c>
      <c r="Q2567">
        <f>VLOOKUP(G2567,'effectif par contrat'!A:B,2,FALSE)</f>
        <v>37</v>
      </c>
    </row>
    <row r="2568" spans="1:17" x14ac:dyDescent="0.35">
      <c r="A2568" s="58" t="s">
        <v>2454</v>
      </c>
      <c r="B2568" s="40" t="s">
        <v>1586</v>
      </c>
      <c r="C2568" s="40" t="str">
        <f t="shared" si="209"/>
        <v>EMMANUEL</v>
      </c>
      <c r="D2568" s="40">
        <f t="shared" si="206"/>
        <v>9</v>
      </c>
      <c r="E2568" s="40">
        <f t="shared" si="207"/>
        <v>16</v>
      </c>
      <c r="F2568" s="40" t="str">
        <f t="shared" si="208"/>
        <v>GRIGNON</v>
      </c>
      <c r="G2568" s="40" t="str">
        <f>VLOOKUP(F2568,'Effectif contrat'!A:B,2,FALSE)</f>
        <v>AIRBUS - MAINTENANCE MOSE</v>
      </c>
      <c r="H2568" s="31" t="s">
        <v>19</v>
      </c>
      <c r="I2568" s="31" t="s">
        <v>499</v>
      </c>
      <c r="J2568" s="31"/>
      <c r="K2568" s="38">
        <v>12.9</v>
      </c>
      <c r="L2568" s="31">
        <v>1</v>
      </c>
      <c r="M2568" s="38">
        <v>12.9</v>
      </c>
      <c r="N2568" s="5"/>
      <c r="O2568" t="str">
        <f>VLOOKUP(I2568,Article_famille!A:B,2,FALSE)</f>
        <v>Tête</v>
      </c>
      <c r="P2568" t="e">
        <f>VLOOKUP(A2568,'Copier commandes wix'!I:N,4,FALSE)</f>
        <v>#N/A</v>
      </c>
      <c r="Q2568">
        <f>VLOOKUP(G2568,'effectif par contrat'!A:B,2,FALSE)</f>
        <v>37</v>
      </c>
    </row>
    <row r="2569" spans="1:17" x14ac:dyDescent="0.35">
      <c r="A2569" s="58" t="s">
        <v>2454</v>
      </c>
      <c r="B2569" s="40" t="s">
        <v>1586</v>
      </c>
      <c r="C2569" s="40" t="str">
        <f t="shared" si="209"/>
        <v>EMMANUEL</v>
      </c>
      <c r="D2569" s="40">
        <f t="shared" si="206"/>
        <v>9</v>
      </c>
      <c r="E2569" s="40">
        <f t="shared" si="207"/>
        <v>16</v>
      </c>
      <c r="F2569" s="40" t="str">
        <f t="shared" si="208"/>
        <v>GRIGNON</v>
      </c>
      <c r="G2569" s="40" t="str">
        <f>VLOOKUP(F2569,'Effectif contrat'!A:B,2,FALSE)</f>
        <v>AIRBUS - MAINTENANCE MOSE</v>
      </c>
      <c r="H2569" s="32" t="s">
        <v>19</v>
      </c>
      <c r="I2569" s="32" t="s">
        <v>525</v>
      </c>
      <c r="J2569" s="32"/>
      <c r="K2569" s="39">
        <v>37.619999999999997</v>
      </c>
      <c r="L2569" s="32">
        <v>1</v>
      </c>
      <c r="M2569" s="39">
        <v>37.619999999999997</v>
      </c>
      <c r="N2569" s="6"/>
      <c r="O2569" t="str">
        <f>VLOOKUP(I2569,Article_famille!A:B,2,FALSE)</f>
        <v>Tête</v>
      </c>
      <c r="P2569" t="e">
        <f>VLOOKUP(A2569,'Copier commandes wix'!I:N,4,FALSE)</f>
        <v>#N/A</v>
      </c>
      <c r="Q2569">
        <f>VLOOKUP(G2569,'effectif par contrat'!A:B,2,FALSE)</f>
        <v>37</v>
      </c>
    </row>
    <row r="2570" spans="1:17" x14ac:dyDescent="0.35">
      <c r="A2570" s="58" t="s">
        <v>2454</v>
      </c>
      <c r="B2570" s="40" t="s">
        <v>1586</v>
      </c>
      <c r="C2570" s="40" t="str">
        <f t="shared" si="209"/>
        <v>EMMANUEL</v>
      </c>
      <c r="D2570" s="40">
        <f t="shared" si="206"/>
        <v>9</v>
      </c>
      <c r="E2570" s="40">
        <f t="shared" si="207"/>
        <v>16</v>
      </c>
      <c r="F2570" s="40" t="str">
        <f t="shared" si="208"/>
        <v>GRIGNON</v>
      </c>
      <c r="G2570" s="40" t="str">
        <f>VLOOKUP(F2570,'Effectif contrat'!A:B,2,FALSE)</f>
        <v>AIRBUS - MAINTENANCE MOSE</v>
      </c>
      <c r="H2570" s="31" t="s">
        <v>574</v>
      </c>
      <c r="I2570" s="31" t="s">
        <v>1560</v>
      </c>
      <c r="J2570" s="31">
        <v>42</v>
      </c>
      <c r="K2570" s="38">
        <v>59.5</v>
      </c>
      <c r="L2570" s="31">
        <v>1</v>
      </c>
      <c r="M2570" s="38">
        <v>59.5</v>
      </c>
      <c r="N2570" s="5"/>
      <c r="O2570" t="str">
        <f>VLOOKUP(I2570,Article_famille!A:B,2,FALSE)</f>
        <v>Pieds</v>
      </c>
      <c r="P2570" t="e">
        <f>VLOOKUP(A2570,'Copier commandes wix'!I:N,4,FALSE)</f>
        <v>#N/A</v>
      </c>
      <c r="Q2570">
        <f>VLOOKUP(G2570,'effectif par contrat'!A:B,2,FALSE)</f>
        <v>37</v>
      </c>
    </row>
    <row r="2571" spans="1:17" x14ac:dyDescent="0.35">
      <c r="A2571" s="58" t="s">
        <v>2456</v>
      </c>
      <c r="B2571" s="40" t="s">
        <v>2455</v>
      </c>
      <c r="C2571" s="40" t="str">
        <f t="shared" si="209"/>
        <v>THIERRY</v>
      </c>
      <c r="D2571" s="40">
        <f t="shared" si="206"/>
        <v>8</v>
      </c>
      <c r="E2571" s="40">
        <f t="shared" si="207"/>
        <v>14</v>
      </c>
      <c r="F2571" s="40" t="str">
        <f t="shared" si="208"/>
        <v>CABROL</v>
      </c>
      <c r="G2571" s="40" t="str">
        <f>VLOOKUP(F2571,'Effectif contrat'!A:B,2,FALSE)</f>
        <v>LISI - MAINTENANCE</v>
      </c>
      <c r="H2571" s="31" t="s">
        <v>112</v>
      </c>
      <c r="I2571" s="31" t="s">
        <v>601</v>
      </c>
      <c r="J2571" s="31" t="s">
        <v>608</v>
      </c>
      <c r="K2571" s="38">
        <v>0</v>
      </c>
      <c r="L2571" s="31">
        <v>2</v>
      </c>
      <c r="M2571" s="38">
        <v>0</v>
      </c>
      <c r="N2571" s="5"/>
      <c r="O2571" t="str">
        <f>VLOOKUP(I2571,Article_famille!A:B,2,FALSE)</f>
        <v>VPI</v>
      </c>
      <c r="P2571" t="e">
        <f>VLOOKUP(A2571,'Copier commandes wix'!I:N,4,FALSE)</f>
        <v>#N/A</v>
      </c>
      <c r="Q2571">
        <f>VLOOKUP(G2571,'effectif par contrat'!A:B,2,FALSE)</f>
        <v>1</v>
      </c>
    </row>
    <row r="2572" spans="1:17" x14ac:dyDescent="0.35">
      <c r="A2572" s="58" t="s">
        <v>2456</v>
      </c>
      <c r="B2572" s="40" t="s">
        <v>2455</v>
      </c>
      <c r="C2572" s="40" t="str">
        <f t="shared" si="209"/>
        <v>THIERRY</v>
      </c>
      <c r="D2572" s="40">
        <f t="shared" si="206"/>
        <v>8</v>
      </c>
      <c r="E2572" s="40">
        <f t="shared" si="207"/>
        <v>14</v>
      </c>
      <c r="F2572" s="40" t="str">
        <f t="shared" si="208"/>
        <v>CABROL</v>
      </c>
      <c r="G2572" s="40" t="str">
        <f>VLOOKUP(F2572,'Effectif contrat'!A:B,2,FALSE)</f>
        <v>LISI - MAINTENANCE</v>
      </c>
      <c r="H2572" s="32" t="s">
        <v>112</v>
      </c>
      <c r="I2572" s="32" t="s">
        <v>603</v>
      </c>
      <c r="J2572" s="32" t="s">
        <v>605</v>
      </c>
      <c r="K2572" s="39">
        <v>0</v>
      </c>
      <c r="L2572" s="32">
        <v>2</v>
      </c>
      <c r="M2572" s="39">
        <v>0</v>
      </c>
      <c r="N2572" s="6"/>
      <c r="O2572" t="str">
        <f>VLOOKUP(I2572,Article_famille!A:B,2,FALSE)</f>
        <v>VPI</v>
      </c>
      <c r="P2572" t="e">
        <f>VLOOKUP(A2572,'Copier commandes wix'!I:N,4,FALSE)</f>
        <v>#N/A</v>
      </c>
      <c r="Q2572">
        <f>VLOOKUP(G2572,'effectif par contrat'!A:B,2,FALSE)</f>
        <v>1</v>
      </c>
    </row>
    <row r="2573" spans="1:17" x14ac:dyDescent="0.35">
      <c r="A2573" s="58" t="s">
        <v>2456</v>
      </c>
      <c r="B2573" s="40" t="s">
        <v>2455</v>
      </c>
      <c r="C2573" s="40" t="str">
        <f t="shared" si="209"/>
        <v>THIERRY</v>
      </c>
      <c r="D2573" s="40">
        <f t="shared" si="206"/>
        <v>8</v>
      </c>
      <c r="E2573" s="40">
        <f t="shared" si="207"/>
        <v>14</v>
      </c>
      <c r="F2573" s="40" t="str">
        <f t="shared" si="208"/>
        <v>CABROL</v>
      </c>
      <c r="G2573" s="40" t="str">
        <f>VLOOKUP(F2573,'Effectif contrat'!A:B,2,FALSE)</f>
        <v>LISI - MAINTENANCE</v>
      </c>
      <c r="H2573" s="31" t="s">
        <v>112</v>
      </c>
      <c r="I2573" s="31" t="s">
        <v>208</v>
      </c>
      <c r="J2573" s="31" t="s">
        <v>608</v>
      </c>
      <c r="K2573" s="38">
        <v>0</v>
      </c>
      <c r="L2573" s="31">
        <v>2</v>
      </c>
      <c r="M2573" s="38">
        <v>0</v>
      </c>
      <c r="N2573" s="5"/>
      <c r="O2573" t="str">
        <f>VLOOKUP(I2573,Article_famille!A:B,2,FALSE)</f>
        <v>VPI</v>
      </c>
      <c r="P2573" t="e">
        <f>VLOOKUP(A2573,'Copier commandes wix'!I:N,4,FALSE)</f>
        <v>#N/A</v>
      </c>
      <c r="Q2573">
        <f>VLOOKUP(G2573,'effectif par contrat'!A:B,2,FALSE)</f>
        <v>1</v>
      </c>
    </row>
    <row r="2574" spans="1:17" x14ac:dyDescent="0.35">
      <c r="A2574" s="58" t="s">
        <v>2456</v>
      </c>
      <c r="B2574" s="40" t="s">
        <v>2455</v>
      </c>
      <c r="C2574" s="40" t="str">
        <f t="shared" si="209"/>
        <v>THIERRY</v>
      </c>
      <c r="D2574" s="40">
        <f t="shared" si="206"/>
        <v>8</v>
      </c>
      <c r="E2574" s="40">
        <f t="shared" si="207"/>
        <v>14</v>
      </c>
      <c r="F2574" s="40" t="str">
        <f t="shared" si="208"/>
        <v>CABROL</v>
      </c>
      <c r="G2574" s="40" t="str">
        <f>VLOOKUP(F2574,'Effectif contrat'!A:B,2,FALSE)</f>
        <v>LISI - MAINTENANCE</v>
      </c>
      <c r="H2574" s="32" t="s">
        <v>112</v>
      </c>
      <c r="I2574" s="32" t="s">
        <v>207</v>
      </c>
      <c r="J2574" s="32" t="s">
        <v>492</v>
      </c>
      <c r="K2574" s="39">
        <v>0</v>
      </c>
      <c r="L2574" s="32">
        <v>2</v>
      </c>
      <c r="M2574" s="39">
        <v>0</v>
      </c>
      <c r="N2574" s="6"/>
      <c r="O2574" t="str">
        <f>VLOOKUP(I2574,Article_famille!A:B,2,FALSE)</f>
        <v>VPI</v>
      </c>
      <c r="P2574" t="e">
        <f>VLOOKUP(A2574,'Copier commandes wix'!I:N,4,FALSE)</f>
        <v>#N/A</v>
      </c>
      <c r="Q2574">
        <f>VLOOKUP(G2574,'effectif par contrat'!A:B,2,FALSE)</f>
        <v>1</v>
      </c>
    </row>
    <row r="2575" spans="1:17" x14ac:dyDescent="0.35">
      <c r="A2575" s="58" t="s">
        <v>2448</v>
      </c>
      <c r="B2575" s="40" t="s">
        <v>437</v>
      </c>
      <c r="C2575" s="40" t="str">
        <f t="shared" si="209"/>
        <v>karine</v>
      </c>
      <c r="D2575" s="40">
        <f t="shared" si="206"/>
        <v>7</v>
      </c>
      <c r="E2575" s="40">
        <f t="shared" si="207"/>
        <v>12</v>
      </c>
      <c r="F2575" s="40" t="str">
        <f t="shared" si="208"/>
        <v>bedon</v>
      </c>
      <c r="G2575" s="40" t="str">
        <f>VLOOKUP(F2575,'Effectif contrat'!A:B,2,FALSE)</f>
        <v>B05 - FONCTIONS SUPPORT</v>
      </c>
      <c r="H2575" s="31" t="s">
        <v>574</v>
      </c>
      <c r="I2575" s="31" t="s">
        <v>1560</v>
      </c>
      <c r="J2575" s="31">
        <v>40</v>
      </c>
      <c r="K2575" s="38">
        <v>59.5</v>
      </c>
      <c r="L2575" s="31">
        <v>1</v>
      </c>
      <c r="M2575" s="38">
        <v>59.5</v>
      </c>
      <c r="N2575" s="5"/>
      <c r="O2575" t="str">
        <f>VLOOKUP(I2575,Article_famille!A:B,2,FALSE)</f>
        <v>Pieds</v>
      </c>
      <c r="P2575" t="e">
        <f>VLOOKUP(A2575,'Copier commandes wix'!I:N,4,FALSE)</f>
        <v>#N/A</v>
      </c>
      <c r="Q2575">
        <f>VLOOKUP(G2575,'effectif par contrat'!A:B,2,FALSE)</f>
        <v>10</v>
      </c>
    </row>
    <row r="2576" spans="1:17" x14ac:dyDescent="0.35">
      <c r="A2576" s="58" t="s">
        <v>2448</v>
      </c>
      <c r="B2576" s="40" t="s">
        <v>437</v>
      </c>
      <c r="C2576" s="40" t="str">
        <f t="shared" si="209"/>
        <v>karine</v>
      </c>
      <c r="D2576" s="40">
        <f t="shared" si="206"/>
        <v>7</v>
      </c>
      <c r="E2576" s="40">
        <f t="shared" si="207"/>
        <v>12</v>
      </c>
      <c r="F2576" s="40" t="str">
        <f t="shared" si="208"/>
        <v>bedon</v>
      </c>
      <c r="G2576" s="40" t="str">
        <f>VLOOKUP(F2576,'Effectif contrat'!A:B,2,FALSE)</f>
        <v>B05 - FONCTIONS SUPPORT</v>
      </c>
      <c r="H2576" s="32" t="s">
        <v>574</v>
      </c>
      <c r="I2576" s="32" t="s">
        <v>1560</v>
      </c>
      <c r="J2576" s="32">
        <v>41</v>
      </c>
      <c r="K2576" s="39">
        <v>59.5</v>
      </c>
      <c r="L2576" s="32">
        <v>3</v>
      </c>
      <c r="M2576" s="39">
        <v>178.5</v>
      </c>
      <c r="N2576" s="6"/>
      <c r="O2576" t="str">
        <f>VLOOKUP(I2576,Article_famille!A:B,2,FALSE)</f>
        <v>Pieds</v>
      </c>
      <c r="P2576" t="e">
        <f>VLOOKUP(A2576,'Copier commandes wix'!I:N,4,FALSE)</f>
        <v>#N/A</v>
      </c>
      <c r="Q2576">
        <f>VLOOKUP(G2576,'effectif par contrat'!A:B,2,FALSE)</f>
        <v>10</v>
      </c>
    </row>
    <row r="2577" spans="1:17" x14ac:dyDescent="0.35">
      <c r="A2577" s="58" t="s">
        <v>2448</v>
      </c>
      <c r="B2577" s="40" t="s">
        <v>437</v>
      </c>
      <c r="C2577" s="40" t="str">
        <f t="shared" si="209"/>
        <v>karine</v>
      </c>
      <c r="D2577" s="40">
        <f t="shared" si="206"/>
        <v>7</v>
      </c>
      <c r="E2577" s="40">
        <f t="shared" si="207"/>
        <v>12</v>
      </c>
      <c r="F2577" s="40" t="str">
        <f t="shared" si="208"/>
        <v>bedon</v>
      </c>
      <c r="G2577" s="40" t="str">
        <f>VLOOKUP(F2577,'Effectif contrat'!A:B,2,FALSE)</f>
        <v>B05 - FONCTIONS SUPPORT</v>
      </c>
      <c r="H2577" s="31" t="s">
        <v>574</v>
      </c>
      <c r="I2577" s="31" t="s">
        <v>1560</v>
      </c>
      <c r="J2577" s="31">
        <v>42</v>
      </c>
      <c r="K2577" s="38">
        <v>59.5</v>
      </c>
      <c r="L2577" s="31">
        <v>1</v>
      </c>
      <c r="M2577" s="38">
        <v>59.5</v>
      </c>
      <c r="N2577" s="5"/>
      <c r="O2577" t="str">
        <f>VLOOKUP(I2577,Article_famille!A:B,2,FALSE)</f>
        <v>Pieds</v>
      </c>
      <c r="P2577" t="e">
        <f>VLOOKUP(A2577,'Copier commandes wix'!I:N,4,FALSE)</f>
        <v>#N/A</v>
      </c>
      <c r="Q2577">
        <f>VLOOKUP(G2577,'effectif par contrat'!A:B,2,FALSE)</f>
        <v>10</v>
      </c>
    </row>
    <row r="2578" spans="1:17" x14ac:dyDescent="0.35">
      <c r="A2578" s="58" t="s">
        <v>2448</v>
      </c>
      <c r="B2578" s="40" t="s">
        <v>437</v>
      </c>
      <c r="C2578" s="40" t="str">
        <f t="shared" si="209"/>
        <v>karine</v>
      </c>
      <c r="D2578" s="40">
        <f t="shared" si="206"/>
        <v>7</v>
      </c>
      <c r="E2578" s="40">
        <f t="shared" si="207"/>
        <v>12</v>
      </c>
      <c r="F2578" s="40" t="str">
        <f t="shared" si="208"/>
        <v>bedon</v>
      </c>
      <c r="G2578" s="40" t="str">
        <f>VLOOKUP(F2578,'Effectif contrat'!A:B,2,FALSE)</f>
        <v>B05 - FONCTIONS SUPPORT</v>
      </c>
      <c r="H2578" s="32" t="s">
        <v>574</v>
      </c>
      <c r="I2578" s="32" t="s">
        <v>1560</v>
      </c>
      <c r="J2578" s="32">
        <v>43</v>
      </c>
      <c r="K2578" s="39">
        <v>59.5</v>
      </c>
      <c r="L2578" s="32">
        <v>1</v>
      </c>
      <c r="M2578" s="39">
        <v>59.5</v>
      </c>
      <c r="N2578" s="6"/>
      <c r="O2578" t="str">
        <f>VLOOKUP(I2578,Article_famille!A:B,2,FALSE)</f>
        <v>Pieds</v>
      </c>
      <c r="P2578" t="e">
        <f>VLOOKUP(A2578,'Copier commandes wix'!I:N,4,FALSE)</f>
        <v>#N/A</v>
      </c>
      <c r="Q2578">
        <f>VLOOKUP(G2578,'effectif par contrat'!A:B,2,FALSE)</f>
        <v>10</v>
      </c>
    </row>
    <row r="2579" spans="1:17" x14ac:dyDescent="0.35">
      <c r="A2579" s="58" t="s">
        <v>2448</v>
      </c>
      <c r="B2579" s="40" t="s">
        <v>437</v>
      </c>
      <c r="C2579" s="40" t="str">
        <f t="shared" si="209"/>
        <v>karine</v>
      </c>
      <c r="D2579" s="40">
        <f t="shared" si="206"/>
        <v>7</v>
      </c>
      <c r="E2579" s="40">
        <f t="shared" si="207"/>
        <v>12</v>
      </c>
      <c r="F2579" s="40" t="str">
        <f t="shared" si="208"/>
        <v>bedon</v>
      </c>
      <c r="G2579" s="40" t="str">
        <f>VLOOKUP(F2579,'Effectif contrat'!A:B,2,FALSE)</f>
        <v>B05 - FONCTIONS SUPPORT</v>
      </c>
      <c r="H2579" s="31" t="s">
        <v>574</v>
      </c>
      <c r="I2579" s="31" t="s">
        <v>1560</v>
      </c>
      <c r="J2579" s="31">
        <v>44</v>
      </c>
      <c r="K2579" s="38">
        <v>59.5</v>
      </c>
      <c r="L2579" s="31">
        <v>3</v>
      </c>
      <c r="M2579" s="38">
        <v>178.5</v>
      </c>
      <c r="N2579" s="5"/>
      <c r="O2579" t="str">
        <f>VLOOKUP(I2579,Article_famille!A:B,2,FALSE)</f>
        <v>Pieds</v>
      </c>
      <c r="P2579" t="e">
        <f>VLOOKUP(A2579,'Copier commandes wix'!I:N,4,FALSE)</f>
        <v>#N/A</v>
      </c>
      <c r="Q2579">
        <f>VLOOKUP(G2579,'effectif par contrat'!A:B,2,FALSE)</f>
        <v>10</v>
      </c>
    </row>
    <row r="2580" spans="1:17" x14ac:dyDescent="0.35">
      <c r="A2580" s="58" t="s">
        <v>2448</v>
      </c>
      <c r="B2580" s="40" t="s">
        <v>437</v>
      </c>
      <c r="C2580" s="40" t="str">
        <f t="shared" si="209"/>
        <v>karine</v>
      </c>
      <c r="D2580" s="40">
        <f t="shared" si="206"/>
        <v>7</v>
      </c>
      <c r="E2580" s="40">
        <f t="shared" si="207"/>
        <v>12</v>
      </c>
      <c r="F2580" s="40" t="str">
        <f t="shared" si="208"/>
        <v>bedon</v>
      </c>
      <c r="G2580" s="40" t="str">
        <f>VLOOKUP(F2580,'Effectif contrat'!A:B,2,FALSE)</f>
        <v>B05 - FONCTIONS SUPPORT</v>
      </c>
      <c r="H2580" s="32" t="s">
        <v>574</v>
      </c>
      <c r="I2580" s="32" t="s">
        <v>1560</v>
      </c>
      <c r="J2580" s="32">
        <v>45</v>
      </c>
      <c r="K2580" s="39">
        <v>59.5</v>
      </c>
      <c r="L2580" s="32">
        <v>2</v>
      </c>
      <c r="M2580" s="39">
        <v>119</v>
      </c>
      <c r="N2580" s="6"/>
      <c r="O2580" t="str">
        <f>VLOOKUP(I2580,Article_famille!A:B,2,FALSE)</f>
        <v>Pieds</v>
      </c>
      <c r="P2580" t="e">
        <f>VLOOKUP(A2580,'Copier commandes wix'!I:N,4,FALSE)</f>
        <v>#N/A</v>
      </c>
      <c r="Q2580">
        <f>VLOOKUP(G2580,'effectif par contrat'!A:B,2,FALSE)</f>
        <v>10</v>
      </c>
    </row>
    <row r="2581" spans="1:17" x14ac:dyDescent="0.35">
      <c r="A2581" s="58" t="s">
        <v>2448</v>
      </c>
      <c r="B2581" s="40" t="s">
        <v>437</v>
      </c>
      <c r="C2581" s="40" t="str">
        <f t="shared" si="209"/>
        <v>karine</v>
      </c>
      <c r="D2581" s="40">
        <f t="shared" si="206"/>
        <v>7</v>
      </c>
      <c r="E2581" s="40">
        <f t="shared" si="207"/>
        <v>12</v>
      </c>
      <c r="F2581" s="40" t="str">
        <f t="shared" si="208"/>
        <v>bedon</v>
      </c>
      <c r="G2581" s="40" t="str">
        <f>VLOOKUP(F2581,'Effectif contrat'!A:B,2,FALSE)</f>
        <v>B05 - FONCTIONS SUPPORT</v>
      </c>
      <c r="H2581" s="31" t="s">
        <v>574</v>
      </c>
      <c r="I2581" s="31" t="s">
        <v>575</v>
      </c>
      <c r="J2581" s="31">
        <v>40</v>
      </c>
      <c r="K2581" s="38">
        <v>61.5</v>
      </c>
      <c r="L2581" s="31">
        <v>2</v>
      </c>
      <c r="M2581" s="38">
        <v>123</v>
      </c>
      <c r="N2581" s="5"/>
      <c r="O2581" t="str">
        <f>VLOOKUP(I2581,Article_famille!A:B,2,FALSE)</f>
        <v>Pieds</v>
      </c>
      <c r="P2581" t="e">
        <f>VLOOKUP(A2581,'Copier commandes wix'!I:N,4,FALSE)</f>
        <v>#N/A</v>
      </c>
      <c r="Q2581">
        <f>VLOOKUP(G2581,'effectif par contrat'!A:B,2,FALSE)</f>
        <v>10</v>
      </c>
    </row>
    <row r="2582" spans="1:17" x14ac:dyDescent="0.35">
      <c r="A2582" s="58" t="s">
        <v>2448</v>
      </c>
      <c r="B2582" s="40" t="s">
        <v>437</v>
      </c>
      <c r="C2582" s="40" t="str">
        <f t="shared" si="209"/>
        <v>karine</v>
      </c>
      <c r="D2582" s="40">
        <f t="shared" si="206"/>
        <v>7</v>
      </c>
      <c r="E2582" s="40">
        <f t="shared" si="207"/>
        <v>12</v>
      </c>
      <c r="F2582" s="40" t="str">
        <f t="shared" si="208"/>
        <v>bedon</v>
      </c>
      <c r="G2582" s="40" t="str">
        <f>VLOOKUP(F2582,'Effectif contrat'!A:B,2,FALSE)</f>
        <v>B05 - FONCTIONS SUPPORT</v>
      </c>
      <c r="H2582" s="32" t="s">
        <v>574</v>
      </c>
      <c r="I2582" s="32" t="s">
        <v>575</v>
      </c>
      <c r="J2582" s="32">
        <v>41</v>
      </c>
      <c r="K2582" s="39">
        <v>61.5</v>
      </c>
      <c r="L2582" s="32">
        <v>2</v>
      </c>
      <c r="M2582" s="39">
        <v>123</v>
      </c>
      <c r="N2582" s="6"/>
      <c r="O2582" t="str">
        <f>VLOOKUP(I2582,Article_famille!A:B,2,FALSE)</f>
        <v>Pieds</v>
      </c>
      <c r="P2582" t="e">
        <f>VLOOKUP(A2582,'Copier commandes wix'!I:N,4,FALSE)</f>
        <v>#N/A</v>
      </c>
      <c r="Q2582">
        <f>VLOOKUP(G2582,'effectif par contrat'!A:B,2,FALSE)</f>
        <v>10</v>
      </c>
    </row>
    <row r="2583" spans="1:17" x14ac:dyDescent="0.35">
      <c r="A2583" s="58" t="s">
        <v>2448</v>
      </c>
      <c r="B2583" s="40" t="s">
        <v>437</v>
      </c>
      <c r="C2583" s="40" t="str">
        <f t="shared" si="209"/>
        <v>karine</v>
      </c>
      <c r="D2583" s="40">
        <f t="shared" si="206"/>
        <v>7</v>
      </c>
      <c r="E2583" s="40">
        <f t="shared" si="207"/>
        <v>12</v>
      </c>
      <c r="F2583" s="40" t="str">
        <f t="shared" si="208"/>
        <v>bedon</v>
      </c>
      <c r="G2583" s="40" t="str">
        <f>VLOOKUP(F2583,'Effectif contrat'!A:B,2,FALSE)</f>
        <v>B05 - FONCTIONS SUPPORT</v>
      </c>
      <c r="H2583" s="31" t="s">
        <v>574</v>
      </c>
      <c r="I2583" s="31" t="s">
        <v>575</v>
      </c>
      <c r="J2583" s="31">
        <v>42</v>
      </c>
      <c r="K2583" s="38">
        <v>61.5</v>
      </c>
      <c r="L2583" s="31">
        <v>2</v>
      </c>
      <c r="M2583" s="38">
        <v>123</v>
      </c>
      <c r="N2583" s="5"/>
      <c r="O2583" t="str">
        <f>VLOOKUP(I2583,Article_famille!A:B,2,FALSE)</f>
        <v>Pieds</v>
      </c>
      <c r="P2583" t="e">
        <f>VLOOKUP(A2583,'Copier commandes wix'!I:N,4,FALSE)</f>
        <v>#N/A</v>
      </c>
      <c r="Q2583">
        <f>VLOOKUP(G2583,'effectif par contrat'!A:B,2,FALSE)</f>
        <v>10</v>
      </c>
    </row>
    <row r="2584" spans="1:17" x14ac:dyDescent="0.35">
      <c r="A2584" s="58" t="s">
        <v>2448</v>
      </c>
      <c r="B2584" s="40" t="s">
        <v>437</v>
      </c>
      <c r="C2584" s="40" t="str">
        <f t="shared" si="209"/>
        <v>karine</v>
      </c>
      <c r="D2584" s="40">
        <f t="shared" si="206"/>
        <v>7</v>
      </c>
      <c r="E2584" s="40">
        <f t="shared" si="207"/>
        <v>12</v>
      </c>
      <c r="F2584" s="40" t="str">
        <f t="shared" si="208"/>
        <v>bedon</v>
      </c>
      <c r="G2584" s="40" t="str">
        <f>VLOOKUP(F2584,'Effectif contrat'!A:B,2,FALSE)</f>
        <v>B05 - FONCTIONS SUPPORT</v>
      </c>
      <c r="H2584" s="32" t="s">
        <v>574</v>
      </c>
      <c r="I2584" s="32" t="s">
        <v>575</v>
      </c>
      <c r="J2584" s="32">
        <v>43</v>
      </c>
      <c r="K2584" s="39">
        <v>61.5</v>
      </c>
      <c r="L2584" s="32">
        <v>3</v>
      </c>
      <c r="M2584" s="39">
        <v>184.5</v>
      </c>
      <c r="N2584" s="6"/>
      <c r="O2584" t="str">
        <f>VLOOKUP(I2584,Article_famille!A:B,2,FALSE)</f>
        <v>Pieds</v>
      </c>
      <c r="P2584" t="e">
        <f>VLOOKUP(A2584,'Copier commandes wix'!I:N,4,FALSE)</f>
        <v>#N/A</v>
      </c>
      <c r="Q2584">
        <f>VLOOKUP(G2584,'effectif par contrat'!A:B,2,FALSE)</f>
        <v>10</v>
      </c>
    </row>
    <row r="2585" spans="1:17" x14ac:dyDescent="0.35">
      <c r="A2585" s="58" t="s">
        <v>2448</v>
      </c>
      <c r="B2585" s="40" t="s">
        <v>437</v>
      </c>
      <c r="C2585" s="40" t="str">
        <f t="shared" si="209"/>
        <v>karine</v>
      </c>
      <c r="D2585" s="40">
        <f t="shared" si="206"/>
        <v>7</v>
      </c>
      <c r="E2585" s="40">
        <f t="shared" si="207"/>
        <v>12</v>
      </c>
      <c r="F2585" s="40" t="str">
        <f t="shared" si="208"/>
        <v>bedon</v>
      </c>
      <c r="G2585" s="40" t="str">
        <f>VLOOKUP(F2585,'Effectif contrat'!A:B,2,FALSE)</f>
        <v>B05 - FONCTIONS SUPPORT</v>
      </c>
      <c r="H2585" s="31" t="s">
        <v>574</v>
      </c>
      <c r="I2585" s="31" t="s">
        <v>575</v>
      </c>
      <c r="J2585" s="31">
        <v>44</v>
      </c>
      <c r="K2585" s="38">
        <v>61.5</v>
      </c>
      <c r="L2585" s="31">
        <v>3</v>
      </c>
      <c r="M2585" s="38">
        <v>184.5</v>
      </c>
      <c r="N2585" s="5"/>
      <c r="O2585" t="str">
        <f>VLOOKUP(I2585,Article_famille!A:B,2,FALSE)</f>
        <v>Pieds</v>
      </c>
      <c r="P2585" t="e">
        <f>VLOOKUP(A2585,'Copier commandes wix'!I:N,4,FALSE)</f>
        <v>#N/A</v>
      </c>
      <c r="Q2585">
        <f>VLOOKUP(G2585,'effectif par contrat'!A:B,2,FALSE)</f>
        <v>10</v>
      </c>
    </row>
    <row r="2586" spans="1:17" x14ac:dyDescent="0.35">
      <c r="A2586" s="58" t="s">
        <v>2448</v>
      </c>
      <c r="B2586" s="40" t="s">
        <v>437</v>
      </c>
      <c r="C2586" s="40" t="str">
        <f t="shared" si="209"/>
        <v>karine</v>
      </c>
      <c r="D2586" s="40">
        <f t="shared" si="206"/>
        <v>7</v>
      </c>
      <c r="E2586" s="40">
        <f t="shared" si="207"/>
        <v>12</v>
      </c>
      <c r="F2586" s="40" t="str">
        <f t="shared" si="208"/>
        <v>bedon</v>
      </c>
      <c r="G2586" s="40" t="str">
        <f>VLOOKUP(F2586,'Effectif contrat'!A:B,2,FALSE)</f>
        <v>B05 - FONCTIONS SUPPORT</v>
      </c>
      <c r="H2586" s="32" t="s">
        <v>574</v>
      </c>
      <c r="I2586" s="32" t="s">
        <v>575</v>
      </c>
      <c r="J2586" s="32">
        <v>45</v>
      </c>
      <c r="K2586" s="39">
        <v>61.5</v>
      </c>
      <c r="L2586" s="32">
        <v>2</v>
      </c>
      <c r="M2586" s="39">
        <v>123</v>
      </c>
      <c r="N2586" s="6"/>
      <c r="O2586" t="str">
        <f>VLOOKUP(I2586,Article_famille!A:B,2,FALSE)</f>
        <v>Pieds</v>
      </c>
      <c r="P2586" t="e">
        <f>VLOOKUP(A2586,'Copier commandes wix'!I:N,4,FALSE)</f>
        <v>#N/A</v>
      </c>
      <c r="Q2586">
        <f>VLOOKUP(G2586,'effectif par contrat'!A:B,2,FALSE)</f>
        <v>10</v>
      </c>
    </row>
    <row r="2587" spans="1:17" x14ac:dyDescent="0.35">
      <c r="A2587" s="58" t="s">
        <v>2457</v>
      </c>
      <c r="B2587" s="40" t="s">
        <v>2664</v>
      </c>
      <c r="C2587" s="40" t="str">
        <f t="shared" si="209"/>
        <v>LUC</v>
      </c>
      <c r="D2587" s="40">
        <f t="shared" si="206"/>
        <v>4</v>
      </c>
      <c r="E2587" s="40">
        <f t="shared" si="207"/>
        <v>16</v>
      </c>
      <c r="F2587" s="40" t="str">
        <f t="shared" si="208"/>
        <v>PETTINICCHIO</v>
      </c>
      <c r="G2587" s="40" t="str">
        <f>VLOOKUP(F2587,'Effectif contrat'!A:B,2,FALSE)</f>
        <v>AIRBUS - UGV</v>
      </c>
      <c r="H2587" s="31" t="s">
        <v>574</v>
      </c>
      <c r="I2587" s="31" t="s">
        <v>575</v>
      </c>
      <c r="J2587" s="31">
        <v>43</v>
      </c>
      <c r="K2587" s="38">
        <v>61.5</v>
      </c>
      <c r="L2587" s="31">
        <v>2</v>
      </c>
      <c r="M2587" s="38">
        <v>123</v>
      </c>
      <c r="N2587" s="5"/>
      <c r="O2587" t="str">
        <f>VLOOKUP(I2587,Article_famille!A:B,2,FALSE)</f>
        <v>Pieds</v>
      </c>
      <c r="P2587" t="e">
        <f>VLOOKUP(A2587,'Copier commandes wix'!I:N,4,FALSE)</f>
        <v>#N/A</v>
      </c>
      <c r="Q2587">
        <f>VLOOKUP(G2587,'effectif par contrat'!A:B,2,FALSE)</f>
        <v>1</v>
      </c>
    </row>
    <row r="2588" spans="1:17" x14ac:dyDescent="0.35">
      <c r="A2588" s="58" t="s">
        <v>2458</v>
      </c>
      <c r="B2588" s="40" t="s">
        <v>2664</v>
      </c>
      <c r="C2588" s="40" t="str">
        <f t="shared" si="209"/>
        <v>LUC</v>
      </c>
      <c r="D2588" s="40">
        <f t="shared" si="206"/>
        <v>4</v>
      </c>
      <c r="E2588" s="40">
        <f t="shared" si="207"/>
        <v>16</v>
      </c>
      <c r="F2588" s="40" t="str">
        <f t="shared" si="208"/>
        <v>PETTINICCHIO</v>
      </c>
      <c r="G2588" s="40" t="str">
        <f>VLOOKUP(F2588,'Effectif contrat'!A:B,2,FALSE)</f>
        <v>AIRBUS - UGV</v>
      </c>
      <c r="H2588" s="31" t="s">
        <v>574</v>
      </c>
      <c r="I2588" s="31" t="s">
        <v>1560</v>
      </c>
      <c r="J2588" s="31">
        <v>42</v>
      </c>
      <c r="K2588" s="38">
        <v>59.5</v>
      </c>
      <c r="L2588" s="31">
        <v>1</v>
      </c>
      <c r="M2588" s="38">
        <v>59.5</v>
      </c>
      <c r="N2588" s="5"/>
      <c r="O2588" t="str">
        <f>VLOOKUP(I2588,Article_famille!A:B,2,FALSE)</f>
        <v>Pieds</v>
      </c>
      <c r="P2588" t="e">
        <f>VLOOKUP(A2588,'Copier commandes wix'!I:N,4,FALSE)</f>
        <v>#N/A</v>
      </c>
      <c r="Q2588">
        <f>VLOOKUP(G2588,'effectif par contrat'!A:B,2,FALSE)</f>
        <v>1</v>
      </c>
    </row>
    <row r="2589" spans="1:17" x14ac:dyDescent="0.35">
      <c r="A2589" s="58" t="s">
        <v>2449</v>
      </c>
      <c r="B2589" s="40" t="s">
        <v>437</v>
      </c>
      <c r="C2589" s="40" t="str">
        <f t="shared" si="209"/>
        <v>karine</v>
      </c>
      <c r="D2589" s="40">
        <f t="shared" si="206"/>
        <v>7</v>
      </c>
      <c r="E2589" s="40">
        <f t="shared" si="207"/>
        <v>12</v>
      </c>
      <c r="F2589" s="40" t="str">
        <f t="shared" si="208"/>
        <v>bedon</v>
      </c>
      <c r="G2589" s="40" t="str">
        <f>VLOOKUP(F2589,'Effectif contrat'!A:B,2,FALSE)</f>
        <v>B05 - FONCTIONS SUPPORT</v>
      </c>
      <c r="H2589" s="31" t="s">
        <v>2307</v>
      </c>
      <c r="I2589" s="31" t="s">
        <v>2308</v>
      </c>
      <c r="J2589" s="31"/>
      <c r="K2589" s="38">
        <v>14.5</v>
      </c>
      <c r="L2589" s="31">
        <v>10</v>
      </c>
      <c r="M2589" s="38">
        <v>145</v>
      </c>
      <c r="N2589" s="5"/>
      <c r="O2589" t="str">
        <f>VLOOKUP(I2589,Article_famille!A:B,2,FALSE)</f>
        <v>Tête</v>
      </c>
      <c r="P2589" t="e">
        <f>VLOOKUP(A2589,'Copier commandes wix'!I:N,4,FALSE)</f>
        <v>#N/A</v>
      </c>
      <c r="Q2589">
        <f>VLOOKUP(G2589,'effectif par contrat'!A:B,2,FALSE)</f>
        <v>10</v>
      </c>
    </row>
    <row r="2590" spans="1:17" x14ac:dyDescent="0.35">
      <c r="A2590" s="58" t="s">
        <v>2451</v>
      </c>
      <c r="B2590" s="40" t="s">
        <v>2450</v>
      </c>
      <c r="C2590" s="40" t="str">
        <f t="shared" si="209"/>
        <v>Florian</v>
      </c>
      <c r="D2590" s="40">
        <f t="shared" si="206"/>
        <v>8</v>
      </c>
      <c r="E2590" s="40">
        <f t="shared" si="207"/>
        <v>14</v>
      </c>
      <c r="F2590" s="40" t="str">
        <f t="shared" si="208"/>
        <v>DEVALS</v>
      </c>
      <c r="G2590" s="40" t="str">
        <f>VLOOKUP(F2590,'Effectif contrat'!A:B,2,FALSE)</f>
        <v>PIERRE FABRE - MAINTENANCE</v>
      </c>
      <c r="H2590" s="31" t="s">
        <v>112</v>
      </c>
      <c r="I2590" s="31" t="s">
        <v>115</v>
      </c>
      <c r="J2590" s="31" t="s">
        <v>13</v>
      </c>
      <c r="K2590" s="38">
        <v>0</v>
      </c>
      <c r="L2590" s="31">
        <v>1</v>
      </c>
      <c r="M2590" s="38">
        <v>0</v>
      </c>
      <c r="N2590" s="5"/>
      <c r="O2590" t="str">
        <f>VLOOKUP(I2590,Article_famille!A:B,2,FALSE)</f>
        <v>VPI</v>
      </c>
      <c r="P2590" t="e">
        <f>VLOOKUP(A2590,'Copier commandes wix'!I:N,4,FALSE)</f>
        <v>#N/A</v>
      </c>
      <c r="Q2590">
        <f>VLOOKUP(G2590,'effectif par contrat'!A:B,2,FALSE)</f>
        <v>2</v>
      </c>
    </row>
    <row r="2591" spans="1:17" x14ac:dyDescent="0.35">
      <c r="A2591" s="58" t="s">
        <v>2451</v>
      </c>
      <c r="B2591" s="40" t="s">
        <v>2450</v>
      </c>
      <c r="C2591" s="40" t="str">
        <f t="shared" si="209"/>
        <v>Florian</v>
      </c>
      <c r="D2591" s="40">
        <f t="shared" si="206"/>
        <v>8</v>
      </c>
      <c r="E2591" s="40">
        <f t="shared" si="207"/>
        <v>14</v>
      </c>
      <c r="F2591" s="40" t="str">
        <f t="shared" si="208"/>
        <v>DEVALS</v>
      </c>
      <c r="G2591" s="40" t="str">
        <f>VLOOKUP(F2591,'Effectif contrat'!A:B,2,FALSE)</f>
        <v>PIERRE FABRE - MAINTENANCE</v>
      </c>
      <c r="H2591" s="32" t="s">
        <v>574</v>
      </c>
      <c r="I2591" s="32" t="s">
        <v>575</v>
      </c>
      <c r="J2591" s="32">
        <v>43</v>
      </c>
      <c r="K2591" s="39">
        <v>61.5</v>
      </c>
      <c r="L2591" s="32">
        <v>2</v>
      </c>
      <c r="M2591" s="39">
        <v>123</v>
      </c>
      <c r="N2591" s="6"/>
      <c r="O2591" t="str">
        <f>VLOOKUP(I2591,Article_famille!A:B,2,FALSE)</f>
        <v>Pieds</v>
      </c>
      <c r="P2591" t="e">
        <f>VLOOKUP(A2591,'Copier commandes wix'!I:N,4,FALSE)</f>
        <v>#N/A</v>
      </c>
      <c r="Q2591">
        <f>VLOOKUP(G2591,'effectif par contrat'!A:B,2,FALSE)</f>
        <v>2</v>
      </c>
    </row>
    <row r="2592" spans="1:17" x14ac:dyDescent="0.35">
      <c r="A2592" s="58" t="s">
        <v>2451</v>
      </c>
      <c r="B2592" s="40" t="s">
        <v>2450</v>
      </c>
      <c r="C2592" s="40" t="str">
        <f t="shared" si="209"/>
        <v>Florian</v>
      </c>
      <c r="D2592" s="40">
        <f t="shared" si="206"/>
        <v>8</v>
      </c>
      <c r="E2592" s="40">
        <f t="shared" si="207"/>
        <v>14</v>
      </c>
      <c r="F2592" s="40" t="str">
        <f t="shared" si="208"/>
        <v>DEVALS</v>
      </c>
      <c r="G2592" s="40" t="str">
        <f>VLOOKUP(F2592,'Effectif contrat'!A:B,2,FALSE)</f>
        <v>PIERRE FABRE - MAINTENANCE</v>
      </c>
      <c r="H2592" s="31" t="s">
        <v>112</v>
      </c>
      <c r="I2592" s="31" t="s">
        <v>601</v>
      </c>
      <c r="J2592" s="31" t="s">
        <v>608</v>
      </c>
      <c r="K2592" s="38">
        <v>0</v>
      </c>
      <c r="L2592" s="31">
        <v>2</v>
      </c>
      <c r="M2592" s="38">
        <v>0</v>
      </c>
      <c r="N2592" s="5"/>
      <c r="O2592" t="str">
        <f>VLOOKUP(I2592,Article_famille!A:B,2,FALSE)</f>
        <v>VPI</v>
      </c>
      <c r="P2592" t="e">
        <f>VLOOKUP(A2592,'Copier commandes wix'!I:N,4,FALSE)</f>
        <v>#N/A</v>
      </c>
      <c r="Q2592">
        <f>VLOOKUP(G2592,'effectif par contrat'!A:B,2,FALSE)</f>
        <v>2</v>
      </c>
    </row>
    <row r="2593" spans="1:17" x14ac:dyDescent="0.35">
      <c r="A2593" s="58" t="s">
        <v>2451</v>
      </c>
      <c r="B2593" s="40" t="s">
        <v>2450</v>
      </c>
      <c r="C2593" s="40" t="str">
        <f t="shared" si="209"/>
        <v>Florian</v>
      </c>
      <c r="D2593" s="40">
        <f t="shared" si="206"/>
        <v>8</v>
      </c>
      <c r="E2593" s="40">
        <f t="shared" si="207"/>
        <v>14</v>
      </c>
      <c r="F2593" s="40" t="str">
        <f t="shared" si="208"/>
        <v>DEVALS</v>
      </c>
      <c r="G2593" s="40" t="str">
        <f>VLOOKUP(F2593,'Effectif contrat'!A:B,2,FALSE)</f>
        <v>PIERRE FABRE - MAINTENANCE</v>
      </c>
      <c r="H2593" s="32" t="s">
        <v>112</v>
      </c>
      <c r="I2593" s="32" t="s">
        <v>603</v>
      </c>
      <c r="J2593" s="32" t="s">
        <v>605</v>
      </c>
      <c r="K2593" s="39">
        <v>0</v>
      </c>
      <c r="L2593" s="32">
        <v>2</v>
      </c>
      <c r="M2593" s="39">
        <v>0</v>
      </c>
      <c r="N2593" s="6"/>
      <c r="O2593" t="str">
        <f>VLOOKUP(I2593,Article_famille!A:B,2,FALSE)</f>
        <v>VPI</v>
      </c>
      <c r="P2593" t="e">
        <f>VLOOKUP(A2593,'Copier commandes wix'!I:N,4,FALSE)</f>
        <v>#N/A</v>
      </c>
      <c r="Q2593">
        <f>VLOOKUP(G2593,'effectif par contrat'!A:B,2,FALSE)</f>
        <v>2</v>
      </c>
    </row>
    <row r="2594" spans="1:17" x14ac:dyDescent="0.35">
      <c r="A2594" s="58" t="s">
        <v>2459</v>
      </c>
      <c r="B2594" s="40" t="s">
        <v>524</v>
      </c>
      <c r="C2594" s="40" t="str">
        <f t="shared" si="209"/>
        <v>benjamin</v>
      </c>
      <c r="D2594" s="40">
        <f t="shared" si="206"/>
        <v>9</v>
      </c>
      <c r="E2594" s="40">
        <f t="shared" si="207"/>
        <v>18</v>
      </c>
      <c r="F2594" s="40" t="str">
        <f t="shared" si="208"/>
        <v>cabrignac</v>
      </c>
      <c r="G2594" s="40" t="str">
        <f>VLOOKUP(F2594,'Effectif contrat'!A:B,2,FALSE)</f>
        <v>CLIENTS DIVERS - TRAVAUX &amp; MAINTENANCE</v>
      </c>
      <c r="H2594" s="31" t="s">
        <v>19</v>
      </c>
      <c r="I2594" s="31" t="s">
        <v>2287</v>
      </c>
      <c r="J2594" s="31" t="s">
        <v>209</v>
      </c>
      <c r="K2594" s="38">
        <v>6.64</v>
      </c>
      <c r="L2594" s="31">
        <v>1</v>
      </c>
      <c r="M2594" s="38">
        <v>6.64</v>
      </c>
      <c r="N2594" s="5"/>
      <c r="O2594" t="str">
        <f>VLOOKUP(I2594,Article_famille!A:B,2,FALSE)</f>
        <v>Mains</v>
      </c>
      <c r="P2594" t="e">
        <f>VLOOKUP(A2594,'Copier commandes wix'!I:N,4,FALSE)</f>
        <v>#N/A</v>
      </c>
      <c r="Q2594">
        <f>VLOOKUP(G2594,'effectif par contrat'!A:B,2,FALSE)</f>
        <v>8</v>
      </c>
    </row>
    <row r="2595" spans="1:17" x14ac:dyDescent="0.35">
      <c r="A2595" s="58" t="s">
        <v>2459</v>
      </c>
      <c r="B2595" s="40" t="s">
        <v>524</v>
      </c>
      <c r="C2595" s="40" t="str">
        <f t="shared" si="209"/>
        <v>benjamin</v>
      </c>
      <c r="D2595" s="40">
        <f t="shared" si="206"/>
        <v>9</v>
      </c>
      <c r="E2595" s="40">
        <f t="shared" si="207"/>
        <v>18</v>
      </c>
      <c r="F2595" s="40" t="str">
        <f t="shared" si="208"/>
        <v>cabrignac</v>
      </c>
      <c r="G2595" s="40" t="str">
        <f>VLOOKUP(F2595,'Effectif contrat'!A:B,2,FALSE)</f>
        <v>CLIENTS DIVERS - TRAVAUX &amp; MAINTENANCE</v>
      </c>
      <c r="H2595" s="32" t="s">
        <v>19</v>
      </c>
      <c r="I2595" s="32" t="s">
        <v>2287</v>
      </c>
      <c r="J2595" s="32" t="s">
        <v>15</v>
      </c>
      <c r="K2595" s="39">
        <v>6.64</v>
      </c>
      <c r="L2595" s="32">
        <v>5</v>
      </c>
      <c r="M2595" s="39">
        <v>33.200000000000003</v>
      </c>
      <c r="N2595" s="6"/>
      <c r="O2595" t="str">
        <f>VLOOKUP(I2595,Article_famille!A:B,2,FALSE)</f>
        <v>Mains</v>
      </c>
      <c r="P2595" t="e">
        <f>VLOOKUP(A2595,'Copier commandes wix'!I:N,4,FALSE)</f>
        <v>#N/A</v>
      </c>
      <c r="Q2595">
        <f>VLOOKUP(G2595,'effectif par contrat'!A:B,2,FALSE)</f>
        <v>8</v>
      </c>
    </row>
    <row r="2596" spans="1:17" x14ac:dyDescent="0.35">
      <c r="A2596" s="58" t="s">
        <v>2459</v>
      </c>
      <c r="B2596" s="40" t="s">
        <v>524</v>
      </c>
      <c r="C2596" s="40" t="str">
        <f t="shared" si="209"/>
        <v>benjamin</v>
      </c>
      <c r="D2596" s="40">
        <f t="shared" si="206"/>
        <v>9</v>
      </c>
      <c r="E2596" s="40">
        <f t="shared" si="207"/>
        <v>18</v>
      </c>
      <c r="F2596" s="40" t="str">
        <f t="shared" si="208"/>
        <v>cabrignac</v>
      </c>
      <c r="G2596" s="40" t="str">
        <f>VLOOKUP(F2596,'Effectif contrat'!A:B,2,FALSE)</f>
        <v>CLIENTS DIVERS - TRAVAUX &amp; MAINTENANCE</v>
      </c>
      <c r="H2596" s="31" t="s">
        <v>19</v>
      </c>
      <c r="I2596" s="31" t="s">
        <v>2287</v>
      </c>
      <c r="J2596" s="31" t="s">
        <v>13</v>
      </c>
      <c r="K2596" s="38">
        <v>6.64</v>
      </c>
      <c r="L2596" s="31">
        <v>3</v>
      </c>
      <c r="M2596" s="38">
        <v>19.920000000000002</v>
      </c>
      <c r="N2596" s="5"/>
      <c r="O2596" t="str">
        <f>VLOOKUP(I2596,Article_famille!A:B,2,FALSE)</f>
        <v>Mains</v>
      </c>
      <c r="P2596" t="e">
        <f>VLOOKUP(A2596,'Copier commandes wix'!I:N,4,FALSE)</f>
        <v>#N/A</v>
      </c>
      <c r="Q2596">
        <f>VLOOKUP(G2596,'effectif par contrat'!A:B,2,FALSE)</f>
        <v>8</v>
      </c>
    </row>
    <row r="2597" spans="1:17" x14ac:dyDescent="0.35">
      <c r="A2597" s="58" t="s">
        <v>2459</v>
      </c>
      <c r="B2597" s="40" t="s">
        <v>524</v>
      </c>
      <c r="C2597" s="40" t="str">
        <f t="shared" si="209"/>
        <v>benjamin</v>
      </c>
      <c r="D2597" s="40">
        <f t="shared" si="206"/>
        <v>9</v>
      </c>
      <c r="E2597" s="40">
        <f t="shared" si="207"/>
        <v>18</v>
      </c>
      <c r="F2597" s="40" t="str">
        <f t="shared" si="208"/>
        <v>cabrignac</v>
      </c>
      <c r="G2597" s="40" t="str">
        <f>VLOOKUP(F2597,'Effectif contrat'!A:B,2,FALSE)</f>
        <v>CLIENTS DIVERS - TRAVAUX &amp; MAINTENANCE</v>
      </c>
      <c r="H2597" s="32" t="s">
        <v>19</v>
      </c>
      <c r="I2597" s="32" t="s">
        <v>20</v>
      </c>
      <c r="J2597" s="32">
        <v>9</v>
      </c>
      <c r="K2597" s="39">
        <v>3.71</v>
      </c>
      <c r="L2597" s="32">
        <v>10</v>
      </c>
      <c r="M2597" s="39">
        <v>37.1</v>
      </c>
      <c r="N2597" s="6"/>
      <c r="O2597" t="str">
        <f>VLOOKUP(I2597,Article_famille!A:B,2,FALSE)</f>
        <v>Mains</v>
      </c>
      <c r="P2597" t="e">
        <f>VLOOKUP(A2597,'Copier commandes wix'!I:N,4,FALSE)</f>
        <v>#N/A</v>
      </c>
      <c r="Q2597">
        <f>VLOOKUP(G2597,'effectif par contrat'!A:B,2,FALSE)</f>
        <v>8</v>
      </c>
    </row>
    <row r="2598" spans="1:17" x14ac:dyDescent="0.35">
      <c r="A2598" s="58" t="s">
        <v>2459</v>
      </c>
      <c r="B2598" s="40" t="s">
        <v>524</v>
      </c>
      <c r="C2598" s="40" t="str">
        <f t="shared" si="209"/>
        <v>benjamin</v>
      </c>
      <c r="D2598" s="40">
        <f t="shared" si="206"/>
        <v>9</v>
      </c>
      <c r="E2598" s="40">
        <f t="shared" si="207"/>
        <v>18</v>
      </c>
      <c r="F2598" s="40" t="str">
        <f t="shared" si="208"/>
        <v>cabrignac</v>
      </c>
      <c r="G2598" s="40" t="str">
        <f>VLOOKUP(F2598,'Effectif contrat'!A:B,2,FALSE)</f>
        <v>CLIENTS DIVERS - TRAVAUX &amp; MAINTENANCE</v>
      </c>
      <c r="H2598" s="31" t="s">
        <v>19</v>
      </c>
      <c r="I2598" s="31" t="s">
        <v>468</v>
      </c>
      <c r="J2598" s="31"/>
      <c r="K2598" s="38">
        <v>5.63</v>
      </c>
      <c r="L2598" s="31">
        <v>5</v>
      </c>
      <c r="M2598" s="38">
        <v>28.15</v>
      </c>
      <c r="N2598" s="5"/>
      <c r="O2598" t="str">
        <f>VLOOKUP(I2598,Article_famille!A:B,2,FALSE)</f>
        <v>Yeux</v>
      </c>
      <c r="P2598" t="e">
        <f>VLOOKUP(A2598,'Copier commandes wix'!I:N,4,FALSE)</f>
        <v>#N/A</v>
      </c>
      <c r="Q2598">
        <f>VLOOKUP(G2598,'effectif par contrat'!A:B,2,FALSE)</f>
        <v>8</v>
      </c>
    </row>
    <row r="2599" spans="1:17" x14ac:dyDescent="0.35">
      <c r="A2599" s="58" t="s">
        <v>2459</v>
      </c>
      <c r="B2599" s="40" t="s">
        <v>524</v>
      </c>
      <c r="C2599" s="40" t="str">
        <f t="shared" si="209"/>
        <v>benjamin</v>
      </c>
      <c r="D2599" s="40">
        <f t="shared" si="206"/>
        <v>9</v>
      </c>
      <c r="E2599" s="40">
        <f t="shared" si="207"/>
        <v>18</v>
      </c>
      <c r="F2599" s="40" t="str">
        <f t="shared" si="208"/>
        <v>cabrignac</v>
      </c>
      <c r="G2599" s="40" t="str">
        <f>VLOOKUP(F2599,'Effectif contrat'!A:B,2,FALSE)</f>
        <v>CLIENTS DIVERS - TRAVAUX &amp; MAINTENANCE</v>
      </c>
      <c r="H2599" s="32" t="s">
        <v>19</v>
      </c>
      <c r="I2599" s="32" t="s">
        <v>37</v>
      </c>
      <c r="J2599" s="32">
        <v>43</v>
      </c>
      <c r="K2599" s="39">
        <v>35.200000000000003</v>
      </c>
      <c r="L2599" s="32">
        <v>1</v>
      </c>
      <c r="M2599" s="39">
        <v>35.200000000000003</v>
      </c>
      <c r="N2599" s="6"/>
      <c r="O2599" t="str">
        <f>VLOOKUP(I2599,Article_famille!A:B,2,FALSE)</f>
        <v>Pieds</v>
      </c>
      <c r="P2599" t="e">
        <f>VLOOKUP(A2599,'Copier commandes wix'!I:N,4,FALSE)</f>
        <v>#N/A</v>
      </c>
      <c r="Q2599">
        <f>VLOOKUP(G2599,'effectif par contrat'!A:B,2,FALSE)</f>
        <v>8</v>
      </c>
    </row>
    <row r="2600" spans="1:17" x14ac:dyDescent="0.35">
      <c r="A2600" s="58" t="s">
        <v>2449</v>
      </c>
      <c r="B2600" s="40" t="s">
        <v>437</v>
      </c>
      <c r="C2600" s="40" t="str">
        <f t="shared" si="209"/>
        <v>karine</v>
      </c>
      <c r="D2600" s="40">
        <f t="shared" si="206"/>
        <v>7</v>
      </c>
      <c r="E2600" s="40">
        <f t="shared" si="207"/>
        <v>12</v>
      </c>
      <c r="F2600" s="40" t="str">
        <f t="shared" si="208"/>
        <v>bedon</v>
      </c>
      <c r="G2600" s="40" t="str">
        <f>VLOOKUP(F2600,'Effectif contrat'!A:B,2,FALSE)</f>
        <v>B05 - FONCTIONS SUPPORT</v>
      </c>
      <c r="H2600" s="31" t="s">
        <v>2307</v>
      </c>
      <c r="I2600" s="31" t="s">
        <v>2308</v>
      </c>
      <c r="J2600" s="31"/>
      <c r="K2600" s="38">
        <v>14.5</v>
      </c>
      <c r="L2600" s="31">
        <v>10</v>
      </c>
      <c r="M2600" s="38">
        <v>145</v>
      </c>
      <c r="N2600" s="5"/>
      <c r="O2600" t="str">
        <f>VLOOKUP(I2600,Article_famille!A:B,2,FALSE)</f>
        <v>Tête</v>
      </c>
      <c r="P2600" t="e">
        <f>VLOOKUP(A2600,'Copier commandes wix'!I:N,4,FALSE)</f>
        <v>#N/A</v>
      </c>
      <c r="Q2600">
        <f>VLOOKUP(G2600,'effectif par contrat'!A:B,2,FALSE)</f>
        <v>10</v>
      </c>
    </row>
    <row r="2601" spans="1:17" x14ac:dyDescent="0.35">
      <c r="A2601" s="58" t="s">
        <v>2451</v>
      </c>
      <c r="B2601" s="40" t="s">
        <v>2450</v>
      </c>
      <c r="C2601" s="40" t="str">
        <f t="shared" si="209"/>
        <v>Florian</v>
      </c>
      <c r="D2601" s="40">
        <f t="shared" ref="D2601:D2664" si="210">LEN(C2601)+1</f>
        <v>8</v>
      </c>
      <c r="E2601" s="40">
        <f t="shared" ref="E2601:E2664" si="211">LEN(B2601)</f>
        <v>14</v>
      </c>
      <c r="F2601" s="40" t="str">
        <f t="shared" si="208"/>
        <v>DEVALS</v>
      </c>
      <c r="G2601" s="40" t="str">
        <f>VLOOKUP(F2601,'Effectif contrat'!A:B,2,FALSE)</f>
        <v>PIERRE FABRE - MAINTENANCE</v>
      </c>
      <c r="H2601" s="31" t="s">
        <v>112</v>
      </c>
      <c r="I2601" s="31" t="s">
        <v>115</v>
      </c>
      <c r="J2601" s="31" t="s">
        <v>13</v>
      </c>
      <c r="K2601" s="38">
        <v>0</v>
      </c>
      <c r="L2601" s="31">
        <v>1</v>
      </c>
      <c r="M2601" s="38">
        <v>0</v>
      </c>
      <c r="N2601" s="5"/>
      <c r="O2601" t="str">
        <f>VLOOKUP(I2601,Article_famille!A:B,2,FALSE)</f>
        <v>VPI</v>
      </c>
      <c r="P2601" t="e">
        <f>VLOOKUP(A2601,'Copier commandes wix'!I:N,4,FALSE)</f>
        <v>#N/A</v>
      </c>
      <c r="Q2601">
        <f>VLOOKUP(G2601,'effectif par contrat'!A:B,2,FALSE)</f>
        <v>2</v>
      </c>
    </row>
    <row r="2602" spans="1:17" x14ac:dyDescent="0.35">
      <c r="A2602" s="58" t="s">
        <v>2451</v>
      </c>
      <c r="B2602" s="40" t="s">
        <v>2450</v>
      </c>
      <c r="C2602" s="40" t="str">
        <f t="shared" si="209"/>
        <v>Florian</v>
      </c>
      <c r="D2602" s="40">
        <f t="shared" si="210"/>
        <v>8</v>
      </c>
      <c r="E2602" s="40">
        <f t="shared" si="211"/>
        <v>14</v>
      </c>
      <c r="F2602" s="40" t="str">
        <f t="shared" si="208"/>
        <v>DEVALS</v>
      </c>
      <c r="G2602" s="40" t="str">
        <f>VLOOKUP(F2602,'Effectif contrat'!A:B,2,FALSE)</f>
        <v>PIERRE FABRE - MAINTENANCE</v>
      </c>
      <c r="H2602" s="32" t="s">
        <v>574</v>
      </c>
      <c r="I2602" s="32" t="s">
        <v>575</v>
      </c>
      <c r="J2602" s="32">
        <v>43</v>
      </c>
      <c r="K2602" s="39">
        <v>61.5</v>
      </c>
      <c r="L2602" s="32">
        <v>2</v>
      </c>
      <c r="M2602" s="39">
        <v>123</v>
      </c>
      <c r="N2602" s="6"/>
      <c r="O2602" t="str">
        <f>VLOOKUP(I2602,Article_famille!A:B,2,FALSE)</f>
        <v>Pieds</v>
      </c>
      <c r="P2602" t="e">
        <f>VLOOKUP(A2602,'Copier commandes wix'!I:N,4,FALSE)</f>
        <v>#N/A</v>
      </c>
      <c r="Q2602">
        <f>VLOOKUP(G2602,'effectif par contrat'!A:B,2,FALSE)</f>
        <v>2</v>
      </c>
    </row>
    <row r="2603" spans="1:17" x14ac:dyDescent="0.35">
      <c r="A2603" s="58" t="s">
        <v>2451</v>
      </c>
      <c r="B2603" s="40" t="s">
        <v>2450</v>
      </c>
      <c r="C2603" s="40" t="str">
        <f t="shared" si="209"/>
        <v>Florian</v>
      </c>
      <c r="D2603" s="40">
        <f t="shared" si="210"/>
        <v>8</v>
      </c>
      <c r="E2603" s="40">
        <f t="shared" si="211"/>
        <v>14</v>
      </c>
      <c r="F2603" s="40" t="str">
        <f t="shared" si="208"/>
        <v>DEVALS</v>
      </c>
      <c r="G2603" s="40" t="str">
        <f>VLOOKUP(F2603,'Effectif contrat'!A:B,2,FALSE)</f>
        <v>PIERRE FABRE - MAINTENANCE</v>
      </c>
      <c r="H2603" s="31" t="s">
        <v>112</v>
      </c>
      <c r="I2603" s="31" t="s">
        <v>601</v>
      </c>
      <c r="J2603" s="31" t="s">
        <v>608</v>
      </c>
      <c r="K2603" s="38">
        <v>0</v>
      </c>
      <c r="L2603" s="31">
        <v>2</v>
      </c>
      <c r="M2603" s="38">
        <v>0</v>
      </c>
      <c r="N2603" s="5"/>
      <c r="O2603" t="str">
        <f>VLOOKUP(I2603,Article_famille!A:B,2,FALSE)</f>
        <v>VPI</v>
      </c>
      <c r="P2603" t="e">
        <f>VLOOKUP(A2603,'Copier commandes wix'!I:N,4,FALSE)</f>
        <v>#N/A</v>
      </c>
      <c r="Q2603">
        <f>VLOOKUP(G2603,'effectif par contrat'!A:B,2,FALSE)</f>
        <v>2</v>
      </c>
    </row>
    <row r="2604" spans="1:17" x14ac:dyDescent="0.35">
      <c r="A2604" s="58" t="s">
        <v>2451</v>
      </c>
      <c r="B2604" s="40" t="s">
        <v>2450</v>
      </c>
      <c r="C2604" s="40" t="str">
        <f t="shared" si="209"/>
        <v>Florian</v>
      </c>
      <c r="D2604" s="40">
        <f t="shared" si="210"/>
        <v>8</v>
      </c>
      <c r="E2604" s="40">
        <f t="shared" si="211"/>
        <v>14</v>
      </c>
      <c r="F2604" s="40" t="str">
        <f t="shared" si="208"/>
        <v>DEVALS</v>
      </c>
      <c r="G2604" s="40" t="str">
        <f>VLOOKUP(F2604,'Effectif contrat'!A:B,2,FALSE)</f>
        <v>PIERRE FABRE - MAINTENANCE</v>
      </c>
      <c r="H2604" s="32" t="s">
        <v>112</v>
      </c>
      <c r="I2604" s="32" t="s">
        <v>603</v>
      </c>
      <c r="J2604" s="32" t="s">
        <v>605</v>
      </c>
      <c r="K2604" s="39">
        <v>0</v>
      </c>
      <c r="L2604" s="32">
        <v>2</v>
      </c>
      <c r="M2604" s="39">
        <v>0</v>
      </c>
      <c r="N2604" s="6"/>
      <c r="O2604" t="str">
        <f>VLOOKUP(I2604,Article_famille!A:B,2,FALSE)</f>
        <v>VPI</v>
      </c>
      <c r="P2604" t="e">
        <f>VLOOKUP(A2604,'Copier commandes wix'!I:N,4,FALSE)</f>
        <v>#N/A</v>
      </c>
      <c r="Q2604">
        <f>VLOOKUP(G2604,'effectif par contrat'!A:B,2,FALSE)</f>
        <v>2</v>
      </c>
    </row>
    <row r="2605" spans="1:17" x14ac:dyDescent="0.35">
      <c r="A2605" s="58" t="s">
        <v>2461</v>
      </c>
      <c r="B2605" s="40" t="s">
        <v>2460</v>
      </c>
      <c r="C2605" s="40" t="str">
        <f t="shared" si="209"/>
        <v>Audrey</v>
      </c>
      <c r="D2605" s="40">
        <f t="shared" si="210"/>
        <v>7</v>
      </c>
      <c r="E2605" s="40">
        <f t="shared" si="211"/>
        <v>13</v>
      </c>
      <c r="F2605" s="40" t="str">
        <f t="shared" si="208"/>
        <v>GABENS</v>
      </c>
      <c r="G2605" s="40" t="str">
        <f>VLOOKUP(F2605,'Effectif contrat'!A:B,2,FALSE)</f>
        <v>B05 - FONCTIONS SUPPORT</v>
      </c>
      <c r="H2605" s="31" t="s">
        <v>112</v>
      </c>
      <c r="I2605" s="31" t="s">
        <v>208</v>
      </c>
      <c r="J2605" s="31" t="s">
        <v>605</v>
      </c>
      <c r="K2605" s="38">
        <v>0</v>
      </c>
      <c r="L2605" s="31">
        <v>1</v>
      </c>
      <c r="M2605" s="38">
        <v>0</v>
      </c>
      <c r="N2605" s="5"/>
      <c r="O2605" t="str">
        <f>VLOOKUP(I2605,Article_famille!A:B,2,FALSE)</f>
        <v>VPI</v>
      </c>
      <c r="P2605" t="e">
        <f>VLOOKUP(A2605,'Copier commandes wix'!I:N,4,FALSE)</f>
        <v>#N/A</v>
      </c>
      <c r="Q2605">
        <f>VLOOKUP(G2605,'effectif par contrat'!A:B,2,FALSE)</f>
        <v>10</v>
      </c>
    </row>
    <row r="2606" spans="1:17" x14ac:dyDescent="0.35">
      <c r="A2606" s="58" t="s">
        <v>2461</v>
      </c>
      <c r="B2606" s="40" t="s">
        <v>2460</v>
      </c>
      <c r="C2606" s="40" t="str">
        <f t="shared" si="209"/>
        <v>Audrey</v>
      </c>
      <c r="D2606" s="40">
        <f t="shared" si="210"/>
        <v>7</v>
      </c>
      <c r="E2606" s="40">
        <f t="shared" si="211"/>
        <v>13</v>
      </c>
      <c r="F2606" s="40" t="str">
        <f t="shared" si="208"/>
        <v>GABENS</v>
      </c>
      <c r="G2606" s="40" t="str">
        <f>VLOOKUP(F2606,'Effectif contrat'!A:B,2,FALSE)</f>
        <v>B05 - FONCTIONS SUPPORT</v>
      </c>
      <c r="H2606" s="32" t="s">
        <v>19</v>
      </c>
      <c r="I2606" s="32" t="s">
        <v>468</v>
      </c>
      <c r="J2606" s="32"/>
      <c r="K2606" s="39">
        <v>5.63</v>
      </c>
      <c r="L2606" s="32">
        <v>1</v>
      </c>
      <c r="M2606" s="39">
        <v>5.63</v>
      </c>
      <c r="N2606" s="6"/>
      <c r="O2606" t="str">
        <f>VLOOKUP(I2606,Article_famille!A:B,2,FALSE)</f>
        <v>Yeux</v>
      </c>
      <c r="P2606" t="e">
        <f>VLOOKUP(A2606,'Copier commandes wix'!I:N,4,FALSE)</f>
        <v>#N/A</v>
      </c>
      <c r="Q2606">
        <f>VLOOKUP(G2606,'effectif par contrat'!A:B,2,FALSE)</f>
        <v>10</v>
      </c>
    </row>
    <row r="2607" spans="1:17" x14ac:dyDescent="0.35">
      <c r="A2607" s="58" t="s">
        <v>2461</v>
      </c>
      <c r="B2607" s="40" t="s">
        <v>2460</v>
      </c>
      <c r="C2607" s="40" t="str">
        <f t="shared" si="209"/>
        <v>Audrey</v>
      </c>
      <c r="D2607" s="40">
        <f t="shared" si="210"/>
        <v>7</v>
      </c>
      <c r="E2607" s="40">
        <f t="shared" si="211"/>
        <v>13</v>
      </c>
      <c r="F2607" s="40" t="str">
        <f t="shared" si="208"/>
        <v>GABENS</v>
      </c>
      <c r="G2607" s="40" t="str">
        <f>VLOOKUP(F2607,'Effectif contrat'!A:B,2,FALSE)</f>
        <v>B05 - FONCTIONS SUPPORT</v>
      </c>
      <c r="H2607" s="31" t="s">
        <v>19</v>
      </c>
      <c r="I2607" s="31" t="s">
        <v>499</v>
      </c>
      <c r="J2607" s="31"/>
      <c r="K2607" s="38">
        <v>12.9</v>
      </c>
      <c r="L2607" s="31">
        <v>2</v>
      </c>
      <c r="M2607" s="38">
        <v>25.8</v>
      </c>
      <c r="N2607" s="5"/>
      <c r="O2607" t="str">
        <f>VLOOKUP(I2607,Article_famille!A:B,2,FALSE)</f>
        <v>Tête</v>
      </c>
      <c r="P2607" t="e">
        <f>VLOOKUP(A2607,'Copier commandes wix'!I:N,4,FALSE)</f>
        <v>#N/A</v>
      </c>
      <c r="Q2607">
        <f>VLOOKUP(G2607,'effectif par contrat'!A:B,2,FALSE)</f>
        <v>10</v>
      </c>
    </row>
    <row r="2608" spans="1:17" x14ac:dyDescent="0.35">
      <c r="A2608" s="58" t="s">
        <v>2461</v>
      </c>
      <c r="B2608" s="40" t="s">
        <v>2460</v>
      </c>
      <c r="C2608" s="40" t="str">
        <f t="shared" si="209"/>
        <v>Audrey</v>
      </c>
      <c r="D2608" s="40">
        <f t="shared" si="210"/>
        <v>7</v>
      </c>
      <c r="E2608" s="40">
        <f t="shared" si="211"/>
        <v>13</v>
      </c>
      <c r="F2608" s="40" t="str">
        <f t="shared" si="208"/>
        <v>GABENS</v>
      </c>
      <c r="G2608" s="40" t="str">
        <f>VLOOKUP(F2608,'Effectif contrat'!A:B,2,FALSE)</f>
        <v>B05 - FONCTIONS SUPPORT</v>
      </c>
      <c r="H2608" s="32" t="s">
        <v>574</v>
      </c>
      <c r="I2608" s="32" t="s">
        <v>575</v>
      </c>
      <c r="J2608" s="32">
        <v>39</v>
      </c>
      <c r="K2608" s="39">
        <v>61.5</v>
      </c>
      <c r="L2608" s="32">
        <v>1</v>
      </c>
      <c r="M2608" s="39">
        <v>61.5</v>
      </c>
      <c r="N2608" s="6"/>
      <c r="O2608" t="str">
        <f>VLOOKUP(I2608,Article_famille!A:B,2,FALSE)</f>
        <v>Pieds</v>
      </c>
      <c r="P2608" t="e">
        <f>VLOOKUP(A2608,'Copier commandes wix'!I:N,4,FALSE)</f>
        <v>#N/A</v>
      </c>
      <c r="Q2608">
        <f>VLOOKUP(G2608,'effectif par contrat'!A:B,2,FALSE)</f>
        <v>10</v>
      </c>
    </row>
    <row r="2609" spans="1:17" x14ac:dyDescent="0.35">
      <c r="A2609" s="58" t="s">
        <v>2463</v>
      </c>
      <c r="B2609" s="40" t="s">
        <v>2462</v>
      </c>
      <c r="C2609" s="40" t="str">
        <f t="shared" si="209"/>
        <v>Benjamin</v>
      </c>
      <c r="D2609" s="40">
        <f t="shared" si="210"/>
        <v>9</v>
      </c>
      <c r="E2609" s="40">
        <f t="shared" si="211"/>
        <v>18</v>
      </c>
      <c r="F2609" s="40" t="str">
        <f t="shared" si="208"/>
        <v>CABRIGNAC</v>
      </c>
      <c r="G2609" s="40" t="str">
        <f>VLOOKUP(F2609,'Effectif contrat'!A:B,2,FALSE)</f>
        <v>CLIENTS DIVERS - TRAVAUX &amp; MAINTENANCE</v>
      </c>
      <c r="H2609" s="31" t="s">
        <v>19</v>
      </c>
      <c r="I2609" s="31" t="s">
        <v>2287</v>
      </c>
      <c r="J2609" s="31" t="s">
        <v>209</v>
      </c>
      <c r="K2609" s="38">
        <v>6.64</v>
      </c>
      <c r="L2609" s="31">
        <v>1</v>
      </c>
      <c r="M2609" s="38">
        <v>6.64</v>
      </c>
      <c r="N2609" s="5"/>
      <c r="O2609" t="str">
        <f>VLOOKUP(I2609,Article_famille!A:B,2,FALSE)</f>
        <v>Mains</v>
      </c>
      <c r="P2609" t="e">
        <f>VLOOKUP(A2609,'Copier commandes wix'!I:N,4,FALSE)</f>
        <v>#N/A</v>
      </c>
      <c r="Q2609">
        <f>VLOOKUP(G2609,'effectif par contrat'!A:B,2,FALSE)</f>
        <v>8</v>
      </c>
    </row>
    <row r="2610" spans="1:17" x14ac:dyDescent="0.35">
      <c r="A2610" s="58" t="s">
        <v>2463</v>
      </c>
      <c r="B2610" s="40" t="s">
        <v>2462</v>
      </c>
      <c r="C2610" s="40" t="str">
        <f t="shared" si="209"/>
        <v>Benjamin</v>
      </c>
      <c r="D2610" s="40">
        <f t="shared" si="210"/>
        <v>9</v>
      </c>
      <c r="E2610" s="40">
        <f t="shared" si="211"/>
        <v>18</v>
      </c>
      <c r="F2610" s="40" t="str">
        <f t="shared" si="208"/>
        <v>CABRIGNAC</v>
      </c>
      <c r="G2610" s="40" t="str">
        <f>VLOOKUP(F2610,'Effectif contrat'!A:B,2,FALSE)</f>
        <v>CLIENTS DIVERS - TRAVAUX &amp; MAINTENANCE</v>
      </c>
      <c r="H2610" s="32" t="s">
        <v>19</v>
      </c>
      <c r="I2610" s="32" t="s">
        <v>2287</v>
      </c>
      <c r="J2610" s="32" t="s">
        <v>15</v>
      </c>
      <c r="K2610" s="39">
        <v>6.64</v>
      </c>
      <c r="L2610" s="32">
        <v>5</v>
      </c>
      <c r="M2610" s="39">
        <v>33.200000000000003</v>
      </c>
      <c r="N2610" s="6"/>
      <c r="O2610" t="str">
        <f>VLOOKUP(I2610,Article_famille!A:B,2,FALSE)</f>
        <v>Mains</v>
      </c>
      <c r="P2610" t="e">
        <f>VLOOKUP(A2610,'Copier commandes wix'!I:N,4,FALSE)</f>
        <v>#N/A</v>
      </c>
      <c r="Q2610">
        <f>VLOOKUP(G2610,'effectif par contrat'!A:B,2,FALSE)</f>
        <v>8</v>
      </c>
    </row>
    <row r="2611" spans="1:17" x14ac:dyDescent="0.35">
      <c r="A2611" s="58" t="s">
        <v>2463</v>
      </c>
      <c r="B2611" s="40" t="s">
        <v>2462</v>
      </c>
      <c r="C2611" s="40" t="str">
        <f t="shared" si="209"/>
        <v>Benjamin</v>
      </c>
      <c r="D2611" s="40">
        <f t="shared" si="210"/>
        <v>9</v>
      </c>
      <c r="E2611" s="40">
        <f t="shared" si="211"/>
        <v>18</v>
      </c>
      <c r="F2611" s="40" t="str">
        <f t="shared" si="208"/>
        <v>CABRIGNAC</v>
      </c>
      <c r="G2611" s="40" t="str">
        <f>VLOOKUP(F2611,'Effectif contrat'!A:B,2,FALSE)</f>
        <v>CLIENTS DIVERS - TRAVAUX &amp; MAINTENANCE</v>
      </c>
      <c r="H2611" s="31" t="s">
        <v>19</v>
      </c>
      <c r="I2611" s="31" t="s">
        <v>2287</v>
      </c>
      <c r="J2611" s="31" t="s">
        <v>13</v>
      </c>
      <c r="K2611" s="38">
        <v>6.64</v>
      </c>
      <c r="L2611" s="31">
        <v>3</v>
      </c>
      <c r="M2611" s="38">
        <v>19.920000000000002</v>
      </c>
      <c r="N2611" s="5"/>
      <c r="O2611" t="str">
        <f>VLOOKUP(I2611,Article_famille!A:B,2,FALSE)</f>
        <v>Mains</v>
      </c>
      <c r="P2611" t="e">
        <f>VLOOKUP(A2611,'Copier commandes wix'!I:N,4,FALSE)</f>
        <v>#N/A</v>
      </c>
      <c r="Q2611">
        <f>VLOOKUP(G2611,'effectif par contrat'!A:B,2,FALSE)</f>
        <v>8</v>
      </c>
    </row>
    <row r="2612" spans="1:17" x14ac:dyDescent="0.35">
      <c r="A2612" s="58" t="s">
        <v>2463</v>
      </c>
      <c r="B2612" s="40" t="s">
        <v>2462</v>
      </c>
      <c r="C2612" s="40" t="str">
        <f t="shared" si="209"/>
        <v>Benjamin</v>
      </c>
      <c r="D2612" s="40">
        <f t="shared" si="210"/>
        <v>9</v>
      </c>
      <c r="E2612" s="40">
        <f t="shared" si="211"/>
        <v>18</v>
      </c>
      <c r="F2612" s="40" t="str">
        <f t="shared" si="208"/>
        <v>CABRIGNAC</v>
      </c>
      <c r="G2612" s="40" t="str">
        <f>VLOOKUP(F2612,'Effectif contrat'!A:B,2,FALSE)</f>
        <v>CLIENTS DIVERS - TRAVAUX &amp; MAINTENANCE</v>
      </c>
      <c r="H2612" s="32" t="s">
        <v>19</v>
      </c>
      <c r="I2612" s="32" t="s">
        <v>20</v>
      </c>
      <c r="J2612" s="32">
        <v>9</v>
      </c>
      <c r="K2612" s="39">
        <v>3.71</v>
      </c>
      <c r="L2612" s="32">
        <v>10</v>
      </c>
      <c r="M2612" s="39">
        <v>37.1</v>
      </c>
      <c r="N2612" s="6"/>
      <c r="O2612" t="str">
        <f>VLOOKUP(I2612,Article_famille!A:B,2,FALSE)</f>
        <v>Mains</v>
      </c>
      <c r="P2612" t="e">
        <f>VLOOKUP(A2612,'Copier commandes wix'!I:N,4,FALSE)</f>
        <v>#N/A</v>
      </c>
      <c r="Q2612">
        <f>VLOOKUP(G2612,'effectif par contrat'!A:B,2,FALSE)</f>
        <v>8</v>
      </c>
    </row>
    <row r="2613" spans="1:17" x14ac:dyDescent="0.35">
      <c r="A2613" s="58" t="s">
        <v>2463</v>
      </c>
      <c r="B2613" s="40" t="s">
        <v>2462</v>
      </c>
      <c r="C2613" s="40" t="str">
        <f t="shared" si="209"/>
        <v>Benjamin</v>
      </c>
      <c r="D2613" s="40">
        <f t="shared" si="210"/>
        <v>9</v>
      </c>
      <c r="E2613" s="40">
        <f t="shared" si="211"/>
        <v>18</v>
      </c>
      <c r="F2613" s="40" t="str">
        <f t="shared" si="208"/>
        <v>CABRIGNAC</v>
      </c>
      <c r="G2613" s="40" t="str">
        <f>VLOOKUP(F2613,'Effectif contrat'!A:B,2,FALSE)</f>
        <v>CLIENTS DIVERS - TRAVAUX &amp; MAINTENANCE</v>
      </c>
      <c r="H2613" s="31" t="s">
        <v>19</v>
      </c>
      <c r="I2613" s="31" t="s">
        <v>468</v>
      </c>
      <c r="J2613" s="31"/>
      <c r="K2613" s="38">
        <v>5.63</v>
      </c>
      <c r="L2613" s="31">
        <v>5</v>
      </c>
      <c r="M2613" s="38">
        <v>28.15</v>
      </c>
      <c r="N2613" s="5"/>
      <c r="O2613" t="str">
        <f>VLOOKUP(I2613,Article_famille!A:B,2,FALSE)</f>
        <v>Yeux</v>
      </c>
      <c r="P2613" t="e">
        <f>VLOOKUP(A2613,'Copier commandes wix'!I:N,4,FALSE)</f>
        <v>#N/A</v>
      </c>
      <c r="Q2613">
        <f>VLOOKUP(G2613,'effectif par contrat'!A:B,2,FALSE)</f>
        <v>8</v>
      </c>
    </row>
    <row r="2614" spans="1:17" x14ac:dyDescent="0.35">
      <c r="A2614" s="58" t="s">
        <v>2463</v>
      </c>
      <c r="B2614" s="40" t="s">
        <v>2462</v>
      </c>
      <c r="C2614" s="40" t="str">
        <f t="shared" si="209"/>
        <v>Benjamin</v>
      </c>
      <c r="D2614" s="40">
        <f t="shared" si="210"/>
        <v>9</v>
      </c>
      <c r="E2614" s="40">
        <f t="shared" si="211"/>
        <v>18</v>
      </c>
      <c r="F2614" s="40" t="str">
        <f t="shared" si="208"/>
        <v>CABRIGNAC</v>
      </c>
      <c r="G2614" s="40" t="str">
        <f>VLOOKUP(F2614,'Effectif contrat'!A:B,2,FALSE)</f>
        <v>CLIENTS DIVERS - TRAVAUX &amp; MAINTENANCE</v>
      </c>
      <c r="H2614" s="32" t="s">
        <v>19</v>
      </c>
      <c r="I2614" s="32" t="s">
        <v>37</v>
      </c>
      <c r="J2614" s="32">
        <v>43</v>
      </c>
      <c r="K2614" s="39">
        <v>35.200000000000003</v>
      </c>
      <c r="L2614" s="32">
        <v>1</v>
      </c>
      <c r="M2614" s="39">
        <v>35.200000000000003</v>
      </c>
      <c r="N2614" s="6"/>
      <c r="O2614" t="str">
        <f>VLOOKUP(I2614,Article_famille!A:B,2,FALSE)</f>
        <v>Pieds</v>
      </c>
      <c r="P2614" t="e">
        <f>VLOOKUP(A2614,'Copier commandes wix'!I:N,4,FALSE)</f>
        <v>#N/A</v>
      </c>
      <c r="Q2614">
        <f>VLOOKUP(G2614,'effectif par contrat'!A:B,2,FALSE)</f>
        <v>8</v>
      </c>
    </row>
    <row r="2615" spans="1:17" x14ac:dyDescent="0.35">
      <c r="A2615" s="58" t="s">
        <v>2464</v>
      </c>
      <c r="B2615" s="40" t="s">
        <v>65</v>
      </c>
      <c r="C2615" s="40" t="str">
        <f t="shared" si="209"/>
        <v>Romain</v>
      </c>
      <c r="D2615" s="40">
        <f t="shared" si="210"/>
        <v>7</v>
      </c>
      <c r="E2615" s="40">
        <f t="shared" si="211"/>
        <v>14</v>
      </c>
      <c r="F2615" s="40" t="str">
        <f t="shared" si="208"/>
        <v>Vergnes</v>
      </c>
      <c r="G2615" s="40" t="str">
        <f>VLOOKUP(F2615,'Effectif contrat'!A:B,2,FALSE)</f>
        <v>AIRBUS - MAINTENANCE MOSE</v>
      </c>
      <c r="H2615" s="31" t="s">
        <v>112</v>
      </c>
      <c r="I2615" s="31" t="s">
        <v>208</v>
      </c>
      <c r="J2615" s="31" t="s">
        <v>608</v>
      </c>
      <c r="K2615" s="38">
        <v>0</v>
      </c>
      <c r="L2615" s="31">
        <v>5</v>
      </c>
      <c r="M2615" s="38">
        <v>0</v>
      </c>
      <c r="N2615" s="5"/>
      <c r="O2615" t="str">
        <f>VLOOKUP(I2615,Article_famille!A:B,2,FALSE)</f>
        <v>VPI</v>
      </c>
      <c r="P2615" t="e">
        <f>VLOOKUP(A2615,'Copier commandes wix'!I:N,4,FALSE)</f>
        <v>#N/A</v>
      </c>
      <c r="Q2615">
        <f>VLOOKUP(G2615,'effectif par contrat'!A:B,2,FALSE)</f>
        <v>37</v>
      </c>
    </row>
    <row r="2616" spans="1:17" x14ac:dyDescent="0.35">
      <c r="A2616" s="58" t="s">
        <v>2464</v>
      </c>
      <c r="B2616" s="40" t="s">
        <v>65</v>
      </c>
      <c r="C2616" s="40" t="str">
        <f t="shared" si="209"/>
        <v>Romain</v>
      </c>
      <c r="D2616" s="40">
        <f t="shared" si="210"/>
        <v>7</v>
      </c>
      <c r="E2616" s="40">
        <f t="shared" si="211"/>
        <v>14</v>
      </c>
      <c r="F2616" s="40" t="str">
        <f t="shared" si="208"/>
        <v>Vergnes</v>
      </c>
      <c r="G2616" s="40" t="str">
        <f>VLOOKUP(F2616,'Effectif contrat'!A:B,2,FALSE)</f>
        <v>AIRBUS - MAINTENANCE MOSE</v>
      </c>
      <c r="H2616" s="32" t="s">
        <v>112</v>
      </c>
      <c r="I2616" s="32" t="s">
        <v>207</v>
      </c>
      <c r="J2616" s="32" t="s">
        <v>521</v>
      </c>
      <c r="K2616" s="39">
        <v>0</v>
      </c>
      <c r="L2616" s="32">
        <v>5</v>
      </c>
      <c r="M2616" s="39">
        <v>0</v>
      </c>
      <c r="N2616" s="6"/>
      <c r="O2616" t="str">
        <f>VLOOKUP(I2616,Article_famille!A:B,2,FALSE)</f>
        <v>VPI</v>
      </c>
      <c r="P2616" t="e">
        <f>VLOOKUP(A2616,'Copier commandes wix'!I:N,4,FALSE)</f>
        <v>#N/A</v>
      </c>
      <c r="Q2616">
        <f>VLOOKUP(G2616,'effectif par contrat'!A:B,2,FALSE)</f>
        <v>37</v>
      </c>
    </row>
    <row r="2617" spans="1:17" x14ac:dyDescent="0.35">
      <c r="A2617" s="58" t="s">
        <v>2466</v>
      </c>
      <c r="B2617" s="40" t="s">
        <v>2465</v>
      </c>
      <c r="C2617" s="40" t="str">
        <f t="shared" si="209"/>
        <v>Aude</v>
      </c>
      <c r="D2617" s="40">
        <f t="shared" si="210"/>
        <v>5</v>
      </c>
      <c r="E2617" s="40">
        <f t="shared" si="211"/>
        <v>11</v>
      </c>
      <c r="F2617" s="40" t="str">
        <f t="shared" si="208"/>
        <v>REYNES</v>
      </c>
      <c r="G2617" s="40" t="str">
        <f>VLOOKUP(F2617,'Effectif contrat'!A:B,2,FALSE)</f>
        <v>B05 - FONCTIONS SUPPORT</v>
      </c>
      <c r="H2617" s="31" t="s">
        <v>574</v>
      </c>
      <c r="I2617" s="31" t="s">
        <v>1560</v>
      </c>
      <c r="J2617" s="31">
        <v>40</v>
      </c>
      <c r="K2617" s="38">
        <v>59.5</v>
      </c>
      <c r="L2617" s="31">
        <v>1</v>
      </c>
      <c r="M2617" s="38">
        <v>59.5</v>
      </c>
      <c r="N2617" s="5"/>
      <c r="O2617" t="str">
        <f>VLOOKUP(I2617,Article_famille!A:B,2,FALSE)</f>
        <v>Pieds</v>
      </c>
      <c r="P2617" t="e">
        <f>VLOOKUP(A2617,'Copier commandes wix'!I:N,4,FALSE)</f>
        <v>#N/A</v>
      </c>
      <c r="Q2617">
        <f>VLOOKUP(G2617,'effectif par contrat'!A:B,2,FALSE)</f>
        <v>10</v>
      </c>
    </row>
    <row r="2618" spans="1:17" x14ac:dyDescent="0.35">
      <c r="A2618" s="58" t="s">
        <v>2467</v>
      </c>
      <c r="B2618" s="40" t="s">
        <v>588</v>
      </c>
      <c r="C2618" s="40" t="str">
        <f t="shared" si="209"/>
        <v>cedric</v>
      </c>
      <c r="D2618" s="40">
        <f t="shared" si="210"/>
        <v>7</v>
      </c>
      <c r="E2618" s="40">
        <f t="shared" si="211"/>
        <v>14</v>
      </c>
      <c r="F2618" s="40" t="str">
        <f t="shared" si="208"/>
        <v>reixach</v>
      </c>
      <c r="G2618" s="40" t="str">
        <f>VLOOKUP(F2618,'Effectif contrat'!A:B,2,FALSE)</f>
        <v>CLIENTS DIVERS - TRAVAUX &amp; MAINTENANCE</v>
      </c>
      <c r="H2618" s="31" t="s">
        <v>574</v>
      </c>
      <c r="I2618" s="31" t="s">
        <v>1560</v>
      </c>
      <c r="J2618" s="31">
        <v>43</v>
      </c>
      <c r="K2618" s="38">
        <v>59.5</v>
      </c>
      <c r="L2618" s="31">
        <v>2</v>
      </c>
      <c r="M2618" s="38">
        <v>119</v>
      </c>
      <c r="N2618" s="5"/>
      <c r="O2618" t="str">
        <f>VLOOKUP(I2618,Article_famille!A:B,2,FALSE)</f>
        <v>Pieds</v>
      </c>
      <c r="P2618" t="e">
        <f>VLOOKUP(A2618,'Copier commandes wix'!I:N,4,FALSE)</f>
        <v>#N/A</v>
      </c>
      <c r="Q2618">
        <f>VLOOKUP(G2618,'effectif par contrat'!A:B,2,FALSE)</f>
        <v>8</v>
      </c>
    </row>
    <row r="2619" spans="1:17" x14ac:dyDescent="0.35">
      <c r="A2619" s="58" t="s">
        <v>2467</v>
      </c>
      <c r="B2619" s="40" t="s">
        <v>588</v>
      </c>
      <c r="C2619" s="40" t="str">
        <f t="shared" si="209"/>
        <v>cedric</v>
      </c>
      <c r="D2619" s="40">
        <f t="shared" si="210"/>
        <v>7</v>
      </c>
      <c r="E2619" s="40">
        <f t="shared" si="211"/>
        <v>14</v>
      </c>
      <c r="F2619" s="40" t="str">
        <f t="shared" si="208"/>
        <v>reixach</v>
      </c>
      <c r="G2619" s="40" t="str">
        <f>VLOOKUP(F2619,'Effectif contrat'!A:B,2,FALSE)</f>
        <v>CLIENTS DIVERS - TRAVAUX &amp; MAINTENANCE</v>
      </c>
      <c r="H2619" s="32" t="s">
        <v>19</v>
      </c>
      <c r="I2619" s="32" t="s">
        <v>122</v>
      </c>
      <c r="J2619" s="32"/>
      <c r="K2619" s="39">
        <v>13.3</v>
      </c>
      <c r="L2619" s="32">
        <v>1</v>
      </c>
      <c r="M2619" s="39">
        <v>13.3</v>
      </c>
      <c r="N2619" s="6"/>
      <c r="O2619" t="str">
        <f>VLOOKUP(I2619,Article_famille!A:B,2,FALSE)</f>
        <v>Auditif</v>
      </c>
      <c r="P2619" t="e">
        <f>VLOOKUP(A2619,'Copier commandes wix'!I:N,4,FALSE)</f>
        <v>#N/A</v>
      </c>
      <c r="Q2619">
        <f>VLOOKUP(G2619,'effectif par contrat'!A:B,2,FALSE)</f>
        <v>8</v>
      </c>
    </row>
    <row r="2620" spans="1:17" x14ac:dyDescent="0.35">
      <c r="A2620" s="58" t="s">
        <v>2467</v>
      </c>
      <c r="B2620" s="40" t="s">
        <v>588</v>
      </c>
      <c r="C2620" s="40" t="str">
        <f t="shared" si="209"/>
        <v>cedric</v>
      </c>
      <c r="D2620" s="40">
        <f t="shared" si="210"/>
        <v>7</v>
      </c>
      <c r="E2620" s="40">
        <f t="shared" si="211"/>
        <v>14</v>
      </c>
      <c r="F2620" s="40" t="str">
        <f t="shared" si="208"/>
        <v>reixach</v>
      </c>
      <c r="G2620" s="40" t="str">
        <f>VLOOKUP(F2620,'Effectif contrat'!A:B,2,FALSE)</f>
        <v>CLIENTS DIVERS - TRAVAUX &amp; MAINTENANCE</v>
      </c>
      <c r="H2620" s="31" t="s">
        <v>19</v>
      </c>
      <c r="I2620" s="31" t="s">
        <v>20</v>
      </c>
      <c r="J2620" s="31">
        <v>10</v>
      </c>
      <c r="K2620" s="38">
        <v>3.71</v>
      </c>
      <c r="L2620" s="31">
        <v>2</v>
      </c>
      <c r="M2620" s="38">
        <v>7.42</v>
      </c>
      <c r="N2620" s="5"/>
      <c r="O2620" t="str">
        <f>VLOOKUP(I2620,Article_famille!A:B,2,FALSE)</f>
        <v>Mains</v>
      </c>
      <c r="P2620" t="e">
        <f>VLOOKUP(A2620,'Copier commandes wix'!I:N,4,FALSE)</f>
        <v>#N/A</v>
      </c>
      <c r="Q2620">
        <f>VLOOKUP(G2620,'effectif par contrat'!A:B,2,FALSE)</f>
        <v>8</v>
      </c>
    </row>
    <row r="2621" spans="1:17" x14ac:dyDescent="0.35">
      <c r="A2621" s="58" t="s">
        <v>2467</v>
      </c>
      <c r="B2621" s="40" t="s">
        <v>588</v>
      </c>
      <c r="C2621" s="40" t="str">
        <f t="shared" si="209"/>
        <v>cedric</v>
      </c>
      <c r="D2621" s="40">
        <f t="shared" si="210"/>
        <v>7</v>
      </c>
      <c r="E2621" s="40">
        <f t="shared" si="211"/>
        <v>14</v>
      </c>
      <c r="F2621" s="40" t="str">
        <f t="shared" ref="F2621:F2684" si="212">RIGHT(B2621,E2621-D2621)</f>
        <v>reixach</v>
      </c>
      <c r="G2621" s="40" t="str">
        <f>VLOOKUP(F2621,'Effectif contrat'!A:B,2,FALSE)</f>
        <v>CLIENTS DIVERS - TRAVAUX &amp; MAINTENANCE</v>
      </c>
      <c r="H2621" s="32" t="s">
        <v>19</v>
      </c>
      <c r="I2621" s="32" t="s">
        <v>20</v>
      </c>
      <c r="J2621" s="32">
        <v>9</v>
      </c>
      <c r="K2621" s="39">
        <v>3.71</v>
      </c>
      <c r="L2621" s="32">
        <v>2</v>
      </c>
      <c r="M2621" s="39">
        <v>7.42</v>
      </c>
      <c r="N2621" s="6"/>
      <c r="O2621" t="str">
        <f>VLOOKUP(I2621,Article_famille!A:B,2,FALSE)</f>
        <v>Mains</v>
      </c>
      <c r="P2621" t="e">
        <f>VLOOKUP(A2621,'Copier commandes wix'!I:N,4,FALSE)</f>
        <v>#N/A</v>
      </c>
      <c r="Q2621">
        <f>VLOOKUP(G2621,'effectif par contrat'!A:B,2,FALSE)</f>
        <v>8</v>
      </c>
    </row>
    <row r="2622" spans="1:17" x14ac:dyDescent="0.35">
      <c r="A2622" s="58" t="s">
        <v>2468</v>
      </c>
      <c r="B2622" s="40" t="s">
        <v>18</v>
      </c>
      <c r="C2622" s="40" t="str">
        <f t="shared" ref="C2622:C2685" si="213">IFERROR(MID(B2622,1,FIND(" ",B2622,1)-1),"")</f>
        <v>Romain</v>
      </c>
      <c r="D2622" s="40">
        <f t="shared" si="210"/>
        <v>7</v>
      </c>
      <c r="E2622" s="40">
        <f t="shared" si="211"/>
        <v>14</v>
      </c>
      <c r="F2622" s="40" t="str">
        <f t="shared" si="212"/>
        <v>VERGNES</v>
      </c>
      <c r="G2622" s="40" t="str">
        <f>VLOOKUP(F2622,'Effectif contrat'!A:B,2,FALSE)</f>
        <v>AIRBUS - MAINTENANCE MOSE</v>
      </c>
      <c r="H2622" s="31" t="s">
        <v>574</v>
      </c>
      <c r="I2622" s="31" t="s">
        <v>1560</v>
      </c>
      <c r="J2622" s="31">
        <v>47</v>
      </c>
      <c r="K2622" s="38">
        <v>59.5</v>
      </c>
      <c r="L2622" s="31">
        <v>1</v>
      </c>
      <c r="M2622" s="38">
        <v>59.5</v>
      </c>
      <c r="N2622" s="5"/>
      <c r="O2622" t="str">
        <f>VLOOKUP(I2622,Article_famille!A:B,2,FALSE)</f>
        <v>Pieds</v>
      </c>
      <c r="P2622" t="e">
        <f>VLOOKUP(A2622,'Copier commandes wix'!I:N,4,FALSE)</f>
        <v>#N/A</v>
      </c>
      <c r="Q2622">
        <f>VLOOKUP(G2622,'effectif par contrat'!A:B,2,FALSE)</f>
        <v>37</v>
      </c>
    </row>
    <row r="2623" spans="1:17" x14ac:dyDescent="0.35">
      <c r="A2623" s="58" t="s">
        <v>2469</v>
      </c>
      <c r="B2623" s="40" t="s">
        <v>100</v>
      </c>
      <c r="C2623" s="40" t="str">
        <f t="shared" si="213"/>
        <v>christophe</v>
      </c>
      <c r="D2623" s="40">
        <f t="shared" si="210"/>
        <v>11</v>
      </c>
      <c r="E2623" s="40">
        <f t="shared" si="211"/>
        <v>17</v>
      </c>
      <c r="F2623" s="40" t="str">
        <f t="shared" si="212"/>
        <v>combes</v>
      </c>
      <c r="G2623" s="40" t="str">
        <f>VLOOKUP(F2623,'Effectif contrat'!A:B,2,FALSE)</f>
        <v>AIRBUS - MAINTENANCE MOSE</v>
      </c>
      <c r="H2623" s="31" t="s">
        <v>19</v>
      </c>
      <c r="I2623" s="31" t="s">
        <v>62</v>
      </c>
      <c r="J2623" s="31" t="s">
        <v>480</v>
      </c>
      <c r="K2623" s="38">
        <v>4.26</v>
      </c>
      <c r="L2623" s="31">
        <v>1</v>
      </c>
      <c r="M2623" s="38">
        <v>4.26</v>
      </c>
      <c r="N2623" s="5"/>
      <c r="O2623" t="str">
        <f>VLOOKUP(I2623,Article_famille!A:B,2,FALSE)</f>
        <v>Pieds</v>
      </c>
      <c r="P2623" t="e">
        <f>VLOOKUP(A2623,'Copier commandes wix'!I:N,4,FALSE)</f>
        <v>#N/A</v>
      </c>
      <c r="Q2623">
        <f>VLOOKUP(G2623,'effectif par contrat'!A:B,2,FALSE)</f>
        <v>37</v>
      </c>
    </row>
    <row r="2624" spans="1:17" x14ac:dyDescent="0.35">
      <c r="A2624" s="58" t="s">
        <v>2469</v>
      </c>
      <c r="B2624" s="40" t="s">
        <v>100</v>
      </c>
      <c r="C2624" s="40" t="str">
        <f t="shared" si="213"/>
        <v>christophe</v>
      </c>
      <c r="D2624" s="40">
        <f t="shared" si="210"/>
        <v>11</v>
      </c>
      <c r="E2624" s="40">
        <f t="shared" si="211"/>
        <v>17</v>
      </c>
      <c r="F2624" s="40" t="str">
        <f t="shared" si="212"/>
        <v>combes</v>
      </c>
      <c r="G2624" s="40" t="str">
        <f>VLOOKUP(F2624,'Effectif contrat'!A:B,2,FALSE)</f>
        <v>AIRBUS - MAINTENANCE MOSE</v>
      </c>
      <c r="H2624" s="32" t="s">
        <v>574</v>
      </c>
      <c r="I2624" s="32" t="s">
        <v>1560</v>
      </c>
      <c r="J2624" s="32">
        <v>43</v>
      </c>
      <c r="K2624" s="39">
        <v>59.5</v>
      </c>
      <c r="L2624" s="32">
        <v>1</v>
      </c>
      <c r="M2624" s="39">
        <v>59.5</v>
      </c>
      <c r="N2624" s="6"/>
      <c r="O2624" t="str">
        <f>VLOOKUP(I2624,Article_famille!A:B,2,FALSE)</f>
        <v>Pieds</v>
      </c>
      <c r="P2624" t="e">
        <f>VLOOKUP(A2624,'Copier commandes wix'!I:N,4,FALSE)</f>
        <v>#N/A</v>
      </c>
      <c r="Q2624">
        <f>VLOOKUP(G2624,'effectif par contrat'!A:B,2,FALSE)</f>
        <v>37</v>
      </c>
    </row>
    <row r="2625" spans="1:17" x14ac:dyDescent="0.35">
      <c r="A2625" s="58" t="s">
        <v>2470</v>
      </c>
      <c r="B2625" s="40" t="s">
        <v>552</v>
      </c>
      <c r="C2625" s="40" t="str">
        <f t="shared" si="213"/>
        <v>eric</v>
      </c>
      <c r="D2625" s="40">
        <f t="shared" si="210"/>
        <v>5</v>
      </c>
      <c r="E2625" s="40">
        <f t="shared" si="211"/>
        <v>18</v>
      </c>
      <c r="F2625" s="40" t="str">
        <f t="shared" si="212"/>
        <v>sanchez-clary</v>
      </c>
      <c r="G2625" s="40" t="str">
        <f>VLOOKUP(F2625,'Effectif contrat'!A:B,2,FALSE)</f>
        <v>AIRBUS - MAINTENANCE FAL</v>
      </c>
      <c r="H2625" s="31" t="s">
        <v>510</v>
      </c>
      <c r="I2625" s="31" t="s">
        <v>2393</v>
      </c>
      <c r="J2625" s="31"/>
      <c r="K2625" s="38">
        <v>0</v>
      </c>
      <c r="L2625" s="31">
        <v>1</v>
      </c>
      <c r="M2625" s="38">
        <v>0</v>
      </c>
      <c r="N2625" s="5"/>
      <c r="O2625" t="str">
        <f>VLOOKUP(I2625,Article_famille!A:B,2,FALSE)</f>
        <v>Pharmacie</v>
      </c>
      <c r="P2625" t="e">
        <f>VLOOKUP(A2625,'Copier commandes wix'!I:N,4,FALSE)</f>
        <v>#N/A</v>
      </c>
      <c r="Q2625">
        <f>VLOOKUP(G2625,'effectif par contrat'!A:B,2,FALSE)</f>
        <v>38</v>
      </c>
    </row>
    <row r="2626" spans="1:17" x14ac:dyDescent="0.35">
      <c r="A2626" s="58" t="s">
        <v>2470</v>
      </c>
      <c r="B2626" s="40" t="s">
        <v>552</v>
      </c>
      <c r="C2626" s="40" t="str">
        <f t="shared" si="213"/>
        <v>eric</v>
      </c>
      <c r="D2626" s="40">
        <f t="shared" si="210"/>
        <v>5</v>
      </c>
      <c r="E2626" s="40">
        <f t="shared" si="211"/>
        <v>18</v>
      </c>
      <c r="F2626" s="40" t="str">
        <f t="shared" si="212"/>
        <v>sanchez-clary</v>
      </c>
      <c r="G2626" s="40" t="str">
        <f>VLOOKUP(F2626,'Effectif contrat'!A:B,2,FALSE)</f>
        <v>AIRBUS - MAINTENANCE FAL</v>
      </c>
      <c r="H2626" s="32" t="s">
        <v>510</v>
      </c>
      <c r="I2626" s="32" t="s">
        <v>2392</v>
      </c>
      <c r="J2626" s="32"/>
      <c r="K2626" s="39">
        <v>0</v>
      </c>
      <c r="L2626" s="32">
        <v>1</v>
      </c>
      <c r="M2626" s="39">
        <v>0</v>
      </c>
      <c r="N2626" s="6"/>
      <c r="O2626" t="str">
        <f>VLOOKUP(I2626,Article_famille!A:B,2,FALSE)</f>
        <v>Pharmacie</v>
      </c>
      <c r="P2626" t="e">
        <f>VLOOKUP(A2626,'Copier commandes wix'!I:N,4,FALSE)</f>
        <v>#N/A</v>
      </c>
      <c r="Q2626">
        <f>VLOOKUP(G2626,'effectif par contrat'!A:B,2,FALSE)</f>
        <v>38</v>
      </c>
    </row>
    <row r="2627" spans="1:17" x14ac:dyDescent="0.35">
      <c r="A2627" s="58" t="s">
        <v>2470</v>
      </c>
      <c r="B2627" s="40" t="s">
        <v>552</v>
      </c>
      <c r="C2627" s="40" t="str">
        <f t="shared" si="213"/>
        <v>eric</v>
      </c>
      <c r="D2627" s="40">
        <f t="shared" si="210"/>
        <v>5</v>
      </c>
      <c r="E2627" s="40">
        <f t="shared" si="211"/>
        <v>18</v>
      </c>
      <c r="F2627" s="40" t="str">
        <f t="shared" si="212"/>
        <v>sanchez-clary</v>
      </c>
      <c r="G2627" s="40" t="str">
        <f>VLOOKUP(F2627,'Effectif contrat'!A:B,2,FALSE)</f>
        <v>AIRBUS - MAINTENANCE FAL</v>
      </c>
      <c r="H2627" s="31" t="s">
        <v>510</v>
      </c>
      <c r="I2627" s="31" t="s">
        <v>1576</v>
      </c>
      <c r="J2627" s="31"/>
      <c r="K2627" s="38">
        <v>0</v>
      </c>
      <c r="L2627" s="31">
        <v>1</v>
      </c>
      <c r="M2627" s="38">
        <v>0</v>
      </c>
      <c r="N2627" s="5"/>
      <c r="O2627" t="str">
        <f>VLOOKUP(I2627,Article_famille!A:B,2,FALSE)</f>
        <v>Pharmacie</v>
      </c>
      <c r="P2627" t="e">
        <f>VLOOKUP(A2627,'Copier commandes wix'!I:N,4,FALSE)</f>
        <v>#N/A</v>
      </c>
      <c r="Q2627">
        <f>VLOOKUP(G2627,'effectif par contrat'!A:B,2,FALSE)</f>
        <v>38</v>
      </c>
    </row>
    <row r="2628" spans="1:17" x14ac:dyDescent="0.35">
      <c r="A2628" s="58" t="s">
        <v>2470</v>
      </c>
      <c r="B2628" s="40" t="s">
        <v>552</v>
      </c>
      <c r="C2628" s="40" t="str">
        <f t="shared" si="213"/>
        <v>eric</v>
      </c>
      <c r="D2628" s="40">
        <f t="shared" si="210"/>
        <v>5</v>
      </c>
      <c r="E2628" s="40">
        <f t="shared" si="211"/>
        <v>18</v>
      </c>
      <c r="F2628" s="40" t="str">
        <f t="shared" si="212"/>
        <v>sanchez-clary</v>
      </c>
      <c r="G2628" s="40" t="str">
        <f>VLOOKUP(F2628,'Effectif contrat'!A:B,2,FALSE)</f>
        <v>AIRBUS - MAINTENANCE FAL</v>
      </c>
      <c r="H2628" s="32" t="s">
        <v>510</v>
      </c>
      <c r="I2628" s="32" t="s">
        <v>1568</v>
      </c>
      <c r="J2628" s="32"/>
      <c r="K2628" s="39">
        <v>0</v>
      </c>
      <c r="L2628" s="32">
        <v>1</v>
      </c>
      <c r="M2628" s="39">
        <v>0</v>
      </c>
      <c r="N2628" s="6"/>
      <c r="O2628" t="str">
        <f>VLOOKUP(I2628,Article_famille!A:B,2,FALSE)</f>
        <v>Pharmacie</v>
      </c>
      <c r="P2628" t="e">
        <f>VLOOKUP(A2628,'Copier commandes wix'!I:N,4,FALSE)</f>
        <v>#N/A</v>
      </c>
      <c r="Q2628">
        <f>VLOOKUP(G2628,'effectif par contrat'!A:B,2,FALSE)</f>
        <v>38</v>
      </c>
    </row>
    <row r="2629" spans="1:17" x14ac:dyDescent="0.35">
      <c r="A2629" s="58" t="s">
        <v>2470</v>
      </c>
      <c r="B2629" s="40" t="s">
        <v>552</v>
      </c>
      <c r="C2629" s="40" t="str">
        <f t="shared" si="213"/>
        <v>eric</v>
      </c>
      <c r="D2629" s="40">
        <f t="shared" si="210"/>
        <v>5</v>
      </c>
      <c r="E2629" s="40">
        <f t="shared" si="211"/>
        <v>18</v>
      </c>
      <c r="F2629" s="40" t="str">
        <f t="shared" si="212"/>
        <v>sanchez-clary</v>
      </c>
      <c r="G2629" s="40" t="str">
        <f>VLOOKUP(F2629,'Effectif contrat'!A:B,2,FALSE)</f>
        <v>AIRBUS - MAINTENANCE FAL</v>
      </c>
      <c r="H2629" s="31" t="s">
        <v>510</v>
      </c>
      <c r="I2629" s="31" t="s">
        <v>596</v>
      </c>
      <c r="J2629" s="31"/>
      <c r="K2629" s="38">
        <v>0</v>
      </c>
      <c r="L2629" s="31">
        <v>1</v>
      </c>
      <c r="M2629" s="38">
        <v>0</v>
      </c>
      <c r="N2629" s="5"/>
      <c r="O2629" t="str">
        <f>VLOOKUP(I2629,Article_famille!A:B,2,FALSE)</f>
        <v>Pharmacie</v>
      </c>
      <c r="P2629" t="e">
        <f>VLOOKUP(A2629,'Copier commandes wix'!I:N,4,FALSE)</f>
        <v>#N/A</v>
      </c>
      <c r="Q2629">
        <f>VLOOKUP(G2629,'effectif par contrat'!A:B,2,FALSE)</f>
        <v>38</v>
      </c>
    </row>
    <row r="2630" spans="1:17" x14ac:dyDescent="0.35">
      <c r="A2630" s="58" t="s">
        <v>2470</v>
      </c>
      <c r="B2630" s="40" t="s">
        <v>552</v>
      </c>
      <c r="C2630" s="40" t="str">
        <f t="shared" si="213"/>
        <v>eric</v>
      </c>
      <c r="D2630" s="40">
        <f t="shared" si="210"/>
        <v>5</v>
      </c>
      <c r="E2630" s="40">
        <f t="shared" si="211"/>
        <v>18</v>
      </c>
      <c r="F2630" s="40" t="str">
        <f t="shared" si="212"/>
        <v>sanchez-clary</v>
      </c>
      <c r="G2630" s="40" t="str">
        <f>VLOOKUP(F2630,'Effectif contrat'!A:B,2,FALSE)</f>
        <v>AIRBUS - MAINTENANCE FAL</v>
      </c>
      <c r="H2630" s="32" t="s">
        <v>510</v>
      </c>
      <c r="I2630" s="32" t="s">
        <v>599</v>
      </c>
      <c r="J2630" s="32"/>
      <c r="K2630" s="39">
        <v>0</v>
      </c>
      <c r="L2630" s="32">
        <v>2</v>
      </c>
      <c r="M2630" s="39">
        <v>0</v>
      </c>
      <c r="N2630" s="6"/>
      <c r="O2630" t="str">
        <f>VLOOKUP(I2630,Article_famille!A:B,2,FALSE)</f>
        <v>Pharmacie</v>
      </c>
      <c r="P2630" t="e">
        <f>VLOOKUP(A2630,'Copier commandes wix'!I:N,4,FALSE)</f>
        <v>#N/A</v>
      </c>
      <c r="Q2630">
        <f>VLOOKUP(G2630,'effectif par contrat'!A:B,2,FALSE)</f>
        <v>38</v>
      </c>
    </row>
    <row r="2631" spans="1:17" x14ac:dyDescent="0.35">
      <c r="A2631" s="58" t="s">
        <v>2470</v>
      </c>
      <c r="B2631" s="40" t="s">
        <v>552</v>
      </c>
      <c r="C2631" s="40" t="str">
        <f t="shared" si="213"/>
        <v>eric</v>
      </c>
      <c r="D2631" s="40">
        <f t="shared" si="210"/>
        <v>5</v>
      </c>
      <c r="E2631" s="40">
        <f t="shared" si="211"/>
        <v>18</v>
      </c>
      <c r="F2631" s="40" t="str">
        <f t="shared" si="212"/>
        <v>sanchez-clary</v>
      </c>
      <c r="G2631" s="40" t="str">
        <f>VLOOKUP(F2631,'Effectif contrat'!A:B,2,FALSE)</f>
        <v>AIRBUS - MAINTENANCE FAL</v>
      </c>
      <c r="H2631" s="31" t="s">
        <v>510</v>
      </c>
      <c r="I2631" s="31" t="s">
        <v>1580</v>
      </c>
      <c r="J2631" s="31"/>
      <c r="K2631" s="38">
        <v>0</v>
      </c>
      <c r="L2631" s="31">
        <v>1</v>
      </c>
      <c r="M2631" s="38">
        <v>0</v>
      </c>
      <c r="N2631" s="5"/>
      <c r="O2631" t="str">
        <f>VLOOKUP(I2631,Article_famille!A:B,2,FALSE)</f>
        <v>Pharmacie</v>
      </c>
      <c r="P2631" t="e">
        <f>VLOOKUP(A2631,'Copier commandes wix'!I:N,4,FALSE)</f>
        <v>#N/A</v>
      </c>
      <c r="Q2631">
        <f>VLOOKUP(G2631,'effectif par contrat'!A:B,2,FALSE)</f>
        <v>38</v>
      </c>
    </row>
    <row r="2632" spans="1:17" x14ac:dyDescent="0.35">
      <c r="A2632" s="58" t="s">
        <v>2470</v>
      </c>
      <c r="B2632" s="40" t="s">
        <v>552</v>
      </c>
      <c r="C2632" s="40" t="str">
        <f t="shared" si="213"/>
        <v>eric</v>
      </c>
      <c r="D2632" s="40">
        <f t="shared" si="210"/>
        <v>5</v>
      </c>
      <c r="E2632" s="40">
        <f t="shared" si="211"/>
        <v>18</v>
      </c>
      <c r="F2632" s="40" t="str">
        <f t="shared" si="212"/>
        <v>sanchez-clary</v>
      </c>
      <c r="G2632" s="40" t="str">
        <f>VLOOKUP(F2632,'Effectif contrat'!A:B,2,FALSE)</f>
        <v>AIRBUS - MAINTENANCE FAL</v>
      </c>
      <c r="H2632" s="32" t="s">
        <v>510</v>
      </c>
      <c r="I2632" s="32" t="s">
        <v>598</v>
      </c>
      <c r="J2632" s="32"/>
      <c r="K2632" s="39">
        <v>0</v>
      </c>
      <c r="L2632" s="32">
        <v>3</v>
      </c>
      <c r="M2632" s="39">
        <v>0</v>
      </c>
      <c r="N2632" s="6"/>
      <c r="O2632" t="str">
        <f>VLOOKUP(I2632,Article_famille!A:B,2,FALSE)</f>
        <v>Pharmacie</v>
      </c>
      <c r="P2632" t="e">
        <f>VLOOKUP(A2632,'Copier commandes wix'!I:N,4,FALSE)</f>
        <v>#N/A</v>
      </c>
      <c r="Q2632">
        <f>VLOOKUP(G2632,'effectif par contrat'!A:B,2,FALSE)</f>
        <v>38</v>
      </c>
    </row>
    <row r="2633" spans="1:17" x14ac:dyDescent="0.35">
      <c r="A2633" s="58" t="s">
        <v>2470</v>
      </c>
      <c r="B2633" s="40" t="s">
        <v>552</v>
      </c>
      <c r="C2633" s="40" t="str">
        <f t="shared" si="213"/>
        <v>eric</v>
      </c>
      <c r="D2633" s="40">
        <f t="shared" si="210"/>
        <v>5</v>
      </c>
      <c r="E2633" s="40">
        <f t="shared" si="211"/>
        <v>18</v>
      </c>
      <c r="F2633" s="40" t="str">
        <f t="shared" si="212"/>
        <v>sanchez-clary</v>
      </c>
      <c r="G2633" s="40" t="str">
        <f>VLOOKUP(F2633,'Effectif contrat'!A:B,2,FALSE)</f>
        <v>AIRBUS - MAINTENANCE FAL</v>
      </c>
      <c r="H2633" s="31" t="s">
        <v>510</v>
      </c>
      <c r="I2633" s="31" t="s">
        <v>2391</v>
      </c>
      <c r="J2633" s="31"/>
      <c r="K2633" s="38">
        <v>0</v>
      </c>
      <c r="L2633" s="31">
        <v>1</v>
      </c>
      <c r="M2633" s="38">
        <v>0</v>
      </c>
      <c r="N2633" s="5"/>
      <c r="O2633" t="str">
        <f>VLOOKUP(I2633,Article_famille!A:B,2,FALSE)</f>
        <v>Pharmacie</v>
      </c>
      <c r="P2633" t="e">
        <f>VLOOKUP(A2633,'Copier commandes wix'!I:N,4,FALSE)</f>
        <v>#N/A</v>
      </c>
      <c r="Q2633">
        <f>VLOOKUP(G2633,'effectif par contrat'!A:B,2,FALSE)</f>
        <v>38</v>
      </c>
    </row>
    <row r="2634" spans="1:17" x14ac:dyDescent="0.35">
      <c r="A2634" s="58" t="s">
        <v>2470</v>
      </c>
      <c r="B2634" s="40" t="s">
        <v>552</v>
      </c>
      <c r="C2634" s="40" t="str">
        <f t="shared" si="213"/>
        <v>eric</v>
      </c>
      <c r="D2634" s="40">
        <f t="shared" si="210"/>
        <v>5</v>
      </c>
      <c r="E2634" s="40">
        <f t="shared" si="211"/>
        <v>18</v>
      </c>
      <c r="F2634" s="40" t="str">
        <f t="shared" si="212"/>
        <v>sanchez-clary</v>
      </c>
      <c r="G2634" s="40" t="str">
        <f>VLOOKUP(F2634,'Effectif contrat'!A:B,2,FALSE)</f>
        <v>AIRBUS - MAINTENANCE FAL</v>
      </c>
      <c r="H2634" s="32" t="s">
        <v>510</v>
      </c>
      <c r="I2634" s="32" t="s">
        <v>1579</v>
      </c>
      <c r="J2634" s="32"/>
      <c r="K2634" s="39">
        <v>0</v>
      </c>
      <c r="L2634" s="32">
        <v>1</v>
      </c>
      <c r="M2634" s="39">
        <v>0</v>
      </c>
      <c r="N2634" s="6"/>
      <c r="O2634" t="str">
        <f>VLOOKUP(I2634,Article_famille!A:B,2,FALSE)</f>
        <v>Pharmacie</v>
      </c>
      <c r="P2634" t="e">
        <f>VLOOKUP(A2634,'Copier commandes wix'!I:N,4,FALSE)</f>
        <v>#N/A</v>
      </c>
      <c r="Q2634">
        <f>VLOOKUP(G2634,'effectif par contrat'!A:B,2,FALSE)</f>
        <v>38</v>
      </c>
    </row>
    <row r="2635" spans="1:17" x14ac:dyDescent="0.35">
      <c r="A2635" s="58" t="s">
        <v>2470</v>
      </c>
      <c r="B2635" s="40" t="s">
        <v>552</v>
      </c>
      <c r="C2635" s="40" t="str">
        <f t="shared" si="213"/>
        <v>eric</v>
      </c>
      <c r="D2635" s="40">
        <f t="shared" si="210"/>
        <v>5</v>
      </c>
      <c r="E2635" s="40">
        <f t="shared" si="211"/>
        <v>18</v>
      </c>
      <c r="F2635" s="40" t="str">
        <f t="shared" si="212"/>
        <v>sanchez-clary</v>
      </c>
      <c r="G2635" s="40" t="str">
        <f>VLOOKUP(F2635,'Effectif contrat'!A:B,2,FALSE)</f>
        <v>AIRBUS - MAINTENANCE FAL</v>
      </c>
      <c r="H2635" s="31" t="s">
        <v>510</v>
      </c>
      <c r="I2635" s="31" t="s">
        <v>1570</v>
      </c>
      <c r="J2635" s="31"/>
      <c r="K2635" s="38">
        <v>0</v>
      </c>
      <c r="L2635" s="31">
        <v>1</v>
      </c>
      <c r="M2635" s="38">
        <v>0</v>
      </c>
      <c r="N2635" s="5"/>
      <c r="O2635" t="str">
        <f>VLOOKUP(I2635,Article_famille!A:B,2,FALSE)</f>
        <v>Pharmacie</v>
      </c>
      <c r="P2635" t="e">
        <f>VLOOKUP(A2635,'Copier commandes wix'!I:N,4,FALSE)</f>
        <v>#N/A</v>
      </c>
      <c r="Q2635">
        <f>VLOOKUP(G2635,'effectif par contrat'!A:B,2,FALSE)</f>
        <v>38</v>
      </c>
    </row>
    <row r="2636" spans="1:17" x14ac:dyDescent="0.35">
      <c r="A2636" s="58" t="s">
        <v>2470</v>
      </c>
      <c r="B2636" s="40" t="s">
        <v>552</v>
      </c>
      <c r="C2636" s="40" t="str">
        <f t="shared" si="213"/>
        <v>eric</v>
      </c>
      <c r="D2636" s="40">
        <f t="shared" si="210"/>
        <v>5</v>
      </c>
      <c r="E2636" s="40">
        <f t="shared" si="211"/>
        <v>18</v>
      </c>
      <c r="F2636" s="40" t="str">
        <f t="shared" si="212"/>
        <v>sanchez-clary</v>
      </c>
      <c r="G2636" s="40" t="str">
        <f>VLOOKUP(F2636,'Effectif contrat'!A:B,2,FALSE)</f>
        <v>AIRBUS - MAINTENANCE FAL</v>
      </c>
      <c r="H2636" s="32" t="s">
        <v>510</v>
      </c>
      <c r="I2636" s="32" t="s">
        <v>597</v>
      </c>
      <c r="J2636" s="32"/>
      <c r="K2636" s="39">
        <v>0</v>
      </c>
      <c r="L2636" s="32">
        <v>1</v>
      </c>
      <c r="M2636" s="39">
        <v>0</v>
      </c>
      <c r="N2636" s="6"/>
      <c r="O2636" t="str">
        <f>VLOOKUP(I2636,Article_famille!A:B,2,FALSE)</f>
        <v>Pharmacie</v>
      </c>
      <c r="P2636" t="e">
        <f>VLOOKUP(A2636,'Copier commandes wix'!I:N,4,FALSE)</f>
        <v>#N/A</v>
      </c>
      <c r="Q2636">
        <f>VLOOKUP(G2636,'effectif par contrat'!A:B,2,FALSE)</f>
        <v>38</v>
      </c>
    </row>
    <row r="2637" spans="1:17" x14ac:dyDescent="0.35">
      <c r="A2637" s="58" t="s">
        <v>2470</v>
      </c>
      <c r="B2637" s="40" t="s">
        <v>552</v>
      </c>
      <c r="C2637" s="40" t="str">
        <f t="shared" si="213"/>
        <v>eric</v>
      </c>
      <c r="D2637" s="40">
        <f t="shared" si="210"/>
        <v>5</v>
      </c>
      <c r="E2637" s="40">
        <f t="shared" si="211"/>
        <v>18</v>
      </c>
      <c r="F2637" s="40" t="str">
        <f t="shared" si="212"/>
        <v>sanchez-clary</v>
      </c>
      <c r="G2637" s="40" t="str">
        <f>VLOOKUP(F2637,'Effectif contrat'!A:B,2,FALSE)</f>
        <v>AIRBUS - MAINTENANCE FAL</v>
      </c>
      <c r="H2637" s="31" t="s">
        <v>510</v>
      </c>
      <c r="I2637" s="31" t="s">
        <v>1569</v>
      </c>
      <c r="J2637" s="31"/>
      <c r="K2637" s="38">
        <v>0</v>
      </c>
      <c r="L2637" s="31">
        <v>1</v>
      </c>
      <c r="M2637" s="38">
        <v>0</v>
      </c>
      <c r="N2637" s="5"/>
      <c r="O2637" t="str">
        <f>VLOOKUP(I2637,Article_famille!A:B,2,FALSE)</f>
        <v>Pharmacie</v>
      </c>
      <c r="P2637" t="e">
        <f>VLOOKUP(A2637,'Copier commandes wix'!I:N,4,FALSE)</f>
        <v>#N/A</v>
      </c>
      <c r="Q2637">
        <f>VLOOKUP(G2637,'effectif par contrat'!A:B,2,FALSE)</f>
        <v>38</v>
      </c>
    </row>
    <row r="2638" spans="1:17" x14ac:dyDescent="0.35">
      <c r="A2638" s="58" t="s">
        <v>2471</v>
      </c>
      <c r="B2638" s="40" t="s">
        <v>527</v>
      </c>
      <c r="C2638" s="40" t="str">
        <f t="shared" si="213"/>
        <v>jean-luc</v>
      </c>
      <c r="D2638" s="40">
        <f t="shared" si="210"/>
        <v>9</v>
      </c>
      <c r="E2638" s="40">
        <f t="shared" si="211"/>
        <v>13</v>
      </c>
      <c r="F2638" s="40" t="str">
        <f t="shared" si="212"/>
        <v>CEBE</v>
      </c>
      <c r="G2638" s="40" t="str">
        <f>VLOOKUP(F2638,'Effectif contrat'!A:B,2,FALSE)</f>
        <v>CHANTIERS ELEC - REIXACH</v>
      </c>
      <c r="H2638" s="31" t="s">
        <v>2307</v>
      </c>
      <c r="I2638" s="31" t="s">
        <v>2308</v>
      </c>
      <c r="J2638" s="31"/>
      <c r="K2638" s="38">
        <v>14.5</v>
      </c>
      <c r="L2638" s="31">
        <v>2</v>
      </c>
      <c r="M2638" s="38">
        <v>29</v>
      </c>
      <c r="N2638" s="5"/>
      <c r="O2638" t="str">
        <f>VLOOKUP(I2638,Article_famille!A:B,2,FALSE)</f>
        <v>Tête</v>
      </c>
      <c r="P2638" t="e">
        <f>VLOOKUP(A2638,'Copier commandes wix'!I:N,4,FALSE)</f>
        <v>#N/A</v>
      </c>
      <c r="Q2638">
        <f>VLOOKUP(G2638,'effectif par contrat'!A:B,2,FALSE)</f>
        <v>6</v>
      </c>
    </row>
    <row r="2639" spans="1:17" x14ac:dyDescent="0.35">
      <c r="A2639" s="58" t="s">
        <v>2471</v>
      </c>
      <c r="B2639" s="40" t="s">
        <v>527</v>
      </c>
      <c r="C2639" s="40" t="str">
        <f t="shared" si="213"/>
        <v>jean-luc</v>
      </c>
      <c r="D2639" s="40">
        <f t="shared" si="210"/>
        <v>9</v>
      </c>
      <c r="E2639" s="40">
        <f t="shared" si="211"/>
        <v>13</v>
      </c>
      <c r="F2639" s="40" t="str">
        <f t="shared" si="212"/>
        <v>CEBE</v>
      </c>
      <c r="G2639" s="40" t="str">
        <f>VLOOKUP(F2639,'Effectif contrat'!A:B,2,FALSE)</f>
        <v>CHANTIERS ELEC - REIXACH</v>
      </c>
      <c r="H2639" s="32" t="s">
        <v>19</v>
      </c>
      <c r="I2639" s="32" t="s">
        <v>468</v>
      </c>
      <c r="J2639" s="32"/>
      <c r="K2639" s="39">
        <v>5.63</v>
      </c>
      <c r="L2639" s="32">
        <v>3</v>
      </c>
      <c r="M2639" s="39">
        <v>16.89</v>
      </c>
      <c r="N2639" s="6"/>
      <c r="O2639" t="str">
        <f>VLOOKUP(I2639,Article_famille!A:B,2,FALSE)</f>
        <v>Yeux</v>
      </c>
      <c r="P2639" t="e">
        <f>VLOOKUP(A2639,'Copier commandes wix'!I:N,4,FALSE)</f>
        <v>#N/A</v>
      </c>
      <c r="Q2639">
        <f>VLOOKUP(G2639,'effectif par contrat'!A:B,2,FALSE)</f>
        <v>6</v>
      </c>
    </row>
    <row r="2640" spans="1:17" x14ac:dyDescent="0.35">
      <c r="A2640" s="58" t="s">
        <v>2471</v>
      </c>
      <c r="B2640" s="40" t="s">
        <v>527</v>
      </c>
      <c r="C2640" s="40" t="str">
        <f t="shared" si="213"/>
        <v>jean-luc</v>
      </c>
      <c r="D2640" s="40">
        <f t="shared" si="210"/>
        <v>9</v>
      </c>
      <c r="E2640" s="40">
        <f t="shared" si="211"/>
        <v>13</v>
      </c>
      <c r="F2640" s="40" t="str">
        <f t="shared" si="212"/>
        <v>CEBE</v>
      </c>
      <c r="G2640" s="40" t="str">
        <f>VLOOKUP(F2640,'Effectif contrat'!A:B,2,FALSE)</f>
        <v>CHANTIERS ELEC - REIXACH</v>
      </c>
      <c r="H2640" s="31" t="s">
        <v>19</v>
      </c>
      <c r="I2640" s="31" t="s">
        <v>2203</v>
      </c>
      <c r="J2640" s="31" t="s">
        <v>13</v>
      </c>
      <c r="K2640" s="38">
        <v>11.9</v>
      </c>
      <c r="L2640" s="31">
        <v>4</v>
      </c>
      <c r="M2640" s="38">
        <v>47.6</v>
      </c>
      <c r="N2640" s="5"/>
      <c r="O2640" t="str">
        <f>VLOOKUP(I2640,Article_famille!A:B,2,FALSE)</f>
        <v>Corps</v>
      </c>
      <c r="P2640" t="e">
        <f>VLOOKUP(A2640,'Copier commandes wix'!I:N,4,FALSE)</f>
        <v>#N/A</v>
      </c>
      <c r="Q2640">
        <f>VLOOKUP(G2640,'effectif par contrat'!A:B,2,FALSE)</f>
        <v>6</v>
      </c>
    </row>
    <row r="2641" spans="1:17" x14ac:dyDescent="0.35">
      <c r="A2641" s="58" t="s">
        <v>2472</v>
      </c>
      <c r="B2641" s="40" t="s">
        <v>18</v>
      </c>
      <c r="C2641" s="40" t="str">
        <f t="shared" si="213"/>
        <v>Romain</v>
      </c>
      <c r="D2641" s="40">
        <f t="shared" si="210"/>
        <v>7</v>
      </c>
      <c r="E2641" s="40">
        <f t="shared" si="211"/>
        <v>14</v>
      </c>
      <c r="F2641" s="40" t="str">
        <f t="shared" si="212"/>
        <v>VERGNES</v>
      </c>
      <c r="G2641" s="40" t="str">
        <f>VLOOKUP(F2641,'Effectif contrat'!A:B,2,FALSE)</f>
        <v>AIRBUS - MAINTENANCE MOSE</v>
      </c>
      <c r="H2641" s="31" t="s">
        <v>574</v>
      </c>
      <c r="I2641" s="31" t="s">
        <v>575</v>
      </c>
      <c r="J2641" s="31">
        <v>41</v>
      </c>
      <c r="K2641" s="38">
        <v>61.5</v>
      </c>
      <c r="L2641" s="31">
        <v>1</v>
      </c>
      <c r="M2641" s="38">
        <v>61.5</v>
      </c>
      <c r="N2641" s="5"/>
      <c r="O2641" t="str">
        <f>VLOOKUP(I2641,Article_famille!A:B,2,FALSE)</f>
        <v>Pieds</v>
      </c>
      <c r="P2641" t="e">
        <f>VLOOKUP(A2641,'Copier commandes wix'!I:N,4,FALSE)</f>
        <v>#N/A</v>
      </c>
      <c r="Q2641">
        <f>VLOOKUP(G2641,'effectif par contrat'!A:B,2,FALSE)</f>
        <v>37</v>
      </c>
    </row>
    <row r="2642" spans="1:17" x14ac:dyDescent="0.35">
      <c r="A2642" s="58" t="s">
        <v>2472</v>
      </c>
      <c r="B2642" s="40" t="s">
        <v>18</v>
      </c>
      <c r="C2642" s="40" t="str">
        <f t="shared" si="213"/>
        <v>Romain</v>
      </c>
      <c r="D2642" s="40">
        <f t="shared" si="210"/>
        <v>7</v>
      </c>
      <c r="E2642" s="40">
        <f t="shared" si="211"/>
        <v>14</v>
      </c>
      <c r="F2642" s="40" t="str">
        <f t="shared" si="212"/>
        <v>VERGNES</v>
      </c>
      <c r="G2642" s="40" t="str">
        <f>VLOOKUP(F2642,'Effectif contrat'!A:B,2,FALSE)</f>
        <v>AIRBUS - MAINTENANCE MOSE</v>
      </c>
      <c r="H2642" s="32" t="s">
        <v>574</v>
      </c>
      <c r="I2642" s="32" t="s">
        <v>1560</v>
      </c>
      <c r="J2642" s="32">
        <v>43</v>
      </c>
      <c r="K2642" s="39">
        <v>59.5</v>
      </c>
      <c r="L2642" s="32">
        <v>1</v>
      </c>
      <c r="M2642" s="39">
        <v>59.5</v>
      </c>
      <c r="N2642" s="6"/>
      <c r="O2642" t="str">
        <f>VLOOKUP(I2642,Article_famille!A:B,2,FALSE)</f>
        <v>Pieds</v>
      </c>
      <c r="P2642" t="e">
        <f>VLOOKUP(A2642,'Copier commandes wix'!I:N,4,FALSE)</f>
        <v>#N/A</v>
      </c>
      <c r="Q2642">
        <f>VLOOKUP(G2642,'effectif par contrat'!A:B,2,FALSE)</f>
        <v>37</v>
      </c>
    </row>
    <row r="2643" spans="1:17" x14ac:dyDescent="0.35">
      <c r="A2643" s="58" t="s">
        <v>2473</v>
      </c>
      <c r="B2643" s="40" t="s">
        <v>552</v>
      </c>
      <c r="C2643" s="40" t="str">
        <f t="shared" si="213"/>
        <v>eric</v>
      </c>
      <c r="D2643" s="40">
        <f t="shared" si="210"/>
        <v>5</v>
      </c>
      <c r="E2643" s="40">
        <f t="shared" si="211"/>
        <v>18</v>
      </c>
      <c r="F2643" s="40" t="str">
        <f t="shared" si="212"/>
        <v>sanchez-clary</v>
      </c>
      <c r="G2643" s="40" t="str">
        <f>VLOOKUP(F2643,'Effectif contrat'!A:B,2,FALSE)</f>
        <v>AIRBUS - MAINTENANCE FAL</v>
      </c>
      <c r="H2643" s="31" t="s">
        <v>19</v>
      </c>
      <c r="I2643" s="31" t="s">
        <v>20</v>
      </c>
      <c r="J2643" s="31">
        <v>10</v>
      </c>
      <c r="K2643" s="38">
        <v>3.71</v>
      </c>
      <c r="L2643" s="31">
        <v>120</v>
      </c>
      <c r="M2643" s="38">
        <v>445.2</v>
      </c>
      <c r="N2643" s="5"/>
      <c r="O2643" t="str">
        <f>VLOOKUP(I2643,Article_famille!A:B,2,FALSE)</f>
        <v>Mains</v>
      </c>
      <c r="P2643" t="e">
        <f>VLOOKUP(A2643,'Copier commandes wix'!I:N,4,FALSE)</f>
        <v>#N/A</v>
      </c>
      <c r="Q2643">
        <f>VLOOKUP(G2643,'effectif par contrat'!A:B,2,FALSE)</f>
        <v>38</v>
      </c>
    </row>
    <row r="2644" spans="1:17" x14ac:dyDescent="0.35">
      <c r="A2644" s="58" t="s">
        <v>2473</v>
      </c>
      <c r="B2644" s="40" t="s">
        <v>552</v>
      </c>
      <c r="C2644" s="40" t="str">
        <f t="shared" si="213"/>
        <v>eric</v>
      </c>
      <c r="D2644" s="40">
        <f t="shared" si="210"/>
        <v>5</v>
      </c>
      <c r="E2644" s="40">
        <f t="shared" si="211"/>
        <v>18</v>
      </c>
      <c r="F2644" s="40" t="str">
        <f t="shared" si="212"/>
        <v>sanchez-clary</v>
      </c>
      <c r="G2644" s="40" t="str">
        <f>VLOOKUP(F2644,'Effectif contrat'!A:B,2,FALSE)</f>
        <v>AIRBUS - MAINTENANCE FAL</v>
      </c>
      <c r="H2644" s="32" t="s">
        <v>19</v>
      </c>
      <c r="I2644" s="32" t="s">
        <v>2287</v>
      </c>
      <c r="J2644" s="32" t="s">
        <v>15</v>
      </c>
      <c r="K2644" s="39">
        <v>6.64</v>
      </c>
      <c r="L2644" s="32">
        <v>20</v>
      </c>
      <c r="M2644" s="39">
        <v>132.80000000000001</v>
      </c>
      <c r="N2644" s="6"/>
      <c r="O2644" t="str">
        <f>VLOOKUP(I2644,Article_famille!A:B,2,FALSE)</f>
        <v>Mains</v>
      </c>
      <c r="P2644" t="e">
        <f>VLOOKUP(A2644,'Copier commandes wix'!I:N,4,FALSE)</f>
        <v>#N/A</v>
      </c>
      <c r="Q2644">
        <f>VLOOKUP(G2644,'effectif par contrat'!A:B,2,FALSE)</f>
        <v>38</v>
      </c>
    </row>
    <row r="2645" spans="1:17" x14ac:dyDescent="0.35">
      <c r="A2645" s="58" t="s">
        <v>2473</v>
      </c>
      <c r="B2645" s="40" t="s">
        <v>552</v>
      </c>
      <c r="C2645" s="40" t="str">
        <f t="shared" si="213"/>
        <v>eric</v>
      </c>
      <c r="D2645" s="40">
        <f t="shared" si="210"/>
        <v>5</v>
      </c>
      <c r="E2645" s="40">
        <f t="shared" si="211"/>
        <v>18</v>
      </c>
      <c r="F2645" s="40" t="str">
        <f t="shared" si="212"/>
        <v>sanchez-clary</v>
      </c>
      <c r="G2645" s="40" t="str">
        <f>VLOOKUP(F2645,'Effectif contrat'!A:B,2,FALSE)</f>
        <v>AIRBUS - MAINTENANCE FAL</v>
      </c>
      <c r="H2645" s="31" t="s">
        <v>2307</v>
      </c>
      <c r="I2645" s="31" t="s">
        <v>2308</v>
      </c>
      <c r="J2645" s="31"/>
      <c r="K2645" s="38">
        <v>14.5</v>
      </c>
      <c r="L2645" s="31">
        <v>5</v>
      </c>
      <c r="M2645" s="38">
        <v>72.5</v>
      </c>
      <c r="N2645" s="5"/>
      <c r="O2645" t="str">
        <f>VLOOKUP(I2645,Article_famille!A:B,2,FALSE)</f>
        <v>Tête</v>
      </c>
      <c r="P2645" t="e">
        <f>VLOOKUP(A2645,'Copier commandes wix'!I:N,4,FALSE)</f>
        <v>#N/A</v>
      </c>
      <c r="Q2645">
        <f>VLOOKUP(G2645,'effectif par contrat'!A:B,2,FALSE)</f>
        <v>38</v>
      </c>
    </row>
    <row r="2646" spans="1:17" x14ac:dyDescent="0.35">
      <c r="A2646" s="58" t="s">
        <v>2473</v>
      </c>
      <c r="B2646" s="40" t="s">
        <v>552</v>
      </c>
      <c r="C2646" s="40" t="str">
        <f t="shared" si="213"/>
        <v>eric</v>
      </c>
      <c r="D2646" s="40">
        <f t="shared" si="210"/>
        <v>5</v>
      </c>
      <c r="E2646" s="40">
        <f t="shared" si="211"/>
        <v>18</v>
      </c>
      <c r="F2646" s="40" t="str">
        <f t="shared" si="212"/>
        <v>sanchez-clary</v>
      </c>
      <c r="G2646" s="40" t="str">
        <f>VLOOKUP(F2646,'Effectif contrat'!A:B,2,FALSE)</f>
        <v>AIRBUS - MAINTENANCE FAL</v>
      </c>
      <c r="H2646" s="32" t="s">
        <v>574</v>
      </c>
      <c r="I2646" s="32" t="s">
        <v>575</v>
      </c>
      <c r="J2646" s="32">
        <v>46</v>
      </c>
      <c r="K2646" s="39">
        <v>61.5</v>
      </c>
      <c r="L2646" s="32">
        <v>1</v>
      </c>
      <c r="M2646" s="39">
        <v>61.5</v>
      </c>
      <c r="N2646" s="6"/>
      <c r="O2646" t="str">
        <f>VLOOKUP(I2646,Article_famille!A:B,2,FALSE)</f>
        <v>Pieds</v>
      </c>
      <c r="P2646" t="e">
        <f>VLOOKUP(A2646,'Copier commandes wix'!I:N,4,FALSE)</f>
        <v>#N/A</v>
      </c>
      <c r="Q2646">
        <f>VLOOKUP(G2646,'effectif par contrat'!A:B,2,FALSE)</f>
        <v>38</v>
      </c>
    </row>
    <row r="2647" spans="1:17" x14ac:dyDescent="0.35">
      <c r="A2647" s="58" t="s">
        <v>2473</v>
      </c>
      <c r="B2647" s="40" t="s">
        <v>552</v>
      </c>
      <c r="C2647" s="40" t="str">
        <f t="shared" si="213"/>
        <v>eric</v>
      </c>
      <c r="D2647" s="40">
        <f t="shared" si="210"/>
        <v>5</v>
      </c>
      <c r="E2647" s="40">
        <f t="shared" si="211"/>
        <v>18</v>
      </c>
      <c r="F2647" s="40" t="str">
        <f t="shared" si="212"/>
        <v>sanchez-clary</v>
      </c>
      <c r="G2647" s="40" t="str">
        <f>VLOOKUP(F2647,'Effectif contrat'!A:B,2,FALSE)</f>
        <v>AIRBUS - MAINTENANCE FAL</v>
      </c>
      <c r="H2647" s="31" t="s">
        <v>112</v>
      </c>
      <c r="I2647" s="31" t="s">
        <v>113</v>
      </c>
      <c r="J2647" s="31"/>
      <c r="K2647" s="38"/>
      <c r="L2647" s="31"/>
      <c r="M2647" s="38">
        <v>0</v>
      </c>
      <c r="N2647" s="5"/>
      <c r="O2647" t="str">
        <f>VLOOKUP(I2647,Article_famille!A:B,2,FALSE)</f>
        <v>VPI</v>
      </c>
      <c r="P2647" t="e">
        <f>VLOOKUP(A2647,'Copier commandes wix'!I:N,4,FALSE)</f>
        <v>#N/A</v>
      </c>
      <c r="Q2647">
        <f>VLOOKUP(G2647,'effectif par contrat'!A:B,2,FALSE)</f>
        <v>38</v>
      </c>
    </row>
    <row r="2648" spans="1:17" x14ac:dyDescent="0.35">
      <c r="A2648" s="58" t="s">
        <v>2473</v>
      </c>
      <c r="B2648" s="40" t="s">
        <v>552</v>
      </c>
      <c r="C2648" s="40" t="str">
        <f t="shared" si="213"/>
        <v>eric</v>
      </c>
      <c r="D2648" s="40">
        <f t="shared" si="210"/>
        <v>5</v>
      </c>
      <c r="E2648" s="40">
        <f t="shared" si="211"/>
        <v>18</v>
      </c>
      <c r="F2648" s="40" t="str">
        <f t="shared" si="212"/>
        <v>sanchez-clary</v>
      </c>
      <c r="G2648" s="40" t="str">
        <f>VLOOKUP(F2648,'Effectif contrat'!A:B,2,FALSE)</f>
        <v>AIRBUS - MAINTENANCE FAL</v>
      </c>
      <c r="H2648" s="32" t="s">
        <v>112</v>
      </c>
      <c r="I2648" s="32" t="s">
        <v>211</v>
      </c>
      <c r="J2648" s="32"/>
      <c r="K2648" s="39"/>
      <c r="L2648" s="32"/>
      <c r="M2648" s="39">
        <v>0</v>
      </c>
      <c r="N2648" s="6"/>
      <c r="O2648" t="str">
        <f>VLOOKUP(I2648,Article_famille!A:B,2,FALSE)</f>
        <v>VPI</v>
      </c>
      <c r="P2648" t="e">
        <f>VLOOKUP(A2648,'Copier commandes wix'!I:N,4,FALSE)</f>
        <v>#N/A</v>
      </c>
      <c r="Q2648">
        <f>VLOOKUP(G2648,'effectif par contrat'!A:B,2,FALSE)</f>
        <v>38</v>
      </c>
    </row>
    <row r="2649" spans="1:17" x14ac:dyDescent="0.35">
      <c r="A2649" s="58" t="s">
        <v>2473</v>
      </c>
      <c r="B2649" s="40" t="s">
        <v>552</v>
      </c>
      <c r="C2649" s="40" t="str">
        <f t="shared" si="213"/>
        <v>eric</v>
      </c>
      <c r="D2649" s="40">
        <f t="shared" si="210"/>
        <v>5</v>
      </c>
      <c r="E2649" s="40">
        <f t="shared" si="211"/>
        <v>18</v>
      </c>
      <c r="F2649" s="40" t="str">
        <f t="shared" si="212"/>
        <v>sanchez-clary</v>
      </c>
      <c r="G2649" s="40" t="str">
        <f>VLOOKUP(F2649,'Effectif contrat'!A:B,2,FALSE)</f>
        <v>AIRBUS - MAINTENANCE FAL</v>
      </c>
      <c r="H2649" s="31" t="s">
        <v>574</v>
      </c>
      <c r="I2649" s="31" t="s">
        <v>1560</v>
      </c>
      <c r="J2649" s="31">
        <v>43</v>
      </c>
      <c r="K2649" s="38">
        <v>59.5</v>
      </c>
      <c r="L2649" s="31">
        <v>1</v>
      </c>
      <c r="M2649" s="38">
        <v>59.5</v>
      </c>
      <c r="N2649" s="5"/>
      <c r="O2649" t="str">
        <f>VLOOKUP(I2649,Article_famille!A:B,2,FALSE)</f>
        <v>Pieds</v>
      </c>
      <c r="P2649" t="e">
        <f>VLOOKUP(A2649,'Copier commandes wix'!I:N,4,FALSE)</f>
        <v>#N/A</v>
      </c>
      <c r="Q2649">
        <f>VLOOKUP(G2649,'effectif par contrat'!A:B,2,FALSE)</f>
        <v>38</v>
      </c>
    </row>
    <row r="2650" spans="1:17" x14ac:dyDescent="0.35">
      <c r="A2650" s="58" t="s">
        <v>2473</v>
      </c>
      <c r="B2650" s="40" t="s">
        <v>552</v>
      </c>
      <c r="C2650" s="40" t="str">
        <f t="shared" si="213"/>
        <v>eric</v>
      </c>
      <c r="D2650" s="40">
        <f t="shared" si="210"/>
        <v>5</v>
      </c>
      <c r="E2650" s="40">
        <f t="shared" si="211"/>
        <v>18</v>
      </c>
      <c r="F2650" s="40" t="str">
        <f t="shared" si="212"/>
        <v>sanchez-clary</v>
      </c>
      <c r="G2650" s="40" t="str">
        <f>VLOOKUP(F2650,'Effectif contrat'!A:B,2,FALSE)</f>
        <v>AIRBUS - MAINTENANCE FAL</v>
      </c>
      <c r="H2650" s="32" t="s">
        <v>19</v>
      </c>
      <c r="I2650" s="32" t="s">
        <v>2287</v>
      </c>
      <c r="J2650" s="32" t="s">
        <v>209</v>
      </c>
      <c r="K2650" s="39">
        <v>6.64</v>
      </c>
      <c r="L2650" s="32">
        <v>20</v>
      </c>
      <c r="M2650" s="39">
        <v>132.80000000000001</v>
      </c>
      <c r="N2650" s="6"/>
      <c r="O2650" t="str">
        <f>VLOOKUP(I2650,Article_famille!A:B,2,FALSE)</f>
        <v>Mains</v>
      </c>
      <c r="P2650" t="e">
        <f>VLOOKUP(A2650,'Copier commandes wix'!I:N,4,FALSE)</f>
        <v>#N/A</v>
      </c>
      <c r="Q2650">
        <f>VLOOKUP(G2650,'effectif par contrat'!A:B,2,FALSE)</f>
        <v>38</v>
      </c>
    </row>
    <row r="2651" spans="1:17" x14ac:dyDescent="0.35">
      <c r="A2651" s="58" t="s">
        <v>2473</v>
      </c>
      <c r="B2651" s="40" t="s">
        <v>552</v>
      </c>
      <c r="C2651" s="40" t="str">
        <f t="shared" si="213"/>
        <v>eric</v>
      </c>
      <c r="D2651" s="40">
        <f t="shared" si="210"/>
        <v>5</v>
      </c>
      <c r="E2651" s="40">
        <f t="shared" si="211"/>
        <v>18</v>
      </c>
      <c r="F2651" s="40" t="str">
        <f t="shared" si="212"/>
        <v>sanchez-clary</v>
      </c>
      <c r="G2651" s="40" t="str">
        <f>VLOOKUP(F2651,'Effectif contrat'!A:B,2,FALSE)</f>
        <v>AIRBUS - MAINTENANCE FAL</v>
      </c>
      <c r="H2651" s="31" t="s">
        <v>19</v>
      </c>
      <c r="I2651" s="31" t="s">
        <v>2287</v>
      </c>
      <c r="J2651" s="31" t="s">
        <v>13</v>
      </c>
      <c r="K2651" s="38">
        <v>6.64</v>
      </c>
      <c r="L2651" s="31">
        <v>20</v>
      </c>
      <c r="M2651" s="38">
        <v>132.80000000000001</v>
      </c>
      <c r="N2651" s="5"/>
      <c r="O2651" t="str">
        <f>VLOOKUP(I2651,Article_famille!A:B,2,FALSE)</f>
        <v>Mains</v>
      </c>
      <c r="P2651" t="e">
        <f>VLOOKUP(A2651,'Copier commandes wix'!I:N,4,FALSE)</f>
        <v>#N/A</v>
      </c>
      <c r="Q2651">
        <f>VLOOKUP(G2651,'effectif par contrat'!A:B,2,FALSE)</f>
        <v>38</v>
      </c>
    </row>
    <row r="2652" spans="1:17" x14ac:dyDescent="0.35">
      <c r="A2652" s="58" t="s">
        <v>2473</v>
      </c>
      <c r="B2652" s="40" t="s">
        <v>552</v>
      </c>
      <c r="C2652" s="40" t="str">
        <f t="shared" si="213"/>
        <v>eric</v>
      </c>
      <c r="D2652" s="40">
        <f t="shared" si="210"/>
        <v>5</v>
      </c>
      <c r="E2652" s="40">
        <f t="shared" si="211"/>
        <v>18</v>
      </c>
      <c r="F2652" s="40" t="str">
        <f t="shared" si="212"/>
        <v>sanchez-clary</v>
      </c>
      <c r="G2652" s="40" t="str">
        <f>VLOOKUP(F2652,'Effectif contrat'!A:B,2,FALSE)</f>
        <v>AIRBUS - MAINTENANCE FAL</v>
      </c>
      <c r="H2652" s="32" t="s">
        <v>19</v>
      </c>
      <c r="I2652" s="32" t="s">
        <v>20</v>
      </c>
      <c r="J2652" s="32">
        <v>9</v>
      </c>
      <c r="K2652" s="39">
        <v>3.71</v>
      </c>
      <c r="L2652" s="32">
        <v>120</v>
      </c>
      <c r="M2652" s="39">
        <v>445.2</v>
      </c>
      <c r="N2652" s="6"/>
      <c r="O2652" t="str">
        <f>VLOOKUP(I2652,Article_famille!A:B,2,FALSE)</f>
        <v>Mains</v>
      </c>
      <c r="P2652" t="e">
        <f>VLOOKUP(A2652,'Copier commandes wix'!I:N,4,FALSE)</f>
        <v>#N/A</v>
      </c>
      <c r="Q2652">
        <f>VLOOKUP(G2652,'effectif par contrat'!A:B,2,FALSE)</f>
        <v>38</v>
      </c>
    </row>
    <row r="2653" spans="1:17" x14ac:dyDescent="0.35">
      <c r="A2653" s="58" t="s">
        <v>2473</v>
      </c>
      <c r="B2653" s="40" t="s">
        <v>552</v>
      </c>
      <c r="C2653" s="40" t="str">
        <f t="shared" si="213"/>
        <v>eric</v>
      </c>
      <c r="D2653" s="40">
        <f t="shared" si="210"/>
        <v>5</v>
      </c>
      <c r="E2653" s="40">
        <f t="shared" si="211"/>
        <v>18</v>
      </c>
      <c r="F2653" s="40" t="str">
        <f t="shared" si="212"/>
        <v>sanchez-clary</v>
      </c>
      <c r="G2653" s="40" t="str">
        <f>VLOOKUP(F2653,'Effectif contrat'!A:B,2,FALSE)</f>
        <v>AIRBUS - MAINTENANCE FAL</v>
      </c>
      <c r="H2653" s="31" t="s">
        <v>19</v>
      </c>
      <c r="I2653" s="31" t="s">
        <v>175</v>
      </c>
      <c r="J2653" s="31">
        <v>10</v>
      </c>
      <c r="K2653" s="38">
        <v>13.32</v>
      </c>
      <c r="L2653" s="31">
        <v>3</v>
      </c>
      <c r="M2653" s="38">
        <v>39.96</v>
      </c>
      <c r="N2653" s="5"/>
      <c r="O2653" t="str">
        <f>VLOOKUP(I2653,Article_famille!A:B,2,FALSE)</f>
        <v>Mains</v>
      </c>
      <c r="P2653" t="e">
        <f>VLOOKUP(A2653,'Copier commandes wix'!I:N,4,FALSE)</f>
        <v>#N/A</v>
      </c>
      <c r="Q2653">
        <f>VLOOKUP(G2653,'effectif par contrat'!A:B,2,FALSE)</f>
        <v>38</v>
      </c>
    </row>
    <row r="2654" spans="1:17" x14ac:dyDescent="0.35">
      <c r="A2654" s="58" t="s">
        <v>2473</v>
      </c>
      <c r="B2654" s="40" t="s">
        <v>552</v>
      </c>
      <c r="C2654" s="40" t="str">
        <f t="shared" si="213"/>
        <v>eric</v>
      </c>
      <c r="D2654" s="40">
        <f t="shared" si="210"/>
        <v>5</v>
      </c>
      <c r="E2654" s="40">
        <f t="shared" si="211"/>
        <v>18</v>
      </c>
      <c r="F2654" s="40" t="str">
        <f t="shared" si="212"/>
        <v>sanchez-clary</v>
      </c>
      <c r="G2654" s="40" t="str">
        <f>VLOOKUP(F2654,'Effectif contrat'!A:B,2,FALSE)</f>
        <v>AIRBUS - MAINTENANCE FAL</v>
      </c>
      <c r="H2654" s="32" t="s">
        <v>19</v>
      </c>
      <c r="I2654" s="32" t="s">
        <v>20</v>
      </c>
      <c r="J2654" s="32">
        <v>8</v>
      </c>
      <c r="K2654" s="39">
        <v>3.71</v>
      </c>
      <c r="L2654" s="32">
        <v>72</v>
      </c>
      <c r="M2654" s="39">
        <v>267.12</v>
      </c>
      <c r="N2654" s="6"/>
      <c r="O2654" t="str">
        <f>VLOOKUP(I2654,Article_famille!A:B,2,FALSE)</f>
        <v>Mains</v>
      </c>
      <c r="P2654" t="e">
        <f>VLOOKUP(A2654,'Copier commandes wix'!I:N,4,FALSE)</f>
        <v>#N/A</v>
      </c>
      <c r="Q2654">
        <f>VLOOKUP(G2654,'effectif par contrat'!A:B,2,FALSE)</f>
        <v>38</v>
      </c>
    </row>
    <row r="2655" spans="1:17" x14ac:dyDescent="0.35">
      <c r="A2655" s="58" t="s">
        <v>2473</v>
      </c>
      <c r="B2655" s="40" t="s">
        <v>552</v>
      </c>
      <c r="C2655" s="40" t="str">
        <f t="shared" si="213"/>
        <v>eric</v>
      </c>
      <c r="D2655" s="40">
        <f t="shared" si="210"/>
        <v>5</v>
      </c>
      <c r="E2655" s="40">
        <f t="shared" si="211"/>
        <v>18</v>
      </c>
      <c r="F2655" s="40" t="str">
        <f t="shared" si="212"/>
        <v>sanchez-clary</v>
      </c>
      <c r="G2655" s="40" t="str">
        <f>VLOOKUP(F2655,'Effectif contrat'!A:B,2,FALSE)</f>
        <v>AIRBUS - MAINTENANCE FAL</v>
      </c>
      <c r="H2655" s="31" t="s">
        <v>19</v>
      </c>
      <c r="I2655" s="31" t="s">
        <v>20</v>
      </c>
      <c r="J2655" s="31">
        <v>11</v>
      </c>
      <c r="K2655" s="38">
        <v>3.71</v>
      </c>
      <c r="L2655" s="31">
        <v>72</v>
      </c>
      <c r="M2655" s="38">
        <v>267.12</v>
      </c>
      <c r="N2655" s="5"/>
      <c r="O2655" t="str">
        <f>VLOOKUP(I2655,Article_famille!A:B,2,FALSE)</f>
        <v>Mains</v>
      </c>
      <c r="P2655" t="e">
        <f>VLOOKUP(A2655,'Copier commandes wix'!I:N,4,FALSE)</f>
        <v>#N/A</v>
      </c>
      <c r="Q2655">
        <f>VLOOKUP(G2655,'effectif par contrat'!A:B,2,FALSE)</f>
        <v>38</v>
      </c>
    </row>
    <row r="2656" spans="1:17" x14ac:dyDescent="0.35">
      <c r="A2656" s="58" t="s">
        <v>2475</v>
      </c>
      <c r="B2656" s="40" t="s">
        <v>2474</v>
      </c>
      <c r="C2656" s="40" t="str">
        <f t="shared" si="213"/>
        <v>Jean-Michel</v>
      </c>
      <c r="D2656" s="40">
        <f t="shared" si="210"/>
        <v>12</v>
      </c>
      <c r="E2656" s="40">
        <f t="shared" si="211"/>
        <v>19</v>
      </c>
      <c r="F2656" s="40" t="str">
        <f t="shared" si="212"/>
        <v>Loubens</v>
      </c>
      <c r="G2656" s="40" t="str">
        <f>VLOOKUP(F2656,'Effectif contrat'!A:B,2,FALSE)</f>
        <v>AIRBUS - MAINTENANCE MOSE</v>
      </c>
      <c r="H2656" s="31" t="s">
        <v>19</v>
      </c>
      <c r="I2656" s="31" t="s">
        <v>464</v>
      </c>
      <c r="J2656" s="31"/>
      <c r="K2656" s="38">
        <v>22.3</v>
      </c>
      <c r="L2656" s="31">
        <v>5</v>
      </c>
      <c r="M2656" s="38">
        <v>111.5</v>
      </c>
      <c r="N2656" s="5"/>
      <c r="O2656" t="str">
        <f>VLOOKUP(I2656,Article_famille!A:B,2,FALSE)</f>
        <v>Respiratoire</v>
      </c>
      <c r="P2656" t="e">
        <f>VLOOKUP(A2656,'Copier commandes wix'!I:N,4,FALSE)</f>
        <v>#N/A</v>
      </c>
      <c r="Q2656">
        <f>VLOOKUP(G2656,'effectif par contrat'!A:B,2,FALSE)</f>
        <v>37</v>
      </c>
    </row>
    <row r="2657" spans="1:17" x14ac:dyDescent="0.35">
      <c r="A2657" s="58" t="s">
        <v>2476</v>
      </c>
      <c r="B2657" s="40" t="s">
        <v>18</v>
      </c>
      <c r="C2657" s="40" t="str">
        <f t="shared" si="213"/>
        <v>Romain</v>
      </c>
      <c r="D2657" s="40">
        <f t="shared" si="210"/>
        <v>7</v>
      </c>
      <c r="E2657" s="40">
        <f t="shared" si="211"/>
        <v>14</v>
      </c>
      <c r="F2657" s="40" t="str">
        <f t="shared" si="212"/>
        <v>VERGNES</v>
      </c>
      <c r="G2657" s="40" t="str">
        <f>VLOOKUP(F2657,'Effectif contrat'!A:B,2,FALSE)</f>
        <v>AIRBUS - MAINTENANCE MOSE</v>
      </c>
      <c r="H2657" s="31" t="s">
        <v>112</v>
      </c>
      <c r="I2657" s="31" t="s">
        <v>207</v>
      </c>
      <c r="J2657" s="31"/>
      <c r="K2657" s="38"/>
      <c r="L2657" s="31"/>
      <c r="M2657" s="38">
        <v>0</v>
      </c>
      <c r="N2657" s="5"/>
      <c r="O2657" t="str">
        <f>VLOOKUP(I2657,Article_famille!A:B,2,FALSE)</f>
        <v>VPI</v>
      </c>
      <c r="P2657" t="e">
        <f>VLOOKUP(A2657,'Copier commandes wix'!I:N,4,FALSE)</f>
        <v>#N/A</v>
      </c>
      <c r="Q2657">
        <f>VLOOKUP(G2657,'effectif par contrat'!A:B,2,FALSE)</f>
        <v>37</v>
      </c>
    </row>
    <row r="2658" spans="1:17" x14ac:dyDescent="0.35">
      <c r="A2658" s="58" t="s">
        <v>2477</v>
      </c>
      <c r="B2658" s="40" t="s">
        <v>18</v>
      </c>
      <c r="C2658" s="40" t="str">
        <f t="shared" si="213"/>
        <v>Romain</v>
      </c>
      <c r="D2658" s="40">
        <f t="shared" si="210"/>
        <v>7</v>
      </c>
      <c r="E2658" s="40">
        <f t="shared" si="211"/>
        <v>14</v>
      </c>
      <c r="F2658" s="40" t="str">
        <f t="shared" si="212"/>
        <v>VERGNES</v>
      </c>
      <c r="G2658" s="40" t="str">
        <f>VLOOKUP(F2658,'Effectif contrat'!A:B,2,FALSE)</f>
        <v>AIRBUS - MAINTENANCE MOSE</v>
      </c>
      <c r="H2658" s="31" t="s">
        <v>112</v>
      </c>
      <c r="I2658" s="31" t="s">
        <v>207</v>
      </c>
      <c r="J2658" s="31"/>
      <c r="K2658" s="38"/>
      <c r="L2658" s="31"/>
      <c r="M2658" s="38">
        <v>0</v>
      </c>
      <c r="N2658" s="5"/>
      <c r="O2658" t="str">
        <f>VLOOKUP(I2658,Article_famille!A:B,2,FALSE)</f>
        <v>VPI</v>
      </c>
      <c r="P2658" t="e">
        <f>VLOOKUP(A2658,'Copier commandes wix'!I:N,4,FALSE)</f>
        <v>#N/A</v>
      </c>
      <c r="Q2658">
        <f>VLOOKUP(G2658,'effectif par contrat'!A:B,2,FALSE)</f>
        <v>37</v>
      </c>
    </row>
    <row r="2659" spans="1:17" x14ac:dyDescent="0.35">
      <c r="A2659" s="58" t="s">
        <v>2479</v>
      </c>
      <c r="B2659" s="40" t="s">
        <v>2478</v>
      </c>
      <c r="C2659" s="40" t="str">
        <f t="shared" si="213"/>
        <v>David</v>
      </c>
      <c r="D2659" s="40">
        <f t="shared" si="210"/>
        <v>6</v>
      </c>
      <c r="E2659" s="40">
        <f t="shared" si="211"/>
        <v>16</v>
      </c>
      <c r="F2659" s="40" t="str">
        <f t="shared" si="212"/>
        <v>BARBANCHON</v>
      </c>
      <c r="G2659" s="40" t="str">
        <f>VLOOKUP(F2659,'Effectif contrat'!A:B,2,FALSE)</f>
        <v>ITINERANT MOUREMBLES</v>
      </c>
      <c r="H2659" s="31" t="s">
        <v>112</v>
      </c>
      <c r="I2659" s="31" t="s">
        <v>207</v>
      </c>
      <c r="J2659" s="31"/>
      <c r="K2659" s="38"/>
      <c r="L2659" s="31"/>
      <c r="M2659" s="38">
        <v>0</v>
      </c>
      <c r="N2659" s="5"/>
      <c r="O2659" t="str">
        <f>VLOOKUP(I2659,Article_famille!A:B,2,FALSE)</f>
        <v>VPI</v>
      </c>
      <c r="P2659" t="e">
        <f>VLOOKUP(A2659,'Copier commandes wix'!I:N,4,FALSE)</f>
        <v>#N/A</v>
      </c>
      <c r="Q2659">
        <f>VLOOKUP(G2659,'effectif par contrat'!A:B,2,FALSE)</f>
        <v>1</v>
      </c>
    </row>
    <row r="2660" spans="1:17" x14ac:dyDescent="0.35">
      <c r="A2660" s="58" t="s">
        <v>2479</v>
      </c>
      <c r="B2660" s="40" t="s">
        <v>2478</v>
      </c>
      <c r="C2660" s="40" t="str">
        <f t="shared" si="213"/>
        <v>David</v>
      </c>
      <c r="D2660" s="40">
        <f t="shared" si="210"/>
        <v>6</v>
      </c>
      <c r="E2660" s="40">
        <f t="shared" si="211"/>
        <v>16</v>
      </c>
      <c r="F2660" s="40" t="str">
        <f t="shared" si="212"/>
        <v>BARBANCHON</v>
      </c>
      <c r="G2660" s="40" t="str">
        <f>VLOOKUP(F2660,'Effectif contrat'!A:B,2,FALSE)</f>
        <v>ITINERANT MOUREMBLES</v>
      </c>
      <c r="H2660" s="32" t="s">
        <v>112</v>
      </c>
      <c r="I2660" s="32" t="s">
        <v>203</v>
      </c>
      <c r="J2660" s="32"/>
      <c r="K2660" s="39"/>
      <c r="L2660" s="32"/>
      <c r="M2660" s="39">
        <v>0</v>
      </c>
      <c r="N2660" s="6"/>
      <c r="O2660" t="str">
        <f>VLOOKUP(I2660,Article_famille!A:B,2,FALSE)</f>
        <v>VPI</v>
      </c>
      <c r="P2660" t="e">
        <f>VLOOKUP(A2660,'Copier commandes wix'!I:N,4,FALSE)</f>
        <v>#N/A</v>
      </c>
      <c r="Q2660">
        <f>VLOOKUP(G2660,'effectif par contrat'!A:B,2,FALSE)</f>
        <v>1</v>
      </c>
    </row>
    <row r="2661" spans="1:17" x14ac:dyDescent="0.35">
      <c r="A2661" s="58" t="s">
        <v>2472</v>
      </c>
      <c r="B2661" s="40" t="s">
        <v>18</v>
      </c>
      <c r="C2661" s="40" t="str">
        <f t="shared" si="213"/>
        <v>Romain</v>
      </c>
      <c r="D2661" s="40">
        <f t="shared" si="210"/>
        <v>7</v>
      </c>
      <c r="E2661" s="40">
        <f t="shared" si="211"/>
        <v>14</v>
      </c>
      <c r="F2661" s="40" t="str">
        <f t="shared" si="212"/>
        <v>VERGNES</v>
      </c>
      <c r="G2661" s="40" t="str">
        <f>VLOOKUP(F2661,'Effectif contrat'!A:B,2,FALSE)</f>
        <v>AIRBUS - MAINTENANCE MOSE</v>
      </c>
      <c r="H2661" s="31" t="s">
        <v>574</v>
      </c>
      <c r="I2661" s="31" t="s">
        <v>575</v>
      </c>
      <c r="J2661" s="31">
        <v>41</v>
      </c>
      <c r="K2661" s="38">
        <v>61.5</v>
      </c>
      <c r="L2661" s="31">
        <v>1</v>
      </c>
      <c r="M2661" s="38">
        <v>61.5</v>
      </c>
      <c r="N2661" s="5"/>
      <c r="O2661" t="str">
        <f>VLOOKUP(I2661,Article_famille!A:B,2,FALSE)</f>
        <v>Pieds</v>
      </c>
      <c r="P2661" t="e">
        <f>VLOOKUP(A2661,'Copier commandes wix'!I:N,4,FALSE)</f>
        <v>#N/A</v>
      </c>
      <c r="Q2661">
        <f>VLOOKUP(G2661,'effectif par contrat'!A:B,2,FALSE)</f>
        <v>37</v>
      </c>
    </row>
    <row r="2662" spans="1:17" x14ac:dyDescent="0.35">
      <c r="A2662" s="58" t="s">
        <v>2472</v>
      </c>
      <c r="B2662" s="40" t="s">
        <v>18</v>
      </c>
      <c r="C2662" s="40" t="str">
        <f t="shared" si="213"/>
        <v>Romain</v>
      </c>
      <c r="D2662" s="40">
        <f t="shared" si="210"/>
        <v>7</v>
      </c>
      <c r="E2662" s="40">
        <f t="shared" si="211"/>
        <v>14</v>
      </c>
      <c r="F2662" s="40" t="str">
        <f t="shared" si="212"/>
        <v>VERGNES</v>
      </c>
      <c r="G2662" s="40" t="str">
        <f>VLOOKUP(F2662,'Effectif contrat'!A:B,2,FALSE)</f>
        <v>AIRBUS - MAINTENANCE MOSE</v>
      </c>
      <c r="H2662" s="32" t="s">
        <v>574</v>
      </c>
      <c r="I2662" s="32" t="s">
        <v>1560</v>
      </c>
      <c r="J2662" s="32">
        <v>43</v>
      </c>
      <c r="K2662" s="39">
        <v>59.5</v>
      </c>
      <c r="L2662" s="32">
        <v>1</v>
      </c>
      <c r="M2662" s="39">
        <v>59.5</v>
      </c>
      <c r="N2662" s="6"/>
      <c r="O2662" t="str">
        <f>VLOOKUP(I2662,Article_famille!A:B,2,FALSE)</f>
        <v>Pieds</v>
      </c>
      <c r="P2662" t="e">
        <f>VLOOKUP(A2662,'Copier commandes wix'!I:N,4,FALSE)</f>
        <v>#N/A</v>
      </c>
      <c r="Q2662">
        <f>VLOOKUP(G2662,'effectif par contrat'!A:B,2,FALSE)</f>
        <v>37</v>
      </c>
    </row>
    <row r="2663" spans="1:17" x14ac:dyDescent="0.35">
      <c r="A2663" s="58" t="s">
        <v>2480</v>
      </c>
      <c r="B2663" s="40" t="s">
        <v>588</v>
      </c>
      <c r="C2663" s="40" t="str">
        <f t="shared" si="213"/>
        <v>cedric</v>
      </c>
      <c r="D2663" s="40">
        <f t="shared" si="210"/>
        <v>7</v>
      </c>
      <c r="E2663" s="40">
        <f t="shared" si="211"/>
        <v>14</v>
      </c>
      <c r="F2663" s="40" t="str">
        <f t="shared" si="212"/>
        <v>reixach</v>
      </c>
      <c r="G2663" s="40" t="str">
        <f>VLOOKUP(F2663,'Effectif contrat'!A:B,2,FALSE)</f>
        <v>CLIENTS DIVERS - TRAVAUX &amp; MAINTENANCE</v>
      </c>
      <c r="H2663" s="31" t="s">
        <v>112</v>
      </c>
      <c r="I2663" s="31" t="s">
        <v>208</v>
      </c>
      <c r="J2663" s="31" t="s">
        <v>608</v>
      </c>
      <c r="K2663" s="38">
        <v>0</v>
      </c>
      <c r="L2663" s="31">
        <v>2</v>
      </c>
      <c r="M2663" s="38">
        <v>0</v>
      </c>
      <c r="N2663" s="5"/>
      <c r="O2663" t="str">
        <f>VLOOKUP(I2663,Article_famille!A:B,2,FALSE)</f>
        <v>VPI</v>
      </c>
      <c r="P2663" t="e">
        <f>VLOOKUP(A2663,'Copier commandes wix'!I:N,4,FALSE)</f>
        <v>#N/A</v>
      </c>
      <c r="Q2663">
        <f>VLOOKUP(G2663,'effectif par contrat'!A:B,2,FALSE)</f>
        <v>8</v>
      </c>
    </row>
    <row r="2664" spans="1:17" x14ac:dyDescent="0.35">
      <c r="A2664" s="58" t="s">
        <v>2480</v>
      </c>
      <c r="B2664" s="40" t="s">
        <v>588</v>
      </c>
      <c r="C2664" s="40" t="str">
        <f t="shared" si="213"/>
        <v>cedric</v>
      </c>
      <c r="D2664" s="40">
        <f t="shared" si="210"/>
        <v>7</v>
      </c>
      <c r="E2664" s="40">
        <f t="shared" si="211"/>
        <v>14</v>
      </c>
      <c r="F2664" s="40" t="str">
        <f t="shared" si="212"/>
        <v>reixach</v>
      </c>
      <c r="G2664" s="40" t="str">
        <f>VLOOKUP(F2664,'Effectif contrat'!A:B,2,FALSE)</f>
        <v>CLIENTS DIVERS - TRAVAUX &amp; MAINTENANCE</v>
      </c>
      <c r="H2664" s="32" t="s">
        <v>112</v>
      </c>
      <c r="I2664" s="32" t="s">
        <v>207</v>
      </c>
      <c r="J2664" s="32" t="s">
        <v>506</v>
      </c>
      <c r="K2664" s="39">
        <v>0</v>
      </c>
      <c r="L2664" s="32">
        <v>2</v>
      </c>
      <c r="M2664" s="39">
        <v>0</v>
      </c>
      <c r="N2664" s="6"/>
      <c r="O2664" t="str">
        <f>VLOOKUP(I2664,Article_famille!A:B,2,FALSE)</f>
        <v>VPI</v>
      </c>
      <c r="P2664" t="e">
        <f>VLOOKUP(A2664,'Copier commandes wix'!I:N,4,FALSE)</f>
        <v>#N/A</v>
      </c>
      <c r="Q2664">
        <f>VLOOKUP(G2664,'effectif par contrat'!A:B,2,FALSE)</f>
        <v>8</v>
      </c>
    </row>
    <row r="2665" spans="1:17" x14ac:dyDescent="0.35">
      <c r="A2665" s="58" t="s">
        <v>2459</v>
      </c>
      <c r="B2665" s="40" t="s">
        <v>524</v>
      </c>
      <c r="C2665" s="40" t="str">
        <f t="shared" si="213"/>
        <v>benjamin</v>
      </c>
      <c r="D2665" s="40">
        <f t="shared" ref="D2665:D2726" si="214">LEN(C2665)+1</f>
        <v>9</v>
      </c>
      <c r="E2665" s="40">
        <f t="shared" ref="E2665:E2726" si="215">LEN(B2665)</f>
        <v>18</v>
      </c>
      <c r="F2665" s="40" t="str">
        <f t="shared" si="212"/>
        <v>cabrignac</v>
      </c>
      <c r="G2665" s="40" t="str">
        <f>VLOOKUP(F2665,'Effectif contrat'!A:B,2,FALSE)</f>
        <v>CLIENTS DIVERS - TRAVAUX &amp; MAINTENANCE</v>
      </c>
      <c r="H2665" s="31" t="s">
        <v>19</v>
      </c>
      <c r="I2665" s="31" t="s">
        <v>2287</v>
      </c>
      <c r="J2665" s="31" t="s">
        <v>209</v>
      </c>
      <c r="K2665" s="38">
        <v>6.64</v>
      </c>
      <c r="L2665" s="31">
        <v>1</v>
      </c>
      <c r="M2665" s="38">
        <v>6.64</v>
      </c>
      <c r="N2665" s="5"/>
      <c r="O2665" t="str">
        <f>VLOOKUP(I2665,Article_famille!A:B,2,FALSE)</f>
        <v>Mains</v>
      </c>
      <c r="P2665" t="e">
        <f>VLOOKUP(A2665,'Copier commandes wix'!I:N,4,FALSE)</f>
        <v>#N/A</v>
      </c>
      <c r="Q2665">
        <f>VLOOKUP(G2665,'effectif par contrat'!A:B,2,FALSE)</f>
        <v>8</v>
      </c>
    </row>
    <row r="2666" spans="1:17" x14ac:dyDescent="0.35">
      <c r="A2666" s="58" t="s">
        <v>2459</v>
      </c>
      <c r="B2666" s="40" t="s">
        <v>524</v>
      </c>
      <c r="C2666" s="40" t="str">
        <f t="shared" si="213"/>
        <v>benjamin</v>
      </c>
      <c r="D2666" s="40">
        <f t="shared" si="214"/>
        <v>9</v>
      </c>
      <c r="E2666" s="40">
        <f t="shared" si="215"/>
        <v>18</v>
      </c>
      <c r="F2666" s="40" t="str">
        <f t="shared" si="212"/>
        <v>cabrignac</v>
      </c>
      <c r="G2666" s="40" t="str">
        <f>VLOOKUP(F2666,'Effectif contrat'!A:B,2,FALSE)</f>
        <v>CLIENTS DIVERS - TRAVAUX &amp; MAINTENANCE</v>
      </c>
      <c r="H2666" s="32" t="s">
        <v>19</v>
      </c>
      <c r="I2666" s="32" t="s">
        <v>2287</v>
      </c>
      <c r="J2666" s="32" t="s">
        <v>15</v>
      </c>
      <c r="K2666" s="39">
        <v>6.64</v>
      </c>
      <c r="L2666" s="32">
        <v>5</v>
      </c>
      <c r="M2666" s="39">
        <v>33.200000000000003</v>
      </c>
      <c r="N2666" s="6"/>
      <c r="O2666" t="str">
        <f>VLOOKUP(I2666,Article_famille!A:B,2,FALSE)</f>
        <v>Mains</v>
      </c>
      <c r="P2666" t="e">
        <f>VLOOKUP(A2666,'Copier commandes wix'!I:N,4,FALSE)</f>
        <v>#N/A</v>
      </c>
      <c r="Q2666">
        <f>VLOOKUP(G2666,'effectif par contrat'!A:B,2,FALSE)</f>
        <v>8</v>
      </c>
    </row>
    <row r="2667" spans="1:17" x14ac:dyDescent="0.35">
      <c r="A2667" s="58" t="s">
        <v>2459</v>
      </c>
      <c r="B2667" s="40" t="s">
        <v>524</v>
      </c>
      <c r="C2667" s="40" t="str">
        <f t="shared" si="213"/>
        <v>benjamin</v>
      </c>
      <c r="D2667" s="40">
        <f t="shared" si="214"/>
        <v>9</v>
      </c>
      <c r="E2667" s="40">
        <f t="shared" si="215"/>
        <v>18</v>
      </c>
      <c r="F2667" s="40" t="str">
        <f t="shared" si="212"/>
        <v>cabrignac</v>
      </c>
      <c r="G2667" s="40" t="str">
        <f>VLOOKUP(F2667,'Effectif contrat'!A:B,2,FALSE)</f>
        <v>CLIENTS DIVERS - TRAVAUX &amp; MAINTENANCE</v>
      </c>
      <c r="H2667" s="31" t="s">
        <v>19</v>
      </c>
      <c r="I2667" s="31" t="s">
        <v>2287</v>
      </c>
      <c r="J2667" s="31" t="s">
        <v>13</v>
      </c>
      <c r="K2667" s="38">
        <v>6.64</v>
      </c>
      <c r="L2667" s="31">
        <v>3</v>
      </c>
      <c r="M2667" s="38">
        <v>19.920000000000002</v>
      </c>
      <c r="N2667" s="5"/>
      <c r="O2667" t="str">
        <f>VLOOKUP(I2667,Article_famille!A:B,2,FALSE)</f>
        <v>Mains</v>
      </c>
      <c r="P2667" t="e">
        <f>VLOOKUP(A2667,'Copier commandes wix'!I:N,4,FALSE)</f>
        <v>#N/A</v>
      </c>
      <c r="Q2667">
        <f>VLOOKUP(G2667,'effectif par contrat'!A:B,2,FALSE)</f>
        <v>8</v>
      </c>
    </row>
    <row r="2668" spans="1:17" x14ac:dyDescent="0.35">
      <c r="A2668" s="58" t="s">
        <v>2459</v>
      </c>
      <c r="B2668" s="40" t="s">
        <v>524</v>
      </c>
      <c r="C2668" s="40" t="str">
        <f t="shared" si="213"/>
        <v>benjamin</v>
      </c>
      <c r="D2668" s="40">
        <f t="shared" si="214"/>
        <v>9</v>
      </c>
      <c r="E2668" s="40">
        <f t="shared" si="215"/>
        <v>18</v>
      </c>
      <c r="F2668" s="40" t="str">
        <f t="shared" si="212"/>
        <v>cabrignac</v>
      </c>
      <c r="G2668" s="40" t="str">
        <f>VLOOKUP(F2668,'Effectif contrat'!A:B,2,FALSE)</f>
        <v>CLIENTS DIVERS - TRAVAUX &amp; MAINTENANCE</v>
      </c>
      <c r="H2668" s="32" t="s">
        <v>19</v>
      </c>
      <c r="I2668" s="32" t="s">
        <v>20</v>
      </c>
      <c r="J2668" s="32">
        <v>9</v>
      </c>
      <c r="K2668" s="39">
        <v>3.71</v>
      </c>
      <c r="L2668" s="32">
        <v>10</v>
      </c>
      <c r="M2668" s="39">
        <v>37.1</v>
      </c>
      <c r="N2668" s="6"/>
      <c r="O2668" t="str">
        <f>VLOOKUP(I2668,Article_famille!A:B,2,FALSE)</f>
        <v>Mains</v>
      </c>
      <c r="P2668" t="e">
        <f>VLOOKUP(A2668,'Copier commandes wix'!I:N,4,FALSE)</f>
        <v>#N/A</v>
      </c>
      <c r="Q2668">
        <f>VLOOKUP(G2668,'effectif par contrat'!A:B,2,FALSE)</f>
        <v>8</v>
      </c>
    </row>
    <row r="2669" spans="1:17" x14ac:dyDescent="0.35">
      <c r="A2669" s="58" t="s">
        <v>2459</v>
      </c>
      <c r="B2669" s="40" t="s">
        <v>524</v>
      </c>
      <c r="C2669" s="40" t="str">
        <f t="shared" si="213"/>
        <v>benjamin</v>
      </c>
      <c r="D2669" s="40">
        <f t="shared" si="214"/>
        <v>9</v>
      </c>
      <c r="E2669" s="40">
        <f t="shared" si="215"/>
        <v>18</v>
      </c>
      <c r="F2669" s="40" t="str">
        <f t="shared" si="212"/>
        <v>cabrignac</v>
      </c>
      <c r="G2669" s="40" t="str">
        <f>VLOOKUP(F2669,'Effectif contrat'!A:B,2,FALSE)</f>
        <v>CLIENTS DIVERS - TRAVAUX &amp; MAINTENANCE</v>
      </c>
      <c r="H2669" s="31" t="s">
        <v>19</v>
      </c>
      <c r="I2669" s="31" t="s">
        <v>468</v>
      </c>
      <c r="J2669" s="31"/>
      <c r="K2669" s="38">
        <v>5.63</v>
      </c>
      <c r="L2669" s="31">
        <v>5</v>
      </c>
      <c r="M2669" s="38">
        <v>28.15</v>
      </c>
      <c r="N2669" s="5"/>
      <c r="O2669" t="str">
        <f>VLOOKUP(I2669,Article_famille!A:B,2,FALSE)</f>
        <v>Yeux</v>
      </c>
      <c r="P2669" t="e">
        <f>VLOOKUP(A2669,'Copier commandes wix'!I:N,4,FALSE)</f>
        <v>#N/A</v>
      </c>
      <c r="Q2669">
        <f>VLOOKUP(G2669,'effectif par contrat'!A:B,2,FALSE)</f>
        <v>8</v>
      </c>
    </row>
    <row r="2670" spans="1:17" x14ac:dyDescent="0.35">
      <c r="A2670" s="58" t="s">
        <v>2459</v>
      </c>
      <c r="B2670" s="40" t="s">
        <v>524</v>
      </c>
      <c r="C2670" s="40" t="str">
        <f t="shared" si="213"/>
        <v>benjamin</v>
      </c>
      <c r="D2670" s="40">
        <f t="shared" si="214"/>
        <v>9</v>
      </c>
      <c r="E2670" s="40">
        <f t="shared" si="215"/>
        <v>18</v>
      </c>
      <c r="F2670" s="40" t="str">
        <f t="shared" si="212"/>
        <v>cabrignac</v>
      </c>
      <c r="G2670" s="40" t="str">
        <f>VLOOKUP(F2670,'Effectif contrat'!A:B,2,FALSE)</f>
        <v>CLIENTS DIVERS - TRAVAUX &amp; MAINTENANCE</v>
      </c>
      <c r="H2670" s="32" t="s">
        <v>19</v>
      </c>
      <c r="I2670" s="32" t="s">
        <v>37</v>
      </c>
      <c r="J2670" s="32">
        <v>43</v>
      </c>
      <c r="K2670" s="39">
        <v>35.200000000000003</v>
      </c>
      <c r="L2670" s="32">
        <v>1</v>
      </c>
      <c r="M2670" s="39">
        <v>35.200000000000003</v>
      </c>
      <c r="N2670" s="6"/>
      <c r="O2670" t="str">
        <f>VLOOKUP(I2670,Article_famille!A:B,2,FALSE)</f>
        <v>Pieds</v>
      </c>
      <c r="P2670" t="e">
        <f>VLOOKUP(A2670,'Copier commandes wix'!I:N,4,FALSE)</f>
        <v>#N/A</v>
      </c>
      <c r="Q2670">
        <f>VLOOKUP(G2670,'effectif par contrat'!A:B,2,FALSE)</f>
        <v>8</v>
      </c>
    </row>
    <row r="2671" spans="1:17" x14ac:dyDescent="0.35">
      <c r="A2671" s="58" t="s">
        <v>2435</v>
      </c>
      <c r="B2671" s="40" t="s">
        <v>2434</v>
      </c>
      <c r="C2671" s="40" t="str">
        <f t="shared" si="213"/>
        <v>FABIEN</v>
      </c>
      <c r="D2671" s="40">
        <f t="shared" si="214"/>
        <v>7</v>
      </c>
      <c r="E2671" s="40">
        <f t="shared" si="215"/>
        <v>14</v>
      </c>
      <c r="F2671" s="40" t="str">
        <f t="shared" si="212"/>
        <v>DARGEIN</v>
      </c>
      <c r="G2671" s="40" t="str">
        <f>VLOOKUP(F2671,'Effectif contrat'!A:B,2,FALSE)</f>
        <v>AIRBUS - MAINTENANCE FAL</v>
      </c>
      <c r="H2671" s="31" t="s">
        <v>25</v>
      </c>
      <c r="I2671" s="31" t="s">
        <v>26</v>
      </c>
      <c r="J2671" s="31">
        <v>47</v>
      </c>
      <c r="K2671" s="38">
        <v>48.91</v>
      </c>
      <c r="L2671" s="31">
        <v>1</v>
      </c>
      <c r="M2671" s="38">
        <v>48.91</v>
      </c>
      <c r="N2671" s="5"/>
      <c r="O2671" t="str">
        <f>VLOOKUP(I2671,Article_famille!A:B,2,FALSE)</f>
        <v>Pieds</v>
      </c>
      <c r="P2671" t="e">
        <f>VLOOKUP(A2671,'Copier commandes wix'!I:N,4,FALSE)</f>
        <v>#N/A</v>
      </c>
      <c r="Q2671">
        <f>VLOOKUP(G2671,'effectif par contrat'!A:B,2,FALSE)</f>
        <v>38</v>
      </c>
    </row>
    <row r="2672" spans="1:17" x14ac:dyDescent="0.35">
      <c r="A2672" s="58" t="s">
        <v>2482</v>
      </c>
      <c r="B2672" s="40" t="s">
        <v>2481</v>
      </c>
      <c r="C2672" s="40" t="str">
        <f t="shared" si="213"/>
        <v>Alexis</v>
      </c>
      <c r="D2672" s="40">
        <f t="shared" si="214"/>
        <v>7</v>
      </c>
      <c r="E2672" s="40">
        <f t="shared" si="215"/>
        <v>16</v>
      </c>
      <c r="F2672" s="40" t="str">
        <f t="shared" si="212"/>
        <v>CODEVELLE</v>
      </c>
      <c r="G2672" s="40" t="str">
        <f>VLOOKUP(F2672,'Effectif contrat'!A:B,2,FALSE)</f>
        <v xml:space="preserve">LIEBHERR - MAINTENANCE </v>
      </c>
      <c r="H2672" s="31" t="s">
        <v>19</v>
      </c>
      <c r="I2672" s="31" t="s">
        <v>20</v>
      </c>
      <c r="J2672" s="31">
        <v>9</v>
      </c>
      <c r="K2672" s="38">
        <v>3.71</v>
      </c>
      <c r="L2672" s="31">
        <v>10</v>
      </c>
      <c r="M2672" s="38">
        <v>37.1</v>
      </c>
      <c r="N2672" s="5"/>
      <c r="O2672" t="str">
        <f>VLOOKUP(I2672,Article_famille!A:B,2,FALSE)</f>
        <v>Mains</v>
      </c>
      <c r="P2672" t="e">
        <f>VLOOKUP(A2672,'Copier commandes wix'!I:N,4,FALSE)</f>
        <v>#N/A</v>
      </c>
      <c r="Q2672">
        <f>VLOOKUP(G2672,'effectif par contrat'!A:B,2,FALSE)</f>
        <v>5</v>
      </c>
    </row>
    <row r="2673" spans="1:17" x14ac:dyDescent="0.35">
      <c r="A2673" s="58" t="s">
        <v>2482</v>
      </c>
      <c r="B2673" s="40" t="s">
        <v>2481</v>
      </c>
      <c r="C2673" s="40" t="str">
        <f t="shared" si="213"/>
        <v>Alexis</v>
      </c>
      <c r="D2673" s="40">
        <f t="shared" si="214"/>
        <v>7</v>
      </c>
      <c r="E2673" s="40">
        <f t="shared" si="215"/>
        <v>16</v>
      </c>
      <c r="F2673" s="40" t="str">
        <f t="shared" si="212"/>
        <v>CODEVELLE</v>
      </c>
      <c r="G2673" s="40" t="str">
        <f>VLOOKUP(F2673,'Effectif contrat'!A:B,2,FALSE)</f>
        <v xml:space="preserve">LIEBHERR - MAINTENANCE </v>
      </c>
      <c r="H2673" s="32" t="s">
        <v>19</v>
      </c>
      <c r="I2673" s="32" t="s">
        <v>509</v>
      </c>
      <c r="J2673" s="32"/>
      <c r="K2673" s="39">
        <v>6.59</v>
      </c>
      <c r="L2673" s="32">
        <v>1</v>
      </c>
      <c r="M2673" s="39">
        <v>6.59</v>
      </c>
      <c r="N2673" s="6"/>
      <c r="O2673" t="str">
        <f>VLOOKUP(I2673,Article_famille!A:B,2,FALSE)</f>
        <v>Corps</v>
      </c>
      <c r="P2673" t="e">
        <f>VLOOKUP(A2673,'Copier commandes wix'!I:N,4,FALSE)</f>
        <v>#N/A</v>
      </c>
      <c r="Q2673">
        <f>VLOOKUP(G2673,'effectif par contrat'!A:B,2,FALSE)</f>
        <v>5</v>
      </c>
    </row>
    <row r="2674" spans="1:17" x14ac:dyDescent="0.35">
      <c r="A2674" s="58" t="s">
        <v>2482</v>
      </c>
      <c r="B2674" s="40" t="s">
        <v>2481</v>
      </c>
      <c r="C2674" s="40" t="str">
        <f t="shared" si="213"/>
        <v>Alexis</v>
      </c>
      <c r="D2674" s="40">
        <f t="shared" si="214"/>
        <v>7</v>
      </c>
      <c r="E2674" s="40">
        <f t="shared" si="215"/>
        <v>16</v>
      </c>
      <c r="F2674" s="40" t="str">
        <f t="shared" si="212"/>
        <v>CODEVELLE</v>
      </c>
      <c r="G2674" s="40" t="str">
        <f>VLOOKUP(F2674,'Effectif contrat'!A:B,2,FALSE)</f>
        <v xml:space="preserve">LIEBHERR - MAINTENANCE </v>
      </c>
      <c r="H2674" s="31" t="s">
        <v>19</v>
      </c>
      <c r="I2674" s="31" t="s">
        <v>443</v>
      </c>
      <c r="J2674" s="31"/>
      <c r="K2674" s="38">
        <v>3.95</v>
      </c>
      <c r="L2674" s="31">
        <v>10</v>
      </c>
      <c r="M2674" s="38">
        <v>39.5</v>
      </c>
      <c r="N2674" s="5"/>
      <c r="O2674" t="str">
        <f>VLOOKUP(I2674,Article_famille!A:B,2,FALSE)</f>
        <v>Respiratoire</v>
      </c>
      <c r="P2674" t="e">
        <f>VLOOKUP(A2674,'Copier commandes wix'!I:N,4,FALSE)</f>
        <v>#N/A</v>
      </c>
      <c r="Q2674">
        <f>VLOOKUP(G2674,'effectif par contrat'!A:B,2,FALSE)</f>
        <v>5</v>
      </c>
    </row>
    <row r="2675" spans="1:17" x14ac:dyDescent="0.35">
      <c r="A2675" s="58" t="s">
        <v>2482</v>
      </c>
      <c r="B2675" s="40" t="s">
        <v>2481</v>
      </c>
      <c r="C2675" s="40" t="str">
        <f t="shared" si="213"/>
        <v>Alexis</v>
      </c>
      <c r="D2675" s="40">
        <f t="shared" si="214"/>
        <v>7</v>
      </c>
      <c r="E2675" s="40">
        <f t="shared" si="215"/>
        <v>16</v>
      </c>
      <c r="F2675" s="40" t="str">
        <f t="shared" si="212"/>
        <v>CODEVELLE</v>
      </c>
      <c r="G2675" s="40" t="str">
        <f>VLOOKUP(F2675,'Effectif contrat'!A:B,2,FALSE)</f>
        <v xml:space="preserve">LIEBHERR - MAINTENANCE </v>
      </c>
      <c r="H2675" s="32" t="s">
        <v>19</v>
      </c>
      <c r="I2675" s="32" t="s">
        <v>66</v>
      </c>
      <c r="J2675" s="32"/>
      <c r="K2675" s="39">
        <v>7.51</v>
      </c>
      <c r="L2675" s="32">
        <v>5</v>
      </c>
      <c r="M2675" s="39">
        <v>37.549999999999997</v>
      </c>
      <c r="N2675" s="6"/>
      <c r="O2675" t="str">
        <f>VLOOKUP(I2675,Article_famille!A:B,2,FALSE)</f>
        <v>Yeux</v>
      </c>
      <c r="P2675" t="e">
        <f>VLOOKUP(A2675,'Copier commandes wix'!I:N,4,FALSE)</f>
        <v>#N/A</v>
      </c>
      <c r="Q2675">
        <f>VLOOKUP(G2675,'effectif par contrat'!A:B,2,FALSE)</f>
        <v>5</v>
      </c>
    </row>
    <row r="2676" spans="1:17" x14ac:dyDescent="0.35">
      <c r="A2676" s="58" t="s">
        <v>2482</v>
      </c>
      <c r="B2676" s="40" t="s">
        <v>2481</v>
      </c>
      <c r="C2676" s="40" t="str">
        <f t="shared" si="213"/>
        <v>Alexis</v>
      </c>
      <c r="D2676" s="40">
        <f t="shared" si="214"/>
        <v>7</v>
      </c>
      <c r="E2676" s="40">
        <f t="shared" si="215"/>
        <v>16</v>
      </c>
      <c r="F2676" s="40" t="str">
        <f t="shared" si="212"/>
        <v>CODEVELLE</v>
      </c>
      <c r="G2676" s="40" t="str">
        <f>VLOOKUP(F2676,'Effectif contrat'!A:B,2,FALSE)</f>
        <v xml:space="preserve">LIEBHERR - MAINTENANCE </v>
      </c>
      <c r="H2676" s="31" t="s">
        <v>19</v>
      </c>
      <c r="I2676" s="31" t="s">
        <v>86</v>
      </c>
      <c r="J2676" s="31"/>
      <c r="K2676" s="38">
        <v>16.88</v>
      </c>
      <c r="L2676" s="31">
        <v>1</v>
      </c>
      <c r="M2676" s="38">
        <v>16.88</v>
      </c>
      <c r="N2676" s="5"/>
      <c r="O2676" t="str">
        <f>VLOOKUP(I2676,Article_famille!A:B,2,FALSE)</f>
        <v>Auditif</v>
      </c>
      <c r="P2676" t="e">
        <f>VLOOKUP(A2676,'Copier commandes wix'!I:N,4,FALSE)</f>
        <v>#N/A</v>
      </c>
      <c r="Q2676">
        <f>VLOOKUP(G2676,'effectif par contrat'!A:B,2,FALSE)</f>
        <v>5</v>
      </c>
    </row>
    <row r="2677" spans="1:17" x14ac:dyDescent="0.35">
      <c r="A2677" s="58" t="s">
        <v>2483</v>
      </c>
      <c r="B2677" s="40" t="s">
        <v>32</v>
      </c>
      <c r="C2677" s="40" t="str">
        <f t="shared" si="213"/>
        <v>Vincent</v>
      </c>
      <c r="D2677" s="40">
        <f t="shared" si="214"/>
        <v>8</v>
      </c>
      <c r="E2677" s="40">
        <f t="shared" si="215"/>
        <v>14</v>
      </c>
      <c r="F2677" s="40" t="str">
        <f t="shared" si="212"/>
        <v>PASCAL</v>
      </c>
      <c r="G2677" s="40" t="str">
        <f>VLOOKUP(F2677,'Effectif contrat'!A:B,2,FALSE)</f>
        <v>AIRBUS - MAINTENANCE FAL</v>
      </c>
      <c r="H2677" s="31" t="s">
        <v>19</v>
      </c>
      <c r="I2677" s="31" t="s">
        <v>498</v>
      </c>
      <c r="J2677" s="31" t="s">
        <v>13</v>
      </c>
      <c r="K2677" s="38">
        <v>3.17</v>
      </c>
      <c r="L2677" s="31">
        <v>15</v>
      </c>
      <c r="M2677" s="38">
        <v>47.55</v>
      </c>
      <c r="N2677" s="5"/>
      <c r="O2677" t="str">
        <f>VLOOKUP(I2677,Article_famille!A:B,2,FALSE)</f>
        <v>Corps</v>
      </c>
      <c r="P2677" t="e">
        <f>VLOOKUP(A2677,'Copier commandes wix'!I:N,4,FALSE)</f>
        <v>#N/A</v>
      </c>
      <c r="Q2677">
        <f>VLOOKUP(G2677,'effectif par contrat'!A:B,2,FALSE)</f>
        <v>38</v>
      </c>
    </row>
    <row r="2678" spans="1:17" x14ac:dyDescent="0.35">
      <c r="A2678" s="58" t="s">
        <v>2483</v>
      </c>
      <c r="B2678" s="40" t="s">
        <v>32</v>
      </c>
      <c r="C2678" s="40" t="str">
        <f t="shared" si="213"/>
        <v>Vincent</v>
      </c>
      <c r="D2678" s="40">
        <f t="shared" si="214"/>
        <v>8</v>
      </c>
      <c r="E2678" s="40">
        <f t="shared" si="215"/>
        <v>14</v>
      </c>
      <c r="F2678" s="40" t="str">
        <f t="shared" si="212"/>
        <v>PASCAL</v>
      </c>
      <c r="G2678" s="40" t="str">
        <f>VLOOKUP(F2678,'Effectif contrat'!A:B,2,FALSE)</f>
        <v>AIRBUS - MAINTENANCE FAL</v>
      </c>
      <c r="H2678" s="32" t="s">
        <v>19</v>
      </c>
      <c r="I2678" s="32" t="s">
        <v>27</v>
      </c>
      <c r="J2678" s="32"/>
      <c r="K2678" s="39">
        <v>18.350000000000001</v>
      </c>
      <c r="L2678" s="32">
        <v>15</v>
      </c>
      <c r="M2678" s="39">
        <v>275.25</v>
      </c>
      <c r="N2678" s="6"/>
      <c r="O2678" t="str">
        <f>VLOOKUP(I2678,Article_famille!A:B,2,FALSE)</f>
        <v>Respiratoire</v>
      </c>
      <c r="P2678" t="e">
        <f>VLOOKUP(A2678,'Copier commandes wix'!I:N,4,FALSE)</f>
        <v>#N/A</v>
      </c>
      <c r="Q2678">
        <f>VLOOKUP(G2678,'effectif par contrat'!A:B,2,FALSE)</f>
        <v>38</v>
      </c>
    </row>
    <row r="2679" spans="1:17" x14ac:dyDescent="0.35">
      <c r="A2679" s="58" t="s">
        <v>2484</v>
      </c>
      <c r="B2679" s="40" t="s">
        <v>117</v>
      </c>
      <c r="C2679" s="40" t="str">
        <f t="shared" si="213"/>
        <v>alexis</v>
      </c>
      <c r="D2679" s="40">
        <f t="shared" si="214"/>
        <v>7</v>
      </c>
      <c r="E2679" s="40">
        <f t="shared" si="215"/>
        <v>15</v>
      </c>
      <c r="F2679" s="40" t="str">
        <f t="shared" si="212"/>
        <v>tamowski</v>
      </c>
      <c r="G2679" s="40" t="str">
        <f>VLOOKUP(F2679,'Effectif contrat'!A:B,2,FALSE)</f>
        <v>AIRBUS - MAINTENANCE MOSE</v>
      </c>
      <c r="H2679" s="31" t="s">
        <v>19</v>
      </c>
      <c r="I2679" s="31" t="s">
        <v>20</v>
      </c>
      <c r="J2679" s="31">
        <v>10</v>
      </c>
      <c r="K2679" s="38">
        <v>3.71</v>
      </c>
      <c r="L2679" s="31">
        <v>240</v>
      </c>
      <c r="M2679" s="38">
        <v>890.4</v>
      </c>
      <c r="N2679" s="5"/>
      <c r="O2679" t="str">
        <f>VLOOKUP(I2679,Article_famille!A:B,2,FALSE)</f>
        <v>Mains</v>
      </c>
      <c r="P2679" t="e">
        <f>VLOOKUP(A2679,'Copier commandes wix'!I:N,4,FALSE)</f>
        <v>#N/A</v>
      </c>
      <c r="Q2679">
        <f>VLOOKUP(G2679,'effectif par contrat'!A:B,2,FALSE)</f>
        <v>37</v>
      </c>
    </row>
    <row r="2680" spans="1:17" x14ac:dyDescent="0.35">
      <c r="A2680" s="58" t="s">
        <v>2484</v>
      </c>
      <c r="B2680" s="40" t="s">
        <v>117</v>
      </c>
      <c r="C2680" s="40" t="str">
        <f t="shared" si="213"/>
        <v>alexis</v>
      </c>
      <c r="D2680" s="40">
        <f t="shared" si="214"/>
        <v>7</v>
      </c>
      <c r="E2680" s="40">
        <f t="shared" si="215"/>
        <v>15</v>
      </c>
      <c r="F2680" s="40" t="str">
        <f t="shared" si="212"/>
        <v>tamowski</v>
      </c>
      <c r="G2680" s="40" t="str">
        <f>VLOOKUP(F2680,'Effectif contrat'!A:B,2,FALSE)</f>
        <v>AIRBUS - MAINTENANCE MOSE</v>
      </c>
      <c r="H2680" s="32" t="s">
        <v>19</v>
      </c>
      <c r="I2680" s="32" t="s">
        <v>20</v>
      </c>
      <c r="J2680" s="32">
        <v>9</v>
      </c>
      <c r="K2680" s="39">
        <v>3.71</v>
      </c>
      <c r="L2680" s="32">
        <v>120</v>
      </c>
      <c r="M2680" s="39">
        <v>445.2</v>
      </c>
      <c r="N2680" s="6"/>
      <c r="O2680" t="str">
        <f>VLOOKUP(I2680,Article_famille!A:B,2,FALSE)</f>
        <v>Mains</v>
      </c>
      <c r="P2680" t="e">
        <f>VLOOKUP(A2680,'Copier commandes wix'!I:N,4,FALSE)</f>
        <v>#N/A</v>
      </c>
      <c r="Q2680">
        <f>VLOOKUP(G2680,'effectif par contrat'!A:B,2,FALSE)</f>
        <v>37</v>
      </c>
    </row>
    <row r="2681" spans="1:17" x14ac:dyDescent="0.35">
      <c r="A2681" s="58" t="s">
        <v>2484</v>
      </c>
      <c r="B2681" s="40" t="s">
        <v>117</v>
      </c>
      <c r="C2681" s="40" t="str">
        <f t="shared" si="213"/>
        <v>alexis</v>
      </c>
      <c r="D2681" s="40">
        <f t="shared" si="214"/>
        <v>7</v>
      </c>
      <c r="E2681" s="40">
        <f t="shared" si="215"/>
        <v>15</v>
      </c>
      <c r="F2681" s="40" t="str">
        <f t="shared" si="212"/>
        <v>tamowski</v>
      </c>
      <c r="G2681" s="40" t="str">
        <f>VLOOKUP(F2681,'Effectif contrat'!A:B,2,FALSE)</f>
        <v>AIRBUS - MAINTENANCE MOSE</v>
      </c>
      <c r="H2681" s="31" t="s">
        <v>19</v>
      </c>
      <c r="I2681" s="31" t="s">
        <v>83</v>
      </c>
      <c r="J2681" s="31" t="s">
        <v>193</v>
      </c>
      <c r="K2681" s="38">
        <v>1.1100000000000001</v>
      </c>
      <c r="L2681" s="31">
        <v>10</v>
      </c>
      <c r="M2681" s="38">
        <v>11.1</v>
      </c>
      <c r="N2681" s="5"/>
      <c r="O2681" t="str">
        <f>VLOOKUP(I2681,Article_famille!A:B,2,FALSE)</f>
        <v>Mains</v>
      </c>
      <c r="P2681" t="e">
        <f>VLOOKUP(A2681,'Copier commandes wix'!I:N,4,FALSE)</f>
        <v>#N/A</v>
      </c>
      <c r="Q2681">
        <f>VLOOKUP(G2681,'effectif par contrat'!A:B,2,FALSE)</f>
        <v>37</v>
      </c>
    </row>
    <row r="2682" spans="1:17" x14ac:dyDescent="0.35">
      <c r="A2682" s="58" t="s">
        <v>2484</v>
      </c>
      <c r="B2682" s="40" t="s">
        <v>117</v>
      </c>
      <c r="C2682" s="40" t="str">
        <f t="shared" si="213"/>
        <v>alexis</v>
      </c>
      <c r="D2682" s="40">
        <f t="shared" si="214"/>
        <v>7</v>
      </c>
      <c r="E2682" s="40">
        <f t="shared" si="215"/>
        <v>15</v>
      </c>
      <c r="F2682" s="40" t="str">
        <f t="shared" si="212"/>
        <v>tamowski</v>
      </c>
      <c r="G2682" s="40" t="str">
        <f>VLOOKUP(F2682,'Effectif contrat'!A:B,2,FALSE)</f>
        <v>AIRBUS - MAINTENANCE MOSE</v>
      </c>
      <c r="H2682" s="32" t="s">
        <v>19</v>
      </c>
      <c r="I2682" s="32" t="s">
        <v>1584</v>
      </c>
      <c r="J2682" s="32" t="s">
        <v>13</v>
      </c>
      <c r="K2682" s="39">
        <v>6.52</v>
      </c>
      <c r="L2682" s="32">
        <v>6</v>
      </c>
      <c r="M2682" s="39">
        <v>39.119999999999997</v>
      </c>
      <c r="N2682" s="6"/>
      <c r="O2682" t="str">
        <f>VLOOKUP(I2682,Article_famille!A:B,2,FALSE)</f>
        <v>Mains</v>
      </c>
      <c r="P2682" t="e">
        <f>VLOOKUP(A2682,'Copier commandes wix'!I:N,4,FALSE)</f>
        <v>#N/A</v>
      </c>
      <c r="Q2682">
        <f>VLOOKUP(G2682,'effectif par contrat'!A:B,2,FALSE)</f>
        <v>37</v>
      </c>
    </row>
    <row r="2683" spans="1:17" x14ac:dyDescent="0.35">
      <c r="A2683" s="58" t="s">
        <v>2484</v>
      </c>
      <c r="B2683" s="40" t="s">
        <v>117</v>
      </c>
      <c r="C2683" s="40" t="str">
        <f t="shared" si="213"/>
        <v>alexis</v>
      </c>
      <c r="D2683" s="40">
        <f t="shared" si="214"/>
        <v>7</v>
      </c>
      <c r="E2683" s="40">
        <f t="shared" si="215"/>
        <v>15</v>
      </c>
      <c r="F2683" s="40" t="str">
        <f t="shared" si="212"/>
        <v>tamowski</v>
      </c>
      <c r="G2683" s="40" t="str">
        <f>VLOOKUP(F2683,'Effectif contrat'!A:B,2,FALSE)</f>
        <v>AIRBUS - MAINTENANCE MOSE</v>
      </c>
      <c r="H2683" s="31" t="s">
        <v>19</v>
      </c>
      <c r="I2683" s="31" t="s">
        <v>27</v>
      </c>
      <c r="J2683" s="31"/>
      <c r="K2683" s="38">
        <v>18.350000000000001</v>
      </c>
      <c r="L2683" s="31">
        <v>15</v>
      </c>
      <c r="M2683" s="38">
        <v>275.25</v>
      </c>
      <c r="N2683" s="5"/>
      <c r="O2683" t="str">
        <f>VLOOKUP(I2683,Article_famille!A:B,2,FALSE)</f>
        <v>Respiratoire</v>
      </c>
      <c r="P2683" t="e">
        <f>VLOOKUP(A2683,'Copier commandes wix'!I:N,4,FALSE)</f>
        <v>#N/A</v>
      </c>
      <c r="Q2683">
        <f>VLOOKUP(G2683,'effectif par contrat'!A:B,2,FALSE)</f>
        <v>37</v>
      </c>
    </row>
    <row r="2684" spans="1:17" x14ac:dyDescent="0.35">
      <c r="A2684" s="58" t="s">
        <v>2484</v>
      </c>
      <c r="B2684" s="40" t="s">
        <v>117</v>
      </c>
      <c r="C2684" s="40" t="str">
        <f t="shared" si="213"/>
        <v>alexis</v>
      </c>
      <c r="D2684" s="40">
        <f t="shared" si="214"/>
        <v>7</v>
      </c>
      <c r="E2684" s="40">
        <f t="shared" si="215"/>
        <v>15</v>
      </c>
      <c r="F2684" s="40" t="str">
        <f t="shared" si="212"/>
        <v>tamowski</v>
      </c>
      <c r="G2684" s="40" t="str">
        <f>VLOOKUP(F2684,'Effectif contrat'!A:B,2,FALSE)</f>
        <v>AIRBUS - MAINTENANCE MOSE</v>
      </c>
      <c r="H2684" s="32" t="s">
        <v>19</v>
      </c>
      <c r="I2684" s="32" t="s">
        <v>2203</v>
      </c>
      <c r="J2684" s="32" t="s">
        <v>13</v>
      </c>
      <c r="K2684" s="39">
        <v>11.9</v>
      </c>
      <c r="L2684" s="32">
        <v>30</v>
      </c>
      <c r="M2684" s="39">
        <v>357</v>
      </c>
      <c r="N2684" s="6"/>
      <c r="O2684" t="str">
        <f>VLOOKUP(I2684,Article_famille!A:B,2,FALSE)</f>
        <v>Corps</v>
      </c>
      <c r="P2684" t="e">
        <f>VLOOKUP(A2684,'Copier commandes wix'!I:N,4,FALSE)</f>
        <v>#N/A</v>
      </c>
      <c r="Q2684">
        <f>VLOOKUP(G2684,'effectif par contrat'!A:B,2,FALSE)</f>
        <v>37</v>
      </c>
    </row>
    <row r="2685" spans="1:17" x14ac:dyDescent="0.35">
      <c r="A2685" s="58" t="s">
        <v>2484</v>
      </c>
      <c r="B2685" s="40" t="s">
        <v>117</v>
      </c>
      <c r="C2685" s="40" t="str">
        <f t="shared" si="213"/>
        <v>alexis</v>
      </c>
      <c r="D2685" s="40">
        <f t="shared" si="214"/>
        <v>7</v>
      </c>
      <c r="E2685" s="40">
        <f t="shared" si="215"/>
        <v>15</v>
      </c>
      <c r="F2685" s="40" t="str">
        <f t="shared" ref="F2685:F2742" si="216">RIGHT(B2685,E2685-D2685)</f>
        <v>tamowski</v>
      </c>
      <c r="G2685" s="40" t="str">
        <f>VLOOKUP(F2685,'Effectif contrat'!A:B,2,FALSE)</f>
        <v>AIRBUS - MAINTENANCE MOSE</v>
      </c>
      <c r="H2685" s="31" t="s">
        <v>19</v>
      </c>
      <c r="I2685" s="31" t="s">
        <v>2203</v>
      </c>
      <c r="J2685" s="31" t="s">
        <v>15</v>
      </c>
      <c r="K2685" s="38">
        <v>11.9</v>
      </c>
      <c r="L2685" s="31">
        <v>30</v>
      </c>
      <c r="M2685" s="38">
        <v>357</v>
      </c>
      <c r="N2685" s="5"/>
      <c r="O2685" t="str">
        <f>VLOOKUP(I2685,Article_famille!A:B,2,FALSE)</f>
        <v>Corps</v>
      </c>
      <c r="P2685" t="e">
        <f>VLOOKUP(A2685,'Copier commandes wix'!I:N,4,FALSE)</f>
        <v>#N/A</v>
      </c>
      <c r="Q2685">
        <f>VLOOKUP(G2685,'effectif par contrat'!A:B,2,FALSE)</f>
        <v>37</v>
      </c>
    </row>
    <row r="2686" spans="1:17" x14ac:dyDescent="0.35">
      <c r="A2686" s="58" t="s">
        <v>2485</v>
      </c>
      <c r="B2686" s="40" t="s">
        <v>552</v>
      </c>
      <c r="C2686" s="40" t="str">
        <f t="shared" ref="C2686:C2738" si="217">IFERROR(MID(B2686,1,FIND(" ",B2686,1)-1),"")</f>
        <v>eric</v>
      </c>
      <c r="D2686" s="40">
        <f t="shared" si="214"/>
        <v>5</v>
      </c>
      <c r="E2686" s="40">
        <f t="shared" si="215"/>
        <v>18</v>
      </c>
      <c r="F2686" s="40" t="str">
        <f t="shared" si="216"/>
        <v>sanchez-clary</v>
      </c>
      <c r="G2686" s="40" t="str">
        <f>VLOOKUP(F2686,'Effectif contrat'!A:B,2,FALSE)</f>
        <v>AIRBUS - MAINTENANCE FAL</v>
      </c>
      <c r="H2686" s="31" t="s">
        <v>25</v>
      </c>
      <c r="I2686" s="31" t="s">
        <v>90</v>
      </c>
      <c r="J2686" s="31">
        <v>43</v>
      </c>
      <c r="K2686" s="38">
        <v>39.85</v>
      </c>
      <c r="L2686" s="31">
        <v>1</v>
      </c>
      <c r="M2686" s="38">
        <v>39.85</v>
      </c>
      <c r="N2686" s="5"/>
      <c r="O2686" t="str">
        <f>VLOOKUP(I2686,Article_famille!A:B,2,FALSE)</f>
        <v>Pieds</v>
      </c>
      <c r="P2686" t="e">
        <f>VLOOKUP(A2686,'Copier commandes wix'!I:N,4,FALSE)</f>
        <v>#N/A</v>
      </c>
      <c r="Q2686">
        <f>VLOOKUP(G2686,'effectif par contrat'!A:B,2,FALSE)</f>
        <v>38</v>
      </c>
    </row>
    <row r="2687" spans="1:17" x14ac:dyDescent="0.35">
      <c r="A2687" s="58" t="s">
        <v>2485</v>
      </c>
      <c r="B2687" s="40" t="s">
        <v>552</v>
      </c>
      <c r="C2687" s="40" t="str">
        <f t="shared" si="217"/>
        <v>eric</v>
      </c>
      <c r="D2687" s="40">
        <f t="shared" si="214"/>
        <v>5</v>
      </c>
      <c r="E2687" s="40">
        <f t="shared" si="215"/>
        <v>18</v>
      </c>
      <c r="F2687" s="40" t="str">
        <f t="shared" si="216"/>
        <v>sanchez-clary</v>
      </c>
      <c r="G2687" s="40" t="str">
        <f>VLOOKUP(F2687,'Effectif contrat'!A:B,2,FALSE)</f>
        <v>AIRBUS - MAINTENANCE FAL</v>
      </c>
      <c r="H2687" s="32" t="s">
        <v>574</v>
      </c>
      <c r="I2687" s="32" t="s">
        <v>575</v>
      </c>
      <c r="J2687" s="32">
        <v>45</v>
      </c>
      <c r="K2687" s="39">
        <v>61.5</v>
      </c>
      <c r="L2687" s="32">
        <v>2</v>
      </c>
      <c r="M2687" s="39">
        <v>123</v>
      </c>
      <c r="N2687" s="6"/>
      <c r="O2687" t="str">
        <f>VLOOKUP(I2687,Article_famille!A:B,2,FALSE)</f>
        <v>Pieds</v>
      </c>
      <c r="P2687" t="e">
        <f>VLOOKUP(A2687,'Copier commandes wix'!I:N,4,FALSE)</f>
        <v>#N/A</v>
      </c>
      <c r="Q2687">
        <f>VLOOKUP(G2687,'effectif par contrat'!A:B,2,FALSE)</f>
        <v>38</v>
      </c>
    </row>
    <row r="2688" spans="1:17" x14ac:dyDescent="0.35">
      <c r="A2688" s="58" t="s">
        <v>2485</v>
      </c>
      <c r="B2688" s="40" t="s">
        <v>552</v>
      </c>
      <c r="C2688" s="40" t="str">
        <f t="shared" si="217"/>
        <v>eric</v>
      </c>
      <c r="D2688" s="40">
        <f t="shared" si="214"/>
        <v>5</v>
      </c>
      <c r="E2688" s="40">
        <f t="shared" si="215"/>
        <v>18</v>
      </c>
      <c r="F2688" s="40" t="str">
        <f t="shared" si="216"/>
        <v>sanchez-clary</v>
      </c>
      <c r="G2688" s="40" t="str">
        <f>VLOOKUP(F2688,'Effectif contrat'!A:B,2,FALSE)</f>
        <v>AIRBUS - MAINTENANCE FAL</v>
      </c>
      <c r="H2688" s="31" t="s">
        <v>19</v>
      </c>
      <c r="I2688" s="31" t="s">
        <v>27</v>
      </c>
      <c r="J2688" s="31"/>
      <c r="K2688" s="38">
        <v>18.350000000000001</v>
      </c>
      <c r="L2688" s="31">
        <v>10</v>
      </c>
      <c r="M2688" s="38">
        <v>183.5</v>
      </c>
      <c r="N2688" s="5"/>
      <c r="O2688" t="str">
        <f>VLOOKUP(I2688,Article_famille!A:B,2,FALSE)</f>
        <v>Respiratoire</v>
      </c>
      <c r="P2688" t="e">
        <f>VLOOKUP(A2688,'Copier commandes wix'!I:N,4,FALSE)</f>
        <v>#N/A</v>
      </c>
      <c r="Q2688">
        <f>VLOOKUP(G2688,'effectif par contrat'!A:B,2,FALSE)</f>
        <v>38</v>
      </c>
    </row>
    <row r="2689" spans="1:17" x14ac:dyDescent="0.35">
      <c r="A2689" s="58" t="s">
        <v>2485</v>
      </c>
      <c r="B2689" s="40" t="s">
        <v>552</v>
      </c>
      <c r="C2689" s="40" t="str">
        <f t="shared" si="217"/>
        <v>eric</v>
      </c>
      <c r="D2689" s="40">
        <f t="shared" si="214"/>
        <v>5</v>
      </c>
      <c r="E2689" s="40">
        <f t="shared" si="215"/>
        <v>18</v>
      </c>
      <c r="F2689" s="40" t="str">
        <f t="shared" si="216"/>
        <v>sanchez-clary</v>
      </c>
      <c r="G2689" s="40" t="str">
        <f>VLOOKUP(F2689,'Effectif contrat'!A:B,2,FALSE)</f>
        <v>AIRBUS - MAINTENANCE FAL</v>
      </c>
      <c r="H2689" s="32" t="s">
        <v>112</v>
      </c>
      <c r="I2689" s="32" t="s">
        <v>211</v>
      </c>
      <c r="J2689" s="32"/>
      <c r="K2689" s="39"/>
      <c r="L2689" s="32"/>
      <c r="M2689" s="39">
        <v>0</v>
      </c>
      <c r="N2689" s="6"/>
      <c r="O2689" t="str">
        <f>VLOOKUP(I2689,Article_famille!A:B,2,FALSE)</f>
        <v>VPI</v>
      </c>
      <c r="P2689" t="e">
        <f>VLOOKUP(A2689,'Copier commandes wix'!I:N,4,FALSE)</f>
        <v>#N/A</v>
      </c>
      <c r="Q2689">
        <f>VLOOKUP(G2689,'effectif par contrat'!A:B,2,FALSE)</f>
        <v>38</v>
      </c>
    </row>
    <row r="2690" spans="1:17" x14ac:dyDescent="0.35">
      <c r="A2690" s="58" t="s">
        <v>2485</v>
      </c>
      <c r="B2690" s="40" t="s">
        <v>552</v>
      </c>
      <c r="C2690" s="40" t="str">
        <f t="shared" si="217"/>
        <v>eric</v>
      </c>
      <c r="D2690" s="40">
        <f t="shared" si="214"/>
        <v>5</v>
      </c>
      <c r="E2690" s="40">
        <f t="shared" si="215"/>
        <v>18</v>
      </c>
      <c r="F2690" s="40" t="str">
        <f t="shared" si="216"/>
        <v>sanchez-clary</v>
      </c>
      <c r="G2690" s="40" t="str">
        <f>VLOOKUP(F2690,'Effectif contrat'!A:B,2,FALSE)</f>
        <v>AIRBUS - MAINTENANCE FAL</v>
      </c>
      <c r="H2690" s="31" t="s">
        <v>112</v>
      </c>
      <c r="I2690" s="31" t="s">
        <v>211</v>
      </c>
      <c r="J2690" s="31"/>
      <c r="K2690" s="38"/>
      <c r="L2690" s="31"/>
      <c r="M2690" s="38">
        <v>0</v>
      </c>
      <c r="N2690" s="5"/>
      <c r="O2690" t="str">
        <f>VLOOKUP(I2690,Article_famille!A:B,2,FALSE)</f>
        <v>VPI</v>
      </c>
      <c r="P2690" t="e">
        <f>VLOOKUP(A2690,'Copier commandes wix'!I:N,4,FALSE)</f>
        <v>#N/A</v>
      </c>
      <c r="Q2690">
        <f>VLOOKUP(G2690,'effectif par contrat'!A:B,2,FALSE)</f>
        <v>38</v>
      </c>
    </row>
    <row r="2691" spans="1:17" x14ac:dyDescent="0.35">
      <c r="A2691" s="58" t="s">
        <v>2485</v>
      </c>
      <c r="B2691" s="40" t="s">
        <v>552</v>
      </c>
      <c r="C2691" s="40" t="str">
        <f t="shared" si="217"/>
        <v>eric</v>
      </c>
      <c r="D2691" s="40">
        <f t="shared" si="214"/>
        <v>5</v>
      </c>
      <c r="E2691" s="40">
        <f t="shared" si="215"/>
        <v>18</v>
      </c>
      <c r="F2691" s="40" t="str">
        <f t="shared" si="216"/>
        <v>sanchez-clary</v>
      </c>
      <c r="G2691" s="40" t="str">
        <f>VLOOKUP(F2691,'Effectif contrat'!A:B,2,FALSE)</f>
        <v>AIRBUS - MAINTENANCE FAL</v>
      </c>
      <c r="H2691" s="32" t="s">
        <v>112</v>
      </c>
      <c r="I2691" s="32" t="s">
        <v>208</v>
      </c>
      <c r="J2691" s="32"/>
      <c r="K2691" s="39"/>
      <c r="L2691" s="32"/>
      <c r="M2691" s="39">
        <v>0</v>
      </c>
      <c r="N2691" s="6"/>
      <c r="O2691" t="str">
        <f>VLOOKUP(I2691,Article_famille!A:B,2,FALSE)</f>
        <v>VPI</v>
      </c>
      <c r="P2691" t="e">
        <f>VLOOKUP(A2691,'Copier commandes wix'!I:N,4,FALSE)</f>
        <v>#N/A</v>
      </c>
      <c r="Q2691">
        <f>VLOOKUP(G2691,'effectif par contrat'!A:B,2,FALSE)</f>
        <v>38</v>
      </c>
    </row>
    <row r="2692" spans="1:17" x14ac:dyDescent="0.35">
      <c r="A2692" s="58" t="s">
        <v>2485</v>
      </c>
      <c r="B2692" s="40" t="s">
        <v>552</v>
      </c>
      <c r="C2692" s="40" t="str">
        <f t="shared" si="217"/>
        <v>eric</v>
      </c>
      <c r="D2692" s="40">
        <f t="shared" si="214"/>
        <v>5</v>
      </c>
      <c r="E2692" s="40">
        <f t="shared" si="215"/>
        <v>18</v>
      </c>
      <c r="F2692" s="40" t="str">
        <f t="shared" si="216"/>
        <v>sanchez-clary</v>
      </c>
      <c r="G2692" s="40" t="str">
        <f>VLOOKUP(F2692,'Effectif contrat'!A:B,2,FALSE)</f>
        <v>AIRBUS - MAINTENANCE FAL</v>
      </c>
      <c r="H2692" s="31" t="s">
        <v>112</v>
      </c>
      <c r="I2692" s="31" t="s">
        <v>207</v>
      </c>
      <c r="J2692" s="31"/>
      <c r="K2692" s="38"/>
      <c r="L2692" s="31"/>
      <c r="M2692" s="38">
        <v>0</v>
      </c>
      <c r="N2692" s="5"/>
      <c r="O2692" t="str">
        <f>VLOOKUP(I2692,Article_famille!A:B,2,FALSE)</f>
        <v>VPI</v>
      </c>
      <c r="P2692" t="e">
        <f>VLOOKUP(A2692,'Copier commandes wix'!I:N,4,FALSE)</f>
        <v>#N/A</v>
      </c>
      <c r="Q2692">
        <f>VLOOKUP(G2692,'effectif par contrat'!A:B,2,FALSE)</f>
        <v>38</v>
      </c>
    </row>
    <row r="2693" spans="1:17" x14ac:dyDescent="0.35">
      <c r="A2693" s="58" t="s">
        <v>2485</v>
      </c>
      <c r="B2693" s="40" t="s">
        <v>552</v>
      </c>
      <c r="C2693" s="40" t="str">
        <f t="shared" si="217"/>
        <v>eric</v>
      </c>
      <c r="D2693" s="40">
        <f t="shared" si="214"/>
        <v>5</v>
      </c>
      <c r="E2693" s="40">
        <f t="shared" si="215"/>
        <v>18</v>
      </c>
      <c r="F2693" s="40" t="str">
        <f t="shared" si="216"/>
        <v>sanchez-clary</v>
      </c>
      <c r="G2693" s="40" t="str">
        <f>VLOOKUP(F2693,'Effectif contrat'!A:B,2,FALSE)</f>
        <v>AIRBUS - MAINTENANCE FAL</v>
      </c>
      <c r="H2693" s="32" t="s">
        <v>112</v>
      </c>
      <c r="I2693" s="32" t="s">
        <v>115</v>
      </c>
      <c r="J2693" s="32"/>
      <c r="K2693" s="39"/>
      <c r="L2693" s="32"/>
      <c r="M2693" s="39">
        <v>0</v>
      </c>
      <c r="N2693" s="6"/>
      <c r="O2693" t="str">
        <f>VLOOKUP(I2693,Article_famille!A:B,2,FALSE)</f>
        <v>VPI</v>
      </c>
      <c r="P2693" t="e">
        <f>VLOOKUP(A2693,'Copier commandes wix'!I:N,4,FALSE)</f>
        <v>#N/A</v>
      </c>
      <c r="Q2693">
        <f>VLOOKUP(G2693,'effectif par contrat'!A:B,2,FALSE)</f>
        <v>38</v>
      </c>
    </row>
    <row r="2694" spans="1:17" x14ac:dyDescent="0.35">
      <c r="A2694" s="58" t="s">
        <v>2485</v>
      </c>
      <c r="B2694" s="40" t="s">
        <v>552</v>
      </c>
      <c r="C2694" s="40" t="str">
        <f t="shared" si="217"/>
        <v>eric</v>
      </c>
      <c r="D2694" s="40">
        <f t="shared" si="214"/>
        <v>5</v>
      </c>
      <c r="E2694" s="40">
        <f t="shared" si="215"/>
        <v>18</v>
      </c>
      <c r="F2694" s="40" t="str">
        <f t="shared" si="216"/>
        <v>sanchez-clary</v>
      </c>
      <c r="G2694" s="40" t="str">
        <f>VLOOKUP(F2694,'Effectif contrat'!A:B,2,FALSE)</f>
        <v>AIRBUS - MAINTENANCE FAL</v>
      </c>
      <c r="H2694" s="31" t="s">
        <v>112</v>
      </c>
      <c r="I2694" s="31" t="s">
        <v>203</v>
      </c>
      <c r="J2694" s="31"/>
      <c r="K2694" s="38"/>
      <c r="L2694" s="31"/>
      <c r="M2694" s="38">
        <v>0</v>
      </c>
      <c r="N2694" s="5"/>
      <c r="O2694" t="str">
        <f>VLOOKUP(I2694,Article_famille!A:B,2,FALSE)</f>
        <v>VPI</v>
      </c>
      <c r="P2694" t="e">
        <f>VLOOKUP(A2694,'Copier commandes wix'!I:N,4,FALSE)</f>
        <v>#N/A</v>
      </c>
      <c r="Q2694">
        <f>VLOOKUP(G2694,'effectif par contrat'!A:B,2,FALSE)</f>
        <v>38</v>
      </c>
    </row>
    <row r="2695" spans="1:17" x14ac:dyDescent="0.35">
      <c r="A2695" s="58" t="s">
        <v>2485</v>
      </c>
      <c r="B2695" s="40" t="s">
        <v>552</v>
      </c>
      <c r="C2695" s="40" t="str">
        <f t="shared" si="217"/>
        <v>eric</v>
      </c>
      <c r="D2695" s="40">
        <f t="shared" si="214"/>
        <v>5</v>
      </c>
      <c r="E2695" s="40">
        <f t="shared" si="215"/>
        <v>18</v>
      </c>
      <c r="F2695" s="40" t="str">
        <f t="shared" si="216"/>
        <v>sanchez-clary</v>
      </c>
      <c r="G2695" s="40" t="str">
        <f>VLOOKUP(F2695,'Effectif contrat'!A:B,2,FALSE)</f>
        <v>AIRBUS - MAINTENANCE FAL</v>
      </c>
      <c r="H2695" s="32" t="s">
        <v>574</v>
      </c>
      <c r="I2695" s="32" t="s">
        <v>575</v>
      </c>
      <c r="J2695" s="32">
        <v>42</v>
      </c>
      <c r="K2695" s="39">
        <v>61.5</v>
      </c>
      <c r="L2695" s="32">
        <v>1</v>
      </c>
      <c r="M2695" s="39">
        <v>61.5</v>
      </c>
      <c r="N2695" s="6"/>
      <c r="O2695" t="str">
        <f>VLOOKUP(I2695,Article_famille!A:B,2,FALSE)</f>
        <v>Pieds</v>
      </c>
      <c r="P2695" t="e">
        <f>VLOOKUP(A2695,'Copier commandes wix'!I:N,4,FALSE)</f>
        <v>#N/A</v>
      </c>
      <c r="Q2695">
        <f>VLOOKUP(G2695,'effectif par contrat'!A:B,2,FALSE)</f>
        <v>38</v>
      </c>
    </row>
    <row r="2696" spans="1:17" x14ac:dyDescent="0.35">
      <c r="A2696" s="58" t="s">
        <v>2487</v>
      </c>
      <c r="B2696" s="40" t="s">
        <v>2486</v>
      </c>
      <c r="C2696" s="40" t="str">
        <f t="shared" si="217"/>
        <v>lorenzo</v>
      </c>
      <c r="D2696" s="40">
        <f t="shared" si="214"/>
        <v>8</v>
      </c>
      <c r="E2696" s="40">
        <f t="shared" si="215"/>
        <v>17</v>
      </c>
      <c r="F2696" s="40" t="str">
        <f t="shared" si="216"/>
        <v>franzetti</v>
      </c>
      <c r="G2696" s="40" t="str">
        <f>VLOOKUP(F2696,'Effectif contrat'!A:B,2,FALSE)</f>
        <v>ATELIER B05</v>
      </c>
      <c r="H2696" s="31" t="s">
        <v>19</v>
      </c>
      <c r="I2696" s="31" t="s">
        <v>20</v>
      </c>
      <c r="J2696" s="31">
        <v>8</v>
      </c>
      <c r="K2696" s="38">
        <v>3.71</v>
      </c>
      <c r="L2696" s="31">
        <v>10</v>
      </c>
      <c r="M2696" s="38">
        <v>37.1</v>
      </c>
      <c r="N2696" s="5"/>
      <c r="O2696" t="str">
        <f>VLOOKUP(I2696,Article_famille!A:B,2,FALSE)</f>
        <v>Mains</v>
      </c>
      <c r="P2696" t="e">
        <f>VLOOKUP(A2696,'Copier commandes wix'!I:N,4,FALSE)</f>
        <v>#N/A</v>
      </c>
      <c r="Q2696">
        <f>VLOOKUP(G2696,'effectif par contrat'!A:B,2,FALSE)</f>
        <v>5</v>
      </c>
    </row>
    <row r="2697" spans="1:17" x14ac:dyDescent="0.35">
      <c r="A2697" s="58" t="s">
        <v>2487</v>
      </c>
      <c r="B2697" s="40" t="s">
        <v>2486</v>
      </c>
      <c r="C2697" s="40" t="str">
        <f t="shared" si="217"/>
        <v>lorenzo</v>
      </c>
      <c r="D2697" s="40">
        <f t="shared" si="214"/>
        <v>8</v>
      </c>
      <c r="E2697" s="40">
        <f t="shared" si="215"/>
        <v>17</v>
      </c>
      <c r="F2697" s="40" t="str">
        <f t="shared" si="216"/>
        <v>franzetti</v>
      </c>
      <c r="G2697" s="40" t="str">
        <f>VLOOKUP(F2697,'Effectif contrat'!A:B,2,FALSE)</f>
        <v>ATELIER B05</v>
      </c>
      <c r="H2697" s="32" t="s">
        <v>19</v>
      </c>
      <c r="I2697" s="32" t="s">
        <v>20</v>
      </c>
      <c r="J2697" s="32">
        <v>9</v>
      </c>
      <c r="K2697" s="39">
        <v>3.71</v>
      </c>
      <c r="L2697" s="32">
        <v>10</v>
      </c>
      <c r="M2697" s="39">
        <v>37.1</v>
      </c>
      <c r="N2697" s="6"/>
      <c r="O2697" t="str">
        <f>VLOOKUP(I2697,Article_famille!A:B,2,FALSE)</f>
        <v>Mains</v>
      </c>
      <c r="P2697" t="e">
        <f>VLOOKUP(A2697,'Copier commandes wix'!I:N,4,FALSE)</f>
        <v>#N/A</v>
      </c>
      <c r="Q2697">
        <f>VLOOKUP(G2697,'effectif par contrat'!A:B,2,FALSE)</f>
        <v>5</v>
      </c>
    </row>
    <row r="2698" spans="1:17" x14ac:dyDescent="0.35">
      <c r="A2698" s="58" t="s">
        <v>2487</v>
      </c>
      <c r="B2698" s="40" t="s">
        <v>2486</v>
      </c>
      <c r="C2698" s="40" t="str">
        <f t="shared" si="217"/>
        <v>lorenzo</v>
      </c>
      <c r="D2698" s="40">
        <f t="shared" si="214"/>
        <v>8</v>
      </c>
      <c r="E2698" s="40">
        <f t="shared" si="215"/>
        <v>17</v>
      </c>
      <c r="F2698" s="40" t="str">
        <f t="shared" si="216"/>
        <v>franzetti</v>
      </c>
      <c r="G2698" s="40" t="str">
        <f>VLOOKUP(F2698,'Effectif contrat'!A:B,2,FALSE)</f>
        <v>ATELIER B05</v>
      </c>
      <c r="H2698" s="31" t="s">
        <v>19</v>
      </c>
      <c r="I2698" s="31" t="s">
        <v>20</v>
      </c>
      <c r="J2698" s="31">
        <v>10</v>
      </c>
      <c r="K2698" s="38">
        <v>3.71</v>
      </c>
      <c r="L2698" s="31">
        <v>10</v>
      </c>
      <c r="M2698" s="38">
        <v>37.1</v>
      </c>
      <c r="N2698" s="5"/>
      <c r="O2698" t="str">
        <f>VLOOKUP(I2698,Article_famille!A:B,2,FALSE)</f>
        <v>Mains</v>
      </c>
      <c r="P2698" t="e">
        <f>VLOOKUP(A2698,'Copier commandes wix'!I:N,4,FALSE)</f>
        <v>#N/A</v>
      </c>
      <c r="Q2698">
        <f>VLOOKUP(G2698,'effectif par contrat'!A:B,2,FALSE)</f>
        <v>5</v>
      </c>
    </row>
    <row r="2699" spans="1:17" x14ac:dyDescent="0.35">
      <c r="A2699" s="58" t="s">
        <v>2487</v>
      </c>
      <c r="B2699" s="40" t="s">
        <v>2486</v>
      </c>
      <c r="C2699" s="40" t="str">
        <f t="shared" si="217"/>
        <v>lorenzo</v>
      </c>
      <c r="D2699" s="40">
        <f t="shared" si="214"/>
        <v>8</v>
      </c>
      <c r="E2699" s="40">
        <f t="shared" si="215"/>
        <v>17</v>
      </c>
      <c r="F2699" s="40" t="str">
        <f t="shared" si="216"/>
        <v>franzetti</v>
      </c>
      <c r="G2699" s="40" t="str">
        <f>VLOOKUP(F2699,'Effectif contrat'!A:B,2,FALSE)</f>
        <v>ATELIER B05</v>
      </c>
      <c r="H2699" s="32" t="s">
        <v>19</v>
      </c>
      <c r="I2699" s="32" t="s">
        <v>20</v>
      </c>
      <c r="J2699" s="32">
        <v>11</v>
      </c>
      <c r="K2699" s="39">
        <v>3.71</v>
      </c>
      <c r="L2699" s="32">
        <v>10</v>
      </c>
      <c r="M2699" s="39">
        <v>37.1</v>
      </c>
      <c r="N2699" s="6"/>
      <c r="O2699" t="str">
        <f>VLOOKUP(I2699,Article_famille!A:B,2,FALSE)</f>
        <v>Mains</v>
      </c>
      <c r="P2699" t="e">
        <f>VLOOKUP(A2699,'Copier commandes wix'!I:N,4,FALSE)</f>
        <v>#N/A</v>
      </c>
      <c r="Q2699">
        <f>VLOOKUP(G2699,'effectif par contrat'!A:B,2,FALSE)</f>
        <v>5</v>
      </c>
    </row>
    <row r="2700" spans="1:17" x14ac:dyDescent="0.35">
      <c r="A2700" s="58" t="s">
        <v>2487</v>
      </c>
      <c r="B2700" s="40" t="s">
        <v>2486</v>
      </c>
      <c r="C2700" s="40" t="str">
        <f t="shared" si="217"/>
        <v>lorenzo</v>
      </c>
      <c r="D2700" s="40">
        <f t="shared" si="214"/>
        <v>8</v>
      </c>
      <c r="E2700" s="40">
        <f t="shared" si="215"/>
        <v>17</v>
      </c>
      <c r="F2700" s="40" t="str">
        <f t="shared" si="216"/>
        <v>franzetti</v>
      </c>
      <c r="G2700" s="40" t="str">
        <f>VLOOKUP(F2700,'Effectif contrat'!A:B,2,FALSE)</f>
        <v>ATELIER B05</v>
      </c>
      <c r="H2700" s="31" t="s">
        <v>19</v>
      </c>
      <c r="I2700" s="31" t="s">
        <v>1572</v>
      </c>
      <c r="J2700" s="31">
        <v>11</v>
      </c>
      <c r="K2700" s="38">
        <v>3.19</v>
      </c>
      <c r="L2700" s="31">
        <v>10</v>
      </c>
      <c r="M2700" s="38">
        <v>31.9</v>
      </c>
      <c r="N2700" s="5"/>
      <c r="O2700" t="str">
        <f>VLOOKUP(I2700,Article_famille!A:B,2,FALSE)</f>
        <v>Mains</v>
      </c>
      <c r="P2700" t="e">
        <f>VLOOKUP(A2700,'Copier commandes wix'!I:N,4,FALSE)</f>
        <v>#N/A</v>
      </c>
      <c r="Q2700">
        <f>VLOOKUP(G2700,'effectif par contrat'!A:B,2,FALSE)</f>
        <v>5</v>
      </c>
    </row>
    <row r="2701" spans="1:17" x14ac:dyDescent="0.35">
      <c r="A2701" s="58" t="s">
        <v>2487</v>
      </c>
      <c r="B2701" s="40" t="s">
        <v>2486</v>
      </c>
      <c r="C2701" s="40" t="str">
        <f t="shared" si="217"/>
        <v>lorenzo</v>
      </c>
      <c r="D2701" s="40">
        <f t="shared" si="214"/>
        <v>8</v>
      </c>
      <c r="E2701" s="40">
        <f t="shared" si="215"/>
        <v>17</v>
      </c>
      <c r="F2701" s="40" t="str">
        <f t="shared" si="216"/>
        <v>franzetti</v>
      </c>
      <c r="G2701" s="40" t="str">
        <f>VLOOKUP(F2701,'Effectif contrat'!A:B,2,FALSE)</f>
        <v>ATELIER B05</v>
      </c>
      <c r="H2701" s="32" t="s">
        <v>574</v>
      </c>
      <c r="I2701" s="32" t="s">
        <v>1560</v>
      </c>
      <c r="J2701" s="32">
        <v>42</v>
      </c>
      <c r="K2701" s="39">
        <v>59.5</v>
      </c>
      <c r="L2701" s="32">
        <v>3</v>
      </c>
      <c r="M2701" s="39">
        <v>178.5</v>
      </c>
      <c r="N2701" s="6"/>
      <c r="O2701" t="str">
        <f>VLOOKUP(I2701,Article_famille!A:B,2,FALSE)</f>
        <v>Pieds</v>
      </c>
      <c r="P2701" t="e">
        <f>VLOOKUP(A2701,'Copier commandes wix'!I:N,4,FALSE)</f>
        <v>#N/A</v>
      </c>
      <c r="Q2701">
        <f>VLOOKUP(G2701,'effectif par contrat'!A:B,2,FALSE)</f>
        <v>5</v>
      </c>
    </row>
    <row r="2702" spans="1:17" x14ac:dyDescent="0.35">
      <c r="A2702" s="58" t="s">
        <v>2487</v>
      </c>
      <c r="B2702" s="40" t="s">
        <v>2486</v>
      </c>
      <c r="C2702" s="40" t="str">
        <f t="shared" si="217"/>
        <v>lorenzo</v>
      </c>
      <c r="D2702" s="40">
        <f t="shared" si="214"/>
        <v>8</v>
      </c>
      <c r="E2702" s="40">
        <f t="shared" si="215"/>
        <v>17</v>
      </c>
      <c r="F2702" s="40" t="str">
        <f t="shared" si="216"/>
        <v>franzetti</v>
      </c>
      <c r="G2702" s="40" t="str">
        <f>VLOOKUP(F2702,'Effectif contrat'!A:B,2,FALSE)</f>
        <v>ATELIER B05</v>
      </c>
      <c r="H2702" s="31" t="s">
        <v>574</v>
      </c>
      <c r="I2702" s="31" t="s">
        <v>1560</v>
      </c>
      <c r="J2702" s="31">
        <v>40</v>
      </c>
      <c r="K2702" s="38">
        <v>59.5</v>
      </c>
      <c r="L2702" s="31">
        <v>3</v>
      </c>
      <c r="M2702" s="38">
        <v>178.5</v>
      </c>
      <c r="N2702" s="5"/>
      <c r="O2702" t="str">
        <f>VLOOKUP(I2702,Article_famille!A:B,2,FALSE)</f>
        <v>Pieds</v>
      </c>
      <c r="P2702" t="e">
        <f>VLOOKUP(A2702,'Copier commandes wix'!I:N,4,FALSE)</f>
        <v>#N/A</v>
      </c>
      <c r="Q2702">
        <f>VLOOKUP(G2702,'effectif par contrat'!A:B,2,FALSE)</f>
        <v>5</v>
      </c>
    </row>
    <row r="2703" spans="1:17" x14ac:dyDescent="0.35">
      <c r="A2703" s="58" t="s">
        <v>2487</v>
      </c>
      <c r="B2703" s="40" t="s">
        <v>2486</v>
      </c>
      <c r="C2703" s="40" t="str">
        <f t="shared" si="217"/>
        <v>lorenzo</v>
      </c>
      <c r="D2703" s="40">
        <f t="shared" si="214"/>
        <v>8</v>
      </c>
      <c r="E2703" s="40">
        <f t="shared" si="215"/>
        <v>17</v>
      </c>
      <c r="F2703" s="40" t="str">
        <f t="shared" si="216"/>
        <v>franzetti</v>
      </c>
      <c r="G2703" s="40" t="str">
        <f>VLOOKUP(F2703,'Effectif contrat'!A:B,2,FALSE)</f>
        <v>ATELIER B05</v>
      </c>
      <c r="H2703" s="32" t="s">
        <v>574</v>
      </c>
      <c r="I2703" s="32" t="s">
        <v>1560</v>
      </c>
      <c r="J2703" s="32">
        <v>43</v>
      </c>
      <c r="K2703" s="39">
        <v>59.5</v>
      </c>
      <c r="L2703" s="32">
        <v>3</v>
      </c>
      <c r="M2703" s="39">
        <v>178.5</v>
      </c>
      <c r="N2703" s="6"/>
      <c r="O2703" t="str">
        <f>VLOOKUP(I2703,Article_famille!A:B,2,FALSE)</f>
        <v>Pieds</v>
      </c>
      <c r="P2703" t="e">
        <f>VLOOKUP(A2703,'Copier commandes wix'!I:N,4,FALSE)</f>
        <v>#N/A</v>
      </c>
      <c r="Q2703">
        <f>VLOOKUP(G2703,'effectif par contrat'!A:B,2,FALSE)</f>
        <v>5</v>
      </c>
    </row>
    <row r="2704" spans="1:17" x14ac:dyDescent="0.35">
      <c r="A2704" s="58" t="s">
        <v>2487</v>
      </c>
      <c r="B2704" s="40" t="s">
        <v>2486</v>
      </c>
      <c r="C2704" s="40" t="str">
        <f t="shared" si="217"/>
        <v>lorenzo</v>
      </c>
      <c r="D2704" s="40">
        <f t="shared" si="214"/>
        <v>8</v>
      </c>
      <c r="E2704" s="40">
        <f t="shared" si="215"/>
        <v>17</v>
      </c>
      <c r="F2704" s="40" t="str">
        <f t="shared" si="216"/>
        <v>franzetti</v>
      </c>
      <c r="G2704" s="40" t="str">
        <f>VLOOKUP(F2704,'Effectif contrat'!A:B,2,FALSE)</f>
        <v>ATELIER B05</v>
      </c>
      <c r="H2704" s="31" t="s">
        <v>574</v>
      </c>
      <c r="I2704" s="31" t="s">
        <v>575</v>
      </c>
      <c r="J2704" s="31">
        <v>41</v>
      </c>
      <c r="K2704" s="38">
        <v>61.5</v>
      </c>
      <c r="L2704" s="31">
        <v>3</v>
      </c>
      <c r="M2704" s="38">
        <v>184.5</v>
      </c>
      <c r="N2704" s="5"/>
      <c r="O2704" t="str">
        <f>VLOOKUP(I2704,Article_famille!A:B,2,FALSE)</f>
        <v>Pieds</v>
      </c>
      <c r="P2704" t="e">
        <f>VLOOKUP(A2704,'Copier commandes wix'!I:N,4,FALSE)</f>
        <v>#N/A</v>
      </c>
      <c r="Q2704">
        <f>VLOOKUP(G2704,'effectif par contrat'!A:B,2,FALSE)</f>
        <v>5</v>
      </c>
    </row>
    <row r="2705" spans="1:17" x14ac:dyDescent="0.35">
      <c r="A2705" s="58" t="s">
        <v>2487</v>
      </c>
      <c r="B2705" s="40" t="s">
        <v>2486</v>
      </c>
      <c r="C2705" s="40" t="str">
        <f t="shared" si="217"/>
        <v>lorenzo</v>
      </c>
      <c r="D2705" s="40">
        <f t="shared" si="214"/>
        <v>8</v>
      </c>
      <c r="E2705" s="40">
        <f t="shared" si="215"/>
        <v>17</v>
      </c>
      <c r="F2705" s="40" t="str">
        <f t="shared" si="216"/>
        <v>franzetti</v>
      </c>
      <c r="G2705" s="40" t="str">
        <f>VLOOKUP(F2705,'Effectif contrat'!A:B,2,FALSE)</f>
        <v>ATELIER B05</v>
      </c>
      <c r="H2705" s="32" t="s">
        <v>574</v>
      </c>
      <c r="I2705" s="32" t="s">
        <v>575</v>
      </c>
      <c r="J2705" s="32">
        <v>42</v>
      </c>
      <c r="K2705" s="39">
        <v>61.5</v>
      </c>
      <c r="L2705" s="32">
        <v>3</v>
      </c>
      <c r="M2705" s="39">
        <v>184.5</v>
      </c>
      <c r="N2705" s="6"/>
      <c r="O2705" t="str">
        <f>VLOOKUP(I2705,Article_famille!A:B,2,FALSE)</f>
        <v>Pieds</v>
      </c>
      <c r="P2705" t="e">
        <f>VLOOKUP(A2705,'Copier commandes wix'!I:N,4,FALSE)</f>
        <v>#N/A</v>
      </c>
      <c r="Q2705">
        <f>VLOOKUP(G2705,'effectif par contrat'!A:B,2,FALSE)</f>
        <v>5</v>
      </c>
    </row>
    <row r="2706" spans="1:17" x14ac:dyDescent="0.35">
      <c r="A2706" s="58" t="s">
        <v>2487</v>
      </c>
      <c r="B2706" s="40" t="s">
        <v>2486</v>
      </c>
      <c r="C2706" s="40" t="str">
        <f t="shared" si="217"/>
        <v>lorenzo</v>
      </c>
      <c r="D2706" s="40">
        <f t="shared" si="214"/>
        <v>8</v>
      </c>
      <c r="E2706" s="40">
        <f t="shared" si="215"/>
        <v>17</v>
      </c>
      <c r="F2706" s="40" t="str">
        <f t="shared" si="216"/>
        <v>franzetti</v>
      </c>
      <c r="G2706" s="40" t="str">
        <f>VLOOKUP(F2706,'Effectif contrat'!A:B,2,FALSE)</f>
        <v>ATELIER B05</v>
      </c>
      <c r="H2706" s="31" t="s">
        <v>574</v>
      </c>
      <c r="I2706" s="31" t="s">
        <v>1560</v>
      </c>
      <c r="J2706" s="31">
        <v>44</v>
      </c>
      <c r="K2706" s="38">
        <v>59.5</v>
      </c>
      <c r="L2706" s="31">
        <v>3</v>
      </c>
      <c r="M2706" s="38">
        <v>178.5</v>
      </c>
      <c r="N2706" s="5"/>
      <c r="O2706" t="str">
        <f>VLOOKUP(I2706,Article_famille!A:B,2,FALSE)</f>
        <v>Pieds</v>
      </c>
      <c r="P2706" t="e">
        <f>VLOOKUP(A2706,'Copier commandes wix'!I:N,4,FALSE)</f>
        <v>#N/A</v>
      </c>
      <c r="Q2706">
        <f>VLOOKUP(G2706,'effectif par contrat'!A:B,2,FALSE)</f>
        <v>5</v>
      </c>
    </row>
    <row r="2707" spans="1:17" x14ac:dyDescent="0.35">
      <c r="A2707" s="58" t="s">
        <v>2487</v>
      </c>
      <c r="B2707" s="40" t="s">
        <v>2486</v>
      </c>
      <c r="C2707" s="40" t="str">
        <f t="shared" si="217"/>
        <v>lorenzo</v>
      </c>
      <c r="D2707" s="40">
        <f t="shared" si="214"/>
        <v>8</v>
      </c>
      <c r="E2707" s="40">
        <f t="shared" si="215"/>
        <v>17</v>
      </c>
      <c r="F2707" s="40" t="str">
        <f t="shared" si="216"/>
        <v>franzetti</v>
      </c>
      <c r="G2707" s="40" t="str">
        <f>VLOOKUP(F2707,'Effectif contrat'!A:B,2,FALSE)</f>
        <v>ATELIER B05</v>
      </c>
      <c r="H2707" s="32" t="s">
        <v>574</v>
      </c>
      <c r="I2707" s="32" t="s">
        <v>575</v>
      </c>
      <c r="J2707" s="32">
        <v>45</v>
      </c>
      <c r="K2707" s="39">
        <v>61.5</v>
      </c>
      <c r="L2707" s="32">
        <v>3</v>
      </c>
      <c r="M2707" s="39">
        <v>184.5</v>
      </c>
      <c r="N2707" s="6"/>
      <c r="O2707" t="str">
        <f>VLOOKUP(I2707,Article_famille!A:B,2,FALSE)</f>
        <v>Pieds</v>
      </c>
      <c r="P2707" t="e">
        <f>VLOOKUP(A2707,'Copier commandes wix'!I:N,4,FALSE)</f>
        <v>#N/A</v>
      </c>
      <c r="Q2707">
        <f>VLOOKUP(G2707,'effectif par contrat'!A:B,2,FALSE)</f>
        <v>5</v>
      </c>
    </row>
    <row r="2708" spans="1:17" x14ac:dyDescent="0.35">
      <c r="A2708" s="58" t="s">
        <v>2487</v>
      </c>
      <c r="B2708" s="40" t="s">
        <v>2486</v>
      </c>
      <c r="C2708" s="40" t="str">
        <f t="shared" si="217"/>
        <v>lorenzo</v>
      </c>
      <c r="D2708" s="40">
        <f t="shared" si="214"/>
        <v>8</v>
      </c>
      <c r="E2708" s="40">
        <f t="shared" si="215"/>
        <v>17</v>
      </c>
      <c r="F2708" s="40" t="str">
        <f t="shared" si="216"/>
        <v>franzetti</v>
      </c>
      <c r="G2708" s="40" t="str">
        <f>VLOOKUP(F2708,'Effectif contrat'!A:B,2,FALSE)</f>
        <v>ATELIER B05</v>
      </c>
      <c r="H2708" s="31" t="s">
        <v>574</v>
      </c>
      <c r="I2708" s="31" t="s">
        <v>575</v>
      </c>
      <c r="J2708" s="31">
        <v>46</v>
      </c>
      <c r="K2708" s="38">
        <v>61.5</v>
      </c>
      <c r="L2708" s="31">
        <v>3</v>
      </c>
      <c r="M2708" s="38">
        <v>184.5</v>
      </c>
      <c r="N2708" s="5"/>
      <c r="O2708" t="str">
        <f>VLOOKUP(I2708,Article_famille!A:B,2,FALSE)</f>
        <v>Pieds</v>
      </c>
      <c r="P2708" t="e">
        <f>VLOOKUP(A2708,'Copier commandes wix'!I:N,4,FALSE)</f>
        <v>#N/A</v>
      </c>
      <c r="Q2708">
        <f>VLOOKUP(G2708,'effectif par contrat'!A:B,2,FALSE)</f>
        <v>5</v>
      </c>
    </row>
    <row r="2709" spans="1:17" x14ac:dyDescent="0.35">
      <c r="A2709" s="58" t="s">
        <v>2487</v>
      </c>
      <c r="B2709" s="40" t="s">
        <v>2486</v>
      </c>
      <c r="C2709" s="40" t="str">
        <f t="shared" si="217"/>
        <v>lorenzo</v>
      </c>
      <c r="D2709" s="40">
        <f t="shared" si="214"/>
        <v>8</v>
      </c>
      <c r="E2709" s="40">
        <f t="shared" si="215"/>
        <v>17</v>
      </c>
      <c r="F2709" s="40" t="str">
        <f t="shared" si="216"/>
        <v>franzetti</v>
      </c>
      <c r="G2709" s="40" t="str">
        <f>VLOOKUP(F2709,'Effectif contrat'!A:B,2,FALSE)</f>
        <v>ATELIER B05</v>
      </c>
      <c r="H2709" s="32" t="s">
        <v>19</v>
      </c>
      <c r="I2709" s="32" t="s">
        <v>27</v>
      </c>
      <c r="J2709" s="32"/>
      <c r="K2709" s="39">
        <v>18.350000000000001</v>
      </c>
      <c r="L2709" s="32">
        <v>20</v>
      </c>
      <c r="M2709" s="39">
        <v>367</v>
      </c>
      <c r="N2709" s="6"/>
      <c r="O2709" t="str">
        <f>VLOOKUP(I2709,Article_famille!A:B,2,FALSE)</f>
        <v>Respiratoire</v>
      </c>
      <c r="P2709" t="e">
        <f>VLOOKUP(A2709,'Copier commandes wix'!I:N,4,FALSE)</f>
        <v>#N/A</v>
      </c>
      <c r="Q2709">
        <f>VLOOKUP(G2709,'effectif par contrat'!A:B,2,FALSE)</f>
        <v>5</v>
      </c>
    </row>
    <row r="2710" spans="1:17" x14ac:dyDescent="0.35">
      <c r="A2710" s="58" t="s">
        <v>2487</v>
      </c>
      <c r="B2710" s="40" t="s">
        <v>2486</v>
      </c>
      <c r="C2710" s="40" t="str">
        <f t="shared" si="217"/>
        <v>lorenzo</v>
      </c>
      <c r="D2710" s="40">
        <f t="shared" si="214"/>
        <v>8</v>
      </c>
      <c r="E2710" s="40">
        <f t="shared" si="215"/>
        <v>17</v>
      </c>
      <c r="F2710" s="40" t="str">
        <f t="shared" si="216"/>
        <v>franzetti</v>
      </c>
      <c r="G2710" s="40" t="str">
        <f>VLOOKUP(F2710,'Effectif contrat'!A:B,2,FALSE)</f>
        <v>ATELIER B05</v>
      </c>
      <c r="H2710" s="31" t="s">
        <v>19</v>
      </c>
      <c r="I2710" s="31" t="s">
        <v>477</v>
      </c>
      <c r="J2710" s="31" t="s">
        <v>15</v>
      </c>
      <c r="K2710" s="38">
        <v>4.91</v>
      </c>
      <c r="L2710" s="31">
        <v>10</v>
      </c>
      <c r="M2710" s="38">
        <v>49.1</v>
      </c>
      <c r="N2710" s="5"/>
      <c r="O2710" t="str">
        <f>VLOOKUP(I2710,Article_famille!A:B,2,FALSE)</f>
        <v>Corps</v>
      </c>
      <c r="P2710" t="e">
        <f>VLOOKUP(A2710,'Copier commandes wix'!I:N,4,FALSE)</f>
        <v>#N/A</v>
      </c>
      <c r="Q2710">
        <f>VLOOKUP(G2710,'effectif par contrat'!A:B,2,FALSE)</f>
        <v>5</v>
      </c>
    </row>
    <row r="2711" spans="1:17" x14ac:dyDescent="0.35">
      <c r="A2711" s="58" t="s">
        <v>2487</v>
      </c>
      <c r="B2711" s="40" t="s">
        <v>2486</v>
      </c>
      <c r="C2711" s="40" t="str">
        <f t="shared" si="217"/>
        <v>lorenzo</v>
      </c>
      <c r="D2711" s="40">
        <f t="shared" si="214"/>
        <v>8</v>
      </c>
      <c r="E2711" s="40">
        <f t="shared" si="215"/>
        <v>17</v>
      </c>
      <c r="F2711" s="40" t="str">
        <f t="shared" si="216"/>
        <v>franzetti</v>
      </c>
      <c r="G2711" s="40" t="str">
        <f>VLOOKUP(F2711,'Effectif contrat'!A:B,2,FALSE)</f>
        <v>ATELIER B05</v>
      </c>
      <c r="H2711" s="32" t="s">
        <v>19</v>
      </c>
      <c r="I2711" s="32" t="s">
        <v>477</v>
      </c>
      <c r="J2711" s="32" t="s">
        <v>13</v>
      </c>
      <c r="K2711" s="39">
        <v>4.91</v>
      </c>
      <c r="L2711" s="32">
        <v>10</v>
      </c>
      <c r="M2711" s="39">
        <v>49.1</v>
      </c>
      <c r="N2711" s="6"/>
      <c r="O2711" t="str">
        <f>VLOOKUP(I2711,Article_famille!A:B,2,FALSE)</f>
        <v>Corps</v>
      </c>
      <c r="P2711" t="e">
        <f>VLOOKUP(A2711,'Copier commandes wix'!I:N,4,FALSE)</f>
        <v>#N/A</v>
      </c>
      <c r="Q2711">
        <f>VLOOKUP(G2711,'effectif par contrat'!A:B,2,FALSE)</f>
        <v>5</v>
      </c>
    </row>
    <row r="2712" spans="1:17" x14ac:dyDescent="0.35">
      <c r="A2712" s="58" t="s">
        <v>2487</v>
      </c>
      <c r="B2712" s="40" t="s">
        <v>2486</v>
      </c>
      <c r="C2712" s="40" t="str">
        <f t="shared" si="217"/>
        <v>lorenzo</v>
      </c>
      <c r="D2712" s="40">
        <f t="shared" si="214"/>
        <v>8</v>
      </c>
      <c r="E2712" s="40">
        <f t="shared" si="215"/>
        <v>17</v>
      </c>
      <c r="F2712" s="40" t="str">
        <f t="shared" si="216"/>
        <v>franzetti</v>
      </c>
      <c r="G2712" s="40" t="str">
        <f>VLOOKUP(F2712,'Effectif contrat'!A:B,2,FALSE)</f>
        <v>ATELIER B05</v>
      </c>
      <c r="H2712" s="31" t="s">
        <v>19</v>
      </c>
      <c r="I2712" s="31" t="s">
        <v>175</v>
      </c>
      <c r="J2712" s="31">
        <v>10</v>
      </c>
      <c r="K2712" s="38">
        <v>13.32</v>
      </c>
      <c r="L2712" s="31">
        <v>10</v>
      </c>
      <c r="M2712" s="38">
        <v>133.19999999999999</v>
      </c>
      <c r="N2712" s="5"/>
      <c r="O2712" t="str">
        <f>VLOOKUP(I2712,Article_famille!A:B,2,FALSE)</f>
        <v>Mains</v>
      </c>
      <c r="P2712" t="e">
        <f>VLOOKUP(A2712,'Copier commandes wix'!I:N,4,FALSE)</f>
        <v>#N/A</v>
      </c>
      <c r="Q2712">
        <f>VLOOKUP(G2712,'effectif par contrat'!A:B,2,FALSE)</f>
        <v>5</v>
      </c>
    </row>
    <row r="2713" spans="1:17" x14ac:dyDescent="0.35">
      <c r="A2713" s="58" t="s">
        <v>2488</v>
      </c>
      <c r="B2713" s="40" t="s">
        <v>18</v>
      </c>
      <c r="C2713" s="40" t="str">
        <f t="shared" si="217"/>
        <v>Romain</v>
      </c>
      <c r="D2713" s="40">
        <f t="shared" si="214"/>
        <v>7</v>
      </c>
      <c r="E2713" s="40">
        <f t="shared" si="215"/>
        <v>14</v>
      </c>
      <c r="F2713" s="40" t="str">
        <f t="shared" si="216"/>
        <v>VERGNES</v>
      </c>
      <c r="G2713" s="40" t="str">
        <f>VLOOKUP(F2713,'Effectif contrat'!A:B,2,FALSE)</f>
        <v>AIRBUS - MAINTENANCE MOSE</v>
      </c>
      <c r="H2713" s="31" t="s">
        <v>112</v>
      </c>
      <c r="I2713" s="31" t="s">
        <v>207</v>
      </c>
      <c r="J2713" s="31"/>
      <c r="K2713" s="38"/>
      <c r="L2713" s="31"/>
      <c r="M2713" s="38">
        <v>0</v>
      </c>
      <c r="N2713" s="5"/>
      <c r="O2713" t="str">
        <f>VLOOKUP(I2713,Article_famille!A:B,2,FALSE)</f>
        <v>VPI</v>
      </c>
      <c r="P2713" t="e">
        <f>VLOOKUP(A2713,'Copier commandes wix'!I:N,4,FALSE)</f>
        <v>#N/A</v>
      </c>
      <c r="Q2713">
        <f>VLOOKUP(G2713,'effectif par contrat'!A:B,2,FALSE)</f>
        <v>37</v>
      </c>
    </row>
    <row r="2714" spans="1:17" x14ac:dyDescent="0.35">
      <c r="A2714" s="58" t="s">
        <v>2489</v>
      </c>
      <c r="B2714" s="40" t="s">
        <v>1586</v>
      </c>
      <c r="C2714" s="40" t="str">
        <f t="shared" si="217"/>
        <v>EMMANUEL</v>
      </c>
      <c r="D2714" s="40">
        <f t="shared" si="214"/>
        <v>9</v>
      </c>
      <c r="E2714" s="40">
        <f t="shared" si="215"/>
        <v>16</v>
      </c>
      <c r="F2714" s="40" t="str">
        <f t="shared" si="216"/>
        <v>GRIGNON</v>
      </c>
      <c r="G2714" s="40" t="str">
        <f>VLOOKUP(F2714,'Effectif contrat'!A:B,2,FALSE)</f>
        <v>AIRBUS - MAINTENANCE MOSE</v>
      </c>
      <c r="H2714" s="31" t="s">
        <v>574</v>
      </c>
      <c r="I2714" s="31" t="s">
        <v>575</v>
      </c>
      <c r="J2714" s="31">
        <v>42</v>
      </c>
      <c r="K2714" s="38">
        <v>61.5</v>
      </c>
      <c r="L2714" s="31">
        <v>1</v>
      </c>
      <c r="M2714" s="38">
        <v>61.5</v>
      </c>
      <c r="N2714" s="5"/>
      <c r="O2714" t="str">
        <f>VLOOKUP(I2714,Article_famille!A:B,2,FALSE)</f>
        <v>Pieds</v>
      </c>
      <c r="P2714" t="e">
        <f>VLOOKUP(A2714,'Copier commandes wix'!I:N,4,FALSE)</f>
        <v>#N/A</v>
      </c>
      <c r="Q2714">
        <f>VLOOKUP(G2714,'effectif par contrat'!A:B,2,FALSE)</f>
        <v>37</v>
      </c>
    </row>
    <row r="2715" spans="1:17" x14ac:dyDescent="0.35">
      <c r="A2715" s="58" t="s">
        <v>2490</v>
      </c>
      <c r="B2715" s="40" t="s">
        <v>580</v>
      </c>
      <c r="C2715" s="40" t="str">
        <f t="shared" si="217"/>
        <v>romain</v>
      </c>
      <c r="D2715" s="40">
        <f t="shared" si="214"/>
        <v>7</v>
      </c>
      <c r="E2715" s="40">
        <f t="shared" si="215"/>
        <v>14</v>
      </c>
      <c r="F2715" s="40" t="str">
        <f t="shared" si="216"/>
        <v>VERGNES</v>
      </c>
      <c r="G2715" s="40" t="str">
        <f>VLOOKUP(F2715,'Effectif contrat'!A:B,2,FALSE)</f>
        <v>AIRBUS - MAINTENANCE MOSE</v>
      </c>
      <c r="H2715" s="31" t="s">
        <v>112</v>
      </c>
      <c r="I2715" s="31" t="s">
        <v>113</v>
      </c>
      <c r="J2715" s="31"/>
      <c r="K2715" s="38"/>
      <c r="L2715" s="31"/>
      <c r="M2715" s="38">
        <v>0</v>
      </c>
      <c r="N2715" s="5"/>
      <c r="O2715" t="str">
        <f>VLOOKUP(I2715,Article_famille!A:B,2,FALSE)</f>
        <v>VPI</v>
      </c>
      <c r="P2715" t="e">
        <f>VLOOKUP(A2715,'Copier commandes wix'!I:N,4,FALSE)</f>
        <v>#N/A</v>
      </c>
      <c r="Q2715">
        <f>VLOOKUP(G2715,'effectif par contrat'!A:B,2,FALSE)</f>
        <v>37</v>
      </c>
    </row>
    <row r="2716" spans="1:17" x14ac:dyDescent="0.35">
      <c r="A2716" s="58" t="s">
        <v>2490</v>
      </c>
      <c r="B2716" s="40" t="s">
        <v>580</v>
      </c>
      <c r="C2716" s="40" t="str">
        <f t="shared" si="217"/>
        <v>romain</v>
      </c>
      <c r="D2716" s="40">
        <f t="shared" si="214"/>
        <v>7</v>
      </c>
      <c r="E2716" s="40">
        <f t="shared" si="215"/>
        <v>14</v>
      </c>
      <c r="F2716" s="40" t="str">
        <f t="shared" si="216"/>
        <v>VERGNES</v>
      </c>
      <c r="G2716" s="40" t="str">
        <f>VLOOKUP(F2716,'Effectif contrat'!A:B,2,FALSE)</f>
        <v>AIRBUS - MAINTENANCE MOSE</v>
      </c>
      <c r="H2716" s="32" t="s">
        <v>112</v>
      </c>
      <c r="I2716" s="32" t="s">
        <v>207</v>
      </c>
      <c r="J2716" s="32"/>
      <c r="K2716" s="39"/>
      <c r="L2716" s="32"/>
      <c r="M2716" s="39">
        <v>0</v>
      </c>
      <c r="N2716" s="6"/>
      <c r="O2716" t="str">
        <f>VLOOKUP(I2716,Article_famille!A:B,2,FALSE)</f>
        <v>VPI</v>
      </c>
      <c r="P2716" t="e">
        <f>VLOOKUP(A2716,'Copier commandes wix'!I:N,4,FALSE)</f>
        <v>#N/A</v>
      </c>
      <c r="Q2716">
        <f>VLOOKUP(G2716,'effectif par contrat'!A:B,2,FALSE)</f>
        <v>37</v>
      </c>
    </row>
    <row r="2717" spans="1:17" x14ac:dyDescent="0.35">
      <c r="A2717" s="58" t="s">
        <v>2491</v>
      </c>
      <c r="B2717" s="40" t="s">
        <v>18</v>
      </c>
      <c r="C2717" s="40" t="str">
        <f t="shared" si="217"/>
        <v>Romain</v>
      </c>
      <c r="D2717" s="40">
        <f t="shared" si="214"/>
        <v>7</v>
      </c>
      <c r="E2717" s="40">
        <f t="shared" si="215"/>
        <v>14</v>
      </c>
      <c r="F2717" s="40" t="str">
        <f t="shared" si="216"/>
        <v>VERGNES</v>
      </c>
      <c r="G2717" s="40" t="str">
        <f>VLOOKUP(F2717,'Effectif contrat'!A:B,2,FALSE)</f>
        <v>AIRBUS - MAINTENANCE MOSE</v>
      </c>
      <c r="H2717" s="31" t="s">
        <v>574</v>
      </c>
      <c r="I2717" s="31" t="s">
        <v>575</v>
      </c>
      <c r="J2717" s="31">
        <v>43</v>
      </c>
      <c r="K2717" s="38">
        <v>61.5</v>
      </c>
      <c r="L2717" s="31">
        <v>1</v>
      </c>
      <c r="M2717" s="38">
        <v>61.5</v>
      </c>
      <c r="N2717" s="5"/>
      <c r="O2717" t="str">
        <f>VLOOKUP(I2717,Article_famille!A:B,2,FALSE)</f>
        <v>Pieds</v>
      </c>
      <c r="P2717" t="e">
        <f>VLOOKUP(A2717,'Copier commandes wix'!I:N,4,FALSE)</f>
        <v>#N/A</v>
      </c>
      <c r="Q2717">
        <f>VLOOKUP(G2717,'effectif par contrat'!A:B,2,FALSE)</f>
        <v>37</v>
      </c>
    </row>
    <row r="2718" spans="1:17" x14ac:dyDescent="0.35">
      <c r="A2718" s="58" t="s">
        <v>2492</v>
      </c>
      <c r="B2718" s="40" t="s">
        <v>573</v>
      </c>
      <c r="C2718" s="40" t="str">
        <f t="shared" si="217"/>
        <v>MAXIME</v>
      </c>
      <c r="D2718" s="40">
        <f t="shared" si="214"/>
        <v>7</v>
      </c>
      <c r="E2718" s="40">
        <f t="shared" si="215"/>
        <v>13</v>
      </c>
      <c r="F2718" s="40" t="str">
        <f t="shared" si="216"/>
        <v>SANDRE</v>
      </c>
      <c r="G2718" s="40" t="str">
        <f>VLOOKUP(F2718,'Effectif contrat'!A:B,2,FALSE)</f>
        <v xml:space="preserve">AIRBUS - MAINTENANCE OES </v>
      </c>
      <c r="H2718" s="31" t="s">
        <v>112</v>
      </c>
      <c r="I2718" s="31" t="s">
        <v>113</v>
      </c>
      <c r="J2718" s="31"/>
      <c r="K2718" s="38"/>
      <c r="L2718" s="31"/>
      <c r="M2718" s="38">
        <v>0</v>
      </c>
      <c r="N2718" s="5"/>
      <c r="O2718" t="str">
        <f>VLOOKUP(I2718,Article_famille!A:B,2,FALSE)</f>
        <v>VPI</v>
      </c>
      <c r="P2718" t="e">
        <f>VLOOKUP(A2718,'Copier commandes wix'!I:N,4,FALSE)</f>
        <v>#N/A</v>
      </c>
      <c r="Q2718">
        <f>VLOOKUP(G2718,'effectif par contrat'!A:B,2,FALSE)</f>
        <v>34</v>
      </c>
    </row>
    <row r="2719" spans="1:17" x14ac:dyDescent="0.35">
      <c r="A2719" s="58" t="s">
        <v>2493</v>
      </c>
      <c r="B2719" s="40" t="s">
        <v>2265</v>
      </c>
      <c r="C2719" s="40" t="str">
        <f t="shared" si="217"/>
        <v>Florian</v>
      </c>
      <c r="D2719" s="40">
        <f t="shared" si="214"/>
        <v>8</v>
      </c>
      <c r="E2719" s="40">
        <f t="shared" si="215"/>
        <v>15</v>
      </c>
      <c r="F2719" s="40" t="str">
        <f t="shared" si="216"/>
        <v>Saisset</v>
      </c>
      <c r="G2719" s="40" t="str">
        <f>VLOOKUP(F2719,'Effectif contrat'!A:B,2,FALSE)</f>
        <v>CLIENTS DIVERS - TRAVAUX &amp; MAINTENANCE</v>
      </c>
      <c r="H2719" s="31" t="s">
        <v>112</v>
      </c>
      <c r="I2719" s="31" t="s">
        <v>203</v>
      </c>
      <c r="J2719" s="31"/>
      <c r="K2719" s="38"/>
      <c r="L2719" s="31"/>
      <c r="M2719" s="38">
        <v>0</v>
      </c>
      <c r="N2719" s="5"/>
      <c r="O2719" t="str">
        <f>VLOOKUP(I2719,Article_famille!A:B,2,FALSE)</f>
        <v>VPI</v>
      </c>
      <c r="P2719" t="e">
        <f>VLOOKUP(A2719,'Copier commandes wix'!I:N,4,FALSE)</f>
        <v>#N/A</v>
      </c>
      <c r="Q2719">
        <f>VLOOKUP(G2719,'effectif par contrat'!A:B,2,FALSE)</f>
        <v>8</v>
      </c>
    </row>
    <row r="2720" spans="1:17" x14ac:dyDescent="0.35">
      <c r="A2720" s="58" t="s">
        <v>2493</v>
      </c>
      <c r="B2720" s="40" t="s">
        <v>2265</v>
      </c>
      <c r="C2720" s="40" t="str">
        <f t="shared" si="217"/>
        <v>Florian</v>
      </c>
      <c r="D2720" s="40">
        <f t="shared" si="214"/>
        <v>8</v>
      </c>
      <c r="E2720" s="40">
        <f t="shared" si="215"/>
        <v>15</v>
      </c>
      <c r="F2720" s="40" t="str">
        <f t="shared" si="216"/>
        <v>Saisset</v>
      </c>
      <c r="G2720" s="40" t="str">
        <f>VLOOKUP(F2720,'Effectif contrat'!A:B,2,FALSE)</f>
        <v>CLIENTS DIVERS - TRAVAUX &amp; MAINTENANCE</v>
      </c>
      <c r="H2720" s="32" t="s">
        <v>112</v>
      </c>
      <c r="I2720" s="32" t="s">
        <v>211</v>
      </c>
      <c r="J2720" s="32"/>
      <c r="K2720" s="39"/>
      <c r="L2720" s="32"/>
      <c r="M2720" s="39">
        <v>0</v>
      </c>
      <c r="N2720" s="6"/>
      <c r="O2720" t="str">
        <f>VLOOKUP(I2720,Article_famille!A:B,2,FALSE)</f>
        <v>VPI</v>
      </c>
      <c r="P2720" t="e">
        <f>VLOOKUP(A2720,'Copier commandes wix'!I:N,4,FALSE)</f>
        <v>#N/A</v>
      </c>
      <c r="Q2720">
        <f>VLOOKUP(G2720,'effectif par contrat'!A:B,2,FALSE)</f>
        <v>8</v>
      </c>
    </row>
    <row r="2721" spans="1:17" x14ac:dyDescent="0.35">
      <c r="A2721" s="58" t="s">
        <v>2494</v>
      </c>
      <c r="B2721" s="40" t="s">
        <v>18</v>
      </c>
      <c r="C2721" s="40" t="str">
        <f t="shared" si="217"/>
        <v>Romain</v>
      </c>
      <c r="D2721" s="40">
        <f t="shared" si="214"/>
        <v>7</v>
      </c>
      <c r="E2721" s="40">
        <f t="shared" si="215"/>
        <v>14</v>
      </c>
      <c r="F2721" s="40" t="str">
        <f t="shared" si="216"/>
        <v>VERGNES</v>
      </c>
      <c r="G2721" s="40" t="str">
        <f>VLOOKUP(F2721,'Effectif contrat'!A:B,2,FALSE)</f>
        <v>AIRBUS - MAINTENANCE MOSE</v>
      </c>
      <c r="H2721" s="31" t="s">
        <v>112</v>
      </c>
      <c r="I2721" s="31" t="s">
        <v>113</v>
      </c>
      <c r="J2721" s="31"/>
      <c r="K2721" s="38"/>
      <c r="L2721" s="31"/>
      <c r="M2721" s="38">
        <v>0</v>
      </c>
      <c r="N2721" s="5"/>
      <c r="O2721" t="str">
        <f>VLOOKUP(I2721,Article_famille!A:B,2,FALSE)</f>
        <v>VPI</v>
      </c>
      <c r="P2721" t="e">
        <f>VLOOKUP(A2721,'Copier commandes wix'!I:N,4,FALSE)</f>
        <v>#N/A</v>
      </c>
      <c r="Q2721">
        <f>VLOOKUP(G2721,'effectif par contrat'!A:B,2,FALSE)</f>
        <v>37</v>
      </c>
    </row>
    <row r="2722" spans="1:17" x14ac:dyDescent="0.35">
      <c r="A2722" s="58" t="s">
        <v>2494</v>
      </c>
      <c r="B2722" s="40" t="s">
        <v>18</v>
      </c>
      <c r="C2722" s="40" t="str">
        <f t="shared" si="217"/>
        <v>Romain</v>
      </c>
      <c r="D2722" s="40">
        <f t="shared" si="214"/>
        <v>7</v>
      </c>
      <c r="E2722" s="40">
        <f t="shared" si="215"/>
        <v>14</v>
      </c>
      <c r="F2722" s="40" t="str">
        <f t="shared" si="216"/>
        <v>VERGNES</v>
      </c>
      <c r="G2722" s="40" t="str">
        <f>VLOOKUP(F2722,'Effectif contrat'!A:B,2,FALSE)</f>
        <v>AIRBUS - MAINTENANCE MOSE</v>
      </c>
      <c r="H2722" s="31" t="s">
        <v>574</v>
      </c>
      <c r="I2722" s="31" t="s">
        <v>575</v>
      </c>
      <c r="J2722" s="31">
        <v>44</v>
      </c>
      <c r="K2722" s="38">
        <v>61.5</v>
      </c>
      <c r="L2722" s="31">
        <v>1</v>
      </c>
      <c r="M2722" s="38">
        <v>61.5</v>
      </c>
      <c r="N2722" s="5"/>
      <c r="O2722" t="str">
        <f>VLOOKUP(I2722,Article_famille!A:B,2,FALSE)</f>
        <v>Pieds</v>
      </c>
      <c r="P2722" t="e">
        <f>VLOOKUP(A2722,'Copier commandes wix'!I:N,4,FALSE)</f>
        <v>#N/A</v>
      </c>
      <c r="Q2722">
        <f>VLOOKUP(G2722,'effectif par contrat'!A:B,2,FALSE)</f>
        <v>37</v>
      </c>
    </row>
    <row r="2723" spans="1:17" x14ac:dyDescent="0.35">
      <c r="A2723" s="58" t="s">
        <v>2494</v>
      </c>
      <c r="B2723" s="40" t="s">
        <v>18</v>
      </c>
      <c r="C2723" s="40" t="str">
        <f t="shared" si="217"/>
        <v>Romain</v>
      </c>
      <c r="D2723" s="40">
        <f t="shared" si="214"/>
        <v>7</v>
      </c>
      <c r="E2723" s="40">
        <f t="shared" si="215"/>
        <v>14</v>
      </c>
      <c r="F2723" s="40" t="str">
        <f t="shared" si="216"/>
        <v>VERGNES</v>
      </c>
      <c r="G2723" s="40" t="str">
        <f>VLOOKUP(F2723,'Effectif contrat'!A:B,2,FALSE)</f>
        <v>AIRBUS - MAINTENANCE MOSE</v>
      </c>
      <c r="H2723" s="32" t="s">
        <v>574</v>
      </c>
      <c r="I2723" s="32" t="s">
        <v>1560</v>
      </c>
      <c r="J2723" s="32">
        <v>42</v>
      </c>
      <c r="K2723" s="39">
        <v>59.5</v>
      </c>
      <c r="L2723" s="32">
        <v>1</v>
      </c>
      <c r="M2723" s="39">
        <v>59.5</v>
      </c>
      <c r="N2723" s="6"/>
      <c r="O2723" t="str">
        <f>VLOOKUP(I2723,Article_famille!A:B,2,FALSE)</f>
        <v>Pieds</v>
      </c>
      <c r="P2723" t="e">
        <f>VLOOKUP(A2723,'Copier commandes wix'!I:N,4,FALSE)</f>
        <v>#N/A</v>
      </c>
      <c r="Q2723">
        <f>VLOOKUP(G2723,'effectif par contrat'!A:B,2,FALSE)</f>
        <v>37</v>
      </c>
    </row>
    <row r="2724" spans="1:17" x14ac:dyDescent="0.35">
      <c r="A2724" s="58" t="s">
        <v>2496</v>
      </c>
      <c r="B2724" s="40" t="s">
        <v>2495</v>
      </c>
      <c r="C2724" s="40" t="str">
        <f t="shared" si="217"/>
        <v>vincent</v>
      </c>
      <c r="D2724" s="40">
        <f t="shared" si="214"/>
        <v>8</v>
      </c>
      <c r="E2724" s="40">
        <f t="shared" si="215"/>
        <v>18</v>
      </c>
      <c r="F2724" s="40" t="str">
        <f t="shared" si="216"/>
        <v>maintenant</v>
      </c>
      <c r="G2724" s="40" t="str">
        <f>VLOOKUP(F2724,'Effectif contrat'!A:B,2,FALSE)</f>
        <v>AIRBUS - TRAVAUX FAL</v>
      </c>
      <c r="H2724" s="31" t="s">
        <v>112</v>
      </c>
      <c r="I2724" s="31" t="s">
        <v>607</v>
      </c>
      <c r="J2724" s="31"/>
      <c r="K2724" s="38"/>
      <c r="L2724" s="31"/>
      <c r="M2724" s="38">
        <v>0</v>
      </c>
      <c r="N2724" s="5"/>
      <c r="O2724" t="str">
        <f>VLOOKUP(I2724,Article_famille!A:B,2,FALSE)</f>
        <v>VPI</v>
      </c>
      <c r="P2724" t="e">
        <f>VLOOKUP(A2724,'Copier commandes wix'!I:N,4,FALSE)</f>
        <v>#N/A</v>
      </c>
      <c r="Q2724">
        <f>VLOOKUP(G2724,'effectif par contrat'!A:B,2,FALSE)</f>
        <v>5</v>
      </c>
    </row>
    <row r="2725" spans="1:17" x14ac:dyDescent="0.35">
      <c r="A2725" s="58" t="s">
        <v>2496</v>
      </c>
      <c r="B2725" s="40" t="s">
        <v>2495</v>
      </c>
      <c r="C2725" s="40" t="str">
        <f t="shared" si="217"/>
        <v>vincent</v>
      </c>
      <c r="D2725" s="40">
        <f t="shared" si="214"/>
        <v>8</v>
      </c>
      <c r="E2725" s="40">
        <f t="shared" si="215"/>
        <v>18</v>
      </c>
      <c r="F2725" s="40" t="str">
        <f t="shared" si="216"/>
        <v>maintenant</v>
      </c>
      <c r="G2725" s="40" t="str">
        <f>VLOOKUP(F2725,'Effectif contrat'!A:B,2,FALSE)</f>
        <v>AIRBUS - TRAVAUX FAL</v>
      </c>
      <c r="H2725" s="31" t="s">
        <v>112</v>
      </c>
      <c r="I2725" s="31" t="s">
        <v>609</v>
      </c>
      <c r="J2725" s="31"/>
      <c r="K2725" s="38"/>
      <c r="L2725" s="31"/>
      <c r="M2725" s="38">
        <v>0</v>
      </c>
      <c r="N2725" s="5"/>
      <c r="O2725" t="str">
        <f>VLOOKUP(I2725,Article_famille!A:B,2,FALSE)</f>
        <v>VPI</v>
      </c>
      <c r="P2725" t="e">
        <f>VLOOKUP(A2725,'Copier commandes wix'!I:N,4,FALSE)</f>
        <v>#N/A</v>
      </c>
      <c r="Q2725">
        <f>VLOOKUP(G2725,'effectif par contrat'!A:B,2,FALSE)</f>
        <v>5</v>
      </c>
    </row>
    <row r="2726" spans="1:17" x14ac:dyDescent="0.35">
      <c r="A2726" s="58" t="s">
        <v>2497</v>
      </c>
      <c r="B2726" s="40" t="s">
        <v>457</v>
      </c>
      <c r="C2726" s="40" t="str">
        <f t="shared" si="217"/>
        <v>Benjamin</v>
      </c>
      <c r="D2726" s="40">
        <f t="shared" si="214"/>
        <v>9</v>
      </c>
      <c r="E2726" s="40">
        <f t="shared" si="215"/>
        <v>18</v>
      </c>
      <c r="F2726" s="40" t="str">
        <f t="shared" si="216"/>
        <v>Cabrignac</v>
      </c>
      <c r="G2726" s="40" t="str">
        <f>VLOOKUP(F2726,'Effectif contrat'!A:B,2,FALSE)</f>
        <v>CLIENTS DIVERS - TRAVAUX &amp; MAINTENANCE</v>
      </c>
      <c r="H2726" s="31" t="s">
        <v>19</v>
      </c>
      <c r="I2726" s="31" t="s">
        <v>562</v>
      </c>
      <c r="J2726" s="31" t="s">
        <v>13</v>
      </c>
      <c r="K2726" s="38">
        <v>43.33</v>
      </c>
      <c r="L2726" s="31">
        <v>1</v>
      </c>
      <c r="M2726" s="38">
        <v>43.33</v>
      </c>
      <c r="N2726" s="5"/>
      <c r="O2726" t="str">
        <f>VLOOKUP(I2726,Article_famille!A:B,2,FALSE)</f>
        <v>Travail en hauteur</v>
      </c>
      <c r="P2726" t="e">
        <f>VLOOKUP(A2726,'Copier commandes wix'!I:N,4,FALSE)</f>
        <v>#N/A</v>
      </c>
      <c r="Q2726">
        <f>VLOOKUP(G2726,'effectif par contrat'!A:B,2,FALSE)</f>
        <v>8</v>
      </c>
    </row>
    <row r="2727" spans="1:17" x14ac:dyDescent="0.35">
      <c r="A2727" s="58" t="s">
        <v>2497</v>
      </c>
      <c r="B2727" s="40" t="s">
        <v>457</v>
      </c>
      <c r="C2727" s="40" t="str">
        <f t="shared" si="217"/>
        <v>Benjamin</v>
      </c>
      <c r="D2727" s="40">
        <f t="shared" ref="D2727:D2742" si="218">LEN(C2727)+1</f>
        <v>9</v>
      </c>
      <c r="E2727" s="40">
        <f t="shared" ref="E2727:E2742" si="219">LEN(B2727)</f>
        <v>18</v>
      </c>
      <c r="F2727" s="40" t="str">
        <f t="shared" si="216"/>
        <v>Cabrignac</v>
      </c>
      <c r="G2727" s="40" t="str">
        <f>VLOOKUP(F2727,'Effectif contrat'!A:B,2,FALSE)</f>
        <v>CLIENTS DIVERS - TRAVAUX &amp; MAINTENANCE</v>
      </c>
      <c r="H2727" s="32" t="s">
        <v>19</v>
      </c>
      <c r="I2727" s="32" t="s">
        <v>561</v>
      </c>
      <c r="J2727" s="32"/>
      <c r="K2727" s="39">
        <v>105.35</v>
      </c>
      <c r="L2727" s="32">
        <v>1</v>
      </c>
      <c r="M2727" s="39">
        <v>105.35</v>
      </c>
      <c r="N2727" s="6"/>
      <c r="O2727" t="str">
        <f>VLOOKUP(I2727,Article_famille!A:B,2,FALSE)</f>
        <v>Travail en hauteur</v>
      </c>
      <c r="P2727" t="e">
        <f>VLOOKUP(A2727,'Copier commandes wix'!I:N,4,FALSE)</f>
        <v>#N/A</v>
      </c>
      <c r="Q2727">
        <f>VLOOKUP(G2727,'effectif par contrat'!A:B,2,FALSE)</f>
        <v>8</v>
      </c>
    </row>
    <row r="2728" spans="1:17" x14ac:dyDescent="0.35">
      <c r="A2728" s="58" t="s">
        <v>2497</v>
      </c>
      <c r="B2728" s="40" t="s">
        <v>457</v>
      </c>
      <c r="C2728" s="40" t="str">
        <f t="shared" si="217"/>
        <v>Benjamin</v>
      </c>
      <c r="D2728" s="40">
        <f t="shared" si="218"/>
        <v>9</v>
      </c>
      <c r="E2728" s="40">
        <f t="shared" si="219"/>
        <v>18</v>
      </c>
      <c r="F2728" s="40" t="str">
        <f t="shared" si="216"/>
        <v>Cabrignac</v>
      </c>
      <c r="G2728" s="40" t="str">
        <f>VLOOKUP(F2728,'Effectif contrat'!A:B,2,FALSE)</f>
        <v>CLIENTS DIVERS - TRAVAUX &amp; MAINTENANCE</v>
      </c>
      <c r="H2728" s="31" t="s">
        <v>25</v>
      </c>
      <c r="I2728" s="31" t="s">
        <v>183</v>
      </c>
      <c r="J2728" s="31"/>
      <c r="K2728" s="38">
        <v>56.22</v>
      </c>
      <c r="L2728" s="31">
        <v>1</v>
      </c>
      <c r="M2728" s="38">
        <v>56.22</v>
      </c>
      <c r="N2728" s="5"/>
      <c r="O2728" t="str">
        <f>VLOOKUP(I2728,Article_famille!A:B,2,FALSE)</f>
        <v>Travail en hauteur</v>
      </c>
      <c r="P2728" t="e">
        <f>VLOOKUP(A2728,'Copier commandes wix'!I:N,4,FALSE)</f>
        <v>#N/A</v>
      </c>
      <c r="Q2728">
        <f>VLOOKUP(G2728,'effectif par contrat'!A:B,2,FALSE)</f>
        <v>8</v>
      </c>
    </row>
    <row r="2729" spans="1:17" x14ac:dyDescent="0.35">
      <c r="A2729" s="58" t="s">
        <v>2498</v>
      </c>
      <c r="B2729" s="40" t="s">
        <v>489</v>
      </c>
      <c r="C2729" s="40" t="str">
        <f t="shared" si="217"/>
        <v>Ali</v>
      </c>
      <c r="D2729" s="40">
        <f t="shared" si="218"/>
        <v>4</v>
      </c>
      <c r="E2729" s="40">
        <f t="shared" si="219"/>
        <v>11</v>
      </c>
      <c r="F2729" s="40" t="str">
        <f t="shared" si="216"/>
        <v>ENNAFII</v>
      </c>
      <c r="G2729" s="40" t="str">
        <f>VLOOKUP(F2729,'Effectif contrat'!A:B,2,FALSE)</f>
        <v>SAFRAN NACELLES - MAINTENANCE</v>
      </c>
      <c r="H2729" s="31" t="s">
        <v>19</v>
      </c>
      <c r="I2729" s="31" t="s">
        <v>229</v>
      </c>
      <c r="J2729" s="31">
        <v>41</v>
      </c>
      <c r="K2729" s="38">
        <v>35.89</v>
      </c>
      <c r="L2729" s="31">
        <v>1</v>
      </c>
      <c r="M2729" s="38">
        <v>35.89</v>
      </c>
      <c r="N2729" s="5"/>
      <c r="O2729" t="str">
        <f>VLOOKUP(I2729,Article_famille!A:B,2,FALSE)</f>
        <v>Pieds</v>
      </c>
      <c r="P2729" t="e">
        <f>VLOOKUP(A2729,'Copier commandes wix'!I:N,4,FALSE)</f>
        <v>#N/A</v>
      </c>
      <c r="Q2729">
        <f>VLOOKUP(G2729,'effectif par contrat'!A:B,2,FALSE)</f>
        <v>12</v>
      </c>
    </row>
    <row r="2730" spans="1:17" x14ac:dyDescent="0.35">
      <c r="A2730" s="58" t="s">
        <v>2500</v>
      </c>
      <c r="B2730" s="40" t="s">
        <v>2499</v>
      </c>
      <c r="C2730" s="40" t="str">
        <f t="shared" si="217"/>
        <v>Stéphane</v>
      </c>
      <c r="D2730" s="40">
        <f t="shared" si="218"/>
        <v>9</v>
      </c>
      <c r="E2730" s="40">
        <f t="shared" si="219"/>
        <v>18</v>
      </c>
      <c r="F2730" s="40" t="str">
        <f t="shared" si="216"/>
        <v>BERRIGAUD</v>
      </c>
      <c r="G2730" s="40" t="str">
        <f>VLOOKUP(F2730,'Effectif contrat'!A:B,2,FALSE)</f>
        <v>SAFRAN NACELLES - MAINTENANCE</v>
      </c>
      <c r="H2730" s="31" t="s">
        <v>19</v>
      </c>
      <c r="I2730" s="31" t="s">
        <v>455</v>
      </c>
      <c r="J2730" s="31">
        <v>42</v>
      </c>
      <c r="K2730" s="38">
        <v>45.67</v>
      </c>
      <c r="L2730" s="31">
        <v>1</v>
      </c>
      <c r="M2730" s="38">
        <v>45.67</v>
      </c>
      <c r="N2730" s="5"/>
      <c r="O2730" t="str">
        <f>VLOOKUP(I2730,Article_famille!A:B,2,FALSE)</f>
        <v>Pieds</v>
      </c>
      <c r="P2730" t="e">
        <f>VLOOKUP(A2730,'Copier commandes wix'!I:N,4,FALSE)</f>
        <v>#N/A</v>
      </c>
      <c r="Q2730">
        <f>VLOOKUP(G2730,'effectif par contrat'!A:B,2,FALSE)</f>
        <v>12</v>
      </c>
    </row>
    <row r="2731" spans="1:17" x14ac:dyDescent="0.35">
      <c r="A2731" s="58" t="s">
        <v>2501</v>
      </c>
      <c r="B2731" s="40" t="s">
        <v>557</v>
      </c>
      <c r="C2731" s="40" t="str">
        <f t="shared" si="217"/>
        <v>Benoit</v>
      </c>
      <c r="D2731" s="40">
        <f t="shared" si="218"/>
        <v>7</v>
      </c>
      <c r="E2731" s="40">
        <f t="shared" si="219"/>
        <v>12</v>
      </c>
      <c r="F2731" s="40" t="str">
        <f t="shared" si="216"/>
        <v>GREIN</v>
      </c>
      <c r="G2731" s="40" t="str">
        <f>VLOOKUP(F2731,'Effectif contrat'!A:B,2,FALSE)</f>
        <v>METHODES</v>
      </c>
      <c r="H2731" s="31" t="s">
        <v>2307</v>
      </c>
      <c r="I2731" s="31" t="s">
        <v>2308</v>
      </c>
      <c r="J2731" s="31"/>
      <c r="K2731" s="38">
        <v>14.5</v>
      </c>
      <c r="L2731" s="31">
        <v>2</v>
      </c>
      <c r="M2731" s="38">
        <v>29</v>
      </c>
      <c r="N2731" s="5"/>
      <c r="O2731" t="str">
        <f>VLOOKUP(I2731,Article_famille!A:B,2,FALSE)</f>
        <v>Tête</v>
      </c>
      <c r="P2731" t="e">
        <f>VLOOKUP(A2731,'Copier commandes wix'!I:N,4,FALSE)</f>
        <v>#N/A</v>
      </c>
      <c r="Q2731">
        <f>VLOOKUP(G2731,'effectif par contrat'!A:B,2,FALSE)</f>
        <v>9</v>
      </c>
    </row>
    <row r="2732" spans="1:17" x14ac:dyDescent="0.35">
      <c r="A2732" s="58" t="s">
        <v>2501</v>
      </c>
      <c r="B2732" s="40" t="s">
        <v>557</v>
      </c>
      <c r="C2732" s="40" t="str">
        <f t="shared" si="217"/>
        <v>Benoit</v>
      </c>
      <c r="D2732" s="40">
        <f t="shared" si="218"/>
        <v>7</v>
      </c>
      <c r="E2732" s="40">
        <f t="shared" si="219"/>
        <v>12</v>
      </c>
      <c r="F2732" s="40" t="str">
        <f t="shared" si="216"/>
        <v>GREIN</v>
      </c>
      <c r="G2732" s="40" t="str">
        <f>VLOOKUP(F2732,'Effectif contrat'!A:B,2,FALSE)</f>
        <v>METHODES</v>
      </c>
      <c r="H2732" s="32" t="s">
        <v>19</v>
      </c>
      <c r="I2732" s="32" t="s">
        <v>20</v>
      </c>
      <c r="J2732" s="32">
        <v>10</v>
      </c>
      <c r="K2732" s="39">
        <v>3.71</v>
      </c>
      <c r="L2732" s="32">
        <v>5</v>
      </c>
      <c r="M2732" s="39">
        <v>18.55</v>
      </c>
      <c r="N2732" s="6"/>
      <c r="O2732" t="str">
        <f>VLOOKUP(I2732,Article_famille!A:B,2,FALSE)</f>
        <v>Mains</v>
      </c>
      <c r="P2732" t="e">
        <f>VLOOKUP(A2732,'Copier commandes wix'!I:N,4,FALSE)</f>
        <v>#N/A</v>
      </c>
      <c r="Q2732">
        <f>VLOOKUP(G2732,'effectif par contrat'!A:B,2,FALSE)</f>
        <v>9</v>
      </c>
    </row>
    <row r="2733" spans="1:17" x14ac:dyDescent="0.35">
      <c r="A2733" s="58" t="s">
        <v>2501</v>
      </c>
      <c r="B2733" s="40" t="s">
        <v>557</v>
      </c>
      <c r="C2733" s="40" t="str">
        <f t="shared" si="217"/>
        <v>Benoit</v>
      </c>
      <c r="D2733" s="40">
        <f t="shared" si="218"/>
        <v>7</v>
      </c>
      <c r="E2733" s="40">
        <f t="shared" si="219"/>
        <v>12</v>
      </c>
      <c r="F2733" s="40" t="str">
        <f t="shared" si="216"/>
        <v>GREIN</v>
      </c>
      <c r="G2733" s="40" t="str">
        <f>VLOOKUP(F2733,'Effectif contrat'!A:B,2,FALSE)</f>
        <v>METHODES</v>
      </c>
      <c r="H2733" s="31" t="s">
        <v>19</v>
      </c>
      <c r="I2733" s="31" t="s">
        <v>20</v>
      </c>
      <c r="J2733" s="31">
        <v>9</v>
      </c>
      <c r="K2733" s="38">
        <v>3.71</v>
      </c>
      <c r="L2733" s="31">
        <v>1</v>
      </c>
      <c r="M2733" s="38">
        <v>3.71</v>
      </c>
      <c r="N2733" s="5"/>
      <c r="O2733" t="str">
        <f>VLOOKUP(I2733,Article_famille!A:B,2,FALSE)</f>
        <v>Mains</v>
      </c>
      <c r="P2733" t="e">
        <f>VLOOKUP(A2733,'Copier commandes wix'!I:N,4,FALSE)</f>
        <v>#N/A</v>
      </c>
      <c r="Q2733">
        <f>VLOOKUP(G2733,'effectif par contrat'!A:B,2,FALSE)</f>
        <v>9</v>
      </c>
    </row>
    <row r="2734" spans="1:17" x14ac:dyDescent="0.35">
      <c r="A2734" s="58" t="s">
        <v>2501</v>
      </c>
      <c r="B2734" s="40" t="s">
        <v>557</v>
      </c>
      <c r="C2734" s="40" t="str">
        <f t="shared" si="217"/>
        <v>Benoit</v>
      </c>
      <c r="D2734" s="40">
        <f t="shared" si="218"/>
        <v>7</v>
      </c>
      <c r="E2734" s="40">
        <f t="shared" si="219"/>
        <v>12</v>
      </c>
      <c r="F2734" s="40" t="str">
        <f t="shared" si="216"/>
        <v>GREIN</v>
      </c>
      <c r="G2734" s="40" t="str">
        <f>VLOOKUP(F2734,'Effectif contrat'!A:B,2,FALSE)</f>
        <v>METHODES</v>
      </c>
      <c r="H2734" s="32" t="s">
        <v>19</v>
      </c>
      <c r="I2734" s="32" t="s">
        <v>525</v>
      </c>
      <c r="J2734" s="32"/>
      <c r="K2734" s="39">
        <v>37.619999999999997</v>
      </c>
      <c r="L2734" s="32">
        <v>3</v>
      </c>
      <c r="M2734" s="39">
        <v>112.86</v>
      </c>
      <c r="N2734" s="6"/>
      <c r="O2734" t="str">
        <f>VLOOKUP(I2734,Article_famille!A:B,2,FALSE)</f>
        <v>Tête</v>
      </c>
      <c r="P2734" t="e">
        <f>VLOOKUP(A2734,'Copier commandes wix'!I:N,4,FALSE)</f>
        <v>#N/A</v>
      </c>
      <c r="Q2734">
        <f>VLOOKUP(G2734,'effectif par contrat'!A:B,2,FALSE)</f>
        <v>9</v>
      </c>
    </row>
    <row r="2735" spans="1:17" x14ac:dyDescent="0.35">
      <c r="A2735" s="58" t="s">
        <v>2501</v>
      </c>
      <c r="B2735" s="40" t="s">
        <v>557</v>
      </c>
      <c r="C2735" s="40" t="str">
        <f t="shared" si="217"/>
        <v>Benoit</v>
      </c>
      <c r="D2735" s="40">
        <f t="shared" si="218"/>
        <v>7</v>
      </c>
      <c r="E2735" s="40">
        <f t="shared" si="219"/>
        <v>12</v>
      </c>
      <c r="F2735" s="40" t="str">
        <f t="shared" si="216"/>
        <v>GREIN</v>
      </c>
      <c r="G2735" s="40" t="str">
        <f>VLOOKUP(F2735,'Effectif contrat'!A:B,2,FALSE)</f>
        <v>METHODES</v>
      </c>
      <c r="H2735" s="31" t="s">
        <v>19</v>
      </c>
      <c r="I2735" s="31" t="s">
        <v>468</v>
      </c>
      <c r="J2735" s="31"/>
      <c r="K2735" s="38">
        <v>5.63</v>
      </c>
      <c r="L2735" s="31">
        <v>5</v>
      </c>
      <c r="M2735" s="38">
        <v>28.15</v>
      </c>
      <c r="N2735" s="5"/>
      <c r="O2735" t="str">
        <f>VLOOKUP(I2735,Article_famille!A:B,2,FALSE)</f>
        <v>Yeux</v>
      </c>
      <c r="P2735" t="e">
        <f>VLOOKUP(A2735,'Copier commandes wix'!I:N,4,FALSE)</f>
        <v>#N/A</v>
      </c>
      <c r="Q2735">
        <f>VLOOKUP(G2735,'effectif par contrat'!A:B,2,FALSE)</f>
        <v>9</v>
      </c>
    </row>
    <row r="2736" spans="1:17" x14ac:dyDescent="0.35">
      <c r="A2736" s="58" t="s">
        <v>2501</v>
      </c>
      <c r="B2736" s="40" t="s">
        <v>557</v>
      </c>
      <c r="C2736" s="40" t="str">
        <f t="shared" si="217"/>
        <v>Benoit</v>
      </c>
      <c r="D2736" s="40">
        <f t="shared" si="218"/>
        <v>7</v>
      </c>
      <c r="E2736" s="40">
        <f t="shared" si="219"/>
        <v>12</v>
      </c>
      <c r="F2736" s="40" t="str">
        <f t="shared" si="216"/>
        <v>GREIN</v>
      </c>
      <c r="G2736" s="40" t="str">
        <f>VLOOKUP(F2736,'Effectif contrat'!A:B,2,FALSE)</f>
        <v>METHODES</v>
      </c>
      <c r="H2736" s="32" t="s">
        <v>19</v>
      </c>
      <c r="I2736" s="32" t="s">
        <v>499</v>
      </c>
      <c r="J2736" s="32"/>
      <c r="K2736" s="39">
        <v>12.9</v>
      </c>
      <c r="L2736" s="32">
        <v>5</v>
      </c>
      <c r="M2736" s="39">
        <v>64.5</v>
      </c>
      <c r="N2736" s="6"/>
      <c r="O2736" t="str">
        <f>VLOOKUP(I2736,Article_famille!A:B,2,FALSE)</f>
        <v>Tête</v>
      </c>
      <c r="P2736" t="e">
        <f>VLOOKUP(A2736,'Copier commandes wix'!I:N,4,FALSE)</f>
        <v>#N/A</v>
      </c>
      <c r="Q2736">
        <f>VLOOKUP(G2736,'effectif par contrat'!A:B,2,FALSE)</f>
        <v>9</v>
      </c>
    </row>
    <row r="2737" spans="1:17" x14ac:dyDescent="0.35">
      <c r="A2737" s="58" t="s">
        <v>2502</v>
      </c>
      <c r="B2737" s="40" t="s">
        <v>1586</v>
      </c>
      <c r="C2737" s="40" t="str">
        <f t="shared" si="217"/>
        <v>EMMANUEL</v>
      </c>
      <c r="D2737" s="40">
        <f t="shared" si="218"/>
        <v>9</v>
      </c>
      <c r="E2737" s="40">
        <f t="shared" si="219"/>
        <v>16</v>
      </c>
      <c r="F2737" s="40" t="str">
        <f t="shared" si="216"/>
        <v>GRIGNON</v>
      </c>
      <c r="G2737" s="40" t="str">
        <f>VLOOKUP(F2737,'Effectif contrat'!A:B,2,FALSE)</f>
        <v>AIRBUS - MAINTENANCE MOSE</v>
      </c>
      <c r="H2737" s="31" t="s">
        <v>112</v>
      </c>
      <c r="I2737" s="31" t="s">
        <v>211</v>
      </c>
      <c r="J2737" s="31"/>
      <c r="K2737" s="38"/>
      <c r="L2737" s="31"/>
      <c r="M2737" s="38">
        <v>0</v>
      </c>
      <c r="N2737" s="5"/>
      <c r="O2737" t="str">
        <f>VLOOKUP(I2737,Article_famille!A:B,2,FALSE)</f>
        <v>VPI</v>
      </c>
      <c r="P2737" t="e">
        <f>VLOOKUP(A2737,'Copier commandes wix'!I:N,4,FALSE)</f>
        <v>#N/A</v>
      </c>
      <c r="Q2737">
        <f>VLOOKUP(G2737,'effectif par contrat'!A:B,2,FALSE)</f>
        <v>37</v>
      </c>
    </row>
    <row r="2738" spans="1:17" x14ac:dyDescent="0.35">
      <c r="A2738" s="58" t="s">
        <v>2502</v>
      </c>
      <c r="B2738" s="40" t="s">
        <v>1586</v>
      </c>
      <c r="C2738" s="40" t="str">
        <f t="shared" si="217"/>
        <v>EMMANUEL</v>
      </c>
      <c r="D2738" s="40">
        <f t="shared" si="218"/>
        <v>9</v>
      </c>
      <c r="E2738" s="40">
        <f t="shared" si="219"/>
        <v>16</v>
      </c>
      <c r="F2738" s="40" t="str">
        <f t="shared" si="216"/>
        <v>GRIGNON</v>
      </c>
      <c r="G2738" s="40" t="str">
        <f>VLOOKUP(F2738,'Effectif contrat'!A:B,2,FALSE)</f>
        <v>AIRBUS - MAINTENANCE MOSE</v>
      </c>
      <c r="H2738" s="32" t="s">
        <v>112</v>
      </c>
      <c r="I2738" s="32" t="s">
        <v>113</v>
      </c>
      <c r="J2738" s="32"/>
      <c r="K2738" s="39"/>
      <c r="L2738" s="32"/>
      <c r="M2738" s="39">
        <v>0</v>
      </c>
      <c r="N2738" s="6"/>
      <c r="O2738" t="str">
        <f>VLOOKUP(I2738,Article_famille!A:B,2,FALSE)</f>
        <v>VPI</v>
      </c>
      <c r="P2738" t="e">
        <f>VLOOKUP(A2738,'Copier commandes wix'!I:N,4,FALSE)</f>
        <v>#N/A</v>
      </c>
      <c r="Q2738">
        <f>VLOOKUP(G2738,'effectif par contrat'!A:B,2,FALSE)</f>
        <v>37</v>
      </c>
    </row>
    <row r="2739" spans="1:17" x14ac:dyDescent="0.25">
      <c r="A2739" s="58" t="s">
        <v>2510</v>
      </c>
      <c r="B2739" s="40" t="s">
        <v>552</v>
      </c>
      <c r="C2739" s="40" t="str">
        <f t="shared" ref="C2739:C2742" si="220">IFERROR(MID(B2739,1,FIND(" ",B2739,1)-1),"")</f>
        <v>eric</v>
      </c>
      <c r="D2739" s="40">
        <f t="shared" si="218"/>
        <v>5</v>
      </c>
      <c r="E2739" s="40">
        <f t="shared" si="219"/>
        <v>18</v>
      </c>
      <c r="F2739" s="40" t="str">
        <f t="shared" si="216"/>
        <v>sanchez-clary</v>
      </c>
      <c r="G2739" s="40" t="str">
        <f>VLOOKUP(F2739,'Effectif contrat'!A:B,2,FALSE)</f>
        <v>AIRBUS - MAINTENANCE FAL</v>
      </c>
      <c r="H2739" s="31" t="s">
        <v>112</v>
      </c>
      <c r="I2739" s="31" t="s">
        <v>2511</v>
      </c>
      <c r="J2739" s="31" t="s">
        <v>610</v>
      </c>
      <c r="K2739" s="38" t="s">
        <v>2512</v>
      </c>
      <c r="L2739" s="31">
        <v>2</v>
      </c>
      <c r="M2739" s="38">
        <v>2</v>
      </c>
      <c r="N2739" s="31"/>
      <c r="O2739" t="str">
        <f>VLOOKUP(I2739,Article_famille!A:B,2,FALSE)</f>
        <v>VPI</v>
      </c>
      <c r="P2739" t="str">
        <f>VLOOKUP(A2739,'Copier commandes wix'!I:N,4,FALSE)</f>
        <v>03/12/18</v>
      </c>
      <c r="Q2739">
        <f>VLOOKUP(G2739,'effectif par contrat'!A:B,2,FALSE)</f>
        <v>38</v>
      </c>
    </row>
    <row r="2740" spans="1:17" x14ac:dyDescent="0.25">
      <c r="A2740" s="58" t="s">
        <v>2510</v>
      </c>
      <c r="B2740" s="40" t="s">
        <v>552</v>
      </c>
      <c r="C2740" s="40" t="str">
        <f t="shared" si="220"/>
        <v>eric</v>
      </c>
      <c r="D2740" s="40">
        <f t="shared" si="218"/>
        <v>5</v>
      </c>
      <c r="E2740" s="40">
        <f t="shared" si="219"/>
        <v>18</v>
      </c>
      <c r="F2740" s="40" t="str">
        <f t="shared" si="216"/>
        <v>sanchez-clary</v>
      </c>
      <c r="G2740" s="40" t="str">
        <f>VLOOKUP(F2740,'Effectif contrat'!A:B,2,FALSE)</f>
        <v>AIRBUS - MAINTENANCE FAL</v>
      </c>
      <c r="H2740" s="32" t="s">
        <v>112</v>
      </c>
      <c r="I2740" s="32" t="s">
        <v>2513</v>
      </c>
      <c r="J2740" s="32" t="s">
        <v>2514</v>
      </c>
      <c r="K2740" s="39" t="s">
        <v>2512</v>
      </c>
      <c r="L2740" s="32">
        <v>3</v>
      </c>
      <c r="M2740" s="39">
        <v>3</v>
      </c>
      <c r="N2740" s="32"/>
      <c r="O2740" t="str">
        <f>VLOOKUP(I2740,Article_famille!A:B,2,FALSE)</f>
        <v>VPI</v>
      </c>
      <c r="P2740" t="str">
        <f>VLOOKUP(A2740,'Copier commandes wix'!I:N,4,FALSE)</f>
        <v>03/12/18</v>
      </c>
      <c r="Q2740">
        <f>VLOOKUP(G2740,'effectif par contrat'!A:B,2,FALSE)</f>
        <v>38</v>
      </c>
    </row>
    <row r="2741" spans="1:17" x14ac:dyDescent="0.25">
      <c r="A2741" s="58" t="s">
        <v>2510</v>
      </c>
      <c r="B2741" s="40" t="s">
        <v>552</v>
      </c>
      <c r="C2741" s="40" t="str">
        <f t="shared" si="220"/>
        <v>eric</v>
      </c>
      <c r="D2741" s="40">
        <f t="shared" si="218"/>
        <v>5</v>
      </c>
      <c r="E2741" s="40">
        <f t="shared" si="219"/>
        <v>18</v>
      </c>
      <c r="F2741" s="40" t="str">
        <f t="shared" si="216"/>
        <v>sanchez-clary</v>
      </c>
      <c r="G2741" s="40" t="str">
        <f>VLOOKUP(F2741,'Effectif contrat'!A:B,2,FALSE)</f>
        <v>AIRBUS - MAINTENANCE FAL</v>
      </c>
      <c r="H2741" s="31" t="s">
        <v>112</v>
      </c>
      <c r="I2741" s="31" t="s">
        <v>2515</v>
      </c>
      <c r="J2741" s="31" t="s">
        <v>2516</v>
      </c>
      <c r="K2741" s="38" t="s">
        <v>2512</v>
      </c>
      <c r="L2741" s="31">
        <v>3</v>
      </c>
      <c r="M2741" s="38">
        <v>3</v>
      </c>
      <c r="N2741" s="31"/>
      <c r="O2741" t="str">
        <f>VLOOKUP(I2741,Article_famille!A:B,2,FALSE)</f>
        <v>VPI</v>
      </c>
      <c r="P2741" t="str">
        <f>VLOOKUP(A2741,'Copier commandes wix'!I:N,4,FALSE)</f>
        <v>03/12/18</v>
      </c>
      <c r="Q2741">
        <f>VLOOKUP(G2741,'effectif par contrat'!A:B,2,FALSE)</f>
        <v>38</v>
      </c>
    </row>
    <row r="2742" spans="1:17" x14ac:dyDescent="0.25">
      <c r="A2742" s="58" t="s">
        <v>2510</v>
      </c>
      <c r="B2742" s="40" t="s">
        <v>552</v>
      </c>
      <c r="C2742" s="40" t="str">
        <f t="shared" si="220"/>
        <v>eric</v>
      </c>
      <c r="D2742" s="40">
        <f t="shared" si="218"/>
        <v>5</v>
      </c>
      <c r="E2742" s="40">
        <f t="shared" si="219"/>
        <v>18</v>
      </c>
      <c r="F2742" s="40" t="str">
        <f t="shared" si="216"/>
        <v>sanchez-clary</v>
      </c>
      <c r="G2742" s="40" t="str">
        <f>VLOOKUP(F2742,'Effectif contrat'!A:B,2,FALSE)</f>
        <v>AIRBUS - MAINTENANCE FAL</v>
      </c>
      <c r="H2742" s="32" t="s">
        <v>19</v>
      </c>
      <c r="I2742" s="32" t="s">
        <v>2517</v>
      </c>
      <c r="J2742" s="32"/>
      <c r="K2742" s="39" t="s">
        <v>2518</v>
      </c>
      <c r="L2742" s="32">
        <v>20</v>
      </c>
      <c r="M2742" s="39">
        <v>258</v>
      </c>
      <c r="N2742" s="32"/>
      <c r="O2742" t="str">
        <f>VLOOKUP(I2742,Article_famille!A:B,2,FALSE)</f>
        <v>Tête</v>
      </c>
      <c r="P2742" t="str">
        <f>VLOOKUP(A2742,'Copier commandes wix'!I:N,4,FALSE)</f>
        <v>03/12/18</v>
      </c>
      <c r="Q2742">
        <f>VLOOKUP(G2742,'effectif par contrat'!A:B,2,FALSE)</f>
        <v>38</v>
      </c>
    </row>
    <row r="2743" spans="1:17" x14ac:dyDescent="0.25">
      <c r="A2743" s="58" t="s">
        <v>3935</v>
      </c>
      <c r="B2743" s="40" t="e">
        <v>#VALUE!</v>
      </c>
      <c r="H2743" s="31" t="s">
        <v>19</v>
      </c>
      <c r="I2743" s="31" t="s">
        <v>163</v>
      </c>
      <c r="J2743" s="31"/>
      <c r="K2743" s="38" t="s">
        <v>3936</v>
      </c>
      <c r="L2743" s="31">
        <v>1</v>
      </c>
      <c r="M2743" s="38">
        <v>3.36</v>
      </c>
      <c r="N2743" s="31"/>
    </row>
    <row r="2744" spans="1:17" x14ac:dyDescent="0.25">
      <c r="A2744" s="58" t="s">
        <v>3935</v>
      </c>
      <c r="B2744" s="40" t="e">
        <v>#VALUE!</v>
      </c>
      <c r="H2744" s="32" t="s">
        <v>19</v>
      </c>
      <c r="I2744" s="32" t="s">
        <v>163</v>
      </c>
      <c r="J2744" s="32"/>
      <c r="K2744" s="39" t="s">
        <v>3936</v>
      </c>
      <c r="L2744" s="32"/>
      <c r="M2744" s="39"/>
      <c r="N2744" s="32"/>
    </row>
  </sheetData>
  <autoFilter ref="A1:Q2524" xr:uid="{00000000-0009-0000-0000-000002000000}"/>
  <pageMargins left="0.25" right="0.25" top="0.75" bottom="0.75" header="0.3" footer="0.3"/>
  <pageSetup paperSize="9" scale="10" orientation="landscape" r:id="rId1"/>
  <ignoredErrors>
    <ignoredError sqref="A1 A1133:A1183 A3:A6 A70 A71:A79 A123:A128 A151:A159 A2745:A1048576 A1821:A1912 A1779:A1820 A1776:A1778 A1726:A1775 A1717:A1725 A1685:A1716 A1681:A1684 A1649:A1680 A1626:A1648 A1615:A1625 A1582:A1614 A1579:A1581 A1574:A1578 A1536:A1573 A1533:A1535 A1529:A1532 A1518:A1528 A1514:A1517 A1491:A1513 A1489:A1490 A1478:A1488 A1477 A1470:A1476 A1469 A1462:A1468 A1412:A1461 A1380:A1411 A1372:A1379 A1350:A1371 A1347:A1349 A1294:A1346 A1261:A1293 A1256:A1260 A1254:A1255 A1253 A1243:A1252 A1235:A1242 A1234 A1230:A1233 A1228:A1229 A1201:A1227 A1190:A1200 A1184:A1189 A180 A179 A174:A178 A82:A121 A80:A81 A66:A67 A65 A61:A64 A40:A60 A35:A39 A34 A18:A33 A10:A17 A7:A9 A163:A173 A160:A162 A148:A150 A129:A147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F237"/>
  <sheetViews>
    <sheetView workbookViewId="0">
      <selection activeCell="A244" sqref="A244"/>
    </sheetView>
  </sheetViews>
  <sheetFormatPr baseColWidth="10" defaultRowHeight="15" x14ac:dyDescent="0.25"/>
  <cols>
    <col min="1" max="1" width="37.140625" customWidth="1"/>
    <col min="2" max="2" width="42.28515625" customWidth="1"/>
    <col min="3" max="3" width="27.5703125" customWidth="1"/>
  </cols>
  <sheetData>
    <row r="1" spans="1:6" ht="15.75" thickBot="1" x14ac:dyDescent="0.3">
      <c r="A1" s="60" t="s">
        <v>2211</v>
      </c>
      <c r="B1" s="60" t="s">
        <v>2212</v>
      </c>
    </row>
    <row r="2" spans="1:6" ht="15.75" thickBot="1" x14ac:dyDescent="0.3">
      <c r="A2" s="61" t="s">
        <v>233</v>
      </c>
      <c r="B2" s="56" t="s">
        <v>2553</v>
      </c>
    </row>
    <row r="3" spans="1:6" ht="15.75" thickBot="1" x14ac:dyDescent="0.3">
      <c r="A3" s="54" t="s">
        <v>2581</v>
      </c>
      <c r="B3" s="54" t="s">
        <v>2547</v>
      </c>
    </row>
    <row r="4" spans="1:6" ht="15.75" thickBot="1" x14ac:dyDescent="0.3">
      <c r="A4" s="54" t="s">
        <v>2582</v>
      </c>
      <c r="B4" s="54" t="s">
        <v>2547</v>
      </c>
    </row>
    <row r="5" spans="1:6" ht="15.75" thickBot="1" x14ac:dyDescent="0.3">
      <c r="A5" s="54" t="s">
        <v>2583</v>
      </c>
      <c r="B5" s="54" t="s">
        <v>2553</v>
      </c>
    </row>
    <row r="6" spans="1:6" ht="15.75" thickBot="1" x14ac:dyDescent="0.3">
      <c r="A6" s="61" t="s">
        <v>237</v>
      </c>
      <c r="B6" s="54" t="s">
        <v>2572</v>
      </c>
    </row>
    <row r="7" spans="1:6" ht="15.75" thickBot="1" x14ac:dyDescent="0.3">
      <c r="A7" s="61" t="s">
        <v>2224</v>
      </c>
      <c r="B7" s="54" t="s">
        <v>2556</v>
      </c>
      <c r="F7" s="23"/>
    </row>
    <row r="8" spans="1:6" ht="15.75" thickBot="1" x14ac:dyDescent="0.3">
      <c r="A8" s="55" t="s">
        <v>2209</v>
      </c>
      <c r="B8" s="55" t="s">
        <v>2209</v>
      </c>
    </row>
    <row r="9" spans="1:6" ht="15.75" thickBot="1" x14ac:dyDescent="0.3">
      <c r="A9" s="61" t="s">
        <v>239</v>
      </c>
      <c r="B9" s="56" t="s">
        <v>2544</v>
      </c>
    </row>
    <row r="10" spans="1:6" ht="15.75" thickBot="1" x14ac:dyDescent="0.3">
      <c r="A10" s="61" t="s">
        <v>240</v>
      </c>
      <c r="B10" s="54" t="s">
        <v>2550</v>
      </c>
    </row>
    <row r="11" spans="1:6" ht="15.75" thickBot="1" x14ac:dyDescent="0.3">
      <c r="A11" s="62" t="s">
        <v>242</v>
      </c>
      <c r="B11" s="63" t="s">
        <v>2569</v>
      </c>
    </row>
    <row r="12" spans="1:6" ht="15.75" thickBot="1" x14ac:dyDescent="0.3">
      <c r="A12" s="54" t="s">
        <v>2584</v>
      </c>
      <c r="B12" s="54" t="s">
        <v>2580</v>
      </c>
    </row>
    <row r="13" spans="1:6" ht="15.75" thickBot="1" x14ac:dyDescent="0.3">
      <c r="A13" s="54" t="s">
        <v>2585</v>
      </c>
      <c r="B13" s="54" t="s">
        <v>2551</v>
      </c>
    </row>
    <row r="14" spans="1:6" ht="15.75" thickBot="1" x14ac:dyDescent="0.3">
      <c r="A14" s="61" t="s">
        <v>2232</v>
      </c>
      <c r="B14" s="54" t="s">
        <v>2552</v>
      </c>
    </row>
    <row r="15" spans="1:6" ht="15.75" thickBot="1" x14ac:dyDescent="0.3">
      <c r="A15" s="61" t="s">
        <v>245</v>
      </c>
      <c r="B15" s="54" t="s">
        <v>2545</v>
      </c>
    </row>
    <row r="16" spans="1:6" ht="15.75" thickBot="1" x14ac:dyDescent="0.3">
      <c r="A16" s="62" t="s">
        <v>2586</v>
      </c>
      <c r="B16" s="63" t="s">
        <v>2543</v>
      </c>
    </row>
    <row r="17" spans="1:2" ht="15.75" thickBot="1" x14ac:dyDescent="0.3">
      <c r="A17" s="54" t="s">
        <v>2587</v>
      </c>
      <c r="B17" s="54" t="s">
        <v>2551</v>
      </c>
    </row>
    <row r="18" spans="1:2" ht="15.75" thickBot="1" x14ac:dyDescent="0.3">
      <c r="A18" s="61" t="s">
        <v>429</v>
      </c>
      <c r="B18" s="54" t="s">
        <v>2574</v>
      </c>
    </row>
    <row r="19" spans="1:2" ht="15.75" thickBot="1" x14ac:dyDescent="0.3">
      <c r="A19" s="61" t="s">
        <v>247</v>
      </c>
      <c r="B19" s="54" t="s">
        <v>2557</v>
      </c>
    </row>
    <row r="20" spans="1:2" ht="15.75" thickBot="1" x14ac:dyDescent="0.3">
      <c r="A20" s="54" t="s">
        <v>2588</v>
      </c>
      <c r="B20" s="54" t="s">
        <v>2569</v>
      </c>
    </row>
    <row r="21" spans="1:2" ht="15.75" thickBot="1" x14ac:dyDescent="0.3">
      <c r="A21" s="61" t="s">
        <v>248</v>
      </c>
      <c r="B21" s="54" t="s">
        <v>2551</v>
      </c>
    </row>
    <row r="22" spans="1:2" ht="15.75" thickBot="1" x14ac:dyDescent="0.3">
      <c r="A22" s="61" t="s">
        <v>250</v>
      </c>
      <c r="B22" s="54" t="s">
        <v>2557</v>
      </c>
    </row>
    <row r="23" spans="1:2" ht="15.75" thickBot="1" x14ac:dyDescent="0.3">
      <c r="A23" s="61" t="s">
        <v>2228</v>
      </c>
      <c r="B23" s="54" t="s">
        <v>2549</v>
      </c>
    </row>
    <row r="24" spans="1:2" ht="15.75" thickBot="1" x14ac:dyDescent="0.3">
      <c r="A24" s="61" t="s">
        <v>2221</v>
      </c>
      <c r="B24" s="54" t="s">
        <v>2552</v>
      </c>
    </row>
    <row r="25" spans="1:2" ht="15.75" thickBot="1" x14ac:dyDescent="0.3">
      <c r="A25" s="61" t="s">
        <v>2221</v>
      </c>
      <c r="B25" s="54" t="s">
        <v>2566</v>
      </c>
    </row>
    <row r="26" spans="1:2" ht="15.75" thickBot="1" x14ac:dyDescent="0.3">
      <c r="A26" s="61" t="s">
        <v>2239</v>
      </c>
      <c r="B26" s="54" t="s">
        <v>2576</v>
      </c>
    </row>
    <row r="27" spans="1:2" ht="15.75" thickBot="1" x14ac:dyDescent="0.3">
      <c r="A27" s="61" t="s">
        <v>255</v>
      </c>
      <c r="B27" s="54" t="s">
        <v>2556</v>
      </c>
    </row>
    <row r="28" spans="1:2" ht="15.75" thickBot="1" x14ac:dyDescent="0.3">
      <c r="A28" s="61" t="s">
        <v>256</v>
      </c>
      <c r="B28" s="54" t="s">
        <v>2545</v>
      </c>
    </row>
    <row r="29" spans="1:2" ht="15.75" thickBot="1" x14ac:dyDescent="0.3">
      <c r="A29" s="54" t="s">
        <v>2589</v>
      </c>
      <c r="B29" s="54" t="s">
        <v>2553</v>
      </c>
    </row>
    <row r="30" spans="1:2" ht="15.75" thickBot="1" x14ac:dyDescent="0.3">
      <c r="A30" s="61" t="s">
        <v>2590</v>
      </c>
      <c r="B30" s="56" t="s">
        <v>2565</v>
      </c>
    </row>
    <row r="31" spans="1:2" ht="15.75" thickBot="1" x14ac:dyDescent="0.3">
      <c r="A31" s="62" t="s">
        <v>257</v>
      </c>
      <c r="B31" s="63" t="s">
        <v>2549</v>
      </c>
    </row>
    <row r="32" spans="1:2" ht="15.75" thickBot="1" x14ac:dyDescent="0.3">
      <c r="A32" s="61" t="s">
        <v>260</v>
      </c>
      <c r="B32" s="54" t="s">
        <v>2551</v>
      </c>
    </row>
    <row r="33" spans="1:2" ht="15.75" thickBot="1" x14ac:dyDescent="0.3">
      <c r="A33" s="54" t="s">
        <v>2591</v>
      </c>
      <c r="B33" s="54" t="s">
        <v>2553</v>
      </c>
    </row>
    <row r="34" spans="1:2" ht="15.75" thickBot="1" x14ac:dyDescent="0.3">
      <c r="A34" s="61" t="s">
        <v>1589</v>
      </c>
      <c r="B34" s="54" t="s">
        <v>2567</v>
      </c>
    </row>
    <row r="35" spans="1:2" ht="15.75" thickBot="1" x14ac:dyDescent="0.3">
      <c r="A35" s="61" t="s">
        <v>2592</v>
      </c>
      <c r="B35" s="54" t="s">
        <v>2556</v>
      </c>
    </row>
    <row r="36" spans="1:2" ht="15.75" thickBot="1" x14ac:dyDescent="0.3">
      <c r="A36" s="54" t="s">
        <v>2593</v>
      </c>
      <c r="B36" s="54" t="s">
        <v>2549</v>
      </c>
    </row>
    <row r="37" spans="1:2" ht="15.75" thickBot="1" x14ac:dyDescent="0.3">
      <c r="A37" s="61" t="s">
        <v>263</v>
      </c>
      <c r="B37" s="54" t="s">
        <v>2550</v>
      </c>
    </row>
    <row r="38" spans="1:2" ht="15.75" thickBot="1" x14ac:dyDescent="0.3">
      <c r="A38" s="61" t="s">
        <v>264</v>
      </c>
      <c r="B38" s="54" t="s">
        <v>2556</v>
      </c>
    </row>
    <row r="39" spans="1:2" ht="15.75" thickBot="1" x14ac:dyDescent="0.3">
      <c r="A39" s="61" t="s">
        <v>2222</v>
      </c>
      <c r="B39" s="54" t="s">
        <v>2548</v>
      </c>
    </row>
    <row r="40" spans="1:2" ht="15.75" thickBot="1" x14ac:dyDescent="0.3">
      <c r="A40" s="54" t="s">
        <v>2594</v>
      </c>
      <c r="B40" s="54" t="s">
        <v>2579</v>
      </c>
    </row>
    <row r="41" spans="1:2" ht="15.75" thickBot="1" x14ac:dyDescent="0.3">
      <c r="A41" s="61" t="s">
        <v>267</v>
      </c>
      <c r="B41" s="54" t="s">
        <v>2572</v>
      </c>
    </row>
    <row r="42" spans="1:2" ht="15.75" thickBot="1" x14ac:dyDescent="0.3">
      <c r="A42" s="54" t="s">
        <v>2595</v>
      </c>
      <c r="B42" s="54" t="s">
        <v>2556</v>
      </c>
    </row>
    <row r="43" spans="1:2" ht="15.75" thickBot="1" x14ac:dyDescent="0.3">
      <c r="A43" s="61" t="s">
        <v>268</v>
      </c>
      <c r="B43" s="54" t="s">
        <v>2557</v>
      </c>
    </row>
    <row r="44" spans="1:2" ht="15.75" thickBot="1" x14ac:dyDescent="0.3">
      <c r="A44" s="61" t="s">
        <v>566</v>
      </c>
      <c r="B44" s="54" t="s">
        <v>2551</v>
      </c>
    </row>
    <row r="45" spans="1:2" ht="15.75" thickBot="1" x14ac:dyDescent="0.3">
      <c r="A45" s="61" t="s">
        <v>269</v>
      </c>
      <c r="B45" s="54" t="s">
        <v>2573</v>
      </c>
    </row>
    <row r="46" spans="1:2" ht="15.75" thickBot="1" x14ac:dyDescent="0.3">
      <c r="A46" s="61" t="s">
        <v>270</v>
      </c>
      <c r="B46" s="54" t="s">
        <v>2561</v>
      </c>
    </row>
    <row r="47" spans="1:2" ht="15.75" thickBot="1" x14ac:dyDescent="0.3">
      <c r="A47" s="62" t="s">
        <v>272</v>
      </c>
      <c r="B47" s="63" t="s">
        <v>2551</v>
      </c>
    </row>
    <row r="48" spans="1:2" ht="15.75" thickBot="1" x14ac:dyDescent="0.3">
      <c r="A48" s="61" t="s">
        <v>273</v>
      </c>
      <c r="B48" s="54" t="s">
        <v>2553</v>
      </c>
    </row>
    <row r="49" spans="1:2" ht="15.75" thickBot="1" x14ac:dyDescent="0.3">
      <c r="A49" s="61" t="s">
        <v>274</v>
      </c>
      <c r="B49" s="54" t="s">
        <v>2559</v>
      </c>
    </row>
    <row r="50" spans="1:2" ht="15.75" thickBot="1" x14ac:dyDescent="0.3">
      <c r="A50" s="62" t="s">
        <v>276</v>
      </c>
      <c r="B50" s="63" t="s">
        <v>2558</v>
      </c>
    </row>
    <row r="51" spans="1:2" ht="15.75" thickBot="1" x14ac:dyDescent="0.3">
      <c r="A51" s="61" t="s">
        <v>277</v>
      </c>
      <c r="B51" s="54" t="s">
        <v>2556</v>
      </c>
    </row>
    <row r="52" spans="1:2" ht="15.75" thickBot="1" x14ac:dyDescent="0.3">
      <c r="A52" s="54" t="s">
        <v>2596</v>
      </c>
      <c r="B52" s="54" t="s">
        <v>2576</v>
      </c>
    </row>
    <row r="53" spans="1:2" ht="15.75" thickBot="1" x14ac:dyDescent="0.3">
      <c r="A53" s="62" t="s">
        <v>278</v>
      </c>
      <c r="B53" s="63" t="s">
        <v>2559</v>
      </c>
    </row>
    <row r="54" spans="1:2" ht="15.75" thickBot="1" x14ac:dyDescent="0.3">
      <c r="A54" s="61" t="s">
        <v>279</v>
      </c>
      <c r="B54" s="54" t="s">
        <v>2550</v>
      </c>
    </row>
    <row r="55" spans="1:2" ht="15.75" thickBot="1" x14ac:dyDescent="0.3">
      <c r="A55" s="61" t="s">
        <v>280</v>
      </c>
      <c r="B55" s="54" t="s">
        <v>2551</v>
      </c>
    </row>
    <row r="56" spans="1:2" ht="15.75" thickBot="1" x14ac:dyDescent="0.3">
      <c r="A56" s="54" t="s">
        <v>2597</v>
      </c>
      <c r="B56" s="54" t="s">
        <v>2548</v>
      </c>
    </row>
    <row r="57" spans="1:2" ht="15.75" thickBot="1" x14ac:dyDescent="0.3">
      <c r="A57" s="54" t="s">
        <v>2598</v>
      </c>
      <c r="B57" s="54" t="s">
        <v>2553</v>
      </c>
    </row>
    <row r="58" spans="1:2" ht="15.75" thickBot="1" x14ac:dyDescent="0.3">
      <c r="A58" s="62" t="s">
        <v>283</v>
      </c>
      <c r="B58" s="63" t="s">
        <v>2566</v>
      </c>
    </row>
    <row r="59" spans="1:2" ht="15.75" thickBot="1" x14ac:dyDescent="0.3">
      <c r="A59" s="54" t="s">
        <v>2599</v>
      </c>
      <c r="B59" s="54" t="s">
        <v>2556</v>
      </c>
    </row>
    <row r="60" spans="1:2" ht="15.75" thickBot="1" x14ac:dyDescent="0.3">
      <c r="A60" s="61" t="s">
        <v>284</v>
      </c>
      <c r="B60" s="54" t="s">
        <v>2556</v>
      </c>
    </row>
    <row r="61" spans="1:2" ht="15.75" thickBot="1" x14ac:dyDescent="0.3">
      <c r="A61" s="61" t="s">
        <v>285</v>
      </c>
      <c r="B61" s="56" t="s">
        <v>2553</v>
      </c>
    </row>
    <row r="62" spans="1:2" ht="15.75" thickBot="1" x14ac:dyDescent="0.3">
      <c r="A62" s="54" t="s">
        <v>2600</v>
      </c>
      <c r="B62" s="54" t="s">
        <v>2551</v>
      </c>
    </row>
    <row r="63" spans="1:2" ht="15.75" thickBot="1" x14ac:dyDescent="0.3">
      <c r="A63" s="62" t="s">
        <v>289</v>
      </c>
      <c r="B63" s="63" t="s">
        <v>2551</v>
      </c>
    </row>
    <row r="64" spans="1:2" ht="15.75" thickBot="1" x14ac:dyDescent="0.3">
      <c r="A64" s="61" t="s">
        <v>292</v>
      </c>
      <c r="B64" s="56" t="s">
        <v>2553</v>
      </c>
    </row>
    <row r="65" spans="1:2" ht="15.75" thickBot="1" x14ac:dyDescent="0.3">
      <c r="A65" s="61" t="s">
        <v>2218</v>
      </c>
      <c r="B65" s="54" t="s">
        <v>2556</v>
      </c>
    </row>
    <row r="66" spans="1:2" ht="15.75" thickBot="1" x14ac:dyDescent="0.3">
      <c r="A66" s="61" t="s">
        <v>293</v>
      </c>
      <c r="B66" s="54" t="s">
        <v>2550</v>
      </c>
    </row>
    <row r="67" spans="1:2" ht="15.75" thickBot="1" x14ac:dyDescent="0.3">
      <c r="A67" s="61" t="s">
        <v>421</v>
      </c>
      <c r="B67" s="54" t="s">
        <v>2552</v>
      </c>
    </row>
    <row r="68" spans="1:2" ht="15.75" thickBot="1" x14ac:dyDescent="0.3">
      <c r="A68" s="61" t="s">
        <v>295</v>
      </c>
      <c r="B68" s="54" t="s">
        <v>2570</v>
      </c>
    </row>
    <row r="69" spans="1:2" ht="15.75" thickBot="1" x14ac:dyDescent="0.3">
      <c r="A69" s="61" t="s">
        <v>296</v>
      </c>
      <c r="B69" s="54" t="s">
        <v>2551</v>
      </c>
    </row>
    <row r="70" spans="1:2" ht="15.75" thickBot="1" x14ac:dyDescent="0.3">
      <c r="A70" s="61" t="s">
        <v>299</v>
      </c>
      <c r="B70" s="56" t="s">
        <v>2553</v>
      </c>
    </row>
    <row r="71" spans="1:2" ht="15.75" thickBot="1" x14ac:dyDescent="0.3">
      <c r="A71" s="61" t="s">
        <v>2601</v>
      </c>
      <c r="B71" s="54" t="s">
        <v>2556</v>
      </c>
    </row>
    <row r="72" spans="1:2" ht="15.75" thickBot="1" x14ac:dyDescent="0.3">
      <c r="A72" s="54" t="s">
        <v>2602</v>
      </c>
      <c r="B72" s="54" t="s">
        <v>2558</v>
      </c>
    </row>
    <row r="73" spans="1:2" ht="15.75" thickBot="1" x14ac:dyDescent="0.3">
      <c r="A73" s="61" t="s">
        <v>300</v>
      </c>
      <c r="B73" s="54" t="s">
        <v>2551</v>
      </c>
    </row>
    <row r="74" spans="1:2" ht="15.75" thickBot="1" x14ac:dyDescent="0.3">
      <c r="A74" s="61" t="s">
        <v>2238</v>
      </c>
      <c r="B74" s="54" t="s">
        <v>2562</v>
      </c>
    </row>
    <row r="75" spans="1:2" ht="15.75" thickBot="1" x14ac:dyDescent="0.3">
      <c r="A75" s="61" t="s">
        <v>2603</v>
      </c>
      <c r="B75" s="56" t="s">
        <v>2553</v>
      </c>
    </row>
    <row r="76" spans="1:2" ht="15.75" thickBot="1" x14ac:dyDescent="0.3">
      <c r="A76" s="61" t="s">
        <v>2604</v>
      </c>
      <c r="B76" s="54" t="s">
        <v>2556</v>
      </c>
    </row>
    <row r="77" spans="1:2" ht="15.75" thickBot="1" x14ac:dyDescent="0.3">
      <c r="A77" s="54" t="s">
        <v>2605</v>
      </c>
      <c r="B77" s="54" t="s">
        <v>2543</v>
      </c>
    </row>
    <row r="78" spans="1:2" ht="15.75" thickBot="1" x14ac:dyDescent="0.3">
      <c r="A78" s="61" t="s">
        <v>2606</v>
      </c>
      <c r="B78" s="54" t="s">
        <v>2551</v>
      </c>
    </row>
    <row r="79" spans="1:2" ht="15.75" thickBot="1" x14ac:dyDescent="0.3">
      <c r="A79" s="63" t="s">
        <v>2607</v>
      </c>
      <c r="B79" s="63" t="s">
        <v>2556</v>
      </c>
    </row>
    <row r="80" spans="1:2" ht="15.75" thickBot="1" x14ac:dyDescent="0.3">
      <c r="A80" s="61" t="s">
        <v>301</v>
      </c>
      <c r="B80" s="54" t="s">
        <v>2544</v>
      </c>
    </row>
    <row r="81" spans="1:2" ht="15.75" thickBot="1" x14ac:dyDescent="0.3">
      <c r="A81" s="54" t="s">
        <v>2608</v>
      </c>
      <c r="B81" s="54" t="s">
        <v>2551</v>
      </c>
    </row>
    <row r="82" spans="1:2" ht="15.75" thickBot="1" x14ac:dyDescent="0.3">
      <c r="A82" s="54" t="s">
        <v>2609</v>
      </c>
      <c r="B82" s="54" t="s">
        <v>2543</v>
      </c>
    </row>
    <row r="83" spans="1:2" ht="15.75" thickBot="1" x14ac:dyDescent="0.3">
      <c r="A83" s="63" t="s">
        <v>2610</v>
      </c>
      <c r="B83" s="63" t="s">
        <v>2556</v>
      </c>
    </row>
    <row r="84" spans="1:2" ht="15.75" thickBot="1" x14ac:dyDescent="0.3">
      <c r="A84" s="61" t="s">
        <v>303</v>
      </c>
      <c r="B84" s="56" t="s">
        <v>2549</v>
      </c>
    </row>
    <row r="85" spans="1:2" ht="15.75" thickBot="1" x14ac:dyDescent="0.3">
      <c r="A85" s="61" t="s">
        <v>304</v>
      </c>
      <c r="B85" s="54" t="s">
        <v>2557</v>
      </c>
    </row>
    <row r="86" spans="1:2" ht="15.75" thickBot="1" x14ac:dyDescent="0.3">
      <c r="A86" s="54" t="s">
        <v>2611</v>
      </c>
      <c r="B86" s="54" t="s">
        <v>2551</v>
      </c>
    </row>
    <row r="87" spans="1:2" ht="15.75" thickBot="1" x14ac:dyDescent="0.3">
      <c r="A87" s="61" t="s">
        <v>2612</v>
      </c>
      <c r="B87" s="56" t="s">
        <v>2553</v>
      </c>
    </row>
    <row r="88" spans="1:2" ht="15.75" thickBot="1" x14ac:dyDescent="0.3">
      <c r="A88" s="62" t="s">
        <v>2613</v>
      </c>
      <c r="B88" s="64" t="s">
        <v>2553</v>
      </c>
    </row>
    <row r="89" spans="1:2" ht="15.75" thickBot="1" x14ac:dyDescent="0.3">
      <c r="A89" s="61" t="s">
        <v>307</v>
      </c>
      <c r="B89" s="54" t="s">
        <v>2557</v>
      </c>
    </row>
    <row r="90" spans="1:2" ht="15.75" thickBot="1" x14ac:dyDescent="0.3">
      <c r="A90" s="65" t="s">
        <v>2614</v>
      </c>
      <c r="B90" s="56" t="s">
        <v>2544</v>
      </c>
    </row>
    <row r="91" spans="1:2" ht="15.75" thickBot="1" x14ac:dyDescent="0.3">
      <c r="A91" s="54" t="s">
        <v>2615</v>
      </c>
      <c r="B91" s="54" t="s">
        <v>2564</v>
      </c>
    </row>
    <row r="92" spans="1:2" ht="15.75" thickBot="1" x14ac:dyDescent="0.3">
      <c r="A92" s="61" t="s">
        <v>422</v>
      </c>
      <c r="B92" s="54" t="s">
        <v>2563</v>
      </c>
    </row>
    <row r="93" spans="1:2" ht="15.75" thickBot="1" x14ac:dyDescent="0.3">
      <c r="A93" s="61" t="s">
        <v>310</v>
      </c>
      <c r="B93" s="56" t="s">
        <v>2553</v>
      </c>
    </row>
    <row r="94" spans="1:2" ht="15.75" thickBot="1" x14ac:dyDescent="0.3">
      <c r="A94" s="54" t="s">
        <v>2616</v>
      </c>
      <c r="B94" s="54" t="s">
        <v>2559</v>
      </c>
    </row>
    <row r="95" spans="1:2" ht="15.75" thickBot="1" x14ac:dyDescent="0.3">
      <c r="A95" s="61" t="s">
        <v>315</v>
      </c>
      <c r="B95" s="54" t="s">
        <v>2547</v>
      </c>
    </row>
    <row r="96" spans="1:2" ht="15.75" thickBot="1" x14ac:dyDescent="0.3">
      <c r="A96" s="62" t="s">
        <v>2617</v>
      </c>
      <c r="B96" s="63" t="s">
        <v>2545</v>
      </c>
    </row>
    <row r="97" spans="1:2" ht="15.75" thickBot="1" x14ac:dyDescent="0.3">
      <c r="A97" s="61" t="s">
        <v>316</v>
      </c>
      <c r="B97" s="54" t="s">
        <v>2551</v>
      </c>
    </row>
    <row r="98" spans="1:2" ht="15.75" thickBot="1" x14ac:dyDescent="0.3">
      <c r="A98" s="61" t="s">
        <v>317</v>
      </c>
      <c r="B98" s="54" t="s">
        <v>2573</v>
      </c>
    </row>
    <row r="99" spans="1:2" ht="15.75" thickBot="1" x14ac:dyDescent="0.3">
      <c r="A99" s="62" t="s">
        <v>2618</v>
      </c>
      <c r="B99" s="64" t="s">
        <v>2553</v>
      </c>
    </row>
    <row r="100" spans="1:2" ht="15.75" thickBot="1" x14ac:dyDescent="0.3">
      <c r="A100" s="61" t="s">
        <v>320</v>
      </c>
      <c r="B100" s="54" t="s">
        <v>2568</v>
      </c>
    </row>
    <row r="101" spans="1:2" ht="15.75" thickBot="1" x14ac:dyDescent="0.3">
      <c r="A101" s="61" t="s">
        <v>321</v>
      </c>
      <c r="B101" s="54" t="s">
        <v>2551</v>
      </c>
    </row>
    <row r="102" spans="1:2" ht="15.75" thickBot="1" x14ac:dyDescent="0.3">
      <c r="A102" s="62" t="s">
        <v>2619</v>
      </c>
      <c r="B102" s="63" t="s">
        <v>2556</v>
      </c>
    </row>
    <row r="103" spans="1:2" ht="15.75" thickBot="1" x14ac:dyDescent="0.3">
      <c r="A103" s="61" t="s">
        <v>1611</v>
      </c>
      <c r="B103" s="54" t="s">
        <v>2543</v>
      </c>
    </row>
    <row r="104" spans="1:2" ht="15.75" thickBot="1" x14ac:dyDescent="0.3">
      <c r="A104" s="61" t="s">
        <v>1605</v>
      </c>
      <c r="B104" s="54" t="s">
        <v>2551</v>
      </c>
    </row>
    <row r="105" spans="1:2" ht="15.75" thickBot="1" x14ac:dyDescent="0.3">
      <c r="A105" s="61" t="s">
        <v>323</v>
      </c>
      <c r="B105" s="54" t="s">
        <v>2572</v>
      </c>
    </row>
    <row r="106" spans="1:2" ht="15.75" thickBot="1" x14ac:dyDescent="0.3">
      <c r="A106" s="61" t="s">
        <v>324</v>
      </c>
      <c r="B106" s="54" t="s">
        <v>2564</v>
      </c>
    </row>
    <row r="107" spans="1:2" ht="15.75" thickBot="1" x14ac:dyDescent="0.3">
      <c r="A107" s="61" t="s">
        <v>563</v>
      </c>
      <c r="B107" s="54" t="s">
        <v>2543</v>
      </c>
    </row>
    <row r="108" spans="1:2" ht="15.75" thickBot="1" x14ac:dyDescent="0.3">
      <c r="A108" s="61" t="s">
        <v>325</v>
      </c>
      <c r="B108" s="54" t="s">
        <v>2551</v>
      </c>
    </row>
    <row r="109" spans="1:2" ht="15.75" thickBot="1" x14ac:dyDescent="0.3">
      <c r="A109" s="62" t="s">
        <v>2235</v>
      </c>
      <c r="B109" s="63" t="s">
        <v>2566</v>
      </c>
    </row>
    <row r="110" spans="1:2" ht="15.75" thickBot="1" x14ac:dyDescent="0.3">
      <c r="A110" s="61" t="s">
        <v>326</v>
      </c>
      <c r="B110" s="54" t="s">
        <v>2556</v>
      </c>
    </row>
    <row r="111" spans="1:2" ht="15.75" thickBot="1" x14ac:dyDescent="0.3">
      <c r="A111" s="61" t="s">
        <v>327</v>
      </c>
      <c r="B111" s="54" t="s">
        <v>2555</v>
      </c>
    </row>
    <row r="112" spans="1:2" ht="15.75" thickBot="1" x14ac:dyDescent="0.3">
      <c r="A112" s="61" t="s">
        <v>328</v>
      </c>
      <c r="B112" s="56" t="s">
        <v>2565</v>
      </c>
    </row>
    <row r="113" spans="1:2" ht="15.75" thickBot="1" x14ac:dyDescent="0.3">
      <c r="A113" s="54" t="s">
        <v>2620</v>
      </c>
      <c r="B113" s="54" t="s">
        <v>2566</v>
      </c>
    </row>
    <row r="114" spans="1:2" ht="15.75" thickBot="1" x14ac:dyDescent="0.3">
      <c r="A114" s="61" t="s">
        <v>2621</v>
      </c>
      <c r="B114" s="54" t="s">
        <v>2545</v>
      </c>
    </row>
    <row r="115" spans="1:2" ht="15.75" thickBot="1" x14ac:dyDescent="0.3">
      <c r="A115" s="62" t="s">
        <v>330</v>
      </c>
      <c r="B115" s="63" t="s">
        <v>2550</v>
      </c>
    </row>
    <row r="116" spans="1:2" ht="15.75" thickBot="1" x14ac:dyDescent="0.3">
      <c r="A116" s="61" t="s">
        <v>331</v>
      </c>
      <c r="B116" s="54" t="s">
        <v>2572</v>
      </c>
    </row>
    <row r="117" spans="1:2" ht="15.75" thickBot="1" x14ac:dyDescent="0.3">
      <c r="A117" s="61" t="s">
        <v>332</v>
      </c>
      <c r="B117" s="54" t="s">
        <v>2554</v>
      </c>
    </row>
    <row r="118" spans="1:2" ht="15.75" thickBot="1" x14ac:dyDescent="0.3">
      <c r="A118" s="54" t="s">
        <v>2622</v>
      </c>
      <c r="B118" s="54" t="s">
        <v>2558</v>
      </c>
    </row>
    <row r="119" spans="1:2" ht="15.75" thickBot="1" x14ac:dyDescent="0.3">
      <c r="A119" s="54" t="s">
        <v>2623</v>
      </c>
      <c r="B119" s="54" t="s">
        <v>2557</v>
      </c>
    </row>
    <row r="120" spans="1:2" ht="15.75" thickBot="1" x14ac:dyDescent="0.3">
      <c r="A120" s="61" t="s">
        <v>337</v>
      </c>
      <c r="B120" s="54" t="s">
        <v>2544</v>
      </c>
    </row>
    <row r="121" spans="1:2" ht="15.75" thickBot="1" x14ac:dyDescent="0.3">
      <c r="A121" s="54" t="s">
        <v>2624</v>
      </c>
      <c r="B121" s="54" t="s">
        <v>2578</v>
      </c>
    </row>
    <row r="122" spans="1:2" ht="15.75" thickBot="1" x14ac:dyDescent="0.3">
      <c r="A122" s="61" t="s">
        <v>2229</v>
      </c>
      <c r="B122" s="54" t="s">
        <v>2556</v>
      </c>
    </row>
    <row r="123" spans="1:2" ht="15.75" thickBot="1" x14ac:dyDescent="0.3">
      <c r="A123" s="61" t="s">
        <v>2625</v>
      </c>
      <c r="B123" s="54" t="s">
        <v>2545</v>
      </c>
    </row>
    <row r="124" spans="1:2" ht="15.75" thickBot="1" x14ac:dyDescent="0.3">
      <c r="A124" s="54" t="s">
        <v>2626</v>
      </c>
      <c r="B124" s="54" t="s">
        <v>2577</v>
      </c>
    </row>
    <row r="125" spans="1:2" ht="15.75" thickBot="1" x14ac:dyDescent="0.3">
      <c r="A125" s="61" t="s">
        <v>2216</v>
      </c>
      <c r="B125" s="54" t="s">
        <v>2567</v>
      </c>
    </row>
    <row r="126" spans="1:2" ht="15.75" thickBot="1" x14ac:dyDescent="0.3">
      <c r="A126" s="61" t="s">
        <v>341</v>
      </c>
      <c r="B126" s="54" t="s">
        <v>2551</v>
      </c>
    </row>
    <row r="127" spans="1:2" ht="15.75" thickBot="1" x14ac:dyDescent="0.3">
      <c r="A127" s="61" t="s">
        <v>342</v>
      </c>
      <c r="B127" s="56" t="s">
        <v>2553</v>
      </c>
    </row>
    <row r="128" spans="1:2" ht="15.75" thickBot="1" x14ac:dyDescent="0.3">
      <c r="A128" s="54" t="s">
        <v>2627</v>
      </c>
      <c r="B128" s="54" t="s">
        <v>2553</v>
      </c>
    </row>
    <row r="129" spans="1:4" ht="15.75" thickBot="1" x14ac:dyDescent="0.3">
      <c r="A129" s="54" t="s">
        <v>2628</v>
      </c>
      <c r="B129" s="54" t="s">
        <v>2556</v>
      </c>
    </row>
    <row r="130" spans="1:4" ht="15.75" thickBot="1" x14ac:dyDescent="0.3">
      <c r="A130" s="61" t="s">
        <v>344</v>
      </c>
      <c r="B130" s="54" t="s">
        <v>2543</v>
      </c>
    </row>
    <row r="131" spans="1:4" ht="15.75" thickBot="1" x14ac:dyDescent="0.3">
      <c r="A131" s="61" t="s">
        <v>2629</v>
      </c>
      <c r="B131" s="54" t="s">
        <v>2572</v>
      </c>
    </row>
    <row r="132" spans="1:4" ht="15.75" thickBot="1" x14ac:dyDescent="0.3">
      <c r="A132" s="63" t="s">
        <v>2630</v>
      </c>
      <c r="B132" s="63" t="s">
        <v>2559</v>
      </c>
    </row>
    <row r="133" spans="1:4" ht="15.75" thickBot="1" x14ac:dyDescent="0.3">
      <c r="A133" s="66" t="s">
        <v>2631</v>
      </c>
      <c r="B133" s="54" t="s">
        <v>2551</v>
      </c>
    </row>
    <row r="134" spans="1:4" ht="15.75" thickBot="1" x14ac:dyDescent="0.3">
      <c r="A134" s="62" t="s">
        <v>346</v>
      </c>
      <c r="B134" s="63" t="s">
        <v>2556</v>
      </c>
    </row>
    <row r="135" spans="1:4" ht="15.75" thickBot="1" x14ac:dyDescent="0.3">
      <c r="A135" s="55" t="s">
        <v>346</v>
      </c>
      <c r="B135" s="54" t="s">
        <v>2556</v>
      </c>
    </row>
    <row r="136" spans="1:4" ht="15.75" thickBot="1" x14ac:dyDescent="0.3">
      <c r="A136" s="61" t="s">
        <v>347</v>
      </c>
      <c r="B136" s="54" t="s">
        <v>2551</v>
      </c>
    </row>
    <row r="137" spans="1:4" ht="15.75" thickBot="1" x14ac:dyDescent="0.3">
      <c r="A137" s="61" t="s">
        <v>2632</v>
      </c>
      <c r="B137" s="54" t="s">
        <v>2565</v>
      </c>
    </row>
    <row r="138" spans="1:4" ht="15.75" thickBot="1" x14ac:dyDescent="0.3">
      <c r="A138" s="61" t="s">
        <v>2633</v>
      </c>
      <c r="B138" s="54" t="s">
        <v>2551</v>
      </c>
    </row>
    <row r="139" spans="1:4" ht="15.75" thickBot="1" x14ac:dyDescent="0.3">
      <c r="A139" s="61" t="s">
        <v>350</v>
      </c>
      <c r="B139" s="54" t="s">
        <v>2575</v>
      </c>
    </row>
    <row r="140" spans="1:4" ht="15.75" thickBot="1" x14ac:dyDescent="0.3">
      <c r="A140" s="54" t="s">
        <v>2236</v>
      </c>
      <c r="B140" s="54" t="s">
        <v>2552</v>
      </c>
    </row>
    <row r="141" spans="1:4" ht="16.5" thickBot="1" x14ac:dyDescent="0.3">
      <c r="A141" s="54" t="s">
        <v>2634</v>
      </c>
      <c r="B141" s="54" t="s">
        <v>2553</v>
      </c>
      <c r="D141" s="27">
        <f>COUNTIF(B2:B237,B84)</f>
        <v>4</v>
      </c>
    </row>
    <row r="142" spans="1:4" ht="15.75" thickBot="1" x14ac:dyDescent="0.3">
      <c r="A142" s="54" t="s">
        <v>2635</v>
      </c>
      <c r="B142" s="54" t="s">
        <v>2556</v>
      </c>
    </row>
    <row r="143" spans="1:4" ht="15.75" thickBot="1" x14ac:dyDescent="0.3">
      <c r="A143" s="61" t="s">
        <v>354</v>
      </c>
      <c r="B143" s="54" t="s">
        <v>2572</v>
      </c>
    </row>
    <row r="144" spans="1:4" ht="15.75" thickBot="1" x14ac:dyDescent="0.3">
      <c r="A144" s="61" t="s">
        <v>355</v>
      </c>
      <c r="B144" s="54" t="s">
        <v>2559</v>
      </c>
    </row>
    <row r="145" spans="1:2" ht="15.75" thickBot="1" x14ac:dyDescent="0.3">
      <c r="A145" s="61" t="s">
        <v>2225</v>
      </c>
      <c r="B145" s="54" t="s">
        <v>2556</v>
      </c>
    </row>
    <row r="146" spans="1:2" ht="15.75" thickBot="1" x14ac:dyDescent="0.3">
      <c r="A146" s="54" t="s">
        <v>2636</v>
      </c>
      <c r="B146" s="54" t="s">
        <v>2553</v>
      </c>
    </row>
    <row r="147" spans="1:2" ht="15.75" thickBot="1" x14ac:dyDescent="0.3">
      <c r="A147" s="61" t="s">
        <v>2217</v>
      </c>
      <c r="B147" s="54" t="s">
        <v>2554</v>
      </c>
    </row>
    <row r="148" spans="1:2" ht="15.75" thickBot="1" x14ac:dyDescent="0.3">
      <c r="A148" s="61" t="s">
        <v>359</v>
      </c>
      <c r="B148" s="54" t="s">
        <v>2544</v>
      </c>
    </row>
    <row r="149" spans="1:2" ht="15.75" thickBot="1" x14ac:dyDescent="0.3">
      <c r="A149" s="61" t="s">
        <v>2223</v>
      </c>
      <c r="B149" s="54" t="s">
        <v>2548</v>
      </c>
    </row>
    <row r="150" spans="1:2" ht="15.75" thickBot="1" x14ac:dyDescent="0.3">
      <c r="A150" s="54" t="s">
        <v>2637</v>
      </c>
      <c r="B150" s="54" t="s">
        <v>2556</v>
      </c>
    </row>
    <row r="151" spans="1:2" ht="15.75" thickBot="1" x14ac:dyDescent="0.3">
      <c r="A151" s="61" t="s">
        <v>2638</v>
      </c>
      <c r="B151" s="54" t="s">
        <v>2556</v>
      </c>
    </row>
    <row r="152" spans="1:2" ht="15.75" thickBot="1" x14ac:dyDescent="0.3">
      <c r="A152" s="61" t="s">
        <v>2638</v>
      </c>
      <c r="B152" s="54" t="s">
        <v>2551</v>
      </c>
    </row>
    <row r="153" spans="1:2" ht="15.75" thickBot="1" x14ac:dyDescent="0.3">
      <c r="A153" s="61" t="s">
        <v>2639</v>
      </c>
      <c r="B153" s="54" t="s">
        <v>2557</v>
      </c>
    </row>
    <row r="154" spans="1:2" ht="15.75" thickBot="1" x14ac:dyDescent="0.3">
      <c r="A154" s="54" t="s">
        <v>2640</v>
      </c>
      <c r="B154" s="54" t="s">
        <v>2551</v>
      </c>
    </row>
    <row r="155" spans="1:2" ht="15.75" thickBot="1" x14ac:dyDescent="0.3">
      <c r="A155" s="61" t="s">
        <v>539</v>
      </c>
      <c r="B155" s="54" t="s">
        <v>2545</v>
      </c>
    </row>
    <row r="156" spans="1:2" ht="15.75" thickBot="1" x14ac:dyDescent="0.3">
      <c r="A156" s="61" t="s">
        <v>361</v>
      </c>
      <c r="B156" s="56" t="s">
        <v>2567</v>
      </c>
    </row>
    <row r="157" spans="1:2" ht="15.75" thickBot="1" x14ac:dyDescent="0.3">
      <c r="A157" s="61" t="s">
        <v>362</v>
      </c>
      <c r="B157" s="56" t="s">
        <v>2553</v>
      </c>
    </row>
    <row r="158" spans="1:2" ht="15.75" thickBot="1" x14ac:dyDescent="0.3">
      <c r="A158" s="61" t="s">
        <v>363</v>
      </c>
      <c r="B158" s="54" t="s">
        <v>2551</v>
      </c>
    </row>
    <row r="159" spans="1:2" ht="15.75" thickBot="1" x14ac:dyDescent="0.3">
      <c r="A159" s="61" t="s">
        <v>364</v>
      </c>
      <c r="B159" s="54" t="s">
        <v>2553</v>
      </c>
    </row>
    <row r="160" spans="1:2" ht="15.75" thickBot="1" x14ac:dyDescent="0.3">
      <c r="A160" s="54" t="s">
        <v>2641</v>
      </c>
      <c r="B160" s="54" t="s">
        <v>2553</v>
      </c>
    </row>
    <row r="161" spans="1:2" ht="15.75" thickBot="1" x14ac:dyDescent="0.3">
      <c r="A161" s="61" t="s">
        <v>2227</v>
      </c>
      <c r="B161" s="54" t="s">
        <v>2562</v>
      </c>
    </row>
    <row r="162" spans="1:2" ht="15.75" thickBot="1" x14ac:dyDescent="0.3">
      <c r="A162" s="61" t="s">
        <v>367</v>
      </c>
      <c r="B162" s="56" t="s">
        <v>2553</v>
      </c>
    </row>
    <row r="163" spans="1:2" ht="15.75" thickBot="1" x14ac:dyDescent="0.3">
      <c r="A163" s="61" t="s">
        <v>368</v>
      </c>
      <c r="B163" s="56" t="s">
        <v>2553</v>
      </c>
    </row>
    <row r="164" spans="1:2" ht="15.75" thickBot="1" x14ac:dyDescent="0.3">
      <c r="A164" s="61" t="s">
        <v>2642</v>
      </c>
      <c r="B164" s="54" t="s">
        <v>2545</v>
      </c>
    </row>
    <row r="165" spans="1:2" ht="15.75" thickBot="1" x14ac:dyDescent="0.3">
      <c r="A165" s="61" t="s">
        <v>369</v>
      </c>
      <c r="B165" s="54" t="s">
        <v>2557</v>
      </c>
    </row>
    <row r="166" spans="1:2" ht="15.75" thickBot="1" x14ac:dyDescent="0.3">
      <c r="A166" s="61" t="s">
        <v>2643</v>
      </c>
      <c r="B166" s="54" t="s">
        <v>2553</v>
      </c>
    </row>
    <row r="167" spans="1:2" ht="15.75" thickBot="1" x14ac:dyDescent="0.3">
      <c r="A167" s="61" t="s">
        <v>2644</v>
      </c>
      <c r="B167" s="56" t="s">
        <v>2553</v>
      </c>
    </row>
    <row r="168" spans="1:2" ht="15.75" thickBot="1" x14ac:dyDescent="0.3">
      <c r="A168" s="61" t="s">
        <v>371</v>
      </c>
      <c r="B168" s="54" t="s">
        <v>2560</v>
      </c>
    </row>
    <row r="169" spans="1:2" ht="15.75" thickBot="1" x14ac:dyDescent="0.3">
      <c r="A169" s="61" t="s">
        <v>372</v>
      </c>
      <c r="B169" s="54" t="s">
        <v>2551</v>
      </c>
    </row>
    <row r="170" spans="1:2" ht="15.75" thickBot="1" x14ac:dyDescent="0.3">
      <c r="A170" s="61" t="s">
        <v>373</v>
      </c>
      <c r="B170" s="54" t="s">
        <v>2556</v>
      </c>
    </row>
    <row r="171" spans="1:2" ht="15.75" thickBot="1" x14ac:dyDescent="0.3">
      <c r="A171" s="61" t="s">
        <v>374</v>
      </c>
      <c r="B171" s="54" t="s">
        <v>2558</v>
      </c>
    </row>
    <row r="172" spans="1:2" ht="15.75" thickBot="1" x14ac:dyDescent="0.3">
      <c r="A172" s="61" t="s">
        <v>2645</v>
      </c>
      <c r="B172" s="54" t="s">
        <v>2551</v>
      </c>
    </row>
    <row r="173" spans="1:2" ht="15.75" thickBot="1" x14ac:dyDescent="0.3">
      <c r="A173" s="61" t="s">
        <v>604</v>
      </c>
      <c r="B173" s="54" t="s">
        <v>2557</v>
      </c>
    </row>
    <row r="174" spans="1:2" ht="15.75" thickBot="1" x14ac:dyDescent="0.3">
      <c r="A174" s="54" t="s">
        <v>2234</v>
      </c>
      <c r="B174" s="54" t="s">
        <v>2577</v>
      </c>
    </row>
    <row r="175" spans="1:2" ht="15.75" thickBot="1" x14ac:dyDescent="0.3">
      <c r="A175" s="54" t="s">
        <v>2646</v>
      </c>
      <c r="B175" s="54" t="s">
        <v>2544</v>
      </c>
    </row>
    <row r="176" spans="1:2" ht="15.75" thickBot="1" x14ac:dyDescent="0.3">
      <c r="A176" s="61" t="s">
        <v>376</v>
      </c>
      <c r="B176" s="54" t="s">
        <v>2545</v>
      </c>
    </row>
    <row r="177" spans="1:2" ht="15.75" thickBot="1" x14ac:dyDescent="0.3">
      <c r="A177" s="61" t="s">
        <v>1607</v>
      </c>
      <c r="B177" s="56" t="s">
        <v>2553</v>
      </c>
    </row>
    <row r="178" spans="1:2" ht="15.75" thickBot="1" x14ac:dyDescent="0.3">
      <c r="A178" s="61" t="s">
        <v>379</v>
      </c>
      <c r="B178" s="54" t="s">
        <v>2556</v>
      </c>
    </row>
    <row r="179" spans="1:2" ht="15.75" thickBot="1" x14ac:dyDescent="0.3">
      <c r="A179" s="54" t="s">
        <v>2647</v>
      </c>
      <c r="B179" s="54" t="s">
        <v>2556</v>
      </c>
    </row>
    <row r="180" spans="1:2" ht="15.75" thickBot="1" x14ac:dyDescent="0.3">
      <c r="A180" s="61" t="s">
        <v>2237</v>
      </c>
      <c r="B180" s="54" t="s">
        <v>2556</v>
      </c>
    </row>
    <row r="181" spans="1:2" ht="15.75" thickBot="1" x14ac:dyDescent="0.3">
      <c r="A181" s="61" t="s">
        <v>381</v>
      </c>
      <c r="B181" s="54" t="s">
        <v>2548</v>
      </c>
    </row>
    <row r="182" spans="1:2" ht="15.75" thickBot="1" x14ac:dyDescent="0.3">
      <c r="A182" s="61" t="s">
        <v>382</v>
      </c>
      <c r="B182" s="54" t="s">
        <v>2544</v>
      </c>
    </row>
    <row r="183" spans="1:2" ht="15.75" thickBot="1" x14ac:dyDescent="0.3">
      <c r="A183" s="61" t="s">
        <v>2648</v>
      </c>
      <c r="B183" s="54" t="s">
        <v>2545</v>
      </c>
    </row>
    <row r="184" spans="1:2" ht="15.75" thickBot="1" x14ac:dyDescent="0.3">
      <c r="A184" s="61" t="s">
        <v>2219</v>
      </c>
      <c r="B184" s="54" t="s">
        <v>2548</v>
      </c>
    </row>
    <row r="185" spans="1:2" ht="15.75" thickBot="1" x14ac:dyDescent="0.3">
      <c r="A185" s="61" t="s">
        <v>385</v>
      </c>
      <c r="B185" s="56" t="s">
        <v>2553</v>
      </c>
    </row>
    <row r="186" spans="1:2" ht="15.75" thickBot="1" x14ac:dyDescent="0.3">
      <c r="A186" s="61" t="s">
        <v>386</v>
      </c>
      <c r="B186" s="54" t="s">
        <v>2566</v>
      </c>
    </row>
    <row r="187" spans="1:2" ht="15.75" thickBot="1" x14ac:dyDescent="0.3">
      <c r="A187" s="61" t="s">
        <v>388</v>
      </c>
      <c r="B187" s="54" t="s">
        <v>2551</v>
      </c>
    </row>
    <row r="188" spans="1:2" ht="15.75" thickBot="1" x14ac:dyDescent="0.3">
      <c r="A188" s="61" t="s">
        <v>389</v>
      </c>
      <c r="B188" s="54" t="s">
        <v>2546</v>
      </c>
    </row>
    <row r="189" spans="1:2" ht="15.75" thickBot="1" x14ac:dyDescent="0.3">
      <c r="A189" s="61" t="s">
        <v>2649</v>
      </c>
      <c r="B189" s="54" t="s">
        <v>2553</v>
      </c>
    </row>
    <row r="190" spans="1:2" ht="15.75" thickBot="1" x14ac:dyDescent="0.3">
      <c r="A190" s="61" t="s">
        <v>390</v>
      </c>
      <c r="B190" s="54" t="s">
        <v>2543</v>
      </c>
    </row>
    <row r="191" spans="1:2" ht="15.75" thickBot="1" x14ac:dyDescent="0.3">
      <c r="A191" s="67" t="s">
        <v>1596</v>
      </c>
      <c r="B191" s="54" t="s">
        <v>2547</v>
      </c>
    </row>
    <row r="192" spans="1:2" ht="15.75" thickBot="1" x14ac:dyDescent="0.3">
      <c r="A192" s="61" t="s">
        <v>391</v>
      </c>
      <c r="B192" s="54" t="s">
        <v>2545</v>
      </c>
    </row>
    <row r="193" spans="1:2" ht="15.75" thickBot="1" x14ac:dyDescent="0.3">
      <c r="A193" s="61" t="s">
        <v>2220</v>
      </c>
      <c r="B193" s="54" t="s">
        <v>2558</v>
      </c>
    </row>
    <row r="194" spans="1:2" ht="15.75" thickBot="1" x14ac:dyDescent="0.3">
      <c r="A194" s="61" t="s">
        <v>392</v>
      </c>
      <c r="B194" s="56" t="s">
        <v>2553</v>
      </c>
    </row>
    <row r="195" spans="1:2" ht="15.75" thickBot="1" x14ac:dyDescent="0.3">
      <c r="A195" s="67" t="s">
        <v>2650</v>
      </c>
      <c r="B195" s="54" t="s">
        <v>2548</v>
      </c>
    </row>
    <row r="196" spans="1:2" ht="15.75" thickBot="1" x14ac:dyDescent="0.3">
      <c r="A196" s="61" t="s">
        <v>2213</v>
      </c>
      <c r="B196" s="54" t="s">
        <v>2556</v>
      </c>
    </row>
    <row r="197" spans="1:2" ht="15.75" thickBot="1" x14ac:dyDescent="0.3">
      <c r="A197" s="61" t="s">
        <v>2215</v>
      </c>
      <c r="B197" s="54" t="s">
        <v>2550</v>
      </c>
    </row>
    <row r="198" spans="1:2" ht="15.75" thickBot="1" x14ac:dyDescent="0.3">
      <c r="A198" s="61" t="s">
        <v>2651</v>
      </c>
      <c r="B198" s="54" t="s">
        <v>2556</v>
      </c>
    </row>
    <row r="199" spans="1:2" ht="15.75" thickBot="1" x14ac:dyDescent="0.3">
      <c r="A199" s="67" t="s">
        <v>2652</v>
      </c>
      <c r="B199" s="54" t="s">
        <v>2548</v>
      </c>
    </row>
    <row r="200" spans="1:2" ht="15.75" thickBot="1" x14ac:dyDescent="0.3">
      <c r="A200" s="61" t="s">
        <v>394</v>
      </c>
      <c r="B200" s="56" t="s">
        <v>2565</v>
      </c>
    </row>
    <row r="201" spans="1:2" ht="15.75" thickBot="1" x14ac:dyDescent="0.3">
      <c r="A201" s="61" t="s">
        <v>2226</v>
      </c>
      <c r="B201" s="54" t="s">
        <v>2556</v>
      </c>
    </row>
    <row r="202" spans="1:2" ht="15.75" thickBot="1" x14ac:dyDescent="0.3">
      <c r="A202" s="61" t="s">
        <v>1606</v>
      </c>
      <c r="B202" s="54" t="s">
        <v>2567</v>
      </c>
    </row>
    <row r="203" spans="1:2" ht="15.75" thickBot="1" x14ac:dyDescent="0.3">
      <c r="A203" s="61" t="s">
        <v>2233</v>
      </c>
      <c r="B203" s="54" t="s">
        <v>2548</v>
      </c>
    </row>
    <row r="204" spans="1:2" ht="15.75" thickBot="1" x14ac:dyDescent="0.3">
      <c r="A204" s="61" t="s">
        <v>395</v>
      </c>
      <c r="B204" s="56" t="s">
        <v>2553</v>
      </c>
    </row>
    <row r="205" spans="1:2" ht="15.75" thickBot="1" x14ac:dyDescent="0.3">
      <c r="A205" s="61" t="s">
        <v>2653</v>
      </c>
      <c r="B205" s="54" t="s">
        <v>2551</v>
      </c>
    </row>
    <row r="206" spans="1:2" ht="15.75" thickBot="1" x14ac:dyDescent="0.3">
      <c r="A206" s="61" t="s">
        <v>396</v>
      </c>
      <c r="B206" s="54" t="s">
        <v>2551</v>
      </c>
    </row>
    <row r="207" spans="1:2" ht="15.75" thickBot="1" x14ac:dyDescent="0.3">
      <c r="A207" s="54" t="s">
        <v>2654</v>
      </c>
      <c r="B207" s="54" t="s">
        <v>2553</v>
      </c>
    </row>
    <row r="208" spans="1:2" ht="15.75" thickBot="1" x14ac:dyDescent="0.3">
      <c r="A208" s="61" t="s">
        <v>397</v>
      </c>
      <c r="B208" s="56" t="s">
        <v>2565</v>
      </c>
    </row>
    <row r="209" spans="1:2" ht="15.75" thickBot="1" x14ac:dyDescent="0.3">
      <c r="A209" s="61" t="s">
        <v>430</v>
      </c>
      <c r="B209" s="54" t="s">
        <v>2556</v>
      </c>
    </row>
    <row r="210" spans="1:2" ht="15.75" thickBot="1" x14ac:dyDescent="0.3">
      <c r="A210" s="61" t="s">
        <v>2214</v>
      </c>
      <c r="B210" s="54" t="s">
        <v>2556</v>
      </c>
    </row>
    <row r="211" spans="1:2" ht="15.75" thickBot="1" x14ac:dyDescent="0.3">
      <c r="A211" s="61" t="s">
        <v>399</v>
      </c>
      <c r="B211" s="54" t="s">
        <v>2551</v>
      </c>
    </row>
    <row r="212" spans="1:2" ht="15.75" thickBot="1" x14ac:dyDescent="0.3">
      <c r="A212" s="61" t="s">
        <v>401</v>
      </c>
      <c r="B212" s="54" t="s">
        <v>2544</v>
      </c>
    </row>
    <row r="213" spans="1:2" ht="15.75" thickBot="1" x14ac:dyDescent="0.3">
      <c r="A213" s="61" t="s">
        <v>402</v>
      </c>
      <c r="B213" s="54" t="s">
        <v>2571</v>
      </c>
    </row>
    <row r="214" spans="1:2" ht="15.75" thickBot="1" x14ac:dyDescent="0.3">
      <c r="A214" s="61" t="s">
        <v>404</v>
      </c>
      <c r="B214" s="56" t="s">
        <v>2553</v>
      </c>
    </row>
    <row r="215" spans="1:2" ht="15.75" thickBot="1" x14ac:dyDescent="0.3">
      <c r="A215" s="55" t="s">
        <v>404</v>
      </c>
      <c r="B215" s="56" t="s">
        <v>2553</v>
      </c>
    </row>
    <row r="216" spans="1:2" ht="15.75" thickBot="1" x14ac:dyDescent="0.3">
      <c r="A216" s="61" t="s">
        <v>406</v>
      </c>
      <c r="B216" s="56" t="s">
        <v>2553</v>
      </c>
    </row>
    <row r="217" spans="1:2" ht="15.75" thickBot="1" x14ac:dyDescent="0.3">
      <c r="A217" s="54" t="s">
        <v>406</v>
      </c>
      <c r="B217" s="54" t="s">
        <v>2551</v>
      </c>
    </row>
    <row r="218" spans="1:2" ht="15.75" thickBot="1" x14ac:dyDescent="0.3">
      <c r="A218" s="61" t="s">
        <v>407</v>
      </c>
      <c r="B218" s="54" t="s">
        <v>2572</v>
      </c>
    </row>
    <row r="219" spans="1:2" ht="15.75" thickBot="1" x14ac:dyDescent="0.3">
      <c r="A219" s="61" t="s">
        <v>2655</v>
      </c>
      <c r="B219" s="54" t="s">
        <v>2543</v>
      </c>
    </row>
    <row r="220" spans="1:2" ht="15.75" thickBot="1" x14ac:dyDescent="0.3">
      <c r="A220" s="61" t="s">
        <v>408</v>
      </c>
      <c r="B220" s="54" t="s">
        <v>2556</v>
      </c>
    </row>
    <row r="221" spans="1:2" ht="15.75" thickBot="1" x14ac:dyDescent="0.3">
      <c r="A221" s="61" t="s">
        <v>409</v>
      </c>
      <c r="B221" s="54" t="s">
        <v>2544</v>
      </c>
    </row>
    <row r="222" spans="1:2" ht="15.75" thickBot="1" x14ac:dyDescent="0.3">
      <c r="A222" s="54" t="s">
        <v>2656</v>
      </c>
      <c r="B222" s="54" t="s">
        <v>2557</v>
      </c>
    </row>
    <row r="223" spans="1:2" ht="15.75" thickBot="1" x14ac:dyDescent="0.3">
      <c r="A223" s="61" t="s">
        <v>410</v>
      </c>
      <c r="B223" s="54" t="s">
        <v>2552</v>
      </c>
    </row>
    <row r="224" spans="1:2" ht="15.75" thickBot="1" x14ac:dyDescent="0.3">
      <c r="A224" s="54" t="s">
        <v>2657</v>
      </c>
      <c r="B224" s="54" t="s">
        <v>2551</v>
      </c>
    </row>
    <row r="225" spans="1:2" ht="15.75" thickBot="1" x14ac:dyDescent="0.3">
      <c r="A225" s="54" t="s">
        <v>2658</v>
      </c>
      <c r="B225" s="54" t="s">
        <v>2543</v>
      </c>
    </row>
    <row r="226" spans="1:2" ht="15.75" thickBot="1" x14ac:dyDescent="0.3">
      <c r="A226" s="61" t="s">
        <v>2659</v>
      </c>
      <c r="B226" s="54" t="s">
        <v>2554</v>
      </c>
    </row>
    <row r="227" spans="1:2" ht="15.75" thickBot="1" x14ac:dyDescent="0.3">
      <c r="A227" s="61" t="s">
        <v>412</v>
      </c>
      <c r="B227" s="54" t="s">
        <v>2551</v>
      </c>
    </row>
    <row r="228" spans="1:2" ht="15.75" thickBot="1" x14ac:dyDescent="0.3">
      <c r="A228" s="61" t="s">
        <v>413</v>
      </c>
      <c r="B228" s="56" t="s">
        <v>2553</v>
      </c>
    </row>
    <row r="229" spans="1:2" ht="15.75" thickBot="1" x14ac:dyDescent="0.3">
      <c r="A229" s="61" t="s">
        <v>2660</v>
      </c>
      <c r="B229" s="56" t="s">
        <v>2553</v>
      </c>
    </row>
    <row r="230" spans="1:2" ht="15.75" thickBot="1" x14ac:dyDescent="0.3">
      <c r="A230" s="61" t="s">
        <v>414</v>
      </c>
      <c r="B230" s="54" t="s">
        <v>2556</v>
      </c>
    </row>
    <row r="231" spans="1:2" ht="15.75" thickBot="1" x14ac:dyDescent="0.3">
      <c r="A231" s="54" t="s">
        <v>2661</v>
      </c>
      <c r="B231" s="54" t="s">
        <v>2557</v>
      </c>
    </row>
    <row r="232" spans="1:2" ht="15.75" thickBot="1" x14ac:dyDescent="0.3">
      <c r="A232" s="61" t="s">
        <v>2230</v>
      </c>
      <c r="B232" s="54" t="s">
        <v>2556</v>
      </c>
    </row>
    <row r="233" spans="1:2" ht="15.75" thickBot="1" x14ac:dyDescent="0.3">
      <c r="A233" s="61" t="s">
        <v>415</v>
      </c>
      <c r="B233" s="54" t="s">
        <v>2558</v>
      </c>
    </row>
    <row r="234" spans="1:2" ht="15.75" thickBot="1" x14ac:dyDescent="0.3">
      <c r="A234" s="61" t="s">
        <v>2231</v>
      </c>
      <c r="B234" s="54" t="s">
        <v>2556</v>
      </c>
    </row>
    <row r="235" spans="1:2" ht="15.75" thickBot="1" x14ac:dyDescent="0.3">
      <c r="A235" s="61" t="s">
        <v>418</v>
      </c>
      <c r="B235" s="56" t="s">
        <v>2553</v>
      </c>
    </row>
    <row r="236" spans="1:2" ht="15.75" thickBot="1" x14ac:dyDescent="0.3">
      <c r="A236" s="54" t="s">
        <v>2662</v>
      </c>
      <c r="B236" s="54" t="s">
        <v>2576</v>
      </c>
    </row>
    <row r="237" spans="1:2" ht="15.75" thickBot="1" x14ac:dyDescent="0.3">
      <c r="A237" s="54" t="s">
        <v>2663</v>
      </c>
      <c r="B237" s="68" t="s">
        <v>2557</v>
      </c>
    </row>
  </sheetData>
  <conditionalFormatting sqref="A1:B1">
    <cfRule type="expression" dxfId="23" priority="27" stopIfTrue="1">
      <formula>(#REF!="OK")</formula>
    </cfRule>
  </conditionalFormatting>
  <conditionalFormatting sqref="A132:B132">
    <cfRule type="expression" dxfId="22" priority="26" stopIfTrue="1">
      <formula>(#REF!="OK")</formula>
    </cfRule>
  </conditionalFormatting>
  <conditionalFormatting sqref="A133:B133">
    <cfRule type="expression" dxfId="21" priority="25" stopIfTrue="1">
      <formula>(#REF!="OK")</formula>
    </cfRule>
  </conditionalFormatting>
  <conditionalFormatting sqref="B135">
    <cfRule type="expression" dxfId="20" priority="24" stopIfTrue="1">
      <formula>(#REF!="OK")</formula>
    </cfRule>
  </conditionalFormatting>
  <conditionalFormatting sqref="A136:B136">
    <cfRule type="expression" dxfId="19" priority="19" stopIfTrue="1">
      <formula>(#REF!="OK")</formula>
    </cfRule>
  </conditionalFormatting>
  <conditionalFormatting sqref="A137:B137">
    <cfRule type="expression" dxfId="18" priority="18" stopIfTrue="1">
      <formula>(#REF!="OK")</formula>
    </cfRule>
  </conditionalFormatting>
  <conditionalFormatting sqref="A138:B138">
    <cfRule type="expression" dxfId="17" priority="17" stopIfTrue="1">
      <formula>(#REF!="OK")</formula>
    </cfRule>
  </conditionalFormatting>
  <conditionalFormatting sqref="A139:B139">
    <cfRule type="expression" dxfId="16" priority="16" stopIfTrue="1">
      <formula>(#REF!="OK")</formula>
    </cfRule>
  </conditionalFormatting>
  <conditionalFormatting sqref="A141:B141">
    <cfRule type="expression" dxfId="15" priority="15" stopIfTrue="1">
      <formula>(#REF!="OK")</formula>
    </cfRule>
  </conditionalFormatting>
  <conditionalFormatting sqref="A142:B142">
    <cfRule type="expression" dxfId="14" priority="14" stopIfTrue="1">
      <formula>(#REF!="OK")</formula>
    </cfRule>
  </conditionalFormatting>
  <conditionalFormatting sqref="A144:B144">
    <cfRule type="expression" dxfId="13" priority="13" stopIfTrue="1">
      <formula>(#REF!="OK")</formula>
    </cfRule>
  </conditionalFormatting>
  <conditionalFormatting sqref="A145:B145">
    <cfRule type="expression" dxfId="12" priority="12" stopIfTrue="1">
      <formula>(#REF!="OK")</formula>
    </cfRule>
  </conditionalFormatting>
  <conditionalFormatting sqref="A146:B146">
    <cfRule type="expression" dxfId="11" priority="11" stopIfTrue="1">
      <formula>(#REF!="OK")</formula>
    </cfRule>
  </conditionalFormatting>
  <conditionalFormatting sqref="A147:B147">
    <cfRule type="expression" dxfId="10" priority="10" stopIfTrue="1">
      <formula>(#REF!="OK")</formula>
    </cfRule>
  </conditionalFormatting>
  <conditionalFormatting sqref="A148:B148">
    <cfRule type="expression" dxfId="9" priority="9" stopIfTrue="1">
      <formula>(#REF!="OK")</formula>
    </cfRule>
  </conditionalFormatting>
  <conditionalFormatting sqref="A149:B149">
    <cfRule type="expression" dxfId="8" priority="8" stopIfTrue="1">
      <formula>(#REF!="OK")</formula>
    </cfRule>
  </conditionalFormatting>
  <conditionalFormatting sqref="A150:B150">
    <cfRule type="expression" dxfId="7" priority="7" stopIfTrue="1">
      <formula>(#REF!="OK")</formula>
    </cfRule>
  </conditionalFormatting>
  <conditionalFormatting sqref="A151:B151">
    <cfRule type="expression" dxfId="6" priority="6" stopIfTrue="1">
      <formula>(#REF!="OK")</formula>
    </cfRule>
  </conditionalFormatting>
  <conditionalFormatting sqref="A152:B152">
    <cfRule type="expression" dxfId="5" priority="5" stopIfTrue="1">
      <formula>(#REF!="OK")</formula>
    </cfRule>
  </conditionalFormatting>
  <conditionalFormatting sqref="A154:B154">
    <cfRule type="expression" dxfId="4" priority="4" stopIfTrue="1">
      <formula>(#REF!="OK")</formula>
    </cfRule>
  </conditionalFormatting>
  <conditionalFormatting sqref="A155:B155">
    <cfRule type="expression" dxfId="3" priority="3" stopIfTrue="1">
      <formula>(#REF!="OK")</formula>
    </cfRule>
  </conditionalFormatting>
  <conditionalFormatting sqref="A156:B156">
    <cfRule type="expression" dxfId="2" priority="2" stopIfTrue="1">
      <formula>(#REF!="OK")</formula>
    </cfRule>
  </conditionalFormatting>
  <conditionalFormatting sqref="B157">
    <cfRule type="expression" dxfId="1" priority="1" stopIfTrue="1">
      <formula>(#REF!="OK")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B41"/>
  <sheetViews>
    <sheetView workbookViewId="0">
      <selection activeCell="A1052" sqref="A1052"/>
    </sheetView>
  </sheetViews>
  <sheetFormatPr baseColWidth="10" defaultRowHeight="15" x14ac:dyDescent="0.25"/>
  <cols>
    <col min="1" max="1" width="51.5703125" customWidth="1"/>
    <col min="2" max="2" width="29" customWidth="1"/>
  </cols>
  <sheetData>
    <row r="1" spans="1:2" ht="15.75" thickBot="1" x14ac:dyDescent="0.3">
      <c r="A1" s="53" t="s">
        <v>2212</v>
      </c>
      <c r="B1" s="53" t="s">
        <v>2542</v>
      </c>
    </row>
    <row r="2" spans="1:2" ht="15.75" thickBot="1" x14ac:dyDescent="0.3">
      <c r="A2" s="54" t="s">
        <v>2543</v>
      </c>
      <c r="B2" s="55">
        <v>9</v>
      </c>
    </row>
    <row r="3" spans="1:2" ht="15.75" thickBot="1" x14ac:dyDescent="0.3">
      <c r="A3" s="54" t="s">
        <v>2544</v>
      </c>
      <c r="B3" s="55">
        <v>9</v>
      </c>
    </row>
    <row r="4" spans="1:2" ht="15.75" thickBot="1" x14ac:dyDescent="0.3">
      <c r="A4" s="54" t="s">
        <v>2545</v>
      </c>
      <c r="B4" s="55">
        <v>10</v>
      </c>
    </row>
    <row r="5" spans="1:2" ht="15.75" thickBot="1" x14ac:dyDescent="0.3">
      <c r="A5" s="54" t="s">
        <v>2546</v>
      </c>
      <c r="B5" s="55">
        <v>1</v>
      </c>
    </row>
    <row r="6" spans="1:2" ht="15.75" thickBot="1" x14ac:dyDescent="0.3">
      <c r="A6" s="54" t="s">
        <v>2547</v>
      </c>
      <c r="B6" s="55">
        <v>4</v>
      </c>
    </row>
    <row r="7" spans="1:2" ht="15.75" thickBot="1" x14ac:dyDescent="0.3">
      <c r="A7" s="54" t="s">
        <v>2548</v>
      </c>
      <c r="B7" s="55">
        <v>8</v>
      </c>
    </row>
    <row r="8" spans="1:2" ht="15.75" thickBot="1" x14ac:dyDescent="0.3">
      <c r="A8" s="56" t="s">
        <v>2549</v>
      </c>
      <c r="B8" s="55">
        <v>4</v>
      </c>
    </row>
    <row r="9" spans="1:2" ht="15.75" thickBot="1" x14ac:dyDescent="0.3">
      <c r="A9" s="54" t="s">
        <v>2550</v>
      </c>
      <c r="B9" s="55">
        <v>6</v>
      </c>
    </row>
    <row r="10" spans="1:2" ht="15.75" thickBot="1" x14ac:dyDescent="0.3">
      <c r="A10" s="54" t="s">
        <v>2551</v>
      </c>
      <c r="B10" s="55">
        <v>34</v>
      </c>
    </row>
    <row r="11" spans="1:2" ht="15.75" thickBot="1" x14ac:dyDescent="0.3">
      <c r="A11" s="54" t="s">
        <v>2552</v>
      </c>
      <c r="B11" s="55">
        <v>5</v>
      </c>
    </row>
    <row r="12" spans="1:2" ht="15.75" thickBot="1" x14ac:dyDescent="0.3">
      <c r="A12" s="56" t="s">
        <v>2553</v>
      </c>
      <c r="B12" s="55">
        <v>38</v>
      </c>
    </row>
    <row r="13" spans="1:2" ht="15.75" thickBot="1" x14ac:dyDescent="0.3">
      <c r="A13" s="54" t="s">
        <v>2554</v>
      </c>
      <c r="B13" s="55">
        <v>3</v>
      </c>
    </row>
    <row r="14" spans="1:2" ht="15.75" thickBot="1" x14ac:dyDescent="0.3">
      <c r="A14" s="54" t="s">
        <v>2555</v>
      </c>
      <c r="B14" s="55">
        <v>1</v>
      </c>
    </row>
    <row r="15" spans="1:2" ht="15.75" thickBot="1" x14ac:dyDescent="0.3">
      <c r="A15" s="54" t="s">
        <v>2556</v>
      </c>
      <c r="B15" s="55">
        <v>37</v>
      </c>
    </row>
    <row r="16" spans="1:2" ht="15.75" thickBot="1" x14ac:dyDescent="0.3">
      <c r="A16" s="54" t="s">
        <v>2557</v>
      </c>
      <c r="B16" s="55">
        <v>12</v>
      </c>
    </row>
    <row r="17" spans="1:2" ht="15.75" thickBot="1" x14ac:dyDescent="0.3">
      <c r="A17" s="54" t="s">
        <v>2558</v>
      </c>
      <c r="B17" s="55">
        <v>6</v>
      </c>
    </row>
    <row r="18" spans="1:2" ht="15.75" thickBot="1" x14ac:dyDescent="0.3">
      <c r="A18" s="54" t="s">
        <v>2559</v>
      </c>
      <c r="B18" s="55">
        <v>5</v>
      </c>
    </row>
    <row r="19" spans="1:2" ht="15.75" thickBot="1" x14ac:dyDescent="0.3">
      <c r="A19" s="54" t="s">
        <v>2560</v>
      </c>
      <c r="B19" s="55">
        <v>1</v>
      </c>
    </row>
    <row r="20" spans="1:2" ht="15.75" thickBot="1" x14ac:dyDescent="0.3">
      <c r="A20" s="54" t="s">
        <v>2561</v>
      </c>
      <c r="B20" s="55">
        <v>1</v>
      </c>
    </row>
    <row r="21" spans="1:2" ht="15.75" thickBot="1" x14ac:dyDescent="0.3">
      <c r="A21" s="54" t="s">
        <v>2562</v>
      </c>
      <c r="B21" s="55">
        <v>2</v>
      </c>
    </row>
    <row r="22" spans="1:2" ht="15.75" thickBot="1" x14ac:dyDescent="0.3">
      <c r="A22" s="54" t="s">
        <v>2563</v>
      </c>
      <c r="B22" s="55">
        <v>1</v>
      </c>
    </row>
    <row r="23" spans="1:2" ht="15.75" thickBot="1" x14ac:dyDescent="0.3">
      <c r="A23" s="54" t="s">
        <v>2564</v>
      </c>
      <c r="B23" s="55">
        <v>2</v>
      </c>
    </row>
    <row r="24" spans="1:2" ht="15.75" thickBot="1" x14ac:dyDescent="0.3">
      <c r="A24" s="56" t="s">
        <v>2565</v>
      </c>
      <c r="B24" s="55">
        <v>5</v>
      </c>
    </row>
    <row r="25" spans="1:2" ht="15.75" thickBot="1" x14ac:dyDescent="0.3">
      <c r="A25" s="54" t="s">
        <v>2566</v>
      </c>
      <c r="B25" s="55">
        <v>5</v>
      </c>
    </row>
    <row r="26" spans="1:2" ht="15.75" thickBot="1" x14ac:dyDescent="0.3">
      <c r="A26" s="56" t="s">
        <v>2567</v>
      </c>
      <c r="B26" s="55">
        <v>4</v>
      </c>
    </row>
    <row r="27" spans="1:2" ht="15.75" thickBot="1" x14ac:dyDescent="0.3">
      <c r="A27" s="54" t="s">
        <v>2568</v>
      </c>
      <c r="B27" s="55">
        <v>1</v>
      </c>
    </row>
    <row r="28" spans="1:2" ht="15.75" thickBot="1" x14ac:dyDescent="0.3">
      <c r="A28" s="54" t="s">
        <v>2569</v>
      </c>
      <c r="B28" s="55">
        <v>2</v>
      </c>
    </row>
    <row r="29" spans="1:2" ht="15.75" thickBot="1" x14ac:dyDescent="0.3">
      <c r="A29" s="54" t="s">
        <v>2570</v>
      </c>
      <c r="B29" s="55">
        <v>1</v>
      </c>
    </row>
    <row r="30" spans="1:2" ht="15.75" thickBot="1" x14ac:dyDescent="0.3">
      <c r="A30" s="54" t="s">
        <v>2571</v>
      </c>
      <c r="B30" s="55">
        <v>1</v>
      </c>
    </row>
    <row r="31" spans="1:2" ht="15.75" thickBot="1" x14ac:dyDescent="0.3">
      <c r="A31" s="54" t="s">
        <v>2572</v>
      </c>
      <c r="B31" s="55">
        <v>7</v>
      </c>
    </row>
    <row r="32" spans="1:2" ht="15.75" thickBot="1" x14ac:dyDescent="0.3">
      <c r="A32" s="54" t="s">
        <v>2573</v>
      </c>
      <c r="B32" s="55">
        <v>2</v>
      </c>
    </row>
    <row r="33" spans="1:2" ht="15.75" thickBot="1" x14ac:dyDescent="0.3">
      <c r="A33" s="54" t="s">
        <v>2574</v>
      </c>
      <c r="B33" s="55">
        <v>1</v>
      </c>
    </row>
    <row r="34" spans="1:2" ht="15.75" thickBot="1" x14ac:dyDescent="0.3">
      <c r="A34" s="54" t="s">
        <v>2575</v>
      </c>
      <c r="B34" s="55">
        <v>1</v>
      </c>
    </row>
    <row r="35" spans="1:2" ht="15.75" thickBot="1" x14ac:dyDescent="0.3">
      <c r="A35" s="54" t="s">
        <v>2576</v>
      </c>
      <c r="B35" s="55">
        <v>3</v>
      </c>
    </row>
    <row r="36" spans="1:2" ht="15.75" thickBot="1" x14ac:dyDescent="0.3">
      <c r="A36" s="54" t="s">
        <v>2577</v>
      </c>
      <c r="B36" s="55">
        <v>2</v>
      </c>
    </row>
    <row r="37" spans="1:2" ht="15.75" thickBot="1" x14ac:dyDescent="0.3">
      <c r="A37" s="54" t="s">
        <v>2578</v>
      </c>
      <c r="B37" s="55">
        <v>1</v>
      </c>
    </row>
    <row r="38" spans="1:2" ht="15.75" thickBot="1" x14ac:dyDescent="0.3">
      <c r="A38" s="54" t="s">
        <v>2579</v>
      </c>
      <c r="B38" s="55">
        <v>1</v>
      </c>
    </row>
    <row r="39" spans="1:2" ht="15.75" thickBot="1" x14ac:dyDescent="0.3">
      <c r="A39" s="54" t="s">
        <v>2580</v>
      </c>
      <c r="B39" s="55">
        <v>1</v>
      </c>
    </row>
    <row r="40" spans="1:2" ht="15.75" thickBot="1" x14ac:dyDescent="0.3">
      <c r="A40" s="55" t="s">
        <v>2210</v>
      </c>
      <c r="B40" s="55">
        <v>1</v>
      </c>
    </row>
    <row r="41" spans="1:2" ht="15.75" thickBot="1" x14ac:dyDescent="0.3">
      <c r="A41" s="55" t="s">
        <v>2209</v>
      </c>
      <c r="B41" s="55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B2589"/>
  <sheetViews>
    <sheetView topLeftCell="A73" zoomScale="55" zoomScaleNormal="55" workbookViewId="0">
      <selection activeCell="B144" sqref="B144"/>
    </sheetView>
  </sheetViews>
  <sheetFormatPr baseColWidth="10" defaultRowHeight="15" x14ac:dyDescent="0.25"/>
  <cols>
    <col min="1" max="1" width="113.42578125" customWidth="1"/>
    <col min="2" max="2" width="113.42578125" style="20" customWidth="1"/>
  </cols>
  <sheetData>
    <row r="1" spans="1:2" ht="23.25" x14ac:dyDescent="0.35">
      <c r="A1" s="3" t="s">
        <v>7</v>
      </c>
      <c r="B1" s="21" t="s">
        <v>1622</v>
      </c>
    </row>
    <row r="2" spans="1:2" ht="23.25" x14ac:dyDescent="0.35">
      <c r="A2" s="5" t="s">
        <v>24</v>
      </c>
      <c r="B2" s="19" t="s">
        <v>1612</v>
      </c>
    </row>
    <row r="3" spans="1:2" ht="23.25" x14ac:dyDescent="0.35">
      <c r="A3" s="5" t="s">
        <v>50</v>
      </c>
      <c r="B3" s="19" t="s">
        <v>1613</v>
      </c>
    </row>
    <row r="4" spans="1:2" ht="23.25" x14ac:dyDescent="0.35">
      <c r="A4" s="5" t="s">
        <v>66</v>
      </c>
      <c r="B4" s="19" t="s">
        <v>1618</v>
      </c>
    </row>
    <row r="5" spans="1:2" ht="23.25" x14ac:dyDescent="0.35">
      <c r="A5" s="6" t="s">
        <v>27</v>
      </c>
      <c r="B5" s="19" t="s">
        <v>1615</v>
      </c>
    </row>
    <row r="6" spans="1:2" ht="23.25" x14ac:dyDescent="0.35">
      <c r="A6" s="5" t="s">
        <v>35</v>
      </c>
      <c r="B6" s="19" t="s">
        <v>1614</v>
      </c>
    </row>
    <row r="7" spans="1:2" ht="23.25" x14ac:dyDescent="0.35">
      <c r="A7" s="5" t="s">
        <v>229</v>
      </c>
      <c r="B7" s="19" t="s">
        <v>1614</v>
      </c>
    </row>
    <row r="8" spans="1:2" ht="23.25" x14ac:dyDescent="0.35">
      <c r="A8" s="6" t="s">
        <v>175</v>
      </c>
      <c r="B8" s="19" t="s">
        <v>1612</v>
      </c>
    </row>
    <row r="9" spans="1:2" ht="23.25" x14ac:dyDescent="0.35">
      <c r="A9" s="5" t="s">
        <v>20</v>
      </c>
      <c r="B9" s="19" t="s">
        <v>1612</v>
      </c>
    </row>
    <row r="10" spans="1:2" ht="23.25" x14ac:dyDescent="0.35">
      <c r="A10" s="5" t="s">
        <v>68</v>
      </c>
      <c r="B10" s="19" t="s">
        <v>1612</v>
      </c>
    </row>
    <row r="11" spans="1:2" ht="23.25" x14ac:dyDescent="0.35">
      <c r="A11" s="5" t="s">
        <v>22</v>
      </c>
      <c r="B11" s="19" t="s">
        <v>1614</v>
      </c>
    </row>
    <row r="12" spans="1:2" ht="23.25" x14ac:dyDescent="0.35">
      <c r="A12" s="5" t="s">
        <v>26</v>
      </c>
      <c r="B12" s="19" t="s">
        <v>1614</v>
      </c>
    </row>
    <row r="13" spans="1:2" ht="23.25" x14ac:dyDescent="0.35">
      <c r="A13" s="5" t="s">
        <v>29</v>
      </c>
      <c r="B13" s="19" t="s">
        <v>1616</v>
      </c>
    </row>
    <row r="14" spans="1:2" ht="23.25" x14ac:dyDescent="0.35">
      <c r="A14" s="5" t="s">
        <v>33</v>
      </c>
      <c r="B14" s="19" t="s">
        <v>1616</v>
      </c>
    </row>
    <row r="15" spans="1:2" ht="23.25" x14ac:dyDescent="0.35">
      <c r="A15" s="5" t="s">
        <v>34</v>
      </c>
      <c r="B15" s="19" t="s">
        <v>1616</v>
      </c>
    </row>
    <row r="16" spans="1:2" ht="23.25" x14ac:dyDescent="0.35">
      <c r="A16" s="5" t="s">
        <v>37</v>
      </c>
      <c r="B16" s="19" t="s">
        <v>1614</v>
      </c>
    </row>
    <row r="17" spans="1:2" ht="23.25" x14ac:dyDescent="0.35">
      <c r="A17" s="5" t="s">
        <v>40</v>
      </c>
      <c r="B17" s="19" t="s">
        <v>1612</v>
      </c>
    </row>
    <row r="18" spans="1:2" ht="23.25" x14ac:dyDescent="0.35">
      <c r="A18" s="5" t="s">
        <v>43</v>
      </c>
      <c r="B18" s="19" t="s">
        <v>1616</v>
      </c>
    </row>
    <row r="19" spans="1:2" ht="23.25" x14ac:dyDescent="0.35">
      <c r="A19" s="5" t="s">
        <v>45</v>
      </c>
      <c r="B19" s="19" t="s">
        <v>1616</v>
      </c>
    </row>
    <row r="20" spans="1:2" ht="23.25" x14ac:dyDescent="0.35">
      <c r="A20" s="6" t="s">
        <v>47</v>
      </c>
      <c r="B20" s="19" t="s">
        <v>1613</v>
      </c>
    </row>
    <row r="21" spans="1:2" ht="23.25" x14ac:dyDescent="0.35">
      <c r="A21" s="6" t="s">
        <v>57</v>
      </c>
      <c r="B21" s="19" t="s">
        <v>1615</v>
      </c>
    </row>
    <row r="22" spans="1:2" ht="23.25" x14ac:dyDescent="0.35">
      <c r="A22" s="1" t="s">
        <v>58</v>
      </c>
      <c r="B22" s="19" t="s">
        <v>1618</v>
      </c>
    </row>
    <row r="23" spans="1:2" ht="23.25" x14ac:dyDescent="0.35">
      <c r="A23" s="5" t="s">
        <v>62</v>
      </c>
      <c r="B23" s="19" t="s">
        <v>1614</v>
      </c>
    </row>
    <row r="24" spans="1:2" ht="23.25" x14ac:dyDescent="0.35">
      <c r="A24" s="6" t="s">
        <v>69</v>
      </c>
      <c r="B24" s="19" t="s">
        <v>1614</v>
      </c>
    </row>
    <row r="25" spans="1:2" ht="23.25" x14ac:dyDescent="0.35">
      <c r="A25" s="5" t="s">
        <v>73</v>
      </c>
      <c r="B25" s="19" t="s">
        <v>1618</v>
      </c>
    </row>
    <row r="26" spans="1:2" ht="23.25" x14ac:dyDescent="0.35">
      <c r="A26" s="5" t="s">
        <v>83</v>
      </c>
      <c r="B26" s="19" t="s">
        <v>1612</v>
      </c>
    </row>
    <row r="27" spans="1:2" ht="23.25" x14ac:dyDescent="0.35">
      <c r="A27" s="6" t="s">
        <v>86</v>
      </c>
      <c r="B27" s="19" t="s">
        <v>1619</v>
      </c>
    </row>
    <row r="28" spans="1:2" ht="23.25" x14ac:dyDescent="0.35">
      <c r="A28" s="5" t="s">
        <v>90</v>
      </c>
      <c r="B28" s="19" t="s">
        <v>1614</v>
      </c>
    </row>
    <row r="29" spans="1:2" ht="23.25" x14ac:dyDescent="0.35">
      <c r="A29" s="5" t="s">
        <v>102</v>
      </c>
      <c r="B29" s="19" t="s">
        <v>1616</v>
      </c>
    </row>
    <row r="30" spans="1:2" ht="23.25" x14ac:dyDescent="0.35">
      <c r="A30" s="6" t="s">
        <v>106</v>
      </c>
      <c r="B30" s="19" t="s">
        <v>1612</v>
      </c>
    </row>
    <row r="31" spans="1:2" ht="23.25" x14ac:dyDescent="0.35">
      <c r="A31" s="5" t="s">
        <v>108</v>
      </c>
      <c r="B31" s="19" t="s">
        <v>1618</v>
      </c>
    </row>
    <row r="32" spans="1:2" ht="23.25" x14ac:dyDescent="0.35">
      <c r="A32" s="5" t="s">
        <v>113</v>
      </c>
      <c r="B32" s="19" t="s">
        <v>1620</v>
      </c>
    </row>
    <row r="33" spans="1:2" ht="23.25" x14ac:dyDescent="0.35">
      <c r="A33" s="6" t="s">
        <v>115</v>
      </c>
      <c r="B33" s="19" t="s">
        <v>1620</v>
      </c>
    </row>
    <row r="34" spans="1:2" ht="23.25" x14ac:dyDescent="0.35">
      <c r="A34" s="5" t="s">
        <v>122</v>
      </c>
      <c r="B34" s="19" t="s">
        <v>1619</v>
      </c>
    </row>
    <row r="35" spans="1:2" ht="23.25" x14ac:dyDescent="0.35">
      <c r="A35" s="5" t="s">
        <v>129</v>
      </c>
      <c r="B35" s="19" t="s">
        <v>1617</v>
      </c>
    </row>
    <row r="36" spans="1:2" ht="23.25" x14ac:dyDescent="0.35">
      <c r="A36" s="5" t="s">
        <v>136</v>
      </c>
      <c r="B36" s="19" t="s">
        <v>1617</v>
      </c>
    </row>
    <row r="37" spans="1:2" ht="23.25" x14ac:dyDescent="0.35">
      <c r="A37" s="5" t="s">
        <v>139</v>
      </c>
      <c r="B37" s="19" t="s">
        <v>1613</v>
      </c>
    </row>
    <row r="38" spans="1:2" ht="23.25" x14ac:dyDescent="0.35">
      <c r="A38" s="6" t="s">
        <v>163</v>
      </c>
      <c r="B38" s="19" t="s">
        <v>1613</v>
      </c>
    </row>
    <row r="39" spans="1:2" ht="23.25" x14ac:dyDescent="0.35">
      <c r="A39" s="6" t="s">
        <v>165</v>
      </c>
      <c r="B39" s="19" t="s">
        <v>1613</v>
      </c>
    </row>
    <row r="40" spans="1:2" ht="23.25" x14ac:dyDescent="0.35">
      <c r="A40" s="5" t="s">
        <v>166</v>
      </c>
      <c r="B40" s="19" t="s">
        <v>1612</v>
      </c>
    </row>
    <row r="41" spans="1:2" ht="23.25" x14ac:dyDescent="0.35">
      <c r="A41" s="5" t="s">
        <v>170</v>
      </c>
      <c r="B41" s="19" t="s">
        <v>1612</v>
      </c>
    </row>
    <row r="42" spans="1:2" ht="23.25" x14ac:dyDescent="0.35">
      <c r="A42" s="6" t="s">
        <v>171</v>
      </c>
      <c r="B42" s="19" t="s">
        <v>1612</v>
      </c>
    </row>
    <row r="43" spans="1:2" ht="23.25" x14ac:dyDescent="0.35">
      <c r="A43" s="6" t="s">
        <v>172</v>
      </c>
      <c r="B43" s="19" t="s">
        <v>1612</v>
      </c>
    </row>
    <row r="44" spans="1:2" ht="23.25" x14ac:dyDescent="0.35">
      <c r="A44" s="5" t="s">
        <v>173</v>
      </c>
      <c r="B44" s="19" t="s">
        <v>1612</v>
      </c>
    </row>
    <row r="45" spans="1:2" ht="23.25" x14ac:dyDescent="0.35">
      <c r="A45" s="5" t="s">
        <v>174</v>
      </c>
      <c r="B45" s="19" t="s">
        <v>1612</v>
      </c>
    </row>
    <row r="46" spans="1:2" ht="23.25" x14ac:dyDescent="0.35">
      <c r="A46" s="6" t="s">
        <v>176</v>
      </c>
      <c r="B46" s="19" t="s">
        <v>1612</v>
      </c>
    </row>
    <row r="47" spans="1:2" ht="23.25" x14ac:dyDescent="0.35">
      <c r="A47" s="5" t="s">
        <v>177</v>
      </c>
      <c r="B47" s="19" t="s">
        <v>1612</v>
      </c>
    </row>
    <row r="48" spans="1:2" ht="23.25" x14ac:dyDescent="0.35">
      <c r="A48" s="6" t="s">
        <v>178</v>
      </c>
      <c r="B48" s="19" t="s">
        <v>1618</v>
      </c>
    </row>
    <row r="49" spans="1:2" ht="23.25" x14ac:dyDescent="0.35">
      <c r="A49" s="5" t="s">
        <v>179</v>
      </c>
      <c r="B49" s="19" t="s">
        <v>1618</v>
      </c>
    </row>
    <row r="50" spans="1:2" ht="23.25" x14ac:dyDescent="0.35">
      <c r="A50" s="5" t="s">
        <v>180</v>
      </c>
      <c r="B50" s="19" t="s">
        <v>1616</v>
      </c>
    </row>
    <row r="51" spans="1:2" ht="23.25" x14ac:dyDescent="0.35">
      <c r="A51" s="6" t="s">
        <v>181</v>
      </c>
      <c r="B51" s="19" t="s">
        <v>1616</v>
      </c>
    </row>
    <row r="52" spans="1:2" ht="23.25" x14ac:dyDescent="0.35">
      <c r="A52" s="6" t="s">
        <v>182</v>
      </c>
      <c r="B52" s="19" t="s">
        <v>1615</v>
      </c>
    </row>
    <row r="53" spans="1:2" ht="23.25" x14ac:dyDescent="0.35">
      <c r="A53" s="5" t="s">
        <v>183</v>
      </c>
      <c r="B53" s="19" t="s">
        <v>1617</v>
      </c>
    </row>
    <row r="54" spans="1:2" ht="23.25" x14ac:dyDescent="0.35">
      <c r="A54" s="5" t="s">
        <v>185</v>
      </c>
      <c r="B54" s="19" t="s">
        <v>1617</v>
      </c>
    </row>
    <row r="55" spans="1:2" ht="23.25" x14ac:dyDescent="0.35">
      <c r="A55" s="5" t="s">
        <v>197</v>
      </c>
      <c r="B55" s="19" t="s">
        <v>1614</v>
      </c>
    </row>
    <row r="56" spans="1:2" ht="23.25" x14ac:dyDescent="0.35">
      <c r="A56" s="5" t="s">
        <v>203</v>
      </c>
      <c r="B56" s="19" t="s">
        <v>1620</v>
      </c>
    </row>
    <row r="57" spans="1:2" ht="23.25" x14ac:dyDescent="0.35">
      <c r="A57" s="6" t="s">
        <v>207</v>
      </c>
      <c r="B57" s="19" t="s">
        <v>1620</v>
      </c>
    </row>
    <row r="58" spans="1:2" ht="23.25" x14ac:dyDescent="0.35">
      <c r="A58" s="5" t="s">
        <v>208</v>
      </c>
      <c r="B58" s="19" t="s">
        <v>1620</v>
      </c>
    </row>
    <row r="59" spans="1:2" ht="23.25" x14ac:dyDescent="0.35">
      <c r="A59" s="5" t="s">
        <v>211</v>
      </c>
      <c r="B59" s="19" t="s">
        <v>1620</v>
      </c>
    </row>
    <row r="60" spans="1:2" ht="23.25" x14ac:dyDescent="0.35">
      <c r="A60" s="5" t="s">
        <v>443</v>
      </c>
      <c r="B60" s="19" t="s">
        <v>1615</v>
      </c>
    </row>
    <row r="61" spans="1:2" ht="23.25" x14ac:dyDescent="0.35">
      <c r="A61" s="5" t="s">
        <v>445</v>
      </c>
      <c r="B61" s="19" t="s">
        <v>1612</v>
      </c>
    </row>
    <row r="62" spans="1:2" ht="23.25" x14ac:dyDescent="0.35">
      <c r="A62" s="5" t="s">
        <v>455</v>
      </c>
      <c r="B62" s="19" t="s">
        <v>1614</v>
      </c>
    </row>
    <row r="63" spans="1:2" ht="23.25" x14ac:dyDescent="0.35">
      <c r="A63" s="6" t="s">
        <v>458</v>
      </c>
      <c r="B63" s="19" t="s">
        <v>1616</v>
      </c>
    </row>
    <row r="64" spans="1:2" ht="23.25" x14ac:dyDescent="0.35">
      <c r="A64" s="5" t="s">
        <v>464</v>
      </c>
      <c r="B64" s="19" t="s">
        <v>1615</v>
      </c>
    </row>
    <row r="65" spans="1:2" ht="23.25" x14ac:dyDescent="0.35">
      <c r="A65" s="5" t="s">
        <v>467</v>
      </c>
      <c r="B65" s="19" t="s">
        <v>1618</v>
      </c>
    </row>
    <row r="66" spans="1:2" ht="23.25" x14ac:dyDescent="0.35">
      <c r="A66" s="6" t="s">
        <v>468</v>
      </c>
      <c r="B66" s="19" t="s">
        <v>1618</v>
      </c>
    </row>
    <row r="67" spans="1:2" ht="23.25" x14ac:dyDescent="0.35">
      <c r="A67" s="5" t="s">
        <v>472</v>
      </c>
      <c r="B67" s="19" t="s">
        <v>1612</v>
      </c>
    </row>
    <row r="68" spans="1:2" ht="23.25" x14ac:dyDescent="0.35">
      <c r="A68" s="5" t="s">
        <v>476</v>
      </c>
      <c r="B68" s="19" t="s">
        <v>1616</v>
      </c>
    </row>
    <row r="69" spans="1:2" ht="23.25" x14ac:dyDescent="0.35">
      <c r="A69" s="5" t="s">
        <v>477</v>
      </c>
      <c r="B69" s="19" t="s">
        <v>1613</v>
      </c>
    </row>
    <row r="70" spans="1:2" ht="23.25" x14ac:dyDescent="0.35">
      <c r="A70" s="5" t="s">
        <v>479</v>
      </c>
      <c r="B70" s="19" t="s">
        <v>1618</v>
      </c>
    </row>
    <row r="71" spans="1:2" ht="23.25" x14ac:dyDescent="0.35">
      <c r="A71" s="5" t="s">
        <v>484</v>
      </c>
      <c r="B71" s="19" t="s">
        <v>1612</v>
      </c>
    </row>
    <row r="72" spans="1:2" ht="23.25" x14ac:dyDescent="0.35">
      <c r="A72" s="5" t="s">
        <v>494</v>
      </c>
      <c r="B72" s="19" t="s">
        <v>1613</v>
      </c>
    </row>
    <row r="73" spans="1:2" ht="23.25" x14ac:dyDescent="0.35">
      <c r="A73" s="6" t="s">
        <v>495</v>
      </c>
      <c r="B73" s="19" t="s">
        <v>1612</v>
      </c>
    </row>
    <row r="74" spans="1:2" ht="23.25" x14ac:dyDescent="0.35">
      <c r="A74" s="6" t="s">
        <v>496</v>
      </c>
      <c r="B74" s="19" t="s">
        <v>1616</v>
      </c>
    </row>
    <row r="75" spans="1:2" ht="23.25" x14ac:dyDescent="0.35">
      <c r="A75" s="5" t="s">
        <v>498</v>
      </c>
      <c r="B75" s="19" t="s">
        <v>1613</v>
      </c>
    </row>
    <row r="76" spans="1:2" ht="23.25" x14ac:dyDescent="0.35">
      <c r="A76" s="5" t="s">
        <v>499</v>
      </c>
      <c r="B76" s="19" t="s">
        <v>1616</v>
      </c>
    </row>
    <row r="77" spans="1:2" ht="23.25" x14ac:dyDescent="0.35">
      <c r="A77" s="5" t="s">
        <v>509</v>
      </c>
      <c r="B77" s="19" t="s">
        <v>1613</v>
      </c>
    </row>
    <row r="78" spans="1:2" ht="23.25" x14ac:dyDescent="0.35">
      <c r="A78" s="5" t="s">
        <v>511</v>
      </c>
      <c r="B78" s="19" t="s">
        <v>1621</v>
      </c>
    </row>
    <row r="79" spans="1:2" ht="23.25" x14ac:dyDescent="0.35">
      <c r="A79" s="5" t="s">
        <v>512</v>
      </c>
      <c r="B79" s="19" t="s">
        <v>1621</v>
      </c>
    </row>
    <row r="80" spans="1:2" ht="23.25" x14ac:dyDescent="0.35">
      <c r="A80" s="5" t="s">
        <v>513</v>
      </c>
      <c r="B80" s="19" t="s">
        <v>1621</v>
      </c>
    </row>
    <row r="81" spans="1:2" ht="23.25" x14ac:dyDescent="0.35">
      <c r="A81" s="6" t="s">
        <v>514</v>
      </c>
      <c r="B81" s="19" t="s">
        <v>1621</v>
      </c>
    </row>
    <row r="82" spans="1:2" ht="23.25" x14ac:dyDescent="0.35">
      <c r="A82" s="5" t="s">
        <v>515</v>
      </c>
      <c r="B82" s="19" t="s">
        <v>1621</v>
      </c>
    </row>
    <row r="83" spans="1:2" ht="23.25" x14ac:dyDescent="0.35">
      <c r="A83" s="6" t="s">
        <v>516</v>
      </c>
      <c r="B83" s="19" t="s">
        <v>1621</v>
      </c>
    </row>
    <row r="84" spans="1:2" ht="23.25" x14ac:dyDescent="0.35">
      <c r="A84" s="5" t="s">
        <v>517</v>
      </c>
      <c r="B84" s="19" t="s">
        <v>1621</v>
      </c>
    </row>
    <row r="85" spans="1:2" ht="23.25" x14ac:dyDescent="0.35">
      <c r="A85" s="5" t="s">
        <v>518</v>
      </c>
      <c r="B85" s="19" t="s">
        <v>1621</v>
      </c>
    </row>
    <row r="86" spans="1:2" ht="23.25" x14ac:dyDescent="0.35">
      <c r="A86" s="5" t="s">
        <v>525</v>
      </c>
      <c r="B86" s="19" t="s">
        <v>1616</v>
      </c>
    </row>
    <row r="87" spans="1:2" ht="23.25" x14ac:dyDescent="0.35">
      <c r="A87" s="6" t="s">
        <v>543</v>
      </c>
      <c r="B87" s="19" t="s">
        <v>1614</v>
      </c>
    </row>
    <row r="88" spans="1:2" ht="23.25" x14ac:dyDescent="0.35">
      <c r="A88" s="6" t="s">
        <v>549</v>
      </c>
      <c r="B88" s="19" t="s">
        <v>1612</v>
      </c>
    </row>
    <row r="89" spans="1:2" ht="23.25" x14ac:dyDescent="0.35">
      <c r="A89" s="6" t="s">
        <v>550</v>
      </c>
      <c r="B89" s="19" t="s">
        <v>1621</v>
      </c>
    </row>
    <row r="90" spans="1:2" ht="23.25" x14ac:dyDescent="0.35">
      <c r="A90" s="6" t="s">
        <v>551</v>
      </c>
      <c r="B90" s="19" t="s">
        <v>1617</v>
      </c>
    </row>
    <row r="91" spans="1:2" ht="23.25" x14ac:dyDescent="0.35">
      <c r="A91" s="5" t="s">
        <v>553</v>
      </c>
      <c r="B91" s="19" t="s">
        <v>1616</v>
      </c>
    </row>
    <row r="92" spans="1:2" ht="23.25" x14ac:dyDescent="0.35">
      <c r="A92" s="5" t="s">
        <v>554</v>
      </c>
      <c r="B92" s="19" t="s">
        <v>1616</v>
      </c>
    </row>
    <row r="93" spans="1:2" ht="23.25" x14ac:dyDescent="0.35">
      <c r="A93" s="5" t="s">
        <v>561</v>
      </c>
      <c r="B93" s="19" t="s">
        <v>1617</v>
      </c>
    </row>
    <row r="94" spans="1:2" ht="23.25" x14ac:dyDescent="0.35">
      <c r="A94" s="6" t="s">
        <v>562</v>
      </c>
      <c r="B94" s="19" t="s">
        <v>1617</v>
      </c>
    </row>
    <row r="95" spans="1:2" ht="23.25" x14ac:dyDescent="0.35">
      <c r="A95" s="6" t="s">
        <v>571</v>
      </c>
      <c r="B95" s="19" t="s">
        <v>1614</v>
      </c>
    </row>
    <row r="96" spans="1:2" ht="23.25" x14ac:dyDescent="0.35">
      <c r="A96" s="5" t="s">
        <v>575</v>
      </c>
      <c r="B96" s="19" t="s">
        <v>1614</v>
      </c>
    </row>
    <row r="97" spans="1:2" ht="23.25" x14ac:dyDescent="0.35">
      <c r="A97" s="5" t="s">
        <v>577</v>
      </c>
      <c r="B97" s="19" t="s">
        <v>1618</v>
      </c>
    </row>
    <row r="98" spans="1:2" ht="23.25" x14ac:dyDescent="0.35">
      <c r="A98" s="6" t="s">
        <v>594</v>
      </c>
      <c r="B98" s="19" t="s">
        <v>1621</v>
      </c>
    </row>
    <row r="99" spans="1:2" ht="23.25" x14ac:dyDescent="0.35">
      <c r="A99" s="5" t="s">
        <v>596</v>
      </c>
      <c r="B99" s="19" t="s">
        <v>1621</v>
      </c>
    </row>
    <row r="100" spans="1:2" ht="23.25" x14ac:dyDescent="0.35">
      <c r="A100" s="6" t="s">
        <v>597</v>
      </c>
      <c r="B100" s="19" t="s">
        <v>1621</v>
      </c>
    </row>
    <row r="101" spans="1:2" ht="23.25" x14ac:dyDescent="0.35">
      <c r="A101" s="5" t="s">
        <v>598</v>
      </c>
      <c r="B101" s="19" t="s">
        <v>1621</v>
      </c>
    </row>
    <row r="102" spans="1:2" ht="23.25" x14ac:dyDescent="0.35">
      <c r="A102" s="6" t="s">
        <v>599</v>
      </c>
      <c r="B102" s="19" t="s">
        <v>1621</v>
      </c>
    </row>
    <row r="103" spans="1:2" ht="23.25" x14ac:dyDescent="0.35">
      <c r="A103" s="5" t="s">
        <v>601</v>
      </c>
      <c r="B103" s="19" t="s">
        <v>1620</v>
      </c>
    </row>
    <row r="104" spans="1:2" ht="23.25" x14ac:dyDescent="0.35">
      <c r="A104" s="6" t="s">
        <v>603</v>
      </c>
      <c r="B104" s="19" t="s">
        <v>1620</v>
      </c>
    </row>
    <row r="105" spans="1:2" ht="23.25" x14ac:dyDescent="0.35">
      <c r="A105" s="5" t="s">
        <v>607</v>
      </c>
      <c r="B105" s="19" t="s">
        <v>1620</v>
      </c>
    </row>
    <row r="106" spans="1:2" ht="23.25" x14ac:dyDescent="0.35">
      <c r="A106" s="6" t="s">
        <v>609</v>
      </c>
      <c r="B106" s="19" t="s">
        <v>1620</v>
      </c>
    </row>
    <row r="107" spans="1:2" ht="23.25" x14ac:dyDescent="0.35">
      <c r="A107" s="6" t="s">
        <v>612</v>
      </c>
      <c r="B107" s="19" t="s">
        <v>1616</v>
      </c>
    </row>
    <row r="108" spans="1:2" ht="23.25" x14ac:dyDescent="0.35">
      <c r="A108" s="5" t="s">
        <v>1560</v>
      </c>
      <c r="B108" s="19" t="s">
        <v>1614</v>
      </c>
    </row>
    <row r="109" spans="1:2" ht="23.25" x14ac:dyDescent="0.35">
      <c r="A109" s="5" t="s">
        <v>1568</v>
      </c>
      <c r="B109" s="19" t="s">
        <v>1621</v>
      </c>
    </row>
    <row r="110" spans="1:2" ht="23.25" x14ac:dyDescent="0.35">
      <c r="A110" s="5" t="s">
        <v>1569</v>
      </c>
      <c r="B110" s="19" t="s">
        <v>1621</v>
      </c>
    </row>
    <row r="111" spans="1:2" ht="23.25" x14ac:dyDescent="0.35">
      <c r="A111" s="6" t="s">
        <v>1570</v>
      </c>
      <c r="B111" s="19" t="s">
        <v>1621</v>
      </c>
    </row>
    <row r="112" spans="1:2" ht="23.25" x14ac:dyDescent="0.35">
      <c r="A112" s="5" t="s">
        <v>1571</v>
      </c>
      <c r="B112" s="19" t="s">
        <v>1621</v>
      </c>
    </row>
    <row r="113" spans="1:2" ht="23.25" x14ac:dyDescent="0.35">
      <c r="A113" s="6" t="s">
        <v>1572</v>
      </c>
      <c r="B113" s="19" t="s">
        <v>1612</v>
      </c>
    </row>
    <row r="114" spans="1:2" ht="23.25" x14ac:dyDescent="0.35">
      <c r="A114" s="5" t="s">
        <v>1576</v>
      </c>
      <c r="B114" s="19" t="s">
        <v>1621</v>
      </c>
    </row>
    <row r="115" spans="1:2" ht="23.25" x14ac:dyDescent="0.35">
      <c r="A115" s="6" t="s">
        <v>1577</v>
      </c>
      <c r="B115" s="19" t="s">
        <v>1621</v>
      </c>
    </row>
    <row r="116" spans="1:2" ht="23.25" x14ac:dyDescent="0.35">
      <c r="A116" s="5" t="s">
        <v>1579</v>
      </c>
      <c r="B116" s="19" t="s">
        <v>1621</v>
      </c>
    </row>
    <row r="117" spans="1:2" ht="23.25" x14ac:dyDescent="0.35">
      <c r="A117" s="5" t="s">
        <v>1580</v>
      </c>
      <c r="B117" s="19" t="s">
        <v>1621</v>
      </c>
    </row>
    <row r="118" spans="1:2" ht="23.25" x14ac:dyDescent="0.35">
      <c r="A118" s="6" t="s">
        <v>1581</v>
      </c>
      <c r="B118" s="19" t="s">
        <v>1621</v>
      </c>
    </row>
    <row r="119" spans="1:2" ht="23.25" x14ac:dyDescent="0.35">
      <c r="A119" s="5" t="s">
        <v>1582</v>
      </c>
      <c r="B119" s="19" t="s">
        <v>1621</v>
      </c>
    </row>
    <row r="120" spans="1:2" ht="23.25" x14ac:dyDescent="0.35">
      <c r="A120" s="5" t="s">
        <v>1584</v>
      </c>
      <c r="B120" s="19" t="s">
        <v>1612</v>
      </c>
    </row>
    <row r="121" spans="1:2" ht="23.25" x14ac:dyDescent="0.35">
      <c r="A121" s="31" t="s">
        <v>2515</v>
      </c>
      <c r="B121" s="19" t="s">
        <v>1620</v>
      </c>
    </row>
    <row r="122" spans="1:2" ht="23.25" x14ac:dyDescent="0.35">
      <c r="A122" s="32" t="s">
        <v>2513</v>
      </c>
      <c r="B122" s="19" t="s">
        <v>1620</v>
      </c>
    </row>
    <row r="123" spans="1:2" ht="23.25" x14ac:dyDescent="0.35">
      <c r="A123" s="31" t="s">
        <v>2511</v>
      </c>
      <c r="B123" s="19" t="s">
        <v>1620</v>
      </c>
    </row>
    <row r="124" spans="1:2" ht="23.25" x14ac:dyDescent="0.35">
      <c r="A124" s="32" t="s">
        <v>2517</v>
      </c>
      <c r="B124" s="19" t="s">
        <v>1616</v>
      </c>
    </row>
    <row r="125" spans="1:2" ht="23.25" x14ac:dyDescent="0.35">
      <c r="A125" s="31" t="s">
        <v>2308</v>
      </c>
      <c r="B125" s="19" t="s">
        <v>1616</v>
      </c>
    </row>
    <row r="126" spans="1:2" ht="23.25" x14ac:dyDescent="0.35">
      <c r="A126" s="32" t="s">
        <v>2203</v>
      </c>
      <c r="B126" s="19" t="s">
        <v>1613</v>
      </c>
    </row>
    <row r="127" spans="1:2" ht="23.25" x14ac:dyDescent="0.35">
      <c r="A127" s="31" t="s">
        <v>2287</v>
      </c>
      <c r="B127" s="19" t="s">
        <v>1612</v>
      </c>
    </row>
    <row r="128" spans="1:2" ht="23.25" x14ac:dyDescent="0.35">
      <c r="A128" s="31" t="s">
        <v>2391</v>
      </c>
      <c r="B128" s="19" t="s">
        <v>1621</v>
      </c>
    </row>
    <row r="129" spans="1:2" ht="23.25" x14ac:dyDescent="0.35">
      <c r="A129" s="31" t="s">
        <v>2393</v>
      </c>
      <c r="B129" s="19" t="s">
        <v>1621</v>
      </c>
    </row>
    <row r="130" spans="1:2" ht="23.25" x14ac:dyDescent="0.35">
      <c r="A130" s="32" t="s">
        <v>2392</v>
      </c>
      <c r="B130" s="19" t="s">
        <v>1621</v>
      </c>
    </row>
    <row r="131" spans="1:2" ht="23.25" x14ac:dyDescent="0.35">
      <c r="A131" s="31" t="s">
        <v>2353</v>
      </c>
      <c r="B131" s="19" t="s">
        <v>1621</v>
      </c>
    </row>
    <row r="132" spans="1:2" ht="23.25" x14ac:dyDescent="0.35">
      <c r="A132" s="32" t="s">
        <v>2201</v>
      </c>
      <c r="B132" s="19" t="s">
        <v>1612</v>
      </c>
    </row>
    <row r="133" spans="1:2" ht="23.25" x14ac:dyDescent="0.35">
      <c r="A133" s="32" t="s">
        <v>2243</v>
      </c>
      <c r="B133" s="19" t="s">
        <v>1621</v>
      </c>
    </row>
    <row r="134" spans="1:2" ht="23.25" x14ac:dyDescent="0.35">
      <c r="A134" s="31" t="s">
        <v>2200</v>
      </c>
      <c r="B134" s="19" t="s">
        <v>1621</v>
      </c>
    </row>
    <row r="135" spans="1:2" ht="23.25" x14ac:dyDescent="0.35">
      <c r="A135" s="32" t="s">
        <v>2358</v>
      </c>
      <c r="B135" s="19" t="s">
        <v>1621</v>
      </c>
    </row>
    <row r="136" spans="1:2" ht="23.25" x14ac:dyDescent="0.35">
      <c r="A136" s="31" t="s">
        <v>2359</v>
      </c>
      <c r="B136" s="19" t="s">
        <v>1621</v>
      </c>
    </row>
    <row r="137" spans="1:2" ht="23.25" x14ac:dyDescent="0.35">
      <c r="A137" s="32" t="s">
        <v>2382</v>
      </c>
      <c r="B137" s="19" t="s">
        <v>1621</v>
      </c>
    </row>
    <row r="138" spans="1:2" ht="23.25" x14ac:dyDescent="0.35">
      <c r="B138" s="19"/>
    </row>
    <row r="139" spans="1:2" ht="23.25" x14ac:dyDescent="0.35">
      <c r="B139" s="19"/>
    </row>
    <row r="140" spans="1:2" ht="23.25" x14ac:dyDescent="0.35">
      <c r="B140" s="19"/>
    </row>
    <row r="141" spans="1:2" ht="23.25" x14ac:dyDescent="0.35">
      <c r="B141" s="19"/>
    </row>
    <row r="142" spans="1:2" ht="23.25" x14ac:dyDescent="0.35">
      <c r="B142" s="19"/>
    </row>
    <row r="143" spans="1:2" ht="23.25" x14ac:dyDescent="0.35">
      <c r="B143" s="19"/>
    </row>
    <row r="144" spans="1:2" ht="23.25" x14ac:dyDescent="0.35">
      <c r="B144" s="19"/>
    </row>
    <row r="145" spans="2:2" ht="23.25" x14ac:dyDescent="0.35">
      <c r="B145" s="19"/>
    </row>
    <row r="146" spans="2:2" ht="23.25" x14ac:dyDescent="0.35">
      <c r="B146" s="19"/>
    </row>
    <row r="147" spans="2:2" ht="23.25" x14ac:dyDescent="0.35">
      <c r="B147" s="19"/>
    </row>
    <row r="148" spans="2:2" ht="23.25" x14ac:dyDescent="0.35">
      <c r="B148" s="19"/>
    </row>
    <row r="149" spans="2:2" ht="23.25" x14ac:dyDescent="0.35">
      <c r="B149" s="19"/>
    </row>
    <row r="150" spans="2:2" ht="23.25" x14ac:dyDescent="0.35">
      <c r="B150" s="19"/>
    </row>
    <row r="151" spans="2:2" ht="23.25" x14ac:dyDescent="0.35">
      <c r="B151" s="19"/>
    </row>
    <row r="152" spans="2:2" ht="23.25" x14ac:dyDescent="0.35">
      <c r="B152" s="19"/>
    </row>
    <row r="153" spans="2:2" ht="23.25" x14ac:dyDescent="0.35">
      <c r="B153" s="19"/>
    </row>
    <row r="154" spans="2:2" ht="23.25" x14ac:dyDescent="0.35">
      <c r="B154" s="19"/>
    </row>
    <row r="155" spans="2:2" ht="23.25" x14ac:dyDescent="0.35">
      <c r="B155" s="19"/>
    </row>
    <row r="156" spans="2:2" ht="23.25" x14ac:dyDescent="0.35">
      <c r="B156" s="19"/>
    </row>
    <row r="157" spans="2:2" ht="23.25" x14ac:dyDescent="0.35">
      <c r="B157" s="19"/>
    </row>
    <row r="158" spans="2:2" ht="23.25" x14ac:dyDescent="0.35">
      <c r="B158" s="19"/>
    </row>
    <row r="159" spans="2:2" ht="23.25" x14ac:dyDescent="0.35">
      <c r="B159" s="19"/>
    </row>
    <row r="160" spans="2:2" ht="23.25" x14ac:dyDescent="0.35">
      <c r="B160" s="19"/>
    </row>
    <row r="161" spans="2:2" ht="23.25" x14ac:dyDescent="0.35">
      <c r="B161" s="19"/>
    </row>
    <row r="162" spans="2:2" ht="23.25" x14ac:dyDescent="0.35">
      <c r="B162" s="19"/>
    </row>
    <row r="163" spans="2:2" ht="23.25" x14ac:dyDescent="0.35">
      <c r="B163" s="19"/>
    </row>
    <row r="164" spans="2:2" ht="23.25" x14ac:dyDescent="0.35">
      <c r="B164" s="19"/>
    </row>
    <row r="165" spans="2:2" ht="23.25" x14ac:dyDescent="0.35">
      <c r="B165" s="19"/>
    </row>
    <row r="166" spans="2:2" ht="23.25" x14ac:dyDescent="0.35">
      <c r="B166" s="19"/>
    </row>
    <row r="167" spans="2:2" ht="23.25" x14ac:dyDescent="0.35">
      <c r="B167" s="19"/>
    </row>
    <row r="168" spans="2:2" ht="23.25" x14ac:dyDescent="0.35">
      <c r="B168" s="19"/>
    </row>
    <row r="169" spans="2:2" ht="23.25" x14ac:dyDescent="0.35">
      <c r="B169" s="19"/>
    </row>
    <row r="170" spans="2:2" ht="23.25" x14ac:dyDescent="0.35">
      <c r="B170" s="19"/>
    </row>
    <row r="171" spans="2:2" ht="23.25" x14ac:dyDescent="0.35">
      <c r="B171" s="19"/>
    </row>
    <row r="172" spans="2:2" ht="23.25" x14ac:dyDescent="0.35">
      <c r="B172" s="19"/>
    </row>
    <row r="173" spans="2:2" ht="23.25" x14ac:dyDescent="0.35">
      <c r="B173" s="19"/>
    </row>
    <row r="174" spans="2:2" ht="23.25" x14ac:dyDescent="0.35">
      <c r="B174" s="19"/>
    </row>
    <row r="175" spans="2:2" ht="23.25" x14ac:dyDescent="0.35">
      <c r="B175" s="19"/>
    </row>
    <row r="176" spans="2:2" ht="23.25" x14ac:dyDescent="0.35">
      <c r="B176" s="19"/>
    </row>
    <row r="177" spans="2:2" ht="23.25" x14ac:dyDescent="0.35">
      <c r="B177" s="19"/>
    </row>
    <row r="178" spans="2:2" ht="23.25" x14ac:dyDescent="0.35">
      <c r="B178" s="19"/>
    </row>
    <row r="179" spans="2:2" ht="23.25" x14ac:dyDescent="0.35">
      <c r="B179" s="19"/>
    </row>
    <row r="180" spans="2:2" ht="23.25" x14ac:dyDescent="0.35">
      <c r="B180" s="19"/>
    </row>
    <row r="181" spans="2:2" ht="23.25" x14ac:dyDescent="0.35">
      <c r="B181" s="19"/>
    </row>
    <row r="182" spans="2:2" ht="23.25" x14ac:dyDescent="0.35">
      <c r="B182" s="19"/>
    </row>
    <row r="183" spans="2:2" ht="23.25" x14ac:dyDescent="0.35">
      <c r="B183" s="19"/>
    </row>
    <row r="184" spans="2:2" ht="23.25" x14ac:dyDescent="0.35">
      <c r="B184" s="19"/>
    </row>
    <row r="185" spans="2:2" ht="23.25" x14ac:dyDescent="0.35">
      <c r="B185" s="19"/>
    </row>
    <row r="186" spans="2:2" ht="23.25" x14ac:dyDescent="0.35">
      <c r="B186" s="19"/>
    </row>
    <row r="187" spans="2:2" ht="23.25" x14ac:dyDescent="0.35">
      <c r="B187" s="19"/>
    </row>
    <row r="188" spans="2:2" ht="23.25" x14ac:dyDescent="0.35">
      <c r="B188" s="19"/>
    </row>
    <row r="189" spans="2:2" ht="23.25" x14ac:dyDescent="0.35">
      <c r="B189" s="19"/>
    </row>
    <row r="190" spans="2:2" ht="23.25" x14ac:dyDescent="0.35">
      <c r="B190" s="19"/>
    </row>
    <row r="191" spans="2:2" ht="23.25" x14ac:dyDescent="0.35">
      <c r="B191" s="19"/>
    </row>
    <row r="192" spans="2:2" ht="23.25" x14ac:dyDescent="0.35">
      <c r="B192" s="19"/>
    </row>
    <row r="193" spans="2:2" ht="23.25" x14ac:dyDescent="0.35">
      <c r="B193" s="19"/>
    </row>
    <row r="194" spans="2:2" ht="23.25" x14ac:dyDescent="0.35">
      <c r="B194" s="19"/>
    </row>
    <row r="195" spans="2:2" ht="23.25" x14ac:dyDescent="0.35">
      <c r="B195" s="19"/>
    </row>
    <row r="196" spans="2:2" ht="23.25" x14ac:dyDescent="0.35">
      <c r="B196" s="19"/>
    </row>
    <row r="197" spans="2:2" ht="23.25" x14ac:dyDescent="0.35">
      <c r="B197" s="19"/>
    </row>
    <row r="198" spans="2:2" ht="23.25" x14ac:dyDescent="0.35">
      <c r="B198" s="19"/>
    </row>
    <row r="199" spans="2:2" ht="23.25" x14ac:dyDescent="0.35">
      <c r="B199" s="19"/>
    </row>
    <row r="200" spans="2:2" ht="23.25" x14ac:dyDescent="0.35">
      <c r="B200" s="19"/>
    </row>
    <row r="201" spans="2:2" ht="23.25" x14ac:dyDescent="0.35">
      <c r="B201" s="19"/>
    </row>
    <row r="202" spans="2:2" ht="23.25" x14ac:dyDescent="0.35">
      <c r="B202" s="19"/>
    </row>
    <row r="203" spans="2:2" ht="23.25" x14ac:dyDescent="0.35">
      <c r="B203" s="19"/>
    </row>
    <row r="204" spans="2:2" ht="23.25" x14ac:dyDescent="0.35">
      <c r="B204" s="19"/>
    </row>
    <row r="205" spans="2:2" ht="23.25" x14ac:dyDescent="0.35">
      <c r="B205" s="19"/>
    </row>
    <row r="206" spans="2:2" ht="23.25" x14ac:dyDescent="0.35">
      <c r="B206" s="19"/>
    </row>
    <row r="207" spans="2:2" ht="23.25" x14ac:dyDescent="0.35">
      <c r="B207" s="19"/>
    </row>
    <row r="208" spans="2:2" ht="23.25" x14ac:dyDescent="0.35">
      <c r="B208" s="19"/>
    </row>
    <row r="209" spans="2:2" ht="23.25" x14ac:dyDescent="0.35">
      <c r="B209" s="19"/>
    </row>
    <row r="210" spans="2:2" ht="23.25" x14ac:dyDescent="0.35">
      <c r="B210" s="19"/>
    </row>
    <row r="211" spans="2:2" ht="23.25" x14ac:dyDescent="0.35">
      <c r="B211" s="19"/>
    </row>
    <row r="212" spans="2:2" ht="23.25" x14ac:dyDescent="0.35">
      <c r="B212" s="19"/>
    </row>
    <row r="213" spans="2:2" ht="23.25" x14ac:dyDescent="0.35">
      <c r="B213" s="19"/>
    </row>
    <row r="214" spans="2:2" ht="23.25" x14ac:dyDescent="0.35">
      <c r="B214" s="19"/>
    </row>
    <row r="215" spans="2:2" ht="23.25" x14ac:dyDescent="0.35">
      <c r="B215" s="19"/>
    </row>
    <row r="216" spans="2:2" ht="23.25" x14ac:dyDescent="0.35">
      <c r="B216" s="19"/>
    </row>
    <row r="217" spans="2:2" ht="23.25" x14ac:dyDescent="0.35">
      <c r="B217" s="19"/>
    </row>
    <row r="218" spans="2:2" ht="23.25" x14ac:dyDescent="0.35">
      <c r="B218" s="19"/>
    </row>
    <row r="219" spans="2:2" ht="23.25" x14ac:dyDescent="0.35">
      <c r="B219" s="19"/>
    </row>
    <row r="220" spans="2:2" ht="23.25" x14ac:dyDescent="0.35">
      <c r="B220" s="19"/>
    </row>
    <row r="221" spans="2:2" ht="23.25" x14ac:dyDescent="0.35">
      <c r="B221" s="19"/>
    </row>
    <row r="222" spans="2:2" ht="23.25" x14ac:dyDescent="0.35">
      <c r="B222" s="19"/>
    </row>
    <row r="223" spans="2:2" ht="23.25" x14ac:dyDescent="0.35">
      <c r="B223" s="19"/>
    </row>
    <row r="224" spans="2:2" ht="23.25" x14ac:dyDescent="0.35">
      <c r="B224" s="19"/>
    </row>
    <row r="225" spans="2:2" ht="23.25" x14ac:dyDescent="0.35">
      <c r="B225" s="19"/>
    </row>
    <row r="226" spans="2:2" ht="23.25" x14ac:dyDescent="0.35">
      <c r="B226" s="19"/>
    </row>
    <row r="227" spans="2:2" ht="23.25" x14ac:dyDescent="0.35">
      <c r="B227" s="19"/>
    </row>
    <row r="228" spans="2:2" ht="23.25" x14ac:dyDescent="0.35">
      <c r="B228" s="19"/>
    </row>
    <row r="229" spans="2:2" ht="23.25" x14ac:dyDescent="0.35">
      <c r="B229" s="19"/>
    </row>
    <row r="230" spans="2:2" ht="23.25" x14ac:dyDescent="0.35">
      <c r="B230" s="19"/>
    </row>
    <row r="231" spans="2:2" ht="23.25" x14ac:dyDescent="0.35">
      <c r="B231" s="19"/>
    </row>
    <row r="232" spans="2:2" ht="23.25" x14ac:dyDescent="0.35">
      <c r="B232" s="19"/>
    </row>
    <row r="233" spans="2:2" ht="23.25" x14ac:dyDescent="0.35">
      <c r="B233" s="19"/>
    </row>
    <row r="234" spans="2:2" ht="23.25" x14ac:dyDescent="0.35">
      <c r="B234" s="19"/>
    </row>
    <row r="235" spans="2:2" ht="23.25" x14ac:dyDescent="0.35">
      <c r="B235" s="19"/>
    </row>
    <row r="236" spans="2:2" ht="23.25" x14ac:dyDescent="0.35">
      <c r="B236" s="19"/>
    </row>
    <row r="237" spans="2:2" ht="23.25" x14ac:dyDescent="0.35">
      <c r="B237" s="19"/>
    </row>
    <row r="238" spans="2:2" ht="23.25" x14ac:dyDescent="0.35">
      <c r="B238" s="19"/>
    </row>
    <row r="239" spans="2:2" ht="23.25" x14ac:dyDescent="0.35">
      <c r="B239" s="19"/>
    </row>
    <row r="240" spans="2:2" ht="23.25" x14ac:dyDescent="0.35">
      <c r="B240" s="19"/>
    </row>
    <row r="241" spans="2:2" ht="23.25" x14ac:dyDescent="0.35">
      <c r="B241" s="19"/>
    </row>
    <row r="242" spans="2:2" ht="23.25" x14ac:dyDescent="0.35">
      <c r="B242" s="19"/>
    </row>
    <row r="243" spans="2:2" ht="23.25" x14ac:dyDescent="0.35">
      <c r="B243" s="19"/>
    </row>
    <row r="244" spans="2:2" ht="23.25" x14ac:dyDescent="0.35">
      <c r="B244" s="19"/>
    </row>
    <row r="245" spans="2:2" ht="23.25" x14ac:dyDescent="0.35">
      <c r="B245" s="19"/>
    </row>
    <row r="246" spans="2:2" ht="23.25" x14ac:dyDescent="0.35">
      <c r="B246" s="19"/>
    </row>
    <row r="247" spans="2:2" ht="23.25" x14ac:dyDescent="0.35">
      <c r="B247" s="19"/>
    </row>
    <row r="248" spans="2:2" ht="23.25" x14ac:dyDescent="0.35">
      <c r="B248" s="19"/>
    </row>
    <row r="249" spans="2:2" ht="23.25" x14ac:dyDescent="0.35">
      <c r="B249" s="19"/>
    </row>
    <row r="250" spans="2:2" ht="23.25" x14ac:dyDescent="0.35">
      <c r="B250" s="19"/>
    </row>
    <row r="251" spans="2:2" ht="23.25" x14ac:dyDescent="0.35">
      <c r="B251" s="19"/>
    </row>
    <row r="252" spans="2:2" ht="23.25" x14ac:dyDescent="0.35">
      <c r="B252" s="19"/>
    </row>
    <row r="253" spans="2:2" ht="23.25" x14ac:dyDescent="0.35">
      <c r="B253" s="19"/>
    </row>
    <row r="254" spans="2:2" ht="23.25" x14ac:dyDescent="0.35">
      <c r="B254" s="19"/>
    </row>
    <row r="255" spans="2:2" ht="23.25" x14ac:dyDescent="0.35">
      <c r="B255" s="19"/>
    </row>
    <row r="256" spans="2:2" ht="23.25" x14ac:dyDescent="0.35">
      <c r="B256" s="19"/>
    </row>
    <row r="257" spans="2:2" ht="23.25" x14ac:dyDescent="0.35">
      <c r="B257" s="19"/>
    </row>
    <row r="258" spans="2:2" ht="23.25" x14ac:dyDescent="0.35">
      <c r="B258" s="19"/>
    </row>
    <row r="259" spans="2:2" ht="23.25" x14ac:dyDescent="0.35">
      <c r="B259" s="19"/>
    </row>
    <row r="260" spans="2:2" ht="23.25" x14ac:dyDescent="0.35">
      <c r="B260" s="19"/>
    </row>
    <row r="261" spans="2:2" ht="23.25" x14ac:dyDescent="0.35">
      <c r="B261" s="19"/>
    </row>
    <row r="262" spans="2:2" ht="23.25" x14ac:dyDescent="0.35">
      <c r="B262" s="19"/>
    </row>
    <row r="263" spans="2:2" ht="23.25" x14ac:dyDescent="0.35">
      <c r="B263" s="19"/>
    </row>
    <row r="264" spans="2:2" ht="23.25" x14ac:dyDescent="0.35">
      <c r="B264" s="19"/>
    </row>
    <row r="265" spans="2:2" ht="23.25" x14ac:dyDescent="0.35">
      <c r="B265" s="19"/>
    </row>
    <row r="266" spans="2:2" ht="23.25" x14ac:dyDescent="0.35">
      <c r="B266" s="19"/>
    </row>
    <row r="267" spans="2:2" ht="23.25" x14ac:dyDescent="0.35">
      <c r="B267" s="19"/>
    </row>
    <row r="268" spans="2:2" ht="23.25" x14ac:dyDescent="0.35">
      <c r="B268" s="19"/>
    </row>
    <row r="269" spans="2:2" ht="23.25" x14ac:dyDescent="0.35">
      <c r="B269" s="19"/>
    </row>
    <row r="270" spans="2:2" ht="23.25" x14ac:dyDescent="0.35">
      <c r="B270" s="19"/>
    </row>
    <row r="271" spans="2:2" ht="23.25" x14ac:dyDescent="0.35">
      <c r="B271" s="19"/>
    </row>
    <row r="272" spans="2:2" ht="23.25" x14ac:dyDescent="0.35">
      <c r="B272" s="19"/>
    </row>
    <row r="273" spans="2:2" ht="23.25" x14ac:dyDescent="0.35">
      <c r="B273" s="19"/>
    </row>
    <row r="274" spans="2:2" ht="23.25" x14ac:dyDescent="0.35">
      <c r="B274" s="19"/>
    </row>
    <row r="275" spans="2:2" ht="23.25" x14ac:dyDescent="0.35">
      <c r="B275" s="19"/>
    </row>
    <row r="276" spans="2:2" ht="23.25" x14ac:dyDescent="0.35">
      <c r="B276" s="19"/>
    </row>
    <row r="277" spans="2:2" ht="23.25" x14ac:dyDescent="0.35">
      <c r="B277" s="19"/>
    </row>
    <row r="278" spans="2:2" ht="23.25" x14ac:dyDescent="0.35">
      <c r="B278" s="19"/>
    </row>
    <row r="279" spans="2:2" ht="23.25" x14ac:dyDescent="0.35">
      <c r="B279" s="19"/>
    </row>
    <row r="280" spans="2:2" ht="23.25" x14ac:dyDescent="0.35">
      <c r="B280" s="19"/>
    </row>
    <row r="281" spans="2:2" ht="23.25" x14ac:dyDescent="0.35">
      <c r="B281" s="19"/>
    </row>
    <row r="282" spans="2:2" ht="23.25" x14ac:dyDescent="0.35">
      <c r="B282" s="19"/>
    </row>
    <row r="283" spans="2:2" ht="23.25" x14ac:dyDescent="0.35">
      <c r="B283" s="19"/>
    </row>
    <row r="284" spans="2:2" ht="23.25" x14ac:dyDescent="0.35">
      <c r="B284" s="19"/>
    </row>
    <row r="285" spans="2:2" ht="23.25" x14ac:dyDescent="0.35">
      <c r="B285" s="19"/>
    </row>
    <row r="286" spans="2:2" ht="23.25" x14ac:dyDescent="0.35">
      <c r="B286" s="19"/>
    </row>
    <row r="287" spans="2:2" ht="23.25" x14ac:dyDescent="0.35">
      <c r="B287" s="19"/>
    </row>
    <row r="288" spans="2:2" ht="23.25" x14ac:dyDescent="0.35">
      <c r="B288" s="19"/>
    </row>
    <row r="289" spans="2:2" ht="23.25" x14ac:dyDescent="0.35">
      <c r="B289" s="19"/>
    </row>
    <row r="290" spans="2:2" ht="23.25" x14ac:dyDescent="0.35">
      <c r="B290" s="19"/>
    </row>
    <row r="291" spans="2:2" ht="23.25" x14ac:dyDescent="0.35">
      <c r="B291" s="19"/>
    </row>
    <row r="292" spans="2:2" ht="23.25" x14ac:dyDescent="0.35">
      <c r="B292" s="19"/>
    </row>
    <row r="293" spans="2:2" ht="23.25" x14ac:dyDescent="0.35">
      <c r="B293" s="19"/>
    </row>
    <row r="294" spans="2:2" ht="23.25" x14ac:dyDescent="0.35">
      <c r="B294" s="19"/>
    </row>
    <row r="295" spans="2:2" ht="23.25" x14ac:dyDescent="0.35">
      <c r="B295" s="19"/>
    </row>
    <row r="296" spans="2:2" ht="23.25" x14ac:dyDescent="0.35">
      <c r="B296" s="19"/>
    </row>
    <row r="297" spans="2:2" ht="23.25" x14ac:dyDescent="0.35">
      <c r="B297" s="19"/>
    </row>
    <row r="298" spans="2:2" ht="23.25" x14ac:dyDescent="0.35">
      <c r="B298" s="19"/>
    </row>
    <row r="299" spans="2:2" ht="23.25" x14ac:dyDescent="0.35">
      <c r="B299" s="19"/>
    </row>
    <row r="300" spans="2:2" ht="23.25" x14ac:dyDescent="0.35">
      <c r="B300" s="19"/>
    </row>
    <row r="301" spans="2:2" ht="23.25" x14ac:dyDescent="0.35">
      <c r="B301" s="19"/>
    </row>
    <row r="302" spans="2:2" ht="23.25" x14ac:dyDescent="0.35">
      <c r="B302" s="19"/>
    </row>
    <row r="303" spans="2:2" ht="23.25" x14ac:dyDescent="0.35">
      <c r="B303" s="19"/>
    </row>
    <row r="304" spans="2:2" ht="23.25" x14ac:dyDescent="0.35">
      <c r="B304" s="19"/>
    </row>
    <row r="305" spans="2:2" ht="23.25" x14ac:dyDescent="0.35">
      <c r="B305" s="19"/>
    </row>
    <row r="306" spans="2:2" ht="23.25" x14ac:dyDescent="0.35">
      <c r="B306" s="19"/>
    </row>
    <row r="307" spans="2:2" ht="23.25" x14ac:dyDescent="0.35">
      <c r="B307" s="19"/>
    </row>
    <row r="308" spans="2:2" ht="23.25" x14ac:dyDescent="0.35">
      <c r="B308" s="19"/>
    </row>
    <row r="309" spans="2:2" ht="23.25" x14ac:dyDescent="0.35">
      <c r="B309" s="19"/>
    </row>
    <row r="310" spans="2:2" ht="23.25" x14ac:dyDescent="0.35">
      <c r="B310" s="19"/>
    </row>
    <row r="311" spans="2:2" ht="23.25" x14ac:dyDescent="0.35">
      <c r="B311" s="19"/>
    </row>
    <row r="312" spans="2:2" ht="23.25" x14ac:dyDescent="0.35">
      <c r="B312" s="19"/>
    </row>
    <row r="313" spans="2:2" ht="23.25" x14ac:dyDescent="0.35">
      <c r="B313" s="19"/>
    </row>
    <row r="314" spans="2:2" ht="23.25" x14ac:dyDescent="0.35">
      <c r="B314" s="19"/>
    </row>
    <row r="315" spans="2:2" ht="23.25" x14ac:dyDescent="0.35">
      <c r="B315" s="19"/>
    </row>
    <row r="316" spans="2:2" ht="23.25" x14ac:dyDescent="0.35">
      <c r="B316" s="19"/>
    </row>
    <row r="317" spans="2:2" ht="23.25" x14ac:dyDescent="0.35">
      <c r="B317" s="19"/>
    </row>
    <row r="318" spans="2:2" ht="23.25" x14ac:dyDescent="0.35">
      <c r="B318" s="19"/>
    </row>
    <row r="319" spans="2:2" ht="23.25" x14ac:dyDescent="0.35">
      <c r="B319" s="19"/>
    </row>
    <row r="320" spans="2:2" ht="23.25" x14ac:dyDescent="0.35">
      <c r="B320" s="19"/>
    </row>
    <row r="321" spans="2:2" ht="23.25" x14ac:dyDescent="0.35">
      <c r="B321" s="19"/>
    </row>
    <row r="322" spans="2:2" ht="23.25" x14ac:dyDescent="0.35">
      <c r="B322" s="19"/>
    </row>
    <row r="323" spans="2:2" ht="23.25" x14ac:dyDescent="0.35">
      <c r="B323" s="19"/>
    </row>
    <row r="324" spans="2:2" ht="23.25" x14ac:dyDescent="0.35">
      <c r="B324" s="19"/>
    </row>
    <row r="325" spans="2:2" ht="23.25" x14ac:dyDescent="0.35">
      <c r="B325" s="19"/>
    </row>
    <row r="326" spans="2:2" ht="23.25" x14ac:dyDescent="0.35">
      <c r="B326" s="19"/>
    </row>
    <row r="327" spans="2:2" ht="23.25" x14ac:dyDescent="0.35">
      <c r="B327" s="19"/>
    </row>
    <row r="328" spans="2:2" ht="23.25" x14ac:dyDescent="0.35">
      <c r="B328" s="19"/>
    </row>
    <row r="329" spans="2:2" ht="23.25" x14ac:dyDescent="0.35">
      <c r="B329" s="19"/>
    </row>
    <row r="330" spans="2:2" ht="23.25" x14ac:dyDescent="0.35">
      <c r="B330" s="19"/>
    </row>
    <row r="331" spans="2:2" ht="23.25" x14ac:dyDescent="0.35">
      <c r="B331" s="19"/>
    </row>
    <row r="332" spans="2:2" ht="23.25" x14ac:dyDescent="0.35">
      <c r="B332" s="19"/>
    </row>
    <row r="333" spans="2:2" ht="23.25" x14ac:dyDescent="0.35">
      <c r="B333" s="19"/>
    </row>
    <row r="334" spans="2:2" ht="23.25" x14ac:dyDescent="0.35">
      <c r="B334" s="19"/>
    </row>
    <row r="335" spans="2:2" ht="23.25" x14ac:dyDescent="0.35">
      <c r="B335" s="19"/>
    </row>
    <row r="336" spans="2:2" ht="23.25" x14ac:dyDescent="0.35">
      <c r="B336" s="19"/>
    </row>
    <row r="337" spans="2:2" ht="23.25" x14ac:dyDescent="0.35">
      <c r="B337" s="19"/>
    </row>
    <row r="338" spans="2:2" ht="23.25" x14ac:dyDescent="0.35">
      <c r="B338" s="19"/>
    </row>
    <row r="339" spans="2:2" ht="23.25" x14ac:dyDescent="0.35">
      <c r="B339" s="19"/>
    </row>
    <row r="340" spans="2:2" ht="23.25" x14ac:dyDescent="0.35">
      <c r="B340" s="19"/>
    </row>
    <row r="341" spans="2:2" ht="23.25" x14ac:dyDescent="0.35">
      <c r="B341" s="19"/>
    </row>
    <row r="342" spans="2:2" ht="23.25" x14ac:dyDescent="0.35">
      <c r="B342" s="19"/>
    </row>
    <row r="343" spans="2:2" ht="23.25" x14ac:dyDescent="0.35">
      <c r="B343" s="19"/>
    </row>
    <row r="344" spans="2:2" ht="23.25" x14ac:dyDescent="0.35">
      <c r="B344" s="19"/>
    </row>
    <row r="345" spans="2:2" ht="23.25" x14ac:dyDescent="0.35">
      <c r="B345" s="19"/>
    </row>
    <row r="346" spans="2:2" ht="23.25" x14ac:dyDescent="0.35">
      <c r="B346" s="19"/>
    </row>
    <row r="347" spans="2:2" ht="23.25" x14ac:dyDescent="0.35">
      <c r="B347" s="19"/>
    </row>
    <row r="348" spans="2:2" ht="23.25" x14ac:dyDescent="0.35">
      <c r="B348" s="19"/>
    </row>
    <row r="349" spans="2:2" ht="23.25" x14ac:dyDescent="0.35">
      <c r="B349" s="19"/>
    </row>
    <row r="350" spans="2:2" ht="23.25" x14ac:dyDescent="0.35">
      <c r="B350" s="19"/>
    </row>
    <row r="351" spans="2:2" ht="23.25" x14ac:dyDescent="0.35">
      <c r="B351" s="19"/>
    </row>
    <row r="352" spans="2:2" ht="23.25" x14ac:dyDescent="0.35">
      <c r="B352" s="19"/>
    </row>
    <row r="353" spans="2:2" ht="23.25" x14ac:dyDescent="0.35">
      <c r="B353" s="19"/>
    </row>
    <row r="354" spans="2:2" ht="23.25" x14ac:dyDescent="0.35">
      <c r="B354" s="19"/>
    </row>
    <row r="355" spans="2:2" ht="23.25" x14ac:dyDescent="0.35">
      <c r="B355" s="19"/>
    </row>
    <row r="356" spans="2:2" ht="23.25" x14ac:dyDescent="0.35">
      <c r="B356" s="19"/>
    </row>
    <row r="357" spans="2:2" ht="23.25" x14ac:dyDescent="0.35">
      <c r="B357" s="19"/>
    </row>
    <row r="358" spans="2:2" ht="23.25" x14ac:dyDescent="0.35">
      <c r="B358" s="19"/>
    </row>
    <row r="359" spans="2:2" ht="23.25" x14ac:dyDescent="0.35">
      <c r="B359" s="19"/>
    </row>
    <row r="360" spans="2:2" ht="23.25" x14ac:dyDescent="0.35">
      <c r="B360" s="19"/>
    </row>
    <row r="361" spans="2:2" ht="23.25" x14ac:dyDescent="0.35">
      <c r="B361" s="19"/>
    </row>
    <row r="362" spans="2:2" ht="23.25" x14ac:dyDescent="0.35">
      <c r="B362" s="19"/>
    </row>
    <row r="363" spans="2:2" ht="23.25" x14ac:dyDescent="0.35">
      <c r="B363" s="19"/>
    </row>
    <row r="364" spans="2:2" ht="23.25" x14ac:dyDescent="0.35">
      <c r="B364" s="19"/>
    </row>
    <row r="365" spans="2:2" ht="23.25" x14ac:dyDescent="0.35">
      <c r="B365" s="19"/>
    </row>
    <row r="366" spans="2:2" ht="23.25" x14ac:dyDescent="0.35">
      <c r="B366" s="19"/>
    </row>
    <row r="367" spans="2:2" ht="23.25" x14ac:dyDescent="0.35">
      <c r="B367" s="19"/>
    </row>
    <row r="368" spans="2:2" ht="23.25" x14ac:dyDescent="0.35">
      <c r="B368" s="19"/>
    </row>
    <row r="369" spans="2:2" ht="23.25" x14ac:dyDescent="0.35">
      <c r="B369" s="19"/>
    </row>
    <row r="370" spans="2:2" ht="23.25" x14ac:dyDescent="0.35">
      <c r="B370" s="19"/>
    </row>
    <row r="371" spans="2:2" ht="23.25" x14ac:dyDescent="0.35">
      <c r="B371" s="19"/>
    </row>
    <row r="372" spans="2:2" ht="23.25" x14ac:dyDescent="0.35">
      <c r="B372" s="19"/>
    </row>
    <row r="373" spans="2:2" ht="23.25" x14ac:dyDescent="0.35">
      <c r="B373" s="19"/>
    </row>
    <row r="374" spans="2:2" ht="23.25" x14ac:dyDescent="0.35">
      <c r="B374" s="19"/>
    </row>
    <row r="375" spans="2:2" ht="23.25" x14ac:dyDescent="0.35">
      <c r="B375" s="19"/>
    </row>
    <row r="376" spans="2:2" ht="23.25" x14ac:dyDescent="0.35">
      <c r="B376" s="19"/>
    </row>
    <row r="377" spans="2:2" ht="23.25" x14ac:dyDescent="0.35">
      <c r="B377" s="19"/>
    </row>
    <row r="378" spans="2:2" ht="23.25" x14ac:dyDescent="0.35">
      <c r="B378" s="19"/>
    </row>
    <row r="379" spans="2:2" ht="23.25" x14ac:dyDescent="0.35">
      <c r="B379" s="19"/>
    </row>
    <row r="380" spans="2:2" ht="23.25" x14ac:dyDescent="0.35">
      <c r="B380" s="19"/>
    </row>
    <row r="381" spans="2:2" ht="23.25" x14ac:dyDescent="0.35">
      <c r="B381" s="19"/>
    </row>
    <row r="382" spans="2:2" ht="23.25" x14ac:dyDescent="0.35">
      <c r="B382" s="19"/>
    </row>
    <row r="383" spans="2:2" ht="23.25" x14ac:dyDescent="0.35">
      <c r="B383" s="19"/>
    </row>
    <row r="384" spans="2:2" ht="23.25" x14ac:dyDescent="0.35">
      <c r="B384" s="19"/>
    </row>
    <row r="385" spans="2:2" ht="23.25" x14ac:dyDescent="0.35">
      <c r="B385" s="19"/>
    </row>
    <row r="386" spans="2:2" ht="23.25" x14ac:dyDescent="0.35">
      <c r="B386" s="19"/>
    </row>
    <row r="387" spans="2:2" ht="23.25" x14ac:dyDescent="0.35">
      <c r="B387" s="19"/>
    </row>
    <row r="388" spans="2:2" ht="23.25" x14ac:dyDescent="0.35">
      <c r="B388" s="19"/>
    </row>
    <row r="389" spans="2:2" ht="23.25" x14ac:dyDescent="0.35">
      <c r="B389" s="19"/>
    </row>
    <row r="390" spans="2:2" ht="23.25" x14ac:dyDescent="0.35">
      <c r="B390" s="19"/>
    </row>
    <row r="391" spans="2:2" ht="23.25" x14ac:dyDescent="0.35">
      <c r="B391" s="19"/>
    </row>
    <row r="392" spans="2:2" ht="23.25" x14ac:dyDescent="0.35">
      <c r="B392" s="19"/>
    </row>
    <row r="393" spans="2:2" ht="23.25" x14ac:dyDescent="0.35">
      <c r="B393" s="19"/>
    </row>
    <row r="394" spans="2:2" ht="23.25" x14ac:dyDescent="0.35">
      <c r="B394" s="19"/>
    </row>
    <row r="395" spans="2:2" ht="23.25" x14ac:dyDescent="0.35">
      <c r="B395" s="19"/>
    </row>
    <row r="396" spans="2:2" ht="23.25" x14ac:dyDescent="0.35">
      <c r="B396" s="19"/>
    </row>
    <row r="397" spans="2:2" ht="23.25" x14ac:dyDescent="0.35">
      <c r="B397" s="19"/>
    </row>
    <row r="398" spans="2:2" ht="23.25" x14ac:dyDescent="0.35">
      <c r="B398" s="19"/>
    </row>
    <row r="399" spans="2:2" ht="23.25" x14ac:dyDescent="0.35">
      <c r="B399" s="19"/>
    </row>
    <row r="400" spans="2:2" ht="23.25" x14ac:dyDescent="0.35">
      <c r="B400" s="19"/>
    </row>
    <row r="401" spans="2:2" ht="23.25" x14ac:dyDescent="0.35">
      <c r="B401" s="19"/>
    </row>
    <row r="402" spans="2:2" ht="23.25" x14ac:dyDescent="0.35">
      <c r="B402" s="19"/>
    </row>
    <row r="403" spans="2:2" ht="23.25" x14ac:dyDescent="0.35">
      <c r="B403" s="19"/>
    </row>
    <row r="404" spans="2:2" ht="23.25" x14ac:dyDescent="0.35">
      <c r="B404" s="19"/>
    </row>
    <row r="405" spans="2:2" ht="23.25" x14ac:dyDescent="0.35">
      <c r="B405" s="19"/>
    </row>
    <row r="406" spans="2:2" ht="23.25" x14ac:dyDescent="0.35">
      <c r="B406" s="19"/>
    </row>
    <row r="407" spans="2:2" ht="23.25" x14ac:dyDescent="0.35">
      <c r="B407" s="19"/>
    </row>
    <row r="408" spans="2:2" ht="23.25" x14ac:dyDescent="0.35">
      <c r="B408" s="19"/>
    </row>
    <row r="409" spans="2:2" ht="23.25" x14ac:dyDescent="0.35">
      <c r="B409" s="19"/>
    </row>
    <row r="410" spans="2:2" ht="23.25" x14ac:dyDescent="0.35">
      <c r="B410" s="19"/>
    </row>
    <row r="411" spans="2:2" ht="23.25" x14ac:dyDescent="0.35">
      <c r="B411" s="19"/>
    </row>
    <row r="412" spans="2:2" ht="23.25" x14ac:dyDescent="0.35">
      <c r="B412" s="19"/>
    </row>
    <row r="413" spans="2:2" ht="23.25" x14ac:dyDescent="0.35">
      <c r="B413" s="19"/>
    </row>
    <row r="414" spans="2:2" ht="23.25" x14ac:dyDescent="0.35">
      <c r="B414" s="19"/>
    </row>
    <row r="415" spans="2:2" ht="23.25" x14ac:dyDescent="0.35">
      <c r="B415" s="19"/>
    </row>
    <row r="416" spans="2:2" ht="23.25" x14ac:dyDescent="0.35">
      <c r="B416" s="19"/>
    </row>
    <row r="417" spans="2:2" ht="23.25" x14ac:dyDescent="0.35">
      <c r="B417" s="19"/>
    </row>
    <row r="418" spans="2:2" ht="23.25" x14ac:dyDescent="0.35">
      <c r="B418" s="19"/>
    </row>
    <row r="419" spans="2:2" ht="23.25" x14ac:dyDescent="0.35">
      <c r="B419" s="19"/>
    </row>
    <row r="420" spans="2:2" ht="23.25" x14ac:dyDescent="0.35">
      <c r="B420" s="19"/>
    </row>
    <row r="421" spans="2:2" ht="23.25" x14ac:dyDescent="0.35">
      <c r="B421" s="19"/>
    </row>
    <row r="422" spans="2:2" ht="23.25" x14ac:dyDescent="0.35">
      <c r="B422" s="19"/>
    </row>
    <row r="423" spans="2:2" ht="23.25" x14ac:dyDescent="0.35">
      <c r="B423" s="19"/>
    </row>
    <row r="424" spans="2:2" ht="23.25" x14ac:dyDescent="0.35">
      <c r="B424" s="19"/>
    </row>
    <row r="425" spans="2:2" ht="23.25" x14ac:dyDescent="0.35">
      <c r="B425" s="19"/>
    </row>
    <row r="426" spans="2:2" ht="23.25" x14ac:dyDescent="0.35">
      <c r="B426" s="19"/>
    </row>
    <row r="427" spans="2:2" ht="23.25" x14ac:dyDescent="0.35">
      <c r="B427" s="19"/>
    </row>
    <row r="428" spans="2:2" ht="23.25" x14ac:dyDescent="0.35">
      <c r="B428" s="19"/>
    </row>
    <row r="429" spans="2:2" ht="23.25" x14ac:dyDescent="0.35">
      <c r="B429" s="19"/>
    </row>
    <row r="430" spans="2:2" ht="23.25" x14ac:dyDescent="0.35">
      <c r="B430" s="19"/>
    </row>
    <row r="431" spans="2:2" ht="23.25" x14ac:dyDescent="0.35">
      <c r="B431" s="19"/>
    </row>
    <row r="432" spans="2:2" ht="23.25" x14ac:dyDescent="0.35">
      <c r="B432" s="19"/>
    </row>
    <row r="433" spans="2:2" ht="23.25" x14ac:dyDescent="0.35">
      <c r="B433" s="19"/>
    </row>
    <row r="434" spans="2:2" ht="23.25" x14ac:dyDescent="0.35">
      <c r="B434" s="19"/>
    </row>
    <row r="435" spans="2:2" ht="23.25" x14ac:dyDescent="0.35">
      <c r="B435" s="19"/>
    </row>
    <row r="436" spans="2:2" ht="23.25" x14ac:dyDescent="0.35">
      <c r="B436" s="19"/>
    </row>
    <row r="437" spans="2:2" ht="23.25" x14ac:dyDescent="0.35">
      <c r="B437" s="19"/>
    </row>
    <row r="438" spans="2:2" ht="23.25" x14ac:dyDescent="0.35">
      <c r="B438" s="19"/>
    </row>
    <row r="439" spans="2:2" ht="23.25" x14ac:dyDescent="0.35">
      <c r="B439" s="19"/>
    </row>
    <row r="440" spans="2:2" ht="23.25" x14ac:dyDescent="0.35">
      <c r="B440" s="19"/>
    </row>
    <row r="441" spans="2:2" ht="23.25" x14ac:dyDescent="0.35">
      <c r="B441" s="19"/>
    </row>
    <row r="442" spans="2:2" ht="23.25" x14ac:dyDescent="0.35">
      <c r="B442" s="19"/>
    </row>
    <row r="443" spans="2:2" ht="23.25" x14ac:dyDescent="0.35">
      <c r="B443" s="19"/>
    </row>
    <row r="444" spans="2:2" ht="23.25" x14ac:dyDescent="0.35">
      <c r="B444" s="19"/>
    </row>
    <row r="445" spans="2:2" ht="23.25" x14ac:dyDescent="0.35">
      <c r="B445" s="19"/>
    </row>
    <row r="446" spans="2:2" ht="23.25" x14ac:dyDescent="0.35">
      <c r="B446" s="19"/>
    </row>
    <row r="447" spans="2:2" ht="23.25" x14ac:dyDescent="0.35">
      <c r="B447" s="19"/>
    </row>
    <row r="448" spans="2:2" ht="23.25" x14ac:dyDescent="0.35">
      <c r="B448" s="19"/>
    </row>
    <row r="449" spans="2:2" ht="23.25" x14ac:dyDescent="0.35">
      <c r="B449" s="19"/>
    </row>
    <row r="450" spans="2:2" ht="23.25" x14ac:dyDescent="0.35">
      <c r="B450" s="19"/>
    </row>
    <row r="451" spans="2:2" ht="23.25" x14ac:dyDescent="0.35">
      <c r="B451" s="19"/>
    </row>
    <row r="452" spans="2:2" ht="23.25" x14ac:dyDescent="0.35">
      <c r="B452" s="19"/>
    </row>
    <row r="453" spans="2:2" ht="23.25" x14ac:dyDescent="0.35">
      <c r="B453" s="19"/>
    </row>
    <row r="454" spans="2:2" ht="23.25" x14ac:dyDescent="0.35">
      <c r="B454" s="19"/>
    </row>
    <row r="455" spans="2:2" ht="23.25" x14ac:dyDescent="0.35">
      <c r="B455" s="19"/>
    </row>
    <row r="456" spans="2:2" ht="23.25" x14ac:dyDescent="0.35">
      <c r="B456" s="19"/>
    </row>
    <row r="457" spans="2:2" ht="23.25" x14ac:dyDescent="0.35">
      <c r="B457" s="19"/>
    </row>
    <row r="458" spans="2:2" ht="23.25" x14ac:dyDescent="0.35">
      <c r="B458" s="19"/>
    </row>
    <row r="459" spans="2:2" ht="23.25" x14ac:dyDescent="0.35">
      <c r="B459" s="19"/>
    </row>
    <row r="460" spans="2:2" ht="23.25" x14ac:dyDescent="0.35">
      <c r="B460" s="19"/>
    </row>
    <row r="461" spans="2:2" ht="23.25" x14ac:dyDescent="0.35">
      <c r="B461" s="19"/>
    </row>
    <row r="462" spans="2:2" ht="23.25" x14ac:dyDescent="0.35">
      <c r="B462" s="19"/>
    </row>
    <row r="463" spans="2:2" ht="23.25" x14ac:dyDescent="0.35">
      <c r="B463" s="19"/>
    </row>
    <row r="464" spans="2:2" ht="23.25" x14ac:dyDescent="0.35">
      <c r="B464" s="19"/>
    </row>
    <row r="465" spans="2:2" ht="23.25" x14ac:dyDescent="0.35">
      <c r="B465" s="19"/>
    </row>
    <row r="466" spans="2:2" ht="23.25" x14ac:dyDescent="0.35">
      <c r="B466" s="19"/>
    </row>
    <row r="467" spans="2:2" ht="23.25" x14ac:dyDescent="0.35">
      <c r="B467" s="19"/>
    </row>
    <row r="468" spans="2:2" ht="23.25" x14ac:dyDescent="0.35">
      <c r="B468" s="19"/>
    </row>
    <row r="469" spans="2:2" ht="23.25" x14ac:dyDescent="0.35">
      <c r="B469" s="19"/>
    </row>
    <row r="470" spans="2:2" ht="23.25" x14ac:dyDescent="0.35">
      <c r="B470" s="19"/>
    </row>
    <row r="471" spans="2:2" ht="23.25" x14ac:dyDescent="0.35">
      <c r="B471" s="19"/>
    </row>
    <row r="472" spans="2:2" ht="23.25" x14ac:dyDescent="0.35">
      <c r="B472" s="19"/>
    </row>
    <row r="473" spans="2:2" ht="23.25" x14ac:dyDescent="0.35">
      <c r="B473" s="19"/>
    </row>
    <row r="474" spans="2:2" ht="23.25" x14ac:dyDescent="0.35">
      <c r="B474" s="19"/>
    </row>
    <row r="475" spans="2:2" ht="23.25" x14ac:dyDescent="0.35">
      <c r="B475" s="19"/>
    </row>
    <row r="476" spans="2:2" ht="23.25" x14ac:dyDescent="0.35">
      <c r="B476" s="19"/>
    </row>
    <row r="477" spans="2:2" ht="23.25" x14ac:dyDescent="0.35">
      <c r="B477" s="19"/>
    </row>
    <row r="478" spans="2:2" ht="23.25" x14ac:dyDescent="0.35">
      <c r="B478" s="19"/>
    </row>
    <row r="479" spans="2:2" ht="23.25" x14ac:dyDescent="0.35">
      <c r="B479" s="19"/>
    </row>
    <row r="480" spans="2:2" ht="23.25" x14ac:dyDescent="0.35">
      <c r="B480" s="19"/>
    </row>
    <row r="481" spans="2:2" ht="23.25" x14ac:dyDescent="0.35">
      <c r="B481" s="19"/>
    </row>
    <row r="482" spans="2:2" ht="23.25" x14ac:dyDescent="0.35">
      <c r="B482" s="19"/>
    </row>
    <row r="483" spans="2:2" ht="23.25" x14ac:dyDescent="0.35">
      <c r="B483" s="19"/>
    </row>
    <row r="484" spans="2:2" ht="23.25" x14ac:dyDescent="0.35">
      <c r="B484" s="19"/>
    </row>
    <row r="485" spans="2:2" ht="23.25" x14ac:dyDescent="0.35">
      <c r="B485" s="19"/>
    </row>
    <row r="486" spans="2:2" ht="23.25" x14ac:dyDescent="0.35">
      <c r="B486" s="19"/>
    </row>
    <row r="487" spans="2:2" ht="23.25" x14ac:dyDescent="0.35">
      <c r="B487" s="19"/>
    </row>
    <row r="488" spans="2:2" ht="23.25" x14ac:dyDescent="0.35">
      <c r="B488" s="19"/>
    </row>
    <row r="489" spans="2:2" ht="23.25" x14ac:dyDescent="0.35">
      <c r="B489" s="19"/>
    </row>
    <row r="490" spans="2:2" ht="23.25" x14ac:dyDescent="0.35">
      <c r="B490" s="19"/>
    </row>
    <row r="491" spans="2:2" ht="23.25" x14ac:dyDescent="0.35">
      <c r="B491" s="19"/>
    </row>
    <row r="492" spans="2:2" ht="23.25" x14ac:dyDescent="0.35">
      <c r="B492" s="19"/>
    </row>
    <row r="493" spans="2:2" ht="23.25" x14ac:dyDescent="0.35">
      <c r="B493" s="19"/>
    </row>
    <row r="494" spans="2:2" ht="23.25" x14ac:dyDescent="0.35">
      <c r="B494" s="19"/>
    </row>
    <row r="495" spans="2:2" ht="23.25" x14ac:dyDescent="0.35">
      <c r="B495" s="19"/>
    </row>
    <row r="496" spans="2:2" ht="23.25" x14ac:dyDescent="0.35">
      <c r="B496" s="19"/>
    </row>
    <row r="497" spans="2:2" ht="23.25" x14ac:dyDescent="0.35">
      <c r="B497" s="19"/>
    </row>
    <row r="498" spans="2:2" ht="23.25" x14ac:dyDescent="0.35">
      <c r="B498" s="19"/>
    </row>
    <row r="499" spans="2:2" ht="23.25" x14ac:dyDescent="0.35">
      <c r="B499" s="19"/>
    </row>
    <row r="500" spans="2:2" ht="23.25" x14ac:dyDescent="0.35">
      <c r="B500" s="19"/>
    </row>
    <row r="501" spans="2:2" ht="23.25" x14ac:dyDescent="0.35">
      <c r="B501" s="19"/>
    </row>
    <row r="502" spans="2:2" ht="23.25" x14ac:dyDescent="0.35">
      <c r="B502" s="19"/>
    </row>
    <row r="503" spans="2:2" ht="23.25" x14ac:dyDescent="0.35">
      <c r="B503" s="19"/>
    </row>
    <row r="504" spans="2:2" ht="23.25" x14ac:dyDescent="0.35">
      <c r="B504" s="19"/>
    </row>
    <row r="505" spans="2:2" ht="23.25" x14ac:dyDescent="0.35">
      <c r="B505" s="19"/>
    </row>
    <row r="506" spans="2:2" ht="23.25" x14ac:dyDescent="0.35">
      <c r="B506" s="19"/>
    </row>
    <row r="507" spans="2:2" ht="23.25" x14ac:dyDescent="0.35">
      <c r="B507" s="19"/>
    </row>
    <row r="508" spans="2:2" ht="23.25" x14ac:dyDescent="0.35">
      <c r="B508" s="19"/>
    </row>
    <row r="509" spans="2:2" ht="23.25" x14ac:dyDescent="0.35">
      <c r="B509" s="19"/>
    </row>
    <row r="510" spans="2:2" ht="23.25" x14ac:dyDescent="0.35">
      <c r="B510" s="19"/>
    </row>
    <row r="511" spans="2:2" ht="23.25" x14ac:dyDescent="0.35">
      <c r="B511" s="19"/>
    </row>
    <row r="512" spans="2:2" ht="23.25" x14ac:dyDescent="0.35">
      <c r="B512" s="19"/>
    </row>
    <row r="513" spans="2:2" ht="23.25" x14ac:dyDescent="0.35">
      <c r="B513" s="19"/>
    </row>
    <row r="514" spans="2:2" ht="23.25" x14ac:dyDescent="0.35">
      <c r="B514" s="19"/>
    </row>
    <row r="515" spans="2:2" ht="23.25" x14ac:dyDescent="0.35">
      <c r="B515" s="19"/>
    </row>
    <row r="516" spans="2:2" ht="23.25" x14ac:dyDescent="0.35">
      <c r="B516" s="19"/>
    </row>
    <row r="517" spans="2:2" ht="23.25" x14ac:dyDescent="0.35">
      <c r="B517" s="19"/>
    </row>
    <row r="518" spans="2:2" ht="23.25" x14ac:dyDescent="0.35">
      <c r="B518" s="19"/>
    </row>
    <row r="519" spans="2:2" ht="23.25" x14ac:dyDescent="0.35">
      <c r="B519" s="19"/>
    </row>
    <row r="520" spans="2:2" ht="23.25" x14ac:dyDescent="0.35">
      <c r="B520" s="19"/>
    </row>
    <row r="521" spans="2:2" ht="23.25" x14ac:dyDescent="0.35">
      <c r="B521" s="19"/>
    </row>
    <row r="522" spans="2:2" ht="23.25" x14ac:dyDescent="0.35">
      <c r="B522" s="19"/>
    </row>
    <row r="523" spans="2:2" ht="23.25" x14ac:dyDescent="0.35">
      <c r="B523" s="19"/>
    </row>
    <row r="524" spans="2:2" ht="23.25" x14ac:dyDescent="0.35">
      <c r="B524" s="19"/>
    </row>
    <row r="525" spans="2:2" ht="23.25" x14ac:dyDescent="0.35">
      <c r="B525" s="19"/>
    </row>
    <row r="526" spans="2:2" ht="23.25" x14ac:dyDescent="0.35">
      <c r="B526" s="19"/>
    </row>
    <row r="527" spans="2:2" ht="23.25" x14ac:dyDescent="0.35">
      <c r="B527" s="19"/>
    </row>
    <row r="528" spans="2:2" ht="23.25" x14ac:dyDescent="0.35">
      <c r="B528" s="19"/>
    </row>
    <row r="529" spans="2:2" ht="23.25" x14ac:dyDescent="0.35">
      <c r="B529" s="19"/>
    </row>
    <row r="530" spans="2:2" ht="23.25" x14ac:dyDescent="0.35">
      <c r="B530" s="19"/>
    </row>
    <row r="531" spans="2:2" ht="23.25" x14ac:dyDescent="0.35">
      <c r="B531" s="19"/>
    </row>
    <row r="532" spans="2:2" ht="23.25" x14ac:dyDescent="0.35">
      <c r="B532" s="19"/>
    </row>
    <row r="533" spans="2:2" ht="23.25" x14ac:dyDescent="0.35">
      <c r="B533" s="19"/>
    </row>
    <row r="534" spans="2:2" ht="23.25" x14ac:dyDescent="0.35">
      <c r="B534" s="19"/>
    </row>
    <row r="535" spans="2:2" ht="23.25" x14ac:dyDescent="0.35">
      <c r="B535" s="19"/>
    </row>
    <row r="536" spans="2:2" ht="23.25" x14ac:dyDescent="0.35">
      <c r="B536" s="19"/>
    </row>
    <row r="537" spans="2:2" ht="23.25" x14ac:dyDescent="0.35">
      <c r="B537" s="19"/>
    </row>
    <row r="538" spans="2:2" ht="23.25" x14ac:dyDescent="0.35">
      <c r="B538" s="19"/>
    </row>
    <row r="539" spans="2:2" ht="23.25" x14ac:dyDescent="0.35">
      <c r="B539" s="19"/>
    </row>
    <row r="540" spans="2:2" ht="23.25" x14ac:dyDescent="0.35">
      <c r="B540" s="19"/>
    </row>
    <row r="541" spans="2:2" ht="23.25" x14ac:dyDescent="0.35">
      <c r="B541" s="19"/>
    </row>
    <row r="542" spans="2:2" ht="23.25" x14ac:dyDescent="0.35">
      <c r="B542" s="19"/>
    </row>
    <row r="543" spans="2:2" ht="23.25" x14ac:dyDescent="0.35">
      <c r="B543" s="19"/>
    </row>
    <row r="544" spans="2:2" ht="23.25" x14ac:dyDescent="0.35">
      <c r="B544" s="19"/>
    </row>
    <row r="545" spans="2:2" ht="23.25" x14ac:dyDescent="0.35">
      <c r="B545" s="19"/>
    </row>
    <row r="546" spans="2:2" ht="23.25" x14ac:dyDescent="0.35">
      <c r="B546" s="19"/>
    </row>
    <row r="547" spans="2:2" ht="23.25" x14ac:dyDescent="0.35">
      <c r="B547" s="19"/>
    </row>
    <row r="548" spans="2:2" ht="23.25" x14ac:dyDescent="0.35">
      <c r="B548" s="19"/>
    </row>
    <row r="549" spans="2:2" ht="23.25" x14ac:dyDescent="0.35">
      <c r="B549" s="19"/>
    </row>
    <row r="550" spans="2:2" ht="23.25" x14ac:dyDescent="0.35">
      <c r="B550" s="19"/>
    </row>
    <row r="551" spans="2:2" ht="23.25" x14ac:dyDescent="0.35">
      <c r="B551" s="19"/>
    </row>
    <row r="552" spans="2:2" ht="23.25" x14ac:dyDescent="0.35">
      <c r="B552" s="19"/>
    </row>
    <row r="553" spans="2:2" ht="23.25" x14ac:dyDescent="0.35">
      <c r="B553" s="19"/>
    </row>
    <row r="554" spans="2:2" ht="23.25" x14ac:dyDescent="0.35">
      <c r="B554" s="19"/>
    </row>
    <row r="555" spans="2:2" ht="23.25" x14ac:dyDescent="0.35">
      <c r="B555" s="19"/>
    </row>
    <row r="556" spans="2:2" ht="23.25" x14ac:dyDescent="0.35">
      <c r="B556" s="19"/>
    </row>
    <row r="557" spans="2:2" ht="23.25" x14ac:dyDescent="0.35">
      <c r="B557" s="19"/>
    </row>
    <row r="558" spans="2:2" ht="23.25" x14ac:dyDescent="0.35">
      <c r="B558" s="19"/>
    </row>
    <row r="559" spans="2:2" ht="23.25" x14ac:dyDescent="0.35">
      <c r="B559" s="19"/>
    </row>
    <row r="560" spans="2:2" ht="23.25" x14ac:dyDescent="0.35">
      <c r="B560" s="19"/>
    </row>
    <row r="561" spans="2:2" ht="23.25" x14ac:dyDescent="0.35">
      <c r="B561" s="19"/>
    </row>
    <row r="562" spans="2:2" ht="23.25" x14ac:dyDescent="0.35">
      <c r="B562" s="19"/>
    </row>
    <row r="563" spans="2:2" ht="23.25" x14ac:dyDescent="0.35">
      <c r="B563" s="19"/>
    </row>
    <row r="564" spans="2:2" ht="23.25" x14ac:dyDescent="0.35">
      <c r="B564" s="19"/>
    </row>
    <row r="565" spans="2:2" ht="23.25" x14ac:dyDescent="0.35">
      <c r="B565" s="19"/>
    </row>
    <row r="566" spans="2:2" ht="23.25" x14ac:dyDescent="0.35">
      <c r="B566" s="19"/>
    </row>
    <row r="567" spans="2:2" ht="23.25" x14ac:dyDescent="0.35">
      <c r="B567" s="19"/>
    </row>
    <row r="568" spans="2:2" ht="23.25" x14ac:dyDescent="0.35">
      <c r="B568" s="19"/>
    </row>
    <row r="569" spans="2:2" ht="23.25" x14ac:dyDescent="0.35">
      <c r="B569" s="19"/>
    </row>
    <row r="570" spans="2:2" ht="23.25" x14ac:dyDescent="0.35">
      <c r="B570" s="19"/>
    </row>
    <row r="571" spans="2:2" ht="23.25" x14ac:dyDescent="0.35">
      <c r="B571" s="19"/>
    </row>
    <row r="572" spans="2:2" ht="23.25" x14ac:dyDescent="0.35">
      <c r="B572" s="19"/>
    </row>
    <row r="573" spans="2:2" ht="23.25" x14ac:dyDescent="0.35">
      <c r="B573" s="19"/>
    </row>
    <row r="574" spans="2:2" ht="23.25" x14ac:dyDescent="0.35">
      <c r="B574" s="19"/>
    </row>
    <row r="575" spans="2:2" ht="23.25" x14ac:dyDescent="0.35">
      <c r="B575" s="19"/>
    </row>
    <row r="576" spans="2:2" ht="23.25" x14ac:dyDescent="0.35">
      <c r="B576" s="19"/>
    </row>
    <row r="577" spans="2:2" ht="23.25" x14ac:dyDescent="0.35">
      <c r="B577" s="19"/>
    </row>
    <row r="578" spans="2:2" ht="23.25" x14ac:dyDescent="0.35">
      <c r="B578" s="19"/>
    </row>
    <row r="579" spans="2:2" ht="23.25" x14ac:dyDescent="0.35">
      <c r="B579" s="19"/>
    </row>
    <row r="580" spans="2:2" ht="23.25" x14ac:dyDescent="0.35">
      <c r="B580" s="19"/>
    </row>
    <row r="581" spans="2:2" ht="23.25" x14ac:dyDescent="0.35">
      <c r="B581" s="19"/>
    </row>
    <row r="582" spans="2:2" ht="23.25" x14ac:dyDescent="0.35">
      <c r="B582" s="19"/>
    </row>
    <row r="583" spans="2:2" ht="23.25" x14ac:dyDescent="0.35">
      <c r="B583" s="19"/>
    </row>
    <row r="584" spans="2:2" ht="23.25" x14ac:dyDescent="0.35">
      <c r="B584" s="19"/>
    </row>
    <row r="585" spans="2:2" ht="23.25" x14ac:dyDescent="0.35">
      <c r="B585" s="19"/>
    </row>
    <row r="586" spans="2:2" ht="23.25" x14ac:dyDescent="0.35">
      <c r="B586" s="19"/>
    </row>
    <row r="587" spans="2:2" ht="23.25" x14ac:dyDescent="0.35">
      <c r="B587" s="19"/>
    </row>
    <row r="588" spans="2:2" ht="23.25" x14ac:dyDescent="0.35">
      <c r="B588" s="19"/>
    </row>
    <row r="589" spans="2:2" ht="23.25" x14ac:dyDescent="0.35">
      <c r="B589" s="19"/>
    </row>
    <row r="590" spans="2:2" ht="23.25" x14ac:dyDescent="0.35">
      <c r="B590" s="19"/>
    </row>
    <row r="591" spans="2:2" ht="23.25" x14ac:dyDescent="0.35">
      <c r="B591" s="19"/>
    </row>
    <row r="592" spans="2:2" ht="23.25" x14ac:dyDescent="0.35">
      <c r="B592" s="19"/>
    </row>
    <row r="593" spans="2:2" ht="23.25" x14ac:dyDescent="0.35">
      <c r="B593" s="19"/>
    </row>
    <row r="594" spans="2:2" ht="23.25" x14ac:dyDescent="0.35">
      <c r="B594" s="19"/>
    </row>
    <row r="595" spans="2:2" ht="23.25" x14ac:dyDescent="0.35">
      <c r="B595" s="19"/>
    </row>
    <row r="596" spans="2:2" ht="23.25" x14ac:dyDescent="0.35">
      <c r="B596" s="19"/>
    </row>
    <row r="597" spans="2:2" ht="23.25" x14ac:dyDescent="0.35">
      <c r="B597" s="19"/>
    </row>
    <row r="598" spans="2:2" ht="23.25" x14ac:dyDescent="0.35">
      <c r="B598" s="19"/>
    </row>
    <row r="599" spans="2:2" ht="23.25" x14ac:dyDescent="0.35">
      <c r="B599" s="19"/>
    </row>
    <row r="600" spans="2:2" ht="23.25" x14ac:dyDescent="0.35">
      <c r="B600" s="19"/>
    </row>
    <row r="601" spans="2:2" ht="23.25" x14ac:dyDescent="0.35">
      <c r="B601" s="19"/>
    </row>
    <row r="602" spans="2:2" ht="23.25" x14ac:dyDescent="0.35">
      <c r="B602" s="19"/>
    </row>
    <row r="603" spans="2:2" ht="23.25" x14ac:dyDescent="0.35">
      <c r="B603" s="19"/>
    </row>
    <row r="604" spans="2:2" ht="23.25" x14ac:dyDescent="0.35">
      <c r="B604" s="19"/>
    </row>
    <row r="605" spans="2:2" ht="23.25" x14ac:dyDescent="0.35">
      <c r="B605" s="19"/>
    </row>
    <row r="606" spans="2:2" ht="23.25" x14ac:dyDescent="0.35">
      <c r="B606" s="19"/>
    </row>
    <row r="607" spans="2:2" ht="23.25" x14ac:dyDescent="0.35">
      <c r="B607" s="19"/>
    </row>
    <row r="608" spans="2:2" ht="23.25" x14ac:dyDescent="0.35">
      <c r="B608" s="19"/>
    </row>
    <row r="609" spans="2:2" ht="23.25" x14ac:dyDescent="0.35">
      <c r="B609" s="19"/>
    </row>
    <row r="610" spans="2:2" ht="23.25" x14ac:dyDescent="0.35">
      <c r="B610" s="19"/>
    </row>
    <row r="611" spans="2:2" ht="23.25" x14ac:dyDescent="0.35">
      <c r="B611" s="19"/>
    </row>
    <row r="612" spans="2:2" ht="23.25" x14ac:dyDescent="0.35">
      <c r="B612" s="19"/>
    </row>
    <row r="613" spans="2:2" ht="23.25" x14ac:dyDescent="0.35">
      <c r="B613" s="19"/>
    </row>
    <row r="614" spans="2:2" ht="23.25" x14ac:dyDescent="0.35">
      <c r="B614" s="19"/>
    </row>
    <row r="615" spans="2:2" ht="23.25" x14ac:dyDescent="0.35">
      <c r="B615" s="19"/>
    </row>
    <row r="616" spans="2:2" ht="23.25" x14ac:dyDescent="0.35">
      <c r="B616" s="19"/>
    </row>
    <row r="617" spans="2:2" ht="23.25" x14ac:dyDescent="0.35">
      <c r="B617" s="19"/>
    </row>
    <row r="618" spans="2:2" ht="23.25" x14ac:dyDescent="0.35">
      <c r="B618" s="19"/>
    </row>
    <row r="619" spans="2:2" ht="23.25" x14ac:dyDescent="0.35">
      <c r="B619" s="19"/>
    </row>
    <row r="620" spans="2:2" ht="23.25" x14ac:dyDescent="0.35">
      <c r="B620" s="19"/>
    </row>
    <row r="621" spans="2:2" ht="23.25" x14ac:dyDescent="0.35">
      <c r="B621" s="19"/>
    </row>
    <row r="622" spans="2:2" ht="23.25" x14ac:dyDescent="0.35">
      <c r="B622" s="19"/>
    </row>
    <row r="623" spans="2:2" ht="23.25" x14ac:dyDescent="0.35">
      <c r="B623" s="19"/>
    </row>
    <row r="624" spans="2:2" ht="23.25" x14ac:dyDescent="0.35">
      <c r="B624" s="19"/>
    </row>
    <row r="625" spans="2:2" ht="23.25" x14ac:dyDescent="0.35">
      <c r="B625" s="19"/>
    </row>
    <row r="626" spans="2:2" ht="23.25" x14ac:dyDescent="0.35">
      <c r="B626" s="19"/>
    </row>
    <row r="627" spans="2:2" ht="23.25" x14ac:dyDescent="0.35">
      <c r="B627" s="19"/>
    </row>
    <row r="628" spans="2:2" ht="23.25" x14ac:dyDescent="0.35">
      <c r="B628" s="19"/>
    </row>
    <row r="629" spans="2:2" ht="23.25" x14ac:dyDescent="0.35">
      <c r="B629" s="19"/>
    </row>
    <row r="630" spans="2:2" ht="23.25" x14ac:dyDescent="0.35">
      <c r="B630" s="19"/>
    </row>
    <row r="631" spans="2:2" ht="23.25" x14ac:dyDescent="0.35">
      <c r="B631" s="19"/>
    </row>
    <row r="632" spans="2:2" ht="23.25" x14ac:dyDescent="0.35">
      <c r="B632" s="19"/>
    </row>
    <row r="633" spans="2:2" ht="23.25" x14ac:dyDescent="0.35">
      <c r="B633" s="19"/>
    </row>
    <row r="634" spans="2:2" ht="23.25" x14ac:dyDescent="0.35">
      <c r="B634" s="19"/>
    </row>
    <row r="635" spans="2:2" ht="23.25" x14ac:dyDescent="0.35">
      <c r="B635" s="19"/>
    </row>
    <row r="636" spans="2:2" ht="23.25" x14ac:dyDescent="0.35">
      <c r="B636" s="19"/>
    </row>
    <row r="637" spans="2:2" ht="23.25" x14ac:dyDescent="0.35">
      <c r="B637" s="19"/>
    </row>
    <row r="638" spans="2:2" ht="23.25" x14ac:dyDescent="0.35">
      <c r="B638" s="19"/>
    </row>
    <row r="639" spans="2:2" ht="23.25" x14ac:dyDescent="0.35">
      <c r="B639" s="19"/>
    </row>
    <row r="640" spans="2:2" ht="23.25" x14ac:dyDescent="0.35">
      <c r="B640" s="19"/>
    </row>
    <row r="641" spans="2:2" ht="23.25" x14ac:dyDescent="0.35">
      <c r="B641" s="19"/>
    </row>
    <row r="642" spans="2:2" ht="23.25" x14ac:dyDescent="0.35">
      <c r="B642" s="19"/>
    </row>
    <row r="643" spans="2:2" ht="23.25" x14ac:dyDescent="0.35">
      <c r="B643" s="19"/>
    </row>
    <row r="644" spans="2:2" ht="23.25" x14ac:dyDescent="0.35">
      <c r="B644" s="19"/>
    </row>
    <row r="645" spans="2:2" ht="23.25" x14ac:dyDescent="0.35">
      <c r="B645" s="19"/>
    </row>
    <row r="646" spans="2:2" ht="23.25" x14ac:dyDescent="0.35">
      <c r="B646" s="19"/>
    </row>
    <row r="647" spans="2:2" ht="23.25" x14ac:dyDescent="0.35">
      <c r="B647" s="19"/>
    </row>
    <row r="648" spans="2:2" ht="23.25" x14ac:dyDescent="0.35">
      <c r="B648" s="19"/>
    </row>
    <row r="649" spans="2:2" ht="23.25" x14ac:dyDescent="0.35">
      <c r="B649" s="19"/>
    </row>
    <row r="650" spans="2:2" ht="23.25" x14ac:dyDescent="0.35">
      <c r="B650" s="19"/>
    </row>
    <row r="651" spans="2:2" ht="23.25" x14ac:dyDescent="0.35">
      <c r="B651" s="19"/>
    </row>
    <row r="652" spans="2:2" ht="23.25" x14ac:dyDescent="0.35">
      <c r="B652" s="19"/>
    </row>
    <row r="653" spans="2:2" ht="23.25" x14ac:dyDescent="0.35">
      <c r="B653" s="19"/>
    </row>
    <row r="654" spans="2:2" ht="23.25" x14ac:dyDescent="0.35">
      <c r="B654" s="19"/>
    </row>
    <row r="655" spans="2:2" ht="23.25" x14ac:dyDescent="0.35">
      <c r="B655" s="19"/>
    </row>
    <row r="656" spans="2:2" ht="23.25" x14ac:dyDescent="0.35">
      <c r="B656" s="19"/>
    </row>
    <row r="657" spans="2:2" ht="23.25" x14ac:dyDescent="0.35">
      <c r="B657" s="19"/>
    </row>
    <row r="658" spans="2:2" ht="23.25" x14ac:dyDescent="0.35">
      <c r="B658" s="19"/>
    </row>
    <row r="659" spans="2:2" ht="23.25" x14ac:dyDescent="0.35">
      <c r="B659" s="19"/>
    </row>
    <row r="660" spans="2:2" ht="23.25" x14ac:dyDescent="0.35">
      <c r="B660" s="19"/>
    </row>
    <row r="661" spans="2:2" ht="23.25" x14ac:dyDescent="0.35">
      <c r="B661" s="19"/>
    </row>
    <row r="662" spans="2:2" ht="23.25" x14ac:dyDescent="0.35">
      <c r="B662" s="19"/>
    </row>
    <row r="663" spans="2:2" ht="23.25" x14ac:dyDescent="0.35">
      <c r="B663" s="19"/>
    </row>
    <row r="664" spans="2:2" ht="23.25" x14ac:dyDescent="0.35">
      <c r="B664" s="19"/>
    </row>
    <row r="665" spans="2:2" ht="23.25" x14ac:dyDescent="0.35">
      <c r="B665" s="19"/>
    </row>
    <row r="666" spans="2:2" ht="23.25" x14ac:dyDescent="0.35">
      <c r="B666" s="19"/>
    </row>
    <row r="667" spans="2:2" ht="23.25" x14ac:dyDescent="0.35">
      <c r="B667" s="19"/>
    </row>
    <row r="668" spans="2:2" ht="23.25" x14ac:dyDescent="0.35">
      <c r="B668" s="19"/>
    </row>
    <row r="669" spans="2:2" ht="23.25" x14ac:dyDescent="0.35">
      <c r="B669" s="19"/>
    </row>
    <row r="670" spans="2:2" ht="23.25" x14ac:dyDescent="0.35">
      <c r="B670" s="19"/>
    </row>
    <row r="671" spans="2:2" ht="23.25" x14ac:dyDescent="0.35">
      <c r="B671" s="19"/>
    </row>
    <row r="672" spans="2:2" ht="23.25" x14ac:dyDescent="0.35">
      <c r="B672" s="19"/>
    </row>
    <row r="673" spans="2:2" ht="23.25" x14ac:dyDescent="0.35">
      <c r="B673" s="19"/>
    </row>
    <row r="674" spans="2:2" ht="23.25" x14ac:dyDescent="0.35">
      <c r="B674" s="19"/>
    </row>
    <row r="675" spans="2:2" ht="23.25" x14ac:dyDescent="0.35">
      <c r="B675" s="19"/>
    </row>
    <row r="676" spans="2:2" ht="23.25" x14ac:dyDescent="0.35">
      <c r="B676" s="19"/>
    </row>
    <row r="677" spans="2:2" ht="23.25" x14ac:dyDescent="0.35">
      <c r="B677" s="19"/>
    </row>
    <row r="678" spans="2:2" ht="23.25" x14ac:dyDescent="0.35">
      <c r="B678" s="19"/>
    </row>
    <row r="679" spans="2:2" ht="23.25" x14ac:dyDescent="0.35">
      <c r="B679" s="19"/>
    </row>
    <row r="680" spans="2:2" ht="23.25" x14ac:dyDescent="0.35">
      <c r="B680" s="19"/>
    </row>
    <row r="681" spans="2:2" ht="23.25" x14ac:dyDescent="0.35">
      <c r="B681" s="19"/>
    </row>
    <row r="682" spans="2:2" ht="23.25" x14ac:dyDescent="0.35">
      <c r="B682" s="19"/>
    </row>
    <row r="683" spans="2:2" ht="23.25" x14ac:dyDescent="0.35">
      <c r="B683" s="19"/>
    </row>
    <row r="684" spans="2:2" ht="23.25" x14ac:dyDescent="0.35">
      <c r="B684" s="19"/>
    </row>
    <row r="685" spans="2:2" ht="23.25" x14ac:dyDescent="0.35">
      <c r="B685" s="19"/>
    </row>
    <row r="686" spans="2:2" ht="23.25" x14ac:dyDescent="0.35">
      <c r="B686" s="19"/>
    </row>
    <row r="687" spans="2:2" ht="23.25" x14ac:dyDescent="0.35">
      <c r="B687" s="19"/>
    </row>
    <row r="688" spans="2:2" ht="23.25" x14ac:dyDescent="0.35">
      <c r="B688" s="19"/>
    </row>
    <row r="689" spans="2:2" ht="23.25" x14ac:dyDescent="0.35">
      <c r="B689" s="19"/>
    </row>
    <row r="690" spans="2:2" ht="23.25" x14ac:dyDescent="0.35">
      <c r="B690" s="19"/>
    </row>
    <row r="691" spans="2:2" ht="23.25" x14ac:dyDescent="0.35">
      <c r="B691" s="19"/>
    </row>
    <row r="692" spans="2:2" ht="23.25" x14ac:dyDescent="0.35">
      <c r="B692" s="19"/>
    </row>
    <row r="693" spans="2:2" ht="23.25" x14ac:dyDescent="0.35">
      <c r="B693" s="19"/>
    </row>
    <row r="694" spans="2:2" ht="23.25" x14ac:dyDescent="0.35">
      <c r="B694" s="19"/>
    </row>
    <row r="695" spans="2:2" ht="23.25" x14ac:dyDescent="0.35">
      <c r="B695" s="19"/>
    </row>
    <row r="696" spans="2:2" ht="23.25" x14ac:dyDescent="0.35">
      <c r="B696" s="19"/>
    </row>
    <row r="697" spans="2:2" ht="23.25" x14ac:dyDescent="0.35">
      <c r="B697" s="19"/>
    </row>
    <row r="698" spans="2:2" ht="23.25" x14ac:dyDescent="0.35">
      <c r="B698" s="19"/>
    </row>
    <row r="699" spans="2:2" ht="23.25" x14ac:dyDescent="0.35">
      <c r="B699" s="19"/>
    </row>
    <row r="700" spans="2:2" ht="23.25" x14ac:dyDescent="0.35">
      <c r="B700" s="19"/>
    </row>
    <row r="701" spans="2:2" ht="23.25" x14ac:dyDescent="0.35">
      <c r="B701" s="19"/>
    </row>
    <row r="702" spans="2:2" ht="23.25" x14ac:dyDescent="0.35">
      <c r="B702" s="19"/>
    </row>
    <row r="703" spans="2:2" ht="23.25" x14ac:dyDescent="0.35">
      <c r="B703" s="19"/>
    </row>
    <row r="704" spans="2:2" ht="23.25" x14ac:dyDescent="0.35">
      <c r="B704" s="19"/>
    </row>
    <row r="705" spans="2:2" ht="23.25" x14ac:dyDescent="0.35">
      <c r="B705" s="19"/>
    </row>
    <row r="706" spans="2:2" ht="23.25" x14ac:dyDescent="0.35">
      <c r="B706" s="19"/>
    </row>
    <row r="707" spans="2:2" ht="23.25" x14ac:dyDescent="0.35">
      <c r="B707" s="19"/>
    </row>
    <row r="708" spans="2:2" ht="23.25" x14ac:dyDescent="0.35">
      <c r="B708" s="19"/>
    </row>
    <row r="709" spans="2:2" ht="23.25" x14ac:dyDescent="0.35">
      <c r="B709" s="19"/>
    </row>
    <row r="710" spans="2:2" ht="23.25" x14ac:dyDescent="0.35">
      <c r="B710" s="19"/>
    </row>
    <row r="711" spans="2:2" ht="23.25" x14ac:dyDescent="0.35">
      <c r="B711" s="19"/>
    </row>
    <row r="712" spans="2:2" ht="23.25" x14ac:dyDescent="0.35">
      <c r="B712" s="19"/>
    </row>
    <row r="713" spans="2:2" ht="23.25" x14ac:dyDescent="0.35">
      <c r="B713" s="19"/>
    </row>
    <row r="714" spans="2:2" ht="23.25" x14ac:dyDescent="0.35">
      <c r="B714" s="19"/>
    </row>
    <row r="715" spans="2:2" ht="23.25" x14ac:dyDescent="0.35">
      <c r="B715" s="19"/>
    </row>
    <row r="716" spans="2:2" ht="23.25" x14ac:dyDescent="0.35">
      <c r="B716" s="19"/>
    </row>
    <row r="717" spans="2:2" ht="23.25" x14ac:dyDescent="0.35">
      <c r="B717" s="19"/>
    </row>
    <row r="718" spans="2:2" ht="23.25" x14ac:dyDescent="0.35">
      <c r="B718" s="19"/>
    </row>
    <row r="719" spans="2:2" ht="23.25" x14ac:dyDescent="0.35">
      <c r="B719" s="19"/>
    </row>
    <row r="720" spans="2:2" ht="23.25" x14ac:dyDescent="0.35">
      <c r="B720" s="19"/>
    </row>
    <row r="721" spans="2:2" ht="23.25" x14ac:dyDescent="0.35">
      <c r="B721" s="19"/>
    </row>
    <row r="722" spans="2:2" ht="23.25" x14ac:dyDescent="0.35">
      <c r="B722" s="19"/>
    </row>
    <row r="723" spans="2:2" ht="23.25" x14ac:dyDescent="0.35">
      <c r="B723" s="19"/>
    </row>
    <row r="724" spans="2:2" ht="23.25" x14ac:dyDescent="0.35">
      <c r="B724" s="19"/>
    </row>
    <row r="725" spans="2:2" ht="23.25" x14ac:dyDescent="0.35">
      <c r="B725" s="19"/>
    </row>
    <row r="726" spans="2:2" ht="23.25" x14ac:dyDescent="0.35">
      <c r="B726" s="19"/>
    </row>
    <row r="727" spans="2:2" ht="23.25" x14ac:dyDescent="0.35">
      <c r="B727" s="19"/>
    </row>
    <row r="728" spans="2:2" ht="23.25" x14ac:dyDescent="0.35">
      <c r="B728" s="19"/>
    </row>
    <row r="729" spans="2:2" ht="23.25" x14ac:dyDescent="0.35">
      <c r="B729" s="19"/>
    </row>
    <row r="730" spans="2:2" ht="23.25" x14ac:dyDescent="0.35">
      <c r="B730" s="19"/>
    </row>
    <row r="731" spans="2:2" ht="23.25" x14ac:dyDescent="0.35">
      <c r="B731" s="19"/>
    </row>
    <row r="732" spans="2:2" ht="23.25" x14ac:dyDescent="0.35">
      <c r="B732" s="19"/>
    </row>
    <row r="733" spans="2:2" ht="23.25" x14ac:dyDescent="0.35">
      <c r="B733" s="19"/>
    </row>
    <row r="734" spans="2:2" ht="23.25" x14ac:dyDescent="0.35">
      <c r="B734" s="19"/>
    </row>
    <row r="735" spans="2:2" ht="23.25" x14ac:dyDescent="0.35">
      <c r="B735" s="19"/>
    </row>
    <row r="736" spans="2:2" ht="23.25" x14ac:dyDescent="0.35">
      <c r="B736" s="19"/>
    </row>
    <row r="737" spans="2:2" ht="23.25" x14ac:dyDescent="0.35">
      <c r="B737" s="19"/>
    </row>
    <row r="738" spans="2:2" ht="23.25" x14ac:dyDescent="0.35">
      <c r="B738" s="19"/>
    </row>
    <row r="739" spans="2:2" ht="23.25" x14ac:dyDescent="0.35">
      <c r="B739" s="19"/>
    </row>
    <row r="740" spans="2:2" ht="23.25" x14ac:dyDescent="0.35">
      <c r="B740" s="19"/>
    </row>
    <row r="741" spans="2:2" ht="23.25" x14ac:dyDescent="0.35">
      <c r="B741" s="19"/>
    </row>
    <row r="742" spans="2:2" ht="23.25" x14ac:dyDescent="0.35">
      <c r="B742" s="19"/>
    </row>
    <row r="743" spans="2:2" ht="23.25" x14ac:dyDescent="0.35">
      <c r="B743" s="19"/>
    </row>
    <row r="744" spans="2:2" ht="23.25" x14ac:dyDescent="0.35">
      <c r="B744" s="19"/>
    </row>
    <row r="745" spans="2:2" ht="23.25" x14ac:dyDescent="0.35">
      <c r="B745" s="19"/>
    </row>
    <row r="746" spans="2:2" ht="23.25" x14ac:dyDescent="0.35">
      <c r="B746" s="19"/>
    </row>
    <row r="747" spans="2:2" ht="23.25" x14ac:dyDescent="0.35">
      <c r="B747" s="19"/>
    </row>
    <row r="748" spans="2:2" ht="23.25" x14ac:dyDescent="0.35">
      <c r="B748" s="19"/>
    </row>
    <row r="749" spans="2:2" ht="23.25" x14ac:dyDescent="0.35">
      <c r="B749" s="19"/>
    </row>
    <row r="750" spans="2:2" ht="23.25" x14ac:dyDescent="0.35">
      <c r="B750" s="19"/>
    </row>
    <row r="751" spans="2:2" ht="23.25" x14ac:dyDescent="0.35">
      <c r="B751" s="19"/>
    </row>
    <row r="752" spans="2:2" ht="23.25" x14ac:dyDescent="0.35">
      <c r="B752" s="19"/>
    </row>
    <row r="753" spans="2:2" ht="23.25" x14ac:dyDescent="0.35">
      <c r="B753" s="19"/>
    </row>
    <row r="754" spans="2:2" ht="23.25" x14ac:dyDescent="0.35">
      <c r="B754" s="19"/>
    </row>
    <row r="755" spans="2:2" ht="23.25" x14ac:dyDescent="0.35">
      <c r="B755" s="19"/>
    </row>
    <row r="756" spans="2:2" ht="23.25" x14ac:dyDescent="0.35">
      <c r="B756" s="19"/>
    </row>
    <row r="757" spans="2:2" ht="23.25" x14ac:dyDescent="0.35">
      <c r="B757" s="19"/>
    </row>
    <row r="758" spans="2:2" ht="23.25" x14ac:dyDescent="0.35">
      <c r="B758" s="19"/>
    </row>
    <row r="759" spans="2:2" ht="23.25" x14ac:dyDescent="0.35">
      <c r="B759" s="19"/>
    </row>
    <row r="760" spans="2:2" ht="23.25" x14ac:dyDescent="0.35">
      <c r="B760" s="19"/>
    </row>
    <row r="761" spans="2:2" ht="23.25" x14ac:dyDescent="0.35">
      <c r="B761" s="19"/>
    </row>
    <row r="762" spans="2:2" ht="23.25" x14ac:dyDescent="0.35">
      <c r="B762" s="19"/>
    </row>
    <row r="763" spans="2:2" ht="23.25" x14ac:dyDescent="0.35">
      <c r="B763" s="19"/>
    </row>
    <row r="764" spans="2:2" ht="23.25" x14ac:dyDescent="0.35">
      <c r="B764" s="19"/>
    </row>
    <row r="765" spans="2:2" ht="23.25" x14ac:dyDescent="0.35">
      <c r="B765" s="19"/>
    </row>
    <row r="766" spans="2:2" ht="23.25" x14ac:dyDescent="0.35">
      <c r="B766" s="19"/>
    </row>
    <row r="767" spans="2:2" ht="23.25" x14ac:dyDescent="0.35">
      <c r="B767" s="19"/>
    </row>
    <row r="768" spans="2:2" ht="23.25" x14ac:dyDescent="0.35">
      <c r="B768" s="19"/>
    </row>
    <row r="769" spans="2:2" ht="23.25" x14ac:dyDescent="0.35">
      <c r="B769" s="19"/>
    </row>
    <row r="770" spans="2:2" ht="23.25" x14ac:dyDescent="0.35">
      <c r="B770" s="19"/>
    </row>
    <row r="771" spans="2:2" ht="23.25" x14ac:dyDescent="0.35">
      <c r="B771" s="19"/>
    </row>
    <row r="772" spans="2:2" ht="23.25" x14ac:dyDescent="0.35">
      <c r="B772" s="19"/>
    </row>
    <row r="773" spans="2:2" ht="23.25" x14ac:dyDescent="0.35">
      <c r="B773" s="19"/>
    </row>
    <row r="774" spans="2:2" ht="23.25" x14ac:dyDescent="0.35">
      <c r="B774" s="19"/>
    </row>
    <row r="775" spans="2:2" ht="23.25" x14ac:dyDescent="0.35">
      <c r="B775" s="19"/>
    </row>
    <row r="776" spans="2:2" ht="23.25" x14ac:dyDescent="0.35">
      <c r="B776" s="19"/>
    </row>
    <row r="777" spans="2:2" ht="23.25" x14ac:dyDescent="0.35">
      <c r="B777" s="19"/>
    </row>
    <row r="778" spans="2:2" ht="23.25" x14ac:dyDescent="0.35">
      <c r="B778" s="19"/>
    </row>
    <row r="779" spans="2:2" ht="23.25" x14ac:dyDescent="0.35">
      <c r="B779" s="19"/>
    </row>
    <row r="780" spans="2:2" ht="23.25" x14ac:dyDescent="0.35">
      <c r="B780" s="19"/>
    </row>
    <row r="781" spans="2:2" ht="23.25" x14ac:dyDescent="0.35">
      <c r="B781" s="19"/>
    </row>
    <row r="782" spans="2:2" ht="23.25" x14ac:dyDescent="0.35">
      <c r="B782" s="19"/>
    </row>
    <row r="783" spans="2:2" ht="23.25" x14ac:dyDescent="0.35">
      <c r="B783" s="19"/>
    </row>
    <row r="784" spans="2:2" ht="23.25" x14ac:dyDescent="0.35">
      <c r="B784" s="19"/>
    </row>
    <row r="785" spans="2:2" ht="23.25" x14ac:dyDescent="0.35">
      <c r="B785" s="19"/>
    </row>
    <row r="786" spans="2:2" ht="23.25" x14ac:dyDescent="0.35">
      <c r="B786" s="19"/>
    </row>
    <row r="787" spans="2:2" ht="23.25" x14ac:dyDescent="0.35">
      <c r="B787" s="19"/>
    </row>
    <row r="788" spans="2:2" ht="23.25" x14ac:dyDescent="0.35">
      <c r="B788" s="19"/>
    </row>
    <row r="789" spans="2:2" ht="23.25" x14ac:dyDescent="0.35">
      <c r="B789" s="19"/>
    </row>
    <row r="790" spans="2:2" ht="23.25" x14ac:dyDescent="0.35">
      <c r="B790" s="19"/>
    </row>
    <row r="791" spans="2:2" ht="23.25" x14ac:dyDescent="0.35">
      <c r="B791" s="19"/>
    </row>
    <row r="792" spans="2:2" ht="23.25" x14ac:dyDescent="0.35">
      <c r="B792" s="19"/>
    </row>
    <row r="793" spans="2:2" ht="23.25" x14ac:dyDescent="0.35">
      <c r="B793" s="19"/>
    </row>
    <row r="794" spans="2:2" ht="23.25" x14ac:dyDescent="0.35">
      <c r="B794" s="19"/>
    </row>
    <row r="795" spans="2:2" ht="23.25" x14ac:dyDescent="0.35">
      <c r="B795" s="19"/>
    </row>
    <row r="796" spans="2:2" ht="23.25" x14ac:dyDescent="0.35">
      <c r="B796" s="19"/>
    </row>
    <row r="797" spans="2:2" ht="23.25" x14ac:dyDescent="0.35">
      <c r="B797" s="19"/>
    </row>
    <row r="798" spans="2:2" ht="23.25" x14ac:dyDescent="0.35">
      <c r="B798" s="19"/>
    </row>
    <row r="799" spans="2:2" ht="23.25" x14ac:dyDescent="0.35">
      <c r="B799" s="19"/>
    </row>
    <row r="800" spans="2:2" ht="23.25" x14ac:dyDescent="0.35">
      <c r="B800" s="19"/>
    </row>
    <row r="801" spans="2:2" ht="23.25" x14ac:dyDescent="0.35">
      <c r="B801" s="19"/>
    </row>
    <row r="802" spans="2:2" ht="23.25" x14ac:dyDescent="0.35">
      <c r="B802" s="19"/>
    </row>
    <row r="803" spans="2:2" ht="23.25" x14ac:dyDescent="0.35">
      <c r="B803" s="19"/>
    </row>
    <row r="804" spans="2:2" ht="23.25" x14ac:dyDescent="0.35">
      <c r="B804" s="19"/>
    </row>
    <row r="805" spans="2:2" ht="23.25" x14ac:dyDescent="0.35">
      <c r="B805" s="19"/>
    </row>
    <row r="806" spans="2:2" ht="23.25" x14ac:dyDescent="0.35">
      <c r="B806" s="19"/>
    </row>
    <row r="807" spans="2:2" ht="23.25" x14ac:dyDescent="0.35">
      <c r="B807" s="19"/>
    </row>
    <row r="808" spans="2:2" ht="23.25" x14ac:dyDescent="0.35">
      <c r="B808" s="19"/>
    </row>
    <row r="809" spans="2:2" ht="23.25" x14ac:dyDescent="0.35">
      <c r="B809" s="19"/>
    </row>
    <row r="810" spans="2:2" ht="23.25" x14ac:dyDescent="0.35">
      <c r="B810" s="19"/>
    </row>
    <row r="811" spans="2:2" ht="23.25" x14ac:dyDescent="0.35">
      <c r="B811" s="19"/>
    </row>
    <row r="812" spans="2:2" ht="23.25" x14ac:dyDescent="0.35">
      <c r="B812" s="19"/>
    </row>
    <row r="813" spans="2:2" ht="23.25" x14ac:dyDescent="0.35">
      <c r="B813" s="19"/>
    </row>
    <row r="814" spans="2:2" ht="23.25" x14ac:dyDescent="0.35">
      <c r="B814" s="19"/>
    </row>
    <row r="815" spans="2:2" ht="23.25" x14ac:dyDescent="0.35">
      <c r="B815" s="19"/>
    </row>
    <row r="816" spans="2:2" ht="23.25" x14ac:dyDescent="0.35">
      <c r="B816" s="19"/>
    </row>
    <row r="817" spans="2:2" ht="23.25" x14ac:dyDescent="0.35">
      <c r="B817" s="19"/>
    </row>
    <row r="818" spans="2:2" ht="23.25" x14ac:dyDescent="0.35">
      <c r="B818" s="19"/>
    </row>
    <row r="819" spans="2:2" ht="23.25" x14ac:dyDescent="0.35">
      <c r="B819" s="19"/>
    </row>
    <row r="820" spans="2:2" ht="23.25" x14ac:dyDescent="0.35">
      <c r="B820" s="19"/>
    </row>
    <row r="821" spans="2:2" ht="23.25" x14ac:dyDescent="0.35">
      <c r="B821" s="19"/>
    </row>
    <row r="822" spans="2:2" ht="23.25" x14ac:dyDescent="0.35">
      <c r="B822" s="19"/>
    </row>
    <row r="823" spans="2:2" ht="23.25" x14ac:dyDescent="0.35">
      <c r="B823" s="19"/>
    </row>
    <row r="824" spans="2:2" ht="23.25" x14ac:dyDescent="0.35">
      <c r="B824" s="19"/>
    </row>
    <row r="825" spans="2:2" ht="23.25" x14ac:dyDescent="0.35">
      <c r="B825" s="19"/>
    </row>
    <row r="826" spans="2:2" ht="23.25" x14ac:dyDescent="0.35">
      <c r="B826" s="19"/>
    </row>
    <row r="827" spans="2:2" ht="23.25" x14ac:dyDescent="0.35">
      <c r="B827" s="19"/>
    </row>
    <row r="828" spans="2:2" ht="23.25" x14ac:dyDescent="0.35">
      <c r="B828" s="19"/>
    </row>
    <row r="829" spans="2:2" ht="23.25" x14ac:dyDescent="0.35">
      <c r="B829" s="19"/>
    </row>
    <row r="830" spans="2:2" ht="23.25" x14ac:dyDescent="0.35">
      <c r="B830" s="19"/>
    </row>
    <row r="831" spans="2:2" ht="23.25" x14ac:dyDescent="0.35">
      <c r="B831" s="19"/>
    </row>
    <row r="832" spans="2:2" ht="23.25" x14ac:dyDescent="0.35">
      <c r="B832" s="19"/>
    </row>
    <row r="833" spans="2:2" ht="23.25" x14ac:dyDescent="0.35">
      <c r="B833" s="19"/>
    </row>
    <row r="834" spans="2:2" ht="23.25" x14ac:dyDescent="0.35">
      <c r="B834" s="19"/>
    </row>
    <row r="835" spans="2:2" ht="23.25" x14ac:dyDescent="0.35">
      <c r="B835" s="19"/>
    </row>
    <row r="836" spans="2:2" ht="23.25" x14ac:dyDescent="0.35">
      <c r="B836" s="19"/>
    </row>
    <row r="837" spans="2:2" ht="23.25" x14ac:dyDescent="0.35">
      <c r="B837" s="19"/>
    </row>
    <row r="838" spans="2:2" ht="23.25" x14ac:dyDescent="0.35">
      <c r="B838" s="19"/>
    </row>
    <row r="839" spans="2:2" ht="23.25" x14ac:dyDescent="0.35">
      <c r="B839" s="19"/>
    </row>
    <row r="840" spans="2:2" ht="23.25" x14ac:dyDescent="0.35">
      <c r="B840" s="19"/>
    </row>
    <row r="841" spans="2:2" ht="23.25" x14ac:dyDescent="0.35">
      <c r="B841" s="19"/>
    </row>
    <row r="842" spans="2:2" ht="23.25" x14ac:dyDescent="0.35">
      <c r="B842" s="19"/>
    </row>
    <row r="843" spans="2:2" ht="23.25" x14ac:dyDescent="0.35">
      <c r="B843" s="19"/>
    </row>
    <row r="844" spans="2:2" ht="23.25" x14ac:dyDescent="0.35">
      <c r="B844" s="19"/>
    </row>
    <row r="845" spans="2:2" ht="23.25" x14ac:dyDescent="0.35">
      <c r="B845" s="19"/>
    </row>
    <row r="846" spans="2:2" ht="23.25" x14ac:dyDescent="0.35">
      <c r="B846" s="19"/>
    </row>
    <row r="847" spans="2:2" ht="23.25" x14ac:dyDescent="0.35">
      <c r="B847" s="19"/>
    </row>
    <row r="848" spans="2:2" ht="23.25" x14ac:dyDescent="0.35">
      <c r="B848" s="19"/>
    </row>
    <row r="849" spans="2:2" ht="23.25" x14ac:dyDescent="0.35">
      <c r="B849" s="19"/>
    </row>
    <row r="850" spans="2:2" ht="23.25" x14ac:dyDescent="0.35">
      <c r="B850" s="19"/>
    </row>
    <row r="851" spans="2:2" ht="23.25" x14ac:dyDescent="0.35">
      <c r="B851" s="19"/>
    </row>
    <row r="852" spans="2:2" ht="23.25" x14ac:dyDescent="0.35">
      <c r="B852" s="19"/>
    </row>
    <row r="853" spans="2:2" ht="23.25" x14ac:dyDescent="0.35">
      <c r="B853" s="19"/>
    </row>
    <row r="854" spans="2:2" ht="23.25" x14ac:dyDescent="0.35">
      <c r="B854" s="19"/>
    </row>
    <row r="855" spans="2:2" ht="23.25" x14ac:dyDescent="0.35">
      <c r="B855" s="19"/>
    </row>
    <row r="856" spans="2:2" ht="23.25" x14ac:dyDescent="0.35">
      <c r="B856" s="19"/>
    </row>
    <row r="857" spans="2:2" ht="23.25" x14ac:dyDescent="0.35">
      <c r="B857" s="19"/>
    </row>
    <row r="858" spans="2:2" ht="23.25" x14ac:dyDescent="0.35">
      <c r="B858" s="19"/>
    </row>
    <row r="859" spans="2:2" ht="23.25" x14ac:dyDescent="0.35">
      <c r="B859" s="19"/>
    </row>
    <row r="860" spans="2:2" ht="23.25" x14ac:dyDescent="0.35">
      <c r="B860" s="19"/>
    </row>
    <row r="861" spans="2:2" ht="23.25" x14ac:dyDescent="0.35">
      <c r="B861" s="19"/>
    </row>
    <row r="862" spans="2:2" ht="23.25" x14ac:dyDescent="0.35">
      <c r="B862" s="19"/>
    </row>
    <row r="863" spans="2:2" ht="23.25" x14ac:dyDescent="0.35">
      <c r="B863" s="19"/>
    </row>
    <row r="864" spans="2:2" ht="23.25" x14ac:dyDescent="0.35">
      <c r="B864" s="19"/>
    </row>
    <row r="865" spans="2:2" ht="23.25" x14ac:dyDescent="0.35">
      <c r="B865" s="19"/>
    </row>
    <row r="866" spans="2:2" ht="23.25" x14ac:dyDescent="0.35">
      <c r="B866" s="19"/>
    </row>
    <row r="867" spans="2:2" ht="23.25" x14ac:dyDescent="0.35">
      <c r="B867" s="19"/>
    </row>
    <row r="868" spans="2:2" ht="23.25" x14ac:dyDescent="0.35">
      <c r="B868" s="19"/>
    </row>
    <row r="869" spans="2:2" ht="23.25" x14ac:dyDescent="0.35">
      <c r="B869" s="19"/>
    </row>
    <row r="870" spans="2:2" ht="23.25" x14ac:dyDescent="0.35">
      <c r="B870" s="19"/>
    </row>
    <row r="871" spans="2:2" ht="23.25" x14ac:dyDescent="0.35">
      <c r="B871" s="19"/>
    </row>
    <row r="872" spans="2:2" ht="23.25" x14ac:dyDescent="0.35">
      <c r="B872" s="19"/>
    </row>
    <row r="873" spans="2:2" ht="23.25" x14ac:dyDescent="0.35">
      <c r="B873" s="19"/>
    </row>
    <row r="874" spans="2:2" ht="23.25" x14ac:dyDescent="0.35">
      <c r="B874" s="19"/>
    </row>
    <row r="875" spans="2:2" ht="23.25" x14ac:dyDescent="0.35">
      <c r="B875" s="19"/>
    </row>
    <row r="876" spans="2:2" ht="23.25" x14ac:dyDescent="0.35">
      <c r="B876" s="19"/>
    </row>
    <row r="877" spans="2:2" ht="23.25" x14ac:dyDescent="0.35">
      <c r="B877" s="19"/>
    </row>
    <row r="878" spans="2:2" ht="23.25" x14ac:dyDescent="0.35">
      <c r="B878" s="19"/>
    </row>
    <row r="879" spans="2:2" ht="23.25" x14ac:dyDescent="0.35">
      <c r="B879" s="19"/>
    </row>
    <row r="880" spans="2:2" ht="23.25" x14ac:dyDescent="0.35">
      <c r="B880" s="19"/>
    </row>
    <row r="881" spans="2:2" ht="23.25" x14ac:dyDescent="0.35">
      <c r="B881" s="19"/>
    </row>
    <row r="882" spans="2:2" ht="23.25" x14ac:dyDescent="0.35">
      <c r="B882" s="19"/>
    </row>
    <row r="883" spans="2:2" ht="23.25" x14ac:dyDescent="0.35">
      <c r="B883" s="19"/>
    </row>
    <row r="884" spans="2:2" ht="23.25" x14ac:dyDescent="0.35">
      <c r="B884" s="19"/>
    </row>
    <row r="885" spans="2:2" ht="23.25" x14ac:dyDescent="0.35">
      <c r="B885" s="19"/>
    </row>
    <row r="886" spans="2:2" ht="23.25" x14ac:dyDescent="0.35">
      <c r="B886" s="19"/>
    </row>
    <row r="887" spans="2:2" ht="23.25" x14ac:dyDescent="0.35">
      <c r="B887" s="19"/>
    </row>
    <row r="888" spans="2:2" ht="23.25" x14ac:dyDescent="0.35">
      <c r="B888" s="19"/>
    </row>
    <row r="889" spans="2:2" ht="23.25" x14ac:dyDescent="0.35">
      <c r="B889" s="19"/>
    </row>
    <row r="890" spans="2:2" ht="23.25" x14ac:dyDescent="0.35">
      <c r="B890" s="19"/>
    </row>
    <row r="891" spans="2:2" ht="23.25" x14ac:dyDescent="0.35">
      <c r="B891" s="19"/>
    </row>
    <row r="892" spans="2:2" ht="23.25" x14ac:dyDescent="0.35">
      <c r="B892" s="19"/>
    </row>
    <row r="893" spans="2:2" ht="23.25" x14ac:dyDescent="0.35">
      <c r="B893" s="19"/>
    </row>
    <row r="894" spans="2:2" ht="23.25" x14ac:dyDescent="0.35">
      <c r="B894" s="19"/>
    </row>
    <row r="895" spans="2:2" ht="23.25" x14ac:dyDescent="0.35">
      <c r="B895" s="19"/>
    </row>
    <row r="896" spans="2:2" ht="23.25" x14ac:dyDescent="0.35">
      <c r="B896" s="19"/>
    </row>
    <row r="897" spans="2:2" ht="23.25" x14ac:dyDescent="0.35">
      <c r="B897" s="19"/>
    </row>
    <row r="898" spans="2:2" ht="23.25" x14ac:dyDescent="0.35">
      <c r="B898" s="19"/>
    </row>
    <row r="899" spans="2:2" ht="23.25" x14ac:dyDescent="0.35">
      <c r="B899" s="19"/>
    </row>
    <row r="900" spans="2:2" ht="23.25" x14ac:dyDescent="0.35">
      <c r="B900" s="19"/>
    </row>
    <row r="901" spans="2:2" ht="23.25" x14ac:dyDescent="0.35">
      <c r="B901" s="19"/>
    </row>
    <row r="902" spans="2:2" ht="23.25" x14ac:dyDescent="0.35">
      <c r="B902" s="19"/>
    </row>
    <row r="903" spans="2:2" ht="23.25" x14ac:dyDescent="0.35">
      <c r="B903" s="19"/>
    </row>
    <row r="904" spans="2:2" ht="23.25" x14ac:dyDescent="0.35">
      <c r="B904" s="19"/>
    </row>
    <row r="905" spans="2:2" ht="23.25" x14ac:dyDescent="0.35">
      <c r="B905" s="19"/>
    </row>
    <row r="906" spans="2:2" ht="23.25" x14ac:dyDescent="0.35">
      <c r="B906" s="19"/>
    </row>
    <row r="907" spans="2:2" ht="23.25" x14ac:dyDescent="0.35">
      <c r="B907" s="19"/>
    </row>
    <row r="908" spans="2:2" ht="23.25" x14ac:dyDescent="0.35">
      <c r="B908" s="19"/>
    </row>
    <row r="909" spans="2:2" ht="23.25" x14ac:dyDescent="0.35">
      <c r="B909" s="19"/>
    </row>
    <row r="910" spans="2:2" ht="23.25" x14ac:dyDescent="0.35">
      <c r="B910" s="19"/>
    </row>
    <row r="911" spans="2:2" ht="23.25" x14ac:dyDescent="0.35">
      <c r="B911" s="19"/>
    </row>
    <row r="912" spans="2:2" ht="23.25" x14ac:dyDescent="0.35">
      <c r="B912" s="19"/>
    </row>
    <row r="913" spans="2:2" ht="23.25" x14ac:dyDescent="0.35">
      <c r="B913" s="19"/>
    </row>
    <row r="914" spans="2:2" ht="23.25" x14ac:dyDescent="0.35">
      <c r="B914" s="19"/>
    </row>
    <row r="915" spans="2:2" ht="23.25" x14ac:dyDescent="0.35">
      <c r="B915" s="19"/>
    </row>
    <row r="916" spans="2:2" ht="23.25" x14ac:dyDescent="0.35">
      <c r="B916" s="19"/>
    </row>
    <row r="917" spans="2:2" ht="23.25" x14ac:dyDescent="0.35">
      <c r="B917" s="19"/>
    </row>
    <row r="918" spans="2:2" ht="23.25" x14ac:dyDescent="0.35">
      <c r="B918" s="19"/>
    </row>
    <row r="919" spans="2:2" ht="23.25" x14ac:dyDescent="0.35">
      <c r="B919" s="19"/>
    </row>
    <row r="920" spans="2:2" ht="23.25" x14ac:dyDescent="0.35">
      <c r="B920" s="19"/>
    </row>
    <row r="921" spans="2:2" ht="23.25" x14ac:dyDescent="0.35">
      <c r="B921" s="19"/>
    </row>
    <row r="922" spans="2:2" ht="23.25" x14ac:dyDescent="0.35">
      <c r="B922" s="19"/>
    </row>
    <row r="923" spans="2:2" ht="23.25" x14ac:dyDescent="0.35">
      <c r="B923" s="19"/>
    </row>
    <row r="924" spans="2:2" ht="23.25" x14ac:dyDescent="0.35">
      <c r="B924" s="19"/>
    </row>
    <row r="925" spans="2:2" ht="23.25" x14ac:dyDescent="0.35">
      <c r="B925" s="19"/>
    </row>
    <row r="926" spans="2:2" ht="23.25" x14ac:dyDescent="0.35">
      <c r="B926" s="19"/>
    </row>
    <row r="927" spans="2:2" ht="23.25" x14ac:dyDescent="0.35">
      <c r="B927" s="19"/>
    </row>
    <row r="928" spans="2:2" ht="23.25" x14ac:dyDescent="0.35">
      <c r="B928" s="19"/>
    </row>
    <row r="929" spans="2:2" ht="23.25" x14ac:dyDescent="0.35">
      <c r="B929" s="19"/>
    </row>
    <row r="930" spans="2:2" ht="23.25" x14ac:dyDescent="0.35">
      <c r="B930" s="19"/>
    </row>
    <row r="931" spans="2:2" ht="23.25" x14ac:dyDescent="0.35">
      <c r="B931" s="19"/>
    </row>
    <row r="932" spans="2:2" ht="23.25" x14ac:dyDescent="0.35">
      <c r="B932" s="19"/>
    </row>
    <row r="933" spans="2:2" ht="23.25" x14ac:dyDescent="0.35">
      <c r="B933" s="19"/>
    </row>
    <row r="934" spans="2:2" ht="23.25" x14ac:dyDescent="0.35">
      <c r="B934" s="19"/>
    </row>
    <row r="935" spans="2:2" ht="23.25" x14ac:dyDescent="0.35">
      <c r="B935" s="19"/>
    </row>
    <row r="936" spans="2:2" ht="23.25" x14ac:dyDescent="0.35">
      <c r="B936" s="19"/>
    </row>
    <row r="937" spans="2:2" ht="23.25" x14ac:dyDescent="0.35">
      <c r="B937" s="19"/>
    </row>
    <row r="938" spans="2:2" ht="23.25" x14ac:dyDescent="0.35">
      <c r="B938" s="19"/>
    </row>
    <row r="939" spans="2:2" ht="23.25" x14ac:dyDescent="0.35">
      <c r="B939" s="19"/>
    </row>
    <row r="940" spans="2:2" ht="23.25" x14ac:dyDescent="0.35">
      <c r="B940" s="19"/>
    </row>
    <row r="941" spans="2:2" ht="23.25" x14ac:dyDescent="0.35">
      <c r="B941" s="19"/>
    </row>
    <row r="942" spans="2:2" ht="23.25" x14ac:dyDescent="0.35">
      <c r="B942" s="19"/>
    </row>
    <row r="943" spans="2:2" ht="23.25" x14ac:dyDescent="0.35">
      <c r="B943" s="19"/>
    </row>
    <row r="944" spans="2:2" ht="23.25" x14ac:dyDescent="0.35">
      <c r="B944" s="19"/>
    </row>
    <row r="945" spans="2:2" ht="23.25" x14ac:dyDescent="0.35">
      <c r="B945" s="19"/>
    </row>
    <row r="946" spans="2:2" ht="23.25" x14ac:dyDescent="0.35">
      <c r="B946" s="19"/>
    </row>
    <row r="947" spans="2:2" ht="23.25" x14ac:dyDescent="0.35">
      <c r="B947" s="19"/>
    </row>
    <row r="948" spans="2:2" ht="23.25" x14ac:dyDescent="0.35">
      <c r="B948" s="19"/>
    </row>
    <row r="949" spans="2:2" ht="23.25" x14ac:dyDescent="0.35">
      <c r="B949" s="19"/>
    </row>
    <row r="950" spans="2:2" ht="23.25" x14ac:dyDescent="0.35">
      <c r="B950" s="19"/>
    </row>
    <row r="951" spans="2:2" ht="23.25" x14ac:dyDescent="0.35">
      <c r="B951" s="19"/>
    </row>
    <row r="952" spans="2:2" ht="23.25" x14ac:dyDescent="0.35">
      <c r="B952" s="19"/>
    </row>
    <row r="953" spans="2:2" ht="23.25" x14ac:dyDescent="0.35">
      <c r="B953" s="19"/>
    </row>
    <row r="954" spans="2:2" ht="23.25" x14ac:dyDescent="0.35">
      <c r="B954" s="19"/>
    </row>
    <row r="955" spans="2:2" ht="23.25" x14ac:dyDescent="0.35">
      <c r="B955" s="19"/>
    </row>
    <row r="956" spans="2:2" ht="23.25" x14ac:dyDescent="0.35">
      <c r="B956" s="19"/>
    </row>
    <row r="957" spans="2:2" ht="23.25" x14ac:dyDescent="0.35">
      <c r="B957" s="19"/>
    </row>
    <row r="958" spans="2:2" ht="23.25" x14ac:dyDescent="0.35">
      <c r="B958" s="19"/>
    </row>
    <row r="959" spans="2:2" ht="23.25" x14ac:dyDescent="0.35">
      <c r="B959" s="19"/>
    </row>
    <row r="960" spans="2:2" ht="23.25" x14ac:dyDescent="0.35">
      <c r="B960" s="19"/>
    </row>
    <row r="961" spans="2:2" ht="23.25" x14ac:dyDescent="0.35">
      <c r="B961" s="19"/>
    </row>
    <row r="962" spans="2:2" ht="23.25" x14ac:dyDescent="0.35">
      <c r="B962" s="19"/>
    </row>
    <row r="963" spans="2:2" ht="23.25" x14ac:dyDescent="0.35">
      <c r="B963" s="19"/>
    </row>
    <row r="964" spans="2:2" ht="23.25" x14ac:dyDescent="0.35">
      <c r="B964" s="19"/>
    </row>
    <row r="965" spans="2:2" ht="23.25" x14ac:dyDescent="0.35">
      <c r="B965" s="19"/>
    </row>
    <row r="966" spans="2:2" ht="23.25" x14ac:dyDescent="0.35">
      <c r="B966" s="19"/>
    </row>
    <row r="967" spans="2:2" ht="23.25" x14ac:dyDescent="0.35">
      <c r="B967" s="19"/>
    </row>
    <row r="968" spans="2:2" ht="23.25" x14ac:dyDescent="0.35">
      <c r="B968" s="19"/>
    </row>
    <row r="969" spans="2:2" ht="23.25" x14ac:dyDescent="0.35">
      <c r="B969" s="19"/>
    </row>
    <row r="970" spans="2:2" ht="23.25" x14ac:dyDescent="0.35">
      <c r="B970" s="19"/>
    </row>
    <row r="971" spans="2:2" ht="23.25" x14ac:dyDescent="0.35">
      <c r="B971" s="19"/>
    </row>
    <row r="972" spans="2:2" ht="23.25" x14ac:dyDescent="0.35">
      <c r="B972" s="19"/>
    </row>
    <row r="973" spans="2:2" ht="23.25" x14ac:dyDescent="0.35">
      <c r="B973" s="19"/>
    </row>
    <row r="974" spans="2:2" ht="23.25" x14ac:dyDescent="0.35">
      <c r="B974" s="19"/>
    </row>
    <row r="975" spans="2:2" ht="23.25" x14ac:dyDescent="0.35">
      <c r="B975" s="19"/>
    </row>
    <row r="976" spans="2:2" ht="23.25" x14ac:dyDescent="0.35">
      <c r="B976" s="19"/>
    </row>
    <row r="977" spans="2:2" ht="23.25" x14ac:dyDescent="0.35">
      <c r="B977" s="19"/>
    </row>
    <row r="978" spans="2:2" ht="23.25" x14ac:dyDescent="0.35">
      <c r="B978" s="19"/>
    </row>
    <row r="979" spans="2:2" ht="23.25" x14ac:dyDescent="0.35">
      <c r="B979" s="19"/>
    </row>
    <row r="980" spans="2:2" ht="23.25" x14ac:dyDescent="0.35">
      <c r="B980" s="19"/>
    </row>
    <row r="981" spans="2:2" ht="23.25" x14ac:dyDescent="0.35">
      <c r="B981" s="19"/>
    </row>
    <row r="982" spans="2:2" ht="23.25" x14ac:dyDescent="0.35">
      <c r="B982" s="19"/>
    </row>
    <row r="983" spans="2:2" ht="23.25" x14ac:dyDescent="0.35">
      <c r="B983" s="19"/>
    </row>
    <row r="984" spans="2:2" ht="23.25" x14ac:dyDescent="0.35">
      <c r="B984" s="19"/>
    </row>
    <row r="985" spans="2:2" ht="23.25" x14ac:dyDescent="0.35">
      <c r="B985" s="19"/>
    </row>
    <row r="986" spans="2:2" ht="23.25" x14ac:dyDescent="0.35">
      <c r="B986" s="19"/>
    </row>
    <row r="987" spans="2:2" ht="23.25" x14ac:dyDescent="0.35">
      <c r="B987" s="19"/>
    </row>
    <row r="988" spans="2:2" ht="23.25" x14ac:dyDescent="0.35">
      <c r="B988" s="19"/>
    </row>
    <row r="989" spans="2:2" ht="23.25" x14ac:dyDescent="0.35">
      <c r="B989" s="19"/>
    </row>
    <row r="990" spans="2:2" ht="23.25" x14ac:dyDescent="0.35">
      <c r="B990" s="19"/>
    </row>
    <row r="991" spans="2:2" ht="23.25" x14ac:dyDescent="0.35">
      <c r="B991" s="19"/>
    </row>
    <row r="992" spans="2:2" ht="23.25" x14ac:dyDescent="0.35">
      <c r="B992" s="19"/>
    </row>
    <row r="993" spans="2:2" ht="23.25" x14ac:dyDescent="0.35">
      <c r="B993" s="19"/>
    </row>
    <row r="994" spans="2:2" ht="23.25" x14ac:dyDescent="0.35">
      <c r="B994" s="19"/>
    </row>
    <row r="995" spans="2:2" ht="23.25" x14ac:dyDescent="0.35">
      <c r="B995" s="19"/>
    </row>
    <row r="996" spans="2:2" ht="23.25" x14ac:dyDescent="0.35">
      <c r="B996" s="19"/>
    </row>
    <row r="997" spans="2:2" ht="23.25" x14ac:dyDescent="0.35">
      <c r="B997" s="19"/>
    </row>
    <row r="998" spans="2:2" ht="23.25" x14ac:dyDescent="0.35">
      <c r="B998" s="19"/>
    </row>
    <row r="999" spans="2:2" ht="23.25" x14ac:dyDescent="0.35">
      <c r="B999" s="19"/>
    </row>
    <row r="1000" spans="2:2" ht="23.25" x14ac:dyDescent="0.35">
      <c r="B1000" s="19"/>
    </row>
    <row r="1001" spans="2:2" ht="23.25" x14ac:dyDescent="0.35">
      <c r="B1001" s="19"/>
    </row>
    <row r="1002" spans="2:2" ht="23.25" x14ac:dyDescent="0.35">
      <c r="B1002" s="19"/>
    </row>
    <row r="1003" spans="2:2" ht="23.25" x14ac:dyDescent="0.35">
      <c r="B1003" s="19"/>
    </row>
    <row r="1004" spans="2:2" ht="23.25" x14ac:dyDescent="0.35">
      <c r="B1004" s="19"/>
    </row>
    <row r="1005" spans="2:2" ht="23.25" x14ac:dyDescent="0.35">
      <c r="B1005" s="19"/>
    </row>
    <row r="1006" spans="2:2" ht="23.25" x14ac:dyDescent="0.35">
      <c r="B1006" s="19"/>
    </row>
    <row r="1007" spans="2:2" ht="23.25" x14ac:dyDescent="0.35">
      <c r="B1007" s="19"/>
    </row>
    <row r="1008" spans="2:2" ht="23.25" x14ac:dyDescent="0.35">
      <c r="B1008" s="19"/>
    </row>
    <row r="1009" spans="2:2" ht="23.25" x14ac:dyDescent="0.35">
      <c r="B1009" s="19"/>
    </row>
    <row r="1010" spans="2:2" ht="23.25" x14ac:dyDescent="0.35">
      <c r="B1010" s="19"/>
    </row>
    <row r="1011" spans="2:2" ht="23.25" x14ac:dyDescent="0.35">
      <c r="B1011" s="19"/>
    </row>
    <row r="1012" spans="2:2" ht="23.25" x14ac:dyDescent="0.35">
      <c r="B1012" s="19"/>
    </row>
    <row r="1013" spans="2:2" ht="23.25" x14ac:dyDescent="0.35">
      <c r="B1013" s="19"/>
    </row>
    <row r="1014" spans="2:2" ht="23.25" x14ac:dyDescent="0.35">
      <c r="B1014" s="19"/>
    </row>
    <row r="1015" spans="2:2" ht="23.25" x14ac:dyDescent="0.35">
      <c r="B1015" s="19"/>
    </row>
    <row r="1016" spans="2:2" ht="23.25" x14ac:dyDescent="0.35">
      <c r="B1016" s="19"/>
    </row>
    <row r="1017" spans="2:2" ht="23.25" x14ac:dyDescent="0.35">
      <c r="B1017" s="19"/>
    </row>
    <row r="1018" spans="2:2" ht="23.25" x14ac:dyDescent="0.35">
      <c r="B1018" s="19"/>
    </row>
    <row r="1019" spans="2:2" ht="23.25" x14ac:dyDescent="0.35">
      <c r="B1019" s="19"/>
    </row>
    <row r="1020" spans="2:2" ht="23.25" x14ac:dyDescent="0.35">
      <c r="B1020" s="19"/>
    </row>
    <row r="1021" spans="2:2" ht="23.25" x14ac:dyDescent="0.35">
      <c r="B1021" s="19"/>
    </row>
    <row r="1022" spans="2:2" ht="23.25" x14ac:dyDescent="0.35">
      <c r="B1022" s="19"/>
    </row>
    <row r="1023" spans="2:2" ht="23.25" x14ac:dyDescent="0.35">
      <c r="B1023" s="19"/>
    </row>
    <row r="1024" spans="2:2" ht="23.25" x14ac:dyDescent="0.35">
      <c r="B1024" s="19"/>
    </row>
    <row r="1025" spans="2:2" ht="23.25" x14ac:dyDescent="0.35">
      <c r="B1025" s="19"/>
    </row>
    <row r="1026" spans="2:2" ht="23.25" x14ac:dyDescent="0.35">
      <c r="B1026" s="19"/>
    </row>
    <row r="1027" spans="2:2" ht="23.25" x14ac:dyDescent="0.35">
      <c r="B1027" s="19"/>
    </row>
    <row r="1028" spans="2:2" ht="23.25" x14ac:dyDescent="0.35">
      <c r="B1028" s="19"/>
    </row>
    <row r="1029" spans="2:2" ht="23.25" x14ac:dyDescent="0.35">
      <c r="B1029" s="19"/>
    </row>
    <row r="1030" spans="2:2" ht="23.25" x14ac:dyDescent="0.35">
      <c r="B1030" s="19"/>
    </row>
    <row r="1031" spans="2:2" ht="23.25" x14ac:dyDescent="0.35">
      <c r="B1031" s="19"/>
    </row>
    <row r="1032" spans="2:2" ht="23.25" x14ac:dyDescent="0.35">
      <c r="B1032" s="19"/>
    </row>
    <row r="1033" spans="2:2" ht="23.25" x14ac:dyDescent="0.35">
      <c r="B1033" s="19"/>
    </row>
    <row r="1034" spans="2:2" ht="23.25" x14ac:dyDescent="0.35">
      <c r="B1034" s="19"/>
    </row>
    <row r="1035" spans="2:2" ht="23.25" x14ac:dyDescent="0.35">
      <c r="B1035" s="19"/>
    </row>
    <row r="1036" spans="2:2" ht="23.25" x14ac:dyDescent="0.35">
      <c r="B1036" s="19"/>
    </row>
    <row r="1037" spans="2:2" ht="23.25" x14ac:dyDescent="0.35">
      <c r="B1037" s="19"/>
    </row>
    <row r="1038" spans="2:2" ht="23.25" x14ac:dyDescent="0.35">
      <c r="B1038" s="19"/>
    </row>
    <row r="1039" spans="2:2" ht="23.25" x14ac:dyDescent="0.35">
      <c r="B1039" s="19"/>
    </row>
    <row r="1040" spans="2:2" ht="23.25" x14ac:dyDescent="0.35">
      <c r="B1040" s="19"/>
    </row>
    <row r="1041" spans="2:2" ht="23.25" x14ac:dyDescent="0.35">
      <c r="B1041" s="19"/>
    </row>
    <row r="1042" spans="2:2" ht="23.25" x14ac:dyDescent="0.35">
      <c r="B1042" s="19"/>
    </row>
    <row r="1043" spans="2:2" ht="23.25" x14ac:dyDescent="0.35">
      <c r="B1043" s="19"/>
    </row>
    <row r="1044" spans="2:2" ht="23.25" x14ac:dyDescent="0.35">
      <c r="B1044" s="19"/>
    </row>
    <row r="1045" spans="2:2" ht="23.25" x14ac:dyDescent="0.35">
      <c r="B1045" s="19"/>
    </row>
    <row r="1046" spans="2:2" ht="23.25" x14ac:dyDescent="0.35">
      <c r="B1046" s="19"/>
    </row>
    <row r="1047" spans="2:2" ht="23.25" x14ac:dyDescent="0.35">
      <c r="B1047" s="19"/>
    </row>
    <row r="1048" spans="2:2" ht="23.25" x14ac:dyDescent="0.35">
      <c r="B1048" s="19"/>
    </row>
    <row r="1049" spans="2:2" ht="23.25" x14ac:dyDescent="0.35">
      <c r="B1049" s="19"/>
    </row>
    <row r="1050" spans="2:2" ht="23.25" x14ac:dyDescent="0.35">
      <c r="B1050" s="19"/>
    </row>
    <row r="1051" spans="2:2" ht="23.25" x14ac:dyDescent="0.35">
      <c r="B1051" s="19"/>
    </row>
    <row r="1052" spans="2:2" ht="23.25" x14ac:dyDescent="0.35">
      <c r="B1052" s="19"/>
    </row>
    <row r="1053" spans="2:2" ht="23.25" x14ac:dyDescent="0.35">
      <c r="B1053" s="19"/>
    </row>
    <row r="1054" spans="2:2" ht="23.25" x14ac:dyDescent="0.35">
      <c r="B1054" s="19"/>
    </row>
    <row r="1055" spans="2:2" ht="23.25" x14ac:dyDescent="0.35">
      <c r="B1055" s="19"/>
    </row>
    <row r="1056" spans="2:2" ht="23.25" x14ac:dyDescent="0.35">
      <c r="B1056" s="19"/>
    </row>
    <row r="1057" spans="2:2" ht="23.25" x14ac:dyDescent="0.35">
      <c r="B1057" s="19"/>
    </row>
    <row r="1058" spans="2:2" ht="23.25" x14ac:dyDescent="0.35">
      <c r="B1058" s="19"/>
    </row>
    <row r="1059" spans="2:2" ht="23.25" x14ac:dyDescent="0.35">
      <c r="B1059" s="19"/>
    </row>
    <row r="1060" spans="2:2" ht="23.25" x14ac:dyDescent="0.35">
      <c r="B1060" s="19"/>
    </row>
    <row r="1061" spans="2:2" ht="23.25" x14ac:dyDescent="0.35">
      <c r="B1061" s="19"/>
    </row>
    <row r="1062" spans="2:2" ht="23.25" x14ac:dyDescent="0.35">
      <c r="B1062" s="19"/>
    </row>
    <row r="1063" spans="2:2" ht="23.25" x14ac:dyDescent="0.35">
      <c r="B1063" s="19"/>
    </row>
    <row r="1064" spans="2:2" ht="23.25" x14ac:dyDescent="0.35">
      <c r="B1064" s="19"/>
    </row>
    <row r="1065" spans="2:2" ht="23.25" x14ac:dyDescent="0.35">
      <c r="B1065" s="19"/>
    </row>
    <row r="1066" spans="2:2" ht="23.25" x14ac:dyDescent="0.35">
      <c r="B1066" s="19"/>
    </row>
    <row r="1067" spans="2:2" ht="23.25" x14ac:dyDescent="0.35">
      <c r="B1067" s="19"/>
    </row>
    <row r="1068" spans="2:2" ht="23.25" x14ac:dyDescent="0.35">
      <c r="B1068" s="19"/>
    </row>
    <row r="1069" spans="2:2" ht="23.25" x14ac:dyDescent="0.35">
      <c r="B1069" s="19"/>
    </row>
    <row r="1070" spans="2:2" ht="23.25" x14ac:dyDescent="0.35">
      <c r="B1070" s="19"/>
    </row>
    <row r="1071" spans="2:2" ht="23.25" x14ac:dyDescent="0.35">
      <c r="B1071" s="19"/>
    </row>
    <row r="1072" spans="2:2" ht="23.25" x14ac:dyDescent="0.35">
      <c r="B1072" s="19"/>
    </row>
    <row r="1073" spans="2:2" ht="23.25" x14ac:dyDescent="0.35">
      <c r="B1073" s="19"/>
    </row>
    <row r="1074" spans="2:2" ht="23.25" x14ac:dyDescent="0.35">
      <c r="B1074" s="19"/>
    </row>
    <row r="1075" spans="2:2" ht="23.25" x14ac:dyDescent="0.35">
      <c r="B1075" s="19"/>
    </row>
    <row r="1076" spans="2:2" ht="23.25" x14ac:dyDescent="0.35">
      <c r="B1076" s="19"/>
    </row>
    <row r="1077" spans="2:2" ht="23.25" x14ac:dyDescent="0.35">
      <c r="B1077" s="19"/>
    </row>
    <row r="1078" spans="2:2" ht="23.25" x14ac:dyDescent="0.35">
      <c r="B1078" s="19"/>
    </row>
    <row r="1079" spans="2:2" ht="23.25" x14ac:dyDescent="0.35">
      <c r="B1079" s="19"/>
    </row>
    <row r="1080" spans="2:2" ht="23.25" x14ac:dyDescent="0.35">
      <c r="B1080" s="19"/>
    </row>
    <row r="1081" spans="2:2" ht="23.25" x14ac:dyDescent="0.35">
      <c r="B1081" s="19"/>
    </row>
    <row r="1082" spans="2:2" ht="23.25" x14ac:dyDescent="0.35">
      <c r="B1082" s="19"/>
    </row>
    <row r="1083" spans="2:2" ht="23.25" x14ac:dyDescent="0.35">
      <c r="B1083" s="19"/>
    </row>
    <row r="1084" spans="2:2" ht="23.25" x14ac:dyDescent="0.35">
      <c r="B1084" s="19"/>
    </row>
    <row r="1085" spans="2:2" ht="23.25" x14ac:dyDescent="0.35">
      <c r="B1085" s="19"/>
    </row>
    <row r="1086" spans="2:2" ht="23.25" x14ac:dyDescent="0.35">
      <c r="B1086" s="19"/>
    </row>
    <row r="1087" spans="2:2" ht="23.25" x14ac:dyDescent="0.35">
      <c r="B1087" s="19"/>
    </row>
    <row r="1088" spans="2:2" ht="23.25" x14ac:dyDescent="0.35">
      <c r="B1088" s="19"/>
    </row>
    <row r="1089" spans="2:2" ht="23.25" x14ac:dyDescent="0.35">
      <c r="B1089" s="19"/>
    </row>
    <row r="1090" spans="2:2" ht="23.25" x14ac:dyDescent="0.35">
      <c r="B1090" s="19"/>
    </row>
    <row r="1091" spans="2:2" ht="23.25" x14ac:dyDescent="0.35">
      <c r="B1091" s="19"/>
    </row>
    <row r="1092" spans="2:2" ht="23.25" x14ac:dyDescent="0.35">
      <c r="B1092" s="19"/>
    </row>
    <row r="1093" spans="2:2" ht="23.25" x14ac:dyDescent="0.35">
      <c r="B1093" s="19"/>
    </row>
    <row r="1094" spans="2:2" ht="23.25" x14ac:dyDescent="0.35">
      <c r="B1094" s="19"/>
    </row>
    <row r="1095" spans="2:2" ht="23.25" x14ac:dyDescent="0.35">
      <c r="B1095" s="19"/>
    </row>
    <row r="1096" spans="2:2" ht="23.25" x14ac:dyDescent="0.35">
      <c r="B1096" s="19"/>
    </row>
    <row r="1097" spans="2:2" ht="23.25" x14ac:dyDescent="0.35">
      <c r="B1097" s="19"/>
    </row>
    <row r="1098" spans="2:2" ht="23.25" x14ac:dyDescent="0.35">
      <c r="B1098" s="19"/>
    </row>
    <row r="1099" spans="2:2" ht="23.25" x14ac:dyDescent="0.35">
      <c r="B1099" s="19"/>
    </row>
    <row r="1100" spans="2:2" ht="23.25" x14ac:dyDescent="0.35">
      <c r="B1100" s="19"/>
    </row>
    <row r="1101" spans="2:2" ht="23.25" x14ac:dyDescent="0.35">
      <c r="B1101" s="19"/>
    </row>
    <row r="1102" spans="2:2" ht="23.25" x14ac:dyDescent="0.35">
      <c r="B1102" s="19"/>
    </row>
    <row r="1103" spans="2:2" ht="23.25" x14ac:dyDescent="0.35">
      <c r="B1103" s="19"/>
    </row>
    <row r="1104" spans="2:2" ht="23.25" x14ac:dyDescent="0.35">
      <c r="B1104" s="19"/>
    </row>
    <row r="1105" spans="2:2" ht="23.25" x14ac:dyDescent="0.35">
      <c r="B1105" s="19"/>
    </row>
    <row r="1106" spans="2:2" ht="23.25" x14ac:dyDescent="0.35">
      <c r="B1106" s="19"/>
    </row>
    <row r="1107" spans="2:2" ht="23.25" x14ac:dyDescent="0.35">
      <c r="B1107" s="19"/>
    </row>
    <row r="1108" spans="2:2" ht="23.25" x14ac:dyDescent="0.35">
      <c r="B1108" s="19"/>
    </row>
    <row r="1109" spans="2:2" ht="23.25" x14ac:dyDescent="0.35">
      <c r="B1109" s="19"/>
    </row>
    <row r="1110" spans="2:2" ht="23.25" x14ac:dyDescent="0.35">
      <c r="B1110" s="19"/>
    </row>
    <row r="1111" spans="2:2" ht="23.25" x14ac:dyDescent="0.35">
      <c r="B1111" s="19"/>
    </row>
    <row r="1112" spans="2:2" ht="23.25" x14ac:dyDescent="0.35">
      <c r="B1112" s="19"/>
    </row>
    <row r="1113" spans="2:2" ht="23.25" x14ac:dyDescent="0.35">
      <c r="B1113" s="19"/>
    </row>
    <row r="1114" spans="2:2" ht="23.25" x14ac:dyDescent="0.35">
      <c r="B1114" s="19"/>
    </row>
    <row r="1115" spans="2:2" ht="23.25" x14ac:dyDescent="0.35">
      <c r="B1115" s="19"/>
    </row>
    <row r="1116" spans="2:2" ht="23.25" x14ac:dyDescent="0.35">
      <c r="B1116" s="19"/>
    </row>
    <row r="1117" spans="2:2" ht="23.25" x14ac:dyDescent="0.35">
      <c r="B1117" s="19"/>
    </row>
    <row r="1118" spans="2:2" ht="23.25" x14ac:dyDescent="0.35">
      <c r="B1118" s="19"/>
    </row>
    <row r="1119" spans="2:2" ht="23.25" x14ac:dyDescent="0.35">
      <c r="B1119" s="19"/>
    </row>
    <row r="1120" spans="2:2" ht="23.25" x14ac:dyDescent="0.35">
      <c r="B1120" s="19"/>
    </row>
    <row r="1121" spans="2:2" ht="23.25" x14ac:dyDescent="0.35">
      <c r="B1121" s="19"/>
    </row>
    <row r="1122" spans="2:2" ht="23.25" x14ac:dyDescent="0.35">
      <c r="B1122" s="19"/>
    </row>
    <row r="1123" spans="2:2" ht="23.25" x14ac:dyDescent="0.35">
      <c r="B1123" s="19"/>
    </row>
    <row r="1124" spans="2:2" ht="23.25" x14ac:dyDescent="0.35">
      <c r="B1124" s="19"/>
    </row>
    <row r="1125" spans="2:2" ht="23.25" x14ac:dyDescent="0.35">
      <c r="B1125" s="19"/>
    </row>
    <row r="1126" spans="2:2" ht="23.25" x14ac:dyDescent="0.35">
      <c r="B1126" s="19"/>
    </row>
    <row r="1127" spans="2:2" ht="23.25" x14ac:dyDescent="0.35">
      <c r="B1127" s="19"/>
    </row>
    <row r="1128" spans="2:2" ht="23.25" x14ac:dyDescent="0.35">
      <c r="B1128" s="19"/>
    </row>
    <row r="1129" spans="2:2" ht="23.25" x14ac:dyDescent="0.35">
      <c r="B1129" s="19"/>
    </row>
    <row r="1130" spans="2:2" ht="23.25" x14ac:dyDescent="0.35">
      <c r="B1130" s="19"/>
    </row>
    <row r="1131" spans="2:2" ht="23.25" x14ac:dyDescent="0.35">
      <c r="B1131" s="19"/>
    </row>
    <row r="1132" spans="2:2" ht="23.25" x14ac:dyDescent="0.35">
      <c r="B1132" s="19"/>
    </row>
    <row r="1133" spans="2:2" ht="23.25" x14ac:dyDescent="0.35">
      <c r="B1133" s="19"/>
    </row>
    <row r="1134" spans="2:2" ht="23.25" x14ac:dyDescent="0.35">
      <c r="B1134" s="19"/>
    </row>
    <row r="1135" spans="2:2" ht="23.25" x14ac:dyDescent="0.35">
      <c r="B1135" s="19"/>
    </row>
    <row r="1136" spans="2:2" ht="23.25" x14ac:dyDescent="0.35">
      <c r="B1136" s="19"/>
    </row>
    <row r="1137" spans="2:2" ht="23.25" x14ac:dyDescent="0.35">
      <c r="B1137" s="19"/>
    </row>
    <row r="1138" spans="2:2" ht="23.25" x14ac:dyDescent="0.35">
      <c r="B1138" s="19"/>
    </row>
    <row r="1139" spans="2:2" ht="23.25" x14ac:dyDescent="0.35">
      <c r="B1139" s="19"/>
    </row>
    <row r="1140" spans="2:2" ht="23.25" x14ac:dyDescent="0.35">
      <c r="B1140" s="19"/>
    </row>
    <row r="1141" spans="2:2" ht="23.25" x14ac:dyDescent="0.35">
      <c r="B1141" s="19"/>
    </row>
    <row r="1142" spans="2:2" ht="23.25" x14ac:dyDescent="0.35">
      <c r="B1142" s="19"/>
    </row>
    <row r="1143" spans="2:2" ht="23.25" x14ac:dyDescent="0.35">
      <c r="B1143" s="19"/>
    </row>
    <row r="1144" spans="2:2" ht="23.25" x14ac:dyDescent="0.35">
      <c r="B1144" s="19"/>
    </row>
    <row r="1145" spans="2:2" ht="23.25" x14ac:dyDescent="0.35">
      <c r="B1145" s="19"/>
    </row>
    <row r="1146" spans="2:2" ht="23.25" x14ac:dyDescent="0.35">
      <c r="B1146" s="19"/>
    </row>
    <row r="1147" spans="2:2" ht="23.25" x14ac:dyDescent="0.35">
      <c r="B1147" s="19"/>
    </row>
    <row r="1148" spans="2:2" ht="23.25" x14ac:dyDescent="0.35">
      <c r="B1148" s="19"/>
    </row>
    <row r="1149" spans="2:2" ht="23.25" x14ac:dyDescent="0.35">
      <c r="B1149" s="19"/>
    </row>
    <row r="1150" spans="2:2" ht="23.25" x14ac:dyDescent="0.35">
      <c r="B1150" s="19"/>
    </row>
    <row r="1151" spans="2:2" ht="23.25" x14ac:dyDescent="0.35">
      <c r="B1151" s="19"/>
    </row>
    <row r="1152" spans="2:2" ht="23.25" x14ac:dyDescent="0.35">
      <c r="B1152" s="19"/>
    </row>
    <row r="1153" spans="2:2" ht="23.25" x14ac:dyDescent="0.35">
      <c r="B1153" s="19"/>
    </row>
    <row r="1154" spans="2:2" ht="23.25" x14ac:dyDescent="0.35">
      <c r="B1154" s="19"/>
    </row>
    <row r="1155" spans="2:2" ht="23.25" x14ac:dyDescent="0.35">
      <c r="B1155" s="19"/>
    </row>
    <row r="1156" spans="2:2" ht="23.25" x14ac:dyDescent="0.35">
      <c r="B1156" s="19"/>
    </row>
    <row r="1157" spans="2:2" ht="23.25" x14ac:dyDescent="0.35">
      <c r="B1157" s="19"/>
    </row>
    <row r="1158" spans="2:2" ht="23.25" x14ac:dyDescent="0.35">
      <c r="B1158" s="19"/>
    </row>
    <row r="1159" spans="2:2" ht="23.25" x14ac:dyDescent="0.35">
      <c r="B1159" s="19"/>
    </row>
    <row r="1160" spans="2:2" ht="23.25" x14ac:dyDescent="0.35">
      <c r="B1160" s="19"/>
    </row>
    <row r="1161" spans="2:2" ht="23.25" x14ac:dyDescent="0.35">
      <c r="B1161" s="19"/>
    </row>
    <row r="1162" spans="2:2" ht="23.25" x14ac:dyDescent="0.35">
      <c r="B1162" s="19"/>
    </row>
    <row r="1163" spans="2:2" ht="23.25" x14ac:dyDescent="0.35">
      <c r="B1163" s="19"/>
    </row>
    <row r="1164" spans="2:2" ht="23.25" x14ac:dyDescent="0.35">
      <c r="B1164" s="19"/>
    </row>
    <row r="1165" spans="2:2" ht="23.25" x14ac:dyDescent="0.35">
      <c r="B1165" s="19"/>
    </row>
    <row r="1166" spans="2:2" ht="23.25" x14ac:dyDescent="0.35">
      <c r="B1166" s="19"/>
    </row>
    <row r="1167" spans="2:2" ht="23.25" x14ac:dyDescent="0.35">
      <c r="B1167" s="19"/>
    </row>
    <row r="1168" spans="2:2" ht="23.25" x14ac:dyDescent="0.35">
      <c r="B1168" s="19"/>
    </row>
    <row r="1169" spans="2:2" ht="23.25" x14ac:dyDescent="0.35">
      <c r="B1169" s="19"/>
    </row>
    <row r="1170" spans="2:2" ht="23.25" x14ac:dyDescent="0.35">
      <c r="B1170" s="19"/>
    </row>
    <row r="1171" spans="2:2" ht="23.25" x14ac:dyDescent="0.35">
      <c r="B1171" s="19"/>
    </row>
    <row r="1172" spans="2:2" ht="23.25" x14ac:dyDescent="0.35">
      <c r="B1172" s="19"/>
    </row>
    <row r="1173" spans="2:2" ht="23.25" x14ac:dyDescent="0.35">
      <c r="B1173" s="19"/>
    </row>
    <row r="1174" spans="2:2" ht="23.25" x14ac:dyDescent="0.35">
      <c r="B1174" s="19"/>
    </row>
    <row r="1175" spans="2:2" ht="23.25" x14ac:dyDescent="0.35">
      <c r="B1175" s="19"/>
    </row>
    <row r="1176" spans="2:2" ht="23.25" x14ac:dyDescent="0.35">
      <c r="B1176" s="19"/>
    </row>
    <row r="1177" spans="2:2" ht="23.25" x14ac:dyDescent="0.35">
      <c r="B1177" s="19"/>
    </row>
    <row r="1178" spans="2:2" ht="23.25" x14ac:dyDescent="0.35">
      <c r="B1178" s="19"/>
    </row>
    <row r="1179" spans="2:2" ht="23.25" x14ac:dyDescent="0.35">
      <c r="B1179" s="19"/>
    </row>
    <row r="1180" spans="2:2" ht="23.25" x14ac:dyDescent="0.35">
      <c r="B1180" s="19"/>
    </row>
    <row r="1181" spans="2:2" ht="23.25" x14ac:dyDescent="0.35">
      <c r="B1181" s="19"/>
    </row>
    <row r="1182" spans="2:2" ht="23.25" x14ac:dyDescent="0.35">
      <c r="B1182" s="19"/>
    </row>
    <row r="1183" spans="2:2" ht="23.25" x14ac:dyDescent="0.35">
      <c r="B1183" s="19"/>
    </row>
    <row r="1184" spans="2:2" ht="23.25" x14ac:dyDescent="0.35">
      <c r="B1184" s="19"/>
    </row>
    <row r="1185" spans="2:2" ht="23.25" x14ac:dyDescent="0.35">
      <c r="B1185" s="19"/>
    </row>
    <row r="1186" spans="2:2" ht="23.25" x14ac:dyDescent="0.35">
      <c r="B1186" s="19"/>
    </row>
    <row r="1187" spans="2:2" ht="23.25" x14ac:dyDescent="0.35">
      <c r="B1187" s="19"/>
    </row>
    <row r="1188" spans="2:2" ht="23.25" x14ac:dyDescent="0.35">
      <c r="B1188" s="19"/>
    </row>
    <row r="1189" spans="2:2" ht="23.25" x14ac:dyDescent="0.35">
      <c r="B1189" s="19"/>
    </row>
    <row r="1190" spans="2:2" ht="23.25" x14ac:dyDescent="0.35">
      <c r="B1190" s="19"/>
    </row>
    <row r="1191" spans="2:2" ht="23.25" x14ac:dyDescent="0.35">
      <c r="B1191" s="19"/>
    </row>
    <row r="1192" spans="2:2" ht="23.25" x14ac:dyDescent="0.35">
      <c r="B1192" s="19"/>
    </row>
    <row r="1193" spans="2:2" ht="23.25" x14ac:dyDescent="0.35">
      <c r="B1193" s="19"/>
    </row>
    <row r="1194" spans="2:2" ht="23.25" x14ac:dyDescent="0.35">
      <c r="B1194" s="19"/>
    </row>
    <row r="1195" spans="2:2" ht="23.25" x14ac:dyDescent="0.35">
      <c r="B1195" s="19"/>
    </row>
    <row r="1196" spans="2:2" ht="23.25" x14ac:dyDescent="0.35">
      <c r="B1196" s="19"/>
    </row>
    <row r="1197" spans="2:2" ht="23.25" x14ac:dyDescent="0.35">
      <c r="B1197" s="19"/>
    </row>
    <row r="1198" spans="2:2" ht="23.25" x14ac:dyDescent="0.35">
      <c r="B1198" s="19"/>
    </row>
    <row r="1199" spans="2:2" ht="23.25" x14ac:dyDescent="0.35">
      <c r="B1199" s="19"/>
    </row>
    <row r="1200" spans="2:2" ht="23.25" x14ac:dyDescent="0.35">
      <c r="B1200" s="19"/>
    </row>
    <row r="1201" spans="2:2" ht="23.25" x14ac:dyDescent="0.35">
      <c r="B1201" s="19"/>
    </row>
    <row r="1202" spans="2:2" ht="23.25" x14ac:dyDescent="0.35">
      <c r="B1202" s="19"/>
    </row>
    <row r="1203" spans="2:2" ht="23.25" x14ac:dyDescent="0.35">
      <c r="B1203" s="19"/>
    </row>
    <row r="1204" spans="2:2" ht="23.25" x14ac:dyDescent="0.35">
      <c r="B1204" s="19"/>
    </row>
    <row r="1205" spans="2:2" ht="23.25" x14ac:dyDescent="0.35">
      <c r="B1205" s="19"/>
    </row>
    <row r="1206" spans="2:2" ht="23.25" x14ac:dyDescent="0.35">
      <c r="B1206" s="19"/>
    </row>
    <row r="1207" spans="2:2" ht="23.25" x14ac:dyDescent="0.35">
      <c r="B1207" s="19"/>
    </row>
    <row r="1208" spans="2:2" ht="23.25" x14ac:dyDescent="0.35">
      <c r="B1208" s="19"/>
    </row>
    <row r="1209" spans="2:2" ht="23.25" x14ac:dyDescent="0.35">
      <c r="B1209" s="19"/>
    </row>
    <row r="1210" spans="2:2" ht="23.25" x14ac:dyDescent="0.35">
      <c r="B1210" s="19"/>
    </row>
    <row r="1211" spans="2:2" ht="23.25" x14ac:dyDescent="0.35">
      <c r="B1211" s="19"/>
    </row>
    <row r="1212" spans="2:2" ht="23.25" x14ac:dyDescent="0.35">
      <c r="B1212" s="19"/>
    </row>
    <row r="1213" spans="2:2" ht="23.25" x14ac:dyDescent="0.35">
      <c r="B1213" s="19"/>
    </row>
    <row r="1214" spans="2:2" ht="23.25" x14ac:dyDescent="0.35">
      <c r="B1214" s="19"/>
    </row>
    <row r="1215" spans="2:2" ht="23.25" x14ac:dyDescent="0.35">
      <c r="B1215" s="19"/>
    </row>
    <row r="1216" spans="2:2" ht="23.25" x14ac:dyDescent="0.35">
      <c r="B1216" s="19"/>
    </row>
    <row r="1217" spans="2:2" ht="23.25" x14ac:dyDescent="0.35">
      <c r="B1217" s="19"/>
    </row>
    <row r="1218" spans="2:2" ht="23.25" x14ac:dyDescent="0.35">
      <c r="B1218" s="19"/>
    </row>
    <row r="1219" spans="2:2" ht="23.25" x14ac:dyDescent="0.35">
      <c r="B1219" s="19"/>
    </row>
    <row r="1220" spans="2:2" ht="23.25" x14ac:dyDescent="0.35">
      <c r="B1220" s="19"/>
    </row>
    <row r="1221" spans="2:2" ht="23.25" x14ac:dyDescent="0.35">
      <c r="B1221" s="19"/>
    </row>
    <row r="1222" spans="2:2" ht="23.25" x14ac:dyDescent="0.35">
      <c r="B1222" s="19"/>
    </row>
    <row r="1223" spans="2:2" ht="23.25" x14ac:dyDescent="0.35">
      <c r="B1223" s="19"/>
    </row>
    <row r="1224" spans="2:2" ht="23.25" x14ac:dyDescent="0.35">
      <c r="B1224" s="19"/>
    </row>
    <row r="1225" spans="2:2" ht="23.25" x14ac:dyDescent="0.35">
      <c r="B1225" s="19"/>
    </row>
    <row r="1226" spans="2:2" ht="23.25" x14ac:dyDescent="0.35">
      <c r="B1226" s="19"/>
    </row>
    <row r="1227" spans="2:2" ht="23.25" x14ac:dyDescent="0.35">
      <c r="B1227" s="19"/>
    </row>
    <row r="1228" spans="2:2" ht="23.25" x14ac:dyDescent="0.35">
      <c r="B1228" s="19"/>
    </row>
    <row r="1229" spans="2:2" ht="23.25" x14ac:dyDescent="0.35">
      <c r="B1229" s="19"/>
    </row>
    <row r="1230" spans="2:2" ht="23.25" x14ac:dyDescent="0.35">
      <c r="B1230" s="19"/>
    </row>
    <row r="1231" spans="2:2" ht="23.25" x14ac:dyDescent="0.35">
      <c r="B1231" s="19"/>
    </row>
    <row r="1232" spans="2:2" ht="23.25" x14ac:dyDescent="0.35">
      <c r="B1232" s="19"/>
    </row>
    <row r="1233" spans="2:2" ht="23.25" x14ac:dyDescent="0.35">
      <c r="B1233" s="19"/>
    </row>
    <row r="1234" spans="2:2" ht="23.25" x14ac:dyDescent="0.35">
      <c r="B1234" s="19"/>
    </row>
    <row r="1235" spans="2:2" ht="23.25" x14ac:dyDescent="0.35">
      <c r="B1235" s="19"/>
    </row>
    <row r="1236" spans="2:2" ht="23.25" x14ac:dyDescent="0.35">
      <c r="B1236" s="19"/>
    </row>
    <row r="1237" spans="2:2" ht="23.25" x14ac:dyDescent="0.35">
      <c r="B1237" s="19"/>
    </row>
    <row r="1238" spans="2:2" ht="23.25" x14ac:dyDescent="0.35">
      <c r="B1238" s="19"/>
    </row>
    <row r="1239" spans="2:2" ht="23.25" x14ac:dyDescent="0.35">
      <c r="B1239" s="19"/>
    </row>
    <row r="1240" spans="2:2" ht="23.25" x14ac:dyDescent="0.35">
      <c r="B1240" s="19"/>
    </row>
    <row r="1241" spans="2:2" ht="23.25" x14ac:dyDescent="0.35">
      <c r="B1241" s="19"/>
    </row>
    <row r="1242" spans="2:2" ht="23.25" x14ac:dyDescent="0.35">
      <c r="B1242" s="19"/>
    </row>
    <row r="1243" spans="2:2" ht="23.25" x14ac:dyDescent="0.35">
      <c r="B1243" s="19"/>
    </row>
    <row r="1244" spans="2:2" ht="23.25" x14ac:dyDescent="0.35">
      <c r="B1244" s="19"/>
    </row>
    <row r="1245" spans="2:2" ht="23.25" x14ac:dyDescent="0.35">
      <c r="B1245" s="19"/>
    </row>
    <row r="1246" spans="2:2" ht="23.25" x14ac:dyDescent="0.35">
      <c r="B1246" s="19"/>
    </row>
    <row r="1247" spans="2:2" ht="23.25" x14ac:dyDescent="0.35">
      <c r="B1247" s="19"/>
    </row>
    <row r="1248" spans="2:2" ht="23.25" x14ac:dyDescent="0.35">
      <c r="B1248" s="19"/>
    </row>
    <row r="1249" spans="2:2" ht="23.25" x14ac:dyDescent="0.35">
      <c r="B1249" s="19"/>
    </row>
    <row r="1250" spans="2:2" ht="23.25" x14ac:dyDescent="0.35">
      <c r="B1250" s="19"/>
    </row>
    <row r="1251" spans="2:2" ht="23.25" x14ac:dyDescent="0.35">
      <c r="B1251" s="19"/>
    </row>
    <row r="1252" spans="2:2" ht="23.25" x14ac:dyDescent="0.35">
      <c r="B1252" s="19"/>
    </row>
    <row r="1253" spans="2:2" ht="23.25" x14ac:dyDescent="0.35">
      <c r="B1253" s="19"/>
    </row>
    <row r="1254" spans="2:2" ht="23.25" x14ac:dyDescent="0.35">
      <c r="B1254" s="19"/>
    </row>
    <row r="1255" spans="2:2" ht="23.25" x14ac:dyDescent="0.35">
      <c r="B1255" s="19"/>
    </row>
    <row r="1256" spans="2:2" ht="23.25" x14ac:dyDescent="0.35">
      <c r="B1256" s="19"/>
    </row>
    <row r="1257" spans="2:2" ht="23.25" x14ac:dyDescent="0.35">
      <c r="B1257" s="19"/>
    </row>
    <row r="1258" spans="2:2" ht="23.25" x14ac:dyDescent="0.35">
      <c r="B1258" s="19"/>
    </row>
    <row r="1259" spans="2:2" ht="23.25" x14ac:dyDescent="0.35">
      <c r="B1259" s="19"/>
    </row>
    <row r="1260" spans="2:2" ht="23.25" x14ac:dyDescent="0.35">
      <c r="B1260" s="19"/>
    </row>
    <row r="1261" spans="2:2" ht="23.25" x14ac:dyDescent="0.35">
      <c r="B1261" s="19"/>
    </row>
    <row r="1262" spans="2:2" ht="23.25" x14ac:dyDescent="0.35">
      <c r="B1262" s="19"/>
    </row>
    <row r="1263" spans="2:2" ht="23.25" x14ac:dyDescent="0.35">
      <c r="B1263" s="19"/>
    </row>
    <row r="1264" spans="2:2" ht="23.25" x14ac:dyDescent="0.35">
      <c r="B1264" s="19"/>
    </row>
    <row r="1265" spans="2:2" ht="23.25" x14ac:dyDescent="0.35">
      <c r="B1265" s="19"/>
    </row>
    <row r="1266" spans="2:2" ht="23.25" x14ac:dyDescent="0.35">
      <c r="B1266" s="19"/>
    </row>
    <row r="1267" spans="2:2" ht="23.25" x14ac:dyDescent="0.35">
      <c r="B1267" s="19"/>
    </row>
    <row r="1268" spans="2:2" ht="23.25" x14ac:dyDescent="0.35">
      <c r="B1268" s="19"/>
    </row>
    <row r="1269" spans="2:2" ht="23.25" x14ac:dyDescent="0.35">
      <c r="B1269" s="19"/>
    </row>
    <row r="1270" spans="2:2" ht="23.25" x14ac:dyDescent="0.35">
      <c r="B1270" s="19"/>
    </row>
    <row r="1271" spans="2:2" ht="23.25" x14ac:dyDescent="0.35">
      <c r="B1271" s="19"/>
    </row>
    <row r="1272" spans="2:2" ht="23.25" x14ac:dyDescent="0.35">
      <c r="B1272" s="19"/>
    </row>
    <row r="1273" spans="2:2" ht="23.25" x14ac:dyDescent="0.35">
      <c r="B1273" s="19"/>
    </row>
    <row r="1274" spans="2:2" ht="23.25" x14ac:dyDescent="0.35">
      <c r="B1274" s="19"/>
    </row>
    <row r="1275" spans="2:2" ht="23.25" x14ac:dyDescent="0.35">
      <c r="B1275" s="19"/>
    </row>
    <row r="1276" spans="2:2" ht="23.25" x14ac:dyDescent="0.35">
      <c r="B1276" s="19"/>
    </row>
    <row r="1277" spans="2:2" ht="23.25" x14ac:dyDescent="0.35">
      <c r="B1277" s="19"/>
    </row>
    <row r="1278" spans="2:2" ht="23.25" x14ac:dyDescent="0.35">
      <c r="B1278" s="19"/>
    </row>
    <row r="1279" spans="2:2" ht="23.25" x14ac:dyDescent="0.35">
      <c r="B1279" s="19"/>
    </row>
    <row r="1280" spans="2:2" ht="23.25" x14ac:dyDescent="0.35">
      <c r="B1280" s="19"/>
    </row>
    <row r="1281" spans="2:2" ht="23.25" x14ac:dyDescent="0.35">
      <c r="B1281" s="19"/>
    </row>
    <row r="1282" spans="2:2" ht="23.25" x14ac:dyDescent="0.35">
      <c r="B1282" s="19"/>
    </row>
    <row r="1283" spans="2:2" ht="23.25" x14ac:dyDescent="0.35">
      <c r="B1283" s="19"/>
    </row>
    <row r="1284" spans="2:2" ht="23.25" x14ac:dyDescent="0.35">
      <c r="B1284" s="19"/>
    </row>
    <row r="1285" spans="2:2" ht="23.25" x14ac:dyDescent="0.35">
      <c r="B1285" s="19"/>
    </row>
    <row r="1286" spans="2:2" ht="23.25" x14ac:dyDescent="0.35">
      <c r="B1286" s="19"/>
    </row>
    <row r="1287" spans="2:2" ht="23.25" x14ac:dyDescent="0.35">
      <c r="B1287" s="19"/>
    </row>
    <row r="1288" spans="2:2" ht="23.25" x14ac:dyDescent="0.35">
      <c r="B1288" s="19"/>
    </row>
    <row r="1289" spans="2:2" ht="23.25" x14ac:dyDescent="0.35">
      <c r="B1289" s="19"/>
    </row>
    <row r="1290" spans="2:2" ht="23.25" x14ac:dyDescent="0.35">
      <c r="B1290" s="19"/>
    </row>
    <row r="1291" spans="2:2" ht="23.25" x14ac:dyDescent="0.35">
      <c r="B1291" s="19"/>
    </row>
    <row r="1292" spans="2:2" ht="23.25" x14ac:dyDescent="0.35">
      <c r="B1292" s="19"/>
    </row>
    <row r="1293" spans="2:2" ht="23.25" x14ac:dyDescent="0.35">
      <c r="B1293" s="19"/>
    </row>
    <row r="1294" spans="2:2" ht="23.25" x14ac:dyDescent="0.35">
      <c r="B1294" s="19"/>
    </row>
    <row r="1295" spans="2:2" ht="23.25" x14ac:dyDescent="0.35">
      <c r="B1295" s="19"/>
    </row>
    <row r="1296" spans="2:2" ht="23.25" x14ac:dyDescent="0.35">
      <c r="B1296" s="19"/>
    </row>
    <row r="1297" spans="2:2" ht="23.25" x14ac:dyDescent="0.35">
      <c r="B1297" s="19"/>
    </row>
    <row r="1298" spans="2:2" ht="23.25" x14ac:dyDescent="0.35">
      <c r="B1298" s="19"/>
    </row>
    <row r="1299" spans="2:2" ht="23.25" x14ac:dyDescent="0.35">
      <c r="B1299" s="19"/>
    </row>
    <row r="1300" spans="2:2" ht="23.25" x14ac:dyDescent="0.35">
      <c r="B1300" s="19"/>
    </row>
    <row r="1301" spans="2:2" ht="23.25" x14ac:dyDescent="0.35">
      <c r="B1301" s="19"/>
    </row>
    <row r="1302" spans="2:2" ht="23.25" x14ac:dyDescent="0.35">
      <c r="B1302" s="19"/>
    </row>
    <row r="1303" spans="2:2" ht="23.25" x14ac:dyDescent="0.35">
      <c r="B1303" s="19"/>
    </row>
    <row r="1304" spans="2:2" ht="23.25" x14ac:dyDescent="0.35">
      <c r="B1304" s="19"/>
    </row>
    <row r="1305" spans="2:2" ht="23.25" x14ac:dyDescent="0.35">
      <c r="B1305" s="19"/>
    </row>
    <row r="1306" spans="2:2" ht="23.25" x14ac:dyDescent="0.35">
      <c r="B1306" s="19"/>
    </row>
    <row r="1307" spans="2:2" ht="23.25" x14ac:dyDescent="0.35">
      <c r="B1307" s="19"/>
    </row>
    <row r="1308" spans="2:2" ht="23.25" x14ac:dyDescent="0.35">
      <c r="B1308" s="19"/>
    </row>
    <row r="1309" spans="2:2" ht="23.25" x14ac:dyDescent="0.35">
      <c r="B1309" s="19"/>
    </row>
    <row r="1310" spans="2:2" ht="23.25" x14ac:dyDescent="0.35">
      <c r="B1310" s="19"/>
    </row>
    <row r="1311" spans="2:2" ht="23.25" x14ac:dyDescent="0.35">
      <c r="B1311" s="19"/>
    </row>
    <row r="1312" spans="2:2" ht="23.25" x14ac:dyDescent="0.35">
      <c r="B1312" s="19"/>
    </row>
    <row r="1313" spans="2:2" ht="23.25" x14ac:dyDescent="0.35">
      <c r="B1313" s="19"/>
    </row>
    <row r="1314" spans="2:2" ht="23.25" x14ac:dyDescent="0.35">
      <c r="B1314" s="19"/>
    </row>
    <row r="1315" spans="2:2" ht="23.25" x14ac:dyDescent="0.35">
      <c r="B1315" s="19"/>
    </row>
    <row r="1316" spans="2:2" ht="23.25" x14ac:dyDescent="0.35">
      <c r="B1316" s="19"/>
    </row>
    <row r="1317" spans="2:2" ht="23.25" x14ac:dyDescent="0.35">
      <c r="B1317" s="19"/>
    </row>
    <row r="1318" spans="2:2" ht="23.25" x14ac:dyDescent="0.35">
      <c r="B1318" s="19"/>
    </row>
    <row r="1319" spans="2:2" ht="23.25" x14ac:dyDescent="0.35">
      <c r="B1319" s="19"/>
    </row>
    <row r="1320" spans="2:2" ht="23.25" x14ac:dyDescent="0.35">
      <c r="B1320" s="19"/>
    </row>
    <row r="1321" spans="2:2" ht="23.25" x14ac:dyDescent="0.35">
      <c r="B1321" s="19"/>
    </row>
    <row r="1322" spans="2:2" ht="23.25" x14ac:dyDescent="0.35">
      <c r="B1322" s="19"/>
    </row>
    <row r="1323" spans="2:2" ht="23.25" x14ac:dyDescent="0.35">
      <c r="B1323" s="19"/>
    </row>
    <row r="1324" spans="2:2" ht="23.25" x14ac:dyDescent="0.35">
      <c r="B1324" s="19"/>
    </row>
    <row r="1325" spans="2:2" ht="23.25" x14ac:dyDescent="0.35">
      <c r="B1325" s="19"/>
    </row>
    <row r="1326" spans="2:2" ht="23.25" x14ac:dyDescent="0.35">
      <c r="B1326" s="19"/>
    </row>
    <row r="1327" spans="2:2" ht="23.25" x14ac:dyDescent="0.35">
      <c r="B1327" s="19"/>
    </row>
    <row r="1328" spans="2:2" ht="23.25" x14ac:dyDescent="0.35">
      <c r="B1328" s="19"/>
    </row>
    <row r="1329" spans="2:2" ht="23.25" x14ac:dyDescent="0.35">
      <c r="B1329" s="19"/>
    </row>
    <row r="1330" spans="2:2" ht="23.25" x14ac:dyDescent="0.35">
      <c r="B1330" s="19"/>
    </row>
    <row r="1331" spans="2:2" ht="23.25" x14ac:dyDescent="0.35">
      <c r="B1331" s="19"/>
    </row>
    <row r="1332" spans="2:2" ht="23.25" x14ac:dyDescent="0.35">
      <c r="B1332" s="19"/>
    </row>
    <row r="1333" spans="2:2" ht="23.25" x14ac:dyDescent="0.35">
      <c r="B1333" s="19"/>
    </row>
    <row r="1334" spans="2:2" ht="23.25" x14ac:dyDescent="0.35">
      <c r="B1334" s="19"/>
    </row>
    <row r="1335" spans="2:2" ht="23.25" x14ac:dyDescent="0.35">
      <c r="B1335" s="19"/>
    </row>
    <row r="1336" spans="2:2" ht="23.25" x14ac:dyDescent="0.35">
      <c r="B1336" s="19"/>
    </row>
    <row r="1337" spans="2:2" ht="23.25" x14ac:dyDescent="0.35">
      <c r="B1337" s="19"/>
    </row>
    <row r="1338" spans="2:2" ht="23.25" x14ac:dyDescent="0.35">
      <c r="B1338" s="19"/>
    </row>
    <row r="1339" spans="2:2" ht="23.25" x14ac:dyDescent="0.35">
      <c r="B1339" s="19"/>
    </row>
    <row r="1340" spans="2:2" ht="23.25" x14ac:dyDescent="0.35">
      <c r="B1340" s="19"/>
    </row>
    <row r="1341" spans="2:2" ht="23.25" x14ac:dyDescent="0.35">
      <c r="B1341" s="19"/>
    </row>
    <row r="1342" spans="2:2" ht="23.25" x14ac:dyDescent="0.35">
      <c r="B1342" s="19"/>
    </row>
    <row r="1343" spans="2:2" ht="23.25" x14ac:dyDescent="0.35">
      <c r="B1343" s="19"/>
    </row>
    <row r="1344" spans="2:2" ht="23.25" x14ac:dyDescent="0.35">
      <c r="B1344" s="19"/>
    </row>
    <row r="1345" spans="2:2" ht="23.25" x14ac:dyDescent="0.35">
      <c r="B1345" s="19"/>
    </row>
    <row r="1346" spans="2:2" ht="23.25" x14ac:dyDescent="0.35">
      <c r="B1346" s="19"/>
    </row>
    <row r="1347" spans="2:2" ht="23.25" x14ac:dyDescent="0.35">
      <c r="B1347" s="19"/>
    </row>
    <row r="1348" spans="2:2" ht="23.25" x14ac:dyDescent="0.35">
      <c r="B1348" s="19"/>
    </row>
    <row r="1349" spans="2:2" ht="23.25" x14ac:dyDescent="0.35">
      <c r="B1349" s="19"/>
    </row>
    <row r="1350" spans="2:2" ht="23.25" x14ac:dyDescent="0.35">
      <c r="B1350" s="19"/>
    </row>
    <row r="1351" spans="2:2" ht="23.25" x14ac:dyDescent="0.35">
      <c r="B1351" s="19"/>
    </row>
    <row r="1352" spans="2:2" ht="23.25" x14ac:dyDescent="0.35">
      <c r="B1352" s="19"/>
    </row>
    <row r="1353" spans="2:2" ht="23.25" x14ac:dyDescent="0.35">
      <c r="B1353" s="19"/>
    </row>
    <row r="1354" spans="2:2" ht="23.25" x14ac:dyDescent="0.35">
      <c r="B1354" s="19"/>
    </row>
    <row r="1355" spans="2:2" ht="23.25" x14ac:dyDescent="0.35">
      <c r="B1355" s="19"/>
    </row>
    <row r="1356" spans="2:2" ht="23.25" x14ac:dyDescent="0.35">
      <c r="B1356" s="19"/>
    </row>
    <row r="1357" spans="2:2" ht="23.25" x14ac:dyDescent="0.35">
      <c r="B1357" s="19"/>
    </row>
    <row r="1358" spans="2:2" ht="23.25" x14ac:dyDescent="0.35">
      <c r="B1358" s="19"/>
    </row>
    <row r="1359" spans="2:2" ht="23.25" x14ac:dyDescent="0.35">
      <c r="B1359" s="19"/>
    </row>
    <row r="1360" spans="2:2" ht="23.25" x14ac:dyDescent="0.35">
      <c r="B1360" s="19"/>
    </row>
    <row r="1361" spans="2:2" ht="23.25" x14ac:dyDescent="0.35">
      <c r="B1361" s="19"/>
    </row>
    <row r="1362" spans="2:2" ht="23.25" x14ac:dyDescent="0.35">
      <c r="B1362" s="19"/>
    </row>
    <row r="1363" spans="2:2" ht="23.25" x14ac:dyDescent="0.35">
      <c r="B1363" s="19"/>
    </row>
    <row r="1364" spans="2:2" ht="23.25" x14ac:dyDescent="0.35">
      <c r="B1364" s="19"/>
    </row>
    <row r="1365" spans="2:2" ht="23.25" x14ac:dyDescent="0.35">
      <c r="B1365" s="19"/>
    </row>
    <row r="1366" spans="2:2" ht="23.25" x14ac:dyDescent="0.35">
      <c r="B1366" s="19"/>
    </row>
    <row r="1367" spans="2:2" ht="23.25" x14ac:dyDescent="0.35">
      <c r="B1367" s="19"/>
    </row>
    <row r="1368" spans="2:2" ht="23.25" x14ac:dyDescent="0.35">
      <c r="B1368" s="19"/>
    </row>
    <row r="1369" spans="2:2" ht="23.25" x14ac:dyDescent="0.35">
      <c r="B1369" s="19"/>
    </row>
    <row r="1370" spans="2:2" ht="23.25" x14ac:dyDescent="0.35">
      <c r="B1370" s="19"/>
    </row>
    <row r="1371" spans="2:2" ht="23.25" x14ac:dyDescent="0.35">
      <c r="B1371" s="19"/>
    </row>
    <row r="1372" spans="2:2" ht="23.25" x14ac:dyDescent="0.35">
      <c r="B1372" s="19"/>
    </row>
    <row r="1373" spans="2:2" ht="23.25" x14ac:dyDescent="0.35">
      <c r="B1373" s="19"/>
    </row>
    <row r="1374" spans="2:2" ht="23.25" x14ac:dyDescent="0.35">
      <c r="B1374" s="19"/>
    </row>
    <row r="1375" spans="2:2" ht="23.25" x14ac:dyDescent="0.35">
      <c r="B1375" s="19"/>
    </row>
    <row r="1376" spans="2:2" ht="23.25" x14ac:dyDescent="0.35">
      <c r="B1376" s="19"/>
    </row>
    <row r="1377" spans="2:2" ht="23.25" x14ac:dyDescent="0.35">
      <c r="B1377" s="19"/>
    </row>
    <row r="1378" spans="2:2" ht="23.25" x14ac:dyDescent="0.35">
      <c r="B1378" s="19"/>
    </row>
    <row r="1379" spans="2:2" ht="23.25" x14ac:dyDescent="0.35">
      <c r="B1379" s="19"/>
    </row>
    <row r="1380" spans="2:2" ht="23.25" x14ac:dyDescent="0.35">
      <c r="B1380" s="19"/>
    </row>
    <row r="1381" spans="2:2" ht="23.25" x14ac:dyDescent="0.35">
      <c r="B1381" s="19"/>
    </row>
    <row r="1382" spans="2:2" ht="23.25" x14ac:dyDescent="0.35">
      <c r="B1382" s="19"/>
    </row>
    <row r="1383" spans="2:2" ht="23.25" x14ac:dyDescent="0.35">
      <c r="B1383" s="19"/>
    </row>
    <row r="1384" spans="2:2" ht="23.25" x14ac:dyDescent="0.35">
      <c r="B1384" s="19"/>
    </row>
    <row r="1385" spans="2:2" ht="23.25" x14ac:dyDescent="0.35">
      <c r="B1385" s="19"/>
    </row>
    <row r="1386" spans="2:2" ht="23.25" x14ac:dyDescent="0.35">
      <c r="B1386" s="19"/>
    </row>
    <row r="1387" spans="2:2" ht="23.25" x14ac:dyDescent="0.35">
      <c r="B1387" s="19"/>
    </row>
    <row r="1388" spans="2:2" ht="23.25" x14ac:dyDescent="0.35">
      <c r="B1388" s="19"/>
    </row>
    <row r="1389" spans="2:2" ht="23.25" x14ac:dyDescent="0.35">
      <c r="B1389" s="19"/>
    </row>
    <row r="1390" spans="2:2" ht="23.25" x14ac:dyDescent="0.35">
      <c r="B1390" s="19"/>
    </row>
    <row r="1391" spans="2:2" ht="23.25" x14ac:dyDescent="0.35">
      <c r="B1391" s="19"/>
    </row>
    <row r="1392" spans="2:2" ht="23.25" x14ac:dyDescent="0.35">
      <c r="B1392" s="19"/>
    </row>
    <row r="1393" spans="2:2" ht="23.25" x14ac:dyDescent="0.35">
      <c r="B1393" s="19"/>
    </row>
    <row r="1394" spans="2:2" ht="23.25" x14ac:dyDescent="0.35">
      <c r="B1394" s="19"/>
    </row>
    <row r="1395" spans="2:2" ht="23.25" x14ac:dyDescent="0.35">
      <c r="B1395" s="19"/>
    </row>
    <row r="1396" spans="2:2" ht="23.25" x14ac:dyDescent="0.35">
      <c r="B1396" s="19"/>
    </row>
    <row r="1397" spans="2:2" ht="23.25" x14ac:dyDescent="0.35">
      <c r="B1397" s="19"/>
    </row>
    <row r="1398" spans="2:2" ht="23.25" x14ac:dyDescent="0.35">
      <c r="B1398" s="19"/>
    </row>
    <row r="1399" spans="2:2" ht="23.25" x14ac:dyDescent="0.35">
      <c r="B1399" s="19"/>
    </row>
    <row r="1400" spans="2:2" ht="23.25" x14ac:dyDescent="0.35">
      <c r="B1400" s="19"/>
    </row>
    <row r="1401" spans="2:2" ht="23.25" x14ac:dyDescent="0.35">
      <c r="B1401" s="19"/>
    </row>
    <row r="1402" spans="2:2" ht="23.25" x14ac:dyDescent="0.35">
      <c r="B1402" s="19"/>
    </row>
    <row r="1403" spans="2:2" ht="23.25" x14ac:dyDescent="0.35">
      <c r="B1403" s="19"/>
    </row>
    <row r="1404" spans="2:2" ht="23.25" x14ac:dyDescent="0.35">
      <c r="B1404" s="19"/>
    </row>
    <row r="1405" spans="2:2" ht="23.25" x14ac:dyDescent="0.35">
      <c r="B1405" s="19"/>
    </row>
    <row r="1406" spans="2:2" ht="23.25" x14ac:dyDescent="0.35">
      <c r="B1406" s="19"/>
    </row>
    <row r="1407" spans="2:2" ht="23.25" x14ac:dyDescent="0.35">
      <c r="B1407" s="19"/>
    </row>
    <row r="1408" spans="2:2" ht="23.25" x14ac:dyDescent="0.35">
      <c r="B1408" s="19"/>
    </row>
    <row r="1409" spans="2:2" ht="23.25" x14ac:dyDescent="0.35">
      <c r="B1409" s="19"/>
    </row>
    <row r="1410" spans="2:2" ht="23.25" x14ac:dyDescent="0.35">
      <c r="B1410" s="19"/>
    </row>
    <row r="1411" spans="2:2" ht="23.25" x14ac:dyDescent="0.35">
      <c r="B1411" s="19"/>
    </row>
    <row r="1412" spans="2:2" ht="23.25" x14ac:dyDescent="0.35">
      <c r="B1412" s="19"/>
    </row>
    <row r="1413" spans="2:2" ht="23.25" x14ac:dyDescent="0.35">
      <c r="B1413" s="19"/>
    </row>
    <row r="1414" spans="2:2" ht="23.25" x14ac:dyDescent="0.35">
      <c r="B1414" s="19"/>
    </row>
    <row r="1415" spans="2:2" ht="23.25" x14ac:dyDescent="0.35">
      <c r="B1415" s="19"/>
    </row>
    <row r="1416" spans="2:2" ht="23.25" x14ac:dyDescent="0.35">
      <c r="B1416" s="19"/>
    </row>
    <row r="1417" spans="2:2" ht="23.25" x14ac:dyDescent="0.35">
      <c r="B1417" s="19"/>
    </row>
    <row r="1418" spans="2:2" ht="23.25" x14ac:dyDescent="0.35">
      <c r="B1418" s="19"/>
    </row>
    <row r="1419" spans="2:2" ht="23.25" x14ac:dyDescent="0.35">
      <c r="B1419" s="19"/>
    </row>
    <row r="1420" spans="2:2" ht="23.25" x14ac:dyDescent="0.35">
      <c r="B1420" s="19"/>
    </row>
    <row r="1421" spans="2:2" ht="23.25" x14ac:dyDescent="0.35">
      <c r="B1421" s="19"/>
    </row>
    <row r="1422" spans="2:2" ht="23.25" x14ac:dyDescent="0.35">
      <c r="B1422" s="19"/>
    </row>
    <row r="1423" spans="2:2" ht="23.25" x14ac:dyDescent="0.35">
      <c r="B1423" s="19"/>
    </row>
    <row r="1424" spans="2:2" ht="23.25" x14ac:dyDescent="0.35">
      <c r="B1424" s="19"/>
    </row>
    <row r="1425" spans="2:2" ht="23.25" x14ac:dyDescent="0.35">
      <c r="B1425" s="19"/>
    </row>
    <row r="1426" spans="2:2" ht="23.25" x14ac:dyDescent="0.35">
      <c r="B1426" s="19"/>
    </row>
    <row r="1427" spans="2:2" ht="23.25" x14ac:dyDescent="0.35">
      <c r="B1427" s="19"/>
    </row>
    <row r="1428" spans="2:2" ht="23.25" x14ac:dyDescent="0.35">
      <c r="B1428" s="19"/>
    </row>
    <row r="1429" spans="2:2" ht="23.25" x14ac:dyDescent="0.35">
      <c r="B1429" s="19"/>
    </row>
    <row r="1430" spans="2:2" ht="23.25" x14ac:dyDescent="0.35">
      <c r="B1430" s="19"/>
    </row>
    <row r="1431" spans="2:2" ht="23.25" x14ac:dyDescent="0.35">
      <c r="B1431" s="19"/>
    </row>
    <row r="1432" spans="2:2" ht="23.25" x14ac:dyDescent="0.35">
      <c r="B1432" s="19"/>
    </row>
    <row r="1433" spans="2:2" ht="23.25" x14ac:dyDescent="0.35">
      <c r="B1433" s="19"/>
    </row>
    <row r="1434" spans="2:2" ht="23.25" x14ac:dyDescent="0.35">
      <c r="B1434" s="19"/>
    </row>
    <row r="1435" spans="2:2" ht="23.25" x14ac:dyDescent="0.35">
      <c r="B1435" s="19"/>
    </row>
    <row r="1436" spans="2:2" ht="23.25" x14ac:dyDescent="0.35">
      <c r="B1436" s="19"/>
    </row>
    <row r="1437" spans="2:2" ht="23.25" x14ac:dyDescent="0.35">
      <c r="B1437" s="19"/>
    </row>
    <row r="1438" spans="2:2" ht="23.25" x14ac:dyDescent="0.35">
      <c r="B1438" s="19"/>
    </row>
    <row r="1439" spans="2:2" ht="23.25" x14ac:dyDescent="0.35">
      <c r="B1439" s="19"/>
    </row>
    <row r="1440" spans="2:2" ht="23.25" x14ac:dyDescent="0.35">
      <c r="B1440" s="19"/>
    </row>
    <row r="1441" spans="2:2" ht="23.25" x14ac:dyDescent="0.35">
      <c r="B1441" s="19"/>
    </row>
    <row r="1442" spans="2:2" ht="23.25" x14ac:dyDescent="0.35">
      <c r="B1442" s="19"/>
    </row>
    <row r="1443" spans="2:2" ht="23.25" x14ac:dyDescent="0.35">
      <c r="B1443" s="19"/>
    </row>
    <row r="1444" spans="2:2" ht="23.25" x14ac:dyDescent="0.35">
      <c r="B1444" s="19"/>
    </row>
    <row r="1445" spans="2:2" ht="23.25" x14ac:dyDescent="0.35">
      <c r="B1445" s="19"/>
    </row>
    <row r="1446" spans="2:2" ht="23.25" x14ac:dyDescent="0.35">
      <c r="B1446" s="19"/>
    </row>
    <row r="1447" spans="2:2" ht="23.25" x14ac:dyDescent="0.35">
      <c r="B1447" s="19"/>
    </row>
    <row r="1448" spans="2:2" ht="23.25" x14ac:dyDescent="0.35">
      <c r="B1448" s="19"/>
    </row>
    <row r="1449" spans="2:2" ht="23.25" x14ac:dyDescent="0.35">
      <c r="B1449" s="19"/>
    </row>
    <row r="1450" spans="2:2" ht="23.25" x14ac:dyDescent="0.35">
      <c r="B1450" s="19"/>
    </row>
    <row r="1451" spans="2:2" ht="23.25" x14ac:dyDescent="0.35">
      <c r="B1451" s="19"/>
    </row>
    <row r="1452" spans="2:2" ht="23.25" x14ac:dyDescent="0.35">
      <c r="B1452" s="19"/>
    </row>
    <row r="1453" spans="2:2" ht="23.25" x14ac:dyDescent="0.35">
      <c r="B1453" s="19"/>
    </row>
    <row r="1454" spans="2:2" ht="23.25" x14ac:dyDescent="0.35">
      <c r="B1454" s="19"/>
    </row>
    <row r="1455" spans="2:2" ht="23.25" x14ac:dyDescent="0.35">
      <c r="B1455" s="19"/>
    </row>
    <row r="1456" spans="2:2" ht="23.25" x14ac:dyDescent="0.35">
      <c r="B1456" s="19"/>
    </row>
    <row r="1457" spans="2:2" ht="23.25" x14ac:dyDescent="0.35">
      <c r="B1457" s="19"/>
    </row>
    <row r="1458" spans="2:2" ht="23.25" x14ac:dyDescent="0.35">
      <c r="B1458" s="19"/>
    </row>
    <row r="1459" spans="2:2" ht="23.25" x14ac:dyDescent="0.35">
      <c r="B1459" s="19"/>
    </row>
    <row r="1460" spans="2:2" ht="23.25" x14ac:dyDescent="0.35">
      <c r="B1460" s="19"/>
    </row>
    <row r="1461" spans="2:2" ht="23.25" x14ac:dyDescent="0.35">
      <c r="B1461" s="19"/>
    </row>
    <row r="1462" spans="2:2" ht="23.25" x14ac:dyDescent="0.35">
      <c r="B1462" s="19"/>
    </row>
    <row r="1463" spans="2:2" ht="23.25" x14ac:dyDescent="0.35">
      <c r="B1463" s="19"/>
    </row>
    <row r="1464" spans="2:2" ht="23.25" x14ac:dyDescent="0.35">
      <c r="B1464" s="19"/>
    </row>
    <row r="1465" spans="2:2" ht="23.25" x14ac:dyDescent="0.35">
      <c r="B1465" s="19"/>
    </row>
    <row r="1466" spans="2:2" ht="23.25" x14ac:dyDescent="0.35">
      <c r="B1466" s="19"/>
    </row>
    <row r="1467" spans="2:2" ht="23.25" x14ac:dyDescent="0.35">
      <c r="B1467" s="19"/>
    </row>
    <row r="1468" spans="2:2" ht="23.25" x14ac:dyDescent="0.35">
      <c r="B1468" s="19"/>
    </row>
    <row r="1469" spans="2:2" ht="23.25" x14ac:dyDescent="0.35">
      <c r="B1469" s="19"/>
    </row>
    <row r="1470" spans="2:2" ht="23.25" x14ac:dyDescent="0.35">
      <c r="B1470" s="19"/>
    </row>
    <row r="1471" spans="2:2" ht="23.25" x14ac:dyDescent="0.35">
      <c r="B1471" s="19"/>
    </row>
    <row r="1472" spans="2:2" ht="23.25" x14ac:dyDescent="0.35">
      <c r="B1472" s="19"/>
    </row>
    <row r="1473" spans="2:2" ht="23.25" x14ac:dyDescent="0.35">
      <c r="B1473" s="19"/>
    </row>
    <row r="1474" spans="2:2" ht="23.25" x14ac:dyDescent="0.35">
      <c r="B1474" s="19"/>
    </row>
    <row r="1475" spans="2:2" ht="23.25" x14ac:dyDescent="0.35">
      <c r="B1475" s="19"/>
    </row>
    <row r="1476" spans="2:2" ht="23.25" x14ac:dyDescent="0.35">
      <c r="B1476" s="19"/>
    </row>
    <row r="1477" spans="2:2" ht="23.25" x14ac:dyDescent="0.35">
      <c r="B1477" s="19"/>
    </row>
    <row r="1478" spans="2:2" ht="23.25" x14ac:dyDescent="0.35">
      <c r="B1478" s="19"/>
    </row>
    <row r="1479" spans="2:2" ht="23.25" x14ac:dyDescent="0.35">
      <c r="B1479" s="19"/>
    </row>
    <row r="1480" spans="2:2" ht="23.25" x14ac:dyDescent="0.35">
      <c r="B1480" s="19"/>
    </row>
    <row r="1481" spans="2:2" ht="23.25" x14ac:dyDescent="0.35">
      <c r="B1481" s="19"/>
    </row>
    <row r="1482" spans="2:2" ht="23.25" x14ac:dyDescent="0.35">
      <c r="B1482" s="19"/>
    </row>
    <row r="1483" spans="2:2" ht="23.25" x14ac:dyDescent="0.35">
      <c r="B1483" s="19"/>
    </row>
    <row r="1484" spans="2:2" ht="23.25" x14ac:dyDescent="0.35">
      <c r="B1484" s="19"/>
    </row>
    <row r="1485" spans="2:2" ht="23.25" x14ac:dyDescent="0.35">
      <c r="B1485" s="19"/>
    </row>
    <row r="1486" spans="2:2" ht="23.25" x14ac:dyDescent="0.35">
      <c r="B1486" s="19"/>
    </row>
    <row r="1487" spans="2:2" ht="23.25" x14ac:dyDescent="0.35">
      <c r="B1487" s="19"/>
    </row>
    <row r="1488" spans="2:2" ht="23.25" x14ac:dyDescent="0.35">
      <c r="B1488" s="19"/>
    </row>
    <row r="1489" spans="2:2" ht="23.25" x14ac:dyDescent="0.35">
      <c r="B1489" s="19"/>
    </row>
    <row r="1490" spans="2:2" ht="23.25" x14ac:dyDescent="0.35">
      <c r="B1490" s="19"/>
    </row>
    <row r="1491" spans="2:2" ht="23.25" x14ac:dyDescent="0.35">
      <c r="B1491" s="19"/>
    </row>
    <row r="1492" spans="2:2" ht="23.25" x14ac:dyDescent="0.35">
      <c r="B1492" s="19"/>
    </row>
    <row r="1493" spans="2:2" ht="23.25" x14ac:dyDescent="0.35">
      <c r="B1493" s="19"/>
    </row>
    <row r="1494" spans="2:2" ht="23.25" x14ac:dyDescent="0.35">
      <c r="B1494" s="19"/>
    </row>
    <row r="1495" spans="2:2" ht="23.25" x14ac:dyDescent="0.35">
      <c r="B1495" s="19"/>
    </row>
    <row r="1496" spans="2:2" ht="23.25" x14ac:dyDescent="0.35">
      <c r="B1496" s="19"/>
    </row>
    <row r="1497" spans="2:2" ht="23.25" x14ac:dyDescent="0.35">
      <c r="B1497" s="19"/>
    </row>
    <row r="1498" spans="2:2" ht="23.25" x14ac:dyDescent="0.35">
      <c r="B1498" s="19"/>
    </row>
    <row r="1499" spans="2:2" ht="23.25" x14ac:dyDescent="0.35">
      <c r="B1499" s="19"/>
    </row>
    <row r="1500" spans="2:2" ht="23.25" x14ac:dyDescent="0.35">
      <c r="B1500" s="19"/>
    </row>
    <row r="1501" spans="2:2" ht="23.25" x14ac:dyDescent="0.35">
      <c r="B1501" s="19"/>
    </row>
    <row r="1502" spans="2:2" ht="23.25" x14ac:dyDescent="0.35">
      <c r="B1502" s="19"/>
    </row>
    <row r="1503" spans="2:2" ht="23.25" x14ac:dyDescent="0.35">
      <c r="B1503" s="19"/>
    </row>
    <row r="1504" spans="2:2" ht="23.25" x14ac:dyDescent="0.35">
      <c r="B1504" s="19"/>
    </row>
    <row r="1505" spans="2:2" ht="23.25" x14ac:dyDescent="0.35">
      <c r="B1505" s="19"/>
    </row>
    <row r="1506" spans="2:2" ht="23.25" x14ac:dyDescent="0.35">
      <c r="B1506" s="19"/>
    </row>
    <row r="1507" spans="2:2" ht="23.25" x14ac:dyDescent="0.35">
      <c r="B1507" s="19"/>
    </row>
    <row r="1508" spans="2:2" ht="23.25" x14ac:dyDescent="0.35">
      <c r="B1508" s="19"/>
    </row>
    <row r="1509" spans="2:2" ht="23.25" x14ac:dyDescent="0.35">
      <c r="B1509" s="19"/>
    </row>
    <row r="1510" spans="2:2" ht="23.25" x14ac:dyDescent="0.35">
      <c r="B1510" s="19"/>
    </row>
    <row r="1511" spans="2:2" ht="23.25" x14ac:dyDescent="0.35">
      <c r="B1511" s="19"/>
    </row>
    <row r="1512" spans="2:2" ht="23.25" x14ac:dyDescent="0.35">
      <c r="B1512" s="19"/>
    </row>
    <row r="1513" spans="2:2" ht="23.25" x14ac:dyDescent="0.35">
      <c r="B1513" s="19"/>
    </row>
    <row r="1514" spans="2:2" ht="23.25" x14ac:dyDescent="0.35">
      <c r="B1514" s="19"/>
    </row>
    <row r="1515" spans="2:2" ht="23.25" x14ac:dyDescent="0.35">
      <c r="B1515" s="19"/>
    </row>
    <row r="1516" spans="2:2" ht="23.25" x14ac:dyDescent="0.35">
      <c r="B1516" s="19"/>
    </row>
    <row r="1517" spans="2:2" ht="23.25" x14ac:dyDescent="0.35">
      <c r="B1517" s="19"/>
    </row>
    <row r="1518" spans="2:2" ht="23.25" x14ac:dyDescent="0.35">
      <c r="B1518" s="19"/>
    </row>
    <row r="1519" spans="2:2" ht="23.25" x14ac:dyDescent="0.35">
      <c r="B1519" s="19"/>
    </row>
    <row r="1520" spans="2:2" ht="23.25" x14ac:dyDescent="0.35">
      <c r="B1520" s="19"/>
    </row>
    <row r="1521" spans="2:2" ht="23.25" x14ac:dyDescent="0.35">
      <c r="B1521" s="19"/>
    </row>
    <row r="1522" spans="2:2" ht="23.25" x14ac:dyDescent="0.35">
      <c r="B1522" s="19"/>
    </row>
    <row r="1523" spans="2:2" ht="23.25" x14ac:dyDescent="0.35">
      <c r="B1523" s="19"/>
    </row>
    <row r="1524" spans="2:2" ht="23.25" x14ac:dyDescent="0.35">
      <c r="B1524" s="19"/>
    </row>
    <row r="1525" spans="2:2" ht="23.25" x14ac:dyDescent="0.35">
      <c r="B1525" s="19"/>
    </row>
    <row r="1526" spans="2:2" ht="23.25" x14ac:dyDescent="0.35">
      <c r="B1526" s="19"/>
    </row>
    <row r="1527" spans="2:2" ht="23.25" x14ac:dyDescent="0.35">
      <c r="B1527" s="19"/>
    </row>
    <row r="1528" spans="2:2" ht="23.25" x14ac:dyDescent="0.35">
      <c r="B1528" s="19"/>
    </row>
    <row r="1529" spans="2:2" ht="23.25" x14ac:dyDescent="0.35">
      <c r="B1529" s="19"/>
    </row>
    <row r="1530" spans="2:2" ht="23.25" x14ac:dyDescent="0.35">
      <c r="B1530" s="19"/>
    </row>
    <row r="1531" spans="2:2" ht="23.25" x14ac:dyDescent="0.35">
      <c r="B1531" s="19"/>
    </row>
    <row r="1532" spans="2:2" ht="23.25" x14ac:dyDescent="0.35">
      <c r="B1532" s="19"/>
    </row>
    <row r="1533" spans="2:2" ht="23.25" x14ac:dyDescent="0.35">
      <c r="B1533" s="19"/>
    </row>
    <row r="1534" spans="2:2" ht="23.25" x14ac:dyDescent="0.35">
      <c r="B1534" s="19"/>
    </row>
    <row r="1535" spans="2:2" ht="23.25" x14ac:dyDescent="0.35">
      <c r="B1535" s="19"/>
    </row>
    <row r="1536" spans="2:2" ht="23.25" x14ac:dyDescent="0.35">
      <c r="B1536" s="19"/>
    </row>
    <row r="1537" spans="2:2" ht="23.25" x14ac:dyDescent="0.35">
      <c r="B1537" s="19"/>
    </row>
    <row r="1538" spans="2:2" ht="23.25" x14ac:dyDescent="0.35">
      <c r="B1538" s="19"/>
    </row>
    <row r="1539" spans="2:2" ht="23.25" x14ac:dyDescent="0.35">
      <c r="B1539" s="19"/>
    </row>
    <row r="1540" spans="2:2" ht="23.25" x14ac:dyDescent="0.35">
      <c r="B1540" s="19"/>
    </row>
    <row r="1541" spans="2:2" ht="23.25" x14ac:dyDescent="0.35">
      <c r="B1541" s="19"/>
    </row>
    <row r="1542" spans="2:2" ht="23.25" x14ac:dyDescent="0.35">
      <c r="B1542" s="19"/>
    </row>
    <row r="1543" spans="2:2" ht="23.25" x14ac:dyDescent="0.35">
      <c r="B1543" s="19"/>
    </row>
    <row r="1544" spans="2:2" ht="23.25" x14ac:dyDescent="0.35">
      <c r="B1544" s="19"/>
    </row>
    <row r="1545" spans="2:2" ht="23.25" x14ac:dyDescent="0.35">
      <c r="B1545" s="19"/>
    </row>
    <row r="1546" spans="2:2" ht="23.25" x14ac:dyDescent="0.35">
      <c r="B1546" s="19"/>
    </row>
    <row r="1547" spans="2:2" ht="23.25" x14ac:dyDescent="0.35">
      <c r="B1547" s="19"/>
    </row>
    <row r="1548" spans="2:2" ht="23.25" x14ac:dyDescent="0.35">
      <c r="B1548" s="19"/>
    </row>
    <row r="1549" spans="2:2" ht="23.25" x14ac:dyDescent="0.35">
      <c r="B1549" s="19"/>
    </row>
    <row r="1550" spans="2:2" ht="23.25" x14ac:dyDescent="0.35">
      <c r="B1550" s="19"/>
    </row>
    <row r="1551" spans="2:2" ht="23.25" x14ac:dyDescent="0.35">
      <c r="B1551" s="19"/>
    </row>
    <row r="1552" spans="2:2" ht="23.25" x14ac:dyDescent="0.35">
      <c r="B1552" s="19"/>
    </row>
    <row r="1553" spans="2:2" ht="23.25" x14ac:dyDescent="0.35">
      <c r="B1553" s="19"/>
    </row>
    <row r="1554" spans="2:2" ht="23.25" x14ac:dyDescent="0.35">
      <c r="B1554" s="19"/>
    </row>
    <row r="1555" spans="2:2" ht="23.25" x14ac:dyDescent="0.35">
      <c r="B1555" s="19"/>
    </row>
    <row r="1556" spans="2:2" ht="23.25" x14ac:dyDescent="0.35">
      <c r="B1556" s="19"/>
    </row>
    <row r="1557" spans="2:2" ht="23.25" x14ac:dyDescent="0.35">
      <c r="B1557" s="19"/>
    </row>
    <row r="1558" spans="2:2" ht="23.25" x14ac:dyDescent="0.35">
      <c r="B1558" s="19"/>
    </row>
    <row r="1559" spans="2:2" ht="23.25" x14ac:dyDescent="0.35">
      <c r="B1559" s="19"/>
    </row>
    <row r="1560" spans="2:2" ht="23.25" x14ac:dyDescent="0.35">
      <c r="B1560" s="19"/>
    </row>
    <row r="1561" spans="2:2" ht="23.25" x14ac:dyDescent="0.35">
      <c r="B1561" s="19"/>
    </row>
    <row r="1562" spans="2:2" ht="23.25" x14ac:dyDescent="0.35">
      <c r="B1562" s="19"/>
    </row>
    <row r="1563" spans="2:2" ht="23.25" x14ac:dyDescent="0.35">
      <c r="B1563" s="19"/>
    </row>
    <row r="1564" spans="2:2" ht="23.25" x14ac:dyDescent="0.35">
      <c r="B1564" s="19"/>
    </row>
    <row r="1565" spans="2:2" ht="23.25" x14ac:dyDescent="0.35">
      <c r="B1565" s="19"/>
    </row>
    <row r="1566" spans="2:2" ht="23.25" x14ac:dyDescent="0.35">
      <c r="B1566" s="19"/>
    </row>
    <row r="1567" spans="2:2" ht="23.25" x14ac:dyDescent="0.35">
      <c r="B1567" s="19"/>
    </row>
    <row r="1568" spans="2:2" ht="23.25" x14ac:dyDescent="0.35">
      <c r="B1568" s="19"/>
    </row>
    <row r="1569" spans="2:2" ht="23.25" x14ac:dyDescent="0.35">
      <c r="B1569" s="19"/>
    </row>
    <row r="1570" spans="2:2" ht="23.25" x14ac:dyDescent="0.35">
      <c r="B1570" s="19"/>
    </row>
    <row r="1571" spans="2:2" ht="23.25" x14ac:dyDescent="0.35">
      <c r="B1571" s="19"/>
    </row>
    <row r="1572" spans="2:2" ht="23.25" x14ac:dyDescent="0.35">
      <c r="B1572" s="19"/>
    </row>
    <row r="1573" spans="2:2" ht="23.25" x14ac:dyDescent="0.35">
      <c r="B1573" s="19"/>
    </row>
    <row r="1574" spans="2:2" ht="23.25" x14ac:dyDescent="0.35">
      <c r="B1574" s="19"/>
    </row>
    <row r="1575" spans="2:2" ht="23.25" x14ac:dyDescent="0.35">
      <c r="B1575" s="19"/>
    </row>
    <row r="1576" spans="2:2" ht="23.25" x14ac:dyDescent="0.35">
      <c r="B1576" s="19"/>
    </row>
    <row r="1577" spans="2:2" ht="23.25" x14ac:dyDescent="0.35">
      <c r="B1577" s="19"/>
    </row>
    <row r="1578" spans="2:2" ht="23.25" x14ac:dyDescent="0.35">
      <c r="B1578" s="19"/>
    </row>
    <row r="1579" spans="2:2" ht="23.25" x14ac:dyDescent="0.35">
      <c r="B1579" s="19"/>
    </row>
    <row r="1580" spans="2:2" ht="23.25" x14ac:dyDescent="0.35">
      <c r="B1580" s="19"/>
    </row>
    <row r="1581" spans="2:2" ht="23.25" x14ac:dyDescent="0.35">
      <c r="B1581" s="19"/>
    </row>
    <row r="1582" spans="2:2" ht="23.25" x14ac:dyDescent="0.35">
      <c r="B1582" s="19"/>
    </row>
    <row r="1583" spans="2:2" ht="23.25" x14ac:dyDescent="0.35">
      <c r="B1583" s="19"/>
    </row>
    <row r="1584" spans="2:2" ht="23.25" x14ac:dyDescent="0.35">
      <c r="B1584" s="19"/>
    </row>
    <row r="1585" spans="2:2" ht="23.25" x14ac:dyDescent="0.35">
      <c r="B1585" s="19"/>
    </row>
    <row r="1586" spans="2:2" ht="23.25" x14ac:dyDescent="0.35">
      <c r="B1586" s="19"/>
    </row>
    <row r="1587" spans="2:2" ht="23.25" x14ac:dyDescent="0.35">
      <c r="B1587" s="19"/>
    </row>
    <row r="1588" spans="2:2" ht="23.25" x14ac:dyDescent="0.35">
      <c r="B1588" s="19"/>
    </row>
    <row r="1589" spans="2:2" ht="23.25" x14ac:dyDescent="0.35">
      <c r="B1589" s="19"/>
    </row>
    <row r="1590" spans="2:2" ht="23.25" x14ac:dyDescent="0.35">
      <c r="B1590" s="19"/>
    </row>
    <row r="1591" spans="2:2" ht="23.25" x14ac:dyDescent="0.35">
      <c r="B1591" s="19"/>
    </row>
    <row r="1592" spans="2:2" ht="23.25" x14ac:dyDescent="0.35">
      <c r="B1592" s="19"/>
    </row>
    <row r="1593" spans="2:2" ht="23.25" x14ac:dyDescent="0.35">
      <c r="B1593" s="19"/>
    </row>
    <row r="1594" spans="2:2" ht="23.25" x14ac:dyDescent="0.35">
      <c r="B1594" s="19"/>
    </row>
    <row r="1595" spans="2:2" ht="23.25" x14ac:dyDescent="0.35">
      <c r="B1595" s="19"/>
    </row>
    <row r="1596" spans="2:2" ht="23.25" x14ac:dyDescent="0.35">
      <c r="B1596" s="19"/>
    </row>
    <row r="1597" spans="2:2" ht="23.25" x14ac:dyDescent="0.35">
      <c r="B1597" s="19"/>
    </row>
    <row r="1598" spans="2:2" ht="23.25" x14ac:dyDescent="0.35">
      <c r="B1598" s="19"/>
    </row>
    <row r="1599" spans="2:2" ht="23.25" x14ac:dyDescent="0.35">
      <c r="B1599" s="19"/>
    </row>
    <row r="1600" spans="2:2" ht="23.25" x14ac:dyDescent="0.35">
      <c r="B1600" s="19"/>
    </row>
    <row r="1601" spans="2:2" ht="23.25" x14ac:dyDescent="0.35">
      <c r="B1601" s="19"/>
    </row>
    <row r="1602" spans="2:2" ht="23.25" x14ac:dyDescent="0.35">
      <c r="B1602" s="19"/>
    </row>
    <row r="1603" spans="2:2" ht="23.25" x14ac:dyDescent="0.35">
      <c r="B1603" s="19"/>
    </row>
    <row r="1604" spans="2:2" ht="23.25" x14ac:dyDescent="0.35">
      <c r="B1604" s="19"/>
    </row>
    <row r="1605" spans="2:2" ht="23.25" x14ac:dyDescent="0.35">
      <c r="B1605" s="19"/>
    </row>
    <row r="1606" spans="2:2" ht="23.25" x14ac:dyDescent="0.35">
      <c r="B1606" s="19"/>
    </row>
    <row r="1607" spans="2:2" ht="23.25" x14ac:dyDescent="0.35">
      <c r="B1607" s="19"/>
    </row>
    <row r="1608" spans="2:2" ht="23.25" x14ac:dyDescent="0.35">
      <c r="B1608" s="19"/>
    </row>
    <row r="1609" spans="2:2" ht="23.25" x14ac:dyDescent="0.35">
      <c r="B1609" s="19"/>
    </row>
    <row r="1610" spans="2:2" ht="23.25" x14ac:dyDescent="0.35">
      <c r="B1610" s="19"/>
    </row>
    <row r="1611" spans="2:2" ht="23.25" x14ac:dyDescent="0.35">
      <c r="B1611" s="19"/>
    </row>
    <row r="1612" spans="2:2" ht="23.25" x14ac:dyDescent="0.35">
      <c r="B1612" s="19"/>
    </row>
    <row r="1613" spans="2:2" ht="23.25" x14ac:dyDescent="0.35">
      <c r="B1613" s="19"/>
    </row>
    <row r="1614" spans="2:2" ht="23.25" x14ac:dyDescent="0.35">
      <c r="B1614" s="19"/>
    </row>
    <row r="1615" spans="2:2" ht="23.25" x14ac:dyDescent="0.35">
      <c r="B1615" s="19"/>
    </row>
    <row r="1616" spans="2:2" ht="23.25" x14ac:dyDescent="0.35">
      <c r="B1616" s="19"/>
    </row>
    <row r="1617" spans="2:2" ht="23.25" x14ac:dyDescent="0.35">
      <c r="B1617" s="19"/>
    </row>
    <row r="1618" spans="2:2" ht="23.25" x14ac:dyDescent="0.35">
      <c r="B1618" s="19"/>
    </row>
    <row r="1619" spans="2:2" ht="23.25" x14ac:dyDescent="0.35">
      <c r="B1619" s="19"/>
    </row>
    <row r="1620" spans="2:2" ht="23.25" x14ac:dyDescent="0.35">
      <c r="B1620" s="19"/>
    </row>
    <row r="1621" spans="2:2" ht="23.25" x14ac:dyDescent="0.35">
      <c r="B1621" s="19"/>
    </row>
    <row r="1622" spans="2:2" ht="23.25" x14ac:dyDescent="0.35">
      <c r="B1622" s="19"/>
    </row>
    <row r="1623" spans="2:2" ht="23.25" x14ac:dyDescent="0.35">
      <c r="B1623" s="19"/>
    </row>
    <row r="1624" spans="2:2" ht="23.25" x14ac:dyDescent="0.35">
      <c r="B1624" s="19"/>
    </row>
    <row r="1625" spans="2:2" ht="23.25" x14ac:dyDescent="0.35">
      <c r="B1625" s="19"/>
    </row>
    <row r="1626" spans="2:2" ht="23.25" x14ac:dyDescent="0.35">
      <c r="B1626" s="19"/>
    </row>
    <row r="1627" spans="2:2" ht="23.25" x14ac:dyDescent="0.35">
      <c r="B1627" s="19"/>
    </row>
    <row r="1628" spans="2:2" ht="23.25" x14ac:dyDescent="0.35">
      <c r="B1628" s="19"/>
    </row>
    <row r="1629" spans="2:2" ht="23.25" x14ac:dyDescent="0.35">
      <c r="B1629" s="19"/>
    </row>
    <row r="1630" spans="2:2" ht="23.25" x14ac:dyDescent="0.35">
      <c r="B1630" s="19"/>
    </row>
    <row r="1631" spans="2:2" ht="23.25" x14ac:dyDescent="0.35">
      <c r="B1631" s="19"/>
    </row>
    <row r="1632" spans="2:2" ht="23.25" x14ac:dyDescent="0.35">
      <c r="B1632" s="19"/>
    </row>
    <row r="1633" spans="2:2" ht="23.25" x14ac:dyDescent="0.35">
      <c r="B1633" s="19"/>
    </row>
    <row r="1634" spans="2:2" ht="23.25" x14ac:dyDescent="0.35">
      <c r="B1634" s="19"/>
    </row>
    <row r="1635" spans="2:2" ht="23.25" x14ac:dyDescent="0.35">
      <c r="B1635" s="19"/>
    </row>
    <row r="1636" spans="2:2" ht="23.25" x14ac:dyDescent="0.35">
      <c r="B1636" s="19"/>
    </row>
    <row r="1637" spans="2:2" ht="23.25" x14ac:dyDescent="0.35">
      <c r="B1637" s="19"/>
    </row>
    <row r="1638" spans="2:2" ht="23.25" x14ac:dyDescent="0.35">
      <c r="B1638" s="19"/>
    </row>
    <row r="1639" spans="2:2" ht="23.25" x14ac:dyDescent="0.35">
      <c r="B1639" s="19"/>
    </row>
    <row r="1640" spans="2:2" ht="23.25" x14ac:dyDescent="0.35">
      <c r="B1640" s="19"/>
    </row>
    <row r="1641" spans="2:2" ht="23.25" x14ac:dyDescent="0.35">
      <c r="B1641" s="19"/>
    </row>
    <row r="1642" spans="2:2" ht="23.25" x14ac:dyDescent="0.35">
      <c r="B1642" s="19"/>
    </row>
    <row r="1643" spans="2:2" ht="23.25" x14ac:dyDescent="0.35">
      <c r="B1643" s="19"/>
    </row>
    <row r="1644" spans="2:2" ht="23.25" x14ac:dyDescent="0.35">
      <c r="B1644" s="19"/>
    </row>
    <row r="1645" spans="2:2" ht="23.25" x14ac:dyDescent="0.35">
      <c r="B1645" s="19"/>
    </row>
    <row r="1646" spans="2:2" ht="23.25" x14ac:dyDescent="0.35">
      <c r="B1646" s="19"/>
    </row>
    <row r="1647" spans="2:2" ht="23.25" x14ac:dyDescent="0.35">
      <c r="B1647" s="19"/>
    </row>
    <row r="1648" spans="2:2" ht="23.25" x14ac:dyDescent="0.35">
      <c r="B1648" s="19"/>
    </row>
    <row r="1649" spans="2:2" ht="23.25" x14ac:dyDescent="0.35">
      <c r="B1649" s="19"/>
    </row>
    <row r="1650" spans="2:2" ht="23.25" x14ac:dyDescent="0.35">
      <c r="B1650" s="19"/>
    </row>
    <row r="1651" spans="2:2" ht="23.25" x14ac:dyDescent="0.35">
      <c r="B1651" s="19"/>
    </row>
    <row r="1652" spans="2:2" ht="23.25" x14ac:dyDescent="0.35">
      <c r="B1652" s="19"/>
    </row>
    <row r="1653" spans="2:2" ht="23.25" x14ac:dyDescent="0.35">
      <c r="B1653" s="19"/>
    </row>
    <row r="1654" spans="2:2" ht="23.25" x14ac:dyDescent="0.35">
      <c r="B1654" s="19"/>
    </row>
    <row r="1655" spans="2:2" ht="23.25" x14ac:dyDescent="0.35">
      <c r="B1655" s="19"/>
    </row>
    <row r="1656" spans="2:2" ht="23.25" x14ac:dyDescent="0.35">
      <c r="B1656" s="19"/>
    </row>
    <row r="1657" spans="2:2" ht="23.25" x14ac:dyDescent="0.35">
      <c r="B1657" s="19"/>
    </row>
    <row r="1658" spans="2:2" ht="23.25" x14ac:dyDescent="0.35">
      <c r="B1658" s="19"/>
    </row>
    <row r="1659" spans="2:2" ht="23.25" x14ac:dyDescent="0.35">
      <c r="B1659" s="19"/>
    </row>
    <row r="1660" spans="2:2" ht="23.25" x14ac:dyDescent="0.35">
      <c r="B1660" s="19"/>
    </row>
    <row r="1661" spans="2:2" ht="23.25" x14ac:dyDescent="0.35">
      <c r="B1661" s="19"/>
    </row>
    <row r="1662" spans="2:2" ht="23.25" x14ac:dyDescent="0.35">
      <c r="B1662" s="19"/>
    </row>
    <row r="1663" spans="2:2" ht="23.25" x14ac:dyDescent="0.35">
      <c r="B1663" s="19"/>
    </row>
    <row r="1664" spans="2:2" ht="23.25" x14ac:dyDescent="0.35">
      <c r="B1664" s="19"/>
    </row>
    <row r="1665" spans="2:2" ht="23.25" x14ac:dyDescent="0.35">
      <c r="B1665" s="19"/>
    </row>
    <row r="1666" spans="2:2" ht="23.25" x14ac:dyDescent="0.35">
      <c r="B1666" s="19"/>
    </row>
    <row r="1667" spans="2:2" ht="23.25" x14ac:dyDescent="0.35">
      <c r="B1667" s="19"/>
    </row>
    <row r="1668" spans="2:2" ht="23.25" x14ac:dyDescent="0.35">
      <c r="B1668" s="19"/>
    </row>
    <row r="1669" spans="2:2" ht="23.25" x14ac:dyDescent="0.35">
      <c r="B1669" s="19"/>
    </row>
    <row r="1670" spans="2:2" ht="23.25" x14ac:dyDescent="0.35">
      <c r="B1670" s="19"/>
    </row>
    <row r="1671" spans="2:2" ht="23.25" x14ac:dyDescent="0.35">
      <c r="B1671" s="19"/>
    </row>
    <row r="1672" spans="2:2" ht="23.25" x14ac:dyDescent="0.35">
      <c r="B1672" s="19"/>
    </row>
    <row r="1673" spans="2:2" ht="23.25" x14ac:dyDescent="0.35">
      <c r="B1673" s="19"/>
    </row>
    <row r="1674" spans="2:2" ht="23.25" x14ac:dyDescent="0.35">
      <c r="B1674" s="19"/>
    </row>
    <row r="1675" spans="2:2" ht="23.25" x14ac:dyDescent="0.35">
      <c r="B1675" s="19"/>
    </row>
    <row r="1676" spans="2:2" ht="23.25" x14ac:dyDescent="0.35">
      <c r="B1676" s="19"/>
    </row>
    <row r="1677" spans="2:2" ht="23.25" x14ac:dyDescent="0.35">
      <c r="B1677" s="19"/>
    </row>
    <row r="1678" spans="2:2" ht="23.25" x14ac:dyDescent="0.35">
      <c r="B1678" s="19"/>
    </row>
    <row r="1679" spans="2:2" ht="23.25" x14ac:dyDescent="0.35">
      <c r="B1679" s="19"/>
    </row>
    <row r="1680" spans="2:2" ht="23.25" x14ac:dyDescent="0.35">
      <c r="B1680" s="19"/>
    </row>
    <row r="1681" spans="2:2" ht="23.25" x14ac:dyDescent="0.35">
      <c r="B1681" s="19"/>
    </row>
    <row r="1682" spans="2:2" ht="23.25" x14ac:dyDescent="0.35">
      <c r="B1682" s="19"/>
    </row>
    <row r="1683" spans="2:2" ht="23.25" x14ac:dyDescent="0.35">
      <c r="B1683" s="19"/>
    </row>
    <row r="1684" spans="2:2" ht="23.25" x14ac:dyDescent="0.35">
      <c r="B1684" s="19"/>
    </row>
    <row r="1685" spans="2:2" ht="23.25" x14ac:dyDescent="0.35">
      <c r="B1685" s="19"/>
    </row>
    <row r="1686" spans="2:2" ht="23.25" x14ac:dyDescent="0.35">
      <c r="B1686" s="19"/>
    </row>
    <row r="1687" spans="2:2" ht="23.25" x14ac:dyDescent="0.35">
      <c r="B1687" s="19"/>
    </row>
    <row r="1688" spans="2:2" ht="23.25" x14ac:dyDescent="0.35">
      <c r="B1688" s="19"/>
    </row>
    <row r="1689" spans="2:2" ht="23.25" x14ac:dyDescent="0.35">
      <c r="B1689" s="19"/>
    </row>
    <row r="1690" spans="2:2" ht="23.25" x14ac:dyDescent="0.35">
      <c r="B1690" s="19"/>
    </row>
    <row r="1691" spans="2:2" ht="23.25" x14ac:dyDescent="0.35">
      <c r="B1691" s="19"/>
    </row>
    <row r="1692" spans="2:2" ht="23.25" x14ac:dyDescent="0.35">
      <c r="B1692" s="19"/>
    </row>
    <row r="1693" spans="2:2" ht="23.25" x14ac:dyDescent="0.35">
      <c r="B1693" s="19"/>
    </row>
    <row r="1694" spans="2:2" ht="23.25" x14ac:dyDescent="0.35">
      <c r="B1694" s="19"/>
    </row>
    <row r="1695" spans="2:2" ht="23.25" x14ac:dyDescent="0.35">
      <c r="B1695" s="19"/>
    </row>
    <row r="1696" spans="2:2" ht="23.25" x14ac:dyDescent="0.35">
      <c r="B1696" s="19"/>
    </row>
    <row r="1697" spans="2:2" ht="23.25" x14ac:dyDescent="0.35">
      <c r="B1697" s="19"/>
    </row>
    <row r="1698" spans="2:2" ht="23.25" x14ac:dyDescent="0.35">
      <c r="B1698" s="19"/>
    </row>
    <row r="1699" spans="2:2" ht="23.25" x14ac:dyDescent="0.35">
      <c r="B1699" s="19"/>
    </row>
    <row r="1700" spans="2:2" ht="23.25" x14ac:dyDescent="0.35">
      <c r="B1700" s="19"/>
    </row>
    <row r="1701" spans="2:2" ht="23.25" x14ac:dyDescent="0.35">
      <c r="B1701" s="19"/>
    </row>
    <row r="1702" spans="2:2" ht="23.25" x14ac:dyDescent="0.35">
      <c r="B1702" s="19"/>
    </row>
    <row r="1703" spans="2:2" ht="23.25" x14ac:dyDescent="0.35">
      <c r="B1703" s="19"/>
    </row>
    <row r="1704" spans="2:2" ht="23.25" x14ac:dyDescent="0.35">
      <c r="B1704" s="19"/>
    </row>
    <row r="1705" spans="2:2" ht="23.25" x14ac:dyDescent="0.35">
      <c r="B1705" s="19"/>
    </row>
    <row r="1706" spans="2:2" ht="23.25" x14ac:dyDescent="0.35">
      <c r="B1706" s="19"/>
    </row>
    <row r="1707" spans="2:2" ht="23.25" x14ac:dyDescent="0.35">
      <c r="B1707" s="19"/>
    </row>
    <row r="1708" spans="2:2" ht="23.25" x14ac:dyDescent="0.35">
      <c r="B1708" s="19"/>
    </row>
    <row r="1709" spans="2:2" ht="23.25" x14ac:dyDescent="0.35">
      <c r="B1709" s="19"/>
    </row>
    <row r="1710" spans="2:2" ht="23.25" x14ac:dyDescent="0.35">
      <c r="B1710" s="19"/>
    </row>
    <row r="1711" spans="2:2" ht="23.25" x14ac:dyDescent="0.35">
      <c r="B1711" s="19"/>
    </row>
    <row r="1712" spans="2:2" ht="23.25" x14ac:dyDescent="0.35">
      <c r="B1712" s="19"/>
    </row>
    <row r="1713" spans="2:2" ht="23.25" x14ac:dyDescent="0.35">
      <c r="B1713" s="19"/>
    </row>
    <row r="1714" spans="2:2" ht="23.25" x14ac:dyDescent="0.35">
      <c r="B1714" s="19"/>
    </row>
    <row r="1715" spans="2:2" ht="23.25" x14ac:dyDescent="0.35">
      <c r="B1715" s="19"/>
    </row>
    <row r="1716" spans="2:2" ht="23.25" x14ac:dyDescent="0.35">
      <c r="B1716" s="19"/>
    </row>
    <row r="1717" spans="2:2" ht="23.25" x14ac:dyDescent="0.35">
      <c r="B1717" s="19"/>
    </row>
    <row r="1718" spans="2:2" ht="23.25" x14ac:dyDescent="0.35">
      <c r="B1718" s="19"/>
    </row>
    <row r="1719" spans="2:2" ht="23.25" x14ac:dyDescent="0.35">
      <c r="B1719" s="19"/>
    </row>
    <row r="1720" spans="2:2" ht="23.25" x14ac:dyDescent="0.35">
      <c r="B1720" s="19"/>
    </row>
    <row r="1721" spans="2:2" ht="23.25" x14ac:dyDescent="0.35">
      <c r="B1721" s="19"/>
    </row>
    <row r="1722" spans="2:2" ht="23.25" x14ac:dyDescent="0.35">
      <c r="B1722" s="19"/>
    </row>
    <row r="1723" spans="2:2" ht="23.25" x14ac:dyDescent="0.35">
      <c r="B1723" s="19"/>
    </row>
    <row r="1724" spans="2:2" ht="23.25" x14ac:dyDescent="0.35">
      <c r="B1724" s="19"/>
    </row>
    <row r="1725" spans="2:2" ht="23.25" x14ac:dyDescent="0.35">
      <c r="B1725" s="19"/>
    </row>
    <row r="1726" spans="2:2" ht="23.25" x14ac:dyDescent="0.35">
      <c r="B1726" s="19"/>
    </row>
    <row r="1727" spans="2:2" ht="23.25" x14ac:dyDescent="0.35">
      <c r="B1727" s="19"/>
    </row>
    <row r="1728" spans="2:2" ht="23.25" x14ac:dyDescent="0.35">
      <c r="B1728" s="19"/>
    </row>
    <row r="1729" spans="2:2" ht="23.25" x14ac:dyDescent="0.35">
      <c r="B1729" s="19"/>
    </row>
    <row r="1730" spans="2:2" ht="23.25" x14ac:dyDescent="0.35">
      <c r="B1730" s="19"/>
    </row>
    <row r="1731" spans="2:2" ht="23.25" x14ac:dyDescent="0.35">
      <c r="B1731" s="19"/>
    </row>
    <row r="1732" spans="2:2" ht="23.25" x14ac:dyDescent="0.35">
      <c r="B1732" s="19"/>
    </row>
    <row r="1733" spans="2:2" ht="23.25" x14ac:dyDescent="0.35">
      <c r="B1733" s="19"/>
    </row>
    <row r="1734" spans="2:2" ht="23.25" x14ac:dyDescent="0.35">
      <c r="B1734" s="19"/>
    </row>
    <row r="1735" spans="2:2" ht="23.25" x14ac:dyDescent="0.35">
      <c r="B1735" s="19"/>
    </row>
    <row r="1736" spans="2:2" ht="23.25" x14ac:dyDescent="0.35">
      <c r="B1736" s="19"/>
    </row>
    <row r="1737" spans="2:2" ht="23.25" x14ac:dyDescent="0.35">
      <c r="B1737" s="19"/>
    </row>
    <row r="1738" spans="2:2" ht="23.25" x14ac:dyDescent="0.35">
      <c r="B1738" s="19"/>
    </row>
    <row r="1739" spans="2:2" ht="23.25" x14ac:dyDescent="0.35">
      <c r="B1739" s="19"/>
    </row>
    <row r="1740" spans="2:2" ht="23.25" x14ac:dyDescent="0.35">
      <c r="B1740" s="19"/>
    </row>
    <row r="1741" spans="2:2" ht="23.25" x14ac:dyDescent="0.35">
      <c r="B1741" s="19"/>
    </row>
    <row r="1742" spans="2:2" ht="23.25" x14ac:dyDescent="0.35">
      <c r="B1742" s="19"/>
    </row>
    <row r="1743" spans="2:2" ht="23.25" x14ac:dyDescent="0.35">
      <c r="B1743" s="19"/>
    </row>
    <row r="1744" spans="2:2" ht="23.25" x14ac:dyDescent="0.35">
      <c r="B1744" s="19"/>
    </row>
    <row r="1745" spans="2:2" ht="23.25" x14ac:dyDescent="0.35">
      <c r="B1745" s="19"/>
    </row>
    <row r="1746" spans="2:2" ht="23.25" x14ac:dyDescent="0.35">
      <c r="B1746" s="19"/>
    </row>
    <row r="1747" spans="2:2" ht="23.25" x14ac:dyDescent="0.35">
      <c r="B1747" s="19"/>
    </row>
    <row r="1748" spans="2:2" ht="23.25" x14ac:dyDescent="0.35">
      <c r="B1748" s="19"/>
    </row>
    <row r="1749" spans="2:2" ht="23.25" x14ac:dyDescent="0.35">
      <c r="B1749" s="19"/>
    </row>
    <row r="1750" spans="2:2" ht="23.25" x14ac:dyDescent="0.35">
      <c r="B1750" s="19"/>
    </row>
    <row r="1751" spans="2:2" ht="23.25" x14ac:dyDescent="0.35">
      <c r="B1751" s="19"/>
    </row>
    <row r="1752" spans="2:2" ht="23.25" x14ac:dyDescent="0.35">
      <c r="B1752" s="19"/>
    </row>
    <row r="1753" spans="2:2" ht="23.25" x14ac:dyDescent="0.35">
      <c r="B1753" s="19"/>
    </row>
    <row r="1754" spans="2:2" ht="23.25" x14ac:dyDescent="0.35">
      <c r="B1754" s="19"/>
    </row>
    <row r="1755" spans="2:2" ht="23.25" x14ac:dyDescent="0.35">
      <c r="B1755" s="19"/>
    </row>
    <row r="1756" spans="2:2" ht="23.25" x14ac:dyDescent="0.35">
      <c r="B1756" s="19"/>
    </row>
    <row r="1757" spans="2:2" ht="23.25" x14ac:dyDescent="0.35">
      <c r="B1757" s="19"/>
    </row>
    <row r="1758" spans="2:2" ht="23.25" x14ac:dyDescent="0.35">
      <c r="B1758" s="19"/>
    </row>
    <row r="1759" spans="2:2" ht="23.25" x14ac:dyDescent="0.35">
      <c r="B1759" s="19"/>
    </row>
    <row r="1760" spans="2:2" ht="23.25" x14ac:dyDescent="0.35">
      <c r="B1760" s="19"/>
    </row>
    <row r="1761" spans="2:2" ht="23.25" x14ac:dyDescent="0.35">
      <c r="B1761" s="19"/>
    </row>
    <row r="1762" spans="2:2" ht="23.25" x14ac:dyDescent="0.35">
      <c r="B1762" s="19"/>
    </row>
    <row r="1763" spans="2:2" ht="23.25" x14ac:dyDescent="0.35">
      <c r="B1763" s="19"/>
    </row>
    <row r="1764" spans="2:2" ht="23.25" x14ac:dyDescent="0.35">
      <c r="B1764" s="19"/>
    </row>
    <row r="1765" spans="2:2" ht="23.25" x14ac:dyDescent="0.35">
      <c r="B1765" s="19"/>
    </row>
    <row r="1766" spans="2:2" ht="23.25" x14ac:dyDescent="0.35">
      <c r="B1766" s="19"/>
    </row>
    <row r="1767" spans="2:2" ht="23.25" x14ac:dyDescent="0.35">
      <c r="B1767" s="19"/>
    </row>
    <row r="1768" spans="2:2" ht="23.25" x14ac:dyDescent="0.35">
      <c r="B1768" s="19"/>
    </row>
    <row r="1769" spans="2:2" ht="23.25" x14ac:dyDescent="0.35">
      <c r="B1769" s="19"/>
    </row>
    <row r="1770" spans="2:2" ht="23.25" x14ac:dyDescent="0.35">
      <c r="B1770" s="19"/>
    </row>
    <row r="1771" spans="2:2" ht="23.25" x14ac:dyDescent="0.35">
      <c r="B1771" s="19"/>
    </row>
    <row r="1772" spans="2:2" ht="23.25" x14ac:dyDescent="0.35">
      <c r="B1772" s="19"/>
    </row>
    <row r="1773" spans="2:2" ht="23.25" x14ac:dyDescent="0.35">
      <c r="B1773" s="19"/>
    </row>
    <row r="1774" spans="2:2" ht="23.25" x14ac:dyDescent="0.35">
      <c r="B1774" s="19"/>
    </row>
    <row r="1775" spans="2:2" ht="23.25" x14ac:dyDescent="0.35">
      <c r="B1775" s="19"/>
    </row>
    <row r="1776" spans="2:2" ht="23.25" x14ac:dyDescent="0.35">
      <c r="B1776" s="19"/>
    </row>
    <row r="1777" spans="2:2" ht="23.25" x14ac:dyDescent="0.35">
      <c r="B1777" s="19"/>
    </row>
    <row r="1778" spans="2:2" ht="23.25" x14ac:dyDescent="0.35">
      <c r="B1778" s="19"/>
    </row>
    <row r="1779" spans="2:2" ht="23.25" x14ac:dyDescent="0.35">
      <c r="B1779" s="19"/>
    </row>
    <row r="1780" spans="2:2" ht="23.25" x14ac:dyDescent="0.35">
      <c r="B1780" s="19"/>
    </row>
    <row r="1781" spans="2:2" ht="23.25" x14ac:dyDescent="0.35">
      <c r="B1781" s="19"/>
    </row>
    <row r="1782" spans="2:2" ht="23.25" x14ac:dyDescent="0.35">
      <c r="B1782" s="19"/>
    </row>
    <row r="1783" spans="2:2" ht="23.25" x14ac:dyDescent="0.35">
      <c r="B1783" s="19"/>
    </row>
    <row r="1784" spans="2:2" ht="23.25" x14ac:dyDescent="0.35">
      <c r="B1784" s="19"/>
    </row>
    <row r="1785" spans="2:2" ht="23.25" x14ac:dyDescent="0.35">
      <c r="B1785" s="19"/>
    </row>
    <row r="1786" spans="2:2" ht="23.25" x14ac:dyDescent="0.35">
      <c r="B1786" s="19"/>
    </row>
    <row r="1787" spans="2:2" ht="23.25" x14ac:dyDescent="0.35">
      <c r="B1787" s="19"/>
    </row>
    <row r="1788" spans="2:2" ht="23.25" x14ac:dyDescent="0.35">
      <c r="B1788" s="19"/>
    </row>
    <row r="1789" spans="2:2" ht="23.25" x14ac:dyDescent="0.35">
      <c r="B1789" s="19"/>
    </row>
    <row r="1790" spans="2:2" ht="23.25" x14ac:dyDescent="0.35">
      <c r="B1790" s="19"/>
    </row>
    <row r="1791" spans="2:2" ht="23.25" x14ac:dyDescent="0.35">
      <c r="B1791" s="19"/>
    </row>
    <row r="1792" spans="2:2" ht="23.25" x14ac:dyDescent="0.35">
      <c r="B1792" s="19"/>
    </row>
    <row r="1793" spans="2:2" ht="23.25" x14ac:dyDescent="0.35">
      <c r="B1793" s="19"/>
    </row>
    <row r="1794" spans="2:2" ht="23.25" x14ac:dyDescent="0.35">
      <c r="B1794" s="19"/>
    </row>
    <row r="1795" spans="2:2" ht="23.25" x14ac:dyDescent="0.35">
      <c r="B1795" s="19"/>
    </row>
    <row r="1796" spans="2:2" ht="23.25" x14ac:dyDescent="0.35">
      <c r="B1796" s="19"/>
    </row>
    <row r="1797" spans="2:2" ht="23.25" x14ac:dyDescent="0.35">
      <c r="B1797" s="19"/>
    </row>
    <row r="1798" spans="2:2" ht="23.25" x14ac:dyDescent="0.35">
      <c r="B1798" s="19"/>
    </row>
    <row r="1799" spans="2:2" ht="23.25" x14ac:dyDescent="0.35">
      <c r="B1799" s="19"/>
    </row>
    <row r="1800" spans="2:2" ht="23.25" x14ac:dyDescent="0.35">
      <c r="B1800" s="19"/>
    </row>
    <row r="1801" spans="2:2" ht="23.25" x14ac:dyDescent="0.35">
      <c r="B1801" s="19"/>
    </row>
    <row r="1802" spans="2:2" ht="23.25" x14ac:dyDescent="0.35">
      <c r="B1802" s="19"/>
    </row>
    <row r="1803" spans="2:2" ht="23.25" x14ac:dyDescent="0.35">
      <c r="B1803" s="19"/>
    </row>
    <row r="1804" spans="2:2" ht="23.25" x14ac:dyDescent="0.35">
      <c r="B1804" s="19"/>
    </row>
    <row r="1805" spans="2:2" ht="23.25" x14ac:dyDescent="0.35">
      <c r="B1805" s="19"/>
    </row>
    <row r="1806" spans="2:2" ht="23.25" x14ac:dyDescent="0.35">
      <c r="B1806" s="19"/>
    </row>
    <row r="1807" spans="2:2" ht="23.25" x14ac:dyDescent="0.35">
      <c r="B1807" s="19"/>
    </row>
    <row r="1808" spans="2:2" ht="23.25" x14ac:dyDescent="0.35">
      <c r="B1808" s="19"/>
    </row>
    <row r="1809" spans="2:2" ht="23.25" x14ac:dyDescent="0.35">
      <c r="B1809" s="19"/>
    </row>
    <row r="1810" spans="2:2" ht="23.25" x14ac:dyDescent="0.35">
      <c r="B1810" s="19"/>
    </row>
    <row r="1811" spans="2:2" ht="23.25" x14ac:dyDescent="0.35">
      <c r="B1811" s="19"/>
    </row>
    <row r="1812" spans="2:2" ht="23.25" x14ac:dyDescent="0.35">
      <c r="B1812" s="19"/>
    </row>
    <row r="1813" spans="2:2" ht="23.25" x14ac:dyDescent="0.35">
      <c r="B1813" s="19"/>
    </row>
    <row r="1814" spans="2:2" ht="23.25" x14ac:dyDescent="0.35">
      <c r="B1814" s="19"/>
    </row>
    <row r="1815" spans="2:2" ht="23.25" x14ac:dyDescent="0.35">
      <c r="B1815" s="19"/>
    </row>
    <row r="1816" spans="2:2" ht="23.25" x14ac:dyDescent="0.35">
      <c r="B1816" s="19"/>
    </row>
    <row r="1817" spans="2:2" ht="23.25" x14ac:dyDescent="0.35">
      <c r="B1817" s="19"/>
    </row>
    <row r="1818" spans="2:2" ht="23.25" x14ac:dyDescent="0.35">
      <c r="B1818" s="19"/>
    </row>
    <row r="1819" spans="2:2" ht="23.25" x14ac:dyDescent="0.35">
      <c r="B1819" s="19"/>
    </row>
    <row r="1820" spans="2:2" ht="23.25" x14ac:dyDescent="0.35">
      <c r="B1820" s="19"/>
    </row>
    <row r="1821" spans="2:2" ht="23.25" x14ac:dyDescent="0.35">
      <c r="B1821" s="19"/>
    </row>
    <row r="1822" spans="2:2" ht="23.25" x14ac:dyDescent="0.35">
      <c r="B1822" s="19"/>
    </row>
    <row r="1823" spans="2:2" ht="23.25" x14ac:dyDescent="0.35">
      <c r="B1823" s="19"/>
    </row>
    <row r="1824" spans="2:2" ht="23.25" x14ac:dyDescent="0.35">
      <c r="B1824" s="19"/>
    </row>
    <row r="1825" spans="2:2" ht="23.25" x14ac:dyDescent="0.35">
      <c r="B1825" s="19"/>
    </row>
    <row r="1826" spans="2:2" ht="23.25" x14ac:dyDescent="0.35">
      <c r="B1826" s="19"/>
    </row>
    <row r="1827" spans="2:2" ht="23.25" x14ac:dyDescent="0.35">
      <c r="B1827" s="19"/>
    </row>
    <row r="1828" spans="2:2" ht="23.25" x14ac:dyDescent="0.35">
      <c r="B1828" s="19"/>
    </row>
    <row r="1829" spans="2:2" ht="23.25" x14ac:dyDescent="0.35">
      <c r="B1829" s="19"/>
    </row>
    <row r="1830" spans="2:2" ht="23.25" x14ac:dyDescent="0.35">
      <c r="B1830" s="19"/>
    </row>
    <row r="1831" spans="2:2" ht="23.25" x14ac:dyDescent="0.35">
      <c r="B1831" s="19"/>
    </row>
    <row r="1832" spans="2:2" ht="23.25" x14ac:dyDescent="0.35">
      <c r="B1832" s="19"/>
    </row>
    <row r="1833" spans="2:2" ht="23.25" x14ac:dyDescent="0.35">
      <c r="B1833" s="19"/>
    </row>
    <row r="1834" spans="2:2" ht="23.25" x14ac:dyDescent="0.35">
      <c r="B1834" s="19"/>
    </row>
    <row r="1835" spans="2:2" ht="23.25" x14ac:dyDescent="0.35">
      <c r="B1835" s="19"/>
    </row>
    <row r="1836" spans="2:2" ht="23.25" x14ac:dyDescent="0.35">
      <c r="B1836" s="19"/>
    </row>
    <row r="1837" spans="2:2" ht="23.25" x14ac:dyDescent="0.35">
      <c r="B1837" s="19"/>
    </row>
    <row r="1838" spans="2:2" ht="23.25" x14ac:dyDescent="0.35">
      <c r="B1838" s="19"/>
    </row>
    <row r="1839" spans="2:2" ht="23.25" x14ac:dyDescent="0.35">
      <c r="B1839" s="19"/>
    </row>
    <row r="1840" spans="2:2" ht="23.25" x14ac:dyDescent="0.35">
      <c r="B1840" s="19"/>
    </row>
    <row r="1841" spans="2:2" ht="23.25" x14ac:dyDescent="0.35">
      <c r="B1841" s="19"/>
    </row>
    <row r="1842" spans="2:2" ht="23.25" x14ac:dyDescent="0.35">
      <c r="B1842" s="19"/>
    </row>
    <row r="1843" spans="2:2" ht="23.25" x14ac:dyDescent="0.35">
      <c r="B1843" s="19"/>
    </row>
    <row r="1844" spans="2:2" ht="23.25" x14ac:dyDescent="0.35">
      <c r="B1844" s="19"/>
    </row>
    <row r="1845" spans="2:2" ht="23.25" x14ac:dyDescent="0.35">
      <c r="B1845" s="19"/>
    </row>
    <row r="1846" spans="2:2" ht="23.25" x14ac:dyDescent="0.35">
      <c r="B1846" s="19"/>
    </row>
    <row r="1847" spans="2:2" ht="23.25" x14ac:dyDescent="0.35">
      <c r="B1847" s="19"/>
    </row>
    <row r="1848" spans="2:2" ht="23.25" x14ac:dyDescent="0.35">
      <c r="B1848" s="19"/>
    </row>
    <row r="1849" spans="2:2" ht="23.25" x14ac:dyDescent="0.35">
      <c r="B1849" s="19"/>
    </row>
    <row r="1850" spans="2:2" ht="23.25" x14ac:dyDescent="0.35">
      <c r="B1850" s="19"/>
    </row>
    <row r="1851" spans="2:2" ht="23.25" x14ac:dyDescent="0.35">
      <c r="B1851" s="19"/>
    </row>
    <row r="1852" spans="2:2" ht="23.25" x14ac:dyDescent="0.35">
      <c r="B1852" s="19"/>
    </row>
    <row r="1853" spans="2:2" ht="23.25" x14ac:dyDescent="0.35">
      <c r="B1853" s="19"/>
    </row>
    <row r="1854" spans="2:2" ht="23.25" x14ac:dyDescent="0.35">
      <c r="B1854" s="19"/>
    </row>
    <row r="1855" spans="2:2" ht="23.25" x14ac:dyDescent="0.35">
      <c r="B1855" s="19"/>
    </row>
    <row r="1856" spans="2:2" ht="23.25" x14ac:dyDescent="0.35">
      <c r="B1856" s="19"/>
    </row>
    <row r="1857" spans="2:2" ht="23.25" x14ac:dyDescent="0.35">
      <c r="B1857" s="19"/>
    </row>
    <row r="1858" spans="2:2" ht="23.25" x14ac:dyDescent="0.35">
      <c r="B1858" s="19"/>
    </row>
    <row r="1859" spans="2:2" ht="23.25" x14ac:dyDescent="0.35">
      <c r="B1859" s="19"/>
    </row>
    <row r="1860" spans="2:2" ht="23.25" x14ac:dyDescent="0.35">
      <c r="B1860" s="19"/>
    </row>
    <row r="1861" spans="2:2" ht="23.25" x14ac:dyDescent="0.35">
      <c r="B1861" s="19"/>
    </row>
    <row r="1862" spans="2:2" ht="23.25" x14ac:dyDescent="0.35">
      <c r="B1862" s="19"/>
    </row>
    <row r="1863" spans="2:2" ht="23.25" x14ac:dyDescent="0.35">
      <c r="B1863" s="19"/>
    </row>
    <row r="1864" spans="2:2" ht="23.25" x14ac:dyDescent="0.35">
      <c r="B1864" s="19"/>
    </row>
    <row r="1865" spans="2:2" ht="23.25" x14ac:dyDescent="0.35">
      <c r="B1865" s="19"/>
    </row>
    <row r="1866" spans="2:2" ht="23.25" x14ac:dyDescent="0.35">
      <c r="B1866" s="19"/>
    </row>
    <row r="1867" spans="2:2" ht="23.25" x14ac:dyDescent="0.35">
      <c r="B1867" s="19"/>
    </row>
    <row r="1868" spans="2:2" ht="23.25" x14ac:dyDescent="0.35">
      <c r="B1868" s="19"/>
    </row>
    <row r="1869" spans="2:2" ht="23.25" x14ac:dyDescent="0.35">
      <c r="B1869" s="19"/>
    </row>
    <row r="1870" spans="2:2" ht="23.25" x14ac:dyDescent="0.35">
      <c r="B1870" s="19"/>
    </row>
    <row r="1871" spans="2:2" ht="23.25" x14ac:dyDescent="0.35">
      <c r="B1871" s="19"/>
    </row>
    <row r="1872" spans="2:2" ht="23.25" x14ac:dyDescent="0.35">
      <c r="B1872" s="19"/>
    </row>
    <row r="1873" spans="2:2" ht="23.25" x14ac:dyDescent="0.35">
      <c r="B1873" s="19"/>
    </row>
    <row r="1874" spans="2:2" ht="23.25" x14ac:dyDescent="0.35">
      <c r="B1874" s="19"/>
    </row>
    <row r="1875" spans="2:2" ht="23.25" x14ac:dyDescent="0.35">
      <c r="B1875" s="19"/>
    </row>
    <row r="1876" spans="2:2" ht="23.25" x14ac:dyDescent="0.35">
      <c r="B1876" s="19"/>
    </row>
    <row r="1877" spans="2:2" ht="23.25" x14ac:dyDescent="0.35">
      <c r="B1877" s="19"/>
    </row>
    <row r="1878" spans="2:2" ht="23.25" x14ac:dyDescent="0.35">
      <c r="B1878" s="19"/>
    </row>
    <row r="1879" spans="2:2" ht="23.25" x14ac:dyDescent="0.35">
      <c r="B1879" s="19"/>
    </row>
    <row r="1880" spans="2:2" ht="23.25" x14ac:dyDescent="0.35">
      <c r="B1880" s="19"/>
    </row>
    <row r="1881" spans="2:2" ht="23.25" x14ac:dyDescent="0.35">
      <c r="B1881" s="19"/>
    </row>
    <row r="1882" spans="2:2" ht="23.25" x14ac:dyDescent="0.35">
      <c r="B1882" s="19"/>
    </row>
    <row r="1883" spans="2:2" ht="23.25" x14ac:dyDescent="0.35">
      <c r="B1883" s="19"/>
    </row>
    <row r="1884" spans="2:2" ht="23.25" x14ac:dyDescent="0.35">
      <c r="B1884" s="19"/>
    </row>
    <row r="1885" spans="2:2" ht="23.25" x14ac:dyDescent="0.35">
      <c r="B1885" s="19"/>
    </row>
    <row r="1886" spans="2:2" ht="23.25" x14ac:dyDescent="0.35">
      <c r="B1886" s="19"/>
    </row>
    <row r="1887" spans="2:2" ht="23.25" x14ac:dyDescent="0.35">
      <c r="B1887" s="19"/>
    </row>
    <row r="1888" spans="2:2" ht="23.25" x14ac:dyDescent="0.35">
      <c r="B1888" s="19"/>
    </row>
    <row r="1889" spans="2:2" ht="23.25" x14ac:dyDescent="0.35">
      <c r="B1889" s="19"/>
    </row>
    <row r="1890" spans="2:2" ht="23.25" x14ac:dyDescent="0.35">
      <c r="B1890" s="19"/>
    </row>
    <row r="1891" spans="2:2" ht="23.25" x14ac:dyDescent="0.35">
      <c r="B1891" s="19"/>
    </row>
    <row r="1892" spans="2:2" ht="23.25" x14ac:dyDescent="0.35">
      <c r="B1892" s="19"/>
    </row>
    <row r="1893" spans="2:2" ht="23.25" x14ac:dyDescent="0.35">
      <c r="B1893" s="19"/>
    </row>
    <row r="1894" spans="2:2" ht="23.25" x14ac:dyDescent="0.35">
      <c r="B1894" s="19"/>
    </row>
    <row r="1895" spans="2:2" ht="23.25" x14ac:dyDescent="0.35">
      <c r="B1895" s="19"/>
    </row>
    <row r="1896" spans="2:2" ht="23.25" x14ac:dyDescent="0.35">
      <c r="B1896" s="19"/>
    </row>
    <row r="1897" spans="2:2" ht="23.25" x14ac:dyDescent="0.35">
      <c r="B1897" s="19"/>
    </row>
    <row r="1898" spans="2:2" ht="23.25" x14ac:dyDescent="0.35">
      <c r="B1898" s="19"/>
    </row>
    <row r="1899" spans="2:2" ht="23.25" x14ac:dyDescent="0.35">
      <c r="B1899" s="19"/>
    </row>
    <row r="1900" spans="2:2" ht="23.25" x14ac:dyDescent="0.35">
      <c r="B1900" s="19"/>
    </row>
    <row r="1901" spans="2:2" ht="23.25" x14ac:dyDescent="0.35">
      <c r="B1901" s="19"/>
    </row>
    <row r="1902" spans="2:2" ht="23.25" x14ac:dyDescent="0.35">
      <c r="B1902" s="19"/>
    </row>
    <row r="1903" spans="2:2" ht="23.25" x14ac:dyDescent="0.35">
      <c r="B1903" s="19"/>
    </row>
    <row r="1904" spans="2:2" ht="23.25" x14ac:dyDescent="0.35">
      <c r="B1904" s="19"/>
    </row>
    <row r="1905" spans="2:2" ht="23.25" x14ac:dyDescent="0.35">
      <c r="B1905" s="19"/>
    </row>
    <row r="1906" spans="2:2" ht="23.25" x14ac:dyDescent="0.35">
      <c r="B1906" s="19"/>
    </row>
    <row r="1907" spans="2:2" ht="23.25" x14ac:dyDescent="0.35">
      <c r="B1907" s="19"/>
    </row>
    <row r="1908" spans="2:2" ht="23.25" x14ac:dyDescent="0.35">
      <c r="B1908" s="19"/>
    </row>
    <row r="1909" spans="2:2" ht="23.25" x14ac:dyDescent="0.35">
      <c r="B1909" s="19"/>
    </row>
    <row r="1910" spans="2:2" ht="23.25" x14ac:dyDescent="0.35">
      <c r="B1910" s="19"/>
    </row>
    <row r="1911" spans="2:2" ht="23.25" x14ac:dyDescent="0.35">
      <c r="B1911" s="19"/>
    </row>
    <row r="1912" spans="2:2" ht="23.25" x14ac:dyDescent="0.35">
      <c r="B1912" s="19"/>
    </row>
    <row r="1913" spans="2:2" ht="23.25" x14ac:dyDescent="0.35">
      <c r="B1913" s="19"/>
    </row>
    <row r="1914" spans="2:2" ht="23.25" x14ac:dyDescent="0.35">
      <c r="B1914" s="19"/>
    </row>
    <row r="1915" spans="2:2" ht="23.25" x14ac:dyDescent="0.35">
      <c r="B1915" s="19"/>
    </row>
    <row r="1916" spans="2:2" ht="23.25" x14ac:dyDescent="0.35">
      <c r="B1916" s="19"/>
    </row>
    <row r="1917" spans="2:2" ht="23.25" x14ac:dyDescent="0.35">
      <c r="B1917" s="19"/>
    </row>
    <row r="1918" spans="2:2" ht="23.25" x14ac:dyDescent="0.35">
      <c r="B1918" s="19"/>
    </row>
    <row r="1919" spans="2:2" ht="23.25" x14ac:dyDescent="0.35">
      <c r="B1919" s="19"/>
    </row>
    <row r="1920" spans="2:2" ht="23.25" x14ac:dyDescent="0.35">
      <c r="B1920" s="19"/>
    </row>
    <row r="1921" spans="2:2" ht="23.25" x14ac:dyDescent="0.35">
      <c r="B1921" s="19"/>
    </row>
    <row r="1922" spans="2:2" ht="23.25" x14ac:dyDescent="0.35">
      <c r="B1922" s="19"/>
    </row>
    <row r="1923" spans="2:2" ht="23.25" x14ac:dyDescent="0.35">
      <c r="B1923" s="19"/>
    </row>
    <row r="1924" spans="2:2" ht="23.25" x14ac:dyDescent="0.35">
      <c r="B1924" s="19"/>
    </row>
    <row r="1925" spans="2:2" ht="23.25" x14ac:dyDescent="0.35">
      <c r="B1925" s="19"/>
    </row>
    <row r="1926" spans="2:2" ht="23.25" x14ac:dyDescent="0.35">
      <c r="B1926" s="19"/>
    </row>
    <row r="1927" spans="2:2" ht="23.25" x14ac:dyDescent="0.35">
      <c r="B1927" s="19"/>
    </row>
    <row r="1928" spans="2:2" ht="23.25" x14ac:dyDescent="0.35">
      <c r="B1928" s="19"/>
    </row>
    <row r="1929" spans="2:2" ht="23.25" x14ac:dyDescent="0.35">
      <c r="B1929" s="19"/>
    </row>
    <row r="1930" spans="2:2" ht="23.25" x14ac:dyDescent="0.35">
      <c r="B1930" s="19"/>
    </row>
    <row r="1931" spans="2:2" ht="23.25" x14ac:dyDescent="0.35">
      <c r="B1931" s="19"/>
    </row>
    <row r="1932" spans="2:2" ht="23.25" x14ac:dyDescent="0.35">
      <c r="B1932" s="19"/>
    </row>
    <row r="1933" spans="2:2" ht="23.25" x14ac:dyDescent="0.35">
      <c r="B1933" s="19"/>
    </row>
    <row r="1934" spans="2:2" ht="23.25" x14ac:dyDescent="0.35">
      <c r="B1934" s="19"/>
    </row>
    <row r="1935" spans="2:2" ht="23.25" x14ac:dyDescent="0.35">
      <c r="B1935" s="19"/>
    </row>
    <row r="1936" spans="2:2" ht="23.25" x14ac:dyDescent="0.35">
      <c r="B1936" s="19"/>
    </row>
    <row r="1937" spans="2:2" ht="23.25" x14ac:dyDescent="0.35">
      <c r="B1937" s="19"/>
    </row>
    <row r="1938" spans="2:2" ht="23.25" x14ac:dyDescent="0.35">
      <c r="B1938" s="19"/>
    </row>
    <row r="1939" spans="2:2" ht="23.25" x14ac:dyDescent="0.35">
      <c r="B1939" s="19"/>
    </row>
    <row r="1940" spans="2:2" ht="23.25" x14ac:dyDescent="0.35">
      <c r="B1940" s="19"/>
    </row>
    <row r="1941" spans="2:2" ht="23.25" x14ac:dyDescent="0.35">
      <c r="B1941" s="19"/>
    </row>
    <row r="1942" spans="2:2" ht="23.25" x14ac:dyDescent="0.35">
      <c r="B1942" s="19"/>
    </row>
    <row r="1943" spans="2:2" ht="23.25" x14ac:dyDescent="0.35">
      <c r="B1943" s="19"/>
    </row>
    <row r="1944" spans="2:2" ht="23.25" x14ac:dyDescent="0.35">
      <c r="B1944" s="19"/>
    </row>
    <row r="1945" spans="2:2" ht="23.25" x14ac:dyDescent="0.35">
      <c r="B1945" s="19"/>
    </row>
    <row r="1946" spans="2:2" ht="23.25" x14ac:dyDescent="0.35">
      <c r="B1946" s="19"/>
    </row>
    <row r="1947" spans="2:2" ht="23.25" x14ac:dyDescent="0.35">
      <c r="B1947" s="19"/>
    </row>
    <row r="1948" spans="2:2" ht="23.25" x14ac:dyDescent="0.35">
      <c r="B1948" s="19"/>
    </row>
    <row r="1949" spans="2:2" ht="23.25" x14ac:dyDescent="0.35">
      <c r="B1949" s="19"/>
    </row>
    <row r="1950" spans="2:2" ht="23.25" x14ac:dyDescent="0.35">
      <c r="B1950" s="19"/>
    </row>
    <row r="1951" spans="2:2" ht="23.25" x14ac:dyDescent="0.35">
      <c r="B1951" s="19"/>
    </row>
    <row r="1952" spans="2:2" ht="23.25" x14ac:dyDescent="0.35">
      <c r="B1952" s="19"/>
    </row>
    <row r="1953" spans="2:2" ht="23.25" x14ac:dyDescent="0.35">
      <c r="B1953" s="19"/>
    </row>
    <row r="1954" spans="2:2" ht="23.25" x14ac:dyDescent="0.35">
      <c r="B1954" s="19"/>
    </row>
    <row r="1955" spans="2:2" ht="23.25" x14ac:dyDescent="0.35">
      <c r="B1955" s="19"/>
    </row>
    <row r="1956" spans="2:2" ht="23.25" x14ac:dyDescent="0.35">
      <c r="B1956" s="19"/>
    </row>
    <row r="1957" spans="2:2" ht="23.25" x14ac:dyDescent="0.35">
      <c r="B1957" s="19"/>
    </row>
    <row r="1958" spans="2:2" ht="23.25" x14ac:dyDescent="0.35">
      <c r="B1958" s="19"/>
    </row>
    <row r="1959" spans="2:2" ht="23.25" x14ac:dyDescent="0.35">
      <c r="B1959" s="19"/>
    </row>
    <row r="1960" spans="2:2" ht="23.25" x14ac:dyDescent="0.35">
      <c r="B1960" s="19"/>
    </row>
    <row r="1961" spans="2:2" ht="23.25" x14ac:dyDescent="0.35">
      <c r="B1961" s="19"/>
    </row>
    <row r="1962" spans="2:2" ht="23.25" x14ac:dyDescent="0.35">
      <c r="B1962" s="19"/>
    </row>
    <row r="1963" spans="2:2" ht="23.25" x14ac:dyDescent="0.35">
      <c r="B1963" s="19"/>
    </row>
    <row r="1964" spans="2:2" ht="23.25" x14ac:dyDescent="0.35">
      <c r="B1964" s="19"/>
    </row>
    <row r="1965" spans="2:2" ht="23.25" x14ac:dyDescent="0.35">
      <c r="B1965" s="19"/>
    </row>
    <row r="1966" spans="2:2" ht="23.25" x14ac:dyDescent="0.35">
      <c r="B1966" s="19"/>
    </row>
    <row r="1967" spans="2:2" ht="23.25" x14ac:dyDescent="0.35">
      <c r="B1967" s="19"/>
    </row>
    <row r="1968" spans="2:2" ht="23.25" x14ac:dyDescent="0.35">
      <c r="B1968" s="19"/>
    </row>
    <row r="1969" spans="2:2" ht="23.25" x14ac:dyDescent="0.35">
      <c r="B1969" s="19"/>
    </row>
    <row r="1970" spans="2:2" ht="23.25" x14ac:dyDescent="0.35">
      <c r="B1970" s="19"/>
    </row>
    <row r="1971" spans="2:2" ht="23.25" x14ac:dyDescent="0.35">
      <c r="B1971" s="19"/>
    </row>
    <row r="1972" spans="2:2" ht="23.25" x14ac:dyDescent="0.35">
      <c r="B1972" s="19"/>
    </row>
    <row r="1973" spans="2:2" ht="23.25" x14ac:dyDescent="0.35">
      <c r="B1973" s="19"/>
    </row>
    <row r="1974" spans="2:2" ht="23.25" x14ac:dyDescent="0.35">
      <c r="B1974" s="19"/>
    </row>
    <row r="1975" spans="2:2" ht="23.25" x14ac:dyDescent="0.35">
      <c r="B1975" s="19"/>
    </row>
    <row r="1976" spans="2:2" ht="23.25" x14ac:dyDescent="0.35">
      <c r="B1976" s="19"/>
    </row>
    <row r="1977" spans="2:2" ht="23.25" x14ac:dyDescent="0.35">
      <c r="B1977" s="19"/>
    </row>
    <row r="1978" spans="2:2" ht="23.25" x14ac:dyDescent="0.35">
      <c r="B1978" s="19"/>
    </row>
    <row r="1979" spans="2:2" ht="23.25" x14ac:dyDescent="0.35">
      <c r="B1979" s="19"/>
    </row>
    <row r="1980" spans="2:2" ht="23.25" x14ac:dyDescent="0.35">
      <c r="B1980" s="19"/>
    </row>
    <row r="1981" spans="2:2" ht="23.25" x14ac:dyDescent="0.35">
      <c r="B1981" s="19"/>
    </row>
    <row r="1982" spans="2:2" ht="23.25" x14ac:dyDescent="0.35">
      <c r="B1982" s="19"/>
    </row>
    <row r="1983" spans="2:2" ht="23.25" x14ac:dyDescent="0.35">
      <c r="B1983" s="19"/>
    </row>
    <row r="1984" spans="2:2" ht="23.25" x14ac:dyDescent="0.35">
      <c r="B1984" s="19"/>
    </row>
    <row r="1985" spans="2:2" ht="23.25" x14ac:dyDescent="0.35">
      <c r="B1985" s="19"/>
    </row>
    <row r="1986" spans="2:2" ht="23.25" x14ac:dyDescent="0.35">
      <c r="B1986" s="19"/>
    </row>
    <row r="1987" spans="2:2" ht="23.25" x14ac:dyDescent="0.35">
      <c r="B1987" s="19"/>
    </row>
    <row r="1988" spans="2:2" ht="23.25" x14ac:dyDescent="0.35">
      <c r="B1988" s="19"/>
    </row>
    <row r="1989" spans="2:2" ht="23.25" x14ac:dyDescent="0.35">
      <c r="B1989" s="19"/>
    </row>
    <row r="1990" spans="2:2" ht="23.25" x14ac:dyDescent="0.35">
      <c r="B1990" s="19"/>
    </row>
    <row r="1991" spans="2:2" ht="23.25" x14ac:dyDescent="0.35">
      <c r="B1991" s="19"/>
    </row>
    <row r="1992" spans="2:2" ht="23.25" x14ac:dyDescent="0.35">
      <c r="B1992" s="19"/>
    </row>
    <row r="1993" spans="2:2" ht="23.25" x14ac:dyDescent="0.35">
      <c r="B1993" s="19"/>
    </row>
    <row r="1994" spans="2:2" ht="23.25" x14ac:dyDescent="0.35">
      <c r="B1994" s="19"/>
    </row>
    <row r="1995" spans="2:2" ht="23.25" x14ac:dyDescent="0.35">
      <c r="B1995" s="19"/>
    </row>
    <row r="1996" spans="2:2" ht="23.25" x14ac:dyDescent="0.35">
      <c r="B1996" s="19"/>
    </row>
    <row r="1997" spans="2:2" ht="23.25" x14ac:dyDescent="0.35">
      <c r="B1997" s="19"/>
    </row>
    <row r="1998" spans="2:2" ht="23.25" x14ac:dyDescent="0.35">
      <c r="B1998" s="19"/>
    </row>
    <row r="1999" spans="2:2" ht="23.25" x14ac:dyDescent="0.35">
      <c r="B1999" s="19"/>
    </row>
    <row r="2000" spans="2:2" ht="23.25" x14ac:dyDescent="0.35">
      <c r="B2000" s="19"/>
    </row>
    <row r="2001" spans="2:2" ht="23.25" x14ac:dyDescent="0.35">
      <c r="B2001" s="19"/>
    </row>
    <row r="2002" spans="2:2" ht="23.25" x14ac:dyDescent="0.35">
      <c r="B2002" s="19"/>
    </row>
    <row r="2003" spans="2:2" ht="23.25" x14ac:dyDescent="0.35">
      <c r="B2003" s="19"/>
    </row>
    <row r="2004" spans="2:2" ht="23.25" x14ac:dyDescent="0.35">
      <c r="B2004" s="19"/>
    </row>
    <row r="2005" spans="2:2" ht="23.25" x14ac:dyDescent="0.35">
      <c r="B2005" s="19"/>
    </row>
    <row r="2006" spans="2:2" ht="23.25" x14ac:dyDescent="0.35">
      <c r="B2006" s="19"/>
    </row>
    <row r="2007" spans="2:2" ht="23.25" x14ac:dyDescent="0.35">
      <c r="B2007" s="19"/>
    </row>
    <row r="2008" spans="2:2" ht="23.25" x14ac:dyDescent="0.35">
      <c r="B2008" s="19"/>
    </row>
    <row r="2009" spans="2:2" ht="23.25" x14ac:dyDescent="0.35">
      <c r="B2009" s="19"/>
    </row>
    <row r="2010" spans="2:2" ht="23.25" x14ac:dyDescent="0.35">
      <c r="B2010" s="19"/>
    </row>
    <row r="2011" spans="2:2" ht="23.25" x14ac:dyDescent="0.35">
      <c r="B2011" s="19"/>
    </row>
    <row r="2012" spans="2:2" ht="23.25" x14ac:dyDescent="0.35">
      <c r="B2012" s="19"/>
    </row>
    <row r="2013" spans="2:2" ht="23.25" x14ac:dyDescent="0.35">
      <c r="B2013" s="19"/>
    </row>
    <row r="2014" spans="2:2" ht="23.25" x14ac:dyDescent="0.35">
      <c r="B2014" s="19"/>
    </row>
    <row r="2015" spans="2:2" ht="23.25" x14ac:dyDescent="0.35">
      <c r="B2015" s="19"/>
    </row>
    <row r="2016" spans="2:2" ht="23.25" x14ac:dyDescent="0.35">
      <c r="B2016" s="19"/>
    </row>
    <row r="2017" spans="2:2" ht="23.25" x14ac:dyDescent="0.35">
      <c r="B2017" s="19"/>
    </row>
    <row r="2018" spans="2:2" ht="23.25" x14ac:dyDescent="0.35">
      <c r="B2018" s="19"/>
    </row>
    <row r="2019" spans="2:2" ht="23.25" x14ac:dyDescent="0.35">
      <c r="B2019" s="19"/>
    </row>
    <row r="2020" spans="2:2" ht="23.25" x14ac:dyDescent="0.35">
      <c r="B2020" s="19"/>
    </row>
    <row r="2021" spans="2:2" ht="23.25" x14ac:dyDescent="0.35">
      <c r="B2021" s="19"/>
    </row>
    <row r="2022" spans="2:2" ht="23.25" x14ac:dyDescent="0.35">
      <c r="B2022" s="19"/>
    </row>
    <row r="2023" spans="2:2" ht="23.25" x14ac:dyDescent="0.35">
      <c r="B2023" s="19"/>
    </row>
    <row r="2024" spans="2:2" ht="23.25" x14ac:dyDescent="0.35">
      <c r="B2024" s="19"/>
    </row>
    <row r="2025" spans="2:2" ht="23.25" x14ac:dyDescent="0.35">
      <c r="B2025" s="19"/>
    </row>
    <row r="2026" spans="2:2" ht="23.25" x14ac:dyDescent="0.35">
      <c r="B2026" s="19"/>
    </row>
    <row r="2027" spans="2:2" ht="23.25" x14ac:dyDescent="0.35">
      <c r="B2027" s="19"/>
    </row>
    <row r="2028" spans="2:2" ht="23.25" x14ac:dyDescent="0.35">
      <c r="B2028" s="19"/>
    </row>
    <row r="2029" spans="2:2" ht="23.25" x14ac:dyDescent="0.35">
      <c r="B2029" s="19"/>
    </row>
    <row r="2030" spans="2:2" ht="23.25" x14ac:dyDescent="0.35">
      <c r="B2030" s="19"/>
    </row>
    <row r="2031" spans="2:2" ht="23.25" x14ac:dyDescent="0.35">
      <c r="B2031" s="19"/>
    </row>
    <row r="2032" spans="2:2" ht="23.25" x14ac:dyDescent="0.35">
      <c r="B2032" s="19"/>
    </row>
    <row r="2033" spans="2:2" ht="23.25" x14ac:dyDescent="0.35">
      <c r="B2033" s="19"/>
    </row>
    <row r="2034" spans="2:2" ht="23.25" x14ac:dyDescent="0.35">
      <c r="B2034" s="19"/>
    </row>
    <row r="2035" spans="2:2" ht="23.25" x14ac:dyDescent="0.35">
      <c r="B2035" s="19"/>
    </row>
    <row r="2036" spans="2:2" ht="23.25" x14ac:dyDescent="0.35">
      <c r="B2036" s="19"/>
    </row>
    <row r="2037" spans="2:2" ht="23.25" x14ac:dyDescent="0.35">
      <c r="B2037" s="19"/>
    </row>
    <row r="2038" spans="2:2" ht="23.25" x14ac:dyDescent="0.35">
      <c r="B2038" s="19"/>
    </row>
    <row r="2039" spans="2:2" ht="23.25" x14ac:dyDescent="0.35">
      <c r="B2039" s="19"/>
    </row>
    <row r="2040" spans="2:2" ht="23.25" x14ac:dyDescent="0.35">
      <c r="B2040" s="19"/>
    </row>
    <row r="2041" spans="2:2" ht="23.25" x14ac:dyDescent="0.35">
      <c r="B2041" s="19"/>
    </row>
    <row r="2042" spans="2:2" ht="23.25" x14ac:dyDescent="0.35">
      <c r="B2042" s="19"/>
    </row>
    <row r="2043" spans="2:2" ht="23.25" x14ac:dyDescent="0.35">
      <c r="B2043" s="19"/>
    </row>
    <row r="2044" spans="2:2" ht="23.25" x14ac:dyDescent="0.35">
      <c r="B2044" s="19"/>
    </row>
    <row r="2045" spans="2:2" ht="23.25" x14ac:dyDescent="0.35">
      <c r="B2045" s="19"/>
    </row>
    <row r="2046" spans="2:2" ht="23.25" x14ac:dyDescent="0.35">
      <c r="B2046" s="19"/>
    </row>
    <row r="2047" spans="2:2" ht="23.25" x14ac:dyDescent="0.35">
      <c r="B2047" s="19"/>
    </row>
    <row r="2048" spans="2:2" ht="23.25" x14ac:dyDescent="0.35">
      <c r="B2048" s="19"/>
    </row>
    <row r="2049" spans="2:2" ht="23.25" x14ac:dyDescent="0.35">
      <c r="B2049" s="19"/>
    </row>
    <row r="2050" spans="2:2" ht="23.25" x14ac:dyDescent="0.35">
      <c r="B2050" s="19"/>
    </row>
    <row r="2051" spans="2:2" ht="23.25" x14ac:dyDescent="0.35">
      <c r="B2051" s="19"/>
    </row>
    <row r="2052" spans="2:2" ht="23.25" x14ac:dyDescent="0.35">
      <c r="B2052" s="19"/>
    </row>
    <row r="2053" spans="2:2" ht="23.25" x14ac:dyDescent="0.35">
      <c r="B2053" s="19"/>
    </row>
    <row r="2054" spans="2:2" ht="23.25" x14ac:dyDescent="0.35">
      <c r="B2054" s="19"/>
    </row>
    <row r="2055" spans="2:2" ht="23.25" x14ac:dyDescent="0.35">
      <c r="B2055" s="19"/>
    </row>
    <row r="2056" spans="2:2" ht="23.25" x14ac:dyDescent="0.35">
      <c r="B2056" s="19"/>
    </row>
    <row r="2057" spans="2:2" ht="23.25" x14ac:dyDescent="0.35">
      <c r="B2057" s="19"/>
    </row>
    <row r="2058" spans="2:2" ht="23.25" x14ac:dyDescent="0.35">
      <c r="B2058" s="19"/>
    </row>
    <row r="2059" spans="2:2" ht="23.25" x14ac:dyDescent="0.35">
      <c r="B2059" s="19"/>
    </row>
    <row r="2060" spans="2:2" ht="23.25" x14ac:dyDescent="0.35">
      <c r="B2060" s="19"/>
    </row>
    <row r="2061" spans="2:2" ht="23.25" x14ac:dyDescent="0.35">
      <c r="B2061" s="19"/>
    </row>
    <row r="2062" spans="2:2" ht="23.25" x14ac:dyDescent="0.35">
      <c r="B2062" s="19"/>
    </row>
    <row r="2063" spans="2:2" ht="23.25" x14ac:dyDescent="0.35">
      <c r="B2063" s="19"/>
    </row>
    <row r="2064" spans="2:2" ht="23.25" x14ac:dyDescent="0.35">
      <c r="B2064" s="19"/>
    </row>
    <row r="2065" spans="2:2" ht="23.25" x14ac:dyDescent="0.35">
      <c r="B2065" s="19"/>
    </row>
    <row r="2066" spans="2:2" ht="23.25" x14ac:dyDescent="0.35">
      <c r="B2066" s="19"/>
    </row>
    <row r="2067" spans="2:2" ht="23.25" x14ac:dyDescent="0.35">
      <c r="B2067" s="19"/>
    </row>
    <row r="2068" spans="2:2" ht="23.25" x14ac:dyDescent="0.35">
      <c r="B2068" s="19"/>
    </row>
    <row r="2069" spans="2:2" ht="23.25" x14ac:dyDescent="0.35">
      <c r="B2069" s="19"/>
    </row>
    <row r="2070" spans="2:2" ht="23.25" x14ac:dyDescent="0.35">
      <c r="B2070" s="19"/>
    </row>
    <row r="2071" spans="2:2" ht="23.25" x14ac:dyDescent="0.35">
      <c r="B2071" s="19"/>
    </row>
    <row r="2072" spans="2:2" ht="23.25" x14ac:dyDescent="0.35">
      <c r="B2072" s="19"/>
    </row>
    <row r="2073" spans="2:2" ht="23.25" x14ac:dyDescent="0.35">
      <c r="B2073" s="19"/>
    </row>
    <row r="2074" spans="2:2" ht="23.25" x14ac:dyDescent="0.35">
      <c r="B2074" s="19"/>
    </row>
    <row r="2075" spans="2:2" ht="23.25" x14ac:dyDescent="0.35">
      <c r="B2075" s="19"/>
    </row>
    <row r="2076" spans="2:2" ht="23.25" x14ac:dyDescent="0.35">
      <c r="B2076" s="19"/>
    </row>
    <row r="2077" spans="2:2" ht="23.25" x14ac:dyDescent="0.35">
      <c r="B2077" s="19"/>
    </row>
    <row r="2078" spans="2:2" ht="23.25" x14ac:dyDescent="0.35">
      <c r="B2078" s="19"/>
    </row>
    <row r="2079" spans="2:2" ht="23.25" x14ac:dyDescent="0.35">
      <c r="B2079" s="19"/>
    </row>
    <row r="2080" spans="2:2" ht="23.25" x14ac:dyDescent="0.35">
      <c r="B2080" s="19"/>
    </row>
    <row r="2081" spans="2:2" ht="23.25" x14ac:dyDescent="0.35">
      <c r="B2081" s="19"/>
    </row>
    <row r="2082" spans="2:2" ht="23.25" x14ac:dyDescent="0.35">
      <c r="B2082" s="19"/>
    </row>
    <row r="2083" spans="2:2" ht="23.25" x14ac:dyDescent="0.35">
      <c r="B2083" s="19"/>
    </row>
    <row r="2084" spans="2:2" ht="23.25" x14ac:dyDescent="0.35">
      <c r="B2084" s="19"/>
    </row>
    <row r="2085" spans="2:2" ht="23.25" x14ac:dyDescent="0.35">
      <c r="B2085" s="19"/>
    </row>
    <row r="2086" spans="2:2" ht="23.25" x14ac:dyDescent="0.35">
      <c r="B2086" s="19"/>
    </row>
    <row r="2087" spans="2:2" ht="23.25" x14ac:dyDescent="0.35">
      <c r="B2087" s="19"/>
    </row>
    <row r="2088" spans="2:2" ht="23.25" x14ac:dyDescent="0.35">
      <c r="B2088" s="19"/>
    </row>
    <row r="2089" spans="2:2" ht="23.25" x14ac:dyDescent="0.35">
      <c r="B2089" s="19"/>
    </row>
    <row r="2090" spans="2:2" ht="23.25" x14ac:dyDescent="0.35">
      <c r="B2090" s="19"/>
    </row>
    <row r="2091" spans="2:2" ht="23.25" x14ac:dyDescent="0.35">
      <c r="B2091" s="19"/>
    </row>
    <row r="2092" spans="2:2" ht="23.25" x14ac:dyDescent="0.35">
      <c r="B2092" s="19"/>
    </row>
    <row r="2093" spans="2:2" ht="23.25" x14ac:dyDescent="0.35">
      <c r="B2093" s="19"/>
    </row>
    <row r="2094" spans="2:2" ht="23.25" x14ac:dyDescent="0.35">
      <c r="B2094" s="19"/>
    </row>
    <row r="2095" spans="2:2" ht="23.25" x14ac:dyDescent="0.35">
      <c r="B2095" s="19"/>
    </row>
    <row r="2096" spans="2:2" ht="23.25" x14ac:dyDescent="0.35">
      <c r="B2096" s="19"/>
    </row>
    <row r="2097" spans="2:2" ht="23.25" x14ac:dyDescent="0.35">
      <c r="B2097" s="19"/>
    </row>
    <row r="2098" spans="2:2" ht="23.25" x14ac:dyDescent="0.35">
      <c r="B2098" s="19"/>
    </row>
    <row r="2099" spans="2:2" ht="23.25" x14ac:dyDescent="0.35">
      <c r="B2099" s="19"/>
    </row>
    <row r="2100" spans="2:2" ht="23.25" x14ac:dyDescent="0.35">
      <c r="B2100" s="19"/>
    </row>
    <row r="2101" spans="2:2" ht="23.25" x14ac:dyDescent="0.35">
      <c r="B2101" s="19"/>
    </row>
    <row r="2102" spans="2:2" ht="23.25" x14ac:dyDescent="0.35">
      <c r="B2102" s="19"/>
    </row>
    <row r="2103" spans="2:2" ht="23.25" x14ac:dyDescent="0.35">
      <c r="B2103" s="19"/>
    </row>
    <row r="2104" spans="2:2" ht="23.25" x14ac:dyDescent="0.35">
      <c r="B2104" s="19"/>
    </row>
    <row r="2105" spans="2:2" ht="23.25" x14ac:dyDescent="0.35">
      <c r="B2105" s="19"/>
    </row>
    <row r="2106" spans="2:2" ht="23.25" x14ac:dyDescent="0.35">
      <c r="B2106" s="19"/>
    </row>
    <row r="2107" spans="2:2" ht="23.25" x14ac:dyDescent="0.35">
      <c r="B2107" s="19"/>
    </row>
    <row r="2108" spans="2:2" ht="23.25" x14ac:dyDescent="0.35">
      <c r="B2108" s="19"/>
    </row>
    <row r="2109" spans="2:2" ht="23.25" x14ac:dyDescent="0.35">
      <c r="B2109" s="19"/>
    </row>
    <row r="2110" spans="2:2" ht="23.25" x14ac:dyDescent="0.35">
      <c r="B2110" s="19"/>
    </row>
    <row r="2111" spans="2:2" ht="23.25" x14ac:dyDescent="0.35">
      <c r="B2111" s="19"/>
    </row>
    <row r="2112" spans="2:2" ht="23.25" x14ac:dyDescent="0.35">
      <c r="B2112" s="19"/>
    </row>
    <row r="2113" spans="2:2" ht="23.25" x14ac:dyDescent="0.35">
      <c r="B2113" s="19"/>
    </row>
    <row r="2114" spans="2:2" ht="23.25" x14ac:dyDescent="0.35">
      <c r="B2114" s="19"/>
    </row>
    <row r="2115" spans="2:2" ht="23.25" x14ac:dyDescent="0.35">
      <c r="B2115" s="19"/>
    </row>
    <row r="2116" spans="2:2" ht="23.25" x14ac:dyDescent="0.35">
      <c r="B2116" s="19"/>
    </row>
    <row r="2117" spans="2:2" ht="23.25" x14ac:dyDescent="0.35">
      <c r="B2117" s="19"/>
    </row>
    <row r="2118" spans="2:2" ht="23.25" x14ac:dyDescent="0.35">
      <c r="B2118" s="19"/>
    </row>
    <row r="2119" spans="2:2" ht="23.25" x14ac:dyDescent="0.35">
      <c r="B2119" s="19"/>
    </row>
    <row r="2120" spans="2:2" ht="23.25" x14ac:dyDescent="0.35">
      <c r="B2120" s="19"/>
    </row>
    <row r="2121" spans="2:2" ht="23.25" x14ac:dyDescent="0.35">
      <c r="B2121" s="19"/>
    </row>
    <row r="2122" spans="2:2" ht="23.25" x14ac:dyDescent="0.35">
      <c r="B2122" s="19"/>
    </row>
    <row r="2123" spans="2:2" ht="23.25" x14ac:dyDescent="0.35">
      <c r="B2123" s="19"/>
    </row>
    <row r="2124" spans="2:2" ht="23.25" x14ac:dyDescent="0.35">
      <c r="B2124" s="19"/>
    </row>
    <row r="2125" spans="2:2" ht="23.25" x14ac:dyDescent="0.35">
      <c r="B2125" s="19"/>
    </row>
    <row r="2126" spans="2:2" ht="23.25" x14ac:dyDescent="0.35">
      <c r="B2126" s="19"/>
    </row>
    <row r="2127" spans="2:2" ht="23.25" x14ac:dyDescent="0.35">
      <c r="B2127" s="19"/>
    </row>
    <row r="2128" spans="2:2" ht="23.25" x14ac:dyDescent="0.35">
      <c r="B2128" s="19"/>
    </row>
    <row r="2129" spans="2:2" ht="23.25" x14ac:dyDescent="0.35">
      <c r="B2129" s="19"/>
    </row>
    <row r="2130" spans="2:2" ht="23.25" x14ac:dyDescent="0.35">
      <c r="B2130" s="19"/>
    </row>
    <row r="2131" spans="2:2" ht="23.25" x14ac:dyDescent="0.35">
      <c r="B2131" s="19"/>
    </row>
    <row r="2132" spans="2:2" ht="23.25" x14ac:dyDescent="0.35">
      <c r="B2132" s="19"/>
    </row>
    <row r="2133" spans="2:2" ht="23.25" x14ac:dyDescent="0.35">
      <c r="B2133" s="19"/>
    </row>
    <row r="2134" spans="2:2" ht="23.25" x14ac:dyDescent="0.35">
      <c r="B2134" s="19"/>
    </row>
    <row r="2135" spans="2:2" ht="23.25" x14ac:dyDescent="0.35">
      <c r="B2135" s="19"/>
    </row>
    <row r="2136" spans="2:2" ht="23.25" x14ac:dyDescent="0.35">
      <c r="B2136" s="19"/>
    </row>
    <row r="2137" spans="2:2" ht="23.25" x14ac:dyDescent="0.35">
      <c r="B2137" s="19"/>
    </row>
    <row r="2138" spans="2:2" ht="23.25" x14ac:dyDescent="0.35">
      <c r="B2138" s="19"/>
    </row>
    <row r="2139" spans="2:2" ht="23.25" x14ac:dyDescent="0.35">
      <c r="B2139" s="19"/>
    </row>
    <row r="2140" spans="2:2" ht="23.25" x14ac:dyDescent="0.35">
      <c r="B2140" s="19"/>
    </row>
    <row r="2141" spans="2:2" ht="23.25" x14ac:dyDescent="0.35">
      <c r="B2141" s="19"/>
    </row>
    <row r="2142" spans="2:2" ht="23.25" x14ac:dyDescent="0.35">
      <c r="B2142" s="19"/>
    </row>
    <row r="2143" spans="2:2" ht="23.25" x14ac:dyDescent="0.35">
      <c r="B2143" s="19"/>
    </row>
    <row r="2144" spans="2:2" ht="23.25" x14ac:dyDescent="0.35">
      <c r="B2144" s="19"/>
    </row>
    <row r="2145" spans="2:2" ht="23.25" x14ac:dyDescent="0.35">
      <c r="B2145" s="19"/>
    </row>
    <row r="2146" spans="2:2" ht="23.25" x14ac:dyDescent="0.35">
      <c r="B2146" s="19"/>
    </row>
    <row r="2147" spans="2:2" ht="23.25" x14ac:dyDescent="0.35">
      <c r="B2147" s="19"/>
    </row>
    <row r="2148" spans="2:2" ht="23.25" x14ac:dyDescent="0.35">
      <c r="B2148" s="19"/>
    </row>
    <row r="2149" spans="2:2" ht="23.25" x14ac:dyDescent="0.35">
      <c r="B2149" s="19"/>
    </row>
    <row r="2150" spans="2:2" ht="23.25" x14ac:dyDescent="0.35">
      <c r="B2150" s="19"/>
    </row>
    <row r="2151" spans="2:2" ht="23.25" x14ac:dyDescent="0.35">
      <c r="B2151" s="19"/>
    </row>
    <row r="2152" spans="2:2" ht="23.25" x14ac:dyDescent="0.35">
      <c r="B2152" s="19"/>
    </row>
    <row r="2153" spans="2:2" ht="23.25" x14ac:dyDescent="0.35">
      <c r="B2153" s="19"/>
    </row>
    <row r="2154" spans="2:2" ht="23.25" x14ac:dyDescent="0.35">
      <c r="B2154" s="19"/>
    </row>
    <row r="2155" spans="2:2" ht="23.25" x14ac:dyDescent="0.35">
      <c r="B2155" s="19"/>
    </row>
    <row r="2156" spans="2:2" ht="23.25" x14ac:dyDescent="0.35">
      <c r="B2156" s="19"/>
    </row>
    <row r="2157" spans="2:2" ht="23.25" x14ac:dyDescent="0.35">
      <c r="B2157" s="19"/>
    </row>
    <row r="2158" spans="2:2" ht="23.25" x14ac:dyDescent="0.35">
      <c r="B2158" s="19"/>
    </row>
    <row r="2159" spans="2:2" ht="23.25" x14ac:dyDescent="0.35">
      <c r="B2159" s="19"/>
    </row>
    <row r="2160" spans="2:2" ht="23.25" x14ac:dyDescent="0.35">
      <c r="B2160" s="19"/>
    </row>
    <row r="2161" spans="2:2" ht="23.25" x14ac:dyDescent="0.35">
      <c r="B2161" s="19"/>
    </row>
    <row r="2162" spans="2:2" ht="23.25" x14ac:dyDescent="0.35">
      <c r="B2162" s="19"/>
    </row>
    <row r="2163" spans="2:2" ht="23.25" x14ac:dyDescent="0.35">
      <c r="B2163" s="19"/>
    </row>
    <row r="2164" spans="2:2" ht="23.25" x14ac:dyDescent="0.35">
      <c r="B2164" s="19"/>
    </row>
    <row r="2165" spans="2:2" ht="23.25" x14ac:dyDescent="0.35">
      <c r="B2165" s="19"/>
    </row>
    <row r="2166" spans="2:2" ht="23.25" x14ac:dyDescent="0.35">
      <c r="B2166" s="19"/>
    </row>
    <row r="2167" spans="2:2" ht="23.25" x14ac:dyDescent="0.35">
      <c r="B2167" s="19"/>
    </row>
    <row r="2168" spans="2:2" ht="23.25" x14ac:dyDescent="0.35">
      <c r="B2168" s="19"/>
    </row>
    <row r="2169" spans="2:2" ht="23.25" x14ac:dyDescent="0.35">
      <c r="B2169" s="19"/>
    </row>
    <row r="2170" spans="2:2" ht="23.25" x14ac:dyDescent="0.35">
      <c r="B2170" s="19"/>
    </row>
    <row r="2171" spans="2:2" ht="23.25" x14ac:dyDescent="0.35">
      <c r="B2171" s="19"/>
    </row>
    <row r="2172" spans="2:2" ht="23.25" x14ac:dyDescent="0.35">
      <c r="B2172" s="19"/>
    </row>
    <row r="2173" spans="2:2" ht="23.25" x14ac:dyDescent="0.35">
      <c r="B2173" s="19"/>
    </row>
    <row r="2174" spans="2:2" ht="23.25" x14ac:dyDescent="0.35">
      <c r="B2174" s="19"/>
    </row>
    <row r="2175" spans="2:2" ht="23.25" x14ac:dyDescent="0.35">
      <c r="B2175" s="19"/>
    </row>
    <row r="2176" spans="2:2" ht="23.25" x14ac:dyDescent="0.35">
      <c r="B2176" s="19"/>
    </row>
    <row r="2177" spans="2:2" ht="23.25" x14ac:dyDescent="0.35">
      <c r="B2177" s="19"/>
    </row>
    <row r="2178" spans="2:2" ht="23.25" x14ac:dyDescent="0.35">
      <c r="B2178" s="19"/>
    </row>
    <row r="2179" spans="2:2" ht="23.25" x14ac:dyDescent="0.35">
      <c r="B2179" s="19"/>
    </row>
    <row r="2180" spans="2:2" ht="23.25" x14ac:dyDescent="0.35">
      <c r="B2180" s="19"/>
    </row>
    <row r="2181" spans="2:2" ht="23.25" x14ac:dyDescent="0.35">
      <c r="B2181" s="19"/>
    </row>
    <row r="2182" spans="2:2" ht="23.25" x14ac:dyDescent="0.35">
      <c r="B2182" s="19"/>
    </row>
    <row r="2183" spans="2:2" ht="23.25" x14ac:dyDescent="0.35">
      <c r="B2183" s="19"/>
    </row>
    <row r="2184" spans="2:2" ht="23.25" x14ac:dyDescent="0.35">
      <c r="B2184" s="19"/>
    </row>
    <row r="2185" spans="2:2" ht="23.25" x14ac:dyDescent="0.35">
      <c r="B2185" s="19"/>
    </row>
    <row r="2186" spans="2:2" ht="23.25" x14ac:dyDescent="0.35">
      <c r="B2186" s="19"/>
    </row>
    <row r="2187" spans="2:2" ht="23.25" x14ac:dyDescent="0.35">
      <c r="B2187" s="19"/>
    </row>
    <row r="2188" spans="2:2" ht="23.25" x14ac:dyDescent="0.35">
      <c r="B2188" s="19"/>
    </row>
    <row r="2189" spans="2:2" ht="23.25" x14ac:dyDescent="0.35">
      <c r="B2189" s="19"/>
    </row>
    <row r="2190" spans="2:2" ht="23.25" x14ac:dyDescent="0.35">
      <c r="B2190" s="19"/>
    </row>
    <row r="2191" spans="2:2" ht="23.25" x14ac:dyDescent="0.35">
      <c r="B2191" s="19"/>
    </row>
    <row r="2192" spans="2:2" ht="23.25" x14ac:dyDescent="0.35">
      <c r="B2192" s="19"/>
    </row>
    <row r="2193" spans="2:2" ht="23.25" x14ac:dyDescent="0.35">
      <c r="B2193" s="19"/>
    </row>
    <row r="2194" spans="2:2" ht="23.25" x14ac:dyDescent="0.35">
      <c r="B2194" s="19"/>
    </row>
    <row r="2195" spans="2:2" ht="23.25" x14ac:dyDescent="0.35">
      <c r="B2195" s="19"/>
    </row>
    <row r="2196" spans="2:2" ht="23.25" x14ac:dyDescent="0.35">
      <c r="B2196" s="19"/>
    </row>
    <row r="2197" spans="2:2" ht="23.25" x14ac:dyDescent="0.35">
      <c r="B2197" s="19"/>
    </row>
    <row r="2198" spans="2:2" ht="23.25" x14ac:dyDescent="0.35">
      <c r="B2198" s="19"/>
    </row>
    <row r="2199" spans="2:2" ht="23.25" x14ac:dyDescent="0.35">
      <c r="B2199" s="19"/>
    </row>
    <row r="2200" spans="2:2" ht="23.25" x14ac:dyDescent="0.35">
      <c r="B2200" s="19"/>
    </row>
    <row r="2201" spans="2:2" ht="23.25" x14ac:dyDescent="0.35">
      <c r="B2201" s="19"/>
    </row>
    <row r="2202" spans="2:2" ht="23.25" x14ac:dyDescent="0.35">
      <c r="B2202" s="19"/>
    </row>
    <row r="2203" spans="2:2" ht="23.25" x14ac:dyDescent="0.35">
      <c r="B2203" s="19"/>
    </row>
    <row r="2204" spans="2:2" ht="23.25" x14ac:dyDescent="0.35">
      <c r="B2204" s="19"/>
    </row>
    <row r="2205" spans="2:2" ht="23.25" x14ac:dyDescent="0.35">
      <c r="B2205" s="19"/>
    </row>
    <row r="2206" spans="2:2" ht="23.25" x14ac:dyDescent="0.35">
      <c r="B2206" s="19"/>
    </row>
    <row r="2207" spans="2:2" ht="23.25" x14ac:dyDescent="0.35">
      <c r="B2207" s="19"/>
    </row>
    <row r="2208" spans="2:2" ht="23.25" x14ac:dyDescent="0.35">
      <c r="B2208" s="19"/>
    </row>
    <row r="2209" spans="2:2" ht="23.25" x14ac:dyDescent="0.35">
      <c r="B2209" s="19"/>
    </row>
    <row r="2210" spans="2:2" ht="23.25" x14ac:dyDescent="0.35">
      <c r="B2210" s="19"/>
    </row>
    <row r="2211" spans="2:2" ht="23.25" x14ac:dyDescent="0.35">
      <c r="B2211" s="19"/>
    </row>
    <row r="2212" spans="2:2" ht="23.25" x14ac:dyDescent="0.35">
      <c r="B2212" s="19"/>
    </row>
    <row r="2213" spans="2:2" ht="23.25" x14ac:dyDescent="0.35">
      <c r="B2213" s="19"/>
    </row>
    <row r="2214" spans="2:2" ht="23.25" x14ac:dyDescent="0.35">
      <c r="B2214" s="19"/>
    </row>
    <row r="2215" spans="2:2" ht="23.25" x14ac:dyDescent="0.35">
      <c r="B2215" s="19"/>
    </row>
    <row r="2216" spans="2:2" ht="23.25" x14ac:dyDescent="0.35">
      <c r="B2216" s="19"/>
    </row>
    <row r="2217" spans="2:2" ht="23.25" x14ac:dyDescent="0.35">
      <c r="B2217" s="19"/>
    </row>
    <row r="2218" spans="2:2" ht="23.25" x14ac:dyDescent="0.35">
      <c r="B2218" s="19"/>
    </row>
    <row r="2219" spans="2:2" ht="23.25" x14ac:dyDescent="0.35">
      <c r="B2219" s="19"/>
    </row>
    <row r="2220" spans="2:2" ht="23.25" x14ac:dyDescent="0.35">
      <c r="B2220" s="19"/>
    </row>
    <row r="2221" spans="2:2" ht="23.25" x14ac:dyDescent="0.35">
      <c r="B2221" s="19"/>
    </row>
    <row r="2222" spans="2:2" ht="23.25" x14ac:dyDescent="0.35">
      <c r="B2222" s="19"/>
    </row>
    <row r="2223" spans="2:2" ht="23.25" x14ac:dyDescent="0.35">
      <c r="B2223" s="19"/>
    </row>
    <row r="2224" spans="2:2" ht="23.25" x14ac:dyDescent="0.35">
      <c r="B2224" s="19"/>
    </row>
    <row r="2225" spans="2:2" ht="23.25" x14ac:dyDescent="0.35">
      <c r="B2225" s="19"/>
    </row>
    <row r="2226" spans="2:2" ht="23.25" x14ac:dyDescent="0.35">
      <c r="B2226" s="19"/>
    </row>
    <row r="2227" spans="2:2" ht="23.25" x14ac:dyDescent="0.35">
      <c r="B2227" s="19"/>
    </row>
    <row r="2228" spans="2:2" ht="23.25" x14ac:dyDescent="0.35">
      <c r="B2228" s="19"/>
    </row>
    <row r="2229" spans="2:2" ht="23.25" x14ac:dyDescent="0.35">
      <c r="B2229" s="19"/>
    </row>
    <row r="2230" spans="2:2" ht="23.25" x14ac:dyDescent="0.35">
      <c r="B2230" s="19"/>
    </row>
    <row r="2231" spans="2:2" ht="23.25" x14ac:dyDescent="0.35">
      <c r="B2231" s="19"/>
    </row>
    <row r="2232" spans="2:2" ht="23.25" x14ac:dyDescent="0.35">
      <c r="B2232" s="19"/>
    </row>
    <row r="2233" spans="2:2" ht="23.25" x14ac:dyDescent="0.35">
      <c r="B2233" s="19"/>
    </row>
    <row r="2234" spans="2:2" ht="23.25" x14ac:dyDescent="0.35">
      <c r="B2234" s="19"/>
    </row>
    <row r="2235" spans="2:2" ht="23.25" x14ac:dyDescent="0.35">
      <c r="B2235" s="19"/>
    </row>
    <row r="2236" spans="2:2" ht="23.25" x14ac:dyDescent="0.35">
      <c r="B2236" s="19"/>
    </row>
    <row r="2237" spans="2:2" ht="23.25" x14ac:dyDescent="0.35">
      <c r="B2237" s="19"/>
    </row>
    <row r="2238" spans="2:2" ht="23.25" x14ac:dyDescent="0.35">
      <c r="B2238" s="19"/>
    </row>
    <row r="2239" spans="2:2" ht="23.25" x14ac:dyDescent="0.35">
      <c r="B2239" s="19"/>
    </row>
    <row r="2240" spans="2:2" ht="23.25" x14ac:dyDescent="0.35">
      <c r="B2240" s="19"/>
    </row>
    <row r="2241" spans="2:2" ht="23.25" x14ac:dyDescent="0.35">
      <c r="B2241" s="19"/>
    </row>
    <row r="2242" spans="2:2" ht="23.25" x14ac:dyDescent="0.35">
      <c r="B2242" s="19"/>
    </row>
    <row r="2243" spans="2:2" ht="23.25" x14ac:dyDescent="0.35">
      <c r="B2243" s="19"/>
    </row>
    <row r="2244" spans="2:2" ht="23.25" x14ac:dyDescent="0.35">
      <c r="B2244" s="19"/>
    </row>
    <row r="2245" spans="2:2" ht="23.25" x14ac:dyDescent="0.35">
      <c r="B2245" s="19"/>
    </row>
    <row r="2246" spans="2:2" ht="23.25" x14ac:dyDescent="0.35">
      <c r="B2246" s="19"/>
    </row>
    <row r="2247" spans="2:2" ht="23.25" x14ac:dyDescent="0.35">
      <c r="B2247" s="19"/>
    </row>
    <row r="2248" spans="2:2" ht="23.25" x14ac:dyDescent="0.35">
      <c r="B2248" s="19"/>
    </row>
    <row r="2249" spans="2:2" ht="23.25" x14ac:dyDescent="0.35">
      <c r="B2249" s="19"/>
    </row>
    <row r="2250" spans="2:2" ht="23.25" x14ac:dyDescent="0.35">
      <c r="B2250" s="19"/>
    </row>
    <row r="2251" spans="2:2" ht="23.25" x14ac:dyDescent="0.35">
      <c r="B2251" s="19"/>
    </row>
    <row r="2252" spans="2:2" ht="23.25" x14ac:dyDescent="0.35">
      <c r="B2252" s="19"/>
    </row>
    <row r="2253" spans="2:2" ht="23.25" x14ac:dyDescent="0.35">
      <c r="B2253" s="19"/>
    </row>
    <row r="2254" spans="2:2" ht="23.25" x14ac:dyDescent="0.35">
      <c r="B2254" s="19"/>
    </row>
    <row r="2255" spans="2:2" ht="23.25" x14ac:dyDescent="0.35">
      <c r="B2255" s="19"/>
    </row>
    <row r="2256" spans="2:2" ht="23.25" x14ac:dyDescent="0.35">
      <c r="B2256" s="19"/>
    </row>
    <row r="2257" spans="2:2" ht="23.25" x14ac:dyDescent="0.35">
      <c r="B2257" s="19"/>
    </row>
    <row r="2258" spans="2:2" ht="23.25" x14ac:dyDescent="0.35">
      <c r="B2258" s="19"/>
    </row>
    <row r="2259" spans="2:2" ht="23.25" x14ac:dyDescent="0.35">
      <c r="B2259" s="19"/>
    </row>
    <row r="2260" spans="2:2" ht="23.25" x14ac:dyDescent="0.35">
      <c r="B2260" s="19"/>
    </row>
    <row r="2261" spans="2:2" ht="23.25" x14ac:dyDescent="0.35">
      <c r="B2261" s="19"/>
    </row>
    <row r="2262" spans="2:2" ht="23.25" x14ac:dyDescent="0.35">
      <c r="B2262" s="19"/>
    </row>
    <row r="2263" spans="2:2" ht="23.25" x14ac:dyDescent="0.35">
      <c r="B2263" s="19"/>
    </row>
    <row r="2264" spans="2:2" ht="23.25" x14ac:dyDescent="0.35">
      <c r="B2264" s="19"/>
    </row>
    <row r="2265" spans="2:2" ht="23.25" x14ac:dyDescent="0.35">
      <c r="B2265" s="19"/>
    </row>
    <row r="2266" spans="2:2" ht="23.25" x14ac:dyDescent="0.35">
      <c r="B2266" s="19"/>
    </row>
    <row r="2267" spans="2:2" ht="23.25" x14ac:dyDescent="0.35">
      <c r="B2267" s="19"/>
    </row>
    <row r="2268" spans="2:2" ht="23.25" x14ac:dyDescent="0.35">
      <c r="B2268" s="19"/>
    </row>
    <row r="2269" spans="2:2" ht="23.25" x14ac:dyDescent="0.35">
      <c r="B2269" s="19"/>
    </row>
    <row r="2270" spans="2:2" ht="23.25" x14ac:dyDescent="0.35">
      <c r="B2270" s="19"/>
    </row>
    <row r="2271" spans="2:2" ht="23.25" x14ac:dyDescent="0.35">
      <c r="B2271" s="19"/>
    </row>
    <row r="2272" spans="2:2" ht="23.25" x14ac:dyDescent="0.35">
      <c r="B2272" s="19"/>
    </row>
    <row r="2273" spans="2:2" ht="23.25" x14ac:dyDescent="0.35">
      <c r="B2273" s="19"/>
    </row>
    <row r="2274" spans="2:2" ht="23.25" x14ac:dyDescent="0.35">
      <c r="B2274" s="19"/>
    </row>
    <row r="2275" spans="2:2" ht="23.25" x14ac:dyDescent="0.35">
      <c r="B2275" s="19"/>
    </row>
    <row r="2276" spans="2:2" ht="23.25" x14ac:dyDescent="0.35">
      <c r="B2276" s="19"/>
    </row>
    <row r="2277" spans="2:2" ht="23.25" x14ac:dyDescent="0.35">
      <c r="B2277" s="19"/>
    </row>
    <row r="2278" spans="2:2" ht="23.25" x14ac:dyDescent="0.35">
      <c r="B2278" s="19"/>
    </row>
    <row r="2279" spans="2:2" ht="23.25" x14ac:dyDescent="0.35">
      <c r="B2279" s="19"/>
    </row>
    <row r="2280" spans="2:2" ht="23.25" x14ac:dyDescent="0.35">
      <c r="B2280" s="19"/>
    </row>
    <row r="2281" spans="2:2" ht="23.25" x14ac:dyDescent="0.35">
      <c r="B2281" s="19"/>
    </row>
    <row r="2282" spans="2:2" ht="23.25" x14ac:dyDescent="0.35">
      <c r="B2282" s="19"/>
    </row>
    <row r="2283" spans="2:2" ht="23.25" x14ac:dyDescent="0.35">
      <c r="B2283" s="19"/>
    </row>
    <row r="2284" spans="2:2" ht="23.25" x14ac:dyDescent="0.35">
      <c r="B2284" s="19"/>
    </row>
    <row r="2285" spans="2:2" ht="23.25" x14ac:dyDescent="0.35">
      <c r="B2285" s="19"/>
    </row>
    <row r="2286" spans="2:2" ht="23.25" x14ac:dyDescent="0.35">
      <c r="B2286" s="19"/>
    </row>
    <row r="2287" spans="2:2" ht="23.25" x14ac:dyDescent="0.35">
      <c r="B2287" s="19"/>
    </row>
    <row r="2288" spans="2:2" ht="23.25" x14ac:dyDescent="0.35">
      <c r="B2288" s="19"/>
    </row>
    <row r="2289" spans="2:2" ht="23.25" x14ac:dyDescent="0.35">
      <c r="B2289" s="19"/>
    </row>
    <row r="2290" spans="2:2" ht="23.25" x14ac:dyDescent="0.35">
      <c r="B2290" s="19"/>
    </row>
    <row r="2291" spans="2:2" ht="23.25" x14ac:dyDescent="0.35">
      <c r="B2291" s="19"/>
    </row>
    <row r="2292" spans="2:2" ht="23.25" x14ac:dyDescent="0.35">
      <c r="B2292" s="19"/>
    </row>
    <row r="2293" spans="2:2" ht="23.25" x14ac:dyDescent="0.35">
      <c r="B2293" s="19"/>
    </row>
    <row r="2294" spans="2:2" ht="23.25" x14ac:dyDescent="0.35">
      <c r="B2294" s="19"/>
    </row>
    <row r="2295" spans="2:2" ht="23.25" x14ac:dyDescent="0.35">
      <c r="B2295" s="19"/>
    </row>
    <row r="2296" spans="2:2" ht="23.25" x14ac:dyDescent="0.35">
      <c r="B2296" s="19"/>
    </row>
    <row r="2297" spans="2:2" ht="23.25" x14ac:dyDescent="0.35">
      <c r="B2297" s="19"/>
    </row>
    <row r="2298" spans="2:2" ht="23.25" x14ac:dyDescent="0.35">
      <c r="B2298" s="19"/>
    </row>
    <row r="2299" spans="2:2" ht="23.25" x14ac:dyDescent="0.35">
      <c r="B2299" s="19"/>
    </row>
    <row r="2300" spans="2:2" ht="23.25" x14ac:dyDescent="0.35">
      <c r="B2300" s="19"/>
    </row>
    <row r="2301" spans="2:2" ht="23.25" x14ac:dyDescent="0.35">
      <c r="B2301" s="19"/>
    </row>
    <row r="2302" spans="2:2" ht="23.25" x14ac:dyDescent="0.35">
      <c r="B2302" s="19"/>
    </row>
    <row r="2303" spans="2:2" ht="23.25" x14ac:dyDescent="0.35">
      <c r="B2303" s="19"/>
    </row>
    <row r="2304" spans="2:2" ht="23.25" x14ac:dyDescent="0.35">
      <c r="B2304" s="19"/>
    </row>
    <row r="2305" spans="2:2" ht="23.25" x14ac:dyDescent="0.35">
      <c r="B2305" s="19"/>
    </row>
    <row r="2306" spans="2:2" ht="23.25" x14ac:dyDescent="0.35">
      <c r="B2306" s="19"/>
    </row>
    <row r="2307" spans="2:2" ht="23.25" x14ac:dyDescent="0.35">
      <c r="B2307" s="19"/>
    </row>
    <row r="2308" spans="2:2" ht="23.25" x14ac:dyDescent="0.35">
      <c r="B2308" s="19"/>
    </row>
    <row r="2309" spans="2:2" ht="23.25" x14ac:dyDescent="0.35">
      <c r="B2309" s="19"/>
    </row>
    <row r="2310" spans="2:2" ht="23.25" x14ac:dyDescent="0.35">
      <c r="B2310" s="19"/>
    </row>
    <row r="2311" spans="2:2" ht="23.25" x14ac:dyDescent="0.35">
      <c r="B2311" s="19"/>
    </row>
    <row r="2312" spans="2:2" ht="23.25" x14ac:dyDescent="0.35">
      <c r="B2312" s="19"/>
    </row>
    <row r="2313" spans="2:2" ht="23.25" x14ac:dyDescent="0.35">
      <c r="B2313" s="19"/>
    </row>
    <row r="2314" spans="2:2" ht="23.25" x14ac:dyDescent="0.35">
      <c r="B2314" s="19"/>
    </row>
    <row r="2315" spans="2:2" ht="23.25" x14ac:dyDescent="0.35">
      <c r="B2315" s="19"/>
    </row>
    <row r="2316" spans="2:2" ht="23.25" x14ac:dyDescent="0.35">
      <c r="B2316" s="19"/>
    </row>
    <row r="2317" spans="2:2" ht="23.25" x14ac:dyDescent="0.35">
      <c r="B2317" s="19"/>
    </row>
    <row r="2318" spans="2:2" ht="23.25" x14ac:dyDescent="0.35">
      <c r="B2318" s="19"/>
    </row>
    <row r="2319" spans="2:2" ht="23.25" x14ac:dyDescent="0.35">
      <c r="B2319" s="19"/>
    </row>
    <row r="2320" spans="2:2" ht="23.25" x14ac:dyDescent="0.35">
      <c r="B2320" s="19"/>
    </row>
    <row r="2321" spans="2:2" ht="23.25" x14ac:dyDescent="0.35">
      <c r="B2321" s="19"/>
    </row>
    <row r="2322" spans="2:2" ht="23.25" x14ac:dyDescent="0.35">
      <c r="B2322" s="19"/>
    </row>
    <row r="2323" spans="2:2" ht="23.25" x14ac:dyDescent="0.35">
      <c r="B2323" s="19"/>
    </row>
    <row r="2324" spans="2:2" ht="23.25" x14ac:dyDescent="0.35">
      <c r="B2324" s="19"/>
    </row>
    <row r="2325" spans="2:2" ht="23.25" x14ac:dyDescent="0.35">
      <c r="B2325" s="19"/>
    </row>
    <row r="2326" spans="2:2" ht="23.25" x14ac:dyDescent="0.35">
      <c r="B2326" s="19"/>
    </row>
    <row r="2327" spans="2:2" ht="23.25" x14ac:dyDescent="0.35">
      <c r="B2327" s="19"/>
    </row>
    <row r="2328" spans="2:2" ht="23.25" x14ac:dyDescent="0.35">
      <c r="B2328" s="19"/>
    </row>
    <row r="2329" spans="2:2" ht="23.25" x14ac:dyDescent="0.35">
      <c r="B2329" s="19"/>
    </row>
    <row r="2330" spans="2:2" ht="23.25" x14ac:dyDescent="0.35">
      <c r="B2330" s="19"/>
    </row>
    <row r="2331" spans="2:2" ht="23.25" x14ac:dyDescent="0.35">
      <c r="B2331" s="19"/>
    </row>
    <row r="2332" spans="2:2" ht="23.25" x14ac:dyDescent="0.35">
      <c r="B2332" s="19"/>
    </row>
    <row r="2333" spans="2:2" ht="23.25" x14ac:dyDescent="0.35">
      <c r="B2333" s="19"/>
    </row>
    <row r="2334" spans="2:2" ht="23.25" x14ac:dyDescent="0.35">
      <c r="B2334" s="19"/>
    </row>
    <row r="2335" spans="2:2" ht="23.25" x14ac:dyDescent="0.35">
      <c r="B2335" s="19"/>
    </row>
    <row r="2336" spans="2:2" ht="23.25" x14ac:dyDescent="0.35">
      <c r="B2336" s="19"/>
    </row>
    <row r="2337" spans="2:2" ht="23.25" x14ac:dyDescent="0.35">
      <c r="B2337" s="19"/>
    </row>
    <row r="2338" spans="2:2" ht="23.25" x14ac:dyDescent="0.35">
      <c r="B2338" s="19"/>
    </row>
    <row r="2339" spans="2:2" ht="23.25" x14ac:dyDescent="0.35">
      <c r="B2339" s="19"/>
    </row>
    <row r="2340" spans="2:2" ht="23.25" x14ac:dyDescent="0.35">
      <c r="B2340" s="19"/>
    </row>
    <row r="2341" spans="2:2" ht="23.25" x14ac:dyDescent="0.35">
      <c r="B2341" s="19"/>
    </row>
    <row r="2342" spans="2:2" ht="23.25" x14ac:dyDescent="0.35">
      <c r="B2342" s="19"/>
    </row>
    <row r="2343" spans="2:2" ht="23.25" x14ac:dyDescent="0.35">
      <c r="B2343" s="19"/>
    </row>
    <row r="2344" spans="2:2" ht="23.25" x14ac:dyDescent="0.35">
      <c r="B2344" s="19"/>
    </row>
    <row r="2345" spans="2:2" ht="23.25" x14ac:dyDescent="0.35">
      <c r="B2345" s="19"/>
    </row>
    <row r="2346" spans="2:2" ht="23.25" x14ac:dyDescent="0.35">
      <c r="B2346" s="19"/>
    </row>
    <row r="2347" spans="2:2" ht="23.25" x14ac:dyDescent="0.35">
      <c r="B2347" s="19"/>
    </row>
    <row r="2348" spans="2:2" ht="23.25" x14ac:dyDescent="0.35">
      <c r="B2348" s="19"/>
    </row>
    <row r="2349" spans="2:2" ht="23.25" x14ac:dyDescent="0.35">
      <c r="B2349" s="19"/>
    </row>
    <row r="2350" spans="2:2" ht="23.25" x14ac:dyDescent="0.35">
      <c r="B2350" s="19"/>
    </row>
    <row r="2351" spans="2:2" ht="23.25" x14ac:dyDescent="0.35">
      <c r="B2351" s="19"/>
    </row>
    <row r="2352" spans="2:2" ht="23.25" x14ac:dyDescent="0.35">
      <c r="B2352" s="19"/>
    </row>
    <row r="2353" spans="2:2" ht="23.25" x14ac:dyDescent="0.35">
      <c r="B2353" s="19"/>
    </row>
    <row r="2354" spans="2:2" ht="23.25" x14ac:dyDescent="0.35">
      <c r="B2354" s="19"/>
    </row>
    <row r="2355" spans="2:2" ht="23.25" x14ac:dyDescent="0.35">
      <c r="B2355" s="19"/>
    </row>
    <row r="2356" spans="2:2" ht="23.25" x14ac:dyDescent="0.35">
      <c r="B2356" s="19"/>
    </row>
    <row r="2357" spans="2:2" ht="23.25" x14ac:dyDescent="0.35">
      <c r="B2357" s="19"/>
    </row>
    <row r="2358" spans="2:2" ht="23.25" x14ac:dyDescent="0.35">
      <c r="B2358" s="19"/>
    </row>
    <row r="2359" spans="2:2" ht="23.25" x14ac:dyDescent="0.35">
      <c r="B2359" s="19"/>
    </row>
    <row r="2360" spans="2:2" ht="23.25" x14ac:dyDescent="0.35">
      <c r="B2360" s="19"/>
    </row>
    <row r="2361" spans="2:2" ht="23.25" x14ac:dyDescent="0.35">
      <c r="B2361" s="19"/>
    </row>
    <row r="2362" spans="2:2" ht="23.25" x14ac:dyDescent="0.35">
      <c r="B2362" s="19"/>
    </row>
    <row r="2363" spans="2:2" ht="23.25" x14ac:dyDescent="0.35">
      <c r="B2363" s="19"/>
    </row>
    <row r="2364" spans="2:2" ht="23.25" x14ac:dyDescent="0.35">
      <c r="B2364" s="19"/>
    </row>
    <row r="2365" spans="2:2" ht="23.25" x14ac:dyDescent="0.35">
      <c r="B2365" s="19"/>
    </row>
    <row r="2366" spans="2:2" ht="23.25" x14ac:dyDescent="0.35">
      <c r="B2366" s="19"/>
    </row>
    <row r="2367" spans="2:2" ht="23.25" x14ac:dyDescent="0.35">
      <c r="B2367" s="19"/>
    </row>
    <row r="2368" spans="2:2" ht="23.25" x14ac:dyDescent="0.35">
      <c r="B2368" s="19"/>
    </row>
    <row r="2369" spans="2:2" ht="23.25" x14ac:dyDescent="0.35">
      <c r="B2369" s="19"/>
    </row>
    <row r="2370" spans="2:2" ht="23.25" x14ac:dyDescent="0.35">
      <c r="B2370" s="19"/>
    </row>
    <row r="2371" spans="2:2" ht="23.25" x14ac:dyDescent="0.35">
      <c r="B2371" s="19"/>
    </row>
    <row r="2372" spans="2:2" ht="23.25" x14ac:dyDescent="0.35">
      <c r="B2372" s="19"/>
    </row>
    <row r="2373" spans="2:2" ht="23.25" x14ac:dyDescent="0.35">
      <c r="B2373" s="19"/>
    </row>
    <row r="2374" spans="2:2" ht="23.25" x14ac:dyDescent="0.35">
      <c r="B2374" s="19"/>
    </row>
    <row r="2375" spans="2:2" ht="23.25" x14ac:dyDescent="0.35">
      <c r="B2375" s="19"/>
    </row>
    <row r="2376" spans="2:2" ht="23.25" x14ac:dyDescent="0.35">
      <c r="B2376" s="19"/>
    </row>
    <row r="2377" spans="2:2" ht="23.25" x14ac:dyDescent="0.35">
      <c r="B2377" s="19"/>
    </row>
    <row r="2378" spans="2:2" ht="23.25" x14ac:dyDescent="0.35">
      <c r="B2378" s="19"/>
    </row>
    <row r="2379" spans="2:2" ht="23.25" x14ac:dyDescent="0.35">
      <c r="B2379" s="19"/>
    </row>
    <row r="2380" spans="2:2" ht="23.25" x14ac:dyDescent="0.35">
      <c r="B2380" s="19"/>
    </row>
    <row r="2381" spans="2:2" ht="23.25" x14ac:dyDescent="0.35">
      <c r="B2381" s="19"/>
    </row>
    <row r="2382" spans="2:2" ht="23.25" x14ac:dyDescent="0.35">
      <c r="B2382" s="19"/>
    </row>
    <row r="2383" spans="2:2" ht="23.25" x14ac:dyDescent="0.35">
      <c r="B2383" s="19"/>
    </row>
    <row r="2384" spans="2:2" ht="23.25" x14ac:dyDescent="0.35">
      <c r="B2384" s="19"/>
    </row>
    <row r="2385" spans="2:2" ht="23.25" x14ac:dyDescent="0.35">
      <c r="B2385" s="19"/>
    </row>
    <row r="2386" spans="2:2" ht="23.25" x14ac:dyDescent="0.35">
      <c r="B2386" s="19"/>
    </row>
    <row r="2387" spans="2:2" ht="23.25" x14ac:dyDescent="0.35">
      <c r="B2387" s="19"/>
    </row>
    <row r="2388" spans="2:2" ht="23.25" x14ac:dyDescent="0.35">
      <c r="B2388" s="19"/>
    </row>
    <row r="2389" spans="2:2" ht="23.25" x14ac:dyDescent="0.35">
      <c r="B2389" s="19"/>
    </row>
    <row r="2390" spans="2:2" ht="23.25" x14ac:dyDescent="0.35">
      <c r="B2390" s="19"/>
    </row>
    <row r="2391" spans="2:2" ht="23.25" x14ac:dyDescent="0.35">
      <c r="B2391" s="19"/>
    </row>
    <row r="2392" spans="2:2" ht="23.25" x14ac:dyDescent="0.35">
      <c r="B2392" s="19"/>
    </row>
    <row r="2393" spans="2:2" ht="23.25" x14ac:dyDescent="0.35">
      <c r="B2393" s="19"/>
    </row>
    <row r="2394" spans="2:2" ht="23.25" x14ac:dyDescent="0.35">
      <c r="B2394" s="19"/>
    </row>
    <row r="2395" spans="2:2" ht="23.25" x14ac:dyDescent="0.35">
      <c r="B2395" s="19"/>
    </row>
    <row r="2396" spans="2:2" ht="23.25" x14ac:dyDescent="0.35">
      <c r="B2396" s="19"/>
    </row>
    <row r="2397" spans="2:2" ht="23.25" x14ac:dyDescent="0.35">
      <c r="B2397" s="19"/>
    </row>
    <row r="2398" spans="2:2" ht="23.25" x14ac:dyDescent="0.35">
      <c r="B2398" s="19"/>
    </row>
    <row r="2399" spans="2:2" ht="23.25" x14ac:dyDescent="0.35">
      <c r="B2399" s="19"/>
    </row>
    <row r="2400" spans="2:2" ht="23.25" x14ac:dyDescent="0.35">
      <c r="B2400" s="19"/>
    </row>
    <row r="2401" spans="2:2" ht="23.25" x14ac:dyDescent="0.35">
      <c r="B2401" s="19"/>
    </row>
    <row r="2402" spans="2:2" ht="23.25" x14ac:dyDescent="0.35">
      <c r="B2402" s="19"/>
    </row>
    <row r="2403" spans="2:2" ht="23.25" x14ac:dyDescent="0.35">
      <c r="B2403" s="19"/>
    </row>
    <row r="2404" spans="2:2" ht="23.25" x14ac:dyDescent="0.35">
      <c r="B2404" s="19"/>
    </row>
    <row r="2405" spans="2:2" ht="23.25" x14ac:dyDescent="0.35">
      <c r="B2405" s="19"/>
    </row>
    <row r="2406" spans="2:2" ht="23.25" x14ac:dyDescent="0.35">
      <c r="B2406" s="19"/>
    </row>
    <row r="2407" spans="2:2" ht="23.25" x14ac:dyDescent="0.35">
      <c r="B2407" s="19"/>
    </row>
    <row r="2408" spans="2:2" ht="23.25" x14ac:dyDescent="0.35">
      <c r="B2408" s="19"/>
    </row>
    <row r="2409" spans="2:2" ht="23.25" x14ac:dyDescent="0.35">
      <c r="B2409" s="19"/>
    </row>
    <row r="2410" spans="2:2" ht="23.25" x14ac:dyDescent="0.35">
      <c r="B2410" s="19"/>
    </row>
    <row r="2411" spans="2:2" ht="23.25" x14ac:dyDescent="0.35">
      <c r="B2411" s="19"/>
    </row>
    <row r="2412" spans="2:2" ht="23.25" x14ac:dyDescent="0.35">
      <c r="B2412" s="19"/>
    </row>
    <row r="2413" spans="2:2" ht="23.25" x14ac:dyDescent="0.35">
      <c r="B2413" s="19"/>
    </row>
    <row r="2414" spans="2:2" ht="23.25" x14ac:dyDescent="0.35">
      <c r="B2414" s="19"/>
    </row>
    <row r="2415" spans="2:2" ht="23.25" x14ac:dyDescent="0.35">
      <c r="B2415" s="19"/>
    </row>
    <row r="2416" spans="2:2" ht="23.25" x14ac:dyDescent="0.35">
      <c r="B2416" s="19"/>
    </row>
    <row r="2417" spans="2:2" ht="23.25" x14ac:dyDescent="0.35">
      <c r="B2417" s="19"/>
    </row>
    <row r="2418" spans="2:2" ht="23.25" x14ac:dyDescent="0.35">
      <c r="B2418" s="19"/>
    </row>
    <row r="2419" spans="2:2" ht="23.25" x14ac:dyDescent="0.35">
      <c r="B2419" s="19"/>
    </row>
    <row r="2420" spans="2:2" ht="23.25" x14ac:dyDescent="0.35">
      <c r="B2420" s="19"/>
    </row>
    <row r="2421" spans="2:2" ht="23.25" x14ac:dyDescent="0.35">
      <c r="B2421" s="19"/>
    </row>
    <row r="2422" spans="2:2" ht="23.25" x14ac:dyDescent="0.35">
      <c r="B2422" s="19"/>
    </row>
    <row r="2423" spans="2:2" ht="23.25" x14ac:dyDescent="0.35">
      <c r="B2423" s="19"/>
    </row>
    <row r="2424" spans="2:2" ht="23.25" x14ac:dyDescent="0.35">
      <c r="B2424" s="19"/>
    </row>
    <row r="2425" spans="2:2" ht="23.25" x14ac:dyDescent="0.35">
      <c r="B2425" s="19"/>
    </row>
    <row r="2426" spans="2:2" ht="23.25" x14ac:dyDescent="0.35">
      <c r="B2426" s="19"/>
    </row>
    <row r="2427" spans="2:2" ht="23.25" x14ac:dyDescent="0.35">
      <c r="B2427" s="19"/>
    </row>
    <row r="2428" spans="2:2" ht="23.25" x14ac:dyDescent="0.35">
      <c r="B2428" s="19"/>
    </row>
    <row r="2429" spans="2:2" ht="23.25" x14ac:dyDescent="0.35">
      <c r="B2429" s="19"/>
    </row>
    <row r="2430" spans="2:2" ht="23.25" x14ac:dyDescent="0.35">
      <c r="B2430" s="19"/>
    </row>
    <row r="2431" spans="2:2" ht="23.25" x14ac:dyDescent="0.35">
      <c r="B2431" s="19"/>
    </row>
    <row r="2432" spans="2:2" ht="23.25" x14ac:dyDescent="0.35">
      <c r="B2432" s="19"/>
    </row>
    <row r="2433" spans="2:2" ht="23.25" x14ac:dyDescent="0.35">
      <c r="B2433" s="19"/>
    </row>
    <row r="2434" spans="2:2" ht="23.25" x14ac:dyDescent="0.35">
      <c r="B2434" s="19"/>
    </row>
    <row r="2435" spans="2:2" ht="23.25" x14ac:dyDescent="0.35">
      <c r="B2435" s="19"/>
    </row>
    <row r="2436" spans="2:2" ht="23.25" x14ac:dyDescent="0.35">
      <c r="B2436" s="19"/>
    </row>
    <row r="2437" spans="2:2" ht="23.25" x14ac:dyDescent="0.35">
      <c r="B2437" s="19"/>
    </row>
    <row r="2438" spans="2:2" ht="23.25" x14ac:dyDescent="0.35">
      <c r="B2438" s="19"/>
    </row>
    <row r="2439" spans="2:2" ht="23.25" x14ac:dyDescent="0.35">
      <c r="B2439" s="19"/>
    </row>
    <row r="2440" spans="2:2" ht="23.25" x14ac:dyDescent="0.35">
      <c r="B2440" s="19"/>
    </row>
    <row r="2441" spans="2:2" ht="23.25" x14ac:dyDescent="0.35">
      <c r="B2441" s="19"/>
    </row>
    <row r="2442" spans="2:2" ht="23.25" x14ac:dyDescent="0.35">
      <c r="B2442" s="19"/>
    </row>
    <row r="2443" spans="2:2" ht="23.25" x14ac:dyDescent="0.35">
      <c r="B2443" s="19"/>
    </row>
    <row r="2444" spans="2:2" ht="23.25" x14ac:dyDescent="0.35">
      <c r="B2444" s="19"/>
    </row>
    <row r="2445" spans="2:2" ht="23.25" x14ac:dyDescent="0.35">
      <c r="B2445" s="19"/>
    </row>
    <row r="2446" spans="2:2" ht="23.25" x14ac:dyDescent="0.35">
      <c r="B2446" s="19"/>
    </row>
    <row r="2447" spans="2:2" ht="23.25" x14ac:dyDescent="0.35">
      <c r="B2447" s="19"/>
    </row>
    <row r="2448" spans="2:2" ht="23.25" x14ac:dyDescent="0.35">
      <c r="B2448" s="19"/>
    </row>
    <row r="2449" spans="2:2" ht="23.25" x14ac:dyDescent="0.35">
      <c r="B2449" s="19"/>
    </row>
    <row r="2450" spans="2:2" ht="23.25" x14ac:dyDescent="0.35">
      <c r="B2450" s="19"/>
    </row>
    <row r="2451" spans="2:2" ht="23.25" x14ac:dyDescent="0.35">
      <c r="B2451" s="19"/>
    </row>
    <row r="2452" spans="2:2" ht="23.25" x14ac:dyDescent="0.35">
      <c r="B2452" s="19"/>
    </row>
    <row r="2453" spans="2:2" ht="23.25" x14ac:dyDescent="0.35">
      <c r="B2453" s="19"/>
    </row>
    <row r="2454" spans="2:2" ht="23.25" x14ac:dyDescent="0.35">
      <c r="B2454" s="19"/>
    </row>
    <row r="2455" spans="2:2" ht="23.25" x14ac:dyDescent="0.35">
      <c r="B2455" s="19"/>
    </row>
    <row r="2456" spans="2:2" ht="23.25" x14ac:dyDescent="0.35">
      <c r="B2456" s="19"/>
    </row>
    <row r="2457" spans="2:2" ht="23.25" x14ac:dyDescent="0.35">
      <c r="B2457" s="19"/>
    </row>
    <row r="2458" spans="2:2" ht="23.25" x14ac:dyDescent="0.35">
      <c r="B2458" s="19"/>
    </row>
    <row r="2459" spans="2:2" ht="23.25" x14ac:dyDescent="0.35">
      <c r="B2459" s="19"/>
    </row>
    <row r="2460" spans="2:2" ht="23.25" x14ac:dyDescent="0.35">
      <c r="B2460" s="19"/>
    </row>
    <row r="2461" spans="2:2" ht="23.25" x14ac:dyDescent="0.35">
      <c r="B2461" s="19"/>
    </row>
    <row r="2462" spans="2:2" ht="23.25" x14ac:dyDescent="0.35">
      <c r="B2462" s="19"/>
    </row>
    <row r="2463" spans="2:2" ht="23.25" x14ac:dyDescent="0.35">
      <c r="B2463" s="19"/>
    </row>
    <row r="2464" spans="2:2" ht="23.25" x14ac:dyDescent="0.35">
      <c r="B2464" s="19"/>
    </row>
    <row r="2465" spans="2:2" ht="23.25" x14ac:dyDescent="0.35">
      <c r="B2465" s="19"/>
    </row>
    <row r="2466" spans="2:2" ht="23.25" x14ac:dyDescent="0.35">
      <c r="B2466" s="19"/>
    </row>
    <row r="2467" spans="2:2" ht="23.25" x14ac:dyDescent="0.35">
      <c r="B2467" s="19"/>
    </row>
    <row r="2468" spans="2:2" ht="23.25" x14ac:dyDescent="0.35">
      <c r="B2468" s="19"/>
    </row>
    <row r="2469" spans="2:2" ht="23.25" x14ac:dyDescent="0.35">
      <c r="B2469" s="19"/>
    </row>
    <row r="2470" spans="2:2" ht="23.25" x14ac:dyDescent="0.35">
      <c r="B2470" s="19"/>
    </row>
    <row r="2471" spans="2:2" ht="23.25" x14ac:dyDescent="0.35">
      <c r="B2471" s="19"/>
    </row>
    <row r="2472" spans="2:2" ht="23.25" x14ac:dyDescent="0.35">
      <c r="B2472" s="19"/>
    </row>
    <row r="2473" spans="2:2" ht="23.25" x14ac:dyDescent="0.35">
      <c r="B2473" s="19"/>
    </row>
    <row r="2474" spans="2:2" ht="23.25" x14ac:dyDescent="0.35">
      <c r="B2474" s="19"/>
    </row>
    <row r="2475" spans="2:2" ht="23.25" x14ac:dyDescent="0.35">
      <c r="B2475" s="19"/>
    </row>
    <row r="2476" spans="2:2" ht="23.25" x14ac:dyDescent="0.35">
      <c r="B2476" s="19"/>
    </row>
    <row r="2477" spans="2:2" ht="23.25" x14ac:dyDescent="0.35">
      <c r="B2477" s="19"/>
    </row>
    <row r="2478" spans="2:2" ht="23.25" x14ac:dyDescent="0.35">
      <c r="B2478" s="19"/>
    </row>
    <row r="2479" spans="2:2" ht="23.25" x14ac:dyDescent="0.35">
      <c r="B2479" s="19"/>
    </row>
    <row r="2480" spans="2:2" ht="23.25" x14ac:dyDescent="0.35">
      <c r="B2480" s="19"/>
    </row>
    <row r="2481" spans="2:2" ht="23.25" x14ac:dyDescent="0.35">
      <c r="B2481" s="19"/>
    </row>
    <row r="2482" spans="2:2" ht="23.25" x14ac:dyDescent="0.35">
      <c r="B2482" s="19"/>
    </row>
    <row r="2483" spans="2:2" ht="23.25" x14ac:dyDescent="0.35">
      <c r="B2483" s="19"/>
    </row>
    <row r="2484" spans="2:2" ht="23.25" x14ac:dyDescent="0.35">
      <c r="B2484" s="19"/>
    </row>
    <row r="2485" spans="2:2" ht="23.25" x14ac:dyDescent="0.35">
      <c r="B2485" s="19"/>
    </row>
    <row r="2486" spans="2:2" ht="23.25" x14ac:dyDescent="0.35">
      <c r="B2486" s="19"/>
    </row>
    <row r="2487" spans="2:2" ht="23.25" x14ac:dyDescent="0.35">
      <c r="B2487" s="19"/>
    </row>
    <row r="2488" spans="2:2" ht="23.25" x14ac:dyDescent="0.35">
      <c r="B2488" s="19"/>
    </row>
    <row r="2489" spans="2:2" ht="23.25" x14ac:dyDescent="0.35">
      <c r="B2489" s="19"/>
    </row>
    <row r="2490" spans="2:2" ht="23.25" x14ac:dyDescent="0.35">
      <c r="B2490" s="19"/>
    </row>
    <row r="2491" spans="2:2" ht="23.25" x14ac:dyDescent="0.35">
      <c r="B2491" s="19"/>
    </row>
    <row r="2492" spans="2:2" ht="23.25" x14ac:dyDescent="0.35">
      <c r="B2492" s="19"/>
    </row>
    <row r="2493" spans="2:2" ht="23.25" x14ac:dyDescent="0.35">
      <c r="B2493" s="19"/>
    </row>
    <row r="2494" spans="2:2" ht="23.25" x14ac:dyDescent="0.35">
      <c r="B2494" s="19"/>
    </row>
    <row r="2495" spans="2:2" ht="23.25" x14ac:dyDescent="0.35">
      <c r="B2495" s="19"/>
    </row>
    <row r="2496" spans="2:2" ht="23.25" x14ac:dyDescent="0.35">
      <c r="B2496" s="19"/>
    </row>
    <row r="2497" spans="2:2" ht="23.25" x14ac:dyDescent="0.35">
      <c r="B2497" s="19"/>
    </row>
    <row r="2498" spans="2:2" ht="23.25" x14ac:dyDescent="0.35">
      <c r="B2498" s="19"/>
    </row>
    <row r="2499" spans="2:2" ht="23.25" x14ac:dyDescent="0.35">
      <c r="B2499" s="19"/>
    </row>
    <row r="2500" spans="2:2" ht="23.25" x14ac:dyDescent="0.35">
      <c r="B2500" s="19"/>
    </row>
    <row r="2501" spans="2:2" ht="23.25" x14ac:dyDescent="0.35">
      <c r="B2501" s="19"/>
    </row>
    <row r="2502" spans="2:2" ht="23.25" x14ac:dyDescent="0.35">
      <c r="B2502" s="19"/>
    </row>
    <row r="2503" spans="2:2" ht="23.25" x14ac:dyDescent="0.35">
      <c r="B2503" s="19"/>
    </row>
    <row r="2504" spans="2:2" ht="23.25" x14ac:dyDescent="0.35">
      <c r="B2504" s="19"/>
    </row>
    <row r="2505" spans="2:2" ht="23.25" x14ac:dyDescent="0.35">
      <c r="B2505" s="19"/>
    </row>
    <row r="2506" spans="2:2" ht="23.25" x14ac:dyDescent="0.35">
      <c r="B2506" s="19"/>
    </row>
    <row r="2507" spans="2:2" ht="23.25" x14ac:dyDescent="0.35">
      <c r="B2507" s="19"/>
    </row>
    <row r="2508" spans="2:2" ht="23.25" x14ac:dyDescent="0.35">
      <c r="B2508" s="19"/>
    </row>
    <row r="2509" spans="2:2" ht="23.25" x14ac:dyDescent="0.35">
      <c r="B2509" s="19"/>
    </row>
    <row r="2510" spans="2:2" ht="23.25" x14ac:dyDescent="0.35">
      <c r="B2510" s="19"/>
    </row>
    <row r="2511" spans="2:2" ht="23.25" x14ac:dyDescent="0.35">
      <c r="B2511" s="19"/>
    </row>
    <row r="2512" spans="2:2" ht="23.25" x14ac:dyDescent="0.35">
      <c r="B2512" s="19"/>
    </row>
    <row r="2513" spans="2:2" ht="23.25" x14ac:dyDescent="0.35">
      <c r="B2513" s="19"/>
    </row>
    <row r="2514" spans="2:2" ht="23.25" x14ac:dyDescent="0.35">
      <c r="B2514" s="19"/>
    </row>
    <row r="2515" spans="2:2" ht="23.25" x14ac:dyDescent="0.35">
      <c r="B2515" s="19"/>
    </row>
    <row r="2516" spans="2:2" ht="23.25" x14ac:dyDescent="0.35">
      <c r="B2516" s="19"/>
    </row>
    <row r="2517" spans="2:2" ht="23.25" x14ac:dyDescent="0.35">
      <c r="B2517" s="19"/>
    </row>
    <row r="2518" spans="2:2" ht="23.25" x14ac:dyDescent="0.35">
      <c r="B2518" s="19"/>
    </row>
    <row r="2519" spans="2:2" ht="23.25" x14ac:dyDescent="0.35">
      <c r="B2519" s="19"/>
    </row>
    <row r="2520" spans="2:2" ht="23.25" x14ac:dyDescent="0.35">
      <c r="B2520" s="19"/>
    </row>
    <row r="2521" spans="2:2" ht="23.25" x14ac:dyDescent="0.35">
      <c r="B2521" s="19"/>
    </row>
    <row r="2522" spans="2:2" ht="23.25" x14ac:dyDescent="0.35">
      <c r="B2522" s="19"/>
    </row>
    <row r="2523" spans="2:2" ht="23.25" x14ac:dyDescent="0.35">
      <c r="B2523" s="19"/>
    </row>
    <row r="2524" spans="2:2" ht="23.25" x14ac:dyDescent="0.35">
      <c r="B2524" s="19"/>
    </row>
    <row r="2525" spans="2:2" ht="23.25" x14ac:dyDescent="0.35">
      <c r="B2525" s="19"/>
    </row>
    <row r="2526" spans="2:2" ht="23.25" x14ac:dyDescent="0.35">
      <c r="B2526" s="19"/>
    </row>
    <row r="2527" spans="2:2" ht="23.25" x14ac:dyDescent="0.35">
      <c r="B2527" s="19"/>
    </row>
    <row r="2528" spans="2:2" ht="23.25" x14ac:dyDescent="0.35">
      <c r="B2528" s="19"/>
    </row>
    <row r="2529" spans="2:2" ht="23.25" x14ac:dyDescent="0.35">
      <c r="B2529" s="19"/>
    </row>
    <row r="2530" spans="2:2" ht="23.25" x14ac:dyDescent="0.35">
      <c r="B2530" s="19"/>
    </row>
    <row r="2531" spans="2:2" ht="23.25" x14ac:dyDescent="0.35">
      <c r="B2531" s="19"/>
    </row>
    <row r="2532" spans="2:2" ht="23.25" x14ac:dyDescent="0.35">
      <c r="B2532" s="19"/>
    </row>
    <row r="2533" spans="2:2" ht="23.25" x14ac:dyDescent="0.35">
      <c r="B2533" s="19"/>
    </row>
    <row r="2534" spans="2:2" ht="23.25" x14ac:dyDescent="0.35">
      <c r="B2534" s="19"/>
    </row>
    <row r="2535" spans="2:2" ht="23.25" x14ac:dyDescent="0.35">
      <c r="B2535" s="19"/>
    </row>
    <row r="2536" spans="2:2" ht="23.25" x14ac:dyDescent="0.35">
      <c r="B2536" s="19"/>
    </row>
    <row r="2537" spans="2:2" ht="23.25" x14ac:dyDescent="0.35">
      <c r="B2537" s="19"/>
    </row>
    <row r="2538" spans="2:2" ht="23.25" x14ac:dyDescent="0.35">
      <c r="B2538" s="19"/>
    </row>
    <row r="2539" spans="2:2" ht="23.25" x14ac:dyDescent="0.35">
      <c r="B2539" s="19"/>
    </row>
    <row r="2540" spans="2:2" ht="23.25" x14ac:dyDescent="0.35">
      <c r="B2540" s="19"/>
    </row>
    <row r="2541" spans="2:2" ht="23.25" x14ac:dyDescent="0.35">
      <c r="B2541" s="19"/>
    </row>
    <row r="2542" spans="2:2" ht="23.25" x14ac:dyDescent="0.35">
      <c r="B2542" s="19"/>
    </row>
    <row r="2543" spans="2:2" ht="23.25" x14ac:dyDescent="0.35">
      <c r="B2543" s="19"/>
    </row>
    <row r="2544" spans="2:2" ht="23.25" x14ac:dyDescent="0.35">
      <c r="B2544" s="19"/>
    </row>
    <row r="2545" spans="2:2" ht="23.25" x14ac:dyDescent="0.35">
      <c r="B2545" s="19"/>
    </row>
    <row r="2546" spans="2:2" ht="23.25" x14ac:dyDescent="0.35">
      <c r="B2546" s="19"/>
    </row>
    <row r="2547" spans="2:2" ht="23.25" x14ac:dyDescent="0.35">
      <c r="B2547" s="19"/>
    </row>
    <row r="2548" spans="2:2" ht="23.25" x14ac:dyDescent="0.35">
      <c r="B2548" s="19"/>
    </row>
    <row r="2549" spans="2:2" ht="23.25" x14ac:dyDescent="0.35">
      <c r="B2549" s="19"/>
    </row>
    <row r="2550" spans="2:2" ht="23.25" x14ac:dyDescent="0.35">
      <c r="B2550" s="19"/>
    </row>
    <row r="2551" spans="2:2" ht="23.25" x14ac:dyDescent="0.35">
      <c r="B2551" s="19"/>
    </row>
    <row r="2552" spans="2:2" ht="23.25" x14ac:dyDescent="0.35">
      <c r="B2552" s="19"/>
    </row>
    <row r="2553" spans="2:2" ht="23.25" x14ac:dyDescent="0.35">
      <c r="B2553" s="19"/>
    </row>
    <row r="2554" spans="2:2" ht="23.25" x14ac:dyDescent="0.35">
      <c r="B2554" s="19"/>
    </row>
    <row r="2555" spans="2:2" ht="23.25" x14ac:dyDescent="0.35">
      <c r="B2555" s="19"/>
    </row>
    <row r="2556" spans="2:2" ht="23.25" x14ac:dyDescent="0.35">
      <c r="B2556" s="19"/>
    </row>
    <row r="2557" spans="2:2" ht="23.25" x14ac:dyDescent="0.35">
      <c r="B2557" s="19"/>
    </row>
    <row r="2558" spans="2:2" ht="23.25" x14ac:dyDescent="0.35">
      <c r="B2558" s="19"/>
    </row>
    <row r="2559" spans="2:2" ht="23.25" x14ac:dyDescent="0.35">
      <c r="B2559" s="19"/>
    </row>
    <row r="2560" spans="2:2" ht="23.25" x14ac:dyDescent="0.35">
      <c r="B2560" s="19"/>
    </row>
    <row r="2561" spans="2:2" ht="23.25" x14ac:dyDescent="0.35">
      <c r="B2561" s="19"/>
    </row>
    <row r="2562" spans="2:2" ht="23.25" x14ac:dyDescent="0.35">
      <c r="B2562" s="19"/>
    </row>
    <row r="2563" spans="2:2" ht="23.25" x14ac:dyDescent="0.35">
      <c r="B2563" s="19"/>
    </row>
    <row r="2564" spans="2:2" ht="23.25" x14ac:dyDescent="0.35">
      <c r="B2564" s="19"/>
    </row>
    <row r="2565" spans="2:2" ht="23.25" x14ac:dyDescent="0.35">
      <c r="B2565" s="19"/>
    </row>
    <row r="2566" spans="2:2" ht="23.25" x14ac:dyDescent="0.35">
      <c r="B2566" s="19"/>
    </row>
    <row r="2567" spans="2:2" ht="23.25" x14ac:dyDescent="0.35">
      <c r="B2567" s="19"/>
    </row>
    <row r="2568" spans="2:2" ht="23.25" x14ac:dyDescent="0.35">
      <c r="B2568" s="19"/>
    </row>
    <row r="2569" spans="2:2" ht="23.25" x14ac:dyDescent="0.35">
      <c r="B2569" s="19"/>
    </row>
    <row r="2570" spans="2:2" ht="23.25" x14ac:dyDescent="0.35">
      <c r="B2570" s="19"/>
    </row>
    <row r="2571" spans="2:2" ht="23.25" x14ac:dyDescent="0.35">
      <c r="B2571" s="19"/>
    </row>
    <row r="2572" spans="2:2" ht="23.25" x14ac:dyDescent="0.35">
      <c r="B2572" s="19"/>
    </row>
    <row r="2573" spans="2:2" ht="23.25" x14ac:dyDescent="0.35">
      <c r="B2573" s="19"/>
    </row>
    <row r="2574" spans="2:2" ht="23.25" x14ac:dyDescent="0.35">
      <c r="B2574" s="19"/>
    </row>
    <row r="2575" spans="2:2" ht="23.25" x14ac:dyDescent="0.35">
      <c r="B2575" s="19"/>
    </row>
    <row r="2576" spans="2:2" ht="23.25" x14ac:dyDescent="0.35">
      <c r="B2576" s="19"/>
    </row>
    <row r="2577" spans="2:2" ht="23.25" x14ac:dyDescent="0.35">
      <c r="B2577" s="19"/>
    </row>
    <row r="2578" spans="2:2" ht="23.25" x14ac:dyDescent="0.35">
      <c r="B2578" s="19"/>
    </row>
    <row r="2579" spans="2:2" ht="23.25" x14ac:dyDescent="0.35">
      <c r="B2579" s="19"/>
    </row>
    <row r="2580" spans="2:2" ht="23.25" x14ac:dyDescent="0.35">
      <c r="B2580" s="19"/>
    </row>
    <row r="2581" spans="2:2" ht="23.25" x14ac:dyDescent="0.35">
      <c r="B2581" s="19"/>
    </row>
    <row r="2582" spans="2:2" ht="23.25" x14ac:dyDescent="0.35">
      <c r="B2582" s="19"/>
    </row>
    <row r="2583" spans="2:2" ht="23.25" x14ac:dyDescent="0.35">
      <c r="B2583" s="19"/>
    </row>
    <row r="2584" spans="2:2" ht="23.25" x14ac:dyDescent="0.35">
      <c r="B2584" s="19"/>
    </row>
    <row r="2585" spans="2:2" ht="23.25" x14ac:dyDescent="0.35">
      <c r="B2585" s="19"/>
    </row>
    <row r="2586" spans="2:2" ht="23.25" x14ac:dyDescent="0.35">
      <c r="B2586" s="19"/>
    </row>
    <row r="2587" spans="2:2" ht="23.25" x14ac:dyDescent="0.35">
      <c r="B2587" s="19"/>
    </row>
    <row r="2588" spans="2:2" ht="23.25" x14ac:dyDescent="0.35">
      <c r="B2588" s="19"/>
    </row>
    <row r="2589" spans="2:2" ht="23.25" x14ac:dyDescent="0.35">
      <c r="B2589" s="19"/>
    </row>
  </sheetData>
  <autoFilter ref="A1:B120" xr:uid="{00000000-0009-0000-0000-000005000000}"/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2:L3364"/>
  <sheetViews>
    <sheetView topLeftCell="A121" workbookViewId="0">
      <selection activeCell="K1204" sqref="K1204"/>
    </sheetView>
  </sheetViews>
  <sheetFormatPr baseColWidth="10" defaultRowHeight="15" x14ac:dyDescent="0.25"/>
  <cols>
    <col min="1" max="1" width="21.140625" customWidth="1"/>
    <col min="2" max="4" width="0" hidden="1" customWidth="1"/>
    <col min="5" max="5" width="20.85546875" hidden="1" customWidth="1"/>
    <col min="6" max="6" width="23.85546875" hidden="1" customWidth="1"/>
    <col min="7" max="7" width="0" hidden="1" customWidth="1"/>
    <col min="8" max="8" width="11.42578125" style="41"/>
    <col min="9" max="9" width="21.85546875" style="41" customWidth="1"/>
    <col min="10" max="10" width="11.42578125" style="41"/>
    <col min="11" max="11" width="89.85546875" style="41" bestFit="1" customWidth="1"/>
    <col min="12" max="12" width="13" style="41" bestFit="1" customWidth="1"/>
  </cols>
  <sheetData>
    <row r="2" spans="1:12" x14ac:dyDescent="0.25">
      <c r="A2" t="s">
        <v>3456</v>
      </c>
      <c r="H2" s="41">
        <f t="shared" ref="H2:H65" si="0">LEN(A2)</f>
        <v>449</v>
      </c>
      <c r="I2" s="41" t="str">
        <f>IFERROR(MID(A2,1,FIND(",",A2,1)-1),"")</f>
        <v>10073</v>
      </c>
      <c r="J2" s="41">
        <f t="shared" ref="J2" si="1">LEN(I2)</f>
        <v>5</v>
      </c>
      <c r="K2" s="69" t="str">
        <f t="shared" ref="K2:K65" si="2">IFERROR(TEXT(DATE(RIGHT(MID(A2,FIND("µ",SUBSTITUTE(A2,",","µ",1))+2,FIND("µ",SUBSTITUTE(A2,",","µ",2))-FIND("µ",SUBSTITUTE(A2,",","µ",1))+4),4),MONTH(1&amp;MID(MID(A2,FIND("µ",SUBSTITUTE(A2,",","µ",1))+2,FIND("µ",SUBSTITUTE(A2,",","µ",2))-FIND("µ",SUBSTITUTE(A2,",","µ",1))+4),1,FIND(" ",MID(A2,FIND("µ",SUBSTITUTE(A2,",","µ",1))+2,FIND("µ",SUBSTITUTE(A2,",","µ",2))-FIND("µ",SUBSTITUTE(A2,",","µ",1))+4))-1)),MID(MID(A2,FIND("µ",SUBSTITUTE(A2,",","µ",1))+2,FIND("µ",SUBSTITUTE(A2,",","µ",2))-FIND("µ",SUBSTITUTE(A2,",","µ",1))+4),FIND(" ",MID(A2,FIND("µ",SUBSTITUTE(A2,",","µ",1))+2,FIND("µ",SUBSTITUTE(A2,",","µ",2))-FIND("µ",SUBSTITUTE(A2,",","µ",1))+4))+1,2)),"JJ/MM/AA") &amp;","&amp;" "&amp; TEXT(VALUE(MID(A2,FIND(""",""",A2)+3,10)),"hh:mm:ss")&amp;" "&amp;MID(A2,FIND("µ",SUBSTITUTE(A2,",","µ",4))+2,FIND("µ",SUBSTITUTE(A2,",","µ",5))-FIND("µ",SUBSTITUTE(A2,",","µ",4))-3) &amp;" "&amp;MID(A2,FIND("µ",SUBSTITUTE(A2,",","µ",20))+2,FIND("µ",SUBSTITUTE(A2,",","µ",21))-FIND("µ",SUBSTITUTE(A2,",","µ",20))-3)&amp;" "&amp;MID(A2,FIND("µ",SUBSTITUTE(A2,",","µ",25))+2,FIND("µ",SUBSTITUTE(A2,",","µ",26))-FIND("µ",SUBSTITUTE(A2,",","µ",25))-3)&amp;" "&amp;"€"&amp;MID(A2,FIND("µ",SUBSTITUTE(A2,",","µ",26))+2,FIND("µ",SUBSTITUTE(A2,",","µ",27))-FIND("µ",SUBSTITUTE(A2,",","µ",26))-3),"NA")</f>
        <v>05/12/18, 10:53:52 lorenzo franzetti lorenzo.franzetti@actemium.com 5 €1.0</v>
      </c>
      <c r="L2" s="70" t="str">
        <f t="shared" ref="L2" si="3">IFERROR(MID(K2,1,FIND(",",K2,1)-1),"")</f>
        <v>05/12/18</v>
      </c>
    </row>
    <row r="3" spans="1:12" x14ac:dyDescent="0.25">
      <c r="A3" t="s">
        <v>3457</v>
      </c>
      <c r="H3" s="41">
        <f t="shared" si="0"/>
        <v>453</v>
      </c>
      <c r="I3" s="41" t="str">
        <f t="shared" ref="I3:I66" si="4">IFERROR(MID(A3,1,FIND(",",A3,1)-1),"")</f>
        <v>10073</v>
      </c>
      <c r="J3" s="41">
        <f t="shared" ref="J3:J18" si="5">LEN(I3)</f>
        <v>5</v>
      </c>
      <c r="K3" s="69" t="str">
        <f t="shared" si="2"/>
        <v>05/12/18, 10:53:52 lorenzo franzetti lorenzo.franzetti@actemium.com  €5</v>
      </c>
      <c r="L3" s="70" t="str">
        <f t="shared" ref="L3:L18" si="6">IFERROR(MID(K3,1,FIND(",",K3,1)-1),"")</f>
        <v>05/12/18</v>
      </c>
    </row>
    <row r="4" spans="1:12" x14ac:dyDescent="0.25">
      <c r="A4" t="s">
        <v>3458</v>
      </c>
      <c r="H4" s="41">
        <f t="shared" si="0"/>
        <v>460</v>
      </c>
      <c r="I4" s="41" t="str">
        <f t="shared" si="4"/>
        <v>10073</v>
      </c>
      <c r="J4" s="41">
        <f t="shared" si="5"/>
        <v>5</v>
      </c>
      <c r="K4" s="69" t="str">
        <f t="shared" si="2"/>
        <v>05/12/18, 10:53:52 lorenzo franzetti lorenzo.franzetti@actemium.com 5 €1.0</v>
      </c>
      <c r="L4" s="70" t="str">
        <f t="shared" si="6"/>
        <v>05/12/18</v>
      </c>
    </row>
    <row r="5" spans="1:12" x14ac:dyDescent="0.25">
      <c r="A5" t="s">
        <v>3459</v>
      </c>
      <c r="H5" s="41">
        <f t="shared" si="0"/>
        <v>459</v>
      </c>
      <c r="I5" s="41" t="str">
        <f t="shared" si="4"/>
        <v>10073</v>
      </c>
      <c r="J5" s="41">
        <f t="shared" si="5"/>
        <v>5</v>
      </c>
      <c r="K5" s="69" t="str">
        <f t="shared" si="2"/>
        <v>05/12/18, 10:53:52 lorenzo franzetti lorenzo.franzetti@actemium.com 10 €1.0</v>
      </c>
      <c r="L5" s="70" t="str">
        <f t="shared" si="6"/>
        <v>05/12/18</v>
      </c>
    </row>
    <row r="6" spans="1:12" x14ac:dyDescent="0.25">
      <c r="A6" t="s">
        <v>3460</v>
      </c>
      <c r="H6" s="41">
        <f t="shared" si="0"/>
        <v>462</v>
      </c>
      <c r="I6" s="41" t="str">
        <f t="shared" si="4"/>
        <v>10073</v>
      </c>
      <c r="J6" s="41">
        <f t="shared" si="5"/>
        <v>5</v>
      </c>
      <c r="K6" s="69" t="str">
        <f t="shared" si="2"/>
        <v>05/12/18, 10:53:52 lorenzo franzetti lorenzo.franzetti@actemium.com 20 €1.0</v>
      </c>
      <c r="L6" s="70" t="str">
        <f t="shared" si="6"/>
        <v>05/12/18</v>
      </c>
    </row>
    <row r="7" spans="1:12" x14ac:dyDescent="0.25">
      <c r="A7" t="s">
        <v>3461</v>
      </c>
      <c r="H7" s="41">
        <f t="shared" si="0"/>
        <v>461</v>
      </c>
      <c r="I7" s="41" t="str">
        <f t="shared" si="4"/>
        <v>10073</v>
      </c>
      <c r="J7" s="41">
        <f t="shared" si="5"/>
        <v>5</v>
      </c>
      <c r="K7" s="69" t="str">
        <f t="shared" si="2"/>
        <v>05/12/18, 10:53:52 lorenzo franzetti lorenzo.franzetti@actemium.com 20 €1.0</v>
      </c>
      <c r="L7" s="70" t="str">
        <f t="shared" si="6"/>
        <v>05/12/18</v>
      </c>
    </row>
    <row r="8" spans="1:12" x14ac:dyDescent="0.25">
      <c r="A8" t="s">
        <v>3462</v>
      </c>
      <c r="H8" s="41">
        <f t="shared" si="0"/>
        <v>468</v>
      </c>
      <c r="I8" s="41" t="str">
        <f t="shared" si="4"/>
        <v>10073</v>
      </c>
      <c r="J8" s="41">
        <f t="shared" si="5"/>
        <v>5</v>
      </c>
      <c r="K8" s="69" t="str">
        <f t="shared" si="2"/>
        <v>05/12/18, 10:53:52 lorenzo franzetti lorenzo.franzetti@actemium.com 24 €1.0</v>
      </c>
      <c r="L8" s="70" t="str">
        <f t="shared" si="6"/>
        <v>05/12/18</v>
      </c>
    </row>
    <row r="9" spans="1:12" x14ac:dyDescent="0.25">
      <c r="A9" t="s">
        <v>3463</v>
      </c>
      <c r="H9" s="41">
        <f t="shared" si="0"/>
        <v>495</v>
      </c>
      <c r="I9" s="41" t="str">
        <f t="shared" si="4"/>
        <v>10072</v>
      </c>
      <c r="J9" s="41">
        <f t="shared" si="5"/>
        <v>5</v>
      </c>
      <c r="K9" s="69" t="str">
        <f t="shared" si="2"/>
        <v>05/12/18, 10:33:26 lorenzo franzetti lorenzo.franzetti@actemium.com 15 €4.26</v>
      </c>
      <c r="L9" s="70" t="str">
        <f t="shared" si="6"/>
        <v>05/12/18</v>
      </c>
    </row>
    <row r="10" spans="1:12" x14ac:dyDescent="0.25">
      <c r="A10" t="s">
        <v>3464</v>
      </c>
      <c r="H10" s="41">
        <f t="shared" si="0"/>
        <v>472</v>
      </c>
      <c r="I10" s="41" t="str">
        <f t="shared" si="4"/>
        <v>10072</v>
      </c>
      <c r="J10" s="41">
        <f t="shared" si="5"/>
        <v>5</v>
      </c>
      <c r="K10" s="69" t="str">
        <f t="shared" si="2"/>
        <v>05/12/18, 10:33:26 lorenzo franzetti lorenzo.franzetti@actemium.com 3 €61.5</v>
      </c>
      <c r="L10" s="70" t="str">
        <f t="shared" si="6"/>
        <v>05/12/18</v>
      </c>
    </row>
    <row r="11" spans="1:12" x14ac:dyDescent="0.25">
      <c r="A11" t="s">
        <v>3465</v>
      </c>
      <c r="H11" s="41">
        <f t="shared" si="0"/>
        <v>472</v>
      </c>
      <c r="I11" s="41" t="str">
        <f t="shared" si="4"/>
        <v>10072</v>
      </c>
      <c r="J11" s="41">
        <f t="shared" si="5"/>
        <v>5</v>
      </c>
      <c r="K11" s="69" t="str">
        <f t="shared" si="2"/>
        <v>05/12/18, 10:33:26 lorenzo franzetti lorenzo.franzetti@actemium.com 2 €61.5</v>
      </c>
      <c r="L11" s="70" t="str">
        <f t="shared" si="6"/>
        <v>05/12/18</v>
      </c>
    </row>
    <row r="12" spans="1:12" x14ac:dyDescent="0.25">
      <c r="A12" t="s">
        <v>3466</v>
      </c>
      <c r="H12" s="41">
        <f t="shared" si="0"/>
        <v>472</v>
      </c>
      <c r="I12" s="41" t="str">
        <f t="shared" si="4"/>
        <v>10072</v>
      </c>
      <c r="J12" s="41">
        <f t="shared" si="5"/>
        <v>5</v>
      </c>
      <c r="K12" s="69" t="str">
        <f t="shared" si="2"/>
        <v>05/12/18, 10:33:26 lorenzo franzetti lorenzo.franzetti@actemium.com 3 €61.5</v>
      </c>
      <c r="L12" s="70" t="str">
        <f t="shared" si="6"/>
        <v>05/12/18</v>
      </c>
    </row>
    <row r="13" spans="1:12" x14ac:dyDescent="0.25">
      <c r="A13" t="s">
        <v>3467</v>
      </c>
      <c r="H13" s="41">
        <f t="shared" si="0"/>
        <v>472</v>
      </c>
      <c r="I13" s="41" t="str">
        <f t="shared" si="4"/>
        <v>10072</v>
      </c>
      <c r="J13" s="41">
        <f t="shared" si="5"/>
        <v>5</v>
      </c>
      <c r="K13" s="69" t="str">
        <f t="shared" si="2"/>
        <v>05/12/18, 10:33:26 lorenzo franzetti lorenzo.franzetti@actemium.com 2 €61.5</v>
      </c>
      <c r="L13" s="70" t="str">
        <f t="shared" si="6"/>
        <v>05/12/18</v>
      </c>
    </row>
    <row r="14" spans="1:12" x14ac:dyDescent="0.25">
      <c r="A14" t="s">
        <v>3468</v>
      </c>
      <c r="H14" s="41">
        <f t="shared" si="0"/>
        <v>470</v>
      </c>
      <c r="I14" s="41" t="str">
        <f t="shared" si="4"/>
        <v>10072</v>
      </c>
      <c r="J14" s="41">
        <f t="shared" si="5"/>
        <v>5</v>
      </c>
      <c r="K14" s="69" t="str">
        <f t="shared" si="2"/>
        <v>05/12/18, 10:33:26 lorenzo franzetti lorenzo.franzetti@actemium.com 3 €59.5</v>
      </c>
      <c r="L14" s="70" t="str">
        <f t="shared" si="6"/>
        <v>05/12/18</v>
      </c>
    </row>
    <row r="15" spans="1:12" x14ac:dyDescent="0.25">
      <c r="A15" t="s">
        <v>3469</v>
      </c>
      <c r="H15" s="41">
        <f t="shared" si="0"/>
        <v>470</v>
      </c>
      <c r="I15" s="41" t="str">
        <f t="shared" si="4"/>
        <v>10072</v>
      </c>
      <c r="J15" s="41">
        <f t="shared" si="5"/>
        <v>5</v>
      </c>
      <c r="K15" s="69" t="str">
        <f t="shared" si="2"/>
        <v>05/12/18, 10:33:26 lorenzo franzetti lorenzo.franzetti@actemium.com 3 €59.5</v>
      </c>
      <c r="L15" s="70" t="str">
        <f t="shared" si="6"/>
        <v>05/12/18</v>
      </c>
    </row>
    <row r="16" spans="1:12" x14ac:dyDescent="0.25">
      <c r="A16" t="s">
        <v>3470</v>
      </c>
      <c r="H16" s="41">
        <f t="shared" si="0"/>
        <v>476</v>
      </c>
      <c r="I16" s="41" t="str">
        <f t="shared" si="4"/>
        <v>10071</v>
      </c>
      <c r="J16" s="41">
        <f t="shared" si="5"/>
        <v>5</v>
      </c>
      <c r="K16" s="69" t="str">
        <f t="shared" si="2"/>
        <v>05/12/18, 08:05:11 Anaëlle Marché anaelle.marche@vinci-energies.net 1 €3.36</v>
      </c>
      <c r="L16" s="70" t="str">
        <f t="shared" si="6"/>
        <v>05/12/18</v>
      </c>
    </row>
    <row r="17" spans="1:12" x14ac:dyDescent="0.25">
      <c r="A17" t="s">
        <v>3471</v>
      </c>
      <c r="H17" s="41">
        <f t="shared" si="0"/>
        <v>511</v>
      </c>
      <c r="I17" s="41" t="str">
        <f t="shared" si="4"/>
        <v>10070</v>
      </c>
      <c r="J17" s="41">
        <f t="shared" si="5"/>
        <v>5</v>
      </c>
      <c r="K17" s="69" t="str">
        <f t="shared" si="2"/>
        <v>04/12/18, 15:13:34 guillaume vigroux bruno.frayssinhes@actemium.com 1 €1.0</v>
      </c>
      <c r="L17" s="70" t="str">
        <f t="shared" si="6"/>
        <v>04/12/18</v>
      </c>
    </row>
    <row r="18" spans="1:12" x14ac:dyDescent="0.25">
      <c r="A18" t="s">
        <v>3472</v>
      </c>
      <c r="H18" s="41">
        <f t="shared" si="0"/>
        <v>475</v>
      </c>
      <c r="I18" s="41" t="str">
        <f t="shared" si="4"/>
        <v>10070</v>
      </c>
      <c r="J18" s="41">
        <f t="shared" si="5"/>
        <v>5</v>
      </c>
      <c r="K18" s="69" t="str">
        <f t="shared" si="2"/>
        <v>04/12/18, 15:13:34 guillaume vigroux bruno.frayssinhes@actemium.com 1 €61.5</v>
      </c>
      <c r="L18" s="70" t="str">
        <f t="shared" si="6"/>
        <v>04/12/18</v>
      </c>
    </row>
    <row r="19" spans="1:12" x14ac:dyDescent="0.25">
      <c r="A19" t="s">
        <v>3473</v>
      </c>
      <c r="H19" s="41">
        <f t="shared" si="0"/>
        <v>434</v>
      </c>
      <c r="I19" s="41" t="str">
        <f t="shared" si="4"/>
        <v>10069</v>
      </c>
      <c r="J19" s="41">
        <f t="shared" ref="J19:J82" si="7">LEN(I19)</f>
        <v>5</v>
      </c>
      <c r="K19" s="69" t="str">
        <f t="shared" si="2"/>
        <v>04/12/18, 09:10:10 Rémi Dal Maso remi.dal-maso@actemium.com 1 €59.5</v>
      </c>
      <c r="L19" s="70" t="str">
        <f t="shared" ref="L19:L82" si="8">IFERROR(MID(K19,1,FIND(",",K19,1)-1),"")</f>
        <v>04/12/18</v>
      </c>
    </row>
    <row r="20" spans="1:12" x14ac:dyDescent="0.25">
      <c r="A20" t="s">
        <v>3474</v>
      </c>
      <c r="H20" s="41">
        <f t="shared" si="0"/>
        <v>409</v>
      </c>
      <c r="I20" s="41" t="str">
        <f t="shared" si="4"/>
        <v>10068</v>
      </c>
      <c r="J20" s="41">
        <f t="shared" si="7"/>
        <v>5</v>
      </c>
      <c r="K20" s="69" t="str">
        <f t="shared" si="2"/>
        <v>03/12/18, 09:36:42 karine bedon karine.bedon@actemium.com 1 €14.5</v>
      </c>
      <c r="L20" s="70" t="str">
        <f t="shared" si="8"/>
        <v>03/12/18</v>
      </c>
    </row>
    <row r="21" spans="1:12" x14ac:dyDescent="0.25">
      <c r="A21" t="s">
        <v>3475</v>
      </c>
      <c r="H21" s="41">
        <f t="shared" si="0"/>
        <v>439</v>
      </c>
      <c r="I21" s="41" t="str">
        <f t="shared" si="4"/>
        <v>10068</v>
      </c>
      <c r="J21" s="41">
        <f t="shared" si="7"/>
        <v>5</v>
      </c>
      <c r="K21" s="69" t="str">
        <f t="shared" si="2"/>
        <v>03/12/18, 09:36:42 karine bedon karine.bedon@actemium.com 1 €1.0</v>
      </c>
      <c r="L21" s="70" t="str">
        <f t="shared" si="8"/>
        <v>03/12/18</v>
      </c>
    </row>
    <row r="22" spans="1:12" x14ac:dyDescent="0.25">
      <c r="A22" t="s">
        <v>3476</v>
      </c>
      <c r="H22" s="41">
        <f t="shared" si="0"/>
        <v>409</v>
      </c>
      <c r="I22" s="41" t="str">
        <f t="shared" si="4"/>
        <v>10067</v>
      </c>
      <c r="J22" s="41">
        <f t="shared" si="7"/>
        <v>5</v>
      </c>
      <c r="K22" s="69" t="str">
        <f t="shared" si="2"/>
        <v>03/12/18, 09:36:32 karine bedon karine.bedon@actemium.com 1 €14.5</v>
      </c>
      <c r="L22" s="70" t="str">
        <f t="shared" si="8"/>
        <v>03/12/18</v>
      </c>
    </row>
    <row r="23" spans="1:12" x14ac:dyDescent="0.25">
      <c r="A23" t="s">
        <v>3477</v>
      </c>
      <c r="H23" s="41">
        <f t="shared" si="0"/>
        <v>439</v>
      </c>
      <c r="I23" s="41" t="str">
        <f t="shared" si="4"/>
        <v>10067</v>
      </c>
      <c r="J23" s="41">
        <f t="shared" si="7"/>
        <v>5</v>
      </c>
      <c r="K23" s="69" t="str">
        <f t="shared" si="2"/>
        <v>03/12/18, 09:36:32 karine bedon karine.bedon@actemium.com 1 €1.0</v>
      </c>
      <c r="L23" s="70" t="str">
        <f t="shared" si="8"/>
        <v>03/12/18</v>
      </c>
    </row>
    <row r="24" spans="1:12" x14ac:dyDescent="0.25">
      <c r="A24" t="s">
        <v>3478</v>
      </c>
      <c r="H24" s="41">
        <f t="shared" si="0"/>
        <v>409</v>
      </c>
      <c r="I24" s="41" t="str">
        <f t="shared" si="4"/>
        <v>10066</v>
      </c>
      <c r="J24" s="41">
        <f t="shared" si="7"/>
        <v>5</v>
      </c>
      <c r="K24" s="69" t="str">
        <f t="shared" si="2"/>
        <v>03/12/18, 09:36:21 karine bedon karine.bedon@actemium.com 1 €14.5</v>
      </c>
      <c r="L24" s="70" t="str">
        <f t="shared" si="8"/>
        <v>03/12/18</v>
      </c>
    </row>
    <row r="25" spans="1:12" x14ac:dyDescent="0.25">
      <c r="A25" t="s">
        <v>3479</v>
      </c>
      <c r="H25" s="41">
        <f t="shared" si="0"/>
        <v>439</v>
      </c>
      <c r="I25" s="41" t="str">
        <f t="shared" si="4"/>
        <v>10066</v>
      </c>
      <c r="J25" s="41">
        <f t="shared" si="7"/>
        <v>5</v>
      </c>
      <c r="K25" s="69" t="str">
        <f t="shared" si="2"/>
        <v>03/12/18, 09:36:21 karine bedon karine.bedon@actemium.com 1 €1.0</v>
      </c>
      <c r="L25" s="70" t="str">
        <f t="shared" si="8"/>
        <v>03/12/18</v>
      </c>
    </row>
    <row r="26" spans="1:12" x14ac:dyDescent="0.25">
      <c r="A26" t="s">
        <v>3480</v>
      </c>
      <c r="H26" s="41">
        <f t="shared" si="0"/>
        <v>483</v>
      </c>
      <c r="I26" s="41" t="str">
        <f t="shared" si="4"/>
        <v>10065</v>
      </c>
      <c r="J26" s="41">
        <f t="shared" si="7"/>
        <v>5</v>
      </c>
      <c r="K26" s="69" t="str">
        <f t="shared" si="2"/>
        <v>03/12/18, 08:21:24 eric sanchez-clary eric.sanchez-clary.external@airbus.com 2 €1.0</v>
      </c>
      <c r="L26" s="70" t="str">
        <f t="shared" si="8"/>
        <v>03/12/18</v>
      </c>
    </row>
    <row r="27" spans="1:12" x14ac:dyDescent="0.25">
      <c r="A27" t="s">
        <v>3481</v>
      </c>
      <c r="H27" s="41">
        <f t="shared" si="0"/>
        <v>488</v>
      </c>
      <c r="I27" s="41" t="str">
        <f t="shared" si="4"/>
        <v>10065</v>
      </c>
      <c r="J27" s="41">
        <f t="shared" si="7"/>
        <v>5</v>
      </c>
      <c r="K27" s="69" t="str">
        <f t="shared" si="2"/>
        <v>03/12/18, 08:21:24 eric sanchez-clary eric.sanchez-clary.external@airbus.com 3 €1.0</v>
      </c>
      <c r="L27" s="70" t="str">
        <f t="shared" si="8"/>
        <v>03/12/18</v>
      </c>
    </row>
    <row r="28" spans="1:12" x14ac:dyDescent="0.25">
      <c r="A28" t="s">
        <v>3482</v>
      </c>
      <c r="H28" s="41">
        <f t="shared" si="0"/>
        <v>493</v>
      </c>
      <c r="I28" s="41" t="str">
        <f t="shared" si="4"/>
        <v>10065</v>
      </c>
      <c r="J28" s="41">
        <f t="shared" si="7"/>
        <v>5</v>
      </c>
      <c r="K28" s="69" t="str">
        <f t="shared" si="2"/>
        <v>03/12/18, 08:21:24 eric sanchez-clary eric.sanchez-clary.external@airbus.com 3 €1.0</v>
      </c>
      <c r="L28" s="70" t="str">
        <f t="shared" si="8"/>
        <v>03/12/18</v>
      </c>
    </row>
    <row r="29" spans="1:12" x14ac:dyDescent="0.25">
      <c r="A29" t="s">
        <v>3483</v>
      </c>
      <c r="H29" s="41">
        <f t="shared" si="0"/>
        <v>463</v>
      </c>
      <c r="I29" s="41" t="str">
        <f t="shared" si="4"/>
        <v>10065</v>
      </c>
      <c r="J29" s="41">
        <f t="shared" si="7"/>
        <v>5</v>
      </c>
      <c r="K29" s="69" t="str">
        <f t="shared" si="2"/>
        <v>03/12/18, 08:21:24 eric sanchez-clary eric.sanchez-clary.external@airbus.com 20 €12.9</v>
      </c>
      <c r="L29" s="70" t="str">
        <f t="shared" si="8"/>
        <v>03/12/18</v>
      </c>
    </row>
    <row r="30" spans="1:12" x14ac:dyDescent="0.25">
      <c r="A30" t="s">
        <v>3484</v>
      </c>
      <c r="H30" s="41">
        <f t="shared" si="0"/>
        <v>593</v>
      </c>
      <c r="I30" s="41" t="str">
        <f t="shared" si="4"/>
        <v>10064</v>
      </c>
      <c r="J30" s="41">
        <f t="shared" si="7"/>
        <v>5</v>
      </c>
      <c r="K30" s="69" t="str">
        <f t="shared" si="2"/>
        <v>03/12/18, 08:13:44 guillaume russo guillaume.russo@actemium.com 4 €1.0</v>
      </c>
      <c r="L30" s="70" t="str">
        <f t="shared" si="8"/>
        <v>03/12/18</v>
      </c>
    </row>
    <row r="31" spans="1:12" x14ac:dyDescent="0.25">
      <c r="A31" t="s">
        <v>3485</v>
      </c>
      <c r="H31" s="41">
        <f t="shared" si="0"/>
        <v>599</v>
      </c>
      <c r="I31" s="41" t="str">
        <f t="shared" si="4"/>
        <v>10064</v>
      </c>
      <c r="J31" s="41">
        <f t="shared" si="7"/>
        <v>5</v>
      </c>
      <c r="K31" s="69" t="str">
        <f t="shared" si="2"/>
        <v>03/12/18, 08:13:44 guillaume russo guillaume.russo@actemium.com 4 €1.0</v>
      </c>
      <c r="L31" s="70" t="str">
        <f t="shared" si="8"/>
        <v>03/12/18</v>
      </c>
    </row>
    <row r="32" spans="1:12" x14ac:dyDescent="0.25">
      <c r="A32" t="s">
        <v>3486</v>
      </c>
      <c r="H32" s="41">
        <f t="shared" si="0"/>
        <v>598</v>
      </c>
      <c r="I32" s="41" t="str">
        <f t="shared" si="4"/>
        <v>10064</v>
      </c>
      <c r="J32" s="41">
        <f t="shared" si="7"/>
        <v>5</v>
      </c>
      <c r="K32" s="69" t="str">
        <f t="shared" si="2"/>
        <v>03/12/18, 08:13:44 guillaume russo guillaume.russo@actemium.com 4 €1.0</v>
      </c>
      <c r="L32" s="70" t="str">
        <f t="shared" si="8"/>
        <v>03/12/18</v>
      </c>
    </row>
    <row r="33" spans="1:12" x14ac:dyDescent="0.25">
      <c r="A33" t="s">
        <v>3487</v>
      </c>
      <c r="H33" s="41">
        <f t="shared" si="0"/>
        <v>596</v>
      </c>
      <c r="I33" s="41" t="str">
        <f t="shared" si="4"/>
        <v>10064</v>
      </c>
      <c r="J33" s="41">
        <f t="shared" si="7"/>
        <v>5</v>
      </c>
      <c r="K33" s="69" t="str">
        <f t="shared" si="2"/>
        <v>03/12/18, 08:13:44 guillaume russo guillaume.russo@actemium.com 4 €1.0</v>
      </c>
      <c r="L33" s="70" t="str">
        <f t="shared" si="8"/>
        <v>03/12/18</v>
      </c>
    </row>
    <row r="34" spans="1:12" x14ac:dyDescent="0.25">
      <c r="A34" t="s">
        <v>3488</v>
      </c>
      <c r="H34" s="41">
        <f t="shared" si="0"/>
        <v>591</v>
      </c>
      <c r="I34" s="41" t="str">
        <f t="shared" si="4"/>
        <v>10064</v>
      </c>
      <c r="J34" s="41">
        <f t="shared" si="7"/>
        <v>5</v>
      </c>
      <c r="K34" s="69" t="str">
        <f t="shared" si="2"/>
        <v>03/12/18, 08:13:44 guillaume russo guillaume.russo@actemium.com 1 €1.0</v>
      </c>
      <c r="L34" s="70" t="str">
        <f t="shared" si="8"/>
        <v>03/12/18</v>
      </c>
    </row>
    <row r="35" spans="1:12" x14ac:dyDescent="0.25">
      <c r="A35" t="s">
        <v>2679</v>
      </c>
      <c r="H35" s="41">
        <f t="shared" si="0"/>
        <v>420</v>
      </c>
      <c r="I35" s="41" t="str">
        <f t="shared" si="4"/>
        <v>10063</v>
      </c>
      <c r="J35" s="41">
        <f t="shared" si="7"/>
        <v>5</v>
      </c>
      <c r="K35" s="69" t="str">
        <f t="shared" si="2"/>
        <v>30/11/18, 13:28:55 alexis tamowski alexis.tamowski@actemium.com 1 €59.5</v>
      </c>
      <c r="L35" s="70" t="str">
        <f t="shared" si="8"/>
        <v>30/11/18</v>
      </c>
    </row>
    <row r="36" spans="1:12" x14ac:dyDescent="0.25">
      <c r="A36" t="s">
        <v>2680</v>
      </c>
      <c r="H36" s="41">
        <f t="shared" si="0"/>
        <v>420</v>
      </c>
      <c r="I36" s="41" t="str">
        <f t="shared" si="4"/>
        <v>10063</v>
      </c>
      <c r="J36" s="41">
        <f t="shared" si="7"/>
        <v>5</v>
      </c>
      <c r="K36" s="69" t="str">
        <f t="shared" si="2"/>
        <v>30/11/18, 13:28:55 alexis tamowski alexis.tamowski@actemium.com 2 €59.5</v>
      </c>
      <c r="L36" s="70" t="str">
        <f t="shared" si="8"/>
        <v>30/11/18</v>
      </c>
    </row>
    <row r="37" spans="1:12" x14ac:dyDescent="0.25">
      <c r="A37" t="s">
        <v>2681</v>
      </c>
      <c r="H37" s="41">
        <f t="shared" si="0"/>
        <v>420</v>
      </c>
      <c r="I37" s="41" t="str">
        <f t="shared" si="4"/>
        <v>10063</v>
      </c>
      <c r="J37" s="41">
        <f t="shared" si="7"/>
        <v>5</v>
      </c>
      <c r="K37" s="69" t="str">
        <f t="shared" si="2"/>
        <v>30/11/18, 13:28:55 alexis tamowski alexis.tamowski@actemium.com 1 €59.5</v>
      </c>
      <c r="L37" s="70" t="str">
        <f t="shared" si="8"/>
        <v>30/11/18</v>
      </c>
    </row>
    <row r="38" spans="1:12" x14ac:dyDescent="0.25">
      <c r="A38" t="s">
        <v>2682</v>
      </c>
      <c r="H38" s="41">
        <f t="shared" si="0"/>
        <v>426</v>
      </c>
      <c r="I38" s="41" t="str">
        <f t="shared" si="4"/>
        <v>10063</v>
      </c>
      <c r="J38" s="41">
        <f t="shared" si="7"/>
        <v>5</v>
      </c>
      <c r="K38" s="69" t="str">
        <f t="shared" si="2"/>
        <v>30/11/18, 13:28:55 alexis tamowski alexis.tamowski@actemium.com 1 €45.67</v>
      </c>
      <c r="L38" s="70" t="str">
        <f t="shared" si="8"/>
        <v>30/11/18</v>
      </c>
    </row>
    <row r="39" spans="1:12" x14ac:dyDescent="0.25">
      <c r="A39" t="s">
        <v>2683</v>
      </c>
      <c r="H39" s="41">
        <f t="shared" si="0"/>
        <v>444</v>
      </c>
      <c r="I39" s="41" t="str">
        <f t="shared" si="4"/>
        <v>10063</v>
      </c>
      <c r="J39" s="41">
        <f t="shared" si="7"/>
        <v>5</v>
      </c>
      <c r="K39" s="69" t="str">
        <f t="shared" si="2"/>
        <v>30/11/18, 13:28:55 alexis tamowski alexis.tamowski@actemium.com 5 €4.26</v>
      </c>
      <c r="L39" s="70" t="str">
        <f t="shared" si="8"/>
        <v>30/11/18</v>
      </c>
    </row>
    <row r="40" spans="1:12" x14ac:dyDescent="0.25">
      <c r="A40" t="s">
        <v>3489</v>
      </c>
      <c r="H40" s="41">
        <f t="shared" si="0"/>
        <v>478</v>
      </c>
      <c r="I40" s="41" t="str">
        <f t="shared" si="4"/>
        <v>10062</v>
      </c>
      <c r="J40" s="41">
        <f t="shared" si="7"/>
        <v>5</v>
      </c>
      <c r="K40" s="69" t="str">
        <f t="shared" si="2"/>
        <v>29/11/18, 13:44:53 eric sanchez-clary eric.sanchez-clary.external@airbus.com 2 €1.0</v>
      </c>
      <c r="L40" s="70" t="str">
        <f t="shared" si="8"/>
        <v>29/11/18</v>
      </c>
    </row>
    <row r="41" spans="1:12" x14ac:dyDescent="0.25">
      <c r="A41" t="s">
        <v>3490</v>
      </c>
      <c r="H41" s="41">
        <f t="shared" si="0"/>
        <v>471</v>
      </c>
      <c r="I41" s="41" t="str">
        <f t="shared" si="4"/>
        <v>10062</v>
      </c>
      <c r="J41" s="41">
        <f t="shared" si="7"/>
        <v>5</v>
      </c>
      <c r="K41" s="69" t="str">
        <f t="shared" si="2"/>
        <v>29/11/18, 13:44:53 eric sanchez-clary eric.sanchez-clary.external@airbus.com 2 €1.0</v>
      </c>
      <c r="L41" s="70" t="str">
        <f t="shared" si="8"/>
        <v>29/11/18</v>
      </c>
    </row>
    <row r="42" spans="1:12" x14ac:dyDescent="0.25">
      <c r="A42" t="s">
        <v>3491</v>
      </c>
      <c r="H42" s="41">
        <f t="shared" si="0"/>
        <v>472</v>
      </c>
      <c r="I42" s="41" t="str">
        <f t="shared" si="4"/>
        <v>10062</v>
      </c>
      <c r="J42" s="41">
        <f t="shared" si="7"/>
        <v>5</v>
      </c>
      <c r="K42" s="69" t="str">
        <f t="shared" si="2"/>
        <v>29/11/18, 13:44:53 eric sanchez-clary eric.sanchez-clary.external@airbus.com 2 €1.0</v>
      </c>
      <c r="L42" s="70" t="str">
        <f t="shared" si="8"/>
        <v>29/11/18</v>
      </c>
    </row>
    <row r="43" spans="1:12" x14ac:dyDescent="0.25">
      <c r="A43" t="s">
        <v>3492</v>
      </c>
      <c r="H43" s="41">
        <f t="shared" si="0"/>
        <v>470</v>
      </c>
      <c r="I43" s="41" t="str">
        <f t="shared" si="4"/>
        <v>10062</v>
      </c>
      <c r="J43" s="41">
        <f t="shared" si="7"/>
        <v>5</v>
      </c>
      <c r="K43" s="69" t="str">
        <f t="shared" si="2"/>
        <v>29/11/18, 13:44:53 eric sanchez-clary eric.sanchez-clary.external@airbus.com 1 €1.0</v>
      </c>
      <c r="L43" s="70" t="str">
        <f t="shared" si="8"/>
        <v>29/11/18</v>
      </c>
    </row>
    <row r="44" spans="1:12" x14ac:dyDescent="0.25">
      <c r="A44" t="s">
        <v>3493</v>
      </c>
      <c r="H44" s="41">
        <f t="shared" si="0"/>
        <v>469</v>
      </c>
      <c r="I44" s="41" t="str">
        <f t="shared" si="4"/>
        <v>10062</v>
      </c>
      <c r="J44" s="41">
        <f t="shared" si="7"/>
        <v>5</v>
      </c>
      <c r="K44" s="69" t="str">
        <f t="shared" si="2"/>
        <v>29/11/18, 13:44:53 eric sanchez-clary eric.sanchez-clary.external@airbus.com 1 €1.0</v>
      </c>
      <c r="L44" s="70" t="str">
        <f t="shared" si="8"/>
        <v>29/11/18</v>
      </c>
    </row>
    <row r="45" spans="1:12" x14ac:dyDescent="0.25">
      <c r="A45" t="s">
        <v>3494</v>
      </c>
      <c r="H45" s="41">
        <f t="shared" si="0"/>
        <v>476</v>
      </c>
      <c r="I45" s="41" t="str">
        <f t="shared" si="4"/>
        <v>10062</v>
      </c>
      <c r="J45" s="41">
        <f t="shared" si="7"/>
        <v>5</v>
      </c>
      <c r="K45" s="69" t="str">
        <f t="shared" si="2"/>
        <v>29/11/18, 13:44:53 eric sanchez-clary eric.sanchez-clary.external@airbus.com 2 €1.0</v>
      </c>
      <c r="L45" s="70" t="str">
        <f t="shared" si="8"/>
        <v>29/11/18</v>
      </c>
    </row>
    <row r="46" spans="1:12" x14ac:dyDescent="0.25">
      <c r="A46" t="s">
        <v>3495</v>
      </c>
      <c r="H46" s="41">
        <f t="shared" si="0"/>
        <v>467</v>
      </c>
      <c r="I46" s="41" t="str">
        <f t="shared" si="4"/>
        <v>10062</v>
      </c>
      <c r="J46" s="41">
        <f t="shared" si="7"/>
        <v>5</v>
      </c>
      <c r="K46" s="69" t="str">
        <f t="shared" si="2"/>
        <v>29/11/18, 13:44:53 eric sanchez-clary eric.sanchez-clary.external@airbus.com 2 €1.0</v>
      </c>
      <c r="L46" s="70" t="str">
        <f t="shared" si="8"/>
        <v>29/11/18</v>
      </c>
    </row>
    <row r="47" spans="1:12" x14ac:dyDescent="0.25">
      <c r="A47" t="s">
        <v>3496</v>
      </c>
      <c r="H47" s="41">
        <f t="shared" si="0"/>
        <v>468</v>
      </c>
      <c r="I47" s="41" t="str">
        <f t="shared" si="4"/>
        <v>10062</v>
      </c>
      <c r="J47" s="41">
        <f t="shared" si="7"/>
        <v>5</v>
      </c>
      <c r="K47" s="69" t="str">
        <f t="shared" si="2"/>
        <v>29/11/18, 13:44:53 eric sanchez-clary eric.sanchez-clary.external@airbus.com 1 €1.0</v>
      </c>
      <c r="L47" s="70" t="str">
        <f t="shared" si="8"/>
        <v>29/11/18</v>
      </c>
    </row>
    <row r="48" spans="1:12" x14ac:dyDescent="0.25">
      <c r="A48" t="s">
        <v>3497</v>
      </c>
      <c r="H48" s="41">
        <f t="shared" si="0"/>
        <v>460</v>
      </c>
      <c r="I48" s="41" t="str">
        <f t="shared" si="4"/>
        <v>10062</v>
      </c>
      <c r="J48" s="41">
        <f t="shared" si="7"/>
        <v>5</v>
      </c>
      <c r="K48" s="69" t="str">
        <f t="shared" si="2"/>
        <v>29/11/18, 13:44:53 eric sanchez-clary eric.sanchez-clary.external@airbus.com 2 €1.0</v>
      </c>
      <c r="L48" s="70" t="str">
        <f t="shared" si="8"/>
        <v>29/11/18</v>
      </c>
    </row>
    <row r="49" spans="1:12" x14ac:dyDescent="0.25">
      <c r="A49" t="s">
        <v>3498</v>
      </c>
      <c r="H49" s="41">
        <f t="shared" si="0"/>
        <v>464</v>
      </c>
      <c r="I49" s="41" t="str">
        <f t="shared" si="4"/>
        <v>10062</v>
      </c>
      <c r="J49" s="41">
        <f t="shared" si="7"/>
        <v>5</v>
      </c>
      <c r="K49" s="69" t="str">
        <f t="shared" si="2"/>
        <v>29/11/18, 13:44:53 eric sanchez-clary eric.sanchez-clary.external@airbus.com  €2</v>
      </c>
      <c r="L49" s="70" t="str">
        <f t="shared" si="8"/>
        <v>29/11/18</v>
      </c>
    </row>
    <row r="50" spans="1:12" x14ac:dyDescent="0.25">
      <c r="A50" t="s">
        <v>3499</v>
      </c>
      <c r="H50" s="41">
        <f t="shared" si="0"/>
        <v>456</v>
      </c>
      <c r="I50" s="41" t="str">
        <f t="shared" si="4"/>
        <v>10062</v>
      </c>
      <c r="J50" s="41">
        <f t="shared" si="7"/>
        <v>5</v>
      </c>
      <c r="K50" s="69" t="str">
        <f t="shared" si="2"/>
        <v>29/11/18, 13:44:53 eric sanchez-clary eric.sanchez-clary.external@airbus.com 2 €1.0</v>
      </c>
      <c r="L50" s="70" t="str">
        <f t="shared" si="8"/>
        <v>29/11/18</v>
      </c>
    </row>
    <row r="51" spans="1:12" x14ac:dyDescent="0.25">
      <c r="A51" t="s">
        <v>3500</v>
      </c>
      <c r="H51" s="41">
        <f t="shared" si="0"/>
        <v>479</v>
      </c>
      <c r="I51" s="41" t="str">
        <f t="shared" si="4"/>
        <v>10062</v>
      </c>
      <c r="J51" s="41">
        <f t="shared" si="7"/>
        <v>5</v>
      </c>
      <c r="K51" s="69" t="str">
        <f t="shared" si="2"/>
        <v>29/11/18, 13:44:53 eric sanchez-clary eric.sanchez-clary.external@airbus.com 2 €1.0</v>
      </c>
      <c r="L51" s="70" t="str">
        <f t="shared" si="8"/>
        <v>29/11/18</v>
      </c>
    </row>
    <row r="52" spans="1:12" x14ac:dyDescent="0.25">
      <c r="A52" t="s">
        <v>3501</v>
      </c>
      <c r="H52" s="41">
        <f t="shared" si="0"/>
        <v>479</v>
      </c>
      <c r="I52" s="41" t="str">
        <f t="shared" si="4"/>
        <v>10062</v>
      </c>
      <c r="J52" s="41">
        <f t="shared" si="7"/>
        <v>5</v>
      </c>
      <c r="K52" s="69" t="str">
        <f t="shared" si="2"/>
        <v>29/11/18, 13:44:53 eric sanchez-clary eric.sanchez-clary.external@airbus.com 2 €1.0</v>
      </c>
      <c r="L52" s="70" t="str">
        <f t="shared" si="8"/>
        <v>29/11/18</v>
      </c>
    </row>
    <row r="53" spans="1:12" x14ac:dyDescent="0.25">
      <c r="A53" t="s">
        <v>3502</v>
      </c>
      <c r="H53" s="41">
        <f t="shared" si="0"/>
        <v>494</v>
      </c>
      <c r="I53" s="41" t="str">
        <f t="shared" si="4"/>
        <v>10062</v>
      </c>
      <c r="J53" s="41">
        <f t="shared" si="7"/>
        <v>5</v>
      </c>
      <c r="K53" s="69" t="str">
        <f t="shared" si="2"/>
        <v>29/11/18, 13:44:53 eric sanchez-clary eric.sanchez-clary.external@airbus.com 1 €1.0</v>
      </c>
      <c r="L53" s="70" t="str">
        <f t="shared" si="8"/>
        <v>29/11/18</v>
      </c>
    </row>
    <row r="54" spans="1:12" x14ac:dyDescent="0.25">
      <c r="A54" t="s">
        <v>3503</v>
      </c>
      <c r="H54" s="41">
        <f t="shared" si="0"/>
        <v>471</v>
      </c>
      <c r="I54" s="41" t="str">
        <f t="shared" si="4"/>
        <v>10062</v>
      </c>
      <c r="J54" s="41">
        <f t="shared" si="7"/>
        <v>5</v>
      </c>
      <c r="K54" s="69" t="str">
        <f t="shared" si="2"/>
        <v>29/11/18, 13:44:53 eric sanchez-clary eric.sanchez-clary.external@airbus.com 1 €1.0</v>
      </c>
      <c r="L54" s="70" t="str">
        <f t="shared" si="8"/>
        <v>29/11/18</v>
      </c>
    </row>
    <row r="55" spans="1:12" x14ac:dyDescent="0.25">
      <c r="A55" t="s">
        <v>3504</v>
      </c>
      <c r="H55" s="41">
        <f t="shared" si="0"/>
        <v>469</v>
      </c>
      <c r="I55" s="41" t="str">
        <f t="shared" si="4"/>
        <v>10062</v>
      </c>
      <c r="J55" s="41">
        <f t="shared" si="7"/>
        <v>5</v>
      </c>
      <c r="K55" s="69" t="str">
        <f t="shared" si="2"/>
        <v>29/11/18, 13:44:53 eric sanchez-clary eric.sanchez-clary.external@airbus.com 1 €1.0</v>
      </c>
      <c r="L55" s="70" t="str">
        <f t="shared" si="8"/>
        <v>29/11/18</v>
      </c>
    </row>
    <row r="56" spans="1:12" x14ac:dyDescent="0.25">
      <c r="A56" t="s">
        <v>3505</v>
      </c>
      <c r="H56" s="41">
        <f t="shared" si="0"/>
        <v>466</v>
      </c>
      <c r="I56" s="41" t="str">
        <f t="shared" si="4"/>
        <v>10062</v>
      </c>
      <c r="J56" s="41">
        <f t="shared" si="7"/>
        <v>5</v>
      </c>
      <c r="K56" s="69" t="str">
        <f t="shared" si="2"/>
        <v>29/11/18, 13:44:53 eric sanchez-clary eric.sanchez-clary.external@airbus.com 2 €1.0</v>
      </c>
      <c r="L56" s="70" t="str">
        <f t="shared" si="8"/>
        <v>29/11/18</v>
      </c>
    </row>
    <row r="57" spans="1:12" x14ac:dyDescent="0.25">
      <c r="A57" t="s">
        <v>3506</v>
      </c>
      <c r="H57" s="41">
        <f t="shared" si="0"/>
        <v>474</v>
      </c>
      <c r="I57" s="41" t="str">
        <f t="shared" si="4"/>
        <v>10062</v>
      </c>
      <c r="J57" s="41">
        <f t="shared" si="7"/>
        <v>5</v>
      </c>
      <c r="K57" s="69" t="str">
        <f t="shared" si="2"/>
        <v>29/11/18, 13:44:53 eric sanchez-clary eric.sanchez-clary.external@airbus.com 3 €1.0</v>
      </c>
      <c r="L57" s="70" t="str">
        <f t="shared" si="8"/>
        <v>29/11/18</v>
      </c>
    </row>
    <row r="58" spans="1:12" x14ac:dyDescent="0.25">
      <c r="A58" t="s">
        <v>2684</v>
      </c>
      <c r="H58" s="41">
        <f t="shared" si="0"/>
        <v>466</v>
      </c>
      <c r="I58" s="41" t="str">
        <f t="shared" si="4"/>
        <v>10061</v>
      </c>
      <c r="J58" s="41">
        <f t="shared" si="7"/>
        <v>5</v>
      </c>
      <c r="K58" s="69" t="str">
        <f t="shared" si="2"/>
        <v>29/11/18, 07:50:42 stephane DELMAS stephane.delmas@actemium.com 6 €3.19</v>
      </c>
      <c r="L58" s="70" t="str">
        <f t="shared" si="8"/>
        <v>29/11/18</v>
      </c>
    </row>
    <row r="59" spans="1:12" x14ac:dyDescent="0.25">
      <c r="A59" t="s">
        <v>2685</v>
      </c>
      <c r="H59" s="41">
        <f t="shared" si="0"/>
        <v>474</v>
      </c>
      <c r="I59" s="41" t="str">
        <f t="shared" si="4"/>
        <v>10061</v>
      </c>
      <c r="J59" s="41">
        <f t="shared" si="7"/>
        <v>5</v>
      </c>
      <c r="K59" s="69" t="str">
        <f t="shared" si="2"/>
        <v>29/11/18, 07:50:42 stephane DELMAS stephane.delmas@actemium.com 1 €6.52</v>
      </c>
      <c r="L59" s="70" t="str">
        <f t="shared" si="8"/>
        <v>29/11/18</v>
      </c>
    </row>
    <row r="60" spans="1:12" x14ac:dyDescent="0.25">
      <c r="A60" t="s">
        <v>2686</v>
      </c>
      <c r="H60" s="41">
        <f t="shared" si="0"/>
        <v>472</v>
      </c>
      <c r="I60" s="41" t="str">
        <f t="shared" si="4"/>
        <v>10061</v>
      </c>
      <c r="J60" s="41">
        <f t="shared" si="7"/>
        <v>5</v>
      </c>
      <c r="K60" s="69" t="str">
        <f t="shared" si="2"/>
        <v>29/11/18, 07:50:42 stephane DELMAS stephane.delmas@actemium.com 12 €3.71</v>
      </c>
      <c r="L60" s="70" t="str">
        <f t="shared" si="8"/>
        <v>29/11/18</v>
      </c>
    </row>
    <row r="61" spans="1:12" x14ac:dyDescent="0.25">
      <c r="A61" t="s">
        <v>2687</v>
      </c>
      <c r="H61" s="41">
        <f t="shared" si="0"/>
        <v>461</v>
      </c>
      <c r="I61" s="41" t="str">
        <f t="shared" si="4"/>
        <v>10061</v>
      </c>
      <c r="J61" s="41">
        <f t="shared" si="7"/>
        <v>5</v>
      </c>
      <c r="K61" s="69" t="str">
        <f t="shared" si="2"/>
        <v>29/11/18, 07:50:42 stephane DELMAS stephane.delmas@actemium.com 5 €6.46</v>
      </c>
      <c r="L61" s="70" t="str">
        <f t="shared" si="8"/>
        <v>29/11/18</v>
      </c>
    </row>
    <row r="62" spans="1:12" x14ac:dyDescent="0.25">
      <c r="A62" t="s">
        <v>2688</v>
      </c>
      <c r="H62" s="41">
        <f t="shared" si="0"/>
        <v>460</v>
      </c>
      <c r="I62" s="41" t="str">
        <f t="shared" si="4"/>
        <v>10061</v>
      </c>
      <c r="J62" s="41">
        <f t="shared" si="7"/>
        <v>5</v>
      </c>
      <c r="K62" s="69" t="str">
        <f t="shared" si="2"/>
        <v>29/11/18, 07:50:42 stephane DELMAS stephane.delmas@actemium.com 5 €5.63</v>
      </c>
      <c r="L62" s="70" t="str">
        <f t="shared" si="8"/>
        <v>29/11/18</v>
      </c>
    </row>
    <row r="63" spans="1:12" x14ac:dyDescent="0.25">
      <c r="A63" t="s">
        <v>2689</v>
      </c>
      <c r="H63" s="41">
        <f t="shared" si="0"/>
        <v>462</v>
      </c>
      <c r="I63" s="41" t="str">
        <f t="shared" si="4"/>
        <v>10061</v>
      </c>
      <c r="J63" s="41">
        <f t="shared" si="7"/>
        <v>5</v>
      </c>
      <c r="K63" s="69" t="str">
        <f t="shared" si="2"/>
        <v>29/11/18, 07:50:42 stephane DELMAS stephane.delmas@actemium.com 5 €10.09</v>
      </c>
      <c r="L63" s="70" t="str">
        <f t="shared" si="8"/>
        <v>29/11/18</v>
      </c>
    </row>
    <row r="64" spans="1:12" x14ac:dyDescent="0.25">
      <c r="A64" t="s">
        <v>2690</v>
      </c>
      <c r="H64" s="41">
        <f t="shared" si="0"/>
        <v>455</v>
      </c>
      <c r="I64" s="41" t="str">
        <f t="shared" si="4"/>
        <v>10061</v>
      </c>
      <c r="J64" s="41">
        <f t="shared" si="7"/>
        <v>5</v>
      </c>
      <c r="K64" s="69" t="str">
        <f t="shared" si="2"/>
        <v>29/11/18, 07:50:42 stephane DELMAS stephane.delmas@actemium.com 1 €61.5</v>
      </c>
      <c r="L64" s="70" t="str">
        <f t="shared" si="8"/>
        <v>29/11/18</v>
      </c>
    </row>
    <row r="65" spans="1:12" x14ac:dyDescent="0.25">
      <c r="A65" t="s">
        <v>2691</v>
      </c>
      <c r="H65" s="41">
        <f t="shared" si="0"/>
        <v>469</v>
      </c>
      <c r="I65" s="41" t="str">
        <f t="shared" si="4"/>
        <v>10060</v>
      </c>
      <c r="J65" s="41">
        <f t="shared" si="7"/>
        <v>5</v>
      </c>
      <c r="K65" s="69" t="str">
        <f t="shared" si="2"/>
        <v>29/11/18, 06:48:20 Rémi Dal Maso remi.dal-maso@actemium.com 2 €1.11</v>
      </c>
      <c r="L65" s="70" t="str">
        <f t="shared" si="8"/>
        <v>29/11/18</v>
      </c>
    </row>
    <row r="66" spans="1:12" x14ac:dyDescent="0.25">
      <c r="A66" t="s">
        <v>2692</v>
      </c>
      <c r="H66" s="41">
        <f t="shared" ref="H66:H129" si="9">LEN(A66)</f>
        <v>451</v>
      </c>
      <c r="I66" s="41" t="str">
        <f t="shared" si="4"/>
        <v>10060</v>
      </c>
      <c r="J66" s="41">
        <f t="shared" si="7"/>
        <v>5</v>
      </c>
      <c r="K66" s="69" t="str">
        <f t="shared" ref="K66:K129" si="10">IFERROR(TEXT(DATE(RIGHT(MID(A66,FIND("µ",SUBSTITUTE(A66,",","µ",1))+2,FIND("µ",SUBSTITUTE(A66,",","µ",2))-FIND("µ",SUBSTITUTE(A66,",","µ",1))+4),4),MONTH(1&amp;MID(MID(A66,FIND("µ",SUBSTITUTE(A66,",","µ",1))+2,FIND("µ",SUBSTITUTE(A66,",","µ",2))-FIND("µ",SUBSTITUTE(A66,",","µ",1))+4),1,FIND(" ",MID(A66,FIND("µ",SUBSTITUTE(A66,",","µ",1))+2,FIND("µ",SUBSTITUTE(A66,",","µ",2))-FIND("µ",SUBSTITUTE(A66,",","µ",1))+4))-1)),MID(MID(A66,FIND("µ",SUBSTITUTE(A66,",","µ",1))+2,FIND("µ",SUBSTITUTE(A66,",","µ",2))-FIND("µ",SUBSTITUTE(A66,",","µ",1))+4),FIND(" ",MID(A66,FIND("µ",SUBSTITUTE(A66,",","µ",1))+2,FIND("µ",SUBSTITUTE(A66,",","µ",2))-FIND("µ",SUBSTITUTE(A66,",","µ",1))+4))+1,2)),"JJ/MM/AA") &amp;","&amp;" "&amp; TEXT(VALUE(MID(A66,FIND(""",""",A66)+3,10)),"hh:mm:ss")&amp;" "&amp;MID(A66,FIND("µ",SUBSTITUTE(A66,",","µ",4))+2,FIND("µ",SUBSTITUTE(A66,",","µ",5))-FIND("µ",SUBSTITUTE(A66,",","µ",4))-3) &amp;" "&amp;MID(A66,FIND("µ",SUBSTITUTE(A66,",","µ",20))+2,FIND("µ",SUBSTITUTE(A66,",","µ",21))-FIND("µ",SUBSTITUTE(A66,",","µ",20))-3)&amp;" "&amp;MID(A66,FIND("µ",SUBSTITUTE(A66,",","µ",25))+2,FIND("µ",SUBSTITUTE(A66,",","µ",26))-FIND("µ",SUBSTITUTE(A66,",","µ",25))-3)&amp;" "&amp;"€"&amp;MID(A66,FIND("µ",SUBSTITUTE(A66,",","µ",26))+2,FIND("µ",SUBSTITUTE(A66,",","µ",27))-FIND("µ",SUBSTITUTE(A66,",","µ",26))-3),"NA")</f>
        <v>29/11/18, 06:48:20 Rémi Dal Maso remi.dal-maso@actemium.com 2 €3.71</v>
      </c>
      <c r="L66" s="70" t="str">
        <f t="shared" si="8"/>
        <v>29/11/18</v>
      </c>
    </row>
    <row r="67" spans="1:12" x14ac:dyDescent="0.25">
      <c r="A67" t="s">
        <v>2693</v>
      </c>
      <c r="H67" s="41">
        <f t="shared" si="9"/>
        <v>452</v>
      </c>
      <c r="I67" s="41" t="str">
        <f t="shared" ref="I67:I130" si="11">IFERROR(MID(A67,1,FIND(",",A67,1)-1),"")</f>
        <v>10060</v>
      </c>
      <c r="J67" s="41">
        <f t="shared" si="7"/>
        <v>5</v>
      </c>
      <c r="K67" s="69" t="str">
        <f t="shared" si="10"/>
        <v>29/11/18, 06:48:20 Rémi Dal Maso remi.dal-maso@actemium.com 2 €3.71</v>
      </c>
      <c r="L67" s="70" t="str">
        <f t="shared" si="8"/>
        <v>29/11/18</v>
      </c>
    </row>
    <row r="68" spans="1:12" x14ac:dyDescent="0.25">
      <c r="A68" t="s">
        <v>2694</v>
      </c>
      <c r="H68" s="41">
        <f t="shared" si="9"/>
        <v>511</v>
      </c>
      <c r="I68" s="41" t="str">
        <f t="shared" si="11"/>
        <v>10059</v>
      </c>
      <c r="J68" s="41">
        <f t="shared" si="7"/>
        <v>5</v>
      </c>
      <c r="K68" s="69" t="str">
        <f t="shared" si="10"/>
        <v>28/11/18, 13:16:05 guillaume vigroux bruno.frayssinhes@actemium.com 1 €1.0</v>
      </c>
      <c r="L68" s="70" t="str">
        <f t="shared" si="8"/>
        <v>28/11/18</v>
      </c>
    </row>
    <row r="69" spans="1:12" x14ac:dyDescent="0.25">
      <c r="A69" t="s">
        <v>2695</v>
      </c>
      <c r="H69" s="41">
        <f t="shared" si="9"/>
        <v>477</v>
      </c>
      <c r="I69" s="41" t="str">
        <f t="shared" si="11"/>
        <v>10058</v>
      </c>
      <c r="J69" s="41">
        <f t="shared" si="7"/>
        <v>5</v>
      </c>
      <c r="K69" s="69" t="str">
        <f t="shared" si="10"/>
        <v>28/11/18, 13:14:22 guillaume vigroux bruno.frayssinhes@actemium.com 1 €61.5</v>
      </c>
      <c r="L69" s="70" t="str">
        <f t="shared" si="8"/>
        <v>28/11/18</v>
      </c>
    </row>
    <row r="70" spans="1:12" x14ac:dyDescent="0.25">
      <c r="A70" t="s">
        <v>2696</v>
      </c>
      <c r="H70" s="41">
        <f t="shared" si="9"/>
        <v>477</v>
      </c>
      <c r="I70" s="41" t="str">
        <f t="shared" si="11"/>
        <v>10058</v>
      </c>
      <c r="J70" s="41">
        <f t="shared" si="7"/>
        <v>5</v>
      </c>
      <c r="K70" s="69" t="str">
        <f t="shared" si="10"/>
        <v>28/11/18, 13:14:22 guillaume vigroux bruno.frayssinhes@actemium.com 1 €61.5</v>
      </c>
      <c r="L70" s="70" t="str">
        <f t="shared" si="8"/>
        <v>28/11/18</v>
      </c>
    </row>
    <row r="71" spans="1:12" x14ac:dyDescent="0.25">
      <c r="A71" t="s">
        <v>2697</v>
      </c>
      <c r="H71" s="41">
        <f t="shared" si="9"/>
        <v>516</v>
      </c>
      <c r="I71" s="41" t="str">
        <f t="shared" si="11"/>
        <v>10057</v>
      </c>
      <c r="J71" s="41">
        <f t="shared" si="7"/>
        <v>5</v>
      </c>
      <c r="K71" s="69" t="str">
        <f t="shared" si="10"/>
        <v>28/11/18, 13:13:17 guillaume vigroux bruno.frayssinhes@actemium.com 3 €1.0</v>
      </c>
      <c r="L71" s="70" t="str">
        <f t="shared" si="8"/>
        <v>28/11/18</v>
      </c>
    </row>
    <row r="72" spans="1:12" x14ac:dyDescent="0.25">
      <c r="A72" t="s">
        <v>2698</v>
      </c>
      <c r="H72" s="41">
        <f t="shared" si="9"/>
        <v>516</v>
      </c>
      <c r="I72" s="41" t="str">
        <f t="shared" si="11"/>
        <v>10057</v>
      </c>
      <c r="J72" s="41">
        <f t="shared" si="7"/>
        <v>5</v>
      </c>
      <c r="K72" s="69" t="str">
        <f t="shared" si="10"/>
        <v>28/11/18, 13:13:17 guillaume vigroux bruno.frayssinhes@actemium.com 1 €1.0</v>
      </c>
      <c r="L72" s="70" t="str">
        <f t="shared" si="8"/>
        <v>28/11/18</v>
      </c>
    </row>
    <row r="73" spans="1:12" x14ac:dyDescent="0.25">
      <c r="A73" t="s">
        <v>2699</v>
      </c>
      <c r="H73" s="41">
        <f t="shared" si="9"/>
        <v>517</v>
      </c>
      <c r="I73" s="41" t="str">
        <f t="shared" si="11"/>
        <v>10057</v>
      </c>
      <c r="J73" s="41">
        <f t="shared" si="7"/>
        <v>5</v>
      </c>
      <c r="K73" s="69" t="str">
        <f t="shared" si="10"/>
        <v>28/11/18, 13:13:17 guillaume vigroux bruno.frayssinhes@actemium.com 1 €1.0</v>
      </c>
      <c r="L73" s="70" t="str">
        <f t="shared" si="8"/>
        <v>28/11/18</v>
      </c>
    </row>
    <row r="74" spans="1:12" x14ac:dyDescent="0.25">
      <c r="A74" t="s">
        <v>2700</v>
      </c>
      <c r="H74" s="41">
        <f t="shared" si="9"/>
        <v>446</v>
      </c>
      <c r="I74" s="41" t="str">
        <f t="shared" si="11"/>
        <v>10056</v>
      </c>
      <c r="J74" s="41">
        <f t="shared" si="7"/>
        <v>5</v>
      </c>
      <c r="K74" s="69" t="str">
        <f t="shared" si="10"/>
        <v>28/11/18, 12:17:40 Rémi Dal Maso remi.dal-maso@actemium.com 2 €43.33</v>
      </c>
      <c r="L74" s="70" t="str">
        <f t="shared" si="8"/>
        <v>28/11/18</v>
      </c>
    </row>
    <row r="75" spans="1:12" x14ac:dyDescent="0.25">
      <c r="A75" t="s">
        <v>2701</v>
      </c>
      <c r="H75" s="41">
        <f t="shared" si="9"/>
        <v>436</v>
      </c>
      <c r="I75" s="41" t="str">
        <f t="shared" si="11"/>
        <v>10056</v>
      </c>
      <c r="J75" s="41">
        <f t="shared" si="7"/>
        <v>5</v>
      </c>
      <c r="K75" s="69" t="str">
        <f t="shared" si="10"/>
        <v>28/11/18, 12:17:40 Rémi Dal Maso remi.dal-maso@actemium.com 2 €9.75</v>
      </c>
      <c r="L75" s="70" t="str">
        <f t="shared" si="8"/>
        <v>28/11/18</v>
      </c>
    </row>
    <row r="76" spans="1:12" x14ac:dyDescent="0.25">
      <c r="A76" t="s">
        <v>2702</v>
      </c>
      <c r="H76" s="41">
        <f t="shared" si="9"/>
        <v>446</v>
      </c>
      <c r="I76" s="41" t="str">
        <f t="shared" si="11"/>
        <v>10056</v>
      </c>
      <c r="J76" s="41">
        <f t="shared" si="7"/>
        <v>5</v>
      </c>
      <c r="K76" s="69" t="str">
        <f t="shared" si="10"/>
        <v>28/11/18, 12:17:40 Rémi Dal Maso remi.dal-maso@actemium.com 1 €105.35</v>
      </c>
      <c r="L76" s="70" t="str">
        <f t="shared" si="8"/>
        <v>28/11/18</v>
      </c>
    </row>
    <row r="77" spans="1:12" x14ac:dyDescent="0.25">
      <c r="A77" t="s">
        <v>2703</v>
      </c>
      <c r="H77" s="41">
        <f t="shared" si="9"/>
        <v>443</v>
      </c>
      <c r="I77" s="41" t="str">
        <f t="shared" si="11"/>
        <v>10056</v>
      </c>
      <c r="J77" s="41">
        <f t="shared" si="7"/>
        <v>5</v>
      </c>
      <c r="K77" s="69" t="str">
        <f t="shared" si="10"/>
        <v>28/11/18, 12:17:40 Rémi Dal Maso remi.dal-maso@actemium.com 2 €56.22</v>
      </c>
      <c r="L77" s="70" t="str">
        <f t="shared" si="8"/>
        <v>28/11/18</v>
      </c>
    </row>
    <row r="78" spans="1:12" x14ac:dyDescent="0.25">
      <c r="A78" t="s">
        <v>2704</v>
      </c>
      <c r="H78" s="41">
        <f t="shared" si="9"/>
        <v>449</v>
      </c>
      <c r="I78" s="41" t="str">
        <f t="shared" si="11"/>
        <v>10056</v>
      </c>
      <c r="J78" s="41">
        <f t="shared" si="7"/>
        <v>5</v>
      </c>
      <c r="K78" s="69" t="str">
        <f t="shared" si="10"/>
        <v>28/11/18, 12:17:40 Rémi Dal Maso remi.dal-maso@actemium.com 3 €14.5</v>
      </c>
      <c r="L78" s="70" t="str">
        <f t="shared" si="8"/>
        <v>28/11/18</v>
      </c>
    </row>
    <row r="79" spans="1:12" x14ac:dyDescent="0.25">
      <c r="A79" t="s">
        <v>2705</v>
      </c>
      <c r="H79" s="41">
        <f t="shared" si="9"/>
        <v>449</v>
      </c>
      <c r="I79" s="41" t="str">
        <f t="shared" si="11"/>
        <v>10055</v>
      </c>
      <c r="J79" s="41">
        <f t="shared" si="7"/>
        <v>5</v>
      </c>
      <c r="K79" s="69" t="str">
        <f t="shared" si="10"/>
        <v>28/11/18, 12:17:34 Guillaume Noel guillaume.noel@actemium.com 48 €3.71</v>
      </c>
      <c r="L79" s="70" t="str">
        <f t="shared" si="8"/>
        <v>28/11/18</v>
      </c>
    </row>
    <row r="80" spans="1:12" x14ac:dyDescent="0.25">
      <c r="A80" t="s">
        <v>2706</v>
      </c>
      <c r="H80" s="41">
        <f t="shared" si="9"/>
        <v>444</v>
      </c>
      <c r="I80" s="41" t="str">
        <f t="shared" si="11"/>
        <v>10055</v>
      </c>
      <c r="J80" s="41">
        <f t="shared" si="7"/>
        <v>5</v>
      </c>
      <c r="K80" s="69" t="str">
        <f t="shared" si="10"/>
        <v>28/11/18, 12:17:34 Guillaume Noel guillaume.noel@actemium.com 36 €3.19</v>
      </c>
      <c r="L80" s="70" t="str">
        <f t="shared" si="8"/>
        <v>28/11/18</v>
      </c>
    </row>
    <row r="81" spans="1:12" x14ac:dyDescent="0.25">
      <c r="A81" t="s">
        <v>2707</v>
      </c>
      <c r="H81" s="41">
        <f t="shared" si="9"/>
        <v>440</v>
      </c>
      <c r="I81" s="41" t="str">
        <f t="shared" si="11"/>
        <v>10055</v>
      </c>
      <c r="J81" s="41">
        <f t="shared" si="7"/>
        <v>5</v>
      </c>
      <c r="K81" s="69" t="str">
        <f t="shared" si="10"/>
        <v>28/11/18, 12:17:34 Guillaume Noel guillaume.noel@actemium.com 16 €3.36</v>
      </c>
      <c r="L81" s="70" t="str">
        <f t="shared" si="8"/>
        <v>28/11/18</v>
      </c>
    </row>
    <row r="82" spans="1:12" x14ac:dyDescent="0.25">
      <c r="A82" t="s">
        <v>2708</v>
      </c>
      <c r="H82" s="41">
        <f t="shared" si="9"/>
        <v>426</v>
      </c>
      <c r="I82" s="41" t="str">
        <f t="shared" si="11"/>
        <v>10055</v>
      </c>
      <c r="J82" s="41">
        <f t="shared" si="7"/>
        <v>5</v>
      </c>
      <c r="K82" s="69" t="str">
        <f t="shared" si="10"/>
        <v>28/11/18, 12:17:34 Guillaume Noel guillaume.noel@actemium.com 10 €18.35</v>
      </c>
      <c r="L82" s="70" t="str">
        <f t="shared" si="8"/>
        <v>28/11/18</v>
      </c>
    </row>
    <row r="83" spans="1:12" x14ac:dyDescent="0.25">
      <c r="A83" t="s">
        <v>2709</v>
      </c>
      <c r="H83" s="41">
        <f t="shared" si="9"/>
        <v>475</v>
      </c>
      <c r="I83" s="41" t="str">
        <f t="shared" si="11"/>
        <v>10054</v>
      </c>
      <c r="J83" s="41">
        <f t="shared" ref="J83:J146" si="12">LEN(I83)</f>
        <v>5</v>
      </c>
      <c r="K83" s="69" t="str">
        <f t="shared" si="10"/>
        <v>28/11/18, 11:50:40 Rémi Dal Maso remi.dal-maso@actemium.com 3 €1.0</v>
      </c>
      <c r="L83" s="70" t="str">
        <f t="shared" ref="L83:L146" si="13">IFERROR(MID(K83,1,FIND(",",K83,1)-1),"")</f>
        <v>28/11/18</v>
      </c>
    </row>
    <row r="84" spans="1:12" x14ac:dyDescent="0.25">
      <c r="A84" t="s">
        <v>2710</v>
      </c>
      <c r="H84" s="41">
        <f t="shared" si="9"/>
        <v>466</v>
      </c>
      <c r="I84" s="41" t="str">
        <f t="shared" si="11"/>
        <v>10053</v>
      </c>
      <c r="J84" s="41">
        <f t="shared" si="12"/>
        <v>5</v>
      </c>
      <c r="K84" s="69" t="str">
        <f t="shared" si="10"/>
        <v>28/11/18, 06:58:41 eric sanchez-clary eric.sanchez-clary.external@airbus.com 4 €1.0</v>
      </c>
      <c r="L84" s="70" t="str">
        <f t="shared" si="13"/>
        <v>28/11/18</v>
      </c>
    </row>
    <row r="85" spans="1:12" x14ac:dyDescent="0.25">
      <c r="A85" t="s">
        <v>2711</v>
      </c>
      <c r="H85" s="41">
        <f t="shared" si="9"/>
        <v>433</v>
      </c>
      <c r="I85" s="41" t="str">
        <f t="shared" si="11"/>
        <v>10053</v>
      </c>
      <c r="J85" s="41">
        <f t="shared" si="12"/>
        <v>5</v>
      </c>
      <c r="K85" s="69" t="str">
        <f t="shared" si="10"/>
        <v>28/11/18, 06:58:41 eric sanchez-clary eric.sanchez-clary.external@airbus.com 1 €61.5</v>
      </c>
      <c r="L85" s="70" t="str">
        <f t="shared" si="13"/>
        <v>28/11/18</v>
      </c>
    </row>
    <row r="86" spans="1:12" x14ac:dyDescent="0.25">
      <c r="A86" t="s">
        <v>2712</v>
      </c>
      <c r="H86" s="41">
        <f t="shared" si="9"/>
        <v>453</v>
      </c>
      <c r="I86" s="41" t="str">
        <f t="shared" si="11"/>
        <v>10053</v>
      </c>
      <c r="J86" s="41">
        <f t="shared" si="12"/>
        <v>5</v>
      </c>
      <c r="K86" s="69" t="str">
        <f t="shared" si="10"/>
        <v>28/11/18, 06:58:41 eric sanchez-clary eric.sanchez-clary.external@airbus.com 30 €3.17</v>
      </c>
      <c r="L86" s="70" t="str">
        <f t="shared" si="13"/>
        <v>28/11/18</v>
      </c>
    </row>
    <row r="87" spans="1:12" x14ac:dyDescent="0.25">
      <c r="A87" t="s">
        <v>2713</v>
      </c>
      <c r="H87" s="41">
        <f t="shared" si="9"/>
        <v>433</v>
      </c>
      <c r="I87" s="41" t="str">
        <f t="shared" si="11"/>
        <v>10053</v>
      </c>
      <c r="J87" s="41">
        <f t="shared" si="12"/>
        <v>5</v>
      </c>
      <c r="K87" s="69" t="str">
        <f t="shared" si="10"/>
        <v>28/11/18, 06:58:41 eric sanchez-clary eric.sanchez-clary.external@airbus.com 1 €61.5</v>
      </c>
      <c r="L87" s="70" t="str">
        <f t="shared" si="13"/>
        <v>28/11/18</v>
      </c>
    </row>
    <row r="88" spans="1:12" x14ac:dyDescent="0.25">
      <c r="A88" t="s">
        <v>2714</v>
      </c>
      <c r="H88" s="41">
        <f t="shared" si="9"/>
        <v>465</v>
      </c>
      <c r="I88" s="41" t="str">
        <f t="shared" si="11"/>
        <v>10053</v>
      </c>
      <c r="J88" s="41">
        <f t="shared" si="12"/>
        <v>5</v>
      </c>
      <c r="K88" s="69" t="str">
        <f t="shared" si="10"/>
        <v>28/11/18, 06:58:41 eric sanchez-clary eric.sanchez-clary.external@airbus.com 3 €1.0</v>
      </c>
      <c r="L88" s="70" t="str">
        <f t="shared" si="13"/>
        <v>28/11/18</v>
      </c>
    </row>
    <row r="89" spans="1:12" x14ac:dyDescent="0.25">
      <c r="A89" t="s">
        <v>2715</v>
      </c>
      <c r="H89" s="41">
        <f t="shared" si="9"/>
        <v>470</v>
      </c>
      <c r="I89" s="41" t="str">
        <f t="shared" si="11"/>
        <v>10053</v>
      </c>
      <c r="J89" s="41">
        <f t="shared" si="12"/>
        <v>5</v>
      </c>
      <c r="K89" s="69" t="str">
        <f t="shared" si="10"/>
        <v>28/11/18, 06:58:41 eric sanchez-clary eric.sanchez-clary.external@airbus.com 5 €1.0</v>
      </c>
      <c r="L89" s="70" t="str">
        <f t="shared" si="13"/>
        <v>28/11/18</v>
      </c>
    </row>
    <row r="90" spans="1:12" x14ac:dyDescent="0.25">
      <c r="A90" t="s">
        <v>2716</v>
      </c>
      <c r="H90" s="41">
        <f t="shared" si="9"/>
        <v>455</v>
      </c>
      <c r="I90" s="41" t="str">
        <f t="shared" si="11"/>
        <v>10053</v>
      </c>
      <c r="J90" s="41">
        <f t="shared" si="12"/>
        <v>5</v>
      </c>
      <c r="K90" s="69" t="str">
        <f t="shared" si="10"/>
        <v>28/11/18, 06:58:41 eric sanchez-clary eric.sanchez-clary.external@airbus.com 20 €6.64</v>
      </c>
      <c r="L90" s="70" t="str">
        <f t="shared" si="13"/>
        <v>28/11/18</v>
      </c>
    </row>
    <row r="91" spans="1:12" x14ac:dyDescent="0.25">
      <c r="A91" t="s">
        <v>2717</v>
      </c>
      <c r="H91" s="41">
        <f t="shared" si="9"/>
        <v>466</v>
      </c>
      <c r="I91" s="41" t="str">
        <f t="shared" si="11"/>
        <v>10053</v>
      </c>
      <c r="J91" s="41">
        <f t="shared" si="12"/>
        <v>5</v>
      </c>
      <c r="K91" s="69" t="str">
        <f t="shared" si="10"/>
        <v>28/11/18, 06:58:41 eric sanchez-clary eric.sanchez-clary.external@airbus.com 2 €1.0</v>
      </c>
      <c r="L91" s="70" t="str">
        <f t="shared" si="13"/>
        <v>28/11/18</v>
      </c>
    </row>
    <row r="92" spans="1:12" x14ac:dyDescent="0.25">
      <c r="A92" t="s">
        <v>2718</v>
      </c>
      <c r="H92" s="41">
        <f t="shared" si="9"/>
        <v>467</v>
      </c>
      <c r="I92" s="41" t="str">
        <f t="shared" si="11"/>
        <v>10053</v>
      </c>
      <c r="J92" s="41">
        <f t="shared" si="12"/>
        <v>5</v>
      </c>
      <c r="K92" s="69" t="str">
        <f t="shared" si="10"/>
        <v>28/11/18, 06:58:41 eric sanchez-clary eric.sanchez-clary.external@airbus.com 2 €1.0</v>
      </c>
      <c r="L92" s="70" t="str">
        <f t="shared" si="13"/>
        <v>28/11/18</v>
      </c>
    </row>
    <row r="93" spans="1:12" x14ac:dyDescent="0.25">
      <c r="A93" t="s">
        <v>2719</v>
      </c>
      <c r="H93" s="41">
        <f t="shared" si="9"/>
        <v>503</v>
      </c>
      <c r="I93" s="41" t="str">
        <f t="shared" si="11"/>
        <v>10052</v>
      </c>
      <c r="J93" s="41">
        <f t="shared" si="12"/>
        <v>5</v>
      </c>
      <c r="K93" s="69" t="str">
        <f t="shared" si="10"/>
        <v>27/11/18, 11:05:08 GRABY Nicolas nicolas.graby@actemium.com 1 €1.0</v>
      </c>
      <c r="L93" s="70" t="str">
        <f t="shared" si="13"/>
        <v>27/11/18</v>
      </c>
    </row>
    <row r="94" spans="1:12" x14ac:dyDescent="0.25">
      <c r="A94" t="s">
        <v>2720</v>
      </c>
      <c r="H94" s="41">
        <f t="shared" si="9"/>
        <v>511</v>
      </c>
      <c r="I94" s="41" t="str">
        <f t="shared" si="11"/>
        <v>10052</v>
      </c>
      <c r="J94" s="41">
        <f t="shared" si="12"/>
        <v>5</v>
      </c>
      <c r="K94" s="69" t="str">
        <f t="shared" si="10"/>
        <v>27/11/18, 11:05:08 GRABY Nicolas nicolas.graby@actemium.com 4 €1.0</v>
      </c>
      <c r="L94" s="70" t="str">
        <f t="shared" si="13"/>
        <v>27/11/18</v>
      </c>
    </row>
    <row r="95" spans="1:12" x14ac:dyDescent="0.25">
      <c r="A95" t="s">
        <v>2721</v>
      </c>
      <c r="H95" s="41">
        <f t="shared" si="9"/>
        <v>508</v>
      </c>
      <c r="I95" s="41" t="str">
        <f t="shared" si="11"/>
        <v>10052</v>
      </c>
      <c r="J95" s="41">
        <f t="shared" si="12"/>
        <v>5</v>
      </c>
      <c r="K95" s="69" t="str">
        <f t="shared" si="10"/>
        <v>27/11/18, 11:05:08 GRABY Nicolas nicolas.graby@actemium.com 2 €1.0</v>
      </c>
      <c r="L95" s="70" t="str">
        <f t="shared" si="13"/>
        <v>27/11/18</v>
      </c>
    </row>
    <row r="96" spans="1:12" x14ac:dyDescent="0.25">
      <c r="A96" t="s">
        <v>2722</v>
      </c>
      <c r="H96" s="41">
        <f t="shared" si="9"/>
        <v>461</v>
      </c>
      <c r="I96" s="41" t="str">
        <f t="shared" si="11"/>
        <v>10052</v>
      </c>
      <c r="J96" s="41">
        <f t="shared" si="12"/>
        <v>5</v>
      </c>
      <c r="K96" s="69" t="str">
        <f t="shared" si="10"/>
        <v>27/11/18, 11:05:08 GRABY Nicolas nicolas.graby@actemium.com 1 €61.5</v>
      </c>
      <c r="L96" s="70" t="str">
        <f t="shared" si="13"/>
        <v>27/11/18</v>
      </c>
    </row>
    <row r="97" spans="1:12" x14ac:dyDescent="0.25">
      <c r="A97" t="s">
        <v>2723</v>
      </c>
      <c r="H97" s="41">
        <f t="shared" si="9"/>
        <v>509</v>
      </c>
      <c r="I97" s="41" t="str">
        <f t="shared" si="11"/>
        <v>10052</v>
      </c>
      <c r="J97" s="41">
        <f t="shared" si="12"/>
        <v>5</v>
      </c>
      <c r="K97" s="69" t="str">
        <f t="shared" si="10"/>
        <v>27/11/18, 11:05:08 GRABY Nicolas nicolas.graby@actemium.com 1 €1.0</v>
      </c>
      <c r="L97" s="70" t="str">
        <f t="shared" si="13"/>
        <v>27/11/18</v>
      </c>
    </row>
    <row r="98" spans="1:12" x14ac:dyDescent="0.25">
      <c r="A98" t="s">
        <v>2724</v>
      </c>
      <c r="H98" s="41">
        <f t="shared" si="9"/>
        <v>463</v>
      </c>
      <c r="I98" s="41" t="str">
        <f t="shared" si="11"/>
        <v>10051</v>
      </c>
      <c r="J98" s="41">
        <f t="shared" si="12"/>
        <v>5</v>
      </c>
      <c r="K98" s="69" t="str">
        <f t="shared" si="10"/>
        <v>27/11/18, 10:56:20 cedric reixach cedric.reixach@actemium.com 1 €59.5</v>
      </c>
      <c r="L98" s="70" t="str">
        <f t="shared" si="13"/>
        <v>27/11/18</v>
      </c>
    </row>
    <row r="99" spans="1:12" x14ac:dyDescent="0.25">
      <c r="A99" t="s">
        <v>2725</v>
      </c>
      <c r="H99" s="41">
        <f t="shared" si="9"/>
        <v>481</v>
      </c>
      <c r="I99" s="41" t="str">
        <f t="shared" si="11"/>
        <v>10050</v>
      </c>
      <c r="J99" s="41">
        <f t="shared" si="12"/>
        <v>5</v>
      </c>
      <c r="K99" s="69" t="str">
        <f t="shared" si="10"/>
        <v>26/11/18, 15:12:37 stephane rodier alexandre.mourembles@actemium.com 1 €3.71</v>
      </c>
      <c r="L99" s="70" t="str">
        <f t="shared" si="13"/>
        <v>26/11/18</v>
      </c>
    </row>
    <row r="100" spans="1:12" x14ac:dyDescent="0.25">
      <c r="A100" t="s">
        <v>2726</v>
      </c>
      <c r="H100" s="41">
        <f t="shared" si="9"/>
        <v>476</v>
      </c>
      <c r="I100" s="41" t="str">
        <f t="shared" si="11"/>
        <v>10050</v>
      </c>
      <c r="J100" s="41">
        <f t="shared" si="12"/>
        <v>5</v>
      </c>
      <c r="K100" s="69" t="str">
        <f t="shared" si="10"/>
        <v>26/11/18, 15:12:37 stephane rodier alexandre.mourembles@actemium.com 1 €12.9</v>
      </c>
      <c r="L100" s="70" t="str">
        <f t="shared" si="13"/>
        <v>26/11/18</v>
      </c>
    </row>
    <row r="101" spans="1:12" x14ac:dyDescent="0.25">
      <c r="A101" t="s">
        <v>2727</v>
      </c>
      <c r="H101" s="41">
        <f t="shared" si="9"/>
        <v>465</v>
      </c>
      <c r="I101" s="41" t="str">
        <f t="shared" si="11"/>
        <v>10050</v>
      </c>
      <c r="J101" s="41">
        <f t="shared" si="12"/>
        <v>5</v>
      </c>
      <c r="K101" s="69" t="str">
        <f t="shared" si="10"/>
        <v>26/11/18, 15:12:37 stephane rodier alexandre.mourembles@actemium.com 1 €61.5</v>
      </c>
      <c r="L101" s="70" t="str">
        <f t="shared" si="13"/>
        <v>26/11/18</v>
      </c>
    </row>
    <row r="102" spans="1:12" x14ac:dyDescent="0.25">
      <c r="A102" t="s">
        <v>2728</v>
      </c>
      <c r="H102" s="41">
        <f t="shared" si="9"/>
        <v>470</v>
      </c>
      <c r="I102" s="41" t="str">
        <f t="shared" si="11"/>
        <v>10050</v>
      </c>
      <c r="J102" s="41">
        <f t="shared" si="12"/>
        <v>5</v>
      </c>
      <c r="K102" s="69" t="str">
        <f t="shared" si="10"/>
        <v>26/11/18, 15:12:37 stephane rodier alexandre.mourembles@actemium.com 1 €5.63</v>
      </c>
      <c r="L102" s="70" t="str">
        <f t="shared" si="13"/>
        <v>26/11/18</v>
      </c>
    </row>
    <row r="103" spans="1:12" x14ac:dyDescent="0.25">
      <c r="A103" t="s">
        <v>2729</v>
      </c>
      <c r="H103" s="41">
        <f t="shared" si="9"/>
        <v>532</v>
      </c>
      <c r="I103" s="41" t="str">
        <f t="shared" si="11"/>
        <v>10049</v>
      </c>
      <c r="J103" s="41">
        <f t="shared" si="12"/>
        <v>5</v>
      </c>
      <c r="K103" s="69" t="str">
        <f t="shared" si="10"/>
        <v>26/11/18, 15:05:01 stephane rodier alexandre.mourembles@actemium.com 1 €1.0</v>
      </c>
      <c r="L103" s="70" t="str">
        <f t="shared" si="13"/>
        <v>26/11/18</v>
      </c>
    </row>
    <row r="104" spans="1:12" x14ac:dyDescent="0.25">
      <c r="A104" t="s">
        <v>2730</v>
      </c>
      <c r="H104" s="41">
        <f t="shared" si="9"/>
        <v>537</v>
      </c>
      <c r="I104" s="41" t="str">
        <f t="shared" si="11"/>
        <v>10049</v>
      </c>
      <c r="J104" s="41">
        <f t="shared" si="12"/>
        <v>5</v>
      </c>
      <c r="K104" s="69" t="str">
        <f t="shared" si="10"/>
        <v>26/11/18, 15:05:01 stephane rodier alexandre.mourembles@actemium.com 1 €1.0</v>
      </c>
      <c r="L104" s="70" t="str">
        <f t="shared" si="13"/>
        <v>26/11/18</v>
      </c>
    </row>
    <row r="105" spans="1:12" x14ac:dyDescent="0.25">
      <c r="A105" t="s">
        <v>2731</v>
      </c>
      <c r="H105" s="41">
        <f t="shared" si="9"/>
        <v>468</v>
      </c>
      <c r="I105" s="41" t="str">
        <f t="shared" si="11"/>
        <v>10048</v>
      </c>
      <c r="J105" s="41">
        <f t="shared" si="12"/>
        <v>5</v>
      </c>
      <c r="K105" s="69" t="str">
        <f t="shared" si="10"/>
        <v>26/11/18, 13:19:56 michel souton michel.souton@actemium.com 1 €1.0</v>
      </c>
      <c r="L105" s="70" t="str">
        <f t="shared" si="13"/>
        <v>26/11/18</v>
      </c>
    </row>
    <row r="106" spans="1:12" x14ac:dyDescent="0.25">
      <c r="A106" t="s">
        <v>2732</v>
      </c>
      <c r="H106" s="41">
        <f t="shared" si="9"/>
        <v>432</v>
      </c>
      <c r="I106" s="41" t="str">
        <f t="shared" si="11"/>
        <v>10048</v>
      </c>
      <c r="J106" s="41">
        <f t="shared" si="12"/>
        <v>5</v>
      </c>
      <c r="K106" s="69" t="str">
        <f t="shared" si="10"/>
        <v>26/11/18, 13:19:56 michel souton michel.souton@actemium.com 1 €35.2</v>
      </c>
      <c r="L106" s="70" t="str">
        <f t="shared" si="13"/>
        <v>26/11/18</v>
      </c>
    </row>
    <row r="107" spans="1:12" x14ac:dyDescent="0.25">
      <c r="A107" t="s">
        <v>2733</v>
      </c>
      <c r="H107" s="41">
        <f t="shared" si="9"/>
        <v>441</v>
      </c>
      <c r="I107" s="41" t="str">
        <f t="shared" si="11"/>
        <v>10048</v>
      </c>
      <c r="J107" s="41">
        <f t="shared" si="12"/>
        <v>5</v>
      </c>
      <c r="K107" s="69" t="str">
        <f t="shared" si="10"/>
        <v>26/11/18, 13:19:56 michel souton michel.souton@actemium.com 1 €3.71</v>
      </c>
      <c r="L107" s="70" t="str">
        <f t="shared" si="13"/>
        <v>26/11/18</v>
      </c>
    </row>
    <row r="108" spans="1:12" x14ac:dyDescent="0.25">
      <c r="A108" t="s">
        <v>2734</v>
      </c>
      <c r="H108" s="41">
        <f t="shared" si="9"/>
        <v>442</v>
      </c>
      <c r="I108" s="41" t="str">
        <f t="shared" si="11"/>
        <v>10048</v>
      </c>
      <c r="J108" s="41">
        <f t="shared" si="12"/>
        <v>5</v>
      </c>
      <c r="K108" s="69" t="str">
        <f t="shared" si="10"/>
        <v>26/11/18, 13:19:56 michel souton michel.souton@actemium.com 1 €3.71</v>
      </c>
      <c r="L108" s="70" t="str">
        <f t="shared" si="13"/>
        <v>26/11/18</v>
      </c>
    </row>
    <row r="109" spans="1:12" x14ac:dyDescent="0.25">
      <c r="A109" t="s">
        <v>2735</v>
      </c>
      <c r="H109" s="41">
        <f t="shared" si="9"/>
        <v>475</v>
      </c>
      <c r="I109" s="41" t="str">
        <f t="shared" si="11"/>
        <v>10048</v>
      </c>
      <c r="J109" s="41">
        <f t="shared" si="12"/>
        <v>5</v>
      </c>
      <c r="K109" s="69" t="str">
        <f t="shared" si="10"/>
        <v>26/11/18, 13:19:56 michel souton michel.souton@actemium.com 5 €1.0</v>
      </c>
      <c r="L109" s="70" t="str">
        <f t="shared" si="13"/>
        <v>26/11/18</v>
      </c>
    </row>
    <row r="110" spans="1:12" x14ac:dyDescent="0.25">
      <c r="A110" t="s">
        <v>2736</v>
      </c>
      <c r="H110" s="41">
        <f t="shared" si="9"/>
        <v>492</v>
      </c>
      <c r="I110" s="41" t="str">
        <f t="shared" si="11"/>
        <v>10047</v>
      </c>
      <c r="J110" s="41">
        <f t="shared" si="12"/>
        <v>5</v>
      </c>
      <c r="K110" s="69" t="str">
        <f t="shared" si="10"/>
        <v>26/11/18, 10:24:06 aurelien aygoui aurelien.aygoui@actemium.com 3 €1.0</v>
      </c>
      <c r="L110" s="70" t="str">
        <f t="shared" si="13"/>
        <v>26/11/18</v>
      </c>
    </row>
    <row r="111" spans="1:12" x14ac:dyDescent="0.25">
      <c r="A111" t="s">
        <v>2737</v>
      </c>
      <c r="H111" s="41">
        <f t="shared" si="9"/>
        <v>497</v>
      </c>
      <c r="I111" s="41" t="str">
        <f t="shared" si="11"/>
        <v>10047</v>
      </c>
      <c r="J111" s="41">
        <f t="shared" si="12"/>
        <v>5</v>
      </c>
      <c r="K111" s="69" t="str">
        <f t="shared" si="10"/>
        <v>26/11/18, 10:24:06 aurelien aygoui aurelien.aygoui@actemium.com 5 €1.0</v>
      </c>
      <c r="L111" s="70" t="str">
        <f t="shared" si="13"/>
        <v>26/11/18</v>
      </c>
    </row>
    <row r="112" spans="1:12" x14ac:dyDescent="0.25">
      <c r="A112" t="s">
        <v>2738</v>
      </c>
      <c r="H112" s="41">
        <f t="shared" si="9"/>
        <v>458</v>
      </c>
      <c r="I112" s="41" t="str">
        <f t="shared" si="11"/>
        <v>10047</v>
      </c>
      <c r="J112" s="41">
        <f t="shared" si="12"/>
        <v>5</v>
      </c>
      <c r="K112" s="69" t="str">
        <f t="shared" si="10"/>
        <v>26/11/18, 10:24:06 aurelien aygoui aurelien.aygoui@actemium.com 1 €61.5</v>
      </c>
      <c r="L112" s="70" t="str">
        <f t="shared" si="13"/>
        <v>26/11/18</v>
      </c>
    </row>
    <row r="113" spans="1:12" x14ac:dyDescent="0.25">
      <c r="A113" t="s">
        <v>2739</v>
      </c>
      <c r="H113" s="41">
        <f t="shared" si="9"/>
        <v>470</v>
      </c>
      <c r="I113" s="41" t="str">
        <f t="shared" si="11"/>
        <v>10047</v>
      </c>
      <c r="J113" s="41">
        <f t="shared" si="12"/>
        <v>5</v>
      </c>
      <c r="K113" s="69" t="str">
        <f t="shared" si="10"/>
        <v>26/11/18, 10:24:06 aurelien aygoui aurelien.aygoui@actemium.com 5 €14.5</v>
      </c>
      <c r="L113" s="70" t="str">
        <f t="shared" si="13"/>
        <v>26/11/18</v>
      </c>
    </row>
    <row r="114" spans="1:12" x14ac:dyDescent="0.25">
      <c r="A114" t="s">
        <v>2740</v>
      </c>
      <c r="H114" s="41">
        <f t="shared" si="9"/>
        <v>514</v>
      </c>
      <c r="I114" s="41" t="str">
        <f t="shared" si="11"/>
        <v>10046</v>
      </c>
      <c r="J114" s="41">
        <f t="shared" si="12"/>
        <v>5</v>
      </c>
      <c r="K114" s="69" t="str">
        <f t="shared" si="10"/>
        <v>26/11/18, 06:03:38 stephane mirouze stephane.mirouze@actemium.com 1 €1.0</v>
      </c>
      <c r="L114" s="70" t="str">
        <f t="shared" si="13"/>
        <v>26/11/18</v>
      </c>
    </row>
    <row r="115" spans="1:12" x14ac:dyDescent="0.25">
      <c r="A115" t="s">
        <v>2741</v>
      </c>
      <c r="H115" s="41">
        <f t="shared" si="9"/>
        <v>504</v>
      </c>
      <c r="I115" s="41" t="str">
        <f t="shared" si="11"/>
        <v>10045</v>
      </c>
      <c r="J115" s="41">
        <f t="shared" si="12"/>
        <v>5</v>
      </c>
      <c r="K115" s="69" t="str">
        <f t="shared" si="10"/>
        <v>23/11/18, 10:24:39 yann GOMBERT jean-michel.loubens@actemium.com 1 €105.35</v>
      </c>
      <c r="L115" s="70" t="str">
        <f t="shared" si="13"/>
        <v>23/11/18</v>
      </c>
    </row>
    <row r="116" spans="1:12" x14ac:dyDescent="0.25">
      <c r="A116" t="s">
        <v>2742</v>
      </c>
      <c r="H116" s="41">
        <f t="shared" si="9"/>
        <v>477</v>
      </c>
      <c r="I116" s="41" t="str">
        <f t="shared" si="11"/>
        <v>10044</v>
      </c>
      <c r="J116" s="41">
        <f t="shared" si="12"/>
        <v>5</v>
      </c>
      <c r="K116" s="69" t="str">
        <f t="shared" si="10"/>
        <v>23/11/18, 07:24:01 alexis tamowski alexis.tamowski@actemium.com 1 €45.67</v>
      </c>
      <c r="L116" s="70" t="str">
        <f t="shared" si="13"/>
        <v>23/11/18</v>
      </c>
    </row>
    <row r="117" spans="1:12" x14ac:dyDescent="0.25">
      <c r="A117" t="s">
        <v>2743</v>
      </c>
      <c r="H117" s="41">
        <f t="shared" si="9"/>
        <v>471</v>
      </c>
      <c r="I117" s="41" t="str">
        <f t="shared" si="11"/>
        <v>10044</v>
      </c>
      <c r="J117" s="41">
        <f t="shared" si="12"/>
        <v>5</v>
      </c>
      <c r="K117" s="69" t="str">
        <f t="shared" si="10"/>
        <v>23/11/18, 07:24:01 alexis tamowski alexis.tamowski@actemium.com 1 €59.5</v>
      </c>
      <c r="L117" s="70" t="str">
        <f t="shared" si="13"/>
        <v>23/11/18</v>
      </c>
    </row>
    <row r="118" spans="1:12" x14ac:dyDescent="0.25">
      <c r="A118" t="s">
        <v>2744</v>
      </c>
      <c r="H118" s="41">
        <f t="shared" si="9"/>
        <v>495</v>
      </c>
      <c r="I118" s="41" t="str">
        <f t="shared" si="11"/>
        <v>10044</v>
      </c>
      <c r="J118" s="41">
        <f t="shared" si="12"/>
        <v>5</v>
      </c>
      <c r="K118" s="69" t="str">
        <f t="shared" si="10"/>
        <v>23/11/18, 07:24:01 alexis tamowski alexis.tamowski@actemium.com 5 €4.26</v>
      </c>
      <c r="L118" s="70" t="str">
        <f t="shared" si="13"/>
        <v>23/11/18</v>
      </c>
    </row>
    <row r="119" spans="1:12" x14ac:dyDescent="0.25">
      <c r="A119" t="s">
        <v>2745</v>
      </c>
      <c r="H119" s="41">
        <f t="shared" si="9"/>
        <v>481</v>
      </c>
      <c r="I119" s="41" t="str">
        <f t="shared" si="11"/>
        <v>10043</v>
      </c>
      <c r="J119" s="41">
        <f t="shared" si="12"/>
        <v>5</v>
      </c>
      <c r="K119" s="69" t="str">
        <f t="shared" si="10"/>
        <v>22/11/18, 06:23:33 jean luc CEBE jean-luc.cebe@actemium.com 2 €1.0</v>
      </c>
      <c r="L119" s="70" t="str">
        <f t="shared" si="13"/>
        <v>22/11/18</v>
      </c>
    </row>
    <row r="120" spans="1:12" x14ac:dyDescent="0.25">
      <c r="A120" t="s">
        <v>2746</v>
      </c>
      <c r="H120" s="41">
        <f t="shared" si="9"/>
        <v>423</v>
      </c>
      <c r="I120" s="41" t="str">
        <f t="shared" si="11"/>
        <v>10043</v>
      </c>
      <c r="J120" s="41">
        <f t="shared" si="12"/>
        <v>5</v>
      </c>
      <c r="K120" s="69" t="str">
        <f t="shared" si="10"/>
        <v>22/11/18, 06:23:33 jean luc CEBE jean-luc.cebe@actemium.com 2 €2.9</v>
      </c>
      <c r="L120" s="70" t="str">
        <f t="shared" si="13"/>
        <v>22/11/18</v>
      </c>
    </row>
    <row r="121" spans="1:12" x14ac:dyDescent="0.25">
      <c r="A121" t="s">
        <v>2747</v>
      </c>
      <c r="H121" s="41">
        <f t="shared" si="9"/>
        <v>436</v>
      </c>
      <c r="I121" s="41" t="str">
        <f t="shared" si="11"/>
        <v>10043</v>
      </c>
      <c r="J121" s="41">
        <f t="shared" si="12"/>
        <v>5</v>
      </c>
      <c r="K121" s="69" t="str">
        <f t="shared" si="10"/>
        <v>22/11/18, 06:23:33 jean luc CEBE jean-luc.cebe@actemium.com 2 €5.63</v>
      </c>
      <c r="L121" s="70" t="str">
        <f t="shared" si="13"/>
        <v>22/11/18</v>
      </c>
    </row>
    <row r="122" spans="1:12" x14ac:dyDescent="0.25">
      <c r="A122" t="s">
        <v>2748</v>
      </c>
      <c r="H122" s="41">
        <f t="shared" si="9"/>
        <v>448</v>
      </c>
      <c r="I122" s="41" t="str">
        <f t="shared" si="11"/>
        <v>10043</v>
      </c>
      <c r="J122" s="41">
        <f t="shared" si="12"/>
        <v>5</v>
      </c>
      <c r="K122" s="69" t="str">
        <f t="shared" si="10"/>
        <v>22/11/18, 06:23:33 jean luc CEBE jean-luc.cebe@actemium.com 12 €3.71</v>
      </c>
      <c r="L122" s="70" t="str">
        <f t="shared" si="13"/>
        <v>22/11/18</v>
      </c>
    </row>
    <row r="123" spans="1:12" x14ac:dyDescent="0.25">
      <c r="A123" t="s">
        <v>2749</v>
      </c>
      <c r="H123" s="41">
        <f t="shared" si="9"/>
        <v>467</v>
      </c>
      <c r="I123" s="41" t="str">
        <f t="shared" si="11"/>
        <v>10042</v>
      </c>
      <c r="J123" s="41">
        <f t="shared" si="12"/>
        <v>5</v>
      </c>
      <c r="K123" s="69" t="str">
        <f t="shared" si="10"/>
        <v>21/11/18, 14:58:48 GRABY Nicolas nicolas.graby@actemium.com 1 €35.2</v>
      </c>
      <c r="L123" s="70" t="str">
        <f t="shared" si="13"/>
        <v>21/11/18</v>
      </c>
    </row>
    <row r="124" spans="1:12" x14ac:dyDescent="0.25">
      <c r="A124" t="s">
        <v>2750</v>
      </c>
      <c r="H124" s="41">
        <f t="shared" si="9"/>
        <v>503</v>
      </c>
      <c r="I124" s="41" t="str">
        <f t="shared" si="11"/>
        <v>10042</v>
      </c>
      <c r="J124" s="41">
        <f t="shared" si="12"/>
        <v>5</v>
      </c>
      <c r="K124" s="69" t="str">
        <f t="shared" si="10"/>
        <v>21/11/18, 14:58:48 GRABY Nicolas nicolas.graby@actemium.com 1 €1.0</v>
      </c>
      <c r="L124" s="70" t="str">
        <f t="shared" si="13"/>
        <v>21/11/18</v>
      </c>
    </row>
    <row r="125" spans="1:12" x14ac:dyDescent="0.25">
      <c r="A125" t="s">
        <v>2751</v>
      </c>
      <c r="H125" s="41">
        <f t="shared" si="9"/>
        <v>495</v>
      </c>
      <c r="I125" s="41" t="str">
        <f t="shared" si="11"/>
        <v>10041</v>
      </c>
      <c r="J125" s="41">
        <f t="shared" si="12"/>
        <v>5</v>
      </c>
      <c r="K125" s="69" t="str">
        <f t="shared" si="10"/>
        <v>19/11/18, 14:51:08 Romain Payeur marc.detraz@actemium.com 1 €1.0</v>
      </c>
      <c r="L125" s="70" t="str">
        <f t="shared" si="13"/>
        <v>19/11/18</v>
      </c>
    </row>
    <row r="126" spans="1:12" x14ac:dyDescent="0.25">
      <c r="A126" t="s">
        <v>2752</v>
      </c>
      <c r="H126" s="41">
        <f t="shared" si="9"/>
        <v>440</v>
      </c>
      <c r="I126" s="41" t="str">
        <f t="shared" si="11"/>
        <v>10040</v>
      </c>
      <c r="J126" s="41">
        <f t="shared" si="12"/>
        <v>5</v>
      </c>
      <c r="K126" s="69" t="str">
        <f t="shared" si="10"/>
        <v>15/11/18, 14:50:14 Rémi Dal Maso remi.dal-maso@actemium.com 2 €12.58</v>
      </c>
      <c r="L126" s="70" t="str">
        <f t="shared" si="13"/>
        <v>15/11/18</v>
      </c>
    </row>
    <row r="127" spans="1:12" x14ac:dyDescent="0.25">
      <c r="A127" t="s">
        <v>2753</v>
      </c>
      <c r="H127" s="41">
        <f t="shared" si="9"/>
        <v>469</v>
      </c>
      <c r="I127" s="41" t="str">
        <f t="shared" si="11"/>
        <v>10039</v>
      </c>
      <c r="J127" s="41">
        <f t="shared" si="12"/>
        <v>5</v>
      </c>
      <c r="K127" s="69" t="str">
        <f t="shared" si="10"/>
        <v>15/11/18, 14:48:40 Rémi Dal Maso remi.dal-maso@actemium.com 10 €1.11</v>
      </c>
      <c r="L127" s="70" t="str">
        <f t="shared" si="13"/>
        <v>15/11/18</v>
      </c>
    </row>
    <row r="128" spans="1:12" x14ac:dyDescent="0.25">
      <c r="A128" t="s">
        <v>2754</v>
      </c>
      <c r="H128" s="41">
        <f t="shared" si="9"/>
        <v>420</v>
      </c>
      <c r="I128" s="41" t="str">
        <f t="shared" si="11"/>
        <v>10039</v>
      </c>
      <c r="J128" s="41">
        <f t="shared" si="12"/>
        <v>5</v>
      </c>
      <c r="K128" s="69" t="str">
        <f t="shared" si="10"/>
        <v>15/11/18, 14:48:40 Rémi Dal Maso remi.dal-maso@actemium.com 1 €46.9</v>
      </c>
      <c r="L128" s="70" t="str">
        <f t="shared" si="13"/>
        <v>15/11/18</v>
      </c>
    </row>
    <row r="129" spans="1:12" x14ac:dyDescent="0.25">
      <c r="A129" t="s">
        <v>2755</v>
      </c>
      <c r="H129" s="41">
        <f t="shared" si="9"/>
        <v>470</v>
      </c>
      <c r="I129" s="41" t="str">
        <f t="shared" si="11"/>
        <v>10038</v>
      </c>
      <c r="J129" s="41">
        <f t="shared" si="12"/>
        <v>5</v>
      </c>
      <c r="K129" s="69" t="str">
        <f t="shared" si="10"/>
        <v>14/11/18, 10:38:41 GRABY Nicolas nicolas.graby@actemium.com 2 €3.36</v>
      </c>
      <c r="L129" s="70" t="str">
        <f t="shared" si="13"/>
        <v>14/11/18</v>
      </c>
    </row>
    <row r="130" spans="1:12" x14ac:dyDescent="0.25">
      <c r="A130" t="s">
        <v>2756</v>
      </c>
      <c r="H130" s="41">
        <f t="shared" ref="H130:H193" si="14">LEN(A130)</f>
        <v>467</v>
      </c>
      <c r="I130" s="41" t="str">
        <f t="shared" si="11"/>
        <v>10038</v>
      </c>
      <c r="J130" s="41">
        <f t="shared" si="12"/>
        <v>5</v>
      </c>
      <c r="K130" s="69" t="str">
        <f t="shared" ref="K130:K193" si="15">IFERROR(TEXT(DATE(RIGHT(MID(A130,FIND("µ",SUBSTITUTE(A130,",","µ",1))+2,FIND("µ",SUBSTITUTE(A130,",","µ",2))-FIND("µ",SUBSTITUTE(A130,",","µ",1))+4),4),MONTH(1&amp;MID(MID(A130,FIND("µ",SUBSTITUTE(A130,",","µ",1))+2,FIND("µ",SUBSTITUTE(A130,",","µ",2))-FIND("µ",SUBSTITUTE(A130,",","µ",1))+4),1,FIND(" ",MID(A130,FIND("µ",SUBSTITUTE(A130,",","µ",1))+2,FIND("µ",SUBSTITUTE(A130,",","µ",2))-FIND("µ",SUBSTITUTE(A130,",","µ",1))+4))-1)),MID(MID(A130,FIND("µ",SUBSTITUTE(A130,",","µ",1))+2,FIND("µ",SUBSTITUTE(A130,",","µ",2))-FIND("µ",SUBSTITUTE(A130,",","µ",1))+4),FIND(" ",MID(A130,FIND("µ",SUBSTITUTE(A130,",","µ",1))+2,FIND("µ",SUBSTITUTE(A130,",","µ",2))-FIND("µ",SUBSTITUTE(A130,",","µ",1))+4))+1,2)),"JJ/MM/AA") &amp;","&amp;" "&amp; TEXT(VALUE(MID(A130,FIND(""",""",A130)+3,10)),"hh:mm:ss")&amp;" "&amp;MID(A130,FIND("µ",SUBSTITUTE(A130,",","µ",4))+2,FIND("µ",SUBSTITUTE(A130,",","µ",5))-FIND("µ",SUBSTITUTE(A130,",","µ",4))-3) &amp;" "&amp;MID(A130,FIND("µ",SUBSTITUTE(A130,",","µ",20))+2,FIND("µ",SUBSTITUTE(A130,",","µ",21))-FIND("µ",SUBSTITUTE(A130,",","µ",20))-3)&amp;" "&amp;MID(A130,FIND("µ",SUBSTITUTE(A130,",","µ",25))+2,FIND("µ",SUBSTITUTE(A130,",","µ",26))-FIND("µ",SUBSTITUTE(A130,",","µ",25))-3)&amp;" "&amp;"€"&amp;MID(A130,FIND("µ",SUBSTITUTE(A130,",","µ",26))+2,FIND("µ",SUBSTITUTE(A130,",","µ",27))-FIND("µ",SUBSTITUTE(A130,",","µ",26))-3),"NA")</f>
        <v>14/11/18, 10:38:41 GRABY Nicolas nicolas.graby@actemium.com 2 €5.63</v>
      </c>
      <c r="L130" s="70" t="str">
        <f t="shared" si="13"/>
        <v>14/11/18</v>
      </c>
    </row>
    <row r="131" spans="1:12" x14ac:dyDescent="0.25">
      <c r="A131" t="s">
        <v>2757</v>
      </c>
      <c r="H131" s="41">
        <f t="shared" si="14"/>
        <v>543</v>
      </c>
      <c r="I131" s="41" t="str">
        <f t="shared" ref="I131:I194" si="16">IFERROR(MID(A131,1,FIND(",",A131,1)-1),"")</f>
        <v>10037</v>
      </c>
      <c r="J131" s="41">
        <f t="shared" si="12"/>
        <v>5</v>
      </c>
      <c r="K131" s="69" t="str">
        <f t="shared" si="15"/>
        <v>13/11/18, 15:11:40 Sébastien Sureda sebastien.sureda@vinci-energies.net 1 €1.0</v>
      </c>
      <c r="L131" s="70" t="str">
        <f t="shared" si="13"/>
        <v>13/11/18</v>
      </c>
    </row>
    <row r="132" spans="1:12" x14ac:dyDescent="0.25">
      <c r="A132" t="s">
        <v>2758</v>
      </c>
      <c r="H132" s="41">
        <f t="shared" si="14"/>
        <v>526</v>
      </c>
      <c r="I132" s="41" t="str">
        <f t="shared" si="16"/>
        <v>10036</v>
      </c>
      <c r="J132" s="41">
        <f t="shared" si="12"/>
        <v>5</v>
      </c>
      <c r="K132" s="69" t="str">
        <f t="shared" si="15"/>
        <v>13/11/18, 08:29:40 lorenzo franzetti lorenzo.franzetti@actemium.com 1 €45.67</v>
      </c>
      <c r="L132" s="70" t="str">
        <f t="shared" si="13"/>
        <v>13/11/18</v>
      </c>
    </row>
    <row r="133" spans="1:12" x14ac:dyDescent="0.25">
      <c r="A133" t="s">
        <v>2759</v>
      </c>
      <c r="H133" s="41">
        <f t="shared" si="14"/>
        <v>526</v>
      </c>
      <c r="I133" s="41" t="str">
        <f t="shared" si="16"/>
        <v>10036</v>
      </c>
      <c r="J133" s="41">
        <f t="shared" si="12"/>
        <v>5</v>
      </c>
      <c r="K133" s="69" t="str">
        <f t="shared" si="15"/>
        <v>13/11/18, 08:29:40 lorenzo franzetti lorenzo.franzetti@actemium.com 2 €45.67</v>
      </c>
      <c r="L133" s="70" t="str">
        <f t="shared" si="13"/>
        <v>13/11/18</v>
      </c>
    </row>
    <row r="134" spans="1:12" x14ac:dyDescent="0.25">
      <c r="A134" t="s">
        <v>2760</v>
      </c>
      <c r="H134" s="41">
        <f t="shared" si="14"/>
        <v>440</v>
      </c>
      <c r="I134" s="41" t="str">
        <f t="shared" si="16"/>
        <v>10035</v>
      </c>
      <c r="J134" s="41">
        <f t="shared" si="12"/>
        <v>5</v>
      </c>
      <c r="K134" s="69" t="str">
        <f t="shared" si="15"/>
        <v>12/11/18, 08:57:10 thomas dupuis thomas.dupuis@actemium.com 2 €14.5</v>
      </c>
      <c r="L134" s="70" t="str">
        <f t="shared" si="13"/>
        <v>12/11/18</v>
      </c>
    </row>
    <row r="135" spans="1:12" x14ac:dyDescent="0.25">
      <c r="A135" t="s">
        <v>2761</v>
      </c>
      <c r="H135" s="41">
        <f t="shared" si="14"/>
        <v>521</v>
      </c>
      <c r="I135" s="41" t="str">
        <f t="shared" si="16"/>
        <v>10034</v>
      </c>
      <c r="J135" s="41">
        <f t="shared" si="12"/>
        <v>5</v>
      </c>
      <c r="K135" s="69" t="str">
        <f t="shared" si="15"/>
        <v>12/11/18, 08:36:30 stephane mirouze stephane.mirouze@actemium.com 5 €1.0</v>
      </c>
      <c r="L135" s="70" t="str">
        <f t="shared" si="13"/>
        <v>12/11/18</v>
      </c>
    </row>
    <row r="136" spans="1:12" x14ac:dyDescent="0.25">
      <c r="A136" t="s">
        <v>2762</v>
      </c>
      <c r="H136" s="41">
        <f t="shared" si="14"/>
        <v>519</v>
      </c>
      <c r="I136" s="41" t="str">
        <f t="shared" si="16"/>
        <v>10034</v>
      </c>
      <c r="J136" s="41">
        <f t="shared" si="12"/>
        <v>5</v>
      </c>
      <c r="K136" s="69" t="str">
        <f t="shared" si="15"/>
        <v>12/11/18, 08:36:30 stephane mirouze stephane.mirouze@actemium.com 2 €1.0</v>
      </c>
      <c r="L136" s="70" t="str">
        <f t="shared" si="13"/>
        <v>12/11/18</v>
      </c>
    </row>
    <row r="137" spans="1:12" x14ac:dyDescent="0.25">
      <c r="A137" t="s">
        <v>2763</v>
      </c>
      <c r="H137" s="41">
        <f t="shared" si="14"/>
        <v>489</v>
      </c>
      <c r="I137" s="41" t="str">
        <f t="shared" si="16"/>
        <v>10033</v>
      </c>
      <c r="J137" s="41">
        <f t="shared" si="12"/>
        <v>5</v>
      </c>
      <c r="K137" s="69" t="str">
        <f t="shared" si="15"/>
        <v>12/11/18, 06:13:38 stephane mirouze stephane.mirouze@actemium.com 10 €3.71</v>
      </c>
      <c r="L137" s="70" t="str">
        <f t="shared" si="13"/>
        <v>12/11/18</v>
      </c>
    </row>
    <row r="138" spans="1:12" x14ac:dyDescent="0.25">
      <c r="A138" t="s">
        <v>2764</v>
      </c>
      <c r="H138" s="41">
        <f t="shared" si="14"/>
        <v>519</v>
      </c>
      <c r="I138" s="41" t="str">
        <f t="shared" si="16"/>
        <v>10032</v>
      </c>
      <c r="J138" s="41">
        <f t="shared" si="12"/>
        <v>5</v>
      </c>
      <c r="K138" s="69" t="str">
        <f t="shared" si="15"/>
        <v>09/11/18, 18:45:30 stephane rodier alexandre.mourembles@actemium.com 1 €1.0</v>
      </c>
      <c r="L138" s="70" t="str">
        <f t="shared" si="13"/>
        <v>09/11/18</v>
      </c>
    </row>
    <row r="139" spans="1:12" x14ac:dyDescent="0.25">
      <c r="A139" t="s">
        <v>2765</v>
      </c>
      <c r="H139" s="41">
        <f t="shared" si="14"/>
        <v>524</v>
      </c>
      <c r="I139" s="41" t="str">
        <f t="shared" si="16"/>
        <v>10032</v>
      </c>
      <c r="J139" s="41">
        <f t="shared" si="12"/>
        <v>5</v>
      </c>
      <c r="K139" s="69" t="str">
        <f t="shared" si="15"/>
        <v>09/11/18, 18:45:30 stephane rodier alexandre.mourembles@actemium.com 2 €1.0</v>
      </c>
      <c r="L139" s="70" t="str">
        <f t="shared" si="13"/>
        <v>09/11/18</v>
      </c>
    </row>
    <row r="140" spans="1:12" x14ac:dyDescent="0.25">
      <c r="A140" t="s">
        <v>2766</v>
      </c>
      <c r="H140" s="41">
        <f t="shared" si="14"/>
        <v>527</v>
      </c>
      <c r="I140" s="41" t="str">
        <f t="shared" si="16"/>
        <v>10032</v>
      </c>
      <c r="J140" s="41">
        <f t="shared" si="12"/>
        <v>5</v>
      </c>
      <c r="K140" s="69" t="str">
        <f t="shared" si="15"/>
        <v>09/11/18, 18:45:30 stephane rodier alexandre.mourembles@actemium.com 3 €1.0</v>
      </c>
      <c r="L140" s="70" t="str">
        <f t="shared" si="13"/>
        <v>09/11/18</v>
      </c>
    </row>
    <row r="141" spans="1:12" x14ac:dyDescent="0.25">
      <c r="A141" t="s">
        <v>2767</v>
      </c>
      <c r="H141" s="41">
        <f t="shared" si="14"/>
        <v>473</v>
      </c>
      <c r="I141" s="41" t="str">
        <f t="shared" si="16"/>
        <v>10031</v>
      </c>
      <c r="J141" s="41">
        <f t="shared" si="12"/>
        <v>5</v>
      </c>
      <c r="K141" s="69" t="str">
        <f t="shared" si="15"/>
        <v>09/11/18, 18:39:49 stephane rodier alexandre.mourembles@actemium.com 1 €61.5</v>
      </c>
      <c r="L141" s="70" t="str">
        <f t="shared" si="13"/>
        <v>09/11/18</v>
      </c>
    </row>
    <row r="142" spans="1:12" x14ac:dyDescent="0.25">
      <c r="A142" t="s">
        <v>2768</v>
      </c>
      <c r="H142" s="41">
        <f t="shared" si="14"/>
        <v>438</v>
      </c>
      <c r="I142" s="41" t="str">
        <f t="shared" si="16"/>
        <v>10030</v>
      </c>
      <c r="J142" s="41">
        <f t="shared" si="12"/>
        <v>5</v>
      </c>
      <c r="K142" s="69" t="str">
        <f t="shared" si="15"/>
        <v>09/11/18, 15:35:24 jean luc CEBE jean-luc.cebe@actemium.com 6 €3.36</v>
      </c>
      <c r="L142" s="70" t="str">
        <f t="shared" si="13"/>
        <v>09/11/18</v>
      </c>
    </row>
    <row r="143" spans="1:12" x14ac:dyDescent="0.25">
      <c r="A143" t="s">
        <v>2769</v>
      </c>
      <c r="H143" s="41">
        <f t="shared" si="14"/>
        <v>461</v>
      </c>
      <c r="I143" s="41" t="str">
        <f t="shared" si="16"/>
        <v>10029</v>
      </c>
      <c r="J143" s="41">
        <f t="shared" si="12"/>
        <v>5</v>
      </c>
      <c r="K143" s="69" t="str">
        <f t="shared" si="15"/>
        <v>08/11/18, 16:17:54 Guillaume Noel guillaume.noel@actemium.com 1 €1.0</v>
      </c>
      <c r="L143" s="70" t="str">
        <f t="shared" si="13"/>
        <v>08/11/18</v>
      </c>
    </row>
    <row r="144" spans="1:12" x14ac:dyDescent="0.25">
      <c r="A144" t="s">
        <v>2770</v>
      </c>
      <c r="H144" s="41">
        <f t="shared" si="14"/>
        <v>438</v>
      </c>
      <c r="I144" s="41" t="str">
        <f t="shared" si="16"/>
        <v>10028</v>
      </c>
      <c r="J144" s="41">
        <f t="shared" si="12"/>
        <v>5</v>
      </c>
      <c r="K144" s="69" t="str">
        <f t="shared" si="15"/>
        <v>07/11/18, 16:18:03 karine bedon karine.bedon@actemium.com 2 €1.0</v>
      </c>
      <c r="L144" s="70" t="str">
        <f t="shared" si="13"/>
        <v>07/11/18</v>
      </c>
    </row>
    <row r="145" spans="1:12" x14ac:dyDescent="0.25">
      <c r="A145" t="s">
        <v>2771</v>
      </c>
      <c r="H145" s="41">
        <f t="shared" si="14"/>
        <v>443</v>
      </c>
      <c r="I145" s="41" t="str">
        <f t="shared" si="16"/>
        <v>10028</v>
      </c>
      <c r="J145" s="41">
        <f t="shared" si="12"/>
        <v>5</v>
      </c>
      <c r="K145" s="69" t="str">
        <f t="shared" si="15"/>
        <v>07/11/18, 16:18:03 karine bedon karine.bedon@actemium.com 3 €1.0</v>
      </c>
      <c r="L145" s="70" t="str">
        <f t="shared" si="13"/>
        <v>07/11/18</v>
      </c>
    </row>
    <row r="146" spans="1:12" x14ac:dyDescent="0.25">
      <c r="A146" t="s">
        <v>2772</v>
      </c>
      <c r="H146" s="41">
        <f t="shared" si="14"/>
        <v>429</v>
      </c>
      <c r="I146" s="41" t="str">
        <f t="shared" si="16"/>
        <v>10027</v>
      </c>
      <c r="J146" s="41">
        <f t="shared" si="12"/>
        <v>5</v>
      </c>
      <c r="K146" s="69" t="str">
        <f t="shared" si="15"/>
        <v>07/11/18, 15:18:11 Rémi Dal Maso remi.dal-maso@actemium.com 7 €18.35</v>
      </c>
      <c r="L146" s="70" t="str">
        <f t="shared" si="13"/>
        <v>07/11/18</v>
      </c>
    </row>
    <row r="147" spans="1:12" x14ac:dyDescent="0.25">
      <c r="A147" t="s">
        <v>2773</v>
      </c>
      <c r="H147" s="41">
        <f t="shared" si="14"/>
        <v>438</v>
      </c>
      <c r="I147" s="41" t="str">
        <f t="shared" si="16"/>
        <v>10027</v>
      </c>
      <c r="J147" s="41">
        <f t="shared" ref="J147:J210" si="17">LEN(I147)</f>
        <v>5</v>
      </c>
      <c r="K147" s="69" t="str">
        <f t="shared" si="15"/>
        <v>07/11/18, 15:18:11 Rémi Dal Maso remi.dal-maso@actemium.com 20 €3.95</v>
      </c>
      <c r="L147" s="70" t="str">
        <f t="shared" ref="L147:L210" si="18">IFERROR(MID(K147,1,FIND(",",K147,1)-1),"")</f>
        <v>07/11/18</v>
      </c>
    </row>
    <row r="148" spans="1:12" x14ac:dyDescent="0.25">
      <c r="A148" t="s">
        <v>2774</v>
      </c>
      <c r="H148" s="41">
        <f t="shared" si="14"/>
        <v>437</v>
      </c>
      <c r="I148" s="41" t="str">
        <f t="shared" si="16"/>
        <v>10027</v>
      </c>
      <c r="J148" s="41">
        <f t="shared" si="17"/>
        <v>5</v>
      </c>
      <c r="K148" s="69" t="str">
        <f t="shared" si="15"/>
        <v>07/11/18, 15:18:11 Rémi Dal Maso remi.dal-maso@actemium.com 5 €14.06</v>
      </c>
      <c r="L148" s="70" t="str">
        <f t="shared" si="18"/>
        <v>07/11/18</v>
      </c>
    </row>
    <row r="149" spans="1:12" x14ac:dyDescent="0.25">
      <c r="A149" t="s">
        <v>2775</v>
      </c>
      <c r="H149" s="41">
        <f t="shared" si="14"/>
        <v>438</v>
      </c>
      <c r="I149" s="41" t="str">
        <f t="shared" si="16"/>
        <v>10027</v>
      </c>
      <c r="J149" s="41">
        <f t="shared" si="17"/>
        <v>5</v>
      </c>
      <c r="K149" s="69" t="str">
        <f t="shared" si="15"/>
        <v>07/11/18, 15:18:11 Rémi Dal Maso remi.dal-maso@actemium.com 2 €14.06</v>
      </c>
      <c r="L149" s="70" t="str">
        <f t="shared" si="18"/>
        <v>07/11/18</v>
      </c>
    </row>
    <row r="150" spans="1:12" x14ac:dyDescent="0.25">
      <c r="A150" t="s">
        <v>2776</v>
      </c>
      <c r="H150" s="41">
        <f t="shared" si="14"/>
        <v>447</v>
      </c>
      <c r="I150" s="41" t="str">
        <f t="shared" si="16"/>
        <v>10026</v>
      </c>
      <c r="J150" s="41">
        <f t="shared" si="17"/>
        <v>5</v>
      </c>
      <c r="K150" s="69" t="str">
        <f t="shared" si="15"/>
        <v>07/11/18, 13:01:02 aurelien aygoui juancarlos.diaz-llanos@actemium.com 1 €59.5</v>
      </c>
      <c r="L150" s="70" t="str">
        <f t="shared" si="18"/>
        <v>07/11/18</v>
      </c>
    </row>
    <row r="151" spans="1:12" x14ac:dyDescent="0.25">
      <c r="A151" t="s">
        <v>2777</v>
      </c>
      <c r="H151" s="41">
        <f t="shared" si="14"/>
        <v>466</v>
      </c>
      <c r="I151" s="41" t="str">
        <f t="shared" si="16"/>
        <v>10026</v>
      </c>
      <c r="J151" s="41">
        <f t="shared" si="17"/>
        <v>5</v>
      </c>
      <c r="K151" s="69" t="str">
        <f t="shared" si="15"/>
        <v>07/11/18, 13:01:02 aurelien aygoui juancarlos.diaz-llanos@actemium.com 10 €3.71</v>
      </c>
      <c r="L151" s="70" t="str">
        <f t="shared" si="18"/>
        <v>07/11/18</v>
      </c>
    </row>
    <row r="152" spans="1:12" x14ac:dyDescent="0.25">
      <c r="A152" t="s">
        <v>2778</v>
      </c>
      <c r="H152" s="41">
        <f t="shared" si="14"/>
        <v>467</v>
      </c>
      <c r="I152" s="41" t="str">
        <f t="shared" si="16"/>
        <v>10026</v>
      </c>
      <c r="J152" s="41">
        <f t="shared" si="17"/>
        <v>5</v>
      </c>
      <c r="K152" s="69" t="str">
        <f t="shared" si="15"/>
        <v>07/11/18, 13:01:02 aurelien aygoui juancarlos.diaz-llanos@actemium.com 10 €3.71</v>
      </c>
      <c r="L152" s="70" t="str">
        <f t="shared" si="18"/>
        <v>07/11/18</v>
      </c>
    </row>
    <row r="153" spans="1:12" x14ac:dyDescent="0.25">
      <c r="A153" t="s">
        <v>2779</v>
      </c>
      <c r="H153" s="41">
        <f t="shared" si="14"/>
        <v>465</v>
      </c>
      <c r="I153" s="41" t="str">
        <f t="shared" si="16"/>
        <v>10025</v>
      </c>
      <c r="J153" s="41">
        <f t="shared" si="17"/>
        <v>5</v>
      </c>
      <c r="K153" s="69" t="str">
        <f t="shared" si="15"/>
        <v>07/11/18, 08:17:17 lorenzo franzetti lorenzo.franzetti@actemium.com 2 €59.5</v>
      </c>
      <c r="L153" s="70" t="str">
        <f t="shared" si="18"/>
        <v>07/11/18</v>
      </c>
    </row>
    <row r="154" spans="1:12" x14ac:dyDescent="0.25">
      <c r="A154" t="s">
        <v>2780</v>
      </c>
      <c r="H154" s="41">
        <f t="shared" si="14"/>
        <v>465</v>
      </c>
      <c r="I154" s="41" t="str">
        <f t="shared" si="16"/>
        <v>10025</v>
      </c>
      <c r="J154" s="41">
        <f t="shared" si="17"/>
        <v>5</v>
      </c>
      <c r="K154" s="69" t="str">
        <f t="shared" si="15"/>
        <v>07/11/18, 08:17:17 lorenzo franzetti lorenzo.franzetti@actemium.com 1 €59.5</v>
      </c>
      <c r="L154" s="70" t="str">
        <f t="shared" si="18"/>
        <v>07/11/18</v>
      </c>
    </row>
    <row r="155" spans="1:12" x14ac:dyDescent="0.25">
      <c r="A155" t="s">
        <v>2781</v>
      </c>
      <c r="H155" s="41">
        <f t="shared" si="14"/>
        <v>462</v>
      </c>
      <c r="I155" s="41" t="str">
        <f t="shared" si="16"/>
        <v>10024</v>
      </c>
      <c r="J155" s="41">
        <f t="shared" si="17"/>
        <v>5</v>
      </c>
      <c r="K155" s="69" t="str">
        <f t="shared" si="15"/>
        <v>06/11/18, 16:06:32 aurelien aygoui juancarlos.diaz-llanos@actemium.com 1 €14.5</v>
      </c>
      <c r="L155" s="70" t="str">
        <f t="shared" si="18"/>
        <v>06/11/18</v>
      </c>
    </row>
    <row r="156" spans="1:12" x14ac:dyDescent="0.25">
      <c r="A156" t="s">
        <v>2782</v>
      </c>
      <c r="H156" s="41">
        <f t="shared" si="14"/>
        <v>450</v>
      </c>
      <c r="I156" s="41" t="str">
        <f t="shared" si="16"/>
        <v>10024</v>
      </c>
      <c r="J156" s="41">
        <f t="shared" si="17"/>
        <v>5</v>
      </c>
      <c r="K156" s="69" t="str">
        <f t="shared" si="15"/>
        <v>06/11/18, 16:06:32 aurelien aygoui juancarlos.diaz-llanos@actemium.com 1 €61.5</v>
      </c>
      <c r="L156" s="70" t="str">
        <f t="shared" si="18"/>
        <v>06/11/18</v>
      </c>
    </row>
    <row r="157" spans="1:12" x14ac:dyDescent="0.25">
      <c r="A157" t="s">
        <v>2783</v>
      </c>
      <c r="H157" s="41">
        <f t="shared" si="14"/>
        <v>486</v>
      </c>
      <c r="I157" s="41" t="str">
        <f t="shared" si="16"/>
        <v>10024</v>
      </c>
      <c r="J157" s="41">
        <f t="shared" si="17"/>
        <v>5</v>
      </c>
      <c r="K157" s="69" t="str">
        <f t="shared" si="15"/>
        <v>06/11/18, 16:06:32 aurelien aygoui juancarlos.diaz-llanos@actemium.com 2 €1.0</v>
      </c>
      <c r="L157" s="70" t="str">
        <f t="shared" si="18"/>
        <v>06/11/18</v>
      </c>
    </row>
    <row r="158" spans="1:12" x14ac:dyDescent="0.25">
      <c r="A158" t="s">
        <v>2784</v>
      </c>
      <c r="H158" s="41">
        <f t="shared" si="14"/>
        <v>474</v>
      </c>
      <c r="I158" s="41" t="str">
        <f t="shared" si="16"/>
        <v>10023</v>
      </c>
      <c r="J158" s="41">
        <f t="shared" si="17"/>
        <v>5</v>
      </c>
      <c r="K158" s="69" t="str">
        <f t="shared" si="15"/>
        <v>06/11/18, 11:10:36 guillaume vigroux bruno.frayssinhes@actemium.com 1 €59.5</v>
      </c>
      <c r="L158" s="70" t="str">
        <f t="shared" si="18"/>
        <v>06/11/18</v>
      </c>
    </row>
    <row r="159" spans="1:12" x14ac:dyDescent="0.25">
      <c r="A159" t="s">
        <v>2785</v>
      </c>
      <c r="H159" s="41">
        <f t="shared" si="14"/>
        <v>519</v>
      </c>
      <c r="I159" s="41" t="str">
        <f t="shared" si="16"/>
        <v>10022</v>
      </c>
      <c r="J159" s="41">
        <f t="shared" si="17"/>
        <v>5</v>
      </c>
      <c r="K159" s="69" t="str">
        <f t="shared" si="15"/>
        <v>05/11/18, 16:00:28 pascal garcia pascal.garcia@actemium.com 1 €1.0</v>
      </c>
      <c r="L159" s="70" t="str">
        <f t="shared" si="18"/>
        <v>05/11/18</v>
      </c>
    </row>
    <row r="160" spans="1:12" x14ac:dyDescent="0.25">
      <c r="A160" t="s">
        <v>2786</v>
      </c>
      <c r="H160" s="41">
        <f t="shared" si="14"/>
        <v>476</v>
      </c>
      <c r="I160" s="41" t="str">
        <f t="shared" si="16"/>
        <v>10021</v>
      </c>
      <c r="J160" s="41">
        <f t="shared" si="17"/>
        <v>5</v>
      </c>
      <c r="K160" s="69" t="str">
        <f t="shared" si="15"/>
        <v>05/11/18, 13:12:37 eric sanchez-clary eric.sanchez-clary.external@airbus.com 5 €1.0</v>
      </c>
      <c r="L160" s="70" t="str">
        <f t="shared" si="18"/>
        <v>05/11/18</v>
      </c>
    </row>
    <row r="161" spans="1:12" x14ac:dyDescent="0.25">
      <c r="A161" t="s">
        <v>2787</v>
      </c>
      <c r="H161" s="41">
        <f t="shared" si="14"/>
        <v>444</v>
      </c>
      <c r="I161" s="41" t="str">
        <f t="shared" si="16"/>
        <v>10021</v>
      </c>
      <c r="J161" s="41">
        <f t="shared" si="17"/>
        <v>5</v>
      </c>
      <c r="K161" s="69" t="str">
        <f t="shared" si="15"/>
        <v>05/11/18, 13:12:37 eric sanchez-clary eric.sanchez-clary.external@airbus.com 1 €48.91</v>
      </c>
      <c r="L161" s="70" t="str">
        <f t="shared" si="18"/>
        <v>05/11/18</v>
      </c>
    </row>
    <row r="162" spans="1:12" x14ac:dyDescent="0.25">
      <c r="A162" t="s">
        <v>2788</v>
      </c>
      <c r="H162" s="41">
        <f t="shared" si="14"/>
        <v>463</v>
      </c>
      <c r="I162" s="41" t="str">
        <f t="shared" si="16"/>
        <v>10021</v>
      </c>
      <c r="J162" s="41">
        <f t="shared" si="17"/>
        <v>5</v>
      </c>
      <c r="K162" s="69" t="str">
        <f t="shared" si="15"/>
        <v>05/11/18, 13:12:37 eric sanchez-clary eric.sanchez-clary.external@airbus.com 120 €3.71</v>
      </c>
      <c r="L162" s="70" t="str">
        <f t="shared" si="18"/>
        <v>05/11/18</v>
      </c>
    </row>
    <row r="163" spans="1:12" x14ac:dyDescent="0.25">
      <c r="A163" t="s">
        <v>2789</v>
      </c>
      <c r="H163" s="41">
        <f t="shared" si="14"/>
        <v>462</v>
      </c>
      <c r="I163" s="41" t="str">
        <f t="shared" si="16"/>
        <v>10021</v>
      </c>
      <c r="J163" s="41">
        <f t="shared" si="17"/>
        <v>5</v>
      </c>
      <c r="K163" s="69" t="str">
        <f t="shared" si="15"/>
        <v>05/11/18, 13:12:37 eric sanchez-clary eric.sanchez-clary.external@airbus.com 120 €3.71</v>
      </c>
      <c r="L163" s="70" t="str">
        <f t="shared" si="18"/>
        <v>05/11/18</v>
      </c>
    </row>
    <row r="164" spans="1:12" x14ac:dyDescent="0.25">
      <c r="A164" t="s">
        <v>2790</v>
      </c>
      <c r="H164" s="41">
        <f t="shared" si="14"/>
        <v>462</v>
      </c>
      <c r="I164" s="41" t="str">
        <f t="shared" si="16"/>
        <v>10021</v>
      </c>
      <c r="J164" s="41">
        <f t="shared" si="17"/>
        <v>5</v>
      </c>
      <c r="K164" s="69" t="str">
        <f t="shared" si="15"/>
        <v>05/11/18, 13:12:37 eric sanchez-clary eric.sanchez-clary.external@airbus.com 120 €3.71</v>
      </c>
      <c r="L164" s="70" t="str">
        <f t="shared" si="18"/>
        <v>05/11/18</v>
      </c>
    </row>
    <row r="165" spans="1:12" x14ac:dyDescent="0.25">
      <c r="A165" t="s">
        <v>2791</v>
      </c>
      <c r="H165" s="41">
        <f t="shared" si="14"/>
        <v>455</v>
      </c>
      <c r="I165" s="41" t="str">
        <f t="shared" si="16"/>
        <v>10021</v>
      </c>
      <c r="J165" s="41">
        <f t="shared" si="17"/>
        <v>5</v>
      </c>
      <c r="K165" s="69" t="str">
        <f t="shared" si="15"/>
        <v>05/11/18, 13:12:37 eric sanchez-clary eric.sanchez-clary.external@airbus.com 1 €39.85</v>
      </c>
      <c r="L165" s="70" t="str">
        <f t="shared" si="18"/>
        <v>05/11/18</v>
      </c>
    </row>
    <row r="166" spans="1:12" x14ac:dyDescent="0.25">
      <c r="A166" t="s">
        <v>2792</v>
      </c>
      <c r="H166" s="41">
        <f t="shared" si="14"/>
        <v>481</v>
      </c>
      <c r="I166" s="41" t="str">
        <f t="shared" si="16"/>
        <v>10021</v>
      </c>
      <c r="J166" s="41">
        <f t="shared" si="17"/>
        <v>5</v>
      </c>
      <c r="K166" s="69" t="str">
        <f t="shared" si="15"/>
        <v>05/11/18, 13:12:37 eric sanchez-clary eric.sanchez-clary.external@airbus.com 5 €1.0</v>
      </c>
      <c r="L166" s="70" t="str">
        <f t="shared" si="18"/>
        <v>05/11/18</v>
      </c>
    </row>
    <row r="167" spans="1:12" x14ac:dyDescent="0.25">
      <c r="A167" t="s">
        <v>2793</v>
      </c>
      <c r="H167" s="41">
        <f t="shared" si="14"/>
        <v>482</v>
      </c>
      <c r="I167" s="41" t="str">
        <f t="shared" si="16"/>
        <v>10021</v>
      </c>
      <c r="J167" s="41">
        <f t="shared" si="17"/>
        <v>5</v>
      </c>
      <c r="K167" s="69" t="str">
        <f t="shared" si="15"/>
        <v>05/11/18, 13:12:37 eric sanchez-clary eric.sanchez-clary.external@airbus.com 2 €1.0</v>
      </c>
      <c r="L167" s="70" t="str">
        <f t="shared" si="18"/>
        <v>05/11/18</v>
      </c>
    </row>
    <row r="168" spans="1:12" x14ac:dyDescent="0.25">
      <c r="A168" t="s">
        <v>2794</v>
      </c>
      <c r="H168" s="41">
        <f t="shared" si="14"/>
        <v>484</v>
      </c>
      <c r="I168" s="41" t="str">
        <f t="shared" si="16"/>
        <v>10021</v>
      </c>
      <c r="J168" s="41">
        <f t="shared" si="17"/>
        <v>5</v>
      </c>
      <c r="K168" s="69" t="str">
        <f t="shared" si="15"/>
        <v>05/11/18, 13:12:37 eric sanchez-clary eric.sanchez-clary.external@airbus.com 5 €1.0</v>
      </c>
      <c r="L168" s="70" t="str">
        <f t="shared" si="18"/>
        <v>05/11/18</v>
      </c>
    </row>
    <row r="169" spans="1:12" x14ac:dyDescent="0.25">
      <c r="A169" t="s">
        <v>2795</v>
      </c>
      <c r="H169" s="41">
        <f t="shared" si="14"/>
        <v>453</v>
      </c>
      <c r="I169" s="41" t="str">
        <f t="shared" si="16"/>
        <v>10020</v>
      </c>
      <c r="J169" s="41">
        <f t="shared" si="17"/>
        <v>5</v>
      </c>
      <c r="K169" s="69" t="str">
        <f t="shared" si="15"/>
        <v>05/11/18, 11:55:15 Rémi Dal Maso remi.dal-maso@actemium.com 12 €3.71</v>
      </c>
      <c r="L169" s="70" t="str">
        <f t="shared" si="18"/>
        <v>05/11/18</v>
      </c>
    </row>
    <row r="170" spans="1:12" x14ac:dyDescent="0.25">
      <c r="A170" t="s">
        <v>2796</v>
      </c>
      <c r="H170" s="41">
        <f t="shared" si="14"/>
        <v>437</v>
      </c>
      <c r="I170" s="41" t="str">
        <f t="shared" si="16"/>
        <v>10020</v>
      </c>
      <c r="J170" s="41">
        <f t="shared" si="17"/>
        <v>5</v>
      </c>
      <c r="K170" s="69" t="str">
        <f t="shared" si="15"/>
        <v>05/11/18, 11:55:15 Rémi Dal Maso remi.dal-maso@actemium.com 6 €3.95</v>
      </c>
      <c r="L170" s="70" t="str">
        <f t="shared" si="18"/>
        <v>05/11/18</v>
      </c>
    </row>
    <row r="171" spans="1:12" x14ac:dyDescent="0.25">
      <c r="A171" t="s">
        <v>2797</v>
      </c>
      <c r="H171" s="41">
        <f t="shared" si="14"/>
        <v>482</v>
      </c>
      <c r="I171" s="41" t="str">
        <f t="shared" si="16"/>
        <v>10019</v>
      </c>
      <c r="J171" s="41">
        <f t="shared" si="17"/>
        <v>5</v>
      </c>
      <c r="K171" s="69" t="str">
        <f t="shared" si="15"/>
        <v>05/11/18, 07:23:35 lorenzo franzetti lorenzo.franzetti@actemium.com 1 €39.85</v>
      </c>
      <c r="L171" s="70" t="str">
        <f t="shared" si="18"/>
        <v>05/11/18</v>
      </c>
    </row>
    <row r="172" spans="1:12" x14ac:dyDescent="0.25">
      <c r="A172" t="s">
        <v>2798</v>
      </c>
      <c r="H172" s="41">
        <f t="shared" si="14"/>
        <v>492</v>
      </c>
      <c r="I172" s="41" t="str">
        <f t="shared" si="16"/>
        <v>10019</v>
      </c>
      <c r="J172" s="41">
        <f t="shared" si="17"/>
        <v>5</v>
      </c>
      <c r="K172" s="69" t="str">
        <f t="shared" si="15"/>
        <v>05/11/18, 07:23:35 lorenzo franzetti lorenzo.franzetti@actemium.com 5 €6.64</v>
      </c>
      <c r="L172" s="70" t="str">
        <f t="shared" si="18"/>
        <v>05/11/18</v>
      </c>
    </row>
    <row r="173" spans="1:12" x14ac:dyDescent="0.25">
      <c r="A173" t="s">
        <v>2799</v>
      </c>
      <c r="H173" s="41">
        <f t="shared" si="14"/>
        <v>488</v>
      </c>
      <c r="I173" s="41" t="str">
        <f t="shared" si="16"/>
        <v>10019</v>
      </c>
      <c r="J173" s="41">
        <f t="shared" si="17"/>
        <v>5</v>
      </c>
      <c r="K173" s="69" t="str">
        <f t="shared" si="15"/>
        <v>05/11/18, 07:23:35 lorenzo franzetti lorenzo.franzetti@actemium.com 62 €3.71</v>
      </c>
      <c r="L173" s="70" t="str">
        <f t="shared" si="18"/>
        <v>05/11/18</v>
      </c>
    </row>
    <row r="174" spans="1:12" x14ac:dyDescent="0.25">
      <c r="A174" t="s">
        <v>2800</v>
      </c>
      <c r="H174" s="41">
        <f t="shared" si="14"/>
        <v>469</v>
      </c>
      <c r="I174" s="41" t="str">
        <f t="shared" si="16"/>
        <v>10018</v>
      </c>
      <c r="J174" s="41">
        <f t="shared" si="17"/>
        <v>5</v>
      </c>
      <c r="K174" s="69" t="str">
        <f t="shared" si="15"/>
        <v>05/11/18, 07:20:29 Luc Pettinicchio luc.pettinicchio@actemium.com 1 €3.95</v>
      </c>
      <c r="L174" s="70" t="str">
        <f t="shared" si="18"/>
        <v>05/11/18</v>
      </c>
    </row>
    <row r="175" spans="1:12" x14ac:dyDescent="0.25">
      <c r="A175" t="s">
        <v>2801</v>
      </c>
      <c r="H175" s="41">
        <f t="shared" si="14"/>
        <v>472</v>
      </c>
      <c r="I175" s="41" t="str">
        <f t="shared" si="16"/>
        <v>10017</v>
      </c>
      <c r="J175" s="41">
        <f t="shared" si="17"/>
        <v>5</v>
      </c>
      <c r="K175" s="69" t="str">
        <f t="shared" si="15"/>
        <v>31/10/18, 09:47:38 lorenzo franzetti lorenzo.franzetti@actemium.com 1 €45.67</v>
      </c>
      <c r="L175" s="70" t="str">
        <f t="shared" si="18"/>
        <v>31/10/18</v>
      </c>
    </row>
    <row r="176" spans="1:12" x14ac:dyDescent="0.25">
      <c r="A176" t="s">
        <v>2802</v>
      </c>
      <c r="H176" s="41">
        <f t="shared" si="14"/>
        <v>492</v>
      </c>
      <c r="I176" s="41" t="str">
        <f t="shared" si="16"/>
        <v>10016</v>
      </c>
      <c r="J176" s="41">
        <f t="shared" si="17"/>
        <v>5</v>
      </c>
      <c r="K176" s="69" t="str">
        <f t="shared" si="15"/>
        <v>31/10/18, 06:42:47 alexis tamowski vincent.davantes@actemium.com 5 €1.0</v>
      </c>
      <c r="L176" s="70" t="str">
        <f t="shared" si="18"/>
        <v>31/10/18</v>
      </c>
    </row>
    <row r="177" spans="1:12" x14ac:dyDescent="0.25">
      <c r="A177" t="s">
        <v>2803</v>
      </c>
      <c r="H177" s="41">
        <f t="shared" si="14"/>
        <v>480</v>
      </c>
      <c r="I177" s="41" t="str">
        <f t="shared" si="16"/>
        <v>10015</v>
      </c>
      <c r="J177" s="41">
        <f t="shared" si="17"/>
        <v>5</v>
      </c>
      <c r="K177" s="69" t="str">
        <f t="shared" si="15"/>
        <v>30/10/18, 12:12:04 lorenzo franzetti lorenzo.franzetti@actemium.com 1 €39.85</v>
      </c>
      <c r="L177" s="70" t="str">
        <f t="shared" si="18"/>
        <v>30/10/18</v>
      </c>
    </row>
    <row r="178" spans="1:12" x14ac:dyDescent="0.25">
      <c r="A178" t="s">
        <v>2804</v>
      </c>
      <c r="H178" s="41">
        <f t="shared" si="14"/>
        <v>444</v>
      </c>
      <c r="I178" s="41" t="str">
        <f t="shared" si="16"/>
        <v>10014</v>
      </c>
      <c r="J178" s="41">
        <f t="shared" si="17"/>
        <v>5</v>
      </c>
      <c r="K178" s="69" t="str">
        <f t="shared" si="15"/>
        <v>29/10/18, 12:51:58 alexis tamowski vincent.davantes@actemium.com 30 €18.35</v>
      </c>
      <c r="L178" s="70" t="str">
        <f t="shared" si="18"/>
        <v>29/10/18</v>
      </c>
    </row>
    <row r="179" spans="1:12" x14ac:dyDescent="0.25">
      <c r="A179" t="s">
        <v>2805</v>
      </c>
      <c r="H179" s="41">
        <f t="shared" si="14"/>
        <v>455</v>
      </c>
      <c r="I179" s="41" t="str">
        <f t="shared" si="16"/>
        <v>10014</v>
      </c>
      <c r="J179" s="41">
        <f t="shared" si="17"/>
        <v>5</v>
      </c>
      <c r="K179" s="69" t="str">
        <f t="shared" si="15"/>
        <v>29/10/18, 12:51:58 alexis tamowski vincent.davantes@actemium.com 30 €5.63</v>
      </c>
      <c r="L179" s="70" t="str">
        <f t="shared" si="18"/>
        <v>29/10/18</v>
      </c>
    </row>
    <row r="180" spans="1:12" x14ac:dyDescent="0.25">
      <c r="A180" t="s">
        <v>2806</v>
      </c>
      <c r="H180" s="41">
        <f t="shared" si="14"/>
        <v>468</v>
      </c>
      <c r="I180" s="41" t="str">
        <f t="shared" si="16"/>
        <v>10014</v>
      </c>
      <c r="J180" s="41">
        <f t="shared" si="17"/>
        <v>5</v>
      </c>
      <c r="K180" s="69" t="str">
        <f t="shared" si="15"/>
        <v>29/10/18, 12:51:58 alexis tamowski vincent.davantes@actemium.com 240 €3.71</v>
      </c>
      <c r="L180" s="70" t="str">
        <f t="shared" si="18"/>
        <v>29/10/18</v>
      </c>
    </row>
    <row r="181" spans="1:12" x14ac:dyDescent="0.25">
      <c r="A181" t="s">
        <v>2807</v>
      </c>
      <c r="H181" s="41">
        <f t="shared" si="14"/>
        <v>467</v>
      </c>
      <c r="I181" s="41" t="str">
        <f t="shared" si="16"/>
        <v>10014</v>
      </c>
      <c r="J181" s="41">
        <f t="shared" si="17"/>
        <v>5</v>
      </c>
      <c r="K181" s="69" t="str">
        <f t="shared" si="15"/>
        <v>29/10/18, 12:51:58 alexis tamowski vincent.davantes@actemium.com 168 €3.71</v>
      </c>
      <c r="L181" s="70" t="str">
        <f t="shared" si="18"/>
        <v>29/10/18</v>
      </c>
    </row>
    <row r="182" spans="1:12" x14ac:dyDescent="0.25">
      <c r="A182" t="s">
        <v>2808</v>
      </c>
      <c r="H182" s="41">
        <f t="shared" si="14"/>
        <v>484</v>
      </c>
      <c r="I182" s="41" t="str">
        <f t="shared" si="16"/>
        <v>10014</v>
      </c>
      <c r="J182" s="41">
        <f t="shared" si="17"/>
        <v>5</v>
      </c>
      <c r="K182" s="69" t="str">
        <f t="shared" si="15"/>
        <v>29/10/18, 12:51:58 alexis tamowski vincent.davantes@actemium.com 20 €1.11</v>
      </c>
      <c r="L182" s="70" t="str">
        <f t="shared" si="18"/>
        <v>29/10/18</v>
      </c>
    </row>
    <row r="183" spans="1:12" x14ac:dyDescent="0.25">
      <c r="A183" t="s">
        <v>2809</v>
      </c>
      <c r="H183" s="41">
        <f t="shared" si="14"/>
        <v>481</v>
      </c>
      <c r="I183" s="41" t="str">
        <f t="shared" si="16"/>
        <v>10014</v>
      </c>
      <c r="J183" s="41">
        <f t="shared" si="17"/>
        <v>5</v>
      </c>
      <c r="K183" s="69" t="str">
        <f t="shared" si="15"/>
        <v>29/10/18, 12:51:58 alexis tamowski vincent.davantes@actemium.com 10 €1.11</v>
      </c>
      <c r="L183" s="70" t="str">
        <f t="shared" si="18"/>
        <v>29/10/18</v>
      </c>
    </row>
    <row r="184" spans="1:12" x14ac:dyDescent="0.25">
      <c r="A184" t="s">
        <v>2810</v>
      </c>
      <c r="H184" s="41">
        <f t="shared" si="14"/>
        <v>464</v>
      </c>
      <c r="I184" s="41" t="str">
        <f t="shared" si="16"/>
        <v>10014</v>
      </c>
      <c r="J184" s="41">
        <f t="shared" si="17"/>
        <v>5</v>
      </c>
      <c r="K184" s="69" t="str">
        <f t="shared" si="15"/>
        <v>29/10/18, 12:51:58 alexis tamowski vincent.davantes@actemium.com 1 €16.88</v>
      </c>
      <c r="L184" s="70" t="str">
        <f t="shared" si="18"/>
        <v>29/10/18</v>
      </c>
    </row>
    <row r="185" spans="1:12" x14ac:dyDescent="0.25">
      <c r="A185" t="s">
        <v>2811</v>
      </c>
      <c r="H185" s="41">
        <f t="shared" si="14"/>
        <v>489</v>
      </c>
      <c r="I185" s="41" t="str">
        <f t="shared" si="16"/>
        <v>10013</v>
      </c>
      <c r="J185" s="41">
        <f t="shared" si="17"/>
        <v>5</v>
      </c>
      <c r="K185" s="69" t="str">
        <f t="shared" si="15"/>
        <v>29/10/18, 09:55:42 lorenzo franzetti lorenzo.franzetti@actemium.com 6 €6.52</v>
      </c>
      <c r="L185" s="70" t="str">
        <f t="shared" si="18"/>
        <v>29/10/18</v>
      </c>
    </row>
    <row r="186" spans="1:12" x14ac:dyDescent="0.25">
      <c r="A186" t="s">
        <v>2812</v>
      </c>
      <c r="H186" s="41">
        <f t="shared" si="14"/>
        <v>480</v>
      </c>
      <c r="I186" s="41" t="str">
        <f t="shared" si="16"/>
        <v>10013</v>
      </c>
      <c r="J186" s="41">
        <f t="shared" si="17"/>
        <v>5</v>
      </c>
      <c r="K186" s="69" t="str">
        <f t="shared" si="15"/>
        <v>29/10/18, 09:55:42 lorenzo franzetti lorenzo.franzetti@actemium.com 30 €11.9</v>
      </c>
      <c r="L186" s="70" t="str">
        <f t="shared" si="18"/>
        <v>29/10/18</v>
      </c>
    </row>
    <row r="187" spans="1:12" x14ac:dyDescent="0.25">
      <c r="A187" t="s">
        <v>2813</v>
      </c>
      <c r="H187" s="41">
        <f t="shared" si="14"/>
        <v>401</v>
      </c>
      <c r="I187" s="41" t="str">
        <f t="shared" si="16"/>
        <v>10012</v>
      </c>
      <c r="J187" s="41">
        <f t="shared" si="17"/>
        <v>5</v>
      </c>
      <c r="K187" s="69" t="str">
        <f t="shared" si="15"/>
        <v>29/10/18, 06:16:14 stephane g stephane.mirouze@actemium.com 1 €16.88</v>
      </c>
      <c r="L187" s="70" t="str">
        <f t="shared" si="18"/>
        <v>29/10/18</v>
      </c>
    </row>
    <row r="188" spans="1:12" x14ac:dyDescent="0.25">
      <c r="A188" t="s">
        <v>2814</v>
      </c>
      <c r="H188" s="41">
        <f t="shared" si="14"/>
        <v>443</v>
      </c>
      <c r="I188" s="41" t="str">
        <f t="shared" si="16"/>
        <v>10011</v>
      </c>
      <c r="J188" s="41">
        <f t="shared" si="17"/>
        <v>5</v>
      </c>
      <c r="K188" s="69" t="str">
        <f t="shared" si="15"/>
        <v>26/10/18, 09:01:12 lorenzo franzetti lorenzo.franzetti@actemium.com 2 €105.35</v>
      </c>
      <c r="L188" s="70" t="str">
        <f t="shared" si="18"/>
        <v>26/10/18</v>
      </c>
    </row>
    <row r="189" spans="1:12" x14ac:dyDescent="0.25">
      <c r="A189" t="s">
        <v>2815</v>
      </c>
      <c r="H189" s="41">
        <f t="shared" si="14"/>
        <v>442</v>
      </c>
      <c r="I189" s="41" t="str">
        <f t="shared" si="16"/>
        <v>10011</v>
      </c>
      <c r="J189" s="41">
        <f t="shared" si="17"/>
        <v>5</v>
      </c>
      <c r="K189" s="69" t="str">
        <f t="shared" si="15"/>
        <v>26/10/18, 09:01:12 lorenzo franzetti lorenzo.franzetti@actemium.com 20 €10.09</v>
      </c>
      <c r="L189" s="70" t="str">
        <f t="shared" si="18"/>
        <v>26/10/18</v>
      </c>
    </row>
    <row r="190" spans="1:12" x14ac:dyDescent="0.25">
      <c r="A190" t="s">
        <v>2816</v>
      </c>
      <c r="H190" s="41">
        <f t="shared" si="14"/>
        <v>440</v>
      </c>
      <c r="I190" s="41" t="str">
        <f t="shared" si="16"/>
        <v>10011</v>
      </c>
      <c r="J190" s="41">
        <f t="shared" si="17"/>
        <v>5</v>
      </c>
      <c r="K190" s="69" t="str">
        <f t="shared" si="15"/>
        <v>26/10/18, 09:01:12 lorenzo franzetti lorenzo.franzetti@actemium.com 20 €5.63</v>
      </c>
      <c r="L190" s="70" t="str">
        <f t="shared" si="18"/>
        <v>26/10/18</v>
      </c>
    </row>
    <row r="191" spans="1:12" x14ac:dyDescent="0.25">
      <c r="A191" t="s">
        <v>2817</v>
      </c>
      <c r="H191" s="41">
        <f t="shared" si="14"/>
        <v>441</v>
      </c>
      <c r="I191" s="41" t="str">
        <f t="shared" si="16"/>
        <v>10011</v>
      </c>
      <c r="J191" s="41">
        <f t="shared" si="17"/>
        <v>5</v>
      </c>
      <c r="K191" s="69" t="str">
        <f t="shared" si="15"/>
        <v>26/10/18, 09:01:12 lorenzo franzetti lorenzo.franzetti@actemium.com 3 €35.2</v>
      </c>
      <c r="L191" s="70" t="str">
        <f t="shared" si="18"/>
        <v>26/10/18</v>
      </c>
    </row>
    <row r="192" spans="1:12" x14ac:dyDescent="0.25">
      <c r="A192" t="s">
        <v>2818</v>
      </c>
      <c r="H192" s="41">
        <f t="shared" si="14"/>
        <v>441</v>
      </c>
      <c r="I192" s="41" t="str">
        <f t="shared" si="16"/>
        <v>10011</v>
      </c>
      <c r="J192" s="41">
        <f t="shared" si="17"/>
        <v>5</v>
      </c>
      <c r="K192" s="69" t="str">
        <f t="shared" si="15"/>
        <v>26/10/18, 09:01:12 lorenzo franzetti lorenzo.franzetti@actemium.com 3 €35.2</v>
      </c>
      <c r="L192" s="70" t="str">
        <f t="shared" si="18"/>
        <v>26/10/18</v>
      </c>
    </row>
    <row r="193" spans="1:12" x14ac:dyDescent="0.25">
      <c r="A193" t="s">
        <v>2819</v>
      </c>
      <c r="H193" s="41">
        <f t="shared" si="14"/>
        <v>441</v>
      </c>
      <c r="I193" s="41" t="str">
        <f t="shared" si="16"/>
        <v>10011</v>
      </c>
      <c r="J193" s="41">
        <f t="shared" si="17"/>
        <v>5</v>
      </c>
      <c r="K193" s="69" t="str">
        <f t="shared" si="15"/>
        <v>26/10/18, 09:01:12 lorenzo franzetti lorenzo.franzetti@actemium.com 3 €35.2</v>
      </c>
      <c r="L193" s="70" t="str">
        <f t="shared" si="18"/>
        <v>26/10/18</v>
      </c>
    </row>
    <row r="194" spans="1:12" x14ac:dyDescent="0.25">
      <c r="A194" t="s">
        <v>2820</v>
      </c>
      <c r="H194" s="41">
        <f t="shared" ref="H194:H257" si="19">LEN(A194)</f>
        <v>432</v>
      </c>
      <c r="I194" s="41" t="str">
        <f t="shared" si="16"/>
        <v>10011</v>
      </c>
      <c r="J194" s="41">
        <f t="shared" si="17"/>
        <v>5</v>
      </c>
      <c r="K194" s="69" t="str">
        <f t="shared" ref="K194:K257" si="20">IFERROR(TEXT(DATE(RIGHT(MID(A194,FIND("µ",SUBSTITUTE(A194,",","µ",1))+2,FIND("µ",SUBSTITUTE(A194,",","µ",2))-FIND("µ",SUBSTITUTE(A194,",","µ",1))+4),4),MONTH(1&amp;MID(MID(A194,FIND("µ",SUBSTITUTE(A194,",","µ",1))+2,FIND("µ",SUBSTITUTE(A194,",","µ",2))-FIND("µ",SUBSTITUTE(A194,",","µ",1))+4),1,FIND(" ",MID(A194,FIND("µ",SUBSTITUTE(A194,",","µ",1))+2,FIND("µ",SUBSTITUTE(A194,",","µ",2))-FIND("µ",SUBSTITUTE(A194,",","µ",1))+4))-1)),MID(MID(A194,FIND("µ",SUBSTITUTE(A194,",","µ",1))+2,FIND("µ",SUBSTITUTE(A194,",","µ",2))-FIND("µ",SUBSTITUTE(A194,",","µ",1))+4),FIND(" ",MID(A194,FIND("µ",SUBSTITUTE(A194,",","µ",1))+2,FIND("µ",SUBSTITUTE(A194,",","µ",2))-FIND("µ",SUBSTITUTE(A194,",","µ",1))+4))+1,2)),"JJ/MM/AA") &amp;","&amp;" "&amp; TEXT(VALUE(MID(A194,FIND(""",""",A194)+3,10)),"hh:mm:ss")&amp;" "&amp;MID(A194,FIND("µ",SUBSTITUTE(A194,",","µ",4))+2,FIND("µ",SUBSTITUTE(A194,",","µ",5))-FIND("µ",SUBSTITUTE(A194,",","µ",4))-3) &amp;" "&amp;MID(A194,FIND("µ",SUBSTITUTE(A194,",","µ",20))+2,FIND("µ",SUBSTITUTE(A194,",","µ",21))-FIND("µ",SUBSTITUTE(A194,",","µ",20))-3)&amp;" "&amp;MID(A194,FIND("µ",SUBSTITUTE(A194,",","µ",25))+2,FIND("µ",SUBSTITUTE(A194,",","µ",26))-FIND("µ",SUBSTITUTE(A194,",","µ",25))-3)&amp;" "&amp;"€"&amp;MID(A194,FIND("µ",SUBSTITUTE(A194,",","µ",26))+2,FIND("µ",SUBSTITUTE(A194,",","µ",27))-FIND("µ",SUBSTITUTE(A194,",","µ",26))-3),"NA")</f>
        <v>26/10/18, 09:01:12 lorenzo franzetti lorenzo.franzetti@actemium.com 3 €59.5</v>
      </c>
      <c r="L194" s="70" t="str">
        <f t="shared" si="18"/>
        <v>26/10/18</v>
      </c>
    </row>
    <row r="195" spans="1:12" x14ac:dyDescent="0.25">
      <c r="A195" t="s">
        <v>2821</v>
      </c>
      <c r="H195" s="41">
        <f t="shared" si="19"/>
        <v>432</v>
      </c>
      <c r="I195" s="41" t="str">
        <f t="shared" ref="I195:I258" si="21">IFERROR(MID(A195,1,FIND(",",A195,1)-1),"")</f>
        <v>10011</v>
      </c>
      <c r="J195" s="41">
        <f t="shared" si="17"/>
        <v>5</v>
      </c>
      <c r="K195" s="69" t="str">
        <f t="shared" si="20"/>
        <v>26/10/18, 09:01:12 lorenzo franzetti lorenzo.franzetti@actemium.com 3 €59.5</v>
      </c>
      <c r="L195" s="70" t="str">
        <f t="shared" si="18"/>
        <v>26/10/18</v>
      </c>
    </row>
    <row r="196" spans="1:12" x14ac:dyDescent="0.25">
      <c r="A196" t="s">
        <v>2822</v>
      </c>
      <c r="H196" s="41">
        <f t="shared" si="19"/>
        <v>432</v>
      </c>
      <c r="I196" s="41" t="str">
        <f t="shared" si="21"/>
        <v>10011</v>
      </c>
      <c r="J196" s="41">
        <f t="shared" si="17"/>
        <v>5</v>
      </c>
      <c r="K196" s="69" t="str">
        <f t="shared" si="20"/>
        <v>26/10/18, 09:01:12 lorenzo franzetti lorenzo.franzetti@actemium.com 3 €59.5</v>
      </c>
      <c r="L196" s="70" t="str">
        <f t="shared" si="18"/>
        <v>26/10/18</v>
      </c>
    </row>
    <row r="197" spans="1:12" x14ac:dyDescent="0.25">
      <c r="A197" t="s">
        <v>2823</v>
      </c>
      <c r="H197" s="41">
        <f t="shared" si="19"/>
        <v>432</v>
      </c>
      <c r="I197" s="41" t="str">
        <f t="shared" si="21"/>
        <v>10011</v>
      </c>
      <c r="J197" s="41">
        <f t="shared" si="17"/>
        <v>5</v>
      </c>
      <c r="K197" s="69" t="str">
        <f t="shared" si="20"/>
        <v>26/10/18, 09:01:12 lorenzo franzetti lorenzo.franzetti@actemium.com 3 €59.5</v>
      </c>
      <c r="L197" s="70" t="str">
        <f t="shared" si="18"/>
        <v>26/10/18</v>
      </c>
    </row>
    <row r="198" spans="1:12" x14ac:dyDescent="0.25">
      <c r="A198" t="s">
        <v>2824</v>
      </c>
      <c r="H198" s="41">
        <f t="shared" si="19"/>
        <v>434</v>
      </c>
      <c r="I198" s="41" t="str">
        <f t="shared" si="21"/>
        <v>10011</v>
      </c>
      <c r="J198" s="41">
        <f t="shared" si="17"/>
        <v>5</v>
      </c>
      <c r="K198" s="69" t="str">
        <f t="shared" si="20"/>
        <v>26/10/18, 09:01:12 lorenzo franzetti lorenzo.franzetti@actemium.com 2 €61.5</v>
      </c>
      <c r="L198" s="70" t="str">
        <f t="shared" si="18"/>
        <v>26/10/18</v>
      </c>
    </row>
    <row r="199" spans="1:12" x14ac:dyDescent="0.25">
      <c r="A199" t="s">
        <v>2825</v>
      </c>
      <c r="H199" s="41">
        <f t="shared" si="19"/>
        <v>434</v>
      </c>
      <c r="I199" s="41" t="str">
        <f t="shared" si="21"/>
        <v>10011</v>
      </c>
      <c r="J199" s="41">
        <f t="shared" si="17"/>
        <v>5</v>
      </c>
      <c r="K199" s="69" t="str">
        <f t="shared" si="20"/>
        <v>26/10/18, 09:01:12 lorenzo franzetti lorenzo.franzetti@actemium.com 3 €61.5</v>
      </c>
      <c r="L199" s="70" t="str">
        <f t="shared" si="18"/>
        <v>26/10/18</v>
      </c>
    </row>
    <row r="200" spans="1:12" x14ac:dyDescent="0.25">
      <c r="A200" t="s">
        <v>2826</v>
      </c>
      <c r="H200" s="41">
        <f t="shared" si="19"/>
        <v>434</v>
      </c>
      <c r="I200" s="41" t="str">
        <f t="shared" si="21"/>
        <v>10011</v>
      </c>
      <c r="J200" s="41">
        <f t="shared" si="17"/>
        <v>5</v>
      </c>
      <c r="K200" s="69" t="str">
        <f t="shared" si="20"/>
        <v>26/10/18, 09:01:12 lorenzo franzetti lorenzo.franzetti@actemium.com 3 €61.5</v>
      </c>
      <c r="L200" s="70" t="str">
        <f t="shared" si="18"/>
        <v>26/10/18</v>
      </c>
    </row>
    <row r="201" spans="1:12" x14ac:dyDescent="0.25">
      <c r="A201" t="s">
        <v>2827</v>
      </c>
      <c r="H201" s="41">
        <f t="shared" si="19"/>
        <v>434</v>
      </c>
      <c r="I201" s="41" t="str">
        <f t="shared" si="21"/>
        <v>10011</v>
      </c>
      <c r="J201" s="41">
        <f t="shared" si="17"/>
        <v>5</v>
      </c>
      <c r="K201" s="69" t="str">
        <f t="shared" si="20"/>
        <v>26/10/18, 09:01:12 lorenzo franzetti lorenzo.franzetti@actemium.com 3 €61.5</v>
      </c>
      <c r="L201" s="70" t="str">
        <f t="shared" si="18"/>
        <v>26/10/18</v>
      </c>
    </row>
    <row r="202" spans="1:12" x14ac:dyDescent="0.25">
      <c r="A202" t="s">
        <v>2828</v>
      </c>
      <c r="H202" s="41">
        <f t="shared" si="19"/>
        <v>447</v>
      </c>
      <c r="I202" s="41" t="str">
        <f t="shared" si="21"/>
        <v>10011</v>
      </c>
      <c r="J202" s="41">
        <f t="shared" si="17"/>
        <v>5</v>
      </c>
      <c r="K202" s="69" t="str">
        <f t="shared" si="20"/>
        <v>26/10/18, 09:01:12 lorenzo franzetti lorenzo.franzetti@actemium.com 15 €14.5</v>
      </c>
      <c r="L202" s="70" t="str">
        <f t="shared" si="18"/>
        <v>26/10/18</v>
      </c>
    </row>
    <row r="203" spans="1:12" x14ac:dyDescent="0.25">
      <c r="A203" t="s">
        <v>2829</v>
      </c>
      <c r="H203" s="41">
        <f t="shared" si="19"/>
        <v>447</v>
      </c>
      <c r="I203" s="41" t="str">
        <f t="shared" si="21"/>
        <v>10011</v>
      </c>
      <c r="J203" s="41">
        <f t="shared" si="17"/>
        <v>5</v>
      </c>
      <c r="K203" s="69" t="str">
        <f t="shared" si="20"/>
        <v>26/10/18, 09:01:12 lorenzo franzetti lorenzo.franzetti@actemium.com 10 €3.19</v>
      </c>
      <c r="L203" s="70" t="str">
        <f t="shared" si="18"/>
        <v>26/10/18</v>
      </c>
    </row>
    <row r="204" spans="1:12" x14ac:dyDescent="0.25">
      <c r="A204" t="s">
        <v>2830</v>
      </c>
      <c r="H204" s="41">
        <f t="shared" si="19"/>
        <v>454</v>
      </c>
      <c r="I204" s="41" t="str">
        <f t="shared" si="21"/>
        <v>10011</v>
      </c>
      <c r="J204" s="41">
        <f t="shared" si="17"/>
        <v>5</v>
      </c>
      <c r="K204" s="69" t="str">
        <f t="shared" si="20"/>
        <v>26/10/18, 09:01:12 lorenzo franzetti lorenzo.franzetti@actemium.com 20 €4.94</v>
      </c>
      <c r="L204" s="70" t="str">
        <f t="shared" si="18"/>
        <v>26/10/18</v>
      </c>
    </row>
    <row r="205" spans="1:12" x14ac:dyDescent="0.25">
      <c r="A205" t="s">
        <v>2831</v>
      </c>
      <c r="H205" s="41">
        <f t="shared" si="19"/>
        <v>449</v>
      </c>
      <c r="I205" s="41" t="str">
        <f t="shared" si="21"/>
        <v>10011</v>
      </c>
      <c r="J205" s="41">
        <f t="shared" si="17"/>
        <v>5</v>
      </c>
      <c r="K205" s="69" t="str">
        <f t="shared" si="20"/>
        <v>26/10/18, 09:01:12 lorenzo franzetti lorenzo.franzetti@actemium.com 3 €16.88</v>
      </c>
      <c r="L205" s="70" t="str">
        <f t="shared" si="18"/>
        <v>26/10/18</v>
      </c>
    </row>
    <row r="206" spans="1:12" x14ac:dyDescent="0.25">
      <c r="A206" t="s">
        <v>2832</v>
      </c>
      <c r="H206" s="41">
        <f t="shared" si="19"/>
        <v>452</v>
      </c>
      <c r="I206" s="41" t="str">
        <f t="shared" si="21"/>
        <v>10010</v>
      </c>
      <c r="J206" s="41">
        <f t="shared" si="17"/>
        <v>5</v>
      </c>
      <c r="K206" s="69" t="str">
        <f t="shared" si="20"/>
        <v>26/10/18, 07:29:44 Rémi Dal Maso remi.dal-maso@actemium.com 1 €3.71</v>
      </c>
      <c r="L206" s="70" t="str">
        <f t="shared" si="18"/>
        <v>26/10/18</v>
      </c>
    </row>
    <row r="207" spans="1:12" x14ac:dyDescent="0.25">
      <c r="A207" t="s">
        <v>2833</v>
      </c>
      <c r="H207" s="41">
        <f t="shared" si="19"/>
        <v>450</v>
      </c>
      <c r="I207" s="41" t="str">
        <f t="shared" si="21"/>
        <v>10010</v>
      </c>
      <c r="J207" s="41">
        <f t="shared" si="17"/>
        <v>5</v>
      </c>
      <c r="K207" s="69" t="str">
        <f t="shared" si="20"/>
        <v>26/10/18, 07:29:44 Rémi Dal Maso remi.dal-maso@actemium.com 1 €16.88</v>
      </c>
      <c r="L207" s="70" t="str">
        <f t="shared" si="18"/>
        <v>26/10/18</v>
      </c>
    </row>
    <row r="208" spans="1:12" x14ac:dyDescent="0.25">
      <c r="A208" t="s">
        <v>2834</v>
      </c>
      <c r="H208" s="41">
        <f t="shared" si="19"/>
        <v>529</v>
      </c>
      <c r="I208" s="41" t="str">
        <f t="shared" si="21"/>
        <v>10009</v>
      </c>
      <c r="J208" s="41">
        <f t="shared" si="17"/>
        <v>5</v>
      </c>
      <c r="K208" s="69" t="str">
        <f t="shared" si="20"/>
        <v>26/10/18, 06:59:54 jean-michel LOUBENS jean-michel.loubens@actemium.com 1 €105.35</v>
      </c>
      <c r="L208" s="70" t="str">
        <f t="shared" si="18"/>
        <v>26/10/18</v>
      </c>
    </row>
    <row r="209" spans="1:12" x14ac:dyDescent="0.25">
      <c r="A209" t="s">
        <v>2835</v>
      </c>
      <c r="H209" s="41">
        <f t="shared" si="19"/>
        <v>510</v>
      </c>
      <c r="I209" s="41" t="str">
        <f t="shared" si="21"/>
        <v>10008</v>
      </c>
      <c r="J209" s="41">
        <f t="shared" si="17"/>
        <v>5</v>
      </c>
      <c r="K209" s="69" t="str">
        <f t="shared" si="20"/>
        <v>25/10/18, 15:20:16 sebastien grenon bruno.frayssinhes@actemium.com 5 €1.0</v>
      </c>
      <c r="L209" s="70" t="str">
        <f t="shared" si="18"/>
        <v>25/10/18</v>
      </c>
    </row>
    <row r="210" spans="1:12" x14ac:dyDescent="0.25">
      <c r="A210" t="s">
        <v>2836</v>
      </c>
      <c r="H210" s="41">
        <f t="shared" si="19"/>
        <v>521</v>
      </c>
      <c r="I210" s="41" t="str">
        <f t="shared" si="21"/>
        <v>10007</v>
      </c>
      <c r="J210" s="41">
        <f t="shared" si="17"/>
        <v>5</v>
      </c>
      <c r="K210" s="69" t="str">
        <f t="shared" si="20"/>
        <v>25/10/18, 15:03:10 yann gombert christophe.combes.external@airbus.com 1 €59.5</v>
      </c>
      <c r="L210" s="70" t="str">
        <f t="shared" si="18"/>
        <v>25/10/18</v>
      </c>
    </row>
    <row r="211" spans="1:12" x14ac:dyDescent="0.25">
      <c r="A211" t="s">
        <v>2837</v>
      </c>
      <c r="H211" s="41">
        <f t="shared" si="19"/>
        <v>491</v>
      </c>
      <c r="I211" s="41" t="str">
        <f t="shared" si="21"/>
        <v>10006</v>
      </c>
      <c r="J211" s="41">
        <f t="shared" ref="J211:J274" si="22">LEN(I211)</f>
        <v>5</v>
      </c>
      <c r="K211" s="69" t="str">
        <f t="shared" si="20"/>
        <v>25/10/18, 13:46:02 alexandre mourembles alexandre.mourembles@actemium.com 4 €14.5</v>
      </c>
      <c r="L211" s="70" t="str">
        <f t="shared" ref="L211:L274" si="23">IFERROR(MID(K211,1,FIND(",",K211,1)-1),"")</f>
        <v>25/10/18</v>
      </c>
    </row>
    <row r="212" spans="1:12" x14ac:dyDescent="0.25">
      <c r="A212" t="s">
        <v>2838</v>
      </c>
      <c r="H212" s="41">
        <f t="shared" si="19"/>
        <v>486</v>
      </c>
      <c r="I212" s="41" t="str">
        <f t="shared" si="21"/>
        <v>10005</v>
      </c>
      <c r="J212" s="41">
        <f t="shared" si="22"/>
        <v>5</v>
      </c>
      <c r="K212" s="69" t="str">
        <f t="shared" si="20"/>
        <v>25/10/18, 13:37:45 alexandre mourembles alexandre.mourembles@actemium.com 20 €5.63</v>
      </c>
      <c r="L212" s="70" t="str">
        <f t="shared" si="23"/>
        <v>25/10/18</v>
      </c>
    </row>
    <row r="213" spans="1:12" x14ac:dyDescent="0.25">
      <c r="A213" t="s">
        <v>2839</v>
      </c>
      <c r="H213" s="41">
        <f t="shared" si="19"/>
        <v>439</v>
      </c>
      <c r="I213" s="41" t="str">
        <f t="shared" si="21"/>
        <v>10004</v>
      </c>
      <c r="J213" s="41">
        <f t="shared" si="22"/>
        <v>5</v>
      </c>
      <c r="K213" s="69" t="str">
        <f t="shared" si="20"/>
        <v>25/10/18, 11:59:47 lorenzo franzetti lorenzo.franzetti@actemium.com 11 €37.62</v>
      </c>
      <c r="L213" s="70" t="str">
        <f t="shared" si="23"/>
        <v>25/10/18</v>
      </c>
    </row>
    <row r="214" spans="1:12" x14ac:dyDescent="0.25">
      <c r="A214" t="s">
        <v>2840</v>
      </c>
      <c r="H214" s="41">
        <f t="shared" si="19"/>
        <v>430</v>
      </c>
      <c r="I214" s="41" t="str">
        <f t="shared" si="21"/>
        <v>10004</v>
      </c>
      <c r="J214" s="41">
        <f t="shared" si="22"/>
        <v>5</v>
      </c>
      <c r="K214" s="69" t="str">
        <f t="shared" si="20"/>
        <v>25/10/18, 11:59:47 lorenzo franzetti lorenzo.franzetti@actemium.com 20 €18.35</v>
      </c>
      <c r="L214" s="70" t="str">
        <f t="shared" si="23"/>
        <v>25/10/18</v>
      </c>
    </row>
    <row r="215" spans="1:12" x14ac:dyDescent="0.25">
      <c r="A215" t="s">
        <v>2841</v>
      </c>
      <c r="H215" s="41">
        <f t="shared" si="19"/>
        <v>454</v>
      </c>
      <c r="I215" s="41" t="str">
        <f t="shared" si="21"/>
        <v>10004</v>
      </c>
      <c r="J215" s="41">
        <f t="shared" si="22"/>
        <v>5</v>
      </c>
      <c r="K215" s="69" t="str">
        <f t="shared" si="20"/>
        <v>25/10/18, 11:59:47 lorenzo franzetti lorenzo.franzetti@actemium.com 100 €3.71</v>
      </c>
      <c r="L215" s="70" t="str">
        <f t="shared" si="23"/>
        <v>25/10/18</v>
      </c>
    </row>
    <row r="216" spans="1:12" x14ac:dyDescent="0.25">
      <c r="A216" t="s">
        <v>2842</v>
      </c>
      <c r="H216" s="41">
        <f t="shared" si="19"/>
        <v>453</v>
      </c>
      <c r="I216" s="41" t="str">
        <f t="shared" si="21"/>
        <v>10004</v>
      </c>
      <c r="J216" s="41">
        <f t="shared" si="22"/>
        <v>5</v>
      </c>
      <c r="K216" s="69" t="str">
        <f t="shared" si="20"/>
        <v>25/10/18, 11:59:47 lorenzo franzetti lorenzo.franzetti@actemium.com 100 €3.71</v>
      </c>
      <c r="L216" s="70" t="str">
        <f t="shared" si="23"/>
        <v>25/10/18</v>
      </c>
    </row>
    <row r="217" spans="1:12" x14ac:dyDescent="0.25">
      <c r="A217" t="s">
        <v>2843</v>
      </c>
      <c r="H217" s="41">
        <f t="shared" si="19"/>
        <v>453</v>
      </c>
      <c r="I217" s="41" t="str">
        <f t="shared" si="21"/>
        <v>10004</v>
      </c>
      <c r="J217" s="41">
        <f t="shared" si="22"/>
        <v>5</v>
      </c>
      <c r="K217" s="69" t="str">
        <f t="shared" si="20"/>
        <v>25/10/18, 11:59:47 lorenzo franzetti lorenzo.franzetti@actemium.com 130 €3.71</v>
      </c>
      <c r="L217" s="70" t="str">
        <f t="shared" si="23"/>
        <v>25/10/18</v>
      </c>
    </row>
    <row r="218" spans="1:12" x14ac:dyDescent="0.25">
      <c r="A218" t="s">
        <v>2844</v>
      </c>
      <c r="H218" s="41">
        <f t="shared" si="19"/>
        <v>443</v>
      </c>
      <c r="I218" s="41" t="str">
        <f t="shared" si="21"/>
        <v>10004</v>
      </c>
      <c r="J218" s="41">
        <f t="shared" si="22"/>
        <v>5</v>
      </c>
      <c r="K218" s="69" t="str">
        <f t="shared" si="20"/>
        <v>25/10/18, 11:59:47 lorenzo franzetti lorenzo.franzetti@actemium.com 1 €35.89</v>
      </c>
      <c r="L218" s="70" t="str">
        <f t="shared" si="23"/>
        <v>25/10/18</v>
      </c>
    </row>
    <row r="219" spans="1:12" x14ac:dyDescent="0.25">
      <c r="A219" t="s">
        <v>2845</v>
      </c>
      <c r="H219" s="41">
        <f t="shared" si="19"/>
        <v>433</v>
      </c>
      <c r="I219" s="41" t="str">
        <f t="shared" si="21"/>
        <v>10004</v>
      </c>
      <c r="J219" s="41">
        <f t="shared" si="22"/>
        <v>5</v>
      </c>
      <c r="K219" s="69" t="str">
        <f t="shared" si="20"/>
        <v>25/10/18, 11:59:47 lorenzo franzetti lorenzo.franzetti@actemium.com 4 €59.5</v>
      </c>
      <c r="L219" s="70" t="str">
        <f t="shared" si="23"/>
        <v>25/10/18</v>
      </c>
    </row>
    <row r="220" spans="1:12" x14ac:dyDescent="0.25">
      <c r="A220" t="s">
        <v>2846</v>
      </c>
      <c r="H220" s="41">
        <f t="shared" si="19"/>
        <v>435</v>
      </c>
      <c r="I220" s="41" t="str">
        <f t="shared" si="21"/>
        <v>10004</v>
      </c>
      <c r="J220" s="41">
        <f t="shared" si="22"/>
        <v>5</v>
      </c>
      <c r="K220" s="69" t="str">
        <f t="shared" si="20"/>
        <v>25/10/18, 11:59:47 lorenzo franzetti lorenzo.franzetti@actemium.com 4 €61.5</v>
      </c>
      <c r="L220" s="70" t="str">
        <f t="shared" si="23"/>
        <v>25/10/18</v>
      </c>
    </row>
    <row r="221" spans="1:12" x14ac:dyDescent="0.25">
      <c r="A221" t="s">
        <v>2847</v>
      </c>
      <c r="H221" s="41">
        <f t="shared" si="19"/>
        <v>417</v>
      </c>
      <c r="I221" s="41" t="str">
        <f t="shared" si="21"/>
        <v>10003</v>
      </c>
      <c r="J221" s="41">
        <f t="shared" si="22"/>
        <v>5</v>
      </c>
      <c r="K221" s="69" t="str">
        <f t="shared" si="20"/>
        <v>25/10/18, 08:20:09 karine bedon karine.bedon@actemium.com 1 €6.52</v>
      </c>
      <c r="L221" s="70" t="str">
        <f t="shared" si="23"/>
        <v>25/10/18</v>
      </c>
    </row>
    <row r="222" spans="1:12" x14ac:dyDescent="0.25">
      <c r="A222" t="s">
        <v>2848</v>
      </c>
      <c r="H222" s="41">
        <f t="shared" si="19"/>
        <v>394</v>
      </c>
      <c r="I222" s="41" t="str">
        <f t="shared" si="21"/>
        <v>10001</v>
      </c>
      <c r="J222" s="41">
        <f t="shared" si="22"/>
        <v>5</v>
      </c>
      <c r="K222" s="69" t="str">
        <f t="shared" si="20"/>
        <v>25/10/18, 06:25:58 stephane g stephane.mirouze@actemium.com 1 €35.89</v>
      </c>
      <c r="L222" s="70" t="str">
        <f t="shared" si="23"/>
        <v>25/10/18</v>
      </c>
    </row>
    <row r="223" spans="1:12" x14ac:dyDescent="0.25">
      <c r="A223" t="s">
        <v>2849</v>
      </c>
      <c r="H223" s="41">
        <f t="shared" si="19"/>
        <v>313</v>
      </c>
      <c r="I223" s="41" t="str">
        <f t="shared" si="21"/>
        <v>6486647100001599</v>
      </c>
      <c r="J223" s="41">
        <f t="shared" si="22"/>
        <v>16</v>
      </c>
      <c r="K223" s="69" t="str">
        <f t="shared" si="20"/>
        <v>23/10/18, 06:59:30 Romain VERGNES romain.vergnes@actemium.com 4 €0</v>
      </c>
      <c r="L223" s="70" t="str">
        <f t="shared" si="23"/>
        <v>23/10/18</v>
      </c>
    </row>
    <row r="224" spans="1:12" x14ac:dyDescent="0.25">
      <c r="A224" t="s">
        <v>2850</v>
      </c>
      <c r="H224" s="41">
        <f t="shared" si="19"/>
        <v>312</v>
      </c>
      <c r="I224" s="41" t="str">
        <f t="shared" si="21"/>
        <v>6486647100001599</v>
      </c>
      <c r="J224" s="41">
        <f t="shared" si="22"/>
        <v>16</v>
      </c>
      <c r="K224" s="69" t="str">
        <f t="shared" si="20"/>
        <v>23/10/18, 06:59:30 Romain VERGNES romain.vergnes@actemium.com 4 €0</v>
      </c>
      <c r="L224" s="70" t="str">
        <f t="shared" si="23"/>
        <v>23/10/18</v>
      </c>
    </row>
    <row r="225" spans="1:12" x14ac:dyDescent="0.25">
      <c r="A225" t="s">
        <v>2851</v>
      </c>
      <c r="H225" s="41">
        <f t="shared" si="19"/>
        <v>367</v>
      </c>
      <c r="I225" s="41" t="str">
        <f t="shared" si="21"/>
        <v>6486647100001598</v>
      </c>
      <c r="J225" s="41">
        <f t="shared" si="22"/>
        <v>16</v>
      </c>
      <c r="K225" s="69" t="str">
        <f t="shared" si="20"/>
        <v>22/10/18, 14:43:43 EMMANUEL GRIGNON emmanuel.grignon@actemium.com 4 €0</v>
      </c>
      <c r="L225" s="70" t="str">
        <f t="shared" si="23"/>
        <v>22/10/18</v>
      </c>
    </row>
    <row r="226" spans="1:12" x14ac:dyDescent="0.25">
      <c r="A226" t="s">
        <v>2852</v>
      </c>
      <c r="H226" s="41">
        <f t="shared" si="19"/>
        <v>365</v>
      </c>
      <c r="I226" s="41" t="str">
        <f t="shared" si="21"/>
        <v>6486647100001598</v>
      </c>
      <c r="J226" s="41">
        <f t="shared" si="22"/>
        <v>16</v>
      </c>
      <c r="K226" s="69" t="str">
        <f t="shared" si="20"/>
        <v>22/10/18, 14:43:43 EMMANUEL GRIGNON emmanuel.grignon@actemium.com 2 €0</v>
      </c>
      <c r="L226" s="70" t="str">
        <f t="shared" si="23"/>
        <v>22/10/18</v>
      </c>
    </row>
    <row r="227" spans="1:12" x14ac:dyDescent="0.25">
      <c r="A227" t="s">
        <v>2853</v>
      </c>
      <c r="H227" s="41">
        <f t="shared" si="19"/>
        <v>364</v>
      </c>
      <c r="I227" s="41" t="str">
        <f t="shared" si="21"/>
        <v>6486647100001598</v>
      </c>
      <c r="J227" s="41">
        <f t="shared" si="22"/>
        <v>16</v>
      </c>
      <c r="K227" s="69" t="str">
        <f t="shared" si="20"/>
        <v>22/10/18, 14:43:43 EMMANUEL GRIGNON emmanuel.grignon@actemium.com 2 €0</v>
      </c>
      <c r="L227" s="70" t="str">
        <f t="shared" si="23"/>
        <v>22/10/18</v>
      </c>
    </row>
    <row r="228" spans="1:12" x14ac:dyDescent="0.25">
      <c r="A228" t="s">
        <v>2854</v>
      </c>
      <c r="H228" s="41">
        <f t="shared" si="19"/>
        <v>370</v>
      </c>
      <c r="I228" s="41" t="str">
        <f t="shared" si="21"/>
        <v>6486647100001598</v>
      </c>
      <c r="J228" s="41">
        <f t="shared" si="22"/>
        <v>16</v>
      </c>
      <c r="K228" s="69" t="str">
        <f t="shared" si="20"/>
        <v>22/10/18, 14:43:43 EMMANUEL GRIGNON emmanuel.grignon@actemium.com 2 €0</v>
      </c>
      <c r="L228" s="70" t="str">
        <f t="shared" si="23"/>
        <v>22/10/18</v>
      </c>
    </row>
    <row r="229" spans="1:12" x14ac:dyDescent="0.25">
      <c r="A229" t="s">
        <v>2855</v>
      </c>
      <c r="H229" s="41">
        <f t="shared" si="19"/>
        <v>354</v>
      </c>
      <c r="I229" s="41" t="str">
        <f t="shared" si="21"/>
        <v>6486647100001598</v>
      </c>
      <c r="J229" s="41">
        <f t="shared" si="22"/>
        <v>16</v>
      </c>
      <c r="K229" s="69" t="str">
        <f t="shared" si="20"/>
        <v>22/10/18, 14:43:43 EMMANUEL GRIGNON emmanuel.grignon@actemium.com 6 €3.71</v>
      </c>
      <c r="L229" s="70" t="str">
        <f t="shared" si="23"/>
        <v>22/10/18</v>
      </c>
    </row>
    <row r="230" spans="1:12" x14ac:dyDescent="0.25">
      <c r="A230" t="s">
        <v>2856</v>
      </c>
      <c r="H230" s="41">
        <f t="shared" si="19"/>
        <v>356</v>
      </c>
      <c r="I230" s="41" t="str">
        <f t="shared" si="21"/>
        <v>6486647100001598</v>
      </c>
      <c r="J230" s="41">
        <f t="shared" si="22"/>
        <v>16</v>
      </c>
      <c r="K230" s="69" t="str">
        <f t="shared" si="20"/>
        <v>22/10/18, 14:43:43 EMMANUEL GRIGNON emmanuel.grignon@actemium.com 2 €4.26</v>
      </c>
      <c r="L230" s="70" t="str">
        <f t="shared" si="23"/>
        <v>22/10/18</v>
      </c>
    </row>
    <row r="231" spans="1:12" x14ac:dyDescent="0.25">
      <c r="A231" t="s">
        <v>2857</v>
      </c>
      <c r="H231" s="41">
        <f t="shared" si="19"/>
        <v>336</v>
      </c>
      <c r="I231" s="41" t="str">
        <f t="shared" si="21"/>
        <v>6486647100001598</v>
      </c>
      <c r="J231" s="41">
        <f t="shared" si="22"/>
        <v>16</v>
      </c>
      <c r="K231" s="69" t="str">
        <f t="shared" si="20"/>
        <v>22/10/18, 14:43:43 EMMANUEL GRIGNON emmanuel.grignon@actemium.com 1 €59.5</v>
      </c>
      <c r="L231" s="70" t="str">
        <f t="shared" si="23"/>
        <v>22/10/18</v>
      </c>
    </row>
    <row r="232" spans="1:12" x14ac:dyDescent="0.25">
      <c r="A232" t="s">
        <v>2858</v>
      </c>
      <c r="H232" s="41">
        <f t="shared" si="19"/>
        <v>341</v>
      </c>
      <c r="I232" s="41" t="str">
        <f t="shared" si="21"/>
        <v>6486647100001598</v>
      </c>
      <c r="J232" s="41">
        <f t="shared" si="22"/>
        <v>16</v>
      </c>
      <c r="K232" s="69" t="str">
        <f t="shared" si="20"/>
        <v>22/10/18, 14:43:43 EMMANUEL GRIGNON emmanuel.grignon@actemium.com 5 €37.62</v>
      </c>
      <c r="L232" s="70" t="str">
        <f t="shared" si="23"/>
        <v>22/10/18</v>
      </c>
    </row>
    <row r="233" spans="1:12" x14ac:dyDescent="0.25">
      <c r="A233" t="s">
        <v>2859</v>
      </c>
      <c r="H233" s="41">
        <f t="shared" si="19"/>
        <v>393</v>
      </c>
      <c r="I233" s="41" t="str">
        <f t="shared" si="21"/>
        <v>6486647100001597</v>
      </c>
      <c r="J233" s="41">
        <f t="shared" si="22"/>
        <v>16</v>
      </c>
      <c r="K233" s="69" t="str">
        <f t="shared" si="20"/>
        <v>22/10/18, 14:31:40 EMMANUEL GRIGNON emmanuel.grignon@actemium.com 2 €0</v>
      </c>
      <c r="L233" s="70" t="str">
        <f t="shared" si="23"/>
        <v>22/10/18</v>
      </c>
    </row>
    <row r="234" spans="1:12" x14ac:dyDescent="0.25">
      <c r="A234" t="s">
        <v>2860</v>
      </c>
      <c r="H234" s="41">
        <f t="shared" si="19"/>
        <v>395</v>
      </c>
      <c r="I234" s="41" t="str">
        <f t="shared" si="21"/>
        <v>6486647100001597</v>
      </c>
      <c r="J234" s="41">
        <f t="shared" si="22"/>
        <v>16</v>
      </c>
      <c r="K234" s="69" t="str">
        <f t="shared" si="20"/>
        <v>22/10/18, 14:31:40 EMMANUEL GRIGNON emmanuel.grignon@actemium.com 4 €0</v>
      </c>
      <c r="L234" s="70" t="str">
        <f t="shared" si="23"/>
        <v>22/10/18</v>
      </c>
    </row>
    <row r="235" spans="1:12" x14ac:dyDescent="0.25">
      <c r="A235" t="s">
        <v>2861</v>
      </c>
      <c r="H235" s="41">
        <f t="shared" si="19"/>
        <v>349</v>
      </c>
      <c r="I235" s="41" t="str">
        <f t="shared" si="21"/>
        <v>6486647100001592</v>
      </c>
      <c r="J235" s="41">
        <f t="shared" si="22"/>
        <v>16</v>
      </c>
      <c r="K235" s="69" t="str">
        <f t="shared" si="20"/>
        <v>19/10/18, 08:33:32 Stéphane BERRIGAUD stephane.berrigaud@actemium.com 1 €45.67</v>
      </c>
      <c r="L235" s="70" t="str">
        <f t="shared" si="23"/>
        <v>19/10/18</v>
      </c>
    </row>
    <row r="236" spans="1:12" x14ac:dyDescent="0.25">
      <c r="A236" t="s">
        <v>2862</v>
      </c>
      <c r="H236" s="41">
        <f t="shared" si="19"/>
        <v>326</v>
      </c>
      <c r="I236" s="41" t="str">
        <f t="shared" si="21"/>
        <v>6486647100001591</v>
      </c>
      <c r="J236" s="41">
        <f t="shared" si="22"/>
        <v>16</v>
      </c>
      <c r="K236" s="69" t="str">
        <f t="shared" si="20"/>
        <v>18/10/18, 12:39:01 Ali ENNAFII ali.ennafii@actemium.com 1 €35.89</v>
      </c>
      <c r="L236" s="70" t="str">
        <f t="shared" si="23"/>
        <v>18/10/18</v>
      </c>
    </row>
    <row r="237" spans="1:12" x14ac:dyDescent="0.25">
      <c r="A237" t="s">
        <v>2863</v>
      </c>
      <c r="H237" s="41">
        <f t="shared" si="19"/>
        <v>372</v>
      </c>
      <c r="I237" s="41" t="str">
        <f t="shared" si="21"/>
        <v>6486647100001590</v>
      </c>
      <c r="J237" s="41">
        <f t="shared" si="22"/>
        <v>16</v>
      </c>
      <c r="K237" s="69" t="str">
        <f t="shared" si="20"/>
        <v>18/10/18, 11:59:00 vincent maintenant xavier.orriere@actemium.com 2 €0</v>
      </c>
      <c r="L237" s="70" t="str">
        <f t="shared" si="23"/>
        <v>18/10/18</v>
      </c>
    </row>
    <row r="238" spans="1:12" x14ac:dyDescent="0.25">
      <c r="A238" t="s">
        <v>2864</v>
      </c>
      <c r="H238" s="41">
        <f t="shared" si="19"/>
        <v>372</v>
      </c>
      <c r="I238" s="41" t="str">
        <f t="shared" si="21"/>
        <v>6486647100001590</v>
      </c>
      <c r="J238" s="41">
        <f t="shared" si="22"/>
        <v>16</v>
      </c>
      <c r="K238" s="69" t="str">
        <f t="shared" si="20"/>
        <v>18/10/18, 11:59:00 vincent maintenant xavier.orriere@actemium.com 2 €0</v>
      </c>
      <c r="L238" s="70" t="str">
        <f t="shared" si="23"/>
        <v>18/10/18</v>
      </c>
    </row>
    <row r="239" spans="1:12" x14ac:dyDescent="0.25">
      <c r="A239" t="s">
        <v>2865</v>
      </c>
      <c r="H239" s="41">
        <f t="shared" si="19"/>
        <v>331</v>
      </c>
      <c r="I239" s="41" t="str">
        <f t="shared" si="21"/>
        <v>6486647100001588</v>
      </c>
      <c r="J239" s="41">
        <f t="shared" si="22"/>
        <v>16</v>
      </c>
      <c r="K239" s="69" t="str">
        <f t="shared" si="20"/>
        <v>17/10/18, 15:27:51 Benjamin Cabrignac benjamin.cabrignac@actemium.com 1 €43.33</v>
      </c>
      <c r="L239" s="70" t="str">
        <f t="shared" si="23"/>
        <v>17/10/18</v>
      </c>
    </row>
    <row r="240" spans="1:12" x14ac:dyDescent="0.25">
      <c r="A240" t="s">
        <v>2866</v>
      </c>
      <c r="H240" s="41">
        <f t="shared" si="19"/>
        <v>332</v>
      </c>
      <c r="I240" s="41" t="str">
        <f t="shared" si="21"/>
        <v>6486647100001588</v>
      </c>
      <c r="J240" s="41">
        <f t="shared" si="22"/>
        <v>16</v>
      </c>
      <c r="K240" s="69" t="str">
        <f t="shared" si="20"/>
        <v>17/10/18, 15:27:51 Benjamin Cabrignac benjamin.cabrignac@actemium.com 1 €105.35</v>
      </c>
      <c r="L240" s="70" t="str">
        <f t="shared" si="23"/>
        <v>17/10/18</v>
      </c>
    </row>
    <row r="241" spans="1:12" x14ac:dyDescent="0.25">
      <c r="A241" t="s">
        <v>2867</v>
      </c>
      <c r="H241" s="41">
        <f t="shared" si="19"/>
        <v>329</v>
      </c>
      <c r="I241" s="41" t="str">
        <f t="shared" si="21"/>
        <v>6486647100001588</v>
      </c>
      <c r="J241" s="41">
        <f t="shared" si="22"/>
        <v>16</v>
      </c>
      <c r="K241" s="69" t="str">
        <f t="shared" si="20"/>
        <v>17/10/18, 15:27:51 Benjamin Cabrignac benjamin.cabrignac@actemium.com 1 €56.22</v>
      </c>
      <c r="L241" s="70" t="str">
        <f t="shared" si="23"/>
        <v>17/10/18</v>
      </c>
    </row>
    <row r="242" spans="1:12" x14ac:dyDescent="0.25">
      <c r="A242" t="s">
        <v>2868</v>
      </c>
      <c r="H242" s="41">
        <f t="shared" si="19"/>
        <v>341</v>
      </c>
      <c r="I242" s="41" t="str">
        <f t="shared" si="21"/>
        <v>6486647100001587</v>
      </c>
      <c r="J242" s="41">
        <f t="shared" si="22"/>
        <v>16</v>
      </c>
      <c r="K242" s="69" t="str">
        <f t="shared" si="20"/>
        <v>16/10/18, 06:14:08 stephane mirouze stephane.mirouze@actemium.com 1 €5.63</v>
      </c>
      <c r="L242" s="70" t="str">
        <f t="shared" si="23"/>
        <v>16/10/18</v>
      </c>
    </row>
    <row r="243" spans="1:12" x14ac:dyDescent="0.25">
      <c r="A243" t="s">
        <v>2869</v>
      </c>
      <c r="H243" s="41">
        <f t="shared" si="19"/>
        <v>376</v>
      </c>
      <c r="I243" s="41" t="str">
        <f t="shared" si="21"/>
        <v>6486647100001586</v>
      </c>
      <c r="J243" s="41">
        <f t="shared" si="22"/>
        <v>16</v>
      </c>
      <c r="K243" s="69" t="str">
        <f t="shared" si="20"/>
        <v>12/10/18, 11:17:02 Benoit GREIN benoit.grein@actemium.com 2 €14.5</v>
      </c>
      <c r="L243" s="70" t="str">
        <f t="shared" si="23"/>
        <v>12/10/18</v>
      </c>
    </row>
    <row r="244" spans="1:12" x14ac:dyDescent="0.25">
      <c r="A244" t="s">
        <v>2870</v>
      </c>
      <c r="H244" s="41">
        <f t="shared" si="19"/>
        <v>381</v>
      </c>
      <c r="I244" s="41" t="str">
        <f t="shared" si="21"/>
        <v>6486647100001586</v>
      </c>
      <c r="J244" s="41">
        <f t="shared" si="22"/>
        <v>16</v>
      </c>
      <c r="K244" s="69" t="str">
        <f t="shared" si="20"/>
        <v>12/10/18, 11:17:02 Benoit GREIN benoit.grein@actemium.com 5 €3.71</v>
      </c>
      <c r="L244" s="70" t="str">
        <f t="shared" si="23"/>
        <v>12/10/18</v>
      </c>
    </row>
    <row r="245" spans="1:12" x14ac:dyDescent="0.25">
      <c r="A245" t="s">
        <v>2871</v>
      </c>
      <c r="H245" s="41">
        <f t="shared" si="19"/>
        <v>380</v>
      </c>
      <c r="I245" s="41" t="str">
        <f t="shared" si="21"/>
        <v>6486647100001586</v>
      </c>
      <c r="J245" s="41">
        <f t="shared" si="22"/>
        <v>16</v>
      </c>
      <c r="K245" s="69" t="str">
        <f t="shared" si="20"/>
        <v>12/10/18, 11:17:02 Benoit GREIN benoit.grein@actemium.com 1 €3.71</v>
      </c>
      <c r="L245" s="70" t="str">
        <f t="shared" si="23"/>
        <v>12/10/18</v>
      </c>
    </row>
    <row r="246" spans="1:12" x14ac:dyDescent="0.25">
      <c r="A246" t="s">
        <v>2872</v>
      </c>
      <c r="H246" s="41">
        <f t="shared" si="19"/>
        <v>367</v>
      </c>
      <c r="I246" s="41" t="str">
        <f t="shared" si="21"/>
        <v>6486647100001586</v>
      </c>
      <c r="J246" s="41">
        <f t="shared" si="22"/>
        <v>16</v>
      </c>
      <c r="K246" s="69" t="str">
        <f t="shared" si="20"/>
        <v>12/10/18, 11:17:02 Benoit GREIN benoit.grein@actemium.com 3 €37.62</v>
      </c>
      <c r="L246" s="70" t="str">
        <f t="shared" si="23"/>
        <v>12/10/18</v>
      </c>
    </row>
    <row r="247" spans="1:12" x14ac:dyDescent="0.25">
      <c r="A247" t="s">
        <v>2873</v>
      </c>
      <c r="H247" s="41">
        <f t="shared" si="19"/>
        <v>369</v>
      </c>
      <c r="I247" s="41" t="str">
        <f t="shared" si="21"/>
        <v>6486647100001586</v>
      </c>
      <c r="J247" s="41">
        <f t="shared" si="22"/>
        <v>16</v>
      </c>
      <c r="K247" s="69" t="str">
        <f t="shared" si="20"/>
        <v>12/10/18, 11:17:02 Benoit GREIN benoit.grein@actemium.com 5 €5.63</v>
      </c>
      <c r="L247" s="70" t="str">
        <f t="shared" si="23"/>
        <v>12/10/18</v>
      </c>
    </row>
    <row r="248" spans="1:12" x14ac:dyDescent="0.25">
      <c r="A248" t="s">
        <v>2874</v>
      </c>
      <c r="H248" s="41">
        <f t="shared" si="19"/>
        <v>375</v>
      </c>
      <c r="I248" s="41" t="str">
        <f t="shared" si="21"/>
        <v>6486647100001586</v>
      </c>
      <c r="J248" s="41">
        <f t="shared" si="22"/>
        <v>16</v>
      </c>
      <c r="K248" s="69" t="str">
        <f t="shared" si="20"/>
        <v>12/10/18, 11:17:02 Benoit GREIN benoit.grein@actemium.com 5 €12.9</v>
      </c>
      <c r="L248" s="70" t="str">
        <f t="shared" si="23"/>
        <v>12/10/18</v>
      </c>
    </row>
    <row r="249" spans="1:12" x14ac:dyDescent="0.25">
      <c r="A249" t="s">
        <v>2875</v>
      </c>
      <c r="H249" s="41">
        <f t="shared" si="19"/>
        <v>326</v>
      </c>
      <c r="I249" s="41" t="str">
        <f t="shared" si="21"/>
        <v>6486647100001585</v>
      </c>
      <c r="J249" s="41">
        <f t="shared" si="22"/>
        <v>16</v>
      </c>
      <c r="K249" s="69" t="str">
        <f t="shared" si="20"/>
        <v>12/10/18, 06:38:48 Romain VERGNES romain.vergnes@actemium.com 1 €61.5</v>
      </c>
      <c r="L249" s="70" t="str">
        <f t="shared" si="23"/>
        <v>12/10/18</v>
      </c>
    </row>
    <row r="250" spans="1:12" x14ac:dyDescent="0.25">
      <c r="A250" t="s">
        <v>2876</v>
      </c>
      <c r="H250" s="41">
        <f t="shared" si="19"/>
        <v>355</v>
      </c>
      <c r="I250" s="41" t="str">
        <f t="shared" si="21"/>
        <v>6486647100001584</v>
      </c>
      <c r="J250" s="41">
        <f t="shared" si="22"/>
        <v>16</v>
      </c>
      <c r="K250" s="69" t="str">
        <f t="shared" si="20"/>
        <v>11/10/18, 13:22:24 EMMANUEL GRIGNON emmanuel.grignon@actemium.com 1 €61.5</v>
      </c>
      <c r="L250" s="70" t="str">
        <f t="shared" si="23"/>
        <v>11/10/18</v>
      </c>
    </row>
    <row r="251" spans="1:12" x14ac:dyDescent="0.25">
      <c r="A251" t="s">
        <v>2877</v>
      </c>
      <c r="H251" s="41">
        <f t="shared" si="19"/>
        <v>345</v>
      </c>
      <c r="I251" s="41" t="str">
        <f t="shared" si="21"/>
        <v>6486647100001583</v>
      </c>
      <c r="J251" s="41">
        <f t="shared" si="22"/>
        <v>16</v>
      </c>
      <c r="K251" s="69" t="str">
        <f t="shared" si="20"/>
        <v>11/10/18, 12:41:20 Romain VERGNES romain.vergnes@actemium.com 5 €0</v>
      </c>
      <c r="L251" s="70" t="str">
        <f t="shared" si="23"/>
        <v>11/10/18</v>
      </c>
    </row>
    <row r="252" spans="1:12" x14ac:dyDescent="0.25">
      <c r="A252" t="s">
        <v>2878</v>
      </c>
      <c r="H252" s="41">
        <f t="shared" si="19"/>
        <v>343</v>
      </c>
      <c r="I252" s="41" t="str">
        <f t="shared" si="21"/>
        <v>6486647100001583</v>
      </c>
      <c r="J252" s="41">
        <f t="shared" si="22"/>
        <v>16</v>
      </c>
      <c r="K252" s="69" t="str">
        <f t="shared" si="20"/>
        <v>11/10/18, 12:41:20 Romain VERGNES romain.vergnes@actemium.com 8 €0</v>
      </c>
      <c r="L252" s="70" t="str">
        <f t="shared" si="23"/>
        <v>11/10/18</v>
      </c>
    </row>
    <row r="253" spans="1:12" x14ac:dyDescent="0.25">
      <c r="A253" t="s">
        <v>2879</v>
      </c>
      <c r="H253" s="41">
        <f t="shared" si="19"/>
        <v>332</v>
      </c>
      <c r="I253" s="41" t="str">
        <f t="shared" si="21"/>
        <v>6486647100001582</v>
      </c>
      <c r="J253" s="41">
        <f t="shared" si="22"/>
        <v>16</v>
      </c>
      <c r="K253" s="69" t="str">
        <f t="shared" si="20"/>
        <v>11/10/18, 12:27:42 romain VERGNES romain.vergnes@actemium.com 5 €0</v>
      </c>
      <c r="L253" s="70" t="str">
        <f t="shared" si="23"/>
        <v>11/10/18</v>
      </c>
    </row>
    <row r="254" spans="1:12" x14ac:dyDescent="0.25">
      <c r="A254" t="s">
        <v>2880</v>
      </c>
      <c r="H254" s="41">
        <f t="shared" si="19"/>
        <v>327</v>
      </c>
      <c r="I254" s="41" t="str">
        <f t="shared" si="21"/>
        <v>6486647100001582</v>
      </c>
      <c r="J254" s="41">
        <f t="shared" si="22"/>
        <v>16</v>
      </c>
      <c r="K254" s="69" t="str">
        <f t="shared" si="20"/>
        <v>11/10/18, 12:27:42 romain VERGNES romain.vergnes@actemium.com 2 €0</v>
      </c>
      <c r="L254" s="70" t="str">
        <f t="shared" si="23"/>
        <v>11/10/18</v>
      </c>
    </row>
    <row r="255" spans="1:12" x14ac:dyDescent="0.25">
      <c r="A255" t="s">
        <v>2881</v>
      </c>
      <c r="H255" s="41">
        <f t="shared" si="19"/>
        <v>392</v>
      </c>
      <c r="I255" s="41" t="str">
        <f t="shared" si="21"/>
        <v>6486647100001581</v>
      </c>
      <c r="J255" s="41">
        <f t="shared" si="22"/>
        <v>16</v>
      </c>
      <c r="K255" s="69" t="str">
        <f t="shared" si="20"/>
        <v>10/10/18, 08:29:16 Romain VERGNES romain.vergnes@actemium.com 4 €0</v>
      </c>
      <c r="L255" s="70" t="str">
        <f t="shared" si="23"/>
        <v>10/10/18</v>
      </c>
    </row>
    <row r="256" spans="1:12" x14ac:dyDescent="0.25">
      <c r="A256" t="s">
        <v>2882</v>
      </c>
      <c r="H256" s="41">
        <f t="shared" si="19"/>
        <v>390</v>
      </c>
      <c r="I256" s="41" t="str">
        <f t="shared" si="21"/>
        <v>6486647100001581</v>
      </c>
      <c r="J256" s="41">
        <f t="shared" si="22"/>
        <v>16</v>
      </c>
      <c r="K256" s="69" t="str">
        <f t="shared" si="20"/>
        <v>10/10/18, 08:29:16 Romain VERGNES romain.vergnes@actemium.com 1 €0</v>
      </c>
      <c r="L256" s="70" t="str">
        <f t="shared" si="23"/>
        <v>10/10/18</v>
      </c>
    </row>
    <row r="257" spans="1:12" x14ac:dyDescent="0.25">
      <c r="A257" t="s">
        <v>2883</v>
      </c>
      <c r="H257" s="41">
        <f t="shared" si="19"/>
        <v>454</v>
      </c>
      <c r="I257" s="41" t="str">
        <f t="shared" si="21"/>
        <v>6486647100001580</v>
      </c>
      <c r="J257" s="41">
        <f t="shared" si="22"/>
        <v>16</v>
      </c>
      <c r="K257" s="69" t="str">
        <f t="shared" si="20"/>
        <v>09/10/18, 09:19:50 Romain VERGNES romain.vergnes@actemium.com 5 €0</v>
      </c>
      <c r="L257" s="70" t="str">
        <f t="shared" si="23"/>
        <v>09/10/18</v>
      </c>
    </row>
    <row r="258" spans="1:12" x14ac:dyDescent="0.25">
      <c r="A258" t="s">
        <v>2884</v>
      </c>
      <c r="H258" s="41">
        <f t="shared" ref="H258:H321" si="24">LEN(A258)</f>
        <v>353</v>
      </c>
      <c r="I258" s="41" t="str">
        <f t="shared" si="21"/>
        <v>6486647100001579</v>
      </c>
      <c r="J258" s="41">
        <f t="shared" si="22"/>
        <v>16</v>
      </c>
      <c r="K258" s="69" t="str">
        <f t="shared" ref="K258:K321" si="25">IFERROR(TEXT(DATE(RIGHT(MID(A258,FIND("µ",SUBSTITUTE(A258,",","µ",1))+2,FIND("µ",SUBSTITUTE(A258,",","µ",2))-FIND("µ",SUBSTITUTE(A258,",","µ",1))+4),4),MONTH(1&amp;MID(MID(A258,FIND("µ",SUBSTITUTE(A258,",","µ",1))+2,FIND("µ",SUBSTITUTE(A258,",","µ",2))-FIND("µ",SUBSTITUTE(A258,",","µ",1))+4),1,FIND(" ",MID(A258,FIND("µ",SUBSTITUTE(A258,",","µ",1))+2,FIND("µ",SUBSTITUTE(A258,",","µ",2))-FIND("µ",SUBSTITUTE(A258,",","µ",1))+4))-1)),MID(MID(A258,FIND("µ",SUBSTITUTE(A258,",","µ",1))+2,FIND("µ",SUBSTITUTE(A258,",","µ",2))-FIND("µ",SUBSTITUTE(A258,",","µ",1))+4),FIND(" ",MID(A258,FIND("µ",SUBSTITUTE(A258,",","µ",1))+2,FIND("µ",SUBSTITUTE(A258,",","µ",2))-FIND("µ",SUBSTITUTE(A258,",","µ",1))+4))+1,2)),"JJ/MM/AA") &amp;","&amp;" "&amp; TEXT(VALUE(MID(A258,FIND(""",""",A258)+3,10)),"hh:mm:ss")&amp;" "&amp;MID(A258,FIND("µ",SUBSTITUTE(A258,",","µ",4))+2,FIND("µ",SUBSTITUTE(A258,",","µ",5))-FIND("µ",SUBSTITUTE(A258,",","µ",4))-3) &amp;" "&amp;MID(A258,FIND("µ",SUBSTITUTE(A258,",","µ",20))+2,FIND("µ",SUBSTITUTE(A258,",","µ",21))-FIND("µ",SUBSTITUTE(A258,",","µ",20))-3)&amp;" "&amp;MID(A258,FIND("µ",SUBSTITUTE(A258,",","µ",25))+2,FIND("µ",SUBSTITUTE(A258,",","µ",26))-FIND("µ",SUBSTITUTE(A258,",","µ",25))-3)&amp;" "&amp;"€"&amp;MID(A258,FIND("µ",SUBSTITUTE(A258,",","µ",26))+2,FIND("µ",SUBSTITUTE(A258,",","µ",27))-FIND("µ",SUBSTITUTE(A258,",","µ",26))-3),"NA")</f>
        <v>08/10/18, 13:19:03 lorenzo franzetti karine.bedon@actemium.com 10 €3.71</v>
      </c>
      <c r="L258" s="70" t="str">
        <f t="shared" si="23"/>
        <v>08/10/18</v>
      </c>
    </row>
    <row r="259" spans="1:12" x14ac:dyDescent="0.25">
      <c r="A259" t="s">
        <v>2885</v>
      </c>
      <c r="H259" s="41">
        <f t="shared" si="24"/>
        <v>353</v>
      </c>
      <c r="I259" s="41" t="str">
        <f t="shared" ref="I259:I322" si="26">IFERROR(MID(A259,1,FIND(",",A259,1)-1),"")</f>
        <v>6486647100001579</v>
      </c>
      <c r="J259" s="41">
        <f t="shared" si="22"/>
        <v>16</v>
      </c>
      <c r="K259" s="69" t="str">
        <f t="shared" si="25"/>
        <v>08/10/18, 13:19:03 lorenzo franzetti karine.bedon@actemium.com 10 €3.71</v>
      </c>
      <c r="L259" s="70" t="str">
        <f t="shared" si="23"/>
        <v>08/10/18</v>
      </c>
    </row>
    <row r="260" spans="1:12" x14ac:dyDescent="0.25">
      <c r="A260" t="s">
        <v>2886</v>
      </c>
      <c r="H260" s="41">
        <f t="shared" si="24"/>
        <v>354</v>
      </c>
      <c r="I260" s="41" t="str">
        <f t="shared" si="26"/>
        <v>6486647100001579</v>
      </c>
      <c r="J260" s="41">
        <f t="shared" si="22"/>
        <v>16</v>
      </c>
      <c r="K260" s="69" t="str">
        <f t="shared" si="25"/>
        <v>08/10/18, 13:19:03 lorenzo franzetti karine.bedon@actemium.com 10 €3.71</v>
      </c>
      <c r="L260" s="70" t="str">
        <f t="shared" si="23"/>
        <v>08/10/18</v>
      </c>
    </row>
    <row r="261" spans="1:12" x14ac:dyDescent="0.25">
      <c r="A261" t="s">
        <v>2887</v>
      </c>
      <c r="H261" s="41">
        <f t="shared" si="24"/>
        <v>354</v>
      </c>
      <c r="I261" s="41" t="str">
        <f t="shared" si="26"/>
        <v>6486647100001579</v>
      </c>
      <c r="J261" s="41">
        <f t="shared" si="22"/>
        <v>16</v>
      </c>
      <c r="K261" s="69" t="str">
        <f t="shared" si="25"/>
        <v>08/10/18, 13:19:03 lorenzo franzetti karine.bedon@actemium.com 10 €3.71</v>
      </c>
      <c r="L261" s="70" t="str">
        <f t="shared" si="23"/>
        <v>08/10/18</v>
      </c>
    </row>
    <row r="262" spans="1:12" x14ac:dyDescent="0.25">
      <c r="A262" t="s">
        <v>2888</v>
      </c>
      <c r="H262" s="41">
        <f t="shared" si="24"/>
        <v>349</v>
      </c>
      <c r="I262" s="41" t="str">
        <f t="shared" si="26"/>
        <v>6486647100001579</v>
      </c>
      <c r="J262" s="41">
        <f t="shared" si="22"/>
        <v>16</v>
      </c>
      <c r="K262" s="69" t="str">
        <f t="shared" si="25"/>
        <v>08/10/18, 13:19:03 lorenzo franzetti karine.bedon@actemium.com 10 €3.19</v>
      </c>
      <c r="L262" s="70" t="str">
        <f t="shared" si="23"/>
        <v>08/10/18</v>
      </c>
    </row>
    <row r="263" spans="1:12" x14ac:dyDescent="0.25">
      <c r="A263" t="s">
        <v>2889</v>
      </c>
      <c r="H263" s="41">
        <f t="shared" si="24"/>
        <v>334</v>
      </c>
      <c r="I263" s="41" t="str">
        <f t="shared" si="26"/>
        <v>6486647100001579</v>
      </c>
      <c r="J263" s="41">
        <f t="shared" si="22"/>
        <v>16</v>
      </c>
      <c r="K263" s="69" t="str">
        <f t="shared" si="25"/>
        <v>08/10/18, 13:19:03 lorenzo franzetti karine.bedon@actemium.com 3 €59.5</v>
      </c>
      <c r="L263" s="70" t="str">
        <f t="shared" si="23"/>
        <v>08/10/18</v>
      </c>
    </row>
    <row r="264" spans="1:12" x14ac:dyDescent="0.25">
      <c r="A264" t="s">
        <v>2890</v>
      </c>
      <c r="H264" s="41">
        <f t="shared" si="24"/>
        <v>334</v>
      </c>
      <c r="I264" s="41" t="str">
        <f t="shared" si="26"/>
        <v>6486647100001579</v>
      </c>
      <c r="J264" s="41">
        <f t="shared" si="22"/>
        <v>16</v>
      </c>
      <c r="K264" s="69" t="str">
        <f t="shared" si="25"/>
        <v>08/10/18, 13:19:03 lorenzo franzetti karine.bedon@actemium.com 3 €59.5</v>
      </c>
      <c r="L264" s="70" t="str">
        <f t="shared" si="23"/>
        <v>08/10/18</v>
      </c>
    </row>
    <row r="265" spans="1:12" x14ac:dyDescent="0.25">
      <c r="A265" t="s">
        <v>2891</v>
      </c>
      <c r="H265" s="41">
        <f t="shared" si="24"/>
        <v>334</v>
      </c>
      <c r="I265" s="41" t="str">
        <f t="shared" si="26"/>
        <v>6486647100001579</v>
      </c>
      <c r="J265" s="41">
        <f t="shared" si="22"/>
        <v>16</v>
      </c>
      <c r="K265" s="69" t="str">
        <f t="shared" si="25"/>
        <v>08/10/18, 13:19:03 lorenzo franzetti karine.bedon@actemium.com 3 €59.5</v>
      </c>
      <c r="L265" s="70" t="str">
        <f t="shared" si="23"/>
        <v>08/10/18</v>
      </c>
    </row>
    <row r="266" spans="1:12" x14ac:dyDescent="0.25">
      <c r="A266" t="s">
        <v>2892</v>
      </c>
      <c r="H266" s="41">
        <f t="shared" si="24"/>
        <v>336</v>
      </c>
      <c r="I266" s="41" t="str">
        <f t="shared" si="26"/>
        <v>6486647100001579</v>
      </c>
      <c r="J266" s="41">
        <f t="shared" si="22"/>
        <v>16</v>
      </c>
      <c r="K266" s="69" t="str">
        <f t="shared" si="25"/>
        <v>08/10/18, 13:19:03 lorenzo franzetti karine.bedon@actemium.com 3 €61.5</v>
      </c>
      <c r="L266" s="70" t="str">
        <f t="shared" si="23"/>
        <v>08/10/18</v>
      </c>
    </row>
    <row r="267" spans="1:12" x14ac:dyDescent="0.25">
      <c r="A267" t="s">
        <v>2893</v>
      </c>
      <c r="H267" s="41">
        <f t="shared" si="24"/>
        <v>336</v>
      </c>
      <c r="I267" s="41" t="str">
        <f t="shared" si="26"/>
        <v>6486647100001579</v>
      </c>
      <c r="J267" s="41">
        <f t="shared" si="22"/>
        <v>16</v>
      </c>
      <c r="K267" s="69" t="str">
        <f t="shared" si="25"/>
        <v>08/10/18, 13:19:03 lorenzo franzetti karine.bedon@actemium.com 3 €61.5</v>
      </c>
      <c r="L267" s="70" t="str">
        <f t="shared" si="23"/>
        <v>08/10/18</v>
      </c>
    </row>
    <row r="268" spans="1:12" x14ac:dyDescent="0.25">
      <c r="A268" t="s">
        <v>2894</v>
      </c>
      <c r="H268" s="41">
        <f t="shared" si="24"/>
        <v>334</v>
      </c>
      <c r="I268" s="41" t="str">
        <f t="shared" si="26"/>
        <v>6486647100001579</v>
      </c>
      <c r="J268" s="41">
        <f t="shared" si="22"/>
        <v>16</v>
      </c>
      <c r="K268" s="69" t="str">
        <f t="shared" si="25"/>
        <v>08/10/18, 13:19:03 lorenzo franzetti karine.bedon@actemium.com 3 €59.5</v>
      </c>
      <c r="L268" s="70" t="str">
        <f t="shared" si="23"/>
        <v>08/10/18</v>
      </c>
    </row>
    <row r="269" spans="1:12" x14ac:dyDescent="0.25">
      <c r="A269" t="s">
        <v>2895</v>
      </c>
      <c r="H269" s="41">
        <f t="shared" si="24"/>
        <v>336</v>
      </c>
      <c r="I269" s="41" t="str">
        <f t="shared" si="26"/>
        <v>6486647100001579</v>
      </c>
      <c r="J269" s="41">
        <f t="shared" si="22"/>
        <v>16</v>
      </c>
      <c r="K269" s="69" t="str">
        <f t="shared" si="25"/>
        <v>08/10/18, 13:19:03 lorenzo franzetti karine.bedon@actemium.com 3 €61.5</v>
      </c>
      <c r="L269" s="70" t="str">
        <f t="shared" si="23"/>
        <v>08/10/18</v>
      </c>
    </row>
    <row r="270" spans="1:12" x14ac:dyDescent="0.25">
      <c r="A270" t="s">
        <v>2896</v>
      </c>
      <c r="H270" s="41">
        <f t="shared" si="24"/>
        <v>336</v>
      </c>
      <c r="I270" s="41" t="str">
        <f t="shared" si="26"/>
        <v>6486647100001579</v>
      </c>
      <c r="J270" s="41">
        <f t="shared" si="22"/>
        <v>16</v>
      </c>
      <c r="K270" s="69" t="str">
        <f t="shared" si="25"/>
        <v>08/10/18, 13:19:03 lorenzo franzetti karine.bedon@actemium.com 3 €61.5</v>
      </c>
      <c r="L270" s="70" t="str">
        <f t="shared" si="23"/>
        <v>08/10/18</v>
      </c>
    </row>
    <row r="271" spans="1:12" x14ac:dyDescent="0.25">
      <c r="A271" t="s">
        <v>2897</v>
      </c>
      <c r="H271" s="41">
        <f t="shared" si="24"/>
        <v>331</v>
      </c>
      <c r="I271" s="41" t="str">
        <f t="shared" si="26"/>
        <v>6486647100001579</v>
      </c>
      <c r="J271" s="41">
        <f t="shared" si="22"/>
        <v>16</v>
      </c>
      <c r="K271" s="69" t="str">
        <f t="shared" si="25"/>
        <v>08/10/18, 13:19:03 lorenzo franzetti karine.bedon@actemium.com 20 €18.35</v>
      </c>
      <c r="L271" s="70" t="str">
        <f t="shared" si="23"/>
        <v>08/10/18</v>
      </c>
    </row>
    <row r="272" spans="1:12" x14ac:dyDescent="0.25">
      <c r="A272" t="s">
        <v>2898</v>
      </c>
      <c r="H272" s="41">
        <f t="shared" si="24"/>
        <v>352</v>
      </c>
      <c r="I272" s="41" t="str">
        <f t="shared" si="26"/>
        <v>6486647100001579</v>
      </c>
      <c r="J272" s="41">
        <f t="shared" si="22"/>
        <v>16</v>
      </c>
      <c r="K272" s="69" t="str">
        <f t="shared" si="25"/>
        <v>08/10/18, 13:19:03 lorenzo franzetti karine.bedon@actemium.com 10 €4.91</v>
      </c>
      <c r="L272" s="70" t="str">
        <f t="shared" si="23"/>
        <v>08/10/18</v>
      </c>
    </row>
    <row r="273" spans="1:12" x14ac:dyDescent="0.25">
      <c r="A273" t="s">
        <v>2899</v>
      </c>
      <c r="H273" s="41">
        <f t="shared" si="24"/>
        <v>353</v>
      </c>
      <c r="I273" s="41" t="str">
        <f t="shared" si="26"/>
        <v>6486647100001579</v>
      </c>
      <c r="J273" s="41">
        <f t="shared" si="22"/>
        <v>16</v>
      </c>
      <c r="K273" s="69" t="str">
        <f t="shared" si="25"/>
        <v>08/10/18, 13:19:03 lorenzo franzetti karine.bedon@actemium.com 10 €4.91</v>
      </c>
      <c r="L273" s="70" t="str">
        <f t="shared" si="23"/>
        <v>08/10/18</v>
      </c>
    </row>
    <row r="274" spans="1:12" x14ac:dyDescent="0.25">
      <c r="A274" t="s">
        <v>2900</v>
      </c>
      <c r="H274" s="41">
        <f t="shared" si="24"/>
        <v>347</v>
      </c>
      <c r="I274" s="41" t="str">
        <f t="shared" si="26"/>
        <v>6486647100001579</v>
      </c>
      <c r="J274" s="41">
        <f t="shared" si="22"/>
        <v>16</v>
      </c>
      <c r="K274" s="69" t="str">
        <f t="shared" si="25"/>
        <v>08/10/18, 13:19:03 lorenzo franzetti karine.bedon@actemium.com 10 €13.32</v>
      </c>
      <c r="L274" s="70" t="str">
        <f t="shared" si="23"/>
        <v>08/10/18</v>
      </c>
    </row>
    <row r="275" spans="1:12" x14ac:dyDescent="0.25">
      <c r="A275" t="s">
        <v>2901</v>
      </c>
      <c r="H275" s="41">
        <f t="shared" si="24"/>
        <v>321</v>
      </c>
      <c r="I275" s="41" t="str">
        <f t="shared" si="26"/>
        <v>6486647100001578</v>
      </c>
      <c r="J275" s="41">
        <f t="shared" ref="J275:J338" si="27">LEN(I275)</f>
        <v>16</v>
      </c>
      <c r="K275" s="69" t="str">
        <f t="shared" si="25"/>
        <v>08/10/18, 09:55:59 marco duarte xavier.orriere@actemium.com 1 €61.5</v>
      </c>
      <c r="L275" s="70" t="str">
        <f t="shared" ref="L275:L338" si="28">IFERROR(MID(K275,1,FIND(",",K275,1)-1),"")</f>
        <v>08/10/18</v>
      </c>
    </row>
    <row r="276" spans="1:12" x14ac:dyDescent="0.25">
      <c r="A276" t="s">
        <v>2902</v>
      </c>
      <c r="H276" s="41">
        <f t="shared" si="24"/>
        <v>341</v>
      </c>
      <c r="I276" s="41" t="str">
        <f t="shared" si="26"/>
        <v>6486647100001578</v>
      </c>
      <c r="J276" s="41">
        <f t="shared" si="27"/>
        <v>16</v>
      </c>
      <c r="K276" s="69" t="str">
        <f t="shared" si="25"/>
        <v>08/10/18, 09:55:59 marco duarte xavier.orriere@actemium.com 1 €0</v>
      </c>
      <c r="L276" s="70" t="str">
        <f t="shared" si="28"/>
        <v>08/10/18</v>
      </c>
    </row>
    <row r="277" spans="1:12" x14ac:dyDescent="0.25">
      <c r="A277" t="s">
        <v>2903</v>
      </c>
      <c r="H277" s="41">
        <f t="shared" si="24"/>
        <v>346</v>
      </c>
      <c r="I277" s="41" t="str">
        <f t="shared" si="26"/>
        <v>6486647100001578</v>
      </c>
      <c r="J277" s="41">
        <f t="shared" si="27"/>
        <v>16</v>
      </c>
      <c r="K277" s="69" t="str">
        <f t="shared" si="25"/>
        <v>08/10/18, 09:55:59 marco duarte xavier.orriere@actemium.com 1 €0</v>
      </c>
      <c r="L277" s="70" t="str">
        <f t="shared" si="28"/>
        <v>08/10/18</v>
      </c>
    </row>
    <row r="278" spans="1:12" x14ac:dyDescent="0.25">
      <c r="A278" t="s">
        <v>2904</v>
      </c>
      <c r="H278" s="41">
        <f t="shared" si="24"/>
        <v>351</v>
      </c>
      <c r="I278" s="41" t="str">
        <f t="shared" si="26"/>
        <v>6486647100001577</v>
      </c>
      <c r="J278" s="41">
        <f t="shared" si="27"/>
        <v>16</v>
      </c>
      <c r="K278" s="69" t="str">
        <f t="shared" si="25"/>
        <v>08/10/18, 06:07:00 lorenzo franzetti lorenzo.franzetti@actemium.com 1 €39.85</v>
      </c>
      <c r="L278" s="70" t="str">
        <f t="shared" si="28"/>
        <v>08/10/18</v>
      </c>
    </row>
    <row r="279" spans="1:12" x14ac:dyDescent="0.25">
      <c r="A279" t="s">
        <v>2905</v>
      </c>
      <c r="H279" s="41">
        <f t="shared" si="24"/>
        <v>351</v>
      </c>
      <c r="I279" s="41" t="str">
        <f t="shared" si="26"/>
        <v>6486647100001576</v>
      </c>
      <c r="J279" s="41">
        <f t="shared" si="27"/>
        <v>16</v>
      </c>
      <c r="K279" s="69" t="str">
        <f t="shared" si="25"/>
        <v>05/10/18, 09:43:29 eric sanchez-clary eric.sanchez-clary.external@airbus.com 1 €39.85</v>
      </c>
      <c r="L279" s="70" t="str">
        <f t="shared" si="28"/>
        <v>05/10/18</v>
      </c>
    </row>
    <row r="280" spans="1:12" x14ac:dyDescent="0.25">
      <c r="A280" t="s">
        <v>2906</v>
      </c>
      <c r="H280" s="41">
        <f t="shared" si="24"/>
        <v>340</v>
      </c>
      <c r="I280" s="41" t="str">
        <f t="shared" si="26"/>
        <v>6486647100001576</v>
      </c>
      <c r="J280" s="41">
        <f t="shared" si="27"/>
        <v>16</v>
      </c>
      <c r="K280" s="69" t="str">
        <f t="shared" si="25"/>
        <v>05/10/18, 09:43:29 eric sanchez-clary eric.sanchez-clary.external@airbus.com 2 €61.5</v>
      </c>
      <c r="L280" s="70" t="str">
        <f t="shared" si="28"/>
        <v>05/10/18</v>
      </c>
    </row>
    <row r="281" spans="1:12" x14ac:dyDescent="0.25">
      <c r="A281" t="s">
        <v>2907</v>
      </c>
      <c r="H281" s="41">
        <f t="shared" si="24"/>
        <v>335</v>
      </c>
      <c r="I281" s="41" t="str">
        <f t="shared" si="26"/>
        <v>6486647100001576</v>
      </c>
      <c r="J281" s="41">
        <f t="shared" si="27"/>
        <v>16</v>
      </c>
      <c r="K281" s="69" t="str">
        <f t="shared" si="25"/>
        <v>05/10/18, 09:43:29 eric sanchez-clary eric.sanchez-clary.external@airbus.com 10 €18.35</v>
      </c>
      <c r="L281" s="70" t="str">
        <f t="shared" si="28"/>
        <v>05/10/18</v>
      </c>
    </row>
    <row r="282" spans="1:12" x14ac:dyDescent="0.25">
      <c r="A282" t="s">
        <v>2908</v>
      </c>
      <c r="H282" s="41">
        <f t="shared" si="24"/>
        <v>367</v>
      </c>
      <c r="I282" s="41" t="str">
        <f t="shared" si="26"/>
        <v>6486647100001576</v>
      </c>
      <c r="J282" s="41">
        <f t="shared" si="27"/>
        <v>16</v>
      </c>
      <c r="K282" s="69" t="str">
        <f t="shared" si="25"/>
        <v>05/10/18, 09:43:29 eric sanchez-clary eric.sanchez-clary.external@airbus.com 20 €0</v>
      </c>
      <c r="L282" s="70" t="str">
        <f t="shared" si="28"/>
        <v>05/10/18</v>
      </c>
    </row>
    <row r="283" spans="1:12" x14ac:dyDescent="0.25">
      <c r="A283" t="s">
        <v>2909</v>
      </c>
      <c r="H283" s="41">
        <f t="shared" si="24"/>
        <v>368</v>
      </c>
      <c r="I283" s="41" t="str">
        <f t="shared" si="26"/>
        <v>6486647100001576</v>
      </c>
      <c r="J283" s="41">
        <f t="shared" si="27"/>
        <v>16</v>
      </c>
      <c r="K283" s="69" t="str">
        <f t="shared" si="25"/>
        <v>05/10/18, 09:43:29 eric sanchez-clary eric.sanchez-clary.external@airbus.com 5 €0</v>
      </c>
      <c r="L283" s="70" t="str">
        <f t="shared" si="28"/>
        <v>05/10/18</v>
      </c>
    </row>
    <row r="284" spans="1:12" x14ac:dyDescent="0.25">
      <c r="A284" t="s">
        <v>2910</v>
      </c>
      <c r="H284" s="41">
        <f t="shared" si="24"/>
        <v>360</v>
      </c>
      <c r="I284" s="41" t="str">
        <f t="shared" si="26"/>
        <v>6486647100001576</v>
      </c>
      <c r="J284" s="41">
        <f t="shared" si="27"/>
        <v>16</v>
      </c>
      <c r="K284" s="69" t="str">
        <f t="shared" si="25"/>
        <v>05/10/18, 09:43:29 eric sanchez-clary eric.sanchez-clary.external@airbus.com 3 €0</v>
      </c>
      <c r="L284" s="70" t="str">
        <f t="shared" si="28"/>
        <v>05/10/18</v>
      </c>
    </row>
    <row r="285" spans="1:12" x14ac:dyDescent="0.25">
      <c r="A285" t="s">
        <v>2911</v>
      </c>
      <c r="H285" s="41">
        <f t="shared" si="24"/>
        <v>365</v>
      </c>
      <c r="I285" s="41" t="str">
        <f t="shared" si="26"/>
        <v>6486647100001576</v>
      </c>
      <c r="J285" s="41">
        <f t="shared" si="27"/>
        <v>16</v>
      </c>
      <c r="K285" s="69" t="str">
        <f t="shared" si="25"/>
        <v>05/10/18, 09:43:29 eric sanchez-clary eric.sanchez-clary.external@airbus.com 5 €0</v>
      </c>
      <c r="L285" s="70" t="str">
        <f t="shared" si="28"/>
        <v>05/10/18</v>
      </c>
    </row>
    <row r="286" spans="1:12" x14ac:dyDescent="0.25">
      <c r="A286" t="s">
        <v>2912</v>
      </c>
      <c r="H286" s="41">
        <f t="shared" si="24"/>
        <v>361</v>
      </c>
      <c r="I286" s="41" t="str">
        <f t="shared" si="26"/>
        <v>6486647100001576</v>
      </c>
      <c r="J286" s="41">
        <f t="shared" si="27"/>
        <v>16</v>
      </c>
      <c r="K286" s="69" t="str">
        <f t="shared" si="25"/>
        <v>05/10/18, 09:43:29 eric sanchez-clary eric.sanchez-clary.external@airbus.com 1 €0</v>
      </c>
      <c r="L286" s="70" t="str">
        <f t="shared" si="28"/>
        <v>05/10/18</v>
      </c>
    </row>
    <row r="287" spans="1:12" x14ac:dyDescent="0.25">
      <c r="A287" t="s">
        <v>2913</v>
      </c>
      <c r="H287" s="41">
        <f t="shared" si="24"/>
        <v>371</v>
      </c>
      <c r="I287" s="41" t="str">
        <f t="shared" si="26"/>
        <v>6486647100001576</v>
      </c>
      <c r="J287" s="41">
        <f t="shared" si="27"/>
        <v>16</v>
      </c>
      <c r="K287" s="69" t="str">
        <f t="shared" si="25"/>
        <v>05/10/18, 09:43:29 eric sanchez-clary eric.sanchez-clary.external@airbus.com 1 €0</v>
      </c>
      <c r="L287" s="70" t="str">
        <f t="shared" si="28"/>
        <v>05/10/18</v>
      </c>
    </row>
    <row r="288" spans="1:12" x14ac:dyDescent="0.25">
      <c r="A288" t="s">
        <v>2914</v>
      </c>
      <c r="H288" s="41">
        <f t="shared" si="24"/>
        <v>353</v>
      </c>
      <c r="I288" s="41" t="str">
        <f t="shared" si="26"/>
        <v>6486647100001575</v>
      </c>
      <c r="J288" s="41">
        <f t="shared" si="27"/>
        <v>16</v>
      </c>
      <c r="K288" s="69" t="str">
        <f t="shared" si="25"/>
        <v>04/10/18, 12:47:39 MAXIME SANDRE maxime.sandre@actemium.com 5 €0</v>
      </c>
      <c r="L288" s="70" t="str">
        <f t="shared" si="28"/>
        <v>04/10/18</v>
      </c>
    </row>
    <row r="289" spans="1:12" x14ac:dyDescent="0.25">
      <c r="A289" t="s">
        <v>2915</v>
      </c>
      <c r="H289" s="41">
        <f t="shared" si="24"/>
        <v>353</v>
      </c>
      <c r="I289" s="41" t="str">
        <f t="shared" si="26"/>
        <v>6486647100001574</v>
      </c>
      <c r="J289" s="41">
        <f t="shared" si="27"/>
        <v>16</v>
      </c>
      <c r="K289" s="69" t="str">
        <f t="shared" si="25"/>
        <v>04/10/18, 06:44:47 alexis tamowski alexis.tamowski@actemium.com 240 €3.71</v>
      </c>
      <c r="L289" s="70" t="str">
        <f t="shared" si="28"/>
        <v>04/10/18</v>
      </c>
    </row>
    <row r="290" spans="1:12" x14ac:dyDescent="0.25">
      <c r="A290" t="s">
        <v>2916</v>
      </c>
      <c r="H290" s="41">
        <f t="shared" si="24"/>
        <v>352</v>
      </c>
      <c r="I290" s="41" t="str">
        <f t="shared" si="26"/>
        <v>6486647100001574</v>
      </c>
      <c r="J290" s="41">
        <f t="shared" si="27"/>
        <v>16</v>
      </c>
      <c r="K290" s="69" t="str">
        <f t="shared" si="25"/>
        <v>04/10/18, 06:44:47 alexis tamowski alexis.tamowski@actemium.com 120 €3.71</v>
      </c>
      <c r="L290" s="70" t="str">
        <f t="shared" si="28"/>
        <v>04/10/18</v>
      </c>
    </row>
    <row r="291" spans="1:12" x14ac:dyDescent="0.25">
      <c r="A291" t="s">
        <v>2917</v>
      </c>
      <c r="H291" s="41">
        <f t="shared" si="24"/>
        <v>364</v>
      </c>
      <c r="I291" s="41" t="str">
        <f t="shared" si="26"/>
        <v>6486647100001574</v>
      </c>
      <c r="J291" s="41">
        <f t="shared" si="27"/>
        <v>16</v>
      </c>
      <c r="K291" s="69" t="str">
        <f t="shared" si="25"/>
        <v>04/10/18, 06:44:47 alexis tamowski alexis.tamowski@actemium.com 10 €1.11</v>
      </c>
      <c r="L291" s="70" t="str">
        <f t="shared" si="28"/>
        <v>04/10/18</v>
      </c>
    </row>
    <row r="292" spans="1:12" x14ac:dyDescent="0.25">
      <c r="A292" t="s">
        <v>2918</v>
      </c>
      <c r="H292" s="41">
        <f t="shared" si="24"/>
        <v>354</v>
      </c>
      <c r="I292" s="41" t="str">
        <f t="shared" si="26"/>
        <v>6486647100001574</v>
      </c>
      <c r="J292" s="41">
        <f t="shared" si="27"/>
        <v>16</v>
      </c>
      <c r="K292" s="69" t="str">
        <f t="shared" si="25"/>
        <v>04/10/18, 06:44:47 alexis tamowski alexis.tamowski@actemium.com 6 €6.52</v>
      </c>
      <c r="L292" s="70" t="str">
        <f t="shared" si="28"/>
        <v>04/10/18</v>
      </c>
    </row>
    <row r="293" spans="1:12" x14ac:dyDescent="0.25">
      <c r="A293" t="s">
        <v>2919</v>
      </c>
      <c r="H293" s="41">
        <f t="shared" si="24"/>
        <v>329</v>
      </c>
      <c r="I293" s="41" t="str">
        <f t="shared" si="26"/>
        <v>6486647100001574</v>
      </c>
      <c r="J293" s="41">
        <f t="shared" si="27"/>
        <v>16</v>
      </c>
      <c r="K293" s="69" t="str">
        <f t="shared" si="25"/>
        <v>04/10/18, 06:44:47 alexis tamowski alexis.tamowski@actemium.com 15 €18.35</v>
      </c>
      <c r="L293" s="70" t="str">
        <f t="shared" si="28"/>
        <v>04/10/18</v>
      </c>
    </row>
    <row r="294" spans="1:12" x14ac:dyDescent="0.25">
      <c r="A294" t="s">
        <v>2920</v>
      </c>
      <c r="H294" s="41">
        <f t="shared" si="24"/>
        <v>345</v>
      </c>
      <c r="I294" s="41" t="str">
        <f t="shared" si="26"/>
        <v>6486647100001574</v>
      </c>
      <c r="J294" s="41">
        <f t="shared" si="27"/>
        <v>16</v>
      </c>
      <c r="K294" s="69" t="str">
        <f t="shared" si="25"/>
        <v>04/10/18, 06:44:47 alexis tamowski alexis.tamowski@actemium.com 30 €11.9</v>
      </c>
      <c r="L294" s="70" t="str">
        <f t="shared" si="28"/>
        <v>04/10/18</v>
      </c>
    </row>
    <row r="295" spans="1:12" x14ac:dyDescent="0.25">
      <c r="A295" t="s">
        <v>2921</v>
      </c>
      <c r="H295" s="41">
        <f t="shared" si="24"/>
        <v>344</v>
      </c>
      <c r="I295" s="41" t="str">
        <f t="shared" si="26"/>
        <v>6486647100001574</v>
      </c>
      <c r="J295" s="41">
        <f t="shared" si="27"/>
        <v>16</v>
      </c>
      <c r="K295" s="69" t="str">
        <f t="shared" si="25"/>
        <v>04/10/18, 06:44:47 alexis tamowski alexis.tamowski@actemium.com 30 €11.9</v>
      </c>
      <c r="L295" s="70" t="str">
        <f t="shared" si="28"/>
        <v>04/10/18</v>
      </c>
    </row>
    <row r="296" spans="1:12" x14ac:dyDescent="0.25">
      <c r="A296" t="s">
        <v>2922</v>
      </c>
      <c r="H296" s="41">
        <f t="shared" si="24"/>
        <v>348</v>
      </c>
      <c r="I296" s="41" t="str">
        <f t="shared" si="26"/>
        <v>6486647100001573</v>
      </c>
      <c r="J296" s="41">
        <f t="shared" si="27"/>
        <v>16</v>
      </c>
      <c r="K296" s="69" t="str">
        <f t="shared" si="25"/>
        <v>04/10/18, 06:42:55 Vincent PASCAL vincent.pascal@actemium.com 15 €3.17</v>
      </c>
      <c r="L296" s="70" t="str">
        <f t="shared" si="28"/>
        <v>04/10/18</v>
      </c>
    </row>
    <row r="297" spans="1:12" x14ac:dyDescent="0.25">
      <c r="A297" t="s">
        <v>2923</v>
      </c>
      <c r="H297" s="41">
        <f t="shared" si="24"/>
        <v>323</v>
      </c>
      <c r="I297" s="41" t="str">
        <f t="shared" si="26"/>
        <v>6486647100001573</v>
      </c>
      <c r="J297" s="41">
        <f t="shared" si="27"/>
        <v>16</v>
      </c>
      <c r="K297" s="69" t="str">
        <f t="shared" si="25"/>
        <v>04/10/18, 06:42:55 Vincent PASCAL vincent.pascal@actemium.com 15 €18.35</v>
      </c>
      <c r="L297" s="70" t="str">
        <f t="shared" si="28"/>
        <v>04/10/18</v>
      </c>
    </row>
    <row r="298" spans="1:12" x14ac:dyDescent="0.25">
      <c r="A298" t="s">
        <v>2924</v>
      </c>
      <c r="H298" s="41">
        <f t="shared" si="24"/>
        <v>360</v>
      </c>
      <c r="I298" s="41" t="str">
        <f t="shared" si="26"/>
        <v>6486647100001572</v>
      </c>
      <c r="J298" s="41">
        <f t="shared" si="27"/>
        <v>16</v>
      </c>
      <c r="K298" s="69" t="str">
        <f t="shared" si="25"/>
        <v>03/10/18, 13:31:27 Florian Saisset florian.saisset@actemium.com 2 €0</v>
      </c>
      <c r="L298" s="70" t="str">
        <f t="shared" si="28"/>
        <v>03/10/18</v>
      </c>
    </row>
    <row r="299" spans="1:12" x14ac:dyDescent="0.25">
      <c r="A299" t="s">
        <v>2925</v>
      </c>
      <c r="H299" s="41">
        <f t="shared" si="24"/>
        <v>355</v>
      </c>
      <c r="I299" s="41" t="str">
        <f t="shared" si="26"/>
        <v>6486647100001572</v>
      </c>
      <c r="J299" s="41">
        <f t="shared" si="27"/>
        <v>16</v>
      </c>
      <c r="K299" s="69" t="str">
        <f t="shared" si="25"/>
        <v>03/10/18, 13:31:27 Florian Saisset florian.saisset@actemium.com 5 €0</v>
      </c>
      <c r="L299" s="70" t="str">
        <f t="shared" si="28"/>
        <v>03/10/18</v>
      </c>
    </row>
    <row r="300" spans="1:12" x14ac:dyDescent="0.25">
      <c r="A300" t="s">
        <v>2926</v>
      </c>
      <c r="H300" s="41">
        <f t="shared" si="24"/>
        <v>355</v>
      </c>
      <c r="I300" s="41" t="str">
        <f t="shared" si="26"/>
        <v>6486647100001570</v>
      </c>
      <c r="J300" s="41">
        <f t="shared" si="27"/>
        <v>16</v>
      </c>
      <c r="K300" s="69" t="str">
        <f t="shared" si="25"/>
        <v>02/10/18, 12:07:14 Alexis CODEVELLE alexis.codevelle@actemium.com 10 €3.71</v>
      </c>
      <c r="L300" s="70" t="str">
        <f t="shared" si="28"/>
        <v>02/10/18</v>
      </c>
    </row>
    <row r="301" spans="1:12" x14ac:dyDescent="0.25">
      <c r="A301" t="s">
        <v>2927</v>
      </c>
      <c r="H301" s="41">
        <f t="shared" si="24"/>
        <v>344</v>
      </c>
      <c r="I301" s="41" t="str">
        <f t="shared" si="26"/>
        <v>6486647100001570</v>
      </c>
      <c r="J301" s="41">
        <f t="shared" si="27"/>
        <v>16</v>
      </c>
      <c r="K301" s="69" t="str">
        <f t="shared" si="25"/>
        <v>02/10/18, 12:07:14 Alexis CODEVELLE alexis.codevelle@actemium.com 1 €6.59</v>
      </c>
      <c r="L301" s="70" t="str">
        <f t="shared" si="28"/>
        <v>02/10/18</v>
      </c>
    </row>
    <row r="302" spans="1:12" x14ac:dyDescent="0.25">
      <c r="A302" t="s">
        <v>2928</v>
      </c>
      <c r="H302" s="41">
        <f t="shared" si="24"/>
        <v>341</v>
      </c>
      <c r="I302" s="41" t="str">
        <f t="shared" si="26"/>
        <v>6486647100001570</v>
      </c>
      <c r="J302" s="41">
        <f t="shared" si="27"/>
        <v>16</v>
      </c>
      <c r="K302" s="69" t="str">
        <f t="shared" si="25"/>
        <v>02/10/18, 12:07:14 Alexis CODEVELLE alexis.codevelle@actemium.com 10 €3.95</v>
      </c>
      <c r="L302" s="70" t="str">
        <f t="shared" si="28"/>
        <v>02/10/18</v>
      </c>
    </row>
    <row r="303" spans="1:12" x14ac:dyDescent="0.25">
      <c r="A303" t="s">
        <v>2929</v>
      </c>
      <c r="H303" s="41">
        <f t="shared" si="24"/>
        <v>335</v>
      </c>
      <c r="I303" s="41" t="str">
        <f t="shared" si="26"/>
        <v>6486647100001570</v>
      </c>
      <c r="J303" s="41">
        <f t="shared" si="27"/>
        <v>16</v>
      </c>
      <c r="K303" s="69" t="str">
        <f t="shared" si="25"/>
        <v>02/10/18, 12:07:14 Alexis CODEVELLE alexis.codevelle@actemium.com 5 €7.51</v>
      </c>
      <c r="L303" s="70" t="str">
        <f t="shared" si="28"/>
        <v>02/10/18</v>
      </c>
    </row>
    <row r="304" spans="1:12" x14ac:dyDescent="0.25">
      <c r="A304" t="s">
        <v>2930</v>
      </c>
      <c r="H304" s="41">
        <f t="shared" si="24"/>
        <v>353</v>
      </c>
      <c r="I304" s="41" t="str">
        <f t="shared" si="26"/>
        <v>6486647100001570</v>
      </c>
      <c r="J304" s="41">
        <f t="shared" si="27"/>
        <v>16</v>
      </c>
      <c r="K304" s="69" t="str">
        <f t="shared" si="25"/>
        <v>02/10/18, 12:07:14 Alexis CODEVELLE alexis.codevelle@actemium.com 1 €16.88</v>
      </c>
      <c r="L304" s="70" t="str">
        <f t="shared" si="28"/>
        <v>02/10/18</v>
      </c>
    </row>
    <row r="305" spans="1:12" x14ac:dyDescent="0.25">
      <c r="A305" t="s">
        <v>2931</v>
      </c>
      <c r="H305" s="41">
        <f t="shared" si="24"/>
        <v>339</v>
      </c>
      <c r="I305" s="41" t="str">
        <f t="shared" si="26"/>
        <v>6486647100001569</v>
      </c>
      <c r="J305" s="41">
        <f t="shared" si="27"/>
        <v>16</v>
      </c>
      <c r="K305" s="69" t="str">
        <f t="shared" si="25"/>
        <v>02/10/18, 06:22:03 Julien Lafitte julien.lafitte@actemium.com 1 €12.9</v>
      </c>
      <c r="L305" s="70" t="str">
        <f t="shared" si="28"/>
        <v>02/10/18</v>
      </c>
    </row>
    <row r="306" spans="1:12" x14ac:dyDescent="0.25">
      <c r="A306" t="s">
        <v>2932</v>
      </c>
      <c r="H306" s="41">
        <f t="shared" si="24"/>
        <v>333</v>
      </c>
      <c r="I306" s="41" t="str">
        <f t="shared" si="26"/>
        <v>6486647100001569</v>
      </c>
      <c r="J306" s="41">
        <f t="shared" si="27"/>
        <v>16</v>
      </c>
      <c r="K306" s="69" t="str">
        <f t="shared" si="25"/>
        <v>02/10/18, 06:22:03 Julien Lafitte julien.lafitte@actemium.com 1 €5.63</v>
      </c>
      <c r="L306" s="70" t="str">
        <f t="shared" si="28"/>
        <v>02/10/18</v>
      </c>
    </row>
    <row r="307" spans="1:12" x14ac:dyDescent="0.25">
      <c r="A307" t="s">
        <v>2933</v>
      </c>
      <c r="H307" s="41">
        <f t="shared" si="24"/>
        <v>392</v>
      </c>
      <c r="I307" s="41" t="str">
        <f t="shared" si="26"/>
        <v>6486647100001568</v>
      </c>
      <c r="J307" s="41">
        <f t="shared" si="27"/>
        <v>16</v>
      </c>
      <c r="K307" s="69" t="str">
        <f t="shared" si="25"/>
        <v>02/10/18, 06:01:59 Romain VERGNES romain.vergnes@actemium.com 5 €0</v>
      </c>
      <c r="L307" s="70" t="str">
        <f t="shared" si="28"/>
        <v>02/10/18</v>
      </c>
    </row>
    <row r="308" spans="1:12" x14ac:dyDescent="0.25">
      <c r="A308" t="s">
        <v>2934</v>
      </c>
      <c r="H308" s="41">
        <f t="shared" si="24"/>
        <v>350</v>
      </c>
      <c r="I308" s="41" t="str">
        <f t="shared" si="26"/>
        <v>6486647100001568</v>
      </c>
      <c r="J308" s="41">
        <f t="shared" si="27"/>
        <v>16</v>
      </c>
      <c r="K308" s="69" t="str">
        <f t="shared" si="25"/>
        <v>02/10/18, 06:01:59 Romain VERGNES romain.vergnes@actemium.com 1 €61.5</v>
      </c>
      <c r="L308" s="70" t="str">
        <f t="shared" si="28"/>
        <v>02/10/18</v>
      </c>
    </row>
    <row r="309" spans="1:12" x14ac:dyDescent="0.25">
      <c r="A309" t="s">
        <v>2935</v>
      </c>
      <c r="H309" s="41">
        <f t="shared" si="24"/>
        <v>348</v>
      </c>
      <c r="I309" s="41" t="str">
        <f t="shared" si="26"/>
        <v>6486647100001568</v>
      </c>
      <c r="J309" s="41">
        <f t="shared" si="27"/>
        <v>16</v>
      </c>
      <c r="K309" s="69" t="str">
        <f t="shared" si="25"/>
        <v>02/10/18, 06:01:59 Romain VERGNES romain.vergnes@actemium.com 1 €59.5</v>
      </c>
      <c r="L309" s="70" t="str">
        <f t="shared" si="28"/>
        <v>02/10/18</v>
      </c>
    </row>
    <row r="310" spans="1:12" x14ac:dyDescent="0.25">
      <c r="A310" t="s">
        <v>2936</v>
      </c>
      <c r="H310" s="41">
        <f t="shared" si="24"/>
        <v>341</v>
      </c>
      <c r="I310" s="41" t="str">
        <f t="shared" si="26"/>
        <v>6486647100001567</v>
      </c>
      <c r="J310" s="41">
        <f t="shared" si="27"/>
        <v>16</v>
      </c>
      <c r="K310" s="69" t="str">
        <f t="shared" si="25"/>
        <v>01/10/18, 06:50:00 THEO SOULAGES xavier.orriere@actemium.com 1 €0</v>
      </c>
      <c r="L310" s="70" t="str">
        <f t="shared" si="28"/>
        <v>01/10/18</v>
      </c>
    </row>
    <row r="311" spans="1:12" x14ac:dyDescent="0.25">
      <c r="A311" t="s">
        <v>2937</v>
      </c>
      <c r="H311" s="41">
        <f t="shared" si="24"/>
        <v>346</v>
      </c>
      <c r="I311" s="41" t="str">
        <f t="shared" si="26"/>
        <v>6486647100001567</v>
      </c>
      <c r="J311" s="41">
        <f t="shared" si="27"/>
        <v>16</v>
      </c>
      <c r="K311" s="69" t="str">
        <f t="shared" si="25"/>
        <v>01/10/18, 06:50:00 THEO SOULAGES xavier.orriere@actemium.com 1 €0</v>
      </c>
      <c r="L311" s="70" t="str">
        <f t="shared" si="28"/>
        <v>01/10/18</v>
      </c>
    </row>
    <row r="312" spans="1:12" x14ac:dyDescent="0.25">
      <c r="A312" t="s">
        <v>2938</v>
      </c>
      <c r="H312" s="41">
        <f t="shared" si="24"/>
        <v>324</v>
      </c>
      <c r="I312" s="41" t="str">
        <f t="shared" si="26"/>
        <v>6486647100001566</v>
      </c>
      <c r="J312" s="41">
        <f t="shared" si="27"/>
        <v>16</v>
      </c>
      <c r="K312" s="69" t="str">
        <f t="shared" si="25"/>
        <v>01/10/18, 06:48:40 THEO SOULAGES xavier.orriere@actemium.com 1 €61.5</v>
      </c>
      <c r="L312" s="70" t="str">
        <f t="shared" si="28"/>
        <v>01/10/18</v>
      </c>
    </row>
    <row r="313" spans="1:12" x14ac:dyDescent="0.25">
      <c r="A313" t="s">
        <v>2939</v>
      </c>
      <c r="H313" s="41">
        <f t="shared" si="24"/>
        <v>335</v>
      </c>
      <c r="I313" s="41" t="str">
        <f t="shared" si="26"/>
        <v>6486647100001566</v>
      </c>
      <c r="J313" s="41">
        <f t="shared" si="27"/>
        <v>16</v>
      </c>
      <c r="K313" s="69" t="str">
        <f t="shared" si="25"/>
        <v>01/10/18, 06:48:40 THEO SOULAGES xavier.orriere@actemium.com 1 €12.9</v>
      </c>
      <c r="L313" s="70" t="str">
        <f t="shared" si="28"/>
        <v>01/10/18</v>
      </c>
    </row>
    <row r="314" spans="1:12" x14ac:dyDescent="0.25">
      <c r="A314" t="s">
        <v>2940</v>
      </c>
      <c r="H314" s="41">
        <f t="shared" si="24"/>
        <v>380</v>
      </c>
      <c r="I314" s="41" t="str">
        <f t="shared" si="26"/>
        <v>6486647100001565</v>
      </c>
      <c r="J314" s="41">
        <f t="shared" si="27"/>
        <v>16</v>
      </c>
      <c r="K314" s="69" t="str">
        <f t="shared" si="25"/>
        <v>28/09/18, 07:07:45 Romain VERGNES romain.vergnes@actemium.com 5 €0</v>
      </c>
      <c r="L314" s="70" t="str">
        <f t="shared" si="28"/>
        <v>28/09/18</v>
      </c>
    </row>
    <row r="315" spans="1:12" x14ac:dyDescent="0.25">
      <c r="A315" t="s">
        <v>2941</v>
      </c>
      <c r="H315" s="41">
        <f t="shared" si="24"/>
        <v>357</v>
      </c>
      <c r="I315" s="41" t="str">
        <f t="shared" si="26"/>
        <v>6486647100001564</v>
      </c>
      <c r="J315" s="41">
        <f t="shared" si="27"/>
        <v>16</v>
      </c>
      <c r="K315" s="69" t="str">
        <f t="shared" si="25"/>
        <v>28/09/18, 06:55:34 eric sanchez-clary eric.sanchez-clary.external@airbus.com 120 €3.71</v>
      </c>
      <c r="L315" s="70" t="str">
        <f t="shared" si="28"/>
        <v>28/09/18</v>
      </c>
    </row>
    <row r="316" spans="1:12" x14ac:dyDescent="0.25">
      <c r="A316" t="s">
        <v>2942</v>
      </c>
      <c r="H316" s="41">
        <f t="shared" si="24"/>
        <v>359</v>
      </c>
      <c r="I316" s="41" t="str">
        <f t="shared" si="26"/>
        <v>6486647100001564</v>
      </c>
      <c r="J316" s="41">
        <f t="shared" si="27"/>
        <v>16</v>
      </c>
      <c r="K316" s="69" t="str">
        <f t="shared" si="25"/>
        <v>28/09/18, 06:55:34 eric sanchez-clary eric.sanchez-clary.external@airbus.com 20 €6.64</v>
      </c>
      <c r="L316" s="70" t="str">
        <f t="shared" si="28"/>
        <v>28/09/18</v>
      </c>
    </row>
    <row r="317" spans="1:12" x14ac:dyDescent="0.25">
      <c r="A317" t="s">
        <v>2943</v>
      </c>
      <c r="H317" s="41">
        <f t="shared" si="24"/>
        <v>350</v>
      </c>
      <c r="I317" s="41" t="str">
        <f t="shared" si="26"/>
        <v>6486647100001564</v>
      </c>
      <c r="J317" s="41">
        <f t="shared" si="27"/>
        <v>16</v>
      </c>
      <c r="K317" s="69" t="str">
        <f t="shared" si="25"/>
        <v>28/09/18, 06:55:34 eric sanchez-clary eric.sanchez-clary.external@airbus.com 5 €14.5</v>
      </c>
      <c r="L317" s="70" t="str">
        <f t="shared" si="28"/>
        <v>28/09/18</v>
      </c>
    </row>
    <row r="318" spans="1:12" x14ac:dyDescent="0.25">
      <c r="A318" t="s">
        <v>2944</v>
      </c>
      <c r="H318" s="41">
        <f t="shared" si="24"/>
        <v>338</v>
      </c>
      <c r="I318" s="41" t="str">
        <f t="shared" si="26"/>
        <v>6486647100001564</v>
      </c>
      <c r="J318" s="41">
        <f t="shared" si="27"/>
        <v>16</v>
      </c>
      <c r="K318" s="69" t="str">
        <f t="shared" si="25"/>
        <v>28/09/18, 06:55:34 eric sanchez-clary eric.sanchez-clary.external@airbus.com 1 €61.5</v>
      </c>
      <c r="L318" s="70" t="str">
        <f t="shared" si="28"/>
        <v>28/09/18</v>
      </c>
    </row>
    <row r="319" spans="1:12" x14ac:dyDescent="0.25">
      <c r="A319" t="s">
        <v>2945</v>
      </c>
      <c r="H319" s="41">
        <f t="shared" si="24"/>
        <v>368</v>
      </c>
      <c r="I319" s="41" t="str">
        <f t="shared" si="26"/>
        <v>6486647100001564</v>
      </c>
      <c r="J319" s="41">
        <f t="shared" si="27"/>
        <v>16</v>
      </c>
      <c r="K319" s="69" t="str">
        <f t="shared" si="25"/>
        <v>28/09/18, 06:55:34 eric sanchez-clary eric.sanchez-clary.external@airbus.com 5 €0</v>
      </c>
      <c r="L319" s="70" t="str">
        <f t="shared" si="28"/>
        <v>28/09/18</v>
      </c>
    </row>
    <row r="320" spans="1:12" x14ac:dyDescent="0.25">
      <c r="A320" t="s">
        <v>2946</v>
      </c>
      <c r="H320" s="41">
        <f t="shared" si="24"/>
        <v>364</v>
      </c>
      <c r="I320" s="41" t="str">
        <f t="shared" si="26"/>
        <v>6486647100001564</v>
      </c>
      <c r="J320" s="41">
        <f t="shared" si="27"/>
        <v>16</v>
      </c>
      <c r="K320" s="69" t="str">
        <f t="shared" si="25"/>
        <v>28/09/18, 06:55:34 eric sanchez-clary eric.sanchez-clary.external@airbus.com 5 €0</v>
      </c>
      <c r="L320" s="70" t="str">
        <f t="shared" si="28"/>
        <v>28/09/18</v>
      </c>
    </row>
    <row r="321" spans="1:12" x14ac:dyDescent="0.25">
      <c r="A321" t="s">
        <v>2947</v>
      </c>
      <c r="H321" s="41">
        <f t="shared" si="24"/>
        <v>336</v>
      </c>
      <c r="I321" s="41" t="str">
        <f t="shared" si="26"/>
        <v>6486647100001564</v>
      </c>
      <c r="J321" s="41">
        <f t="shared" si="27"/>
        <v>16</v>
      </c>
      <c r="K321" s="69" t="str">
        <f t="shared" si="25"/>
        <v>28/09/18, 06:55:34 eric sanchez-clary eric.sanchez-clary.external@airbus.com 1 €59.5</v>
      </c>
      <c r="L321" s="70" t="str">
        <f t="shared" si="28"/>
        <v>28/09/18</v>
      </c>
    </row>
    <row r="322" spans="1:12" x14ac:dyDescent="0.25">
      <c r="A322" t="s">
        <v>2948</v>
      </c>
      <c r="H322" s="41">
        <f t="shared" ref="H322:H385" si="29">LEN(A322)</f>
        <v>359</v>
      </c>
      <c r="I322" s="41" t="str">
        <f t="shared" si="26"/>
        <v>6486647100001564</v>
      </c>
      <c r="J322" s="41">
        <f t="shared" si="27"/>
        <v>16</v>
      </c>
      <c r="K322" s="69" t="str">
        <f t="shared" ref="K322:K385" si="30">IFERROR(TEXT(DATE(RIGHT(MID(A322,FIND("µ",SUBSTITUTE(A322,",","µ",1))+2,FIND("µ",SUBSTITUTE(A322,",","µ",2))-FIND("µ",SUBSTITUTE(A322,",","µ",1))+4),4),MONTH(1&amp;MID(MID(A322,FIND("µ",SUBSTITUTE(A322,",","µ",1))+2,FIND("µ",SUBSTITUTE(A322,",","µ",2))-FIND("µ",SUBSTITUTE(A322,",","µ",1))+4),1,FIND(" ",MID(A322,FIND("µ",SUBSTITUTE(A322,",","µ",1))+2,FIND("µ",SUBSTITUTE(A322,",","µ",2))-FIND("µ",SUBSTITUTE(A322,",","µ",1))+4))-1)),MID(MID(A322,FIND("µ",SUBSTITUTE(A322,",","µ",1))+2,FIND("µ",SUBSTITUTE(A322,",","µ",2))-FIND("µ",SUBSTITUTE(A322,",","µ",1))+4),FIND(" ",MID(A322,FIND("µ",SUBSTITUTE(A322,",","µ",1))+2,FIND("µ",SUBSTITUTE(A322,",","µ",2))-FIND("µ",SUBSTITUTE(A322,",","µ",1))+4))+1,2)),"JJ/MM/AA") &amp;","&amp;" "&amp; TEXT(VALUE(MID(A322,FIND(""",""",A322)+3,10)),"hh:mm:ss")&amp;" "&amp;MID(A322,FIND("µ",SUBSTITUTE(A322,",","µ",4))+2,FIND("µ",SUBSTITUTE(A322,",","µ",5))-FIND("µ",SUBSTITUTE(A322,",","µ",4))-3) &amp;" "&amp;MID(A322,FIND("µ",SUBSTITUTE(A322,",","µ",20))+2,FIND("µ",SUBSTITUTE(A322,",","µ",21))-FIND("µ",SUBSTITUTE(A322,",","µ",20))-3)&amp;" "&amp;MID(A322,FIND("µ",SUBSTITUTE(A322,",","µ",25))+2,FIND("µ",SUBSTITUTE(A322,",","µ",26))-FIND("µ",SUBSTITUTE(A322,",","µ",25))-3)&amp;" "&amp;"€"&amp;MID(A322,FIND("µ",SUBSTITUTE(A322,",","µ",26))+2,FIND("µ",SUBSTITUTE(A322,",","µ",27))-FIND("µ",SUBSTITUTE(A322,",","µ",26))-3),"NA")</f>
        <v>28/09/18, 06:55:34 eric sanchez-clary eric.sanchez-clary.external@airbus.com 20 €6.64</v>
      </c>
      <c r="L322" s="70" t="str">
        <f t="shared" si="28"/>
        <v>28/09/18</v>
      </c>
    </row>
    <row r="323" spans="1:12" x14ac:dyDescent="0.25">
      <c r="A323" t="s">
        <v>2949</v>
      </c>
      <c r="H323" s="41">
        <f t="shared" si="29"/>
        <v>360</v>
      </c>
      <c r="I323" s="41" t="str">
        <f t="shared" ref="I323:I386" si="31">IFERROR(MID(A323,1,FIND(",",A323,1)-1),"")</f>
        <v>6486647100001564</v>
      </c>
      <c r="J323" s="41">
        <f t="shared" si="27"/>
        <v>16</v>
      </c>
      <c r="K323" s="69" t="str">
        <f t="shared" si="30"/>
        <v>28/09/18, 06:55:34 eric sanchez-clary eric.sanchez-clary.external@airbus.com 20 €6.64</v>
      </c>
      <c r="L323" s="70" t="str">
        <f t="shared" si="28"/>
        <v>28/09/18</v>
      </c>
    </row>
    <row r="324" spans="1:12" x14ac:dyDescent="0.25">
      <c r="A324" t="s">
        <v>2950</v>
      </c>
      <c r="H324" s="41">
        <f t="shared" si="29"/>
        <v>356</v>
      </c>
      <c r="I324" s="41" t="str">
        <f t="shared" si="31"/>
        <v>6486647100001564</v>
      </c>
      <c r="J324" s="41">
        <f t="shared" si="27"/>
        <v>16</v>
      </c>
      <c r="K324" s="69" t="str">
        <f t="shared" si="30"/>
        <v>28/09/18, 06:55:34 eric sanchez-clary eric.sanchez-clary.external@airbus.com 120 €3.71</v>
      </c>
      <c r="L324" s="70" t="str">
        <f t="shared" si="28"/>
        <v>28/09/18</v>
      </c>
    </row>
    <row r="325" spans="1:12" x14ac:dyDescent="0.25">
      <c r="A325" t="s">
        <v>2951</v>
      </c>
      <c r="H325" s="41">
        <f t="shared" si="29"/>
        <v>348</v>
      </c>
      <c r="I325" s="41" t="str">
        <f t="shared" si="31"/>
        <v>6486647100001564</v>
      </c>
      <c r="J325" s="41">
        <f t="shared" si="27"/>
        <v>16</v>
      </c>
      <c r="K325" s="69" t="str">
        <f t="shared" si="30"/>
        <v>28/09/18, 06:55:34 eric sanchez-clary eric.sanchez-clary.external@airbus.com 3 €13.32</v>
      </c>
      <c r="L325" s="70" t="str">
        <f t="shared" si="28"/>
        <v>28/09/18</v>
      </c>
    </row>
    <row r="326" spans="1:12" x14ac:dyDescent="0.25">
      <c r="A326" t="s">
        <v>2952</v>
      </c>
      <c r="H326" s="41">
        <f t="shared" si="29"/>
        <v>355</v>
      </c>
      <c r="I326" s="41" t="str">
        <f t="shared" si="31"/>
        <v>6486647100001564</v>
      </c>
      <c r="J326" s="41">
        <f t="shared" si="27"/>
        <v>16</v>
      </c>
      <c r="K326" s="69" t="str">
        <f t="shared" si="30"/>
        <v>28/09/18, 06:55:34 eric sanchez-clary eric.sanchez-clary.external@airbus.com 72 €3.71</v>
      </c>
      <c r="L326" s="70" t="str">
        <f t="shared" si="28"/>
        <v>28/09/18</v>
      </c>
    </row>
    <row r="327" spans="1:12" x14ac:dyDescent="0.25">
      <c r="A327" t="s">
        <v>2953</v>
      </c>
      <c r="H327" s="41">
        <f t="shared" si="29"/>
        <v>356</v>
      </c>
      <c r="I327" s="41" t="str">
        <f t="shared" si="31"/>
        <v>6486647100001564</v>
      </c>
      <c r="J327" s="41">
        <f t="shared" si="27"/>
        <v>16</v>
      </c>
      <c r="K327" s="69" t="str">
        <f t="shared" si="30"/>
        <v>28/09/18, 06:55:34 eric sanchez-clary eric.sanchez-clary.external@airbus.com 72 €3.71</v>
      </c>
      <c r="L327" s="70" t="str">
        <f t="shared" si="28"/>
        <v>28/09/18</v>
      </c>
    </row>
    <row r="328" spans="1:12" x14ac:dyDescent="0.25">
      <c r="A328" t="s">
        <v>2954</v>
      </c>
      <c r="H328" s="41">
        <f t="shared" si="29"/>
        <v>358</v>
      </c>
      <c r="I328" s="41" t="str">
        <f t="shared" si="31"/>
        <v>6486647100001563</v>
      </c>
      <c r="J328" s="41">
        <f t="shared" si="27"/>
        <v>16</v>
      </c>
      <c r="K328" s="69" t="str">
        <f t="shared" si="30"/>
        <v>27/09/18, 13:41:25 David BARBANCHON david.barbanchon@actemium.com 3 €0</v>
      </c>
      <c r="L328" s="70" t="str">
        <f t="shared" si="28"/>
        <v>27/09/18</v>
      </c>
    </row>
    <row r="329" spans="1:12" x14ac:dyDescent="0.25">
      <c r="A329" t="s">
        <v>2955</v>
      </c>
      <c r="H329" s="41">
        <f t="shared" si="29"/>
        <v>365</v>
      </c>
      <c r="I329" s="41" t="str">
        <f t="shared" si="31"/>
        <v>6486647100001563</v>
      </c>
      <c r="J329" s="41">
        <f t="shared" si="27"/>
        <v>16</v>
      </c>
      <c r="K329" s="69" t="str">
        <f t="shared" si="30"/>
        <v>27/09/18, 13:41:25 David BARBANCHON david.barbanchon@actemium.com 2 €0</v>
      </c>
      <c r="L329" s="70" t="str">
        <f t="shared" si="28"/>
        <v>27/09/18</v>
      </c>
    </row>
    <row r="330" spans="1:12" x14ac:dyDescent="0.25">
      <c r="A330" t="s">
        <v>2956</v>
      </c>
      <c r="H330" s="41">
        <f t="shared" si="29"/>
        <v>411</v>
      </c>
      <c r="I330" s="41" t="str">
        <f t="shared" si="31"/>
        <v>6486647100001562</v>
      </c>
      <c r="J330" s="41">
        <f t="shared" si="27"/>
        <v>16</v>
      </c>
      <c r="K330" s="69" t="str">
        <f t="shared" si="30"/>
        <v>26/09/18, 08:20:54 Romain VERGNES romain.vergnes@actemium.com 5 €0</v>
      </c>
      <c r="L330" s="70" t="str">
        <f t="shared" si="28"/>
        <v>26/09/18</v>
      </c>
    </row>
    <row r="331" spans="1:12" x14ac:dyDescent="0.25">
      <c r="A331" t="s">
        <v>2957</v>
      </c>
      <c r="H331" s="41">
        <f t="shared" si="29"/>
        <v>354</v>
      </c>
      <c r="I331" s="41" t="str">
        <f t="shared" si="31"/>
        <v>6486647100001560</v>
      </c>
      <c r="J331" s="41">
        <f t="shared" si="27"/>
        <v>16</v>
      </c>
      <c r="K331" s="69" t="str">
        <f t="shared" si="30"/>
        <v>25/09/18, 12:17:10 Jean-Michel Loubens xavier.orriere@actemium.com 5 €22.3</v>
      </c>
      <c r="L331" s="70" t="str">
        <f t="shared" si="28"/>
        <v>25/09/18</v>
      </c>
    </row>
    <row r="332" spans="1:12" x14ac:dyDescent="0.25">
      <c r="A332" t="s">
        <v>2958</v>
      </c>
      <c r="H332" s="41">
        <f t="shared" si="29"/>
        <v>317</v>
      </c>
      <c r="I332" s="41" t="str">
        <f t="shared" si="31"/>
        <v>6486647100001559</v>
      </c>
      <c r="J332" s="41">
        <f t="shared" si="27"/>
        <v>16</v>
      </c>
      <c r="K332" s="69" t="str">
        <f t="shared" si="30"/>
        <v>24/09/18, 14:38:06 Romain VERGNES romain.vergnes@actemium.com 1 €61.5</v>
      </c>
      <c r="L332" s="70" t="str">
        <f t="shared" si="28"/>
        <v>24/09/18</v>
      </c>
    </row>
    <row r="333" spans="1:12" x14ac:dyDescent="0.25">
      <c r="A333" t="s">
        <v>2959</v>
      </c>
      <c r="H333" s="41">
        <f t="shared" si="29"/>
        <v>315</v>
      </c>
      <c r="I333" s="41" t="str">
        <f t="shared" si="31"/>
        <v>6486647100001559</v>
      </c>
      <c r="J333" s="41">
        <f t="shared" si="27"/>
        <v>16</v>
      </c>
      <c r="K333" s="69" t="str">
        <f t="shared" si="30"/>
        <v>24/09/18, 14:38:06 Romain VERGNES romain.vergnes@actemium.com 1 €59.5</v>
      </c>
      <c r="L333" s="70" t="str">
        <f t="shared" si="28"/>
        <v>24/09/18</v>
      </c>
    </row>
    <row r="334" spans="1:12" x14ac:dyDescent="0.25">
      <c r="A334" t="s">
        <v>2960</v>
      </c>
      <c r="H334" s="41">
        <f t="shared" si="29"/>
        <v>395</v>
      </c>
      <c r="I334" s="41" t="str">
        <f t="shared" si="31"/>
        <v>6486647100001558</v>
      </c>
      <c r="J334" s="41">
        <f t="shared" si="27"/>
        <v>16</v>
      </c>
      <c r="K334" s="69" t="str">
        <f t="shared" si="30"/>
        <v>24/09/18, 09:02:40 jean-luc CEBE jean-luc.cebe@actemium.com 2 €14.5</v>
      </c>
      <c r="L334" s="70" t="str">
        <f t="shared" si="28"/>
        <v>24/09/18</v>
      </c>
    </row>
    <row r="335" spans="1:12" x14ac:dyDescent="0.25">
      <c r="A335" t="s">
        <v>2961</v>
      </c>
      <c r="H335" s="41">
        <f t="shared" si="29"/>
        <v>359</v>
      </c>
      <c r="I335" s="41" t="str">
        <f t="shared" si="31"/>
        <v>6486647100001558</v>
      </c>
      <c r="J335" s="41">
        <f t="shared" si="27"/>
        <v>16</v>
      </c>
      <c r="K335" s="69" t="str">
        <f t="shared" si="30"/>
        <v>24/09/18, 09:02:40 jean-luc CEBE jean-luc.cebe@actemium.com 4 €0</v>
      </c>
      <c r="L335" s="70" t="str">
        <f t="shared" si="28"/>
        <v>24/09/18</v>
      </c>
    </row>
    <row r="336" spans="1:12" x14ac:dyDescent="0.25">
      <c r="A336" t="s">
        <v>2962</v>
      </c>
      <c r="H336" s="41">
        <f t="shared" si="29"/>
        <v>388</v>
      </c>
      <c r="I336" s="41" t="str">
        <f t="shared" si="31"/>
        <v>6486647100001558</v>
      </c>
      <c r="J336" s="41">
        <f t="shared" si="27"/>
        <v>16</v>
      </c>
      <c r="K336" s="69" t="str">
        <f t="shared" si="30"/>
        <v>24/09/18, 09:02:40 jean-luc CEBE jean-luc.cebe@actemium.com 3 €5.63</v>
      </c>
      <c r="L336" s="70" t="str">
        <f t="shared" si="28"/>
        <v>24/09/18</v>
      </c>
    </row>
    <row r="337" spans="1:12" x14ac:dyDescent="0.25">
      <c r="A337" t="s">
        <v>2963</v>
      </c>
      <c r="H337" s="41">
        <f t="shared" si="29"/>
        <v>393</v>
      </c>
      <c r="I337" s="41" t="str">
        <f t="shared" si="31"/>
        <v>6486647100001558</v>
      </c>
      <c r="J337" s="41">
        <f t="shared" si="27"/>
        <v>16</v>
      </c>
      <c r="K337" s="69" t="str">
        <f t="shared" si="30"/>
        <v>24/09/18, 09:02:40 jean-luc CEBE jean-luc.cebe@actemium.com 4 €11.9</v>
      </c>
      <c r="L337" s="70" t="str">
        <f t="shared" si="28"/>
        <v>24/09/18</v>
      </c>
    </row>
    <row r="338" spans="1:12" x14ac:dyDescent="0.25">
      <c r="A338" t="s">
        <v>2964</v>
      </c>
      <c r="H338" s="41">
        <f t="shared" si="29"/>
        <v>363</v>
      </c>
      <c r="I338" s="41" t="str">
        <f t="shared" si="31"/>
        <v>6486647100001557</v>
      </c>
      <c r="J338" s="41">
        <f t="shared" si="27"/>
        <v>16</v>
      </c>
      <c r="K338" s="69" t="str">
        <f t="shared" si="30"/>
        <v>21/09/18, 10:08:15 Christian Boulanger christian.boulanger@actemium.com 1 €45.67</v>
      </c>
      <c r="L338" s="70" t="str">
        <f t="shared" si="28"/>
        <v>21/09/18</v>
      </c>
    </row>
    <row r="339" spans="1:12" x14ac:dyDescent="0.25">
      <c r="A339" t="s">
        <v>2965</v>
      </c>
      <c r="H339" s="41">
        <f t="shared" si="29"/>
        <v>336</v>
      </c>
      <c r="I339" s="41" t="str">
        <f t="shared" si="31"/>
        <v>6486647100001556</v>
      </c>
      <c r="J339" s="41">
        <f t="shared" ref="J339:J402" si="32">LEN(I339)</f>
        <v>16</v>
      </c>
      <c r="K339" s="69" t="str">
        <f t="shared" si="30"/>
        <v>21/09/18, 08:54:23 eric sanchez-clary eric.sanchez-clary.external@airbus.com 1 €0</v>
      </c>
      <c r="L339" s="70" t="str">
        <f t="shared" ref="L339:L402" si="33">IFERROR(MID(K339,1,FIND(",",K339,1)-1),"")</f>
        <v>21/09/18</v>
      </c>
    </row>
    <row r="340" spans="1:12" x14ac:dyDescent="0.25">
      <c r="A340" t="s">
        <v>2966</v>
      </c>
      <c r="H340" s="41">
        <f t="shared" si="29"/>
        <v>340</v>
      </c>
      <c r="I340" s="41" t="str">
        <f t="shared" si="31"/>
        <v>6486647100001556</v>
      </c>
      <c r="J340" s="41">
        <f t="shared" si="32"/>
        <v>16</v>
      </c>
      <c r="K340" s="69" t="str">
        <f t="shared" si="30"/>
        <v>21/09/18, 08:54:23 eric sanchez-clary eric.sanchez-clary.external@airbus.com  €1</v>
      </c>
      <c r="L340" s="70" t="str">
        <f t="shared" si="33"/>
        <v>21/09/18</v>
      </c>
    </row>
    <row r="341" spans="1:12" x14ac:dyDescent="0.25">
      <c r="A341" t="s">
        <v>2967</v>
      </c>
      <c r="H341" s="41">
        <f t="shared" si="29"/>
        <v>342</v>
      </c>
      <c r="I341" s="41" t="str">
        <f t="shared" si="31"/>
        <v>6486647100001556</v>
      </c>
      <c r="J341" s="41">
        <f t="shared" si="32"/>
        <v>16</v>
      </c>
      <c r="K341" s="69" t="str">
        <f t="shared" si="30"/>
        <v>21/09/18, 08:54:23 eric sanchez-clary eric.sanchez-clary.external@airbus.com 1 €0</v>
      </c>
      <c r="L341" s="70" t="str">
        <f t="shared" si="33"/>
        <v>21/09/18</v>
      </c>
    </row>
    <row r="342" spans="1:12" x14ac:dyDescent="0.25">
      <c r="A342" t="s">
        <v>2968</v>
      </c>
      <c r="H342" s="41">
        <f t="shared" si="29"/>
        <v>355</v>
      </c>
      <c r="I342" s="41" t="str">
        <f t="shared" si="31"/>
        <v>6486647100001556</v>
      </c>
      <c r="J342" s="41">
        <f t="shared" si="32"/>
        <v>16</v>
      </c>
      <c r="K342" s="69" t="str">
        <f t="shared" si="30"/>
        <v>21/09/18, 08:54:23 eric sanchez-clary eric.sanchez-clary.external@airbus.com 1 €0</v>
      </c>
      <c r="L342" s="70" t="str">
        <f t="shared" si="33"/>
        <v>21/09/18</v>
      </c>
    </row>
    <row r="343" spans="1:12" x14ac:dyDescent="0.25">
      <c r="A343" t="s">
        <v>2969</v>
      </c>
      <c r="H343" s="41">
        <f t="shared" si="29"/>
        <v>355</v>
      </c>
      <c r="I343" s="41" t="str">
        <f t="shared" si="31"/>
        <v>6486647100001556</v>
      </c>
      <c r="J343" s="41">
        <f t="shared" si="32"/>
        <v>16</v>
      </c>
      <c r="K343" s="69" t="str">
        <f t="shared" si="30"/>
        <v>21/09/18, 08:54:23 eric sanchez-clary eric.sanchez-clary.external@airbus.com 1 €0</v>
      </c>
      <c r="L343" s="70" t="str">
        <f t="shared" si="33"/>
        <v>21/09/18</v>
      </c>
    </row>
    <row r="344" spans="1:12" x14ac:dyDescent="0.25">
      <c r="A344" t="s">
        <v>2970</v>
      </c>
      <c r="H344" s="41">
        <f t="shared" si="29"/>
        <v>332</v>
      </c>
      <c r="I344" s="41" t="str">
        <f t="shared" si="31"/>
        <v>6486647100001556</v>
      </c>
      <c r="J344" s="41">
        <f t="shared" si="32"/>
        <v>16</v>
      </c>
      <c r="K344" s="69" t="str">
        <f t="shared" si="30"/>
        <v>21/09/18, 08:54:23 eric sanchez-clary eric.sanchez-clary.external@airbus.com 2 €0</v>
      </c>
      <c r="L344" s="70" t="str">
        <f t="shared" si="33"/>
        <v>21/09/18</v>
      </c>
    </row>
    <row r="345" spans="1:12" x14ac:dyDescent="0.25">
      <c r="A345" t="s">
        <v>2971</v>
      </c>
      <c r="H345" s="41">
        <f t="shared" si="29"/>
        <v>344</v>
      </c>
      <c r="I345" s="41" t="str">
        <f t="shared" si="31"/>
        <v>6486647100001556</v>
      </c>
      <c r="J345" s="41">
        <f t="shared" si="32"/>
        <v>16</v>
      </c>
      <c r="K345" s="69" t="str">
        <f t="shared" si="30"/>
        <v>21/09/18, 08:54:23 eric sanchez-clary eric.sanchez-clary.external@airbus.com 1 €0</v>
      </c>
      <c r="L345" s="70" t="str">
        <f t="shared" si="33"/>
        <v>21/09/18</v>
      </c>
    </row>
    <row r="346" spans="1:12" x14ac:dyDescent="0.25">
      <c r="A346" t="s">
        <v>2972</v>
      </c>
      <c r="H346" s="41">
        <f t="shared" si="29"/>
        <v>343</v>
      </c>
      <c r="I346" s="41" t="str">
        <f t="shared" si="31"/>
        <v>6486647100001556</v>
      </c>
      <c r="J346" s="41">
        <f t="shared" si="32"/>
        <v>16</v>
      </c>
      <c r="K346" s="69" t="str">
        <f t="shared" si="30"/>
        <v>21/09/18, 08:54:23 eric sanchez-clary eric.sanchez-clary.external@airbus.com 3 €0</v>
      </c>
      <c r="L346" s="70" t="str">
        <f t="shared" si="33"/>
        <v>21/09/18</v>
      </c>
    </row>
    <row r="347" spans="1:12" x14ac:dyDescent="0.25">
      <c r="A347" t="s">
        <v>2973</v>
      </c>
      <c r="H347" s="41">
        <f t="shared" si="29"/>
        <v>352</v>
      </c>
      <c r="I347" s="41" t="str">
        <f t="shared" si="31"/>
        <v>6486647100001556</v>
      </c>
      <c r="J347" s="41">
        <f t="shared" si="32"/>
        <v>16</v>
      </c>
      <c r="K347" s="69" t="str">
        <f t="shared" si="30"/>
        <v>21/09/18, 08:54:23 eric sanchez-clary eric.sanchez-clary.external@airbus.com 1 €0</v>
      </c>
      <c r="L347" s="70" t="str">
        <f t="shared" si="33"/>
        <v>21/09/18</v>
      </c>
    </row>
    <row r="348" spans="1:12" x14ac:dyDescent="0.25">
      <c r="A348" t="s">
        <v>2974</v>
      </c>
      <c r="H348" s="41">
        <f t="shared" si="29"/>
        <v>346</v>
      </c>
      <c r="I348" s="41" t="str">
        <f t="shared" si="31"/>
        <v>6486647100001556</v>
      </c>
      <c r="J348" s="41">
        <f t="shared" si="32"/>
        <v>16</v>
      </c>
      <c r="K348" s="69" t="str">
        <f t="shared" si="30"/>
        <v>21/09/18, 08:54:23 eric sanchez-clary eric.sanchez-clary.external@airbus.com 1 €0</v>
      </c>
      <c r="L348" s="70" t="str">
        <f t="shared" si="33"/>
        <v>21/09/18</v>
      </c>
    </row>
    <row r="349" spans="1:12" x14ac:dyDescent="0.25">
      <c r="A349" t="s">
        <v>2975</v>
      </c>
      <c r="H349" s="41">
        <f t="shared" si="29"/>
        <v>348</v>
      </c>
      <c r="I349" s="41" t="str">
        <f t="shared" si="31"/>
        <v>6486647100001556</v>
      </c>
      <c r="J349" s="41">
        <f t="shared" si="32"/>
        <v>16</v>
      </c>
      <c r="K349" s="69" t="str">
        <f t="shared" si="30"/>
        <v>21/09/18, 08:54:23 eric sanchez-clary eric.sanchez-clary.external@airbus.com 1 €0</v>
      </c>
      <c r="L349" s="70" t="str">
        <f t="shared" si="33"/>
        <v>21/09/18</v>
      </c>
    </row>
    <row r="350" spans="1:12" x14ac:dyDescent="0.25">
      <c r="A350" t="s">
        <v>2976</v>
      </c>
      <c r="H350" s="41">
        <f t="shared" si="29"/>
        <v>347</v>
      </c>
      <c r="I350" s="41" t="str">
        <f t="shared" si="31"/>
        <v>6486647100001556</v>
      </c>
      <c r="J350" s="41">
        <f t="shared" si="32"/>
        <v>16</v>
      </c>
      <c r="K350" s="69" t="str">
        <f t="shared" si="30"/>
        <v>21/09/18, 08:54:23 eric sanchez-clary eric.sanchez-clary.external@airbus.com 1 €0</v>
      </c>
      <c r="L350" s="70" t="str">
        <f t="shared" si="33"/>
        <v>21/09/18</v>
      </c>
    </row>
    <row r="351" spans="1:12" x14ac:dyDescent="0.25">
      <c r="A351" t="s">
        <v>2977</v>
      </c>
      <c r="H351" s="41">
        <f t="shared" si="29"/>
        <v>354</v>
      </c>
      <c r="I351" s="41" t="str">
        <f t="shared" si="31"/>
        <v>6486647100001556</v>
      </c>
      <c r="J351" s="41">
        <f t="shared" si="32"/>
        <v>16</v>
      </c>
      <c r="K351" s="69" t="str">
        <f t="shared" si="30"/>
        <v>21/09/18, 08:54:23 eric sanchez-clary eric.sanchez-clary.external@airbus.com 1 €0</v>
      </c>
      <c r="L351" s="70" t="str">
        <f t="shared" si="33"/>
        <v>21/09/18</v>
      </c>
    </row>
    <row r="352" spans="1:12" x14ac:dyDescent="0.25">
      <c r="A352" t="s">
        <v>2978</v>
      </c>
      <c r="H352" s="41">
        <f t="shared" si="29"/>
        <v>350</v>
      </c>
      <c r="I352" s="41" t="str">
        <f t="shared" si="31"/>
        <v>6486647100001555</v>
      </c>
      <c r="J352" s="41">
        <f t="shared" si="32"/>
        <v>16</v>
      </c>
      <c r="K352" s="69" t="str">
        <f t="shared" si="30"/>
        <v>21/09/18, 08:35:57 christophe combes christophe.combes.external@airbus.com 4 €0</v>
      </c>
      <c r="L352" s="70" t="str">
        <f t="shared" si="33"/>
        <v>21/09/18</v>
      </c>
    </row>
    <row r="353" spans="1:12" x14ac:dyDescent="0.25">
      <c r="A353" t="s">
        <v>2979</v>
      </c>
      <c r="H353" s="41">
        <f t="shared" si="29"/>
        <v>392</v>
      </c>
      <c r="I353" s="41" t="str">
        <f t="shared" si="31"/>
        <v>6486647100001555</v>
      </c>
      <c r="J353" s="41">
        <f t="shared" si="32"/>
        <v>16</v>
      </c>
      <c r="K353" s="69" t="str">
        <f t="shared" si="30"/>
        <v>21/09/18, 08:35:57 christophe combes christophe.combes.external@airbus.com 1 €4.26</v>
      </c>
      <c r="L353" s="70" t="str">
        <f t="shared" si="33"/>
        <v>21/09/18</v>
      </c>
    </row>
    <row r="354" spans="1:12" x14ac:dyDescent="0.25">
      <c r="A354" t="s">
        <v>2980</v>
      </c>
      <c r="H354" s="41">
        <f t="shared" si="29"/>
        <v>372</v>
      </c>
      <c r="I354" s="41" t="str">
        <f t="shared" si="31"/>
        <v>6486647100001555</v>
      </c>
      <c r="J354" s="41">
        <f t="shared" si="32"/>
        <v>16</v>
      </c>
      <c r="K354" s="69" t="str">
        <f t="shared" si="30"/>
        <v>21/09/18, 08:35:57 christophe combes christophe.combes.external@airbus.com 1 €59.5</v>
      </c>
      <c r="L354" s="70" t="str">
        <f t="shared" si="33"/>
        <v>21/09/18</v>
      </c>
    </row>
    <row r="355" spans="1:12" x14ac:dyDescent="0.25">
      <c r="A355" t="s">
        <v>2981</v>
      </c>
      <c r="H355" s="41">
        <f t="shared" si="29"/>
        <v>318</v>
      </c>
      <c r="I355" s="41" t="str">
        <f t="shared" si="31"/>
        <v>6486647100001549</v>
      </c>
      <c r="J355" s="41">
        <f t="shared" si="32"/>
        <v>16</v>
      </c>
      <c r="K355" s="69" t="str">
        <f t="shared" si="30"/>
        <v>19/09/18, 14:35:00 cedric reixach cedric.reixach@actemium.com 2 €0</v>
      </c>
      <c r="L355" s="70" t="str">
        <f t="shared" si="33"/>
        <v>19/09/18</v>
      </c>
    </row>
    <row r="356" spans="1:12" x14ac:dyDescent="0.25">
      <c r="A356" t="s">
        <v>2982</v>
      </c>
      <c r="H356" s="41">
        <f t="shared" si="29"/>
        <v>323</v>
      </c>
      <c r="I356" s="41" t="str">
        <f t="shared" si="31"/>
        <v>6486647100001549</v>
      </c>
      <c r="J356" s="41">
        <f t="shared" si="32"/>
        <v>16</v>
      </c>
      <c r="K356" s="69" t="str">
        <f t="shared" si="30"/>
        <v>19/09/18, 14:35:00 cedric reixach cedric.reixach@actemium.com 2 €0</v>
      </c>
      <c r="L356" s="70" t="str">
        <f t="shared" si="33"/>
        <v>19/09/18</v>
      </c>
    </row>
    <row r="357" spans="1:12" x14ac:dyDescent="0.25">
      <c r="A357" t="s">
        <v>2983</v>
      </c>
      <c r="H357" s="41">
        <f t="shared" si="29"/>
        <v>328</v>
      </c>
      <c r="I357" s="41" t="str">
        <f t="shared" si="31"/>
        <v>6486647100001548</v>
      </c>
      <c r="J357" s="41">
        <f t="shared" si="32"/>
        <v>16</v>
      </c>
      <c r="K357" s="69" t="str">
        <f t="shared" si="30"/>
        <v>19/09/18, 14:31:52 cedric reixach cedric.reixach@actemium.com 2 €59.5</v>
      </c>
      <c r="L357" s="70" t="str">
        <f t="shared" si="33"/>
        <v>19/09/18</v>
      </c>
    </row>
    <row r="358" spans="1:12" x14ac:dyDescent="0.25">
      <c r="A358" t="s">
        <v>2984</v>
      </c>
      <c r="H358" s="41">
        <f t="shared" si="29"/>
        <v>339</v>
      </c>
      <c r="I358" s="41" t="str">
        <f t="shared" si="31"/>
        <v>6486647100001548</v>
      </c>
      <c r="J358" s="41">
        <f t="shared" si="32"/>
        <v>16</v>
      </c>
      <c r="K358" s="69" t="str">
        <f t="shared" si="30"/>
        <v>19/09/18, 14:31:52 cedric reixach cedric.reixach@actemium.com 1 €13.3</v>
      </c>
      <c r="L358" s="70" t="str">
        <f t="shared" si="33"/>
        <v>19/09/18</v>
      </c>
    </row>
    <row r="359" spans="1:12" x14ac:dyDescent="0.25">
      <c r="A359" t="s">
        <v>2985</v>
      </c>
      <c r="H359" s="41">
        <f t="shared" si="29"/>
        <v>347</v>
      </c>
      <c r="I359" s="41" t="str">
        <f t="shared" si="31"/>
        <v>6486647100001548</v>
      </c>
      <c r="J359" s="41">
        <f t="shared" si="32"/>
        <v>16</v>
      </c>
      <c r="K359" s="69" t="str">
        <f t="shared" si="30"/>
        <v>19/09/18, 14:31:52 cedric reixach cedric.reixach@actemium.com 2 €3.71</v>
      </c>
      <c r="L359" s="70" t="str">
        <f t="shared" si="33"/>
        <v>19/09/18</v>
      </c>
    </row>
    <row r="360" spans="1:12" x14ac:dyDescent="0.25">
      <c r="A360" t="s">
        <v>2986</v>
      </c>
      <c r="H360" s="41">
        <f t="shared" si="29"/>
        <v>346</v>
      </c>
      <c r="I360" s="41" t="str">
        <f t="shared" si="31"/>
        <v>6486647100001548</v>
      </c>
      <c r="J360" s="41">
        <f t="shared" si="32"/>
        <v>16</v>
      </c>
      <c r="K360" s="69" t="str">
        <f t="shared" si="30"/>
        <v>19/09/18, 14:31:52 cedric reixach cedric.reixach@actemium.com 2 €3.71</v>
      </c>
      <c r="L360" s="70" t="str">
        <f t="shared" si="33"/>
        <v>19/09/18</v>
      </c>
    </row>
    <row r="361" spans="1:12" x14ac:dyDescent="0.25">
      <c r="A361" t="s">
        <v>2987</v>
      </c>
      <c r="H361" s="41">
        <f t="shared" si="29"/>
        <v>369</v>
      </c>
      <c r="I361" s="41" t="str">
        <f t="shared" si="31"/>
        <v>6486647100001546</v>
      </c>
      <c r="J361" s="41">
        <f t="shared" si="32"/>
        <v>16</v>
      </c>
      <c r="K361" s="69" t="str">
        <f t="shared" si="30"/>
        <v>19/09/18, 13:36:48 Romain VERGNES romain.vergnes@actemium.com 1 €59.5</v>
      </c>
      <c r="L361" s="70" t="str">
        <f t="shared" si="33"/>
        <v>19/09/18</v>
      </c>
    </row>
    <row r="362" spans="1:12" x14ac:dyDescent="0.25">
      <c r="A362" t="s">
        <v>2988</v>
      </c>
      <c r="H362" s="41">
        <f t="shared" si="29"/>
        <v>348</v>
      </c>
      <c r="I362" s="41" t="str">
        <f t="shared" si="31"/>
        <v>6486647100001544</v>
      </c>
      <c r="J362" s="41">
        <f t="shared" si="32"/>
        <v>16</v>
      </c>
      <c r="K362" s="69" t="str">
        <f t="shared" si="30"/>
        <v>19/09/18, 08:45:26 Aude REYNES aude.reynes@actemium.com 1 €59.5</v>
      </c>
      <c r="L362" s="70" t="str">
        <f t="shared" si="33"/>
        <v>19/09/18</v>
      </c>
    </row>
    <row r="363" spans="1:12" x14ac:dyDescent="0.25">
      <c r="A363" t="s">
        <v>2989</v>
      </c>
      <c r="H363" s="41">
        <f t="shared" si="29"/>
        <v>294</v>
      </c>
      <c r="I363" s="41" t="str">
        <f t="shared" si="31"/>
        <v>6486647100001536</v>
      </c>
      <c r="J363" s="41">
        <f t="shared" si="32"/>
        <v>16</v>
      </c>
      <c r="K363" s="69" t="str">
        <f t="shared" si="30"/>
        <v>18/09/18, 08:21:30 Romain Vergne romain.vergne@actemium.com 5 €0</v>
      </c>
      <c r="L363" s="70" t="str">
        <f t="shared" si="33"/>
        <v>18/09/18</v>
      </c>
    </row>
    <row r="364" spans="1:12" x14ac:dyDescent="0.25">
      <c r="A364" t="s">
        <v>2990</v>
      </c>
      <c r="H364" s="41">
        <f t="shared" si="29"/>
        <v>299</v>
      </c>
      <c r="I364" s="41" t="str">
        <f t="shared" si="31"/>
        <v>6486647100001536</v>
      </c>
      <c r="J364" s="41">
        <f t="shared" si="32"/>
        <v>16</v>
      </c>
      <c r="K364" s="69" t="str">
        <f t="shared" si="30"/>
        <v>18/09/18, 08:21:30 Romain Vergne romain.vergne@actemium.com 5 €0</v>
      </c>
      <c r="L364" s="70" t="str">
        <f t="shared" si="33"/>
        <v>18/09/18</v>
      </c>
    </row>
    <row r="365" spans="1:12" x14ac:dyDescent="0.25">
      <c r="A365" t="s">
        <v>2991</v>
      </c>
      <c r="H365" s="41">
        <f t="shared" si="29"/>
        <v>352</v>
      </c>
      <c r="I365" s="41" t="str">
        <f t="shared" si="31"/>
        <v>6486647100001534</v>
      </c>
      <c r="J365" s="41">
        <f t="shared" si="32"/>
        <v>16</v>
      </c>
      <c r="K365" s="69" t="str">
        <f t="shared" si="30"/>
        <v>17/09/18, 10:04:07 Audrey GABENS audrey.gabens@actemium.com 1 €0</v>
      </c>
      <c r="L365" s="70" t="str">
        <f t="shared" si="33"/>
        <v>17/09/18</v>
      </c>
    </row>
    <row r="366" spans="1:12" x14ac:dyDescent="0.25">
      <c r="A366" t="s">
        <v>2992</v>
      </c>
      <c r="H366" s="41">
        <f t="shared" si="29"/>
        <v>364</v>
      </c>
      <c r="I366" s="41" t="str">
        <f t="shared" si="31"/>
        <v>6486647100001534</v>
      </c>
      <c r="J366" s="41">
        <f t="shared" si="32"/>
        <v>16</v>
      </c>
      <c r="K366" s="69" t="str">
        <f t="shared" si="30"/>
        <v>17/09/18, 10:04:07 Audrey GABENS audrey.gabens@actemium.com 1 €5.63</v>
      </c>
      <c r="L366" s="70" t="str">
        <f t="shared" si="33"/>
        <v>17/09/18</v>
      </c>
    </row>
    <row r="367" spans="1:12" x14ac:dyDescent="0.25">
      <c r="A367" t="s">
        <v>2993</v>
      </c>
      <c r="H367" s="41">
        <f t="shared" si="29"/>
        <v>370</v>
      </c>
      <c r="I367" s="41" t="str">
        <f t="shared" si="31"/>
        <v>6486647100001534</v>
      </c>
      <c r="J367" s="41">
        <f t="shared" si="32"/>
        <v>16</v>
      </c>
      <c r="K367" s="69" t="str">
        <f t="shared" si="30"/>
        <v>17/09/18, 10:04:07 Audrey GABENS audrey.gabens@actemium.com 2 €12.9</v>
      </c>
      <c r="L367" s="70" t="str">
        <f t="shared" si="33"/>
        <v>17/09/18</v>
      </c>
    </row>
    <row r="368" spans="1:12" x14ac:dyDescent="0.25">
      <c r="A368" t="s">
        <v>2994</v>
      </c>
      <c r="H368" s="41">
        <f t="shared" si="29"/>
        <v>359</v>
      </c>
      <c r="I368" s="41" t="str">
        <f t="shared" si="31"/>
        <v>6486647100001534</v>
      </c>
      <c r="J368" s="41">
        <f t="shared" si="32"/>
        <v>16</v>
      </c>
      <c r="K368" s="69" t="str">
        <f t="shared" si="30"/>
        <v>17/09/18, 10:04:07 Audrey GABENS audrey.gabens@actemium.com 1 €61.5</v>
      </c>
      <c r="L368" s="70" t="str">
        <f t="shared" si="33"/>
        <v>17/09/18</v>
      </c>
    </row>
    <row r="369" spans="1:12" x14ac:dyDescent="0.25">
      <c r="A369" t="s">
        <v>2995</v>
      </c>
      <c r="H369" s="41">
        <f t="shared" si="29"/>
        <v>353</v>
      </c>
      <c r="I369" s="41" t="str">
        <f t="shared" si="31"/>
        <v>6486647100001533</v>
      </c>
      <c r="J369" s="41">
        <f t="shared" si="32"/>
        <v>16</v>
      </c>
      <c r="K369" s="69" t="str">
        <f t="shared" si="30"/>
        <v>17/09/18, 09:59:21 Benjamin CABRIGNAC benjamin.cabrignac@actemium.com 1 €6.64</v>
      </c>
      <c r="L369" s="70" t="str">
        <f t="shared" si="33"/>
        <v>17/09/18</v>
      </c>
    </row>
    <row r="370" spans="1:12" x14ac:dyDescent="0.25">
      <c r="A370" t="s">
        <v>2996</v>
      </c>
      <c r="H370" s="41">
        <f t="shared" si="29"/>
        <v>353</v>
      </c>
      <c r="I370" s="41" t="str">
        <f t="shared" si="31"/>
        <v>6486647100001533</v>
      </c>
      <c r="J370" s="41">
        <f t="shared" si="32"/>
        <v>16</v>
      </c>
      <c r="K370" s="69" t="str">
        <f t="shared" si="30"/>
        <v>17/09/18, 09:59:21 Benjamin CABRIGNAC benjamin.cabrignac@actemium.com 5 €6.64</v>
      </c>
      <c r="L370" s="70" t="str">
        <f t="shared" si="33"/>
        <v>17/09/18</v>
      </c>
    </row>
    <row r="371" spans="1:12" x14ac:dyDescent="0.25">
      <c r="A371" t="s">
        <v>2997</v>
      </c>
      <c r="H371" s="41">
        <f t="shared" si="29"/>
        <v>354</v>
      </c>
      <c r="I371" s="41" t="str">
        <f t="shared" si="31"/>
        <v>6486647100001533</v>
      </c>
      <c r="J371" s="41">
        <f t="shared" si="32"/>
        <v>16</v>
      </c>
      <c r="K371" s="69" t="str">
        <f t="shared" si="30"/>
        <v>17/09/18, 09:59:21 Benjamin CABRIGNAC benjamin.cabrignac@actemium.com 3 €6.64</v>
      </c>
      <c r="L371" s="70" t="str">
        <f t="shared" si="33"/>
        <v>17/09/18</v>
      </c>
    </row>
    <row r="372" spans="1:12" x14ac:dyDescent="0.25">
      <c r="A372" t="s">
        <v>2998</v>
      </c>
      <c r="H372" s="41">
        <f t="shared" si="29"/>
        <v>350</v>
      </c>
      <c r="I372" s="41" t="str">
        <f t="shared" si="31"/>
        <v>6486647100001533</v>
      </c>
      <c r="J372" s="41">
        <f t="shared" si="32"/>
        <v>16</v>
      </c>
      <c r="K372" s="69" t="str">
        <f t="shared" si="30"/>
        <v>17/09/18, 09:59:21 Benjamin CABRIGNAC benjamin.cabrignac@actemium.com 10 €3.71</v>
      </c>
      <c r="L372" s="70" t="str">
        <f t="shared" si="33"/>
        <v>17/09/18</v>
      </c>
    </row>
    <row r="373" spans="1:12" x14ac:dyDescent="0.25">
      <c r="A373" t="s">
        <v>2999</v>
      </c>
      <c r="H373" s="41">
        <f t="shared" si="29"/>
        <v>338</v>
      </c>
      <c r="I373" s="41" t="str">
        <f t="shared" si="31"/>
        <v>6486647100001533</v>
      </c>
      <c r="J373" s="41">
        <f t="shared" si="32"/>
        <v>16</v>
      </c>
      <c r="K373" s="69" t="str">
        <f t="shared" si="30"/>
        <v>17/09/18, 09:59:21 Benjamin CABRIGNAC benjamin.cabrignac@actemium.com 5 €5.63</v>
      </c>
      <c r="L373" s="70" t="str">
        <f t="shared" si="33"/>
        <v>17/09/18</v>
      </c>
    </row>
    <row r="374" spans="1:12" x14ac:dyDescent="0.25">
      <c r="A374" t="s">
        <v>3000</v>
      </c>
      <c r="H374" s="41">
        <f t="shared" si="29"/>
        <v>340</v>
      </c>
      <c r="I374" s="41" t="str">
        <f t="shared" si="31"/>
        <v>6486647100001533</v>
      </c>
      <c r="J374" s="41">
        <f t="shared" si="32"/>
        <v>16</v>
      </c>
      <c r="K374" s="69" t="str">
        <f t="shared" si="30"/>
        <v>17/09/18, 09:59:21 Benjamin CABRIGNAC benjamin.cabrignac@actemium.com 1 €35.2</v>
      </c>
      <c r="L374" s="70" t="str">
        <f t="shared" si="33"/>
        <v>17/09/18</v>
      </c>
    </row>
    <row r="375" spans="1:12" x14ac:dyDescent="0.25">
      <c r="A375" t="s">
        <v>3001</v>
      </c>
      <c r="H375" s="41">
        <f t="shared" si="29"/>
        <v>316</v>
      </c>
      <c r="I375" s="41" t="str">
        <f t="shared" si="31"/>
        <v>6486647100001532</v>
      </c>
      <c r="J375" s="41">
        <f t="shared" si="32"/>
        <v>16</v>
      </c>
      <c r="K375" s="69" t="str">
        <f t="shared" si="30"/>
        <v>17/09/18, 08:53:57 test test test@actemium.com 1 €0</v>
      </c>
      <c r="L375" s="70" t="str">
        <f t="shared" si="33"/>
        <v>17/09/18</v>
      </c>
    </row>
    <row r="376" spans="1:12" x14ac:dyDescent="0.25">
      <c r="A376" t="s">
        <v>3002</v>
      </c>
      <c r="H376" s="41">
        <f t="shared" si="29"/>
        <v>316</v>
      </c>
      <c r="I376" s="41" t="str">
        <f t="shared" si="31"/>
        <v>6486647100001532</v>
      </c>
      <c r="J376" s="41">
        <f t="shared" si="32"/>
        <v>16</v>
      </c>
      <c r="K376" s="69" t="str">
        <f t="shared" si="30"/>
        <v>17/09/18, 08:53:57 test test test@actemium.com 1 €0</v>
      </c>
      <c r="L376" s="70" t="str">
        <f t="shared" si="33"/>
        <v>17/09/18</v>
      </c>
    </row>
    <row r="377" spans="1:12" x14ac:dyDescent="0.25">
      <c r="A377" t="s">
        <v>3003</v>
      </c>
      <c r="H377" s="41">
        <f t="shared" si="29"/>
        <v>287</v>
      </c>
      <c r="I377" s="41" t="str">
        <f t="shared" si="31"/>
        <v>6486647100001531</v>
      </c>
      <c r="J377" s="41">
        <f t="shared" si="32"/>
        <v>16</v>
      </c>
      <c r="K377" s="69" t="str">
        <f t="shared" si="30"/>
        <v>17/09/18, 08:05:26 Romain VERGNES romain.vergnes@actemium.com 1 €59.5</v>
      </c>
      <c r="L377" s="70" t="str">
        <f t="shared" si="33"/>
        <v>17/09/18</v>
      </c>
    </row>
    <row r="378" spans="1:12" x14ac:dyDescent="0.25">
      <c r="A378" t="s">
        <v>3004</v>
      </c>
      <c r="H378" s="41">
        <f t="shared" si="29"/>
        <v>289</v>
      </c>
      <c r="I378" s="41" t="str">
        <f t="shared" si="31"/>
        <v>6486647100001531</v>
      </c>
      <c r="J378" s="41">
        <f t="shared" si="32"/>
        <v>16</v>
      </c>
      <c r="K378" s="69" t="str">
        <f t="shared" si="30"/>
        <v>17/09/18, 08:05:26 Romain VERGNES romain.vergnes@actemium.com 1 €61.5</v>
      </c>
      <c r="L378" s="70" t="str">
        <f t="shared" si="33"/>
        <v>17/09/18</v>
      </c>
    </row>
    <row r="379" spans="1:12" x14ac:dyDescent="0.25">
      <c r="A379" t="s">
        <v>3005</v>
      </c>
      <c r="H379" s="41">
        <f t="shared" si="29"/>
        <v>287</v>
      </c>
      <c r="I379" s="41" t="str">
        <f t="shared" si="31"/>
        <v>6486647100001531</v>
      </c>
      <c r="J379" s="41">
        <f t="shared" si="32"/>
        <v>16</v>
      </c>
      <c r="K379" s="69" t="str">
        <f t="shared" si="30"/>
        <v>17/09/18, 08:05:26 Romain VERGNES romain.vergnes@actemium.com 1 €59.5</v>
      </c>
      <c r="L379" s="70" t="str">
        <f t="shared" si="33"/>
        <v>17/09/18</v>
      </c>
    </row>
    <row r="380" spans="1:12" x14ac:dyDescent="0.25">
      <c r="A380" t="s">
        <v>3006</v>
      </c>
      <c r="H380" s="41">
        <f t="shared" si="29"/>
        <v>290</v>
      </c>
      <c r="I380" s="41" t="str">
        <f t="shared" si="31"/>
        <v>6486647100001531</v>
      </c>
      <c r="J380" s="41">
        <f t="shared" si="32"/>
        <v>16</v>
      </c>
      <c r="K380" s="69" t="str">
        <f t="shared" si="30"/>
        <v>17/09/18, 08:05:26 Romain VERGNES romain.vergnes@actemium.com 3 €0</v>
      </c>
      <c r="L380" s="70" t="str">
        <f t="shared" si="33"/>
        <v>17/09/18</v>
      </c>
    </row>
    <row r="381" spans="1:12" x14ac:dyDescent="0.25">
      <c r="A381" t="s">
        <v>3007</v>
      </c>
      <c r="H381" s="41">
        <f t="shared" si="29"/>
        <v>374</v>
      </c>
      <c r="I381" s="41" t="str">
        <f t="shared" si="31"/>
        <v>6486647100001529</v>
      </c>
      <c r="J381" s="41">
        <f t="shared" si="32"/>
        <v>16</v>
      </c>
      <c r="K381" s="69" t="str">
        <f t="shared" si="30"/>
        <v>12/09/18, 13:56:59 Luc PETTINECCHIO luc.pettinicchio@actemium.com 1 €59.5</v>
      </c>
      <c r="L381" s="70" t="str">
        <f t="shared" si="33"/>
        <v>12/09/18</v>
      </c>
    </row>
    <row r="382" spans="1:12" x14ac:dyDescent="0.25">
      <c r="A382" t="s">
        <v>3008</v>
      </c>
      <c r="H382" s="41">
        <f t="shared" si="29"/>
        <v>361</v>
      </c>
      <c r="I382" s="41" t="str">
        <f t="shared" si="31"/>
        <v>6486647100001528</v>
      </c>
      <c r="J382" s="41">
        <f t="shared" si="32"/>
        <v>16</v>
      </c>
      <c r="K382" s="69" t="str">
        <f t="shared" si="30"/>
        <v>12/09/18, 08:56:01 LUC PETINICCHIO luc.pettinicchio@actemium.com 2 €61.5</v>
      </c>
      <c r="L382" s="70" t="str">
        <f t="shared" si="33"/>
        <v>12/09/18</v>
      </c>
    </row>
    <row r="383" spans="1:12" x14ac:dyDescent="0.25">
      <c r="A383" t="s">
        <v>3009</v>
      </c>
      <c r="H383" s="41">
        <f t="shared" si="29"/>
        <v>351</v>
      </c>
      <c r="I383" s="41" t="str">
        <f t="shared" si="31"/>
        <v>6486647100001525</v>
      </c>
      <c r="J383" s="41">
        <f t="shared" si="32"/>
        <v>16</v>
      </c>
      <c r="K383" s="69" t="str">
        <f t="shared" si="30"/>
        <v>11/09/18, 15:11:35 benjamin cabrignac benjamin.cabrignac@actemium.com 1 €6.64</v>
      </c>
      <c r="L383" s="70" t="str">
        <f t="shared" si="33"/>
        <v>11/09/18</v>
      </c>
    </row>
    <row r="384" spans="1:12" x14ac:dyDescent="0.25">
      <c r="A384" t="s">
        <v>3010</v>
      </c>
      <c r="H384" s="41">
        <f t="shared" si="29"/>
        <v>351</v>
      </c>
      <c r="I384" s="41" t="str">
        <f t="shared" si="31"/>
        <v>6486647100001525</v>
      </c>
      <c r="J384" s="41">
        <f t="shared" si="32"/>
        <v>16</v>
      </c>
      <c r="K384" s="69" t="str">
        <f t="shared" si="30"/>
        <v>11/09/18, 15:11:35 benjamin cabrignac benjamin.cabrignac@actemium.com 5 €6.64</v>
      </c>
      <c r="L384" s="70" t="str">
        <f t="shared" si="33"/>
        <v>11/09/18</v>
      </c>
    </row>
    <row r="385" spans="1:12" x14ac:dyDescent="0.25">
      <c r="A385" t="s">
        <v>3011</v>
      </c>
      <c r="H385" s="41">
        <f t="shared" si="29"/>
        <v>352</v>
      </c>
      <c r="I385" s="41" t="str">
        <f t="shared" si="31"/>
        <v>6486647100001525</v>
      </c>
      <c r="J385" s="41">
        <f t="shared" si="32"/>
        <v>16</v>
      </c>
      <c r="K385" s="69" t="str">
        <f t="shared" si="30"/>
        <v>11/09/18, 15:11:35 benjamin cabrignac benjamin.cabrignac@actemium.com 3 €6.64</v>
      </c>
      <c r="L385" s="70" t="str">
        <f t="shared" si="33"/>
        <v>11/09/18</v>
      </c>
    </row>
    <row r="386" spans="1:12" x14ac:dyDescent="0.25">
      <c r="A386" t="s">
        <v>3012</v>
      </c>
      <c r="H386" s="41">
        <f t="shared" ref="H386:H449" si="34">LEN(A386)</f>
        <v>348</v>
      </c>
      <c r="I386" s="41" t="str">
        <f t="shared" si="31"/>
        <v>6486647100001525</v>
      </c>
      <c r="J386" s="41">
        <f t="shared" si="32"/>
        <v>16</v>
      </c>
      <c r="K386" s="69" t="str">
        <f t="shared" ref="K386:K449" si="35">IFERROR(TEXT(DATE(RIGHT(MID(A386,FIND("µ",SUBSTITUTE(A386,",","µ",1))+2,FIND("µ",SUBSTITUTE(A386,",","µ",2))-FIND("µ",SUBSTITUTE(A386,",","µ",1))+4),4),MONTH(1&amp;MID(MID(A386,FIND("µ",SUBSTITUTE(A386,",","µ",1))+2,FIND("µ",SUBSTITUTE(A386,",","µ",2))-FIND("µ",SUBSTITUTE(A386,",","µ",1))+4),1,FIND(" ",MID(A386,FIND("µ",SUBSTITUTE(A386,",","µ",1))+2,FIND("µ",SUBSTITUTE(A386,",","µ",2))-FIND("µ",SUBSTITUTE(A386,",","µ",1))+4))-1)),MID(MID(A386,FIND("µ",SUBSTITUTE(A386,",","µ",1))+2,FIND("µ",SUBSTITUTE(A386,",","µ",2))-FIND("µ",SUBSTITUTE(A386,",","µ",1))+4),FIND(" ",MID(A386,FIND("µ",SUBSTITUTE(A386,",","µ",1))+2,FIND("µ",SUBSTITUTE(A386,",","µ",2))-FIND("µ",SUBSTITUTE(A386,",","µ",1))+4))+1,2)),"JJ/MM/AA") &amp;","&amp;" "&amp; TEXT(VALUE(MID(A386,FIND(""",""",A386)+3,10)),"hh:mm:ss")&amp;" "&amp;MID(A386,FIND("µ",SUBSTITUTE(A386,",","µ",4))+2,FIND("µ",SUBSTITUTE(A386,",","µ",5))-FIND("µ",SUBSTITUTE(A386,",","µ",4))-3) &amp;" "&amp;MID(A386,FIND("µ",SUBSTITUTE(A386,",","µ",20))+2,FIND("µ",SUBSTITUTE(A386,",","µ",21))-FIND("µ",SUBSTITUTE(A386,",","µ",20))-3)&amp;" "&amp;MID(A386,FIND("µ",SUBSTITUTE(A386,",","µ",25))+2,FIND("µ",SUBSTITUTE(A386,",","µ",26))-FIND("µ",SUBSTITUTE(A386,",","µ",25))-3)&amp;" "&amp;"€"&amp;MID(A386,FIND("µ",SUBSTITUTE(A386,",","µ",26))+2,FIND("µ",SUBSTITUTE(A386,",","µ",27))-FIND("µ",SUBSTITUTE(A386,",","µ",26))-3),"NA")</f>
        <v>11/09/18, 15:11:35 benjamin cabrignac benjamin.cabrignac@actemium.com 10 €3.71</v>
      </c>
      <c r="L386" s="70" t="str">
        <f t="shared" si="33"/>
        <v>11/09/18</v>
      </c>
    </row>
    <row r="387" spans="1:12" x14ac:dyDescent="0.25">
      <c r="A387" t="s">
        <v>3013</v>
      </c>
      <c r="H387" s="41">
        <f t="shared" si="34"/>
        <v>336</v>
      </c>
      <c r="I387" s="41" t="str">
        <f t="shared" ref="I387:I450" si="36">IFERROR(MID(A387,1,FIND(",",A387,1)-1),"")</f>
        <v>6486647100001525</v>
      </c>
      <c r="J387" s="41">
        <f t="shared" si="32"/>
        <v>16</v>
      </c>
      <c r="K387" s="69" t="str">
        <f t="shared" si="35"/>
        <v>11/09/18, 15:11:35 benjamin cabrignac benjamin.cabrignac@actemium.com 5 €5.63</v>
      </c>
      <c r="L387" s="70" t="str">
        <f t="shared" si="33"/>
        <v>11/09/18</v>
      </c>
    </row>
    <row r="388" spans="1:12" x14ac:dyDescent="0.25">
      <c r="A388" t="s">
        <v>3014</v>
      </c>
      <c r="H388" s="41">
        <f t="shared" si="34"/>
        <v>338</v>
      </c>
      <c r="I388" s="41" t="str">
        <f t="shared" si="36"/>
        <v>6486647100001525</v>
      </c>
      <c r="J388" s="41">
        <f t="shared" si="32"/>
        <v>16</v>
      </c>
      <c r="K388" s="69" t="str">
        <f t="shared" si="35"/>
        <v>11/09/18, 15:11:35 benjamin cabrignac benjamin.cabrignac@actemium.com 1 €35.2</v>
      </c>
      <c r="L388" s="70" t="str">
        <f t="shared" si="33"/>
        <v>11/09/18</v>
      </c>
    </row>
    <row r="389" spans="1:12" x14ac:dyDescent="0.25">
      <c r="A389" t="s">
        <v>3015</v>
      </c>
      <c r="H389" s="41">
        <f t="shared" si="34"/>
        <v>343</v>
      </c>
      <c r="I389" s="41" t="str">
        <f t="shared" si="36"/>
        <v>6486647100001524</v>
      </c>
      <c r="J389" s="41">
        <f t="shared" si="32"/>
        <v>16</v>
      </c>
      <c r="K389" s="69" t="str">
        <f t="shared" si="35"/>
        <v>11/09/18, 06:17:46 jean-luc cebe jean-luc.cebe@actemium.com 20 €3.71</v>
      </c>
      <c r="L389" s="70" t="str">
        <f t="shared" si="33"/>
        <v>11/09/18</v>
      </c>
    </row>
    <row r="390" spans="1:12" x14ac:dyDescent="0.25">
      <c r="A390" t="s">
        <v>3016</v>
      </c>
      <c r="H390" s="41">
        <f t="shared" si="34"/>
        <v>328</v>
      </c>
      <c r="I390" s="41" t="str">
        <f t="shared" si="36"/>
        <v>6486647100001524</v>
      </c>
      <c r="J390" s="41">
        <f t="shared" si="32"/>
        <v>16</v>
      </c>
      <c r="K390" s="69" t="str">
        <f t="shared" si="35"/>
        <v>11/09/18, 06:17:46 jean-luc cebe jean-luc.cebe@actemium.com 10 €3.95</v>
      </c>
      <c r="L390" s="70" t="str">
        <f t="shared" si="33"/>
        <v>11/09/18</v>
      </c>
    </row>
    <row r="391" spans="1:12" x14ac:dyDescent="0.25">
      <c r="A391" t="s">
        <v>3017</v>
      </c>
      <c r="H391" s="41">
        <f t="shared" si="34"/>
        <v>328</v>
      </c>
      <c r="I391" s="41" t="str">
        <f t="shared" si="36"/>
        <v>6486647100001523</v>
      </c>
      <c r="J391" s="41">
        <f t="shared" si="32"/>
        <v>16</v>
      </c>
      <c r="K391" s="69" t="str">
        <f t="shared" si="35"/>
        <v>11/09/18, 04:30:13 Florian DEVALS florian.devals@vinci-energies.com 1 €0</v>
      </c>
      <c r="L391" s="70" t="str">
        <f t="shared" si="33"/>
        <v>11/09/18</v>
      </c>
    </row>
    <row r="392" spans="1:12" x14ac:dyDescent="0.25">
      <c r="A392" t="s">
        <v>3018</v>
      </c>
      <c r="H392" s="41">
        <f t="shared" si="34"/>
        <v>333</v>
      </c>
      <c r="I392" s="41" t="str">
        <f t="shared" si="36"/>
        <v>6486647100001523</v>
      </c>
      <c r="J392" s="41">
        <f t="shared" si="32"/>
        <v>16</v>
      </c>
      <c r="K392" s="69" t="str">
        <f t="shared" si="35"/>
        <v>11/09/18, 04:30:13 Florian DEVALS florian.devals@vinci-energies.com 2 €61.5</v>
      </c>
      <c r="L392" s="70" t="str">
        <f t="shared" si="33"/>
        <v>11/09/18</v>
      </c>
    </row>
    <row r="393" spans="1:12" x14ac:dyDescent="0.25">
      <c r="A393" t="s">
        <v>3019</v>
      </c>
      <c r="H393" s="41">
        <f t="shared" si="34"/>
        <v>335</v>
      </c>
      <c r="I393" s="41" t="str">
        <f t="shared" si="36"/>
        <v>6486647100001523</v>
      </c>
      <c r="J393" s="41">
        <f t="shared" si="32"/>
        <v>16</v>
      </c>
      <c r="K393" s="69" t="str">
        <f t="shared" si="35"/>
        <v>11/09/18, 04:30:13 Florian DEVALS florian.devals@vinci-energies.com 2 €0</v>
      </c>
      <c r="L393" s="70" t="str">
        <f t="shared" si="33"/>
        <v>11/09/18</v>
      </c>
    </row>
    <row r="394" spans="1:12" x14ac:dyDescent="0.25">
      <c r="A394" t="s">
        <v>3020</v>
      </c>
      <c r="H394" s="41">
        <f t="shared" si="34"/>
        <v>329</v>
      </c>
      <c r="I394" s="41" t="str">
        <f t="shared" si="36"/>
        <v>6486647100001523</v>
      </c>
      <c r="J394" s="41">
        <f t="shared" si="32"/>
        <v>16</v>
      </c>
      <c r="K394" s="69" t="str">
        <f t="shared" si="35"/>
        <v>11/09/18, 04:30:13 Florian DEVALS florian.devals@vinci-energies.com 2 €0</v>
      </c>
      <c r="L394" s="70" t="str">
        <f t="shared" si="33"/>
        <v>11/09/18</v>
      </c>
    </row>
    <row r="395" spans="1:12" x14ac:dyDescent="0.25">
      <c r="A395" t="s">
        <v>3021</v>
      </c>
      <c r="H395" s="41">
        <f t="shared" si="34"/>
        <v>348</v>
      </c>
      <c r="I395" s="41" t="str">
        <f t="shared" si="36"/>
        <v>6486647100001506</v>
      </c>
      <c r="J395" s="41">
        <f t="shared" si="32"/>
        <v>16</v>
      </c>
      <c r="K395" s="69" t="str">
        <f t="shared" si="35"/>
        <v>10/09/18, 08:27:44 karine bedon karine.bedon@actemium.com 10 €14.5</v>
      </c>
      <c r="L395" s="70" t="str">
        <f t="shared" si="33"/>
        <v>10/09/18</v>
      </c>
    </row>
    <row r="396" spans="1:12" x14ac:dyDescent="0.25">
      <c r="A396" t="s">
        <v>3022</v>
      </c>
      <c r="H396" s="41">
        <f t="shared" si="34"/>
        <v>344</v>
      </c>
      <c r="I396" s="41" t="str">
        <f t="shared" si="36"/>
        <v>6486647100001505</v>
      </c>
      <c r="J396" s="41">
        <f t="shared" si="32"/>
        <v>16</v>
      </c>
      <c r="K396" s="69" t="str">
        <f t="shared" si="35"/>
        <v>07/09/18, 12:49:23 karine bedon karine.bedon@actemium.com 1 €59.5</v>
      </c>
      <c r="L396" s="70" t="str">
        <f t="shared" si="33"/>
        <v>07/09/18</v>
      </c>
    </row>
    <row r="397" spans="1:12" x14ac:dyDescent="0.25">
      <c r="A397" t="s">
        <v>3023</v>
      </c>
      <c r="H397" s="41">
        <f t="shared" si="34"/>
        <v>344</v>
      </c>
      <c r="I397" s="41" t="str">
        <f t="shared" si="36"/>
        <v>6486647100001505</v>
      </c>
      <c r="J397" s="41">
        <f t="shared" si="32"/>
        <v>16</v>
      </c>
      <c r="K397" s="69" t="str">
        <f t="shared" si="35"/>
        <v>07/09/18, 12:49:23 karine bedon karine.bedon@actemium.com 3 €59.5</v>
      </c>
      <c r="L397" s="70" t="str">
        <f t="shared" si="33"/>
        <v>07/09/18</v>
      </c>
    </row>
    <row r="398" spans="1:12" x14ac:dyDescent="0.25">
      <c r="A398" t="s">
        <v>3024</v>
      </c>
      <c r="H398" s="41">
        <f t="shared" si="34"/>
        <v>344</v>
      </c>
      <c r="I398" s="41" t="str">
        <f t="shared" si="36"/>
        <v>6486647100001505</v>
      </c>
      <c r="J398" s="41">
        <f t="shared" si="32"/>
        <v>16</v>
      </c>
      <c r="K398" s="69" t="str">
        <f t="shared" si="35"/>
        <v>07/09/18, 12:49:23 karine bedon karine.bedon@actemium.com 1 €59.5</v>
      </c>
      <c r="L398" s="70" t="str">
        <f t="shared" si="33"/>
        <v>07/09/18</v>
      </c>
    </row>
    <row r="399" spans="1:12" x14ac:dyDescent="0.25">
      <c r="A399" t="s">
        <v>3025</v>
      </c>
      <c r="H399" s="41">
        <f t="shared" si="34"/>
        <v>344</v>
      </c>
      <c r="I399" s="41" t="str">
        <f t="shared" si="36"/>
        <v>6486647100001505</v>
      </c>
      <c r="J399" s="41">
        <f t="shared" si="32"/>
        <v>16</v>
      </c>
      <c r="K399" s="69" t="str">
        <f t="shared" si="35"/>
        <v>07/09/18, 12:49:23 karine bedon karine.bedon@actemium.com 1 €59.5</v>
      </c>
      <c r="L399" s="70" t="str">
        <f t="shared" si="33"/>
        <v>07/09/18</v>
      </c>
    </row>
    <row r="400" spans="1:12" x14ac:dyDescent="0.25">
      <c r="A400" t="s">
        <v>3026</v>
      </c>
      <c r="H400" s="41">
        <f t="shared" si="34"/>
        <v>344</v>
      </c>
      <c r="I400" s="41" t="str">
        <f t="shared" si="36"/>
        <v>6486647100001505</v>
      </c>
      <c r="J400" s="41">
        <f t="shared" si="32"/>
        <v>16</v>
      </c>
      <c r="K400" s="69" t="str">
        <f t="shared" si="35"/>
        <v>07/09/18, 12:49:23 karine bedon karine.bedon@actemium.com 3 €59.5</v>
      </c>
      <c r="L400" s="70" t="str">
        <f t="shared" si="33"/>
        <v>07/09/18</v>
      </c>
    </row>
    <row r="401" spans="1:12" x14ac:dyDescent="0.25">
      <c r="A401" t="s">
        <v>3027</v>
      </c>
      <c r="H401" s="41">
        <f t="shared" si="34"/>
        <v>344</v>
      </c>
      <c r="I401" s="41" t="str">
        <f t="shared" si="36"/>
        <v>6486647100001505</v>
      </c>
      <c r="J401" s="41">
        <f t="shared" si="32"/>
        <v>16</v>
      </c>
      <c r="K401" s="69" t="str">
        <f t="shared" si="35"/>
        <v>07/09/18, 12:49:23 karine bedon karine.bedon@actemium.com 2 €59.5</v>
      </c>
      <c r="L401" s="70" t="str">
        <f t="shared" si="33"/>
        <v>07/09/18</v>
      </c>
    </row>
    <row r="402" spans="1:12" x14ac:dyDescent="0.25">
      <c r="A402" t="s">
        <v>3028</v>
      </c>
      <c r="H402" s="41">
        <f t="shared" si="34"/>
        <v>346</v>
      </c>
      <c r="I402" s="41" t="str">
        <f t="shared" si="36"/>
        <v>6486647100001505</v>
      </c>
      <c r="J402" s="41">
        <f t="shared" si="32"/>
        <v>16</v>
      </c>
      <c r="K402" s="69" t="str">
        <f t="shared" si="35"/>
        <v>07/09/18, 12:49:23 karine bedon karine.bedon@actemium.com 2 €61.5</v>
      </c>
      <c r="L402" s="70" t="str">
        <f t="shared" si="33"/>
        <v>07/09/18</v>
      </c>
    </row>
    <row r="403" spans="1:12" x14ac:dyDescent="0.25">
      <c r="A403" t="s">
        <v>3029</v>
      </c>
      <c r="H403" s="41">
        <f t="shared" si="34"/>
        <v>346</v>
      </c>
      <c r="I403" s="41" t="str">
        <f t="shared" si="36"/>
        <v>6486647100001505</v>
      </c>
      <c r="J403" s="41">
        <f t="shared" ref="J403:J466" si="37">LEN(I403)</f>
        <v>16</v>
      </c>
      <c r="K403" s="69" t="str">
        <f t="shared" si="35"/>
        <v>07/09/18, 12:49:23 karine bedon karine.bedon@actemium.com 2 €61.5</v>
      </c>
      <c r="L403" s="70" t="str">
        <f t="shared" ref="L403:L466" si="38">IFERROR(MID(K403,1,FIND(",",K403,1)-1),"")</f>
        <v>07/09/18</v>
      </c>
    </row>
    <row r="404" spans="1:12" x14ac:dyDescent="0.25">
      <c r="A404" t="s">
        <v>3030</v>
      </c>
      <c r="H404" s="41">
        <f t="shared" si="34"/>
        <v>346</v>
      </c>
      <c r="I404" s="41" t="str">
        <f t="shared" si="36"/>
        <v>6486647100001505</v>
      </c>
      <c r="J404" s="41">
        <f t="shared" si="37"/>
        <v>16</v>
      </c>
      <c r="K404" s="69" t="str">
        <f t="shared" si="35"/>
        <v>07/09/18, 12:49:23 karine bedon karine.bedon@actemium.com 2 €61.5</v>
      </c>
      <c r="L404" s="70" t="str">
        <f t="shared" si="38"/>
        <v>07/09/18</v>
      </c>
    </row>
    <row r="405" spans="1:12" x14ac:dyDescent="0.25">
      <c r="A405" t="s">
        <v>3031</v>
      </c>
      <c r="H405" s="41">
        <f t="shared" si="34"/>
        <v>346</v>
      </c>
      <c r="I405" s="41" t="str">
        <f t="shared" si="36"/>
        <v>6486647100001505</v>
      </c>
      <c r="J405" s="41">
        <f t="shared" si="37"/>
        <v>16</v>
      </c>
      <c r="K405" s="69" t="str">
        <f t="shared" si="35"/>
        <v>07/09/18, 12:49:23 karine bedon karine.bedon@actemium.com 3 €61.5</v>
      </c>
      <c r="L405" s="70" t="str">
        <f t="shared" si="38"/>
        <v>07/09/18</v>
      </c>
    </row>
    <row r="406" spans="1:12" x14ac:dyDescent="0.25">
      <c r="A406" t="s">
        <v>3032</v>
      </c>
      <c r="H406" s="41">
        <f t="shared" si="34"/>
        <v>346</v>
      </c>
      <c r="I406" s="41" t="str">
        <f t="shared" si="36"/>
        <v>6486647100001505</v>
      </c>
      <c r="J406" s="41">
        <f t="shared" si="37"/>
        <v>16</v>
      </c>
      <c r="K406" s="69" t="str">
        <f t="shared" si="35"/>
        <v>07/09/18, 12:49:23 karine bedon karine.bedon@actemium.com 3 €61.5</v>
      </c>
      <c r="L406" s="70" t="str">
        <f t="shared" si="38"/>
        <v>07/09/18</v>
      </c>
    </row>
    <row r="407" spans="1:12" x14ac:dyDescent="0.25">
      <c r="A407" t="s">
        <v>3033</v>
      </c>
      <c r="H407" s="41">
        <f t="shared" si="34"/>
        <v>346</v>
      </c>
      <c r="I407" s="41" t="str">
        <f t="shared" si="36"/>
        <v>6486647100001505</v>
      </c>
      <c r="J407" s="41">
        <f t="shared" si="37"/>
        <v>16</v>
      </c>
      <c r="K407" s="69" t="str">
        <f t="shared" si="35"/>
        <v>07/09/18, 12:49:23 karine bedon karine.bedon@actemium.com 2 €61.5</v>
      </c>
      <c r="L407" s="70" t="str">
        <f t="shared" si="38"/>
        <v>07/09/18</v>
      </c>
    </row>
    <row r="408" spans="1:12" x14ac:dyDescent="0.25">
      <c r="A408" t="s">
        <v>3034</v>
      </c>
      <c r="H408" s="41">
        <f t="shared" si="34"/>
        <v>332</v>
      </c>
      <c r="I408" s="41" t="str">
        <f t="shared" si="36"/>
        <v>6486647100001504</v>
      </c>
      <c r="J408" s="41">
        <f t="shared" si="37"/>
        <v>16</v>
      </c>
      <c r="K408" s="69" t="str">
        <f t="shared" si="35"/>
        <v>05/09/18, 08:19:18 THIERRY CABROL alexandre.mourembles@actemium.com 2 €0</v>
      </c>
      <c r="L408" s="70" t="str">
        <f t="shared" si="38"/>
        <v>05/09/18</v>
      </c>
    </row>
    <row r="409" spans="1:12" x14ac:dyDescent="0.25">
      <c r="A409" t="s">
        <v>3035</v>
      </c>
      <c r="H409" s="41">
        <f t="shared" si="34"/>
        <v>326</v>
      </c>
      <c r="I409" s="41" t="str">
        <f t="shared" si="36"/>
        <v>6486647100001504</v>
      </c>
      <c r="J409" s="41">
        <f t="shared" si="37"/>
        <v>16</v>
      </c>
      <c r="K409" s="69" t="str">
        <f t="shared" si="35"/>
        <v>05/09/18, 08:19:18 THIERRY CABROL alexandre.mourembles@actemium.com 2 €0</v>
      </c>
      <c r="L409" s="70" t="str">
        <f t="shared" si="38"/>
        <v>05/09/18</v>
      </c>
    </row>
    <row r="410" spans="1:12" x14ac:dyDescent="0.25">
      <c r="A410" t="s">
        <v>3036</v>
      </c>
      <c r="H410" s="41">
        <f t="shared" si="34"/>
        <v>323</v>
      </c>
      <c r="I410" s="41" t="str">
        <f t="shared" si="36"/>
        <v>6486647100001504</v>
      </c>
      <c r="J410" s="41">
        <f t="shared" si="37"/>
        <v>16</v>
      </c>
      <c r="K410" s="69" t="str">
        <f t="shared" si="35"/>
        <v>05/09/18, 08:19:18 THIERRY CABROL alexandre.mourembles@actemium.com 2 €0</v>
      </c>
      <c r="L410" s="70" t="str">
        <f t="shared" si="38"/>
        <v>05/09/18</v>
      </c>
    </row>
    <row r="411" spans="1:12" x14ac:dyDescent="0.25">
      <c r="A411" t="s">
        <v>3037</v>
      </c>
      <c r="H411" s="41">
        <f t="shared" si="34"/>
        <v>328</v>
      </c>
      <c r="I411" s="41" t="str">
        <f t="shared" si="36"/>
        <v>6486647100001504</v>
      </c>
      <c r="J411" s="41">
        <f t="shared" si="37"/>
        <v>16</v>
      </c>
      <c r="K411" s="69" t="str">
        <f t="shared" si="35"/>
        <v>05/09/18, 08:19:18 THIERRY CABROL alexandre.mourembles@actemium.com 2 €0</v>
      </c>
      <c r="L411" s="70" t="str">
        <f t="shared" si="38"/>
        <v>05/09/18</v>
      </c>
    </row>
    <row r="412" spans="1:12" x14ac:dyDescent="0.25">
      <c r="A412" t="s">
        <v>3038</v>
      </c>
      <c r="H412" s="41">
        <f t="shared" si="34"/>
        <v>344</v>
      </c>
      <c r="I412" s="41" t="str">
        <f t="shared" si="36"/>
        <v>6486647100001503</v>
      </c>
      <c r="J412" s="41">
        <f t="shared" si="37"/>
        <v>16</v>
      </c>
      <c r="K412" s="69" t="str">
        <f t="shared" si="35"/>
        <v>05/09/18, 06:30:27 stephane delmas stephane.delmas@vinci-energies.net 6 €6.46</v>
      </c>
      <c r="L412" s="70" t="str">
        <f t="shared" si="38"/>
        <v>05/09/18</v>
      </c>
    </row>
    <row r="413" spans="1:12" x14ac:dyDescent="0.25">
      <c r="A413" t="s">
        <v>3039</v>
      </c>
      <c r="H413" s="41">
        <f t="shared" si="34"/>
        <v>402</v>
      </c>
      <c r="I413" s="41" t="str">
        <f t="shared" si="36"/>
        <v>6486647100001502</v>
      </c>
      <c r="J413" s="41">
        <f t="shared" si="37"/>
        <v>16</v>
      </c>
      <c r="K413" s="69" t="str">
        <f t="shared" si="35"/>
        <v>04/09/18, 15:48:09 EMMANUEL GRIGNON emmanuel.grignon@actemium.com 5 €0</v>
      </c>
      <c r="L413" s="70" t="str">
        <f t="shared" si="38"/>
        <v>04/09/18</v>
      </c>
    </row>
    <row r="414" spans="1:12" x14ac:dyDescent="0.25">
      <c r="A414" t="s">
        <v>3040</v>
      </c>
      <c r="H414" s="41">
        <f t="shared" si="34"/>
        <v>394</v>
      </c>
      <c r="I414" s="41" t="str">
        <f t="shared" si="36"/>
        <v>6486647100001502</v>
      </c>
      <c r="J414" s="41">
        <f t="shared" si="37"/>
        <v>16</v>
      </c>
      <c r="K414" s="69" t="str">
        <f t="shared" si="35"/>
        <v>04/09/18, 15:48:09 EMMANUEL GRIGNON emmanuel.grignon@actemium.com 5 €0</v>
      </c>
      <c r="L414" s="70" t="str">
        <f t="shared" si="38"/>
        <v>04/09/18</v>
      </c>
    </row>
    <row r="415" spans="1:12" x14ac:dyDescent="0.25">
      <c r="A415" t="s">
        <v>3041</v>
      </c>
      <c r="H415" s="41">
        <f t="shared" si="34"/>
        <v>399</v>
      </c>
      <c r="I415" s="41" t="str">
        <f t="shared" si="36"/>
        <v>6486647100001502</v>
      </c>
      <c r="J415" s="41">
        <f t="shared" si="37"/>
        <v>16</v>
      </c>
      <c r="K415" s="69" t="str">
        <f t="shared" si="35"/>
        <v>04/09/18, 15:48:09 EMMANUEL GRIGNON emmanuel.grignon@actemium.com 5 €0</v>
      </c>
      <c r="L415" s="70" t="str">
        <f t="shared" si="38"/>
        <v>04/09/18</v>
      </c>
    </row>
    <row r="416" spans="1:12" x14ac:dyDescent="0.25">
      <c r="A416" t="s">
        <v>3042</v>
      </c>
      <c r="H416" s="41">
        <f t="shared" si="34"/>
        <v>377</v>
      </c>
      <c r="I416" s="41" t="str">
        <f t="shared" si="36"/>
        <v>6486647100001502</v>
      </c>
      <c r="J416" s="41">
        <f t="shared" si="37"/>
        <v>16</v>
      </c>
      <c r="K416" s="69" t="str">
        <f t="shared" si="35"/>
        <v>04/09/18, 15:48:09 EMMANUEL GRIGNON emmanuel.grignon@actemium.com 1 €0</v>
      </c>
      <c r="L416" s="70" t="str">
        <f t="shared" si="38"/>
        <v>04/09/18</v>
      </c>
    </row>
    <row r="417" spans="1:12" x14ac:dyDescent="0.25">
      <c r="A417" t="s">
        <v>3043</v>
      </c>
      <c r="H417" s="41">
        <f t="shared" si="34"/>
        <v>419</v>
      </c>
      <c r="I417" s="41" t="str">
        <f t="shared" si="36"/>
        <v>6486647100001502</v>
      </c>
      <c r="J417" s="41">
        <f t="shared" si="37"/>
        <v>16</v>
      </c>
      <c r="K417" s="69" t="str">
        <f t="shared" si="35"/>
        <v>04/09/18, 15:48:09 EMMANUEL GRIGNON emmanuel.grignon@actemium.com 1 €4.26</v>
      </c>
      <c r="L417" s="70" t="str">
        <f t="shared" si="38"/>
        <v>04/09/18</v>
      </c>
    </row>
    <row r="418" spans="1:12" x14ac:dyDescent="0.25">
      <c r="A418" t="s">
        <v>3044</v>
      </c>
      <c r="H418" s="41">
        <f t="shared" si="34"/>
        <v>412</v>
      </c>
      <c r="I418" s="41" t="str">
        <f t="shared" si="36"/>
        <v>6486647100001502</v>
      </c>
      <c r="J418" s="41">
        <f t="shared" si="37"/>
        <v>16</v>
      </c>
      <c r="K418" s="69" t="str">
        <f t="shared" si="35"/>
        <v>04/09/18, 15:48:09 EMMANUEL GRIGNON emmanuel.grignon@actemium.com 1 €12.9</v>
      </c>
      <c r="L418" s="70" t="str">
        <f t="shared" si="38"/>
        <v>04/09/18</v>
      </c>
    </row>
    <row r="419" spans="1:12" x14ac:dyDescent="0.25">
      <c r="A419" t="s">
        <v>3045</v>
      </c>
      <c r="H419" s="41">
        <f t="shared" si="34"/>
        <v>404</v>
      </c>
      <c r="I419" s="41" t="str">
        <f t="shared" si="36"/>
        <v>6486647100001502</v>
      </c>
      <c r="J419" s="41">
        <f t="shared" si="37"/>
        <v>16</v>
      </c>
      <c r="K419" s="69" t="str">
        <f t="shared" si="35"/>
        <v>04/09/18, 15:48:09 EMMANUEL GRIGNON emmanuel.grignon@actemium.com 1 €37.62</v>
      </c>
      <c r="L419" s="70" t="str">
        <f t="shared" si="38"/>
        <v>04/09/18</v>
      </c>
    </row>
    <row r="420" spans="1:12" x14ac:dyDescent="0.25">
      <c r="A420" t="s">
        <v>3046</v>
      </c>
      <c r="H420" s="41">
        <f t="shared" si="34"/>
        <v>399</v>
      </c>
      <c r="I420" s="41" t="str">
        <f t="shared" si="36"/>
        <v>6486647100001502</v>
      </c>
      <c r="J420" s="41">
        <f t="shared" si="37"/>
        <v>16</v>
      </c>
      <c r="K420" s="69" t="str">
        <f t="shared" si="35"/>
        <v>04/09/18, 15:48:09 EMMANUEL GRIGNON emmanuel.grignon@actemium.com 1 €59.5</v>
      </c>
      <c r="L420" s="70" t="str">
        <f t="shared" si="38"/>
        <v>04/09/18</v>
      </c>
    </row>
    <row r="421" spans="1:12" x14ac:dyDescent="0.25">
      <c r="A421" t="s">
        <v>3047</v>
      </c>
      <c r="H421" s="41">
        <f t="shared" si="34"/>
        <v>387</v>
      </c>
      <c r="I421" s="41" t="str">
        <f t="shared" si="36"/>
        <v>6486647100001501</v>
      </c>
      <c r="J421" s="41">
        <f t="shared" si="37"/>
        <v>16</v>
      </c>
      <c r="K421" s="69" t="str">
        <f t="shared" si="35"/>
        <v>04/09/18, 14:32:08 EMMANUEL GRIGNON emmanuel.grignon@actemium.com 5 €0</v>
      </c>
      <c r="L421" s="70" t="str">
        <f t="shared" si="38"/>
        <v>04/09/18</v>
      </c>
    </row>
    <row r="422" spans="1:12" x14ac:dyDescent="0.25">
      <c r="A422" t="s">
        <v>3048</v>
      </c>
      <c r="H422" s="41">
        <f t="shared" si="34"/>
        <v>395</v>
      </c>
      <c r="I422" s="41" t="str">
        <f t="shared" si="36"/>
        <v>6486647100001501</v>
      </c>
      <c r="J422" s="41">
        <f t="shared" si="37"/>
        <v>16</v>
      </c>
      <c r="K422" s="69" t="str">
        <f t="shared" si="35"/>
        <v>04/09/18, 14:32:08 EMMANUEL GRIGNON emmanuel.grignon@actemium.com 5 €0</v>
      </c>
      <c r="L422" s="70" t="str">
        <f t="shared" si="38"/>
        <v>04/09/18</v>
      </c>
    </row>
    <row r="423" spans="1:12" x14ac:dyDescent="0.25">
      <c r="A423" t="s">
        <v>3049</v>
      </c>
      <c r="H423" s="41">
        <f t="shared" si="34"/>
        <v>392</v>
      </c>
      <c r="I423" s="41" t="str">
        <f t="shared" si="36"/>
        <v>6486647100001501</v>
      </c>
      <c r="J423" s="41">
        <f t="shared" si="37"/>
        <v>16</v>
      </c>
      <c r="K423" s="69" t="str">
        <f t="shared" si="35"/>
        <v>04/09/18, 14:32:08 EMMANUEL GRIGNON emmanuel.grignon@actemium.com 5 €0</v>
      </c>
      <c r="L423" s="70" t="str">
        <f t="shared" si="38"/>
        <v>04/09/18</v>
      </c>
    </row>
    <row r="424" spans="1:12" x14ac:dyDescent="0.25">
      <c r="A424" t="s">
        <v>3050</v>
      </c>
      <c r="H424" s="41">
        <f t="shared" si="34"/>
        <v>370</v>
      </c>
      <c r="I424" s="41" t="str">
        <f t="shared" si="36"/>
        <v>6486647100001501</v>
      </c>
      <c r="J424" s="41">
        <f t="shared" si="37"/>
        <v>16</v>
      </c>
      <c r="K424" s="69" t="str">
        <f t="shared" si="35"/>
        <v>04/09/18, 14:32:08 EMMANUEL GRIGNON emmanuel.grignon@actemium.com 1 €0</v>
      </c>
      <c r="L424" s="70" t="str">
        <f t="shared" si="38"/>
        <v>04/09/18</v>
      </c>
    </row>
    <row r="425" spans="1:12" x14ac:dyDescent="0.25">
      <c r="A425" t="s">
        <v>3051</v>
      </c>
      <c r="H425" s="41">
        <f t="shared" si="34"/>
        <v>412</v>
      </c>
      <c r="I425" s="41" t="str">
        <f t="shared" si="36"/>
        <v>6486647100001501</v>
      </c>
      <c r="J425" s="41">
        <f t="shared" si="37"/>
        <v>16</v>
      </c>
      <c r="K425" s="69" t="str">
        <f t="shared" si="35"/>
        <v>04/09/18, 14:32:08 EMMANUEL GRIGNON emmanuel.grignon@actemium.com 1 €4.26</v>
      </c>
      <c r="L425" s="70" t="str">
        <f t="shared" si="38"/>
        <v>04/09/18</v>
      </c>
    </row>
    <row r="426" spans="1:12" x14ac:dyDescent="0.25">
      <c r="A426" t="s">
        <v>3052</v>
      </c>
      <c r="H426" s="41">
        <f t="shared" si="34"/>
        <v>405</v>
      </c>
      <c r="I426" s="41" t="str">
        <f t="shared" si="36"/>
        <v>6486647100001501</v>
      </c>
      <c r="J426" s="41">
        <f t="shared" si="37"/>
        <v>16</v>
      </c>
      <c r="K426" s="69" t="str">
        <f t="shared" si="35"/>
        <v>04/09/18, 14:32:08 EMMANUEL GRIGNON emmanuel.grignon@actemium.com 1 €12.9</v>
      </c>
      <c r="L426" s="70" t="str">
        <f t="shared" si="38"/>
        <v>04/09/18</v>
      </c>
    </row>
    <row r="427" spans="1:12" x14ac:dyDescent="0.25">
      <c r="A427" t="s">
        <v>3053</v>
      </c>
      <c r="H427" s="41">
        <f t="shared" si="34"/>
        <v>397</v>
      </c>
      <c r="I427" s="41" t="str">
        <f t="shared" si="36"/>
        <v>6486647100001501</v>
      </c>
      <c r="J427" s="41">
        <f t="shared" si="37"/>
        <v>16</v>
      </c>
      <c r="K427" s="69" t="str">
        <f t="shared" si="35"/>
        <v>04/09/18, 14:32:08 EMMANUEL GRIGNON emmanuel.grignon@actemium.com 1 €37.62</v>
      </c>
      <c r="L427" s="70" t="str">
        <f t="shared" si="38"/>
        <v>04/09/18</v>
      </c>
    </row>
    <row r="428" spans="1:12" x14ac:dyDescent="0.25">
      <c r="A428" t="s">
        <v>3054</v>
      </c>
      <c r="H428" s="41">
        <f t="shared" si="34"/>
        <v>392</v>
      </c>
      <c r="I428" s="41" t="str">
        <f t="shared" si="36"/>
        <v>6486647100001501</v>
      </c>
      <c r="J428" s="41">
        <f t="shared" si="37"/>
        <v>16</v>
      </c>
      <c r="K428" s="69" t="str">
        <f t="shared" si="35"/>
        <v>04/09/18, 14:32:08 EMMANUEL GRIGNON emmanuel.grignon@actemium.com 1 €59.5</v>
      </c>
      <c r="L428" s="70" t="str">
        <f t="shared" si="38"/>
        <v>04/09/18</v>
      </c>
    </row>
    <row r="429" spans="1:12" x14ac:dyDescent="0.25">
      <c r="A429" t="s">
        <v>3055</v>
      </c>
      <c r="H429" s="41">
        <f t="shared" si="34"/>
        <v>321</v>
      </c>
      <c r="I429" s="41" t="str">
        <f t="shared" si="36"/>
        <v>6486647100001500</v>
      </c>
      <c r="J429" s="41">
        <f t="shared" si="37"/>
        <v>16</v>
      </c>
      <c r="K429" s="69" t="str">
        <f t="shared" si="35"/>
        <v>04/09/18, 12:05:54 ALI ENNAFII ali.ennafii@actemium.com 1 €45.67</v>
      </c>
      <c r="L429" s="70" t="str">
        <f t="shared" si="38"/>
        <v>04/09/18</v>
      </c>
    </row>
    <row r="430" spans="1:12" x14ac:dyDescent="0.25">
      <c r="A430" t="s">
        <v>3056</v>
      </c>
      <c r="H430" s="41">
        <f t="shared" si="34"/>
        <v>343</v>
      </c>
      <c r="I430" s="41" t="str">
        <f t="shared" si="36"/>
        <v>6486647100001499</v>
      </c>
      <c r="J430" s="41">
        <f t="shared" si="37"/>
        <v>16</v>
      </c>
      <c r="K430" s="69" t="str">
        <f t="shared" si="35"/>
        <v>04/09/18, 11:47:02 guillaume vigroux guillaume.vigroux@merial.com 1 €45.67</v>
      </c>
      <c r="L430" s="70" t="str">
        <f t="shared" si="38"/>
        <v>04/09/18</v>
      </c>
    </row>
    <row r="431" spans="1:12" x14ac:dyDescent="0.25">
      <c r="A431" t="s">
        <v>3057</v>
      </c>
      <c r="H431" s="41">
        <f t="shared" si="34"/>
        <v>334</v>
      </c>
      <c r="I431" s="41" t="str">
        <f t="shared" si="36"/>
        <v>6486647100001498</v>
      </c>
      <c r="J431" s="41">
        <f t="shared" si="37"/>
        <v>16</v>
      </c>
      <c r="K431" s="69" t="str">
        <f t="shared" si="35"/>
        <v>04/09/18, 11:42:56 tony jacquin guillaume.vigroux@merial.com 1 €12.9</v>
      </c>
      <c r="L431" s="70" t="str">
        <f t="shared" si="38"/>
        <v>04/09/18</v>
      </c>
    </row>
    <row r="432" spans="1:12" x14ac:dyDescent="0.25">
      <c r="A432" t="s">
        <v>3058</v>
      </c>
      <c r="H432" s="41">
        <f t="shared" si="34"/>
        <v>306</v>
      </c>
      <c r="I432" s="41" t="str">
        <f t="shared" si="36"/>
        <v>6486647100001497</v>
      </c>
      <c r="J432" s="41">
        <f t="shared" si="37"/>
        <v>16</v>
      </c>
      <c r="K432" s="69" t="str">
        <f t="shared" si="35"/>
        <v>03/09/18, 13:59:58 Karl Humbert karl.humbert@actemium.com 12 €3.71</v>
      </c>
      <c r="L432" s="70" t="str">
        <f t="shared" si="38"/>
        <v>03/09/18</v>
      </c>
    </row>
    <row r="433" spans="1:12" x14ac:dyDescent="0.25">
      <c r="A433" t="s">
        <v>3059</v>
      </c>
      <c r="H433" s="41">
        <f t="shared" si="34"/>
        <v>308</v>
      </c>
      <c r="I433" s="41" t="str">
        <f t="shared" si="36"/>
        <v>6486647100001497</v>
      </c>
      <c r="J433" s="41">
        <f t="shared" si="37"/>
        <v>16</v>
      </c>
      <c r="K433" s="69" t="str">
        <f t="shared" si="35"/>
        <v>03/09/18, 13:59:58 Karl Humbert karl.humbert@actemium.com 1 €4.94</v>
      </c>
      <c r="L433" s="70" t="str">
        <f t="shared" si="38"/>
        <v>03/09/18</v>
      </c>
    </row>
    <row r="434" spans="1:12" x14ac:dyDescent="0.25">
      <c r="A434" t="s">
        <v>3060</v>
      </c>
      <c r="H434" s="41">
        <f t="shared" si="34"/>
        <v>287</v>
      </c>
      <c r="I434" s="41" t="str">
        <f t="shared" si="36"/>
        <v>6486647100001497</v>
      </c>
      <c r="J434" s="41">
        <f t="shared" si="37"/>
        <v>16</v>
      </c>
      <c r="K434" s="69" t="str">
        <f t="shared" si="35"/>
        <v>03/09/18, 13:59:58 Karl Humbert karl.humbert@actemium.com 1 €59.5</v>
      </c>
      <c r="L434" s="70" t="str">
        <f t="shared" si="38"/>
        <v>03/09/18</v>
      </c>
    </row>
    <row r="435" spans="1:12" x14ac:dyDescent="0.25">
      <c r="A435" t="s">
        <v>3061</v>
      </c>
      <c r="H435" s="41">
        <f t="shared" si="34"/>
        <v>300</v>
      </c>
      <c r="I435" s="41" t="str">
        <f t="shared" si="36"/>
        <v>6486647100001497</v>
      </c>
      <c r="J435" s="41">
        <f t="shared" si="37"/>
        <v>16</v>
      </c>
      <c r="K435" s="69" t="str">
        <f t="shared" si="35"/>
        <v>03/09/18, 13:59:58 Karl Humbert karl.humbert@actemium.com 1 €12.9</v>
      </c>
      <c r="L435" s="70" t="str">
        <f t="shared" si="38"/>
        <v>03/09/18</v>
      </c>
    </row>
    <row r="436" spans="1:12" x14ac:dyDescent="0.25">
      <c r="A436" t="s">
        <v>3062</v>
      </c>
      <c r="H436" s="41">
        <f t="shared" si="34"/>
        <v>294</v>
      </c>
      <c r="I436" s="41" t="str">
        <f t="shared" si="36"/>
        <v>6486647100001497</v>
      </c>
      <c r="J436" s="41">
        <f t="shared" si="37"/>
        <v>16</v>
      </c>
      <c r="K436" s="69" t="str">
        <f t="shared" si="35"/>
        <v>03/09/18, 13:59:58 Karl Humbert karl.humbert@actemium.com 1 €5.63</v>
      </c>
      <c r="L436" s="70" t="str">
        <f t="shared" si="38"/>
        <v>03/09/18</v>
      </c>
    </row>
    <row r="437" spans="1:12" x14ac:dyDescent="0.25">
      <c r="A437" t="s">
        <v>3063</v>
      </c>
      <c r="H437" s="41">
        <f t="shared" si="34"/>
        <v>329</v>
      </c>
      <c r="I437" s="41" t="str">
        <f t="shared" si="36"/>
        <v>6486647100001496</v>
      </c>
      <c r="J437" s="41">
        <f t="shared" si="37"/>
        <v>16</v>
      </c>
      <c r="K437" s="69" t="str">
        <f t="shared" si="35"/>
        <v>03/09/18, 12:10:07 Victor ZAHN nicolas.graby@actemium.com 1 €12.9</v>
      </c>
      <c r="L437" s="70" t="str">
        <f t="shared" si="38"/>
        <v>03/09/18</v>
      </c>
    </row>
    <row r="438" spans="1:12" x14ac:dyDescent="0.25">
      <c r="A438" t="s">
        <v>3064</v>
      </c>
      <c r="H438" s="41">
        <f t="shared" si="34"/>
        <v>323</v>
      </c>
      <c r="I438" s="41" t="str">
        <f t="shared" si="36"/>
        <v>6486647100001496</v>
      </c>
      <c r="J438" s="41">
        <f t="shared" si="37"/>
        <v>16</v>
      </c>
      <c r="K438" s="69" t="str">
        <f t="shared" si="35"/>
        <v>03/09/18, 12:10:07 Victor ZAHN nicolas.graby@actemium.com 1 €5.63</v>
      </c>
      <c r="L438" s="70" t="str">
        <f t="shared" si="38"/>
        <v>03/09/18</v>
      </c>
    </row>
    <row r="439" spans="1:12" x14ac:dyDescent="0.25">
      <c r="A439" t="s">
        <v>3065</v>
      </c>
      <c r="H439" s="41">
        <f t="shared" si="34"/>
        <v>325</v>
      </c>
      <c r="I439" s="41" t="str">
        <f t="shared" si="36"/>
        <v>6486647100001496</v>
      </c>
      <c r="J439" s="41">
        <f t="shared" si="37"/>
        <v>16</v>
      </c>
      <c r="K439" s="69" t="str">
        <f t="shared" si="35"/>
        <v>03/09/18, 12:10:07 Victor ZAHN nicolas.graby@actemium.com 1 €3.36</v>
      </c>
      <c r="L439" s="70" t="str">
        <f t="shared" si="38"/>
        <v>03/09/18</v>
      </c>
    </row>
    <row r="440" spans="1:12" x14ac:dyDescent="0.25">
      <c r="A440" t="s">
        <v>3066</v>
      </c>
      <c r="H440" s="41">
        <f t="shared" si="34"/>
        <v>334</v>
      </c>
      <c r="I440" s="41" t="str">
        <f t="shared" si="36"/>
        <v>6486647100001496</v>
      </c>
      <c r="J440" s="41">
        <f t="shared" si="37"/>
        <v>16</v>
      </c>
      <c r="K440" s="69" t="str">
        <f t="shared" si="35"/>
        <v>03/09/18, 12:10:07 Victor ZAHN nicolas.graby@actemium.com 1 €3.71</v>
      </c>
      <c r="L440" s="70" t="str">
        <f t="shared" si="38"/>
        <v>03/09/18</v>
      </c>
    </row>
    <row r="441" spans="1:12" x14ac:dyDescent="0.25">
      <c r="A441" t="s">
        <v>3067</v>
      </c>
      <c r="H441" s="41">
        <f t="shared" si="34"/>
        <v>324</v>
      </c>
      <c r="I441" s="41" t="str">
        <f t="shared" si="36"/>
        <v>6486647100001495</v>
      </c>
      <c r="J441" s="41">
        <f t="shared" si="37"/>
        <v>16</v>
      </c>
      <c r="K441" s="69" t="str">
        <f t="shared" si="35"/>
        <v>03/09/18, 12:09:03 THIERRY CABROL alexandre.mourembles@actemium.com 1 €0</v>
      </c>
      <c r="L441" s="70" t="str">
        <f t="shared" si="38"/>
        <v>03/09/18</v>
      </c>
    </row>
    <row r="442" spans="1:12" x14ac:dyDescent="0.25">
      <c r="A442" t="s">
        <v>3068</v>
      </c>
      <c r="H442" s="41">
        <f t="shared" si="34"/>
        <v>329</v>
      </c>
      <c r="I442" s="41" t="str">
        <f t="shared" si="36"/>
        <v>6486647100001495</v>
      </c>
      <c r="J442" s="41">
        <f t="shared" si="37"/>
        <v>16</v>
      </c>
      <c r="K442" s="69" t="str">
        <f t="shared" si="35"/>
        <v>03/09/18, 12:09:03 THIERRY CABROL alexandre.mourembles@actemium.com 1 €0</v>
      </c>
      <c r="L442" s="70" t="str">
        <f t="shared" si="38"/>
        <v>03/09/18</v>
      </c>
    </row>
    <row r="443" spans="1:12" x14ac:dyDescent="0.25">
      <c r="A443" t="s">
        <v>3811</v>
      </c>
      <c r="H443" s="41">
        <f t="shared" si="34"/>
        <v>339</v>
      </c>
      <c r="I443" s="41" t="str">
        <f t="shared" si="36"/>
        <v>6486647100001494</v>
      </c>
      <c r="J443" s="41">
        <f t="shared" si="37"/>
        <v>16</v>
      </c>
      <c r="K443" s="69" t="str">
        <f t="shared" si="35"/>
        <v>30/08/18, 15:42:23 Philippe PAUTHE alexandre.mourembles@actemium.com 2 €0</v>
      </c>
      <c r="L443" s="70" t="str">
        <f t="shared" si="38"/>
        <v>30/08/18</v>
      </c>
    </row>
    <row r="444" spans="1:12" x14ac:dyDescent="0.25">
      <c r="A444" t="s">
        <v>3812</v>
      </c>
      <c r="H444" s="41">
        <f t="shared" si="34"/>
        <v>333</v>
      </c>
      <c r="I444" s="41" t="str">
        <f t="shared" si="36"/>
        <v>6486647100001494</v>
      </c>
      <c r="J444" s="41">
        <f t="shared" si="37"/>
        <v>16</v>
      </c>
      <c r="K444" s="69" t="str">
        <f t="shared" si="35"/>
        <v>30/08/18, 15:42:23 Philippe PAUTHE alexandre.mourembles@actemium.com 2 €0</v>
      </c>
      <c r="L444" s="70" t="str">
        <f t="shared" si="38"/>
        <v>30/08/18</v>
      </c>
    </row>
    <row r="445" spans="1:12" x14ac:dyDescent="0.25">
      <c r="A445" t="s">
        <v>3813</v>
      </c>
      <c r="H445" s="41">
        <f t="shared" si="34"/>
        <v>337</v>
      </c>
      <c r="I445" s="41" t="str">
        <f t="shared" si="36"/>
        <v>6486647100001494</v>
      </c>
      <c r="J445" s="41">
        <f t="shared" si="37"/>
        <v>16</v>
      </c>
      <c r="K445" s="69" t="str">
        <f t="shared" si="35"/>
        <v>30/08/18, 15:42:23 Philippe PAUTHE alexandre.mourembles@actemium.com 1 €61.5</v>
      </c>
      <c r="L445" s="70" t="str">
        <f t="shared" si="38"/>
        <v>30/08/18</v>
      </c>
    </row>
    <row r="446" spans="1:12" x14ac:dyDescent="0.25">
      <c r="A446" t="s">
        <v>3814</v>
      </c>
      <c r="H446" s="41">
        <f t="shared" si="34"/>
        <v>341</v>
      </c>
      <c r="I446" s="41" t="str">
        <f t="shared" si="36"/>
        <v>6486647100001493</v>
      </c>
      <c r="J446" s="41">
        <f t="shared" si="37"/>
        <v>16</v>
      </c>
      <c r="K446" s="69" t="str">
        <f t="shared" si="35"/>
        <v>30/08/18, 12:03:52 Jérôme LELANDAIS nicolas.graby@actemium.com 5 €0</v>
      </c>
      <c r="L446" s="70" t="str">
        <f t="shared" si="38"/>
        <v>30/08/18</v>
      </c>
    </row>
    <row r="447" spans="1:12" x14ac:dyDescent="0.25">
      <c r="A447" t="s">
        <v>3815</v>
      </c>
      <c r="H447" s="41">
        <f t="shared" si="34"/>
        <v>333</v>
      </c>
      <c r="I447" s="41" t="str">
        <f t="shared" si="36"/>
        <v>6486647100001493</v>
      </c>
      <c r="J447" s="41">
        <f t="shared" si="37"/>
        <v>16</v>
      </c>
      <c r="K447" s="69" t="str">
        <f t="shared" si="35"/>
        <v>30/08/18, 12:03:52 Jérôme LELANDAIS nicolas.graby@actemium.com 2 €0</v>
      </c>
      <c r="L447" s="70" t="str">
        <f t="shared" si="38"/>
        <v>30/08/18</v>
      </c>
    </row>
    <row r="448" spans="1:12" x14ac:dyDescent="0.25">
      <c r="A448" t="s">
        <v>3816</v>
      </c>
      <c r="H448" s="41">
        <f t="shared" si="34"/>
        <v>338</v>
      </c>
      <c r="I448" s="41" t="str">
        <f t="shared" si="36"/>
        <v>6486647100001493</v>
      </c>
      <c r="J448" s="41">
        <f t="shared" si="37"/>
        <v>16</v>
      </c>
      <c r="K448" s="69" t="str">
        <f t="shared" si="35"/>
        <v>30/08/18, 12:03:52 Jérôme LELANDAIS nicolas.graby@actemium.com 3 €0</v>
      </c>
      <c r="L448" s="70" t="str">
        <f t="shared" si="38"/>
        <v>30/08/18</v>
      </c>
    </row>
    <row r="449" spans="1:12" x14ac:dyDescent="0.25">
      <c r="A449" t="s">
        <v>3817</v>
      </c>
      <c r="H449" s="41">
        <f t="shared" si="34"/>
        <v>344</v>
      </c>
      <c r="I449" s="41" t="str">
        <f t="shared" si="36"/>
        <v>6486647100001493</v>
      </c>
      <c r="J449" s="41">
        <f t="shared" si="37"/>
        <v>16</v>
      </c>
      <c r="K449" s="69" t="str">
        <f t="shared" si="35"/>
        <v>30/08/18, 12:03:52 Jérôme LELANDAIS nicolas.graby@actemium.com 1 €0</v>
      </c>
      <c r="L449" s="70" t="str">
        <f t="shared" si="38"/>
        <v>30/08/18</v>
      </c>
    </row>
    <row r="450" spans="1:12" x14ac:dyDescent="0.25">
      <c r="A450" t="s">
        <v>3818</v>
      </c>
      <c r="H450" s="41">
        <f t="shared" ref="H450:H513" si="39">LEN(A450)</f>
        <v>351</v>
      </c>
      <c r="I450" s="41" t="str">
        <f t="shared" si="36"/>
        <v>6486647100001491</v>
      </c>
      <c r="J450" s="41">
        <f t="shared" si="37"/>
        <v>16</v>
      </c>
      <c r="K450" s="69" t="str">
        <f t="shared" ref="K450:K513" si="40">IFERROR(TEXT(DATE(RIGHT(MID(A450,FIND("µ",SUBSTITUTE(A450,",","µ",1))+2,FIND("µ",SUBSTITUTE(A450,",","µ",2))-FIND("µ",SUBSTITUTE(A450,",","µ",1))+4),4),MONTH(1&amp;MID(MID(A450,FIND("µ",SUBSTITUTE(A450,",","µ",1))+2,FIND("µ",SUBSTITUTE(A450,",","µ",2))-FIND("µ",SUBSTITUTE(A450,",","µ",1))+4),1,FIND(" ",MID(A450,FIND("µ",SUBSTITUTE(A450,",","µ",1))+2,FIND("µ",SUBSTITUTE(A450,",","µ",2))-FIND("µ",SUBSTITUTE(A450,",","µ",1))+4))-1)),MID(MID(A450,FIND("µ",SUBSTITUTE(A450,",","µ",1))+2,FIND("µ",SUBSTITUTE(A450,",","µ",2))-FIND("µ",SUBSTITUTE(A450,",","µ",1))+4),FIND(" ",MID(A450,FIND("µ",SUBSTITUTE(A450,",","µ",1))+2,FIND("µ",SUBSTITUTE(A450,",","µ",2))-FIND("µ",SUBSTITUTE(A450,",","µ",1))+4))+1,2)),"JJ/MM/AA") &amp;","&amp;" "&amp; TEXT(VALUE(MID(A450,FIND(""",""",A450)+3,10)),"hh:mm:ss")&amp;" "&amp;MID(A450,FIND("µ",SUBSTITUTE(A450,",","µ",4))+2,FIND("µ",SUBSTITUTE(A450,",","µ",5))-FIND("µ",SUBSTITUTE(A450,",","µ",4))-3) &amp;" "&amp;MID(A450,FIND("µ",SUBSTITUTE(A450,",","µ",20))+2,FIND("µ",SUBSTITUTE(A450,",","µ",21))-FIND("µ",SUBSTITUTE(A450,",","µ",20))-3)&amp;" "&amp;MID(A450,FIND("µ",SUBSTITUTE(A450,",","µ",25))+2,FIND("µ",SUBSTITUTE(A450,",","µ",26))-FIND("µ",SUBSTITUTE(A450,",","µ",25))-3)&amp;" "&amp;"€"&amp;MID(A450,FIND("µ",SUBSTITUTE(A450,",","µ",26))+2,FIND("µ",SUBSTITUTE(A450,",","µ",27))-FIND("µ",SUBSTITUTE(A450,",","µ",26))-3),"NA")</f>
        <v>29/08/18, 14:29:06 Vincent PASCAL vincent.pascal@actemium.com 4 €6.64</v>
      </c>
      <c r="L450" s="70" t="str">
        <f t="shared" si="38"/>
        <v>29/08/18</v>
      </c>
    </row>
    <row r="451" spans="1:12" x14ac:dyDescent="0.25">
      <c r="A451" t="s">
        <v>3819</v>
      </c>
      <c r="H451" s="41">
        <f t="shared" si="39"/>
        <v>350</v>
      </c>
      <c r="I451" s="41" t="str">
        <f t="shared" ref="I451:I514" si="41">IFERROR(MID(A451,1,FIND(",",A451,1)-1),"")</f>
        <v>6486647100001491</v>
      </c>
      <c r="J451" s="41">
        <f t="shared" si="37"/>
        <v>16</v>
      </c>
      <c r="K451" s="69" t="str">
        <f t="shared" si="40"/>
        <v>29/08/18, 14:29:06 Vincent PASCAL vincent.pascal@actemium.com 15 €3.17</v>
      </c>
      <c r="L451" s="70" t="str">
        <f t="shared" si="38"/>
        <v>29/08/18</v>
      </c>
    </row>
    <row r="452" spans="1:12" x14ac:dyDescent="0.25">
      <c r="A452" t="s">
        <v>3820</v>
      </c>
      <c r="H452" s="41">
        <f t="shared" si="39"/>
        <v>325</v>
      </c>
      <c r="I452" s="41" t="str">
        <f t="shared" si="41"/>
        <v>6486647100001491</v>
      </c>
      <c r="J452" s="41">
        <f t="shared" si="37"/>
        <v>16</v>
      </c>
      <c r="K452" s="69" t="str">
        <f t="shared" si="40"/>
        <v>29/08/18, 14:29:06 Vincent PASCAL vincent.pascal@actemium.com 12 €18.35</v>
      </c>
      <c r="L452" s="70" t="str">
        <f t="shared" si="38"/>
        <v>29/08/18</v>
      </c>
    </row>
    <row r="453" spans="1:12" x14ac:dyDescent="0.25">
      <c r="A453" t="s">
        <v>3821</v>
      </c>
      <c r="H453" s="41">
        <f t="shared" si="39"/>
        <v>374</v>
      </c>
      <c r="I453" s="41" t="str">
        <f t="shared" si="41"/>
        <v>6486647100001490</v>
      </c>
      <c r="J453" s="41">
        <f t="shared" si="37"/>
        <v>16</v>
      </c>
      <c r="K453" s="69" t="str">
        <f t="shared" si="40"/>
        <v>29/08/18, 11:45:36 JORDAN STEPHANE MIROUZE stephane.mirouze@actemium.com 1 €159.3</v>
      </c>
      <c r="L453" s="70" t="str">
        <f t="shared" si="38"/>
        <v>29/08/18</v>
      </c>
    </row>
    <row r="454" spans="1:12" x14ac:dyDescent="0.25">
      <c r="A454" t="s">
        <v>3822</v>
      </c>
      <c r="H454" s="41">
        <f t="shared" si="39"/>
        <v>284</v>
      </c>
      <c r="I454" s="41" t="str">
        <f t="shared" si="41"/>
        <v>6486647100001488</v>
      </c>
      <c r="J454" s="41">
        <f t="shared" si="37"/>
        <v>16</v>
      </c>
      <c r="K454" s="69" t="str">
        <f t="shared" si="40"/>
        <v>29/08/18, 07:51:03 FABIEN DARGEIN karine.bedon@actemium.com 1 €48.91</v>
      </c>
      <c r="L454" s="70" t="str">
        <f t="shared" si="38"/>
        <v>29/08/18</v>
      </c>
    </row>
    <row r="455" spans="1:12" x14ac:dyDescent="0.25">
      <c r="A455" t="s">
        <v>3823</v>
      </c>
      <c r="H455" s="41">
        <f t="shared" si="39"/>
        <v>330</v>
      </c>
      <c r="I455" s="41" t="str">
        <f t="shared" si="41"/>
        <v>6486647100001487</v>
      </c>
      <c r="J455" s="41">
        <f t="shared" si="37"/>
        <v>16</v>
      </c>
      <c r="K455" s="69" t="str">
        <f t="shared" si="40"/>
        <v>27/08/18, 13:46:07 Maxime LEJEUNE maxime.lejeune@actemium.com 1 €0</v>
      </c>
      <c r="L455" s="70" t="str">
        <f t="shared" si="38"/>
        <v>27/08/18</v>
      </c>
    </row>
    <row r="456" spans="1:12" x14ac:dyDescent="0.25">
      <c r="A456" t="s">
        <v>3824</v>
      </c>
      <c r="H456" s="41">
        <f t="shared" si="39"/>
        <v>335</v>
      </c>
      <c r="I456" s="41" t="str">
        <f t="shared" si="41"/>
        <v>6486647100001486</v>
      </c>
      <c r="J456" s="41">
        <f t="shared" si="37"/>
        <v>16</v>
      </c>
      <c r="K456" s="69" t="str">
        <f t="shared" si="40"/>
        <v>24/08/18, 12:56:11 test4 test4 remi.dal-maso@actemium.com 1 €0</v>
      </c>
      <c r="L456" s="70" t="str">
        <f t="shared" si="38"/>
        <v>24/08/18</v>
      </c>
    </row>
    <row r="457" spans="1:12" x14ac:dyDescent="0.25">
      <c r="A457" t="s">
        <v>3825</v>
      </c>
      <c r="H457" s="41">
        <f t="shared" si="39"/>
        <v>309</v>
      </c>
      <c r="I457" s="41" t="str">
        <f t="shared" si="41"/>
        <v>6486647100001485</v>
      </c>
      <c r="J457" s="41">
        <f t="shared" si="37"/>
        <v>16</v>
      </c>
      <c r="K457" s="69" t="str">
        <f t="shared" si="40"/>
        <v>24/08/18, 12:52:29 test3 test3 remi.dal-maso@actemium.com 1 €0</v>
      </c>
      <c r="L457" s="70" t="str">
        <f t="shared" si="38"/>
        <v>24/08/18</v>
      </c>
    </row>
    <row r="458" spans="1:12" x14ac:dyDescent="0.25">
      <c r="A458" t="s">
        <v>3826</v>
      </c>
      <c r="H458" s="41">
        <f t="shared" si="39"/>
        <v>312</v>
      </c>
      <c r="I458" s="41" t="str">
        <f t="shared" si="41"/>
        <v>6486647100001484</v>
      </c>
      <c r="J458" s="41">
        <f t="shared" si="37"/>
        <v>16</v>
      </c>
      <c r="K458" s="69" t="str">
        <f t="shared" si="40"/>
        <v>24/08/18, 12:14:16 test test remi.dal-maso@actemium.com 1 €0</v>
      </c>
      <c r="L458" s="70" t="str">
        <f t="shared" si="38"/>
        <v>24/08/18</v>
      </c>
    </row>
    <row r="459" spans="1:12" x14ac:dyDescent="0.25">
      <c r="A459" t="s">
        <v>3827</v>
      </c>
      <c r="H459" s="41">
        <f t="shared" si="39"/>
        <v>327</v>
      </c>
      <c r="I459" s="41" t="str">
        <f t="shared" si="41"/>
        <v>6486647100001482</v>
      </c>
      <c r="J459" s="41">
        <f t="shared" si="37"/>
        <v>16</v>
      </c>
      <c r="K459" s="69" t="str">
        <f t="shared" si="40"/>
        <v>24/08/18, 10:45:47 test test remi.dal-maso@actemium.com 1 €0</v>
      </c>
      <c r="L459" s="70" t="str">
        <f t="shared" si="38"/>
        <v>24/08/18</v>
      </c>
    </row>
    <row r="460" spans="1:12" x14ac:dyDescent="0.25">
      <c r="A460" t="s">
        <v>3828</v>
      </c>
      <c r="H460" s="41">
        <f t="shared" si="39"/>
        <v>378</v>
      </c>
      <c r="I460" s="41" t="str">
        <f t="shared" si="41"/>
        <v>6486647100001481</v>
      </c>
      <c r="J460" s="41">
        <f t="shared" si="37"/>
        <v>16</v>
      </c>
      <c r="K460" s="69" t="str">
        <f t="shared" si="40"/>
        <v>23/08/18, 14:03:42 vincent davantes vincent.davantes@actemium.com 2 €105.35</v>
      </c>
      <c r="L460" s="70" t="str">
        <f t="shared" si="38"/>
        <v>23/08/18</v>
      </c>
    </row>
    <row r="461" spans="1:12" x14ac:dyDescent="0.25">
      <c r="A461" t="s">
        <v>3829</v>
      </c>
      <c r="H461" s="41">
        <f t="shared" si="39"/>
        <v>320</v>
      </c>
      <c r="I461" s="41" t="str">
        <f t="shared" si="41"/>
        <v>6486647100001480</v>
      </c>
      <c r="J461" s="41">
        <f t="shared" si="37"/>
        <v>16</v>
      </c>
      <c r="K461" s="69" t="str">
        <f t="shared" si="40"/>
        <v>23/08/18, 12:10:26 Victor ZAHN nicolas.graby@actemium.com 5 €0</v>
      </c>
      <c r="L461" s="70" t="str">
        <f t="shared" si="38"/>
        <v>23/08/18</v>
      </c>
    </row>
    <row r="462" spans="1:12" x14ac:dyDescent="0.25">
      <c r="A462" t="s">
        <v>3830</v>
      </c>
      <c r="H462" s="41">
        <f t="shared" si="39"/>
        <v>317</v>
      </c>
      <c r="I462" s="41" t="str">
        <f t="shared" si="41"/>
        <v>6486647100001480</v>
      </c>
      <c r="J462" s="41">
        <f t="shared" si="37"/>
        <v>16</v>
      </c>
      <c r="K462" s="69" t="str">
        <f t="shared" si="40"/>
        <v>23/08/18, 12:10:26 Victor ZAHN nicolas.graby@actemium.com 5 €0</v>
      </c>
      <c r="L462" s="70" t="str">
        <f t="shared" si="38"/>
        <v>23/08/18</v>
      </c>
    </row>
    <row r="463" spans="1:12" x14ac:dyDescent="0.25">
      <c r="A463" t="s">
        <v>3831</v>
      </c>
      <c r="H463" s="41">
        <f t="shared" si="39"/>
        <v>323</v>
      </c>
      <c r="I463" s="41" t="str">
        <f t="shared" si="41"/>
        <v>6486647100001480</v>
      </c>
      <c r="J463" s="41">
        <f t="shared" si="37"/>
        <v>16</v>
      </c>
      <c r="K463" s="69" t="str">
        <f t="shared" si="40"/>
        <v>23/08/18, 12:10:26 Victor ZAHN nicolas.graby@actemium.com 1 €0</v>
      </c>
      <c r="L463" s="70" t="str">
        <f t="shared" si="38"/>
        <v>23/08/18</v>
      </c>
    </row>
    <row r="464" spans="1:12" x14ac:dyDescent="0.25">
      <c r="A464" t="s">
        <v>3832</v>
      </c>
      <c r="H464" s="41">
        <f t="shared" si="39"/>
        <v>312</v>
      </c>
      <c r="I464" s="41" t="str">
        <f t="shared" si="41"/>
        <v>6486647100001480</v>
      </c>
      <c r="J464" s="41">
        <f t="shared" si="37"/>
        <v>16</v>
      </c>
      <c r="K464" s="69" t="str">
        <f t="shared" si="40"/>
        <v>23/08/18, 12:10:26 Victor ZAHN nicolas.graby@actemium.com 3 €0</v>
      </c>
      <c r="L464" s="70" t="str">
        <f t="shared" si="38"/>
        <v>23/08/18</v>
      </c>
    </row>
    <row r="465" spans="1:12" x14ac:dyDescent="0.25">
      <c r="A465" t="s">
        <v>3833</v>
      </c>
      <c r="H465" s="41">
        <f t="shared" si="39"/>
        <v>319</v>
      </c>
      <c r="I465" s="41" t="str">
        <f t="shared" si="41"/>
        <v>6486647100001480</v>
      </c>
      <c r="J465" s="41">
        <f t="shared" si="37"/>
        <v>16</v>
      </c>
      <c r="K465" s="69" t="str">
        <f t="shared" si="40"/>
        <v>23/08/18, 12:10:26 Victor ZAHN nicolas.graby@actemium.com 1 €61.5</v>
      </c>
      <c r="L465" s="70" t="str">
        <f t="shared" si="38"/>
        <v>23/08/18</v>
      </c>
    </row>
    <row r="466" spans="1:12" x14ac:dyDescent="0.25">
      <c r="A466" t="s">
        <v>3834</v>
      </c>
      <c r="H466" s="41">
        <f t="shared" si="39"/>
        <v>368</v>
      </c>
      <c r="I466" s="41" t="str">
        <f t="shared" si="41"/>
        <v>6486647100001479</v>
      </c>
      <c r="J466" s="41">
        <f t="shared" si="37"/>
        <v>16</v>
      </c>
      <c r="K466" s="69" t="str">
        <f t="shared" si="40"/>
        <v>23/08/18, 07:45:39 DAVID BARBANCHON alexandre.mourembles@actemium.com 3 €0</v>
      </c>
      <c r="L466" s="70" t="str">
        <f t="shared" si="38"/>
        <v>23/08/18</v>
      </c>
    </row>
    <row r="467" spans="1:12" x14ac:dyDescent="0.25">
      <c r="A467" t="s">
        <v>3835</v>
      </c>
      <c r="H467" s="41">
        <f t="shared" si="39"/>
        <v>373</v>
      </c>
      <c r="I467" s="41" t="str">
        <f t="shared" si="41"/>
        <v>6486647100001479</v>
      </c>
      <c r="J467" s="41">
        <f t="shared" ref="J467:J530" si="42">LEN(I467)</f>
        <v>16</v>
      </c>
      <c r="K467" s="69" t="str">
        <f t="shared" si="40"/>
        <v>23/08/18, 07:45:39 DAVID BARBANCHON alexandre.mourembles@actemium.com 5 €0</v>
      </c>
      <c r="L467" s="70" t="str">
        <f t="shared" ref="L467:L530" si="43">IFERROR(MID(K467,1,FIND(",",K467,1)-1),"")</f>
        <v>23/08/18</v>
      </c>
    </row>
    <row r="468" spans="1:12" x14ac:dyDescent="0.25">
      <c r="A468" t="s">
        <v>3836</v>
      </c>
      <c r="H468" s="41">
        <f t="shared" si="39"/>
        <v>376</v>
      </c>
      <c r="I468" s="41" t="str">
        <f t="shared" si="41"/>
        <v>6486647100001479</v>
      </c>
      <c r="J468" s="41">
        <f t="shared" si="42"/>
        <v>16</v>
      </c>
      <c r="K468" s="69" t="str">
        <f t="shared" si="40"/>
        <v>23/08/18, 07:45:39 DAVID BARBANCHON alexandre.mourembles@actemium.com 5 €0</v>
      </c>
      <c r="L468" s="70" t="str">
        <f t="shared" si="43"/>
        <v>23/08/18</v>
      </c>
    </row>
    <row r="469" spans="1:12" x14ac:dyDescent="0.25">
      <c r="A469" t="s">
        <v>3837</v>
      </c>
      <c r="H469" s="41">
        <f t="shared" si="39"/>
        <v>375</v>
      </c>
      <c r="I469" s="41" t="str">
        <f t="shared" si="41"/>
        <v>6486647100001478</v>
      </c>
      <c r="J469" s="41">
        <f t="shared" si="42"/>
        <v>16</v>
      </c>
      <c r="K469" s="69" t="str">
        <f t="shared" si="40"/>
        <v>23/08/18, 07:43:13 Marius Leclerc ilyass.el-moatassim.external@airbus.com 5 €0</v>
      </c>
      <c r="L469" s="70" t="str">
        <f t="shared" si="43"/>
        <v>23/08/18</v>
      </c>
    </row>
    <row r="470" spans="1:12" x14ac:dyDescent="0.25">
      <c r="A470" t="s">
        <v>3838</v>
      </c>
      <c r="H470" s="41">
        <f t="shared" si="39"/>
        <v>370</v>
      </c>
      <c r="I470" s="41" t="str">
        <f t="shared" si="41"/>
        <v>6486647100001478</v>
      </c>
      <c r="J470" s="41">
        <f t="shared" si="42"/>
        <v>16</v>
      </c>
      <c r="K470" s="69" t="str">
        <f t="shared" si="40"/>
        <v>23/08/18, 07:43:13 Marius Leclerc ilyass.el-moatassim.external@airbus.com 3 €0</v>
      </c>
      <c r="L470" s="70" t="str">
        <f t="shared" si="43"/>
        <v>23/08/18</v>
      </c>
    </row>
    <row r="471" spans="1:12" x14ac:dyDescent="0.25">
      <c r="A471" t="s">
        <v>3839</v>
      </c>
      <c r="H471" s="41">
        <f t="shared" si="39"/>
        <v>378</v>
      </c>
      <c r="I471" s="41" t="str">
        <f t="shared" si="41"/>
        <v>6486647100001478</v>
      </c>
      <c r="J471" s="41">
        <f t="shared" si="42"/>
        <v>16</v>
      </c>
      <c r="K471" s="69" t="str">
        <f t="shared" si="40"/>
        <v>23/08/18, 07:43:13 Marius Leclerc ilyass.el-moatassim.external@airbus.com 5 €0</v>
      </c>
      <c r="L471" s="70" t="str">
        <f t="shared" si="43"/>
        <v>23/08/18</v>
      </c>
    </row>
    <row r="472" spans="1:12" x14ac:dyDescent="0.25">
      <c r="A472" t="s">
        <v>3840</v>
      </c>
      <c r="H472" s="41">
        <f t="shared" si="39"/>
        <v>377</v>
      </c>
      <c r="I472" s="41" t="str">
        <f t="shared" si="41"/>
        <v>6486647100001478</v>
      </c>
      <c r="J472" s="41">
        <f t="shared" si="42"/>
        <v>16</v>
      </c>
      <c r="K472" s="69" t="str">
        <f t="shared" si="40"/>
        <v>23/08/18, 07:43:13 Marius Leclerc ilyass.el-moatassim.external@airbus.com 1 €61.5</v>
      </c>
      <c r="L472" s="70" t="str">
        <f t="shared" si="43"/>
        <v>23/08/18</v>
      </c>
    </row>
    <row r="473" spans="1:12" x14ac:dyDescent="0.25">
      <c r="A473" t="s">
        <v>3841</v>
      </c>
      <c r="H473" s="41">
        <f t="shared" si="39"/>
        <v>372</v>
      </c>
      <c r="I473" s="41" t="str">
        <f t="shared" si="41"/>
        <v>6486647100001477</v>
      </c>
      <c r="J473" s="41">
        <f t="shared" si="42"/>
        <v>16</v>
      </c>
      <c r="K473" s="69" t="str">
        <f t="shared" si="40"/>
        <v>23/08/18, 07:29:25 Kevin Perrier ilyass.el-moatassim.external@airbus.com 2 €0</v>
      </c>
      <c r="L473" s="70" t="str">
        <f t="shared" si="43"/>
        <v>23/08/18</v>
      </c>
    </row>
    <row r="474" spans="1:12" x14ac:dyDescent="0.25">
      <c r="A474" t="s">
        <v>3842</v>
      </c>
      <c r="H474" s="41">
        <f t="shared" si="39"/>
        <v>367</v>
      </c>
      <c r="I474" s="41" t="str">
        <f t="shared" si="41"/>
        <v>6486647100001477</v>
      </c>
      <c r="J474" s="41">
        <f t="shared" si="42"/>
        <v>16</v>
      </c>
      <c r="K474" s="69" t="str">
        <f t="shared" si="40"/>
        <v>23/08/18, 07:29:25 Kevin Perrier ilyass.el-moatassim.external@airbus.com 2 €0</v>
      </c>
      <c r="L474" s="70" t="str">
        <f t="shared" si="43"/>
        <v>23/08/18</v>
      </c>
    </row>
    <row r="475" spans="1:12" x14ac:dyDescent="0.25">
      <c r="A475" t="s">
        <v>3843</v>
      </c>
      <c r="H475" s="41">
        <f t="shared" si="39"/>
        <v>348</v>
      </c>
      <c r="I475" s="41" t="str">
        <f t="shared" si="41"/>
        <v>6486647100001476</v>
      </c>
      <c r="J475" s="41">
        <f t="shared" si="42"/>
        <v>16</v>
      </c>
      <c r="K475" s="69" t="str">
        <f t="shared" si="40"/>
        <v>23/08/18, 07:13:34 ILYASS EL MOATASSIM ilyass.el-moatassim.external@airbus.com 3 €0</v>
      </c>
      <c r="L475" s="70" t="str">
        <f t="shared" si="43"/>
        <v>23/08/18</v>
      </c>
    </row>
    <row r="476" spans="1:12" x14ac:dyDescent="0.25">
      <c r="A476" t="s">
        <v>3844</v>
      </c>
      <c r="H476" s="41">
        <f t="shared" si="39"/>
        <v>353</v>
      </c>
      <c r="I476" s="41" t="str">
        <f t="shared" si="41"/>
        <v>6486647100001476</v>
      </c>
      <c r="J476" s="41">
        <f t="shared" si="42"/>
        <v>16</v>
      </c>
      <c r="K476" s="69" t="str">
        <f t="shared" si="40"/>
        <v>23/08/18, 07:13:34 ILYASS EL MOATASSIM ilyass.el-moatassim.external@airbus.com 5 €0</v>
      </c>
      <c r="L476" s="70" t="str">
        <f t="shared" si="43"/>
        <v>23/08/18</v>
      </c>
    </row>
    <row r="477" spans="1:12" x14ac:dyDescent="0.25">
      <c r="A477" t="s">
        <v>3845</v>
      </c>
      <c r="H477" s="41">
        <f t="shared" si="39"/>
        <v>356</v>
      </c>
      <c r="I477" s="41" t="str">
        <f t="shared" si="41"/>
        <v>6486647100001476</v>
      </c>
      <c r="J477" s="41">
        <f t="shared" si="42"/>
        <v>16</v>
      </c>
      <c r="K477" s="69" t="str">
        <f t="shared" si="40"/>
        <v>23/08/18, 07:13:34 ILYASS EL MOATASSIM ilyass.el-moatassim.external@airbus.com 5 €0</v>
      </c>
      <c r="L477" s="70" t="str">
        <f t="shared" si="43"/>
        <v>23/08/18</v>
      </c>
    </row>
    <row r="478" spans="1:12" x14ac:dyDescent="0.25">
      <c r="A478" t="s">
        <v>3846</v>
      </c>
      <c r="H478" s="41">
        <f t="shared" si="39"/>
        <v>355</v>
      </c>
      <c r="I478" s="41" t="str">
        <f t="shared" si="41"/>
        <v>6486647100001476</v>
      </c>
      <c r="J478" s="41">
        <f t="shared" si="42"/>
        <v>16</v>
      </c>
      <c r="K478" s="69" t="str">
        <f t="shared" si="40"/>
        <v>23/08/18, 07:13:34 ILYASS EL MOATASSIM ilyass.el-moatassim.external@airbus.com 1 €61.5</v>
      </c>
      <c r="L478" s="70" t="str">
        <f t="shared" si="43"/>
        <v>23/08/18</v>
      </c>
    </row>
    <row r="479" spans="1:12" x14ac:dyDescent="0.25">
      <c r="A479" t="s">
        <v>3847</v>
      </c>
      <c r="H479" s="41">
        <f t="shared" si="39"/>
        <v>348</v>
      </c>
      <c r="I479" s="41" t="str">
        <f t="shared" si="41"/>
        <v>6486647100001476</v>
      </c>
      <c r="J479" s="41">
        <f t="shared" si="42"/>
        <v>16</v>
      </c>
      <c r="K479" s="69" t="str">
        <f t="shared" si="40"/>
        <v>23/08/18, 07:13:34 ILYASS EL MOATASSIM ilyass.el-moatassim.external@airbus.com 2 €0</v>
      </c>
      <c r="L479" s="70" t="str">
        <f t="shared" si="43"/>
        <v>23/08/18</v>
      </c>
    </row>
    <row r="480" spans="1:12" x14ac:dyDescent="0.25">
      <c r="A480" t="s">
        <v>3848</v>
      </c>
      <c r="H480" s="41">
        <f t="shared" si="39"/>
        <v>353</v>
      </c>
      <c r="I480" s="41" t="str">
        <f t="shared" si="41"/>
        <v>6486647100001476</v>
      </c>
      <c r="J480" s="41">
        <f t="shared" si="42"/>
        <v>16</v>
      </c>
      <c r="K480" s="69" t="str">
        <f t="shared" si="40"/>
        <v>23/08/18, 07:13:34 ILYASS EL MOATASSIM ilyass.el-moatassim.external@airbus.com 2 €0</v>
      </c>
      <c r="L480" s="70" t="str">
        <f t="shared" si="43"/>
        <v>23/08/18</v>
      </c>
    </row>
    <row r="481" spans="1:12" x14ac:dyDescent="0.25">
      <c r="A481" t="s">
        <v>3849</v>
      </c>
      <c r="H481" s="41">
        <f t="shared" si="39"/>
        <v>341</v>
      </c>
      <c r="I481" s="41" t="str">
        <f t="shared" si="41"/>
        <v>6486647100001475</v>
      </c>
      <c r="J481" s="41">
        <f t="shared" si="42"/>
        <v>16</v>
      </c>
      <c r="K481" s="69" t="str">
        <f t="shared" si="40"/>
        <v>22/08/18, 16:09:02 DAVID BARBANCHON alexandre.mourembles@actemium.com 1 €61.5</v>
      </c>
      <c r="L481" s="70" t="str">
        <f t="shared" si="43"/>
        <v>22/08/18</v>
      </c>
    </row>
    <row r="482" spans="1:12" x14ac:dyDescent="0.25">
      <c r="A482" t="s">
        <v>3850</v>
      </c>
      <c r="H482" s="41">
        <f t="shared" si="39"/>
        <v>352</v>
      </c>
      <c r="I482" s="41" t="str">
        <f t="shared" si="41"/>
        <v>6486647100001475</v>
      </c>
      <c r="J482" s="41">
        <f t="shared" si="42"/>
        <v>16</v>
      </c>
      <c r="K482" s="69" t="str">
        <f t="shared" si="40"/>
        <v>22/08/18, 16:09:02 DAVID BARBANCHON alexandre.mourembles@actemium.com 1 €12.9</v>
      </c>
      <c r="L482" s="70" t="str">
        <f t="shared" si="43"/>
        <v>22/08/18</v>
      </c>
    </row>
    <row r="483" spans="1:12" x14ac:dyDescent="0.25">
      <c r="A483" t="s">
        <v>3851</v>
      </c>
      <c r="H483" s="41">
        <f t="shared" si="39"/>
        <v>346</v>
      </c>
      <c r="I483" s="41" t="str">
        <f t="shared" si="41"/>
        <v>6486647100001475</v>
      </c>
      <c r="J483" s="41">
        <f t="shared" si="42"/>
        <v>16</v>
      </c>
      <c r="K483" s="69" t="str">
        <f t="shared" si="40"/>
        <v>22/08/18, 16:09:02 DAVID BARBANCHON alexandre.mourembles@actemium.com 1 €5.63</v>
      </c>
      <c r="L483" s="70" t="str">
        <f t="shared" si="43"/>
        <v>22/08/18</v>
      </c>
    </row>
    <row r="484" spans="1:12" x14ac:dyDescent="0.25">
      <c r="A484" t="s">
        <v>3852</v>
      </c>
      <c r="H484" s="41">
        <f t="shared" si="39"/>
        <v>348</v>
      </c>
      <c r="I484" s="41" t="str">
        <f t="shared" si="41"/>
        <v>6486647100001474</v>
      </c>
      <c r="J484" s="41">
        <f t="shared" si="42"/>
        <v>16</v>
      </c>
      <c r="K484" s="69" t="str">
        <f t="shared" si="40"/>
        <v>22/08/18, 15:59:59 DAVID BARBANCHON alexandre.mourembles@actemium.com 3 €0</v>
      </c>
      <c r="L484" s="70" t="str">
        <f t="shared" si="43"/>
        <v>22/08/18</v>
      </c>
    </row>
    <row r="485" spans="1:12" x14ac:dyDescent="0.25">
      <c r="A485" t="s">
        <v>3853</v>
      </c>
      <c r="H485" s="41">
        <f t="shared" si="39"/>
        <v>342</v>
      </c>
      <c r="I485" s="41" t="str">
        <f t="shared" si="41"/>
        <v>6486647100001474</v>
      </c>
      <c r="J485" s="41">
        <f t="shared" si="42"/>
        <v>16</v>
      </c>
      <c r="K485" s="69" t="str">
        <f t="shared" si="40"/>
        <v>22/08/18, 15:59:59 DAVID BARBANCHON alexandre.mourembles@actemium.com 5 €0</v>
      </c>
      <c r="L485" s="70" t="str">
        <f t="shared" si="43"/>
        <v>22/08/18</v>
      </c>
    </row>
    <row r="486" spans="1:12" x14ac:dyDescent="0.25">
      <c r="A486" t="s">
        <v>3854</v>
      </c>
      <c r="H486" s="41">
        <f t="shared" si="39"/>
        <v>347</v>
      </c>
      <c r="I486" s="41" t="str">
        <f t="shared" si="41"/>
        <v>6486647100001474</v>
      </c>
      <c r="J486" s="41">
        <f t="shared" si="42"/>
        <v>16</v>
      </c>
      <c r="K486" s="69" t="str">
        <f t="shared" si="40"/>
        <v>22/08/18, 15:59:59 DAVID BARBANCHON alexandre.mourembles@actemium.com 5 €0</v>
      </c>
      <c r="L486" s="70" t="str">
        <f t="shared" si="43"/>
        <v>22/08/18</v>
      </c>
    </row>
    <row r="487" spans="1:12" x14ac:dyDescent="0.25">
      <c r="A487" t="s">
        <v>3855</v>
      </c>
      <c r="H487" s="41">
        <f t="shared" si="39"/>
        <v>354</v>
      </c>
      <c r="I487" s="41" t="str">
        <f t="shared" si="41"/>
        <v>6486647100001473</v>
      </c>
      <c r="J487" s="41">
        <f t="shared" si="42"/>
        <v>16</v>
      </c>
      <c r="K487" s="69" t="str">
        <f t="shared" si="40"/>
        <v>22/08/18, 15:07:28 DAVID BARBANCHON alexandre.mourembles@actemium.com 1 €0</v>
      </c>
      <c r="L487" s="70" t="str">
        <f t="shared" si="43"/>
        <v>22/08/18</v>
      </c>
    </row>
    <row r="488" spans="1:12" x14ac:dyDescent="0.25">
      <c r="A488" t="s">
        <v>3856</v>
      </c>
      <c r="H488" s="41">
        <f t="shared" si="39"/>
        <v>319</v>
      </c>
      <c r="I488" s="41" t="str">
        <f t="shared" si="41"/>
        <v>6486647100001472</v>
      </c>
      <c r="J488" s="41">
        <f t="shared" si="42"/>
        <v>16</v>
      </c>
      <c r="K488" s="69" t="str">
        <f t="shared" si="40"/>
        <v>22/08/18, 13:25:23 Lucas BRUCH nicolas.graby@actemium.com 5 €0</v>
      </c>
      <c r="L488" s="70" t="str">
        <f t="shared" si="43"/>
        <v>22/08/18</v>
      </c>
    </row>
    <row r="489" spans="1:12" x14ac:dyDescent="0.25">
      <c r="A489" t="s">
        <v>3857</v>
      </c>
      <c r="H489" s="41">
        <f t="shared" si="39"/>
        <v>311</v>
      </c>
      <c r="I489" s="41" t="str">
        <f t="shared" si="41"/>
        <v>6486647100001472</v>
      </c>
      <c r="J489" s="41">
        <f t="shared" si="42"/>
        <v>16</v>
      </c>
      <c r="K489" s="69" t="str">
        <f t="shared" si="40"/>
        <v>22/08/18, 13:25:23 Lucas BRUCH nicolas.graby@actemium.com 3 €0</v>
      </c>
      <c r="L489" s="70" t="str">
        <f t="shared" si="43"/>
        <v>22/08/18</v>
      </c>
    </row>
    <row r="490" spans="1:12" x14ac:dyDescent="0.25">
      <c r="A490" t="s">
        <v>3858</v>
      </c>
      <c r="H490" s="41">
        <f t="shared" si="39"/>
        <v>316</v>
      </c>
      <c r="I490" s="41" t="str">
        <f t="shared" si="41"/>
        <v>6486647100001472</v>
      </c>
      <c r="J490" s="41">
        <f t="shared" si="42"/>
        <v>16</v>
      </c>
      <c r="K490" s="69" t="str">
        <f t="shared" si="40"/>
        <v>22/08/18, 13:25:23 Lucas BRUCH nicolas.graby@actemium.com 5 €0</v>
      </c>
      <c r="L490" s="70" t="str">
        <f t="shared" si="43"/>
        <v>22/08/18</v>
      </c>
    </row>
    <row r="491" spans="1:12" x14ac:dyDescent="0.25">
      <c r="A491" t="s">
        <v>3859</v>
      </c>
      <c r="H491" s="41">
        <f t="shared" si="39"/>
        <v>322</v>
      </c>
      <c r="I491" s="41" t="str">
        <f t="shared" si="41"/>
        <v>6486647100001472</v>
      </c>
      <c r="J491" s="41">
        <f t="shared" si="42"/>
        <v>16</v>
      </c>
      <c r="K491" s="69" t="str">
        <f t="shared" si="40"/>
        <v>22/08/18, 13:25:23 Lucas BRUCH nicolas.graby@actemium.com 1 €0</v>
      </c>
      <c r="L491" s="70" t="str">
        <f t="shared" si="43"/>
        <v>22/08/18</v>
      </c>
    </row>
    <row r="492" spans="1:12" x14ac:dyDescent="0.25">
      <c r="A492" t="s">
        <v>3860</v>
      </c>
      <c r="H492" s="41">
        <f t="shared" si="39"/>
        <v>318</v>
      </c>
      <c r="I492" s="41" t="str">
        <f t="shared" si="41"/>
        <v>6486647100001472</v>
      </c>
      <c r="J492" s="41">
        <f t="shared" si="42"/>
        <v>16</v>
      </c>
      <c r="K492" s="69" t="str">
        <f t="shared" si="40"/>
        <v>22/08/18, 13:25:23 Lucas BRUCH nicolas.graby@actemium.com 1 €61.5</v>
      </c>
      <c r="L492" s="70" t="str">
        <f t="shared" si="43"/>
        <v>22/08/18</v>
      </c>
    </row>
    <row r="493" spans="1:12" x14ac:dyDescent="0.25">
      <c r="A493" t="s">
        <v>3861</v>
      </c>
      <c r="H493" s="41">
        <f t="shared" si="39"/>
        <v>359</v>
      </c>
      <c r="I493" s="41" t="str">
        <f t="shared" si="41"/>
        <v>6486647100001471</v>
      </c>
      <c r="J493" s="41">
        <f t="shared" si="42"/>
        <v>16</v>
      </c>
      <c r="K493" s="69" t="str">
        <f t="shared" si="40"/>
        <v>22/08/18, 08:41:24 Sébastien Sureda sebastien.sureda@actemium.com 2 €0</v>
      </c>
      <c r="L493" s="70" t="str">
        <f t="shared" si="43"/>
        <v>22/08/18</v>
      </c>
    </row>
    <row r="494" spans="1:12" x14ac:dyDescent="0.25">
      <c r="A494" t="s">
        <v>3862</v>
      </c>
      <c r="H494" s="41">
        <f t="shared" si="39"/>
        <v>360</v>
      </c>
      <c r="I494" s="41" t="str">
        <f t="shared" si="41"/>
        <v>6486647100001470</v>
      </c>
      <c r="J494" s="41">
        <f t="shared" si="42"/>
        <v>16</v>
      </c>
      <c r="K494" s="69" t="str">
        <f t="shared" si="40"/>
        <v>22/08/18, 08:32:25 Vincent Davantes vincent.davantes@actemium.com 3 €0</v>
      </c>
      <c r="L494" s="70" t="str">
        <f t="shared" si="43"/>
        <v>22/08/18</v>
      </c>
    </row>
    <row r="495" spans="1:12" x14ac:dyDescent="0.25">
      <c r="A495" t="s">
        <v>3863</v>
      </c>
      <c r="H495" s="41">
        <f t="shared" si="39"/>
        <v>365</v>
      </c>
      <c r="I495" s="41" t="str">
        <f t="shared" si="41"/>
        <v>6486647100001470</v>
      </c>
      <c r="J495" s="41">
        <f t="shared" si="42"/>
        <v>16</v>
      </c>
      <c r="K495" s="69" t="str">
        <f t="shared" si="40"/>
        <v>22/08/18, 08:32:25 Vincent Davantes vincent.davantes@actemium.com 5 €0</v>
      </c>
      <c r="L495" s="70" t="str">
        <f t="shared" si="43"/>
        <v>22/08/18</v>
      </c>
    </row>
    <row r="496" spans="1:12" x14ac:dyDescent="0.25">
      <c r="A496" t="s">
        <v>3864</v>
      </c>
      <c r="H496" s="41">
        <f t="shared" si="39"/>
        <v>369</v>
      </c>
      <c r="I496" s="41" t="str">
        <f t="shared" si="41"/>
        <v>6486647100001470</v>
      </c>
      <c r="J496" s="41">
        <f t="shared" si="42"/>
        <v>16</v>
      </c>
      <c r="K496" s="69" t="str">
        <f t="shared" si="40"/>
        <v>22/08/18, 08:32:25 Vincent Davantes vincent.davantes@actemium.com 5 €0</v>
      </c>
      <c r="L496" s="70" t="str">
        <f t="shared" si="43"/>
        <v>22/08/18</v>
      </c>
    </row>
    <row r="497" spans="1:12" x14ac:dyDescent="0.25">
      <c r="A497" t="s">
        <v>3865</v>
      </c>
      <c r="H497" s="41">
        <f t="shared" si="39"/>
        <v>364</v>
      </c>
      <c r="I497" s="41" t="str">
        <f t="shared" si="41"/>
        <v>6486647100001469</v>
      </c>
      <c r="J497" s="41">
        <f t="shared" si="42"/>
        <v>16</v>
      </c>
      <c r="K497" s="69" t="str">
        <f t="shared" si="40"/>
        <v>21/08/18, 11:50:15 alexis tamowski alexis.tamowski@actemium.com 30 €1.11</v>
      </c>
      <c r="L497" s="70" t="str">
        <f t="shared" si="43"/>
        <v>21/08/18</v>
      </c>
    </row>
    <row r="498" spans="1:12" x14ac:dyDescent="0.25">
      <c r="A498" t="s">
        <v>3866</v>
      </c>
      <c r="H498" s="41">
        <f t="shared" si="39"/>
        <v>364</v>
      </c>
      <c r="I498" s="41" t="str">
        <f t="shared" si="41"/>
        <v>6486647100001469</v>
      </c>
      <c r="J498" s="41">
        <f t="shared" si="42"/>
        <v>16</v>
      </c>
      <c r="K498" s="69" t="str">
        <f t="shared" si="40"/>
        <v>21/08/18, 11:50:15 alexis tamowski alexis.tamowski@actemium.com 30 €1.11</v>
      </c>
      <c r="L498" s="70" t="str">
        <f t="shared" si="43"/>
        <v>21/08/18</v>
      </c>
    </row>
    <row r="499" spans="1:12" x14ac:dyDescent="0.25">
      <c r="A499" t="s">
        <v>3867</v>
      </c>
      <c r="H499" s="41">
        <f t="shared" si="39"/>
        <v>331</v>
      </c>
      <c r="I499" s="41" t="str">
        <f t="shared" si="41"/>
        <v>6486647100001469</v>
      </c>
      <c r="J499" s="41">
        <f t="shared" si="42"/>
        <v>16</v>
      </c>
      <c r="K499" s="69" t="str">
        <f t="shared" si="40"/>
        <v>21/08/18, 11:50:15 alexis tamowski alexis.tamowski@actemium.com 15 €18.35</v>
      </c>
      <c r="L499" s="70" t="str">
        <f t="shared" si="43"/>
        <v>21/08/18</v>
      </c>
    </row>
    <row r="500" spans="1:12" x14ac:dyDescent="0.25">
      <c r="A500" t="s">
        <v>3868</v>
      </c>
      <c r="H500" s="41">
        <f t="shared" si="39"/>
        <v>339</v>
      </c>
      <c r="I500" s="41" t="str">
        <f t="shared" si="41"/>
        <v>6486647100001469</v>
      </c>
      <c r="J500" s="41">
        <f t="shared" si="42"/>
        <v>16</v>
      </c>
      <c r="K500" s="69" t="str">
        <f t="shared" si="40"/>
        <v>21/08/18, 11:50:15 alexis tamowski alexis.tamowski@actemium.com 30 €3.95</v>
      </c>
      <c r="L500" s="70" t="str">
        <f t="shared" si="43"/>
        <v>21/08/18</v>
      </c>
    </row>
    <row r="501" spans="1:12" x14ac:dyDescent="0.25">
      <c r="A501" t="s">
        <v>3869</v>
      </c>
      <c r="H501" s="41">
        <f t="shared" si="39"/>
        <v>357</v>
      </c>
      <c r="I501" s="41" t="str">
        <f t="shared" si="41"/>
        <v>6486647100001469</v>
      </c>
      <c r="J501" s="41">
        <f t="shared" si="42"/>
        <v>16</v>
      </c>
      <c r="K501" s="69" t="str">
        <f t="shared" si="40"/>
        <v>21/08/18, 11:50:15 alexis tamowski alexis.tamowski@actemium.com 100 €4.94</v>
      </c>
      <c r="L501" s="70" t="str">
        <f t="shared" si="43"/>
        <v>21/08/18</v>
      </c>
    </row>
    <row r="502" spans="1:12" x14ac:dyDescent="0.25">
      <c r="A502" t="s">
        <v>3870</v>
      </c>
      <c r="H502" s="41">
        <f t="shared" si="39"/>
        <v>334</v>
      </c>
      <c r="I502" s="41" t="str">
        <f t="shared" si="41"/>
        <v>6486647100001469</v>
      </c>
      <c r="J502" s="41">
        <f t="shared" si="42"/>
        <v>16</v>
      </c>
      <c r="K502" s="69" t="str">
        <f t="shared" si="40"/>
        <v>21/08/18, 11:50:15 alexis tamowski alexis.tamowski@actemium.com 30 €7.51</v>
      </c>
      <c r="L502" s="70" t="str">
        <f t="shared" si="43"/>
        <v>21/08/18</v>
      </c>
    </row>
    <row r="503" spans="1:12" x14ac:dyDescent="0.25">
      <c r="A503" t="s">
        <v>3871</v>
      </c>
      <c r="H503" s="41">
        <f t="shared" si="39"/>
        <v>300</v>
      </c>
      <c r="I503" s="41" t="str">
        <f t="shared" si="41"/>
        <v>6486647100001468</v>
      </c>
      <c r="J503" s="41">
        <f t="shared" si="42"/>
        <v>16</v>
      </c>
      <c r="K503" s="69" t="str">
        <f t="shared" si="40"/>
        <v>21/08/18, 06:48:59 Pascal garcia pascal.garcia@pioneer.com 2 €0</v>
      </c>
      <c r="L503" s="70" t="str">
        <f t="shared" si="43"/>
        <v>21/08/18</v>
      </c>
    </row>
    <row r="504" spans="1:12" x14ac:dyDescent="0.25">
      <c r="A504" t="s">
        <v>3872</v>
      </c>
      <c r="H504" s="41">
        <f t="shared" si="39"/>
        <v>326</v>
      </c>
      <c r="I504" s="41" t="str">
        <f t="shared" si="41"/>
        <v>6486647100001468</v>
      </c>
      <c r="J504" s="41">
        <f t="shared" si="42"/>
        <v>16</v>
      </c>
      <c r="K504" s="69" t="str">
        <f t="shared" si="40"/>
        <v>21/08/18, 06:48:59 Pascal garcia pascal.garcia@pioneer.com 2 €25.18</v>
      </c>
      <c r="L504" s="70" t="str">
        <f t="shared" si="43"/>
        <v>21/08/18</v>
      </c>
    </row>
    <row r="505" spans="1:12" x14ac:dyDescent="0.25">
      <c r="A505" t="s">
        <v>3873</v>
      </c>
      <c r="H505" s="41">
        <f t="shared" si="39"/>
        <v>373</v>
      </c>
      <c r="I505" s="41" t="str">
        <f t="shared" si="41"/>
        <v>6486647100001467</v>
      </c>
      <c r="J505" s="41">
        <f t="shared" si="42"/>
        <v>16</v>
      </c>
      <c r="K505" s="69" t="str">
        <f t="shared" si="40"/>
        <v>20/08/18, 09:25:41 christophe suberville christophe.suberville@actemium.com 5 €3.71</v>
      </c>
      <c r="L505" s="70" t="str">
        <f t="shared" si="43"/>
        <v>20/08/18</v>
      </c>
    </row>
    <row r="506" spans="1:12" x14ac:dyDescent="0.25">
      <c r="A506" t="s">
        <v>3874</v>
      </c>
      <c r="H506" s="41">
        <f t="shared" si="39"/>
        <v>383</v>
      </c>
      <c r="I506" s="41" t="str">
        <f t="shared" si="41"/>
        <v>6486647100001466</v>
      </c>
      <c r="J506" s="41">
        <f t="shared" si="42"/>
        <v>16</v>
      </c>
      <c r="K506" s="69" t="str">
        <f t="shared" si="40"/>
        <v>16/08/18, 08:18:35 Vincent Davantes vincent.davantes@actemium.com 2 €105.35</v>
      </c>
      <c r="L506" s="70" t="str">
        <f t="shared" si="43"/>
        <v>16/08/18</v>
      </c>
    </row>
    <row r="507" spans="1:12" x14ac:dyDescent="0.25">
      <c r="A507" t="s">
        <v>3875</v>
      </c>
      <c r="H507" s="41">
        <f t="shared" si="39"/>
        <v>343</v>
      </c>
      <c r="I507" s="41" t="str">
        <f t="shared" si="41"/>
        <v>6486647100001465</v>
      </c>
      <c r="J507" s="41">
        <f t="shared" si="42"/>
        <v>16</v>
      </c>
      <c r="K507" s="69" t="str">
        <f t="shared" si="40"/>
        <v>14/08/18, 12:15:39 stephane mirouze stephane.mirouze@actemium.com 2 €5.63</v>
      </c>
      <c r="L507" s="70" t="str">
        <f t="shared" si="43"/>
        <v>14/08/18</v>
      </c>
    </row>
    <row r="508" spans="1:12" x14ac:dyDescent="0.25">
      <c r="A508" t="s">
        <v>3876</v>
      </c>
      <c r="H508" s="41">
        <f t="shared" si="39"/>
        <v>338</v>
      </c>
      <c r="I508" s="41" t="str">
        <f t="shared" si="41"/>
        <v>6486647100001465</v>
      </c>
      <c r="J508" s="41">
        <f t="shared" si="42"/>
        <v>16</v>
      </c>
      <c r="K508" s="69" t="str">
        <f t="shared" si="40"/>
        <v>14/08/18, 12:15:39 stephane mirouze stephane.mirouze@actemium.com 1 €48.91</v>
      </c>
      <c r="L508" s="70" t="str">
        <f t="shared" si="43"/>
        <v>14/08/18</v>
      </c>
    </row>
    <row r="509" spans="1:12" x14ac:dyDescent="0.25">
      <c r="A509" t="s">
        <v>3877</v>
      </c>
      <c r="H509" s="41">
        <f t="shared" si="39"/>
        <v>319</v>
      </c>
      <c r="I509" s="41" t="str">
        <f t="shared" si="41"/>
        <v>6486647100001464</v>
      </c>
      <c r="J509" s="41">
        <f t="shared" si="42"/>
        <v>16</v>
      </c>
      <c r="K509" s="69" t="str">
        <f t="shared" si="40"/>
        <v>13/08/18, 08:07:38 Tristan CALMELLY tristan.calmelly.external@airbus.com 1 €4.94</v>
      </c>
      <c r="L509" s="70" t="str">
        <f t="shared" si="43"/>
        <v>13/08/18</v>
      </c>
    </row>
    <row r="510" spans="1:12" x14ac:dyDescent="0.25">
      <c r="A510" t="s">
        <v>3878</v>
      </c>
      <c r="H510" s="41">
        <f t="shared" si="39"/>
        <v>319</v>
      </c>
      <c r="I510" s="41" t="str">
        <f t="shared" si="41"/>
        <v>6486647100001464</v>
      </c>
      <c r="J510" s="41">
        <f t="shared" si="42"/>
        <v>16</v>
      </c>
      <c r="K510" s="69" t="str">
        <f t="shared" si="40"/>
        <v>13/08/18, 08:07:38 Tristan CALMELLY tristan.calmelly.external@airbus.com 1 €4.94</v>
      </c>
      <c r="L510" s="70" t="str">
        <f t="shared" si="43"/>
        <v>13/08/18</v>
      </c>
    </row>
    <row r="511" spans="1:12" x14ac:dyDescent="0.25">
      <c r="A511" t="s">
        <v>3879</v>
      </c>
      <c r="H511" s="41">
        <f t="shared" si="39"/>
        <v>316</v>
      </c>
      <c r="I511" s="41" t="str">
        <f t="shared" si="41"/>
        <v>6486647100001464</v>
      </c>
      <c r="J511" s="41">
        <f t="shared" si="42"/>
        <v>16</v>
      </c>
      <c r="K511" s="69" t="str">
        <f t="shared" si="40"/>
        <v>13/08/18, 08:07:38 Tristan CALMELLY tristan.calmelly.external@airbus.com 1 €3.71</v>
      </c>
      <c r="L511" s="70" t="str">
        <f t="shared" si="43"/>
        <v>13/08/18</v>
      </c>
    </row>
    <row r="512" spans="1:12" x14ac:dyDescent="0.25">
      <c r="A512" t="s">
        <v>3880</v>
      </c>
      <c r="H512" s="41">
        <f t="shared" si="39"/>
        <v>308</v>
      </c>
      <c r="I512" s="41" t="str">
        <f t="shared" si="41"/>
        <v>6486647100001464</v>
      </c>
      <c r="J512" s="41">
        <f t="shared" si="42"/>
        <v>16</v>
      </c>
      <c r="K512" s="69" t="str">
        <f t="shared" si="40"/>
        <v>13/08/18, 08:07:38 Tristan CALMELLY tristan.calmelly.external@airbus.com 2 €3.36</v>
      </c>
      <c r="L512" s="70" t="str">
        <f t="shared" si="43"/>
        <v>13/08/18</v>
      </c>
    </row>
    <row r="513" spans="1:12" x14ac:dyDescent="0.25">
      <c r="A513" t="s">
        <v>3881</v>
      </c>
      <c r="H513" s="41">
        <f t="shared" si="39"/>
        <v>311</v>
      </c>
      <c r="I513" s="41" t="str">
        <f t="shared" si="41"/>
        <v>6486647100001464</v>
      </c>
      <c r="J513" s="41">
        <f t="shared" si="42"/>
        <v>16</v>
      </c>
      <c r="K513" s="69" t="str">
        <f t="shared" si="40"/>
        <v>13/08/18, 08:07:38 Tristan CALMELLY tristan.calmelly.external@airbus.com 3 €12.9</v>
      </c>
      <c r="L513" s="70" t="str">
        <f t="shared" si="43"/>
        <v>13/08/18</v>
      </c>
    </row>
    <row r="514" spans="1:12" x14ac:dyDescent="0.25">
      <c r="A514" t="s">
        <v>3882</v>
      </c>
      <c r="H514" s="41">
        <f t="shared" ref="H514:H577" si="44">LEN(A514)</f>
        <v>352</v>
      </c>
      <c r="I514" s="41" t="str">
        <f t="shared" si="41"/>
        <v>6486647100001463</v>
      </c>
      <c r="J514" s="41">
        <f t="shared" si="42"/>
        <v>16</v>
      </c>
      <c r="K514" s="69" t="str">
        <f t="shared" ref="K514:K577" si="45">IFERROR(TEXT(DATE(RIGHT(MID(A514,FIND("µ",SUBSTITUTE(A514,",","µ",1))+2,FIND("µ",SUBSTITUTE(A514,",","µ",2))-FIND("µ",SUBSTITUTE(A514,",","µ",1))+4),4),MONTH(1&amp;MID(MID(A514,FIND("µ",SUBSTITUTE(A514,",","µ",1))+2,FIND("µ",SUBSTITUTE(A514,",","µ",2))-FIND("µ",SUBSTITUTE(A514,",","µ",1))+4),1,FIND(" ",MID(A514,FIND("µ",SUBSTITUTE(A514,",","µ",1))+2,FIND("µ",SUBSTITUTE(A514,",","µ",2))-FIND("µ",SUBSTITUTE(A514,",","µ",1))+4))-1)),MID(MID(A514,FIND("µ",SUBSTITUTE(A514,",","µ",1))+2,FIND("µ",SUBSTITUTE(A514,",","µ",2))-FIND("µ",SUBSTITUTE(A514,",","µ",1))+4),FIND(" ",MID(A514,FIND("µ",SUBSTITUTE(A514,",","µ",1))+2,FIND("µ",SUBSTITUTE(A514,",","µ",2))-FIND("µ",SUBSTITUTE(A514,",","µ",1))+4))+1,2)),"JJ/MM/AA") &amp;","&amp;" "&amp; TEXT(VALUE(MID(A514,FIND(""",""",A514)+3,10)),"hh:mm:ss")&amp;" "&amp;MID(A514,FIND("µ",SUBSTITUTE(A514,",","µ",4))+2,FIND("µ",SUBSTITUTE(A514,",","µ",5))-FIND("µ",SUBSTITUTE(A514,",","µ",4))-3) &amp;" "&amp;MID(A514,FIND("µ",SUBSTITUTE(A514,",","µ",20))+2,FIND("µ",SUBSTITUTE(A514,",","µ",21))-FIND("µ",SUBSTITUTE(A514,",","µ",20))-3)&amp;" "&amp;MID(A514,FIND("µ",SUBSTITUTE(A514,",","µ",25))+2,FIND("µ",SUBSTITUTE(A514,",","µ",26))-FIND("µ",SUBSTITUTE(A514,",","µ",25))-3)&amp;" "&amp;"€"&amp;MID(A514,FIND("µ",SUBSTITUTE(A514,",","µ",26))+2,FIND("µ",SUBSTITUTE(A514,",","µ",27))-FIND("µ",SUBSTITUTE(A514,",","µ",26))-3),"NA")</f>
        <v>10/08/18, 07:55:41 eric sanchez-clary eric.sanchez-clary.external@airbus.com 10 €0</v>
      </c>
      <c r="L514" s="70" t="str">
        <f t="shared" si="43"/>
        <v>10/08/18</v>
      </c>
    </row>
    <row r="515" spans="1:12" x14ac:dyDescent="0.25">
      <c r="A515" t="s">
        <v>3883</v>
      </c>
      <c r="H515" s="41">
        <f t="shared" si="44"/>
        <v>352</v>
      </c>
      <c r="I515" s="41" t="str">
        <f t="shared" ref="I515:I578" si="46">IFERROR(MID(A515,1,FIND(",",A515,1)-1),"")</f>
        <v>6486647100001463</v>
      </c>
      <c r="J515" s="41">
        <f t="shared" si="42"/>
        <v>16</v>
      </c>
      <c r="K515" s="69" t="str">
        <f t="shared" si="45"/>
        <v>10/08/18, 07:55:41 eric sanchez-clary eric.sanchez-clary.external@airbus.com 10 €0</v>
      </c>
      <c r="L515" s="70" t="str">
        <f t="shared" si="43"/>
        <v>10/08/18</v>
      </c>
    </row>
    <row r="516" spans="1:12" x14ac:dyDescent="0.25">
      <c r="A516" t="s">
        <v>3884</v>
      </c>
      <c r="H516" s="41">
        <f t="shared" si="44"/>
        <v>353</v>
      </c>
      <c r="I516" s="41" t="str">
        <f t="shared" si="46"/>
        <v>6486647100001463</v>
      </c>
      <c r="J516" s="41">
        <f t="shared" si="42"/>
        <v>16</v>
      </c>
      <c r="K516" s="69" t="str">
        <f t="shared" si="45"/>
        <v>10/08/18, 07:55:41 eric sanchez-clary eric.sanchez-clary.external@airbus.com 10 €0</v>
      </c>
      <c r="L516" s="70" t="str">
        <f t="shared" si="43"/>
        <v>10/08/18</v>
      </c>
    </row>
    <row r="517" spans="1:12" x14ac:dyDescent="0.25">
      <c r="A517" t="s">
        <v>3885</v>
      </c>
      <c r="H517" s="41">
        <f t="shared" si="44"/>
        <v>362</v>
      </c>
      <c r="I517" s="41" t="str">
        <f t="shared" si="46"/>
        <v>6486647100001463</v>
      </c>
      <c r="J517" s="41">
        <f t="shared" si="42"/>
        <v>16</v>
      </c>
      <c r="K517" s="69" t="str">
        <f t="shared" si="45"/>
        <v>10/08/18, 07:55:41 eric sanchez-clary eric.sanchez-clary.external@airbus.com 20 €12.9</v>
      </c>
      <c r="L517" s="70" t="str">
        <f t="shared" si="43"/>
        <v>10/08/18</v>
      </c>
    </row>
    <row r="518" spans="1:12" x14ac:dyDescent="0.25">
      <c r="A518" t="s">
        <v>3886</v>
      </c>
      <c r="H518" s="41">
        <f t="shared" si="44"/>
        <v>329</v>
      </c>
      <c r="I518" s="41" t="str">
        <f t="shared" si="46"/>
        <v>6486647100001462</v>
      </c>
      <c r="J518" s="41">
        <f t="shared" si="42"/>
        <v>16</v>
      </c>
      <c r="K518" s="69" t="str">
        <f t="shared" si="45"/>
        <v>09/08/18, 08:27:17 Maxime LEJEUNE maxime.lejeune@actemium.com 1 €0</v>
      </c>
      <c r="L518" s="70" t="str">
        <f t="shared" si="43"/>
        <v>09/08/18</v>
      </c>
    </row>
    <row r="519" spans="1:12" x14ac:dyDescent="0.25">
      <c r="A519" t="s">
        <v>3887</v>
      </c>
      <c r="H519" s="41">
        <f t="shared" si="44"/>
        <v>344</v>
      </c>
      <c r="I519" s="41" t="str">
        <f t="shared" si="46"/>
        <v>6486647100001461</v>
      </c>
      <c r="J519" s="41">
        <f t="shared" si="42"/>
        <v>16</v>
      </c>
      <c r="K519" s="69" t="str">
        <f t="shared" si="45"/>
        <v>09/08/18, 06:26:45 stephane mirouze stephane.mirouze@actemium.com 1 €13.3</v>
      </c>
      <c r="L519" s="70" t="str">
        <f t="shared" si="43"/>
        <v>09/08/18</v>
      </c>
    </row>
    <row r="520" spans="1:12" x14ac:dyDescent="0.25">
      <c r="A520" t="s">
        <v>3888</v>
      </c>
      <c r="H520" s="41">
        <f t="shared" si="44"/>
        <v>290</v>
      </c>
      <c r="I520" s="41" t="str">
        <f t="shared" si="46"/>
        <v>6486647100001460</v>
      </c>
      <c r="J520" s="41">
        <f t="shared" si="42"/>
        <v>16</v>
      </c>
      <c r="K520" s="69" t="str">
        <f t="shared" si="45"/>
        <v>08/08/18, 08:20:22 Romain Vergnes romain.vergnes@actemium.com 5 €0</v>
      </c>
      <c r="L520" s="70" t="str">
        <f t="shared" si="43"/>
        <v>08/08/18</v>
      </c>
    </row>
    <row r="521" spans="1:12" x14ac:dyDescent="0.25">
      <c r="A521" t="s">
        <v>3889</v>
      </c>
      <c r="H521" s="41">
        <f t="shared" si="44"/>
        <v>282</v>
      </c>
      <c r="I521" s="41" t="str">
        <f t="shared" si="46"/>
        <v>6486647100001460</v>
      </c>
      <c r="J521" s="41">
        <f t="shared" si="42"/>
        <v>16</v>
      </c>
      <c r="K521" s="69" t="str">
        <f t="shared" si="45"/>
        <v>08/08/18, 08:20:22 Romain Vergnes romain.vergnes@actemium.com 3 €0</v>
      </c>
      <c r="L521" s="70" t="str">
        <f t="shared" si="43"/>
        <v>08/08/18</v>
      </c>
    </row>
    <row r="522" spans="1:12" x14ac:dyDescent="0.25">
      <c r="A522" t="s">
        <v>3890</v>
      </c>
      <c r="H522" s="41">
        <f t="shared" si="44"/>
        <v>287</v>
      </c>
      <c r="I522" s="41" t="str">
        <f t="shared" si="46"/>
        <v>6486647100001460</v>
      </c>
      <c r="J522" s="41">
        <f t="shared" si="42"/>
        <v>16</v>
      </c>
      <c r="K522" s="69" t="str">
        <f t="shared" si="45"/>
        <v>08/08/18, 08:20:22 Romain Vergnes romain.vergnes@actemium.com 5 €0</v>
      </c>
      <c r="L522" s="70" t="str">
        <f t="shared" si="43"/>
        <v>08/08/18</v>
      </c>
    </row>
    <row r="523" spans="1:12" x14ac:dyDescent="0.25">
      <c r="A523" t="s">
        <v>3891</v>
      </c>
      <c r="H523" s="41">
        <f t="shared" si="44"/>
        <v>350</v>
      </c>
      <c r="I523" s="41" t="str">
        <f t="shared" si="46"/>
        <v>6486647100001459</v>
      </c>
      <c r="J523" s="41">
        <f t="shared" si="42"/>
        <v>16</v>
      </c>
      <c r="K523" s="69" t="str">
        <f t="shared" si="45"/>
        <v>07/08/18, 09:53:29 maxime sandre maxime.sandre@actemium.com 8 €12.9</v>
      </c>
      <c r="L523" s="70" t="str">
        <f t="shared" si="43"/>
        <v>07/08/18</v>
      </c>
    </row>
    <row r="524" spans="1:12" x14ac:dyDescent="0.25">
      <c r="A524" t="s">
        <v>3892</v>
      </c>
      <c r="H524" s="41">
        <f t="shared" si="44"/>
        <v>322</v>
      </c>
      <c r="I524" s="41" t="str">
        <f t="shared" si="46"/>
        <v>6486647100001458</v>
      </c>
      <c r="J524" s="41">
        <f t="shared" si="42"/>
        <v>16</v>
      </c>
      <c r="K524" s="69" t="str">
        <f t="shared" si="45"/>
        <v>06/08/18, 08:41:10 maxime sandre maxime.sandre@actemium.com 4 €0</v>
      </c>
      <c r="L524" s="70" t="str">
        <f t="shared" si="43"/>
        <v>06/08/18</v>
      </c>
    </row>
    <row r="525" spans="1:12" x14ac:dyDescent="0.25">
      <c r="A525" t="s">
        <v>3893</v>
      </c>
      <c r="H525" s="41">
        <f t="shared" si="44"/>
        <v>365</v>
      </c>
      <c r="I525" s="41" t="str">
        <f t="shared" si="46"/>
        <v>6486647100001457</v>
      </c>
      <c r="J525" s="41">
        <f t="shared" si="42"/>
        <v>16</v>
      </c>
      <c r="K525" s="69" t="str">
        <f t="shared" si="45"/>
        <v>03/08/18, 13:57:36 jean-luc CEBE jean-luc.cebe@actemium.com 1 €35.2</v>
      </c>
      <c r="L525" s="70" t="str">
        <f t="shared" si="43"/>
        <v>03/08/18</v>
      </c>
    </row>
    <row r="526" spans="1:12" x14ac:dyDescent="0.25">
      <c r="A526" t="s">
        <v>3894</v>
      </c>
      <c r="H526" s="41">
        <f t="shared" si="44"/>
        <v>366</v>
      </c>
      <c r="I526" s="41" t="str">
        <f t="shared" si="46"/>
        <v>6486647100001457</v>
      </c>
      <c r="J526" s="41">
        <f t="shared" si="42"/>
        <v>16</v>
      </c>
      <c r="K526" s="69" t="str">
        <f t="shared" si="45"/>
        <v>03/08/18, 13:57:36 jean-luc CEBE jean-luc.cebe@actemium.com 1 €3.36</v>
      </c>
      <c r="L526" s="70" t="str">
        <f t="shared" si="43"/>
        <v>03/08/18</v>
      </c>
    </row>
    <row r="527" spans="1:12" x14ac:dyDescent="0.25">
      <c r="A527" t="s">
        <v>3895</v>
      </c>
      <c r="H527" s="41">
        <f t="shared" si="44"/>
        <v>370</v>
      </c>
      <c r="I527" s="41" t="str">
        <f t="shared" si="46"/>
        <v>6486647100001457</v>
      </c>
      <c r="J527" s="41">
        <f t="shared" si="42"/>
        <v>16</v>
      </c>
      <c r="K527" s="69" t="str">
        <f t="shared" si="45"/>
        <v>03/08/18, 13:57:36 jean-luc CEBE jean-luc.cebe@actemium.com 1 €14.5</v>
      </c>
      <c r="L527" s="70" t="str">
        <f t="shared" si="43"/>
        <v>03/08/18</v>
      </c>
    </row>
    <row r="528" spans="1:12" x14ac:dyDescent="0.25">
      <c r="A528" t="s">
        <v>3896</v>
      </c>
      <c r="H528" s="41">
        <f t="shared" si="44"/>
        <v>353</v>
      </c>
      <c r="I528" s="41" t="str">
        <f t="shared" si="46"/>
        <v>6486647100001457</v>
      </c>
      <c r="J528" s="41">
        <f t="shared" si="42"/>
        <v>16</v>
      </c>
      <c r="K528" s="69" t="str">
        <f t="shared" si="45"/>
        <v>03/08/18, 13:57:36 jean-luc CEBE jean-luc.cebe@actemium.com 1 €0</v>
      </c>
      <c r="L528" s="70" t="str">
        <f t="shared" si="43"/>
        <v>03/08/18</v>
      </c>
    </row>
    <row r="529" spans="1:12" x14ac:dyDescent="0.25">
      <c r="A529" t="s">
        <v>3897</v>
      </c>
      <c r="H529" s="41">
        <f t="shared" si="44"/>
        <v>360</v>
      </c>
      <c r="I529" s="41" t="str">
        <f t="shared" si="46"/>
        <v>6486647100001457</v>
      </c>
      <c r="J529" s="41">
        <f t="shared" si="42"/>
        <v>16</v>
      </c>
      <c r="K529" s="69" t="str">
        <f t="shared" si="45"/>
        <v>03/08/18, 13:57:36 jean-luc CEBE jean-luc.cebe@actemium.com 5 €0</v>
      </c>
      <c r="L529" s="70" t="str">
        <f t="shared" si="43"/>
        <v>03/08/18</v>
      </c>
    </row>
    <row r="530" spans="1:12" x14ac:dyDescent="0.25">
      <c r="A530" t="s">
        <v>3898</v>
      </c>
      <c r="H530" s="41">
        <f t="shared" si="44"/>
        <v>351</v>
      </c>
      <c r="I530" s="41" t="str">
        <f t="shared" si="46"/>
        <v>6486647100001457</v>
      </c>
      <c r="J530" s="41">
        <f t="shared" si="42"/>
        <v>16</v>
      </c>
      <c r="K530" s="69" t="str">
        <f t="shared" si="45"/>
        <v>03/08/18, 13:57:36 jean-luc CEBE jean-luc.cebe@actemium.com 3 €0</v>
      </c>
      <c r="L530" s="70" t="str">
        <f t="shared" si="43"/>
        <v>03/08/18</v>
      </c>
    </row>
    <row r="531" spans="1:12" x14ac:dyDescent="0.25">
      <c r="A531" t="s">
        <v>3899</v>
      </c>
      <c r="H531" s="41">
        <f t="shared" si="44"/>
        <v>358</v>
      </c>
      <c r="I531" s="41" t="str">
        <f t="shared" si="46"/>
        <v>6486647100001457</v>
      </c>
      <c r="J531" s="41">
        <f t="shared" ref="J531:J594" si="47">LEN(I531)</f>
        <v>16</v>
      </c>
      <c r="K531" s="69" t="str">
        <f t="shared" si="45"/>
        <v>03/08/18, 13:57:36 jean-luc CEBE jean-luc.cebe@actemium.com 2 €0</v>
      </c>
      <c r="L531" s="70" t="str">
        <f t="shared" ref="L531:L594" si="48">IFERROR(MID(K531,1,FIND(",",K531,1)-1),"")</f>
        <v>03/08/18</v>
      </c>
    </row>
    <row r="532" spans="1:12" x14ac:dyDescent="0.25">
      <c r="A532" t="s">
        <v>3900</v>
      </c>
      <c r="H532" s="41">
        <f t="shared" si="44"/>
        <v>356</v>
      </c>
      <c r="I532" s="41" t="str">
        <f t="shared" si="46"/>
        <v>6486647100001457</v>
      </c>
      <c r="J532" s="41">
        <f t="shared" si="47"/>
        <v>16</v>
      </c>
      <c r="K532" s="69" t="str">
        <f t="shared" si="45"/>
        <v>03/08/18, 13:57:36 jean-luc CEBE jean-luc.cebe@actemium.com 5 €0</v>
      </c>
      <c r="L532" s="70" t="str">
        <f t="shared" si="48"/>
        <v>03/08/18</v>
      </c>
    </row>
    <row r="533" spans="1:12" x14ac:dyDescent="0.25">
      <c r="A533" t="s">
        <v>3901</v>
      </c>
      <c r="H533" s="41">
        <f t="shared" si="44"/>
        <v>357</v>
      </c>
      <c r="I533" s="41" t="str">
        <f t="shared" si="46"/>
        <v>6486647100001439</v>
      </c>
      <c r="J533" s="41">
        <f t="shared" si="47"/>
        <v>16</v>
      </c>
      <c r="K533" s="69" t="str">
        <f t="shared" si="45"/>
        <v>02/08/18, 15:08:07 vincent davantes vincent.davantes@actemium.com 1 €0</v>
      </c>
      <c r="L533" s="70" t="str">
        <f t="shared" si="48"/>
        <v>02/08/18</v>
      </c>
    </row>
    <row r="534" spans="1:12" x14ac:dyDescent="0.25">
      <c r="A534" t="s">
        <v>3902</v>
      </c>
      <c r="H534" s="41">
        <f t="shared" si="44"/>
        <v>380</v>
      </c>
      <c r="I534" s="41" t="str">
        <f t="shared" si="46"/>
        <v>6486647100001438</v>
      </c>
      <c r="J534" s="41">
        <f t="shared" si="47"/>
        <v>16</v>
      </c>
      <c r="K534" s="69" t="str">
        <f t="shared" si="45"/>
        <v>02/08/18, 11:52:48 eric sanchez-clary eric.sanchez-clary.external@airbus.com 3 €0</v>
      </c>
      <c r="L534" s="70" t="str">
        <f t="shared" si="48"/>
        <v>02/08/18</v>
      </c>
    </row>
    <row r="535" spans="1:12" x14ac:dyDescent="0.25">
      <c r="A535" t="s">
        <v>3903</v>
      </c>
      <c r="H535" s="41">
        <f t="shared" si="44"/>
        <v>385</v>
      </c>
      <c r="I535" s="41" t="str">
        <f t="shared" si="46"/>
        <v>6486647100001438</v>
      </c>
      <c r="J535" s="41">
        <f t="shared" si="47"/>
        <v>16</v>
      </c>
      <c r="K535" s="69" t="str">
        <f t="shared" si="45"/>
        <v>02/08/18, 11:52:48 eric sanchez-clary eric.sanchez-clary.external@airbus.com 5 €0</v>
      </c>
      <c r="L535" s="70" t="str">
        <f t="shared" si="48"/>
        <v>02/08/18</v>
      </c>
    </row>
    <row r="536" spans="1:12" x14ac:dyDescent="0.25">
      <c r="A536" t="s">
        <v>3904</v>
      </c>
      <c r="H536" s="41">
        <f t="shared" si="44"/>
        <v>388</v>
      </c>
      <c r="I536" s="41" t="str">
        <f t="shared" si="46"/>
        <v>6486647100001438</v>
      </c>
      <c r="J536" s="41">
        <f t="shared" si="47"/>
        <v>16</v>
      </c>
      <c r="K536" s="69" t="str">
        <f t="shared" si="45"/>
        <v>02/08/18, 11:52:48 eric sanchez-clary eric.sanchez-clary.external@airbus.com 5 €0</v>
      </c>
      <c r="L536" s="70" t="str">
        <f t="shared" si="48"/>
        <v>02/08/18</v>
      </c>
    </row>
    <row r="537" spans="1:12" x14ac:dyDescent="0.25">
      <c r="A537" t="s">
        <v>3905</v>
      </c>
      <c r="H537" s="41">
        <f t="shared" si="44"/>
        <v>387</v>
      </c>
      <c r="I537" s="41" t="str">
        <f t="shared" si="46"/>
        <v>6486647100001438</v>
      </c>
      <c r="J537" s="41">
        <f t="shared" si="47"/>
        <v>16</v>
      </c>
      <c r="K537" s="69" t="str">
        <f t="shared" si="45"/>
        <v>02/08/18, 11:52:48 eric sanchez-clary eric.sanchez-clary.external@airbus.com 1 €61.5</v>
      </c>
      <c r="L537" s="70" t="str">
        <f t="shared" si="48"/>
        <v>02/08/18</v>
      </c>
    </row>
    <row r="538" spans="1:12" x14ac:dyDescent="0.25">
      <c r="A538" t="s">
        <v>3906</v>
      </c>
      <c r="H538" s="41">
        <f t="shared" si="44"/>
        <v>342</v>
      </c>
      <c r="I538" s="41" t="str">
        <f t="shared" si="46"/>
        <v>6486647100001437</v>
      </c>
      <c r="J538" s="41">
        <f t="shared" si="47"/>
        <v>16</v>
      </c>
      <c r="K538" s="69" t="str">
        <f t="shared" si="45"/>
        <v>02/08/18, 07:55:22 eric sanchez-clary eric.sanchez-clary.external@airbus.com 1 €45.67</v>
      </c>
      <c r="L538" s="70" t="str">
        <f t="shared" si="48"/>
        <v>02/08/18</v>
      </c>
    </row>
    <row r="539" spans="1:12" x14ac:dyDescent="0.25">
      <c r="A539" t="s">
        <v>3907</v>
      </c>
      <c r="H539" s="41">
        <f t="shared" si="44"/>
        <v>342</v>
      </c>
      <c r="I539" s="41" t="str">
        <f t="shared" si="46"/>
        <v>6486647100001437</v>
      </c>
      <c r="J539" s="41">
        <f t="shared" si="47"/>
        <v>16</v>
      </c>
      <c r="K539" s="69" t="str">
        <f t="shared" si="45"/>
        <v>02/08/18, 07:55:22 eric sanchez-clary eric.sanchez-clary.external@airbus.com 1 €45.67</v>
      </c>
      <c r="L539" s="70" t="str">
        <f t="shared" si="48"/>
        <v>02/08/18</v>
      </c>
    </row>
    <row r="540" spans="1:12" x14ac:dyDescent="0.25">
      <c r="A540" t="s">
        <v>3908</v>
      </c>
      <c r="H540" s="41">
        <f t="shared" si="44"/>
        <v>357</v>
      </c>
      <c r="I540" s="41" t="str">
        <f t="shared" si="46"/>
        <v>6486647100001437</v>
      </c>
      <c r="J540" s="41">
        <f t="shared" si="47"/>
        <v>16</v>
      </c>
      <c r="K540" s="69" t="str">
        <f t="shared" si="45"/>
        <v>02/08/18, 07:55:22 eric sanchez-clary eric.sanchez-clary.external@airbus.com 20 €4.26</v>
      </c>
      <c r="L540" s="70" t="str">
        <f t="shared" si="48"/>
        <v>02/08/18</v>
      </c>
    </row>
    <row r="541" spans="1:12" x14ac:dyDescent="0.25">
      <c r="A541" t="s">
        <v>3909</v>
      </c>
      <c r="H541" s="41">
        <f t="shared" si="44"/>
        <v>356</v>
      </c>
      <c r="I541" s="41" t="str">
        <f t="shared" si="46"/>
        <v>6486647100001437</v>
      </c>
      <c r="J541" s="41">
        <f t="shared" si="47"/>
        <v>16</v>
      </c>
      <c r="K541" s="69" t="str">
        <f t="shared" si="45"/>
        <v>02/08/18, 07:55:22 eric sanchez-clary eric.sanchez-clary.external@airbus.com 120 €3.71</v>
      </c>
      <c r="L541" s="70" t="str">
        <f t="shared" si="48"/>
        <v>02/08/18</v>
      </c>
    </row>
    <row r="542" spans="1:12" x14ac:dyDescent="0.25">
      <c r="A542" t="s">
        <v>3910</v>
      </c>
      <c r="H542" s="41">
        <f t="shared" si="44"/>
        <v>338</v>
      </c>
      <c r="I542" s="41" t="str">
        <f t="shared" si="46"/>
        <v>6486647100001437</v>
      </c>
      <c r="J542" s="41">
        <f t="shared" si="47"/>
        <v>16</v>
      </c>
      <c r="K542" s="69" t="str">
        <f t="shared" si="45"/>
        <v>02/08/18, 07:55:22 eric sanchez-clary eric.sanchez-clary.external@airbus.com 1 €61.5</v>
      </c>
      <c r="L542" s="70" t="str">
        <f t="shared" si="48"/>
        <v>02/08/18</v>
      </c>
    </row>
    <row r="543" spans="1:12" x14ac:dyDescent="0.25">
      <c r="A543" t="s">
        <v>3911</v>
      </c>
      <c r="H543" s="41">
        <f t="shared" si="44"/>
        <v>346</v>
      </c>
      <c r="I543" s="41" t="str">
        <f t="shared" si="46"/>
        <v>6486647100001437</v>
      </c>
      <c r="J543" s="41">
        <f t="shared" si="47"/>
        <v>16</v>
      </c>
      <c r="K543" s="69" t="str">
        <f t="shared" si="45"/>
        <v>02/08/18, 07:55:22 eric sanchez-clary eric.sanchez-clary.external@airbus.com 20 €10.09</v>
      </c>
      <c r="L543" s="70" t="str">
        <f t="shared" si="48"/>
        <v>02/08/18</v>
      </c>
    </row>
    <row r="544" spans="1:12" x14ac:dyDescent="0.25">
      <c r="A544" t="s">
        <v>3912</v>
      </c>
      <c r="H544" s="41">
        <f t="shared" si="44"/>
        <v>359</v>
      </c>
      <c r="I544" s="41" t="str">
        <f t="shared" si="46"/>
        <v>6486647100001437</v>
      </c>
      <c r="J544" s="41">
        <f t="shared" si="47"/>
        <v>16</v>
      </c>
      <c r="K544" s="69" t="str">
        <f t="shared" si="45"/>
        <v>02/08/18, 07:55:22 eric sanchez-clary eric.sanchez-clary.external@airbus.com 10 €6.64</v>
      </c>
      <c r="L544" s="70" t="str">
        <f t="shared" si="48"/>
        <v>02/08/18</v>
      </c>
    </row>
    <row r="545" spans="1:12" x14ac:dyDescent="0.25">
      <c r="A545" t="s">
        <v>3913</v>
      </c>
      <c r="H545" s="41">
        <f t="shared" si="44"/>
        <v>359</v>
      </c>
      <c r="I545" s="41" t="str">
        <f t="shared" si="46"/>
        <v>6486647100001437</v>
      </c>
      <c r="J545" s="41">
        <f t="shared" si="47"/>
        <v>16</v>
      </c>
      <c r="K545" s="69" t="str">
        <f t="shared" si="45"/>
        <v>02/08/18, 07:55:22 eric sanchez-clary eric.sanchez-clary.external@airbus.com 10 €6.64</v>
      </c>
      <c r="L545" s="70" t="str">
        <f t="shared" si="48"/>
        <v>02/08/18</v>
      </c>
    </row>
    <row r="546" spans="1:12" x14ac:dyDescent="0.25">
      <c r="A546" t="s">
        <v>3914</v>
      </c>
      <c r="H546" s="41">
        <f t="shared" si="44"/>
        <v>360</v>
      </c>
      <c r="I546" s="41" t="str">
        <f t="shared" si="46"/>
        <v>6486647100001437</v>
      </c>
      <c r="J546" s="41">
        <f t="shared" si="47"/>
        <v>16</v>
      </c>
      <c r="K546" s="69" t="str">
        <f t="shared" si="45"/>
        <v>02/08/18, 07:55:22 eric sanchez-clary eric.sanchez-clary.external@airbus.com 10 €6.64</v>
      </c>
      <c r="L546" s="70" t="str">
        <f t="shared" si="48"/>
        <v>02/08/18</v>
      </c>
    </row>
    <row r="547" spans="1:12" x14ac:dyDescent="0.25">
      <c r="A547" t="s">
        <v>3915</v>
      </c>
      <c r="H547" s="41">
        <f t="shared" si="44"/>
        <v>355</v>
      </c>
      <c r="I547" s="41" t="str">
        <f t="shared" si="46"/>
        <v>6486647100001437</v>
      </c>
      <c r="J547" s="41">
        <f t="shared" si="47"/>
        <v>16</v>
      </c>
      <c r="K547" s="69" t="str">
        <f t="shared" si="45"/>
        <v>02/08/18, 07:55:22 eric sanchez-clary eric.sanchez-clary.external@airbus.com 96 €3.71</v>
      </c>
      <c r="L547" s="70" t="str">
        <f t="shared" si="48"/>
        <v>02/08/18</v>
      </c>
    </row>
    <row r="548" spans="1:12" x14ac:dyDescent="0.25">
      <c r="A548" t="s">
        <v>3916</v>
      </c>
      <c r="H548" s="41">
        <f t="shared" si="44"/>
        <v>356</v>
      </c>
      <c r="I548" s="41" t="str">
        <f t="shared" si="46"/>
        <v>6486647100001437</v>
      </c>
      <c r="J548" s="41">
        <f t="shared" si="47"/>
        <v>16</v>
      </c>
      <c r="K548" s="69" t="str">
        <f t="shared" si="45"/>
        <v>02/08/18, 07:55:22 eric sanchez-clary eric.sanchez-clary.external@airbus.com 60 €3.71</v>
      </c>
      <c r="L548" s="70" t="str">
        <f t="shared" si="48"/>
        <v>02/08/18</v>
      </c>
    </row>
    <row r="549" spans="1:12" x14ac:dyDescent="0.25">
      <c r="A549" t="s">
        <v>3917</v>
      </c>
      <c r="H549" s="41">
        <f t="shared" si="44"/>
        <v>346</v>
      </c>
      <c r="I549" s="41" t="str">
        <f t="shared" si="46"/>
        <v>6486647100001436</v>
      </c>
      <c r="J549" s="41">
        <f t="shared" si="47"/>
        <v>16</v>
      </c>
      <c r="K549" s="69" t="str">
        <f t="shared" si="45"/>
        <v>01/08/18, 06:32:42 Vincent PASCAL vincent.pascal@actemium.com 36 €3.71</v>
      </c>
      <c r="L549" s="70" t="str">
        <f t="shared" si="48"/>
        <v>01/08/18</v>
      </c>
    </row>
    <row r="550" spans="1:12" x14ac:dyDescent="0.25">
      <c r="A550" t="s">
        <v>3069</v>
      </c>
      <c r="H550" s="41">
        <f t="shared" si="44"/>
        <v>381</v>
      </c>
      <c r="I550" s="41" t="str">
        <f t="shared" si="46"/>
        <v>6486647100001435</v>
      </c>
      <c r="J550" s="41">
        <f t="shared" si="47"/>
        <v>16</v>
      </c>
      <c r="K550" s="69" t="str">
        <f t="shared" si="45"/>
        <v>31/07/18, 16:49:48 Jean-luc CEBE jean-luc.cebe@actemium.com 1 €59.5</v>
      </c>
      <c r="L550" s="70" t="str">
        <f t="shared" si="48"/>
        <v>31/07/18</v>
      </c>
    </row>
    <row r="551" spans="1:12" x14ac:dyDescent="0.25">
      <c r="A551" t="s">
        <v>3070</v>
      </c>
      <c r="H551" s="41">
        <f t="shared" si="44"/>
        <v>376</v>
      </c>
      <c r="I551" s="41" t="str">
        <f t="shared" si="46"/>
        <v>6486647100001435</v>
      </c>
      <c r="J551" s="41">
        <f t="shared" si="47"/>
        <v>16</v>
      </c>
      <c r="K551" s="69" t="str">
        <f t="shared" si="45"/>
        <v>31/07/18, 16:49:48 Jean-luc CEBE jean-luc.cebe@actemium.com 3 €0</v>
      </c>
      <c r="L551" s="70" t="str">
        <f t="shared" si="48"/>
        <v>31/07/18</v>
      </c>
    </row>
    <row r="552" spans="1:12" x14ac:dyDescent="0.25">
      <c r="A552" t="s">
        <v>3071</v>
      </c>
      <c r="H552" s="41">
        <f t="shared" si="44"/>
        <v>384</v>
      </c>
      <c r="I552" s="41" t="str">
        <f t="shared" si="46"/>
        <v>6486647100001435</v>
      </c>
      <c r="J552" s="41">
        <f t="shared" si="47"/>
        <v>16</v>
      </c>
      <c r="K552" s="69" t="str">
        <f t="shared" si="45"/>
        <v>31/07/18, 16:49:48 Jean-luc CEBE jean-luc.cebe@actemium.com 5 €0</v>
      </c>
      <c r="L552" s="70" t="str">
        <f t="shared" si="48"/>
        <v>31/07/18</v>
      </c>
    </row>
    <row r="553" spans="1:12" x14ac:dyDescent="0.25">
      <c r="A553" t="s">
        <v>3072</v>
      </c>
      <c r="H553" s="41">
        <f t="shared" si="44"/>
        <v>377</v>
      </c>
      <c r="I553" s="41" t="str">
        <f t="shared" si="46"/>
        <v>6486647100001435</v>
      </c>
      <c r="J553" s="41">
        <f t="shared" si="47"/>
        <v>16</v>
      </c>
      <c r="K553" s="69" t="str">
        <f t="shared" si="45"/>
        <v>31/07/18, 16:49:48 Jean-luc CEBE jean-luc.cebe@actemium.com 1 €0</v>
      </c>
      <c r="L553" s="70" t="str">
        <f t="shared" si="48"/>
        <v>31/07/18</v>
      </c>
    </row>
    <row r="554" spans="1:12" x14ac:dyDescent="0.25">
      <c r="A554" t="s">
        <v>3073</v>
      </c>
      <c r="H554" s="41">
        <f t="shared" si="44"/>
        <v>381</v>
      </c>
      <c r="I554" s="41" t="str">
        <f t="shared" si="46"/>
        <v>6486647100001435</v>
      </c>
      <c r="J554" s="41">
        <f t="shared" si="47"/>
        <v>16</v>
      </c>
      <c r="K554" s="69" t="str">
        <f t="shared" si="45"/>
        <v>31/07/18, 16:49:48 Jean-luc CEBE jean-luc.cebe@actemium.com 3 €0</v>
      </c>
      <c r="L554" s="70" t="str">
        <f t="shared" si="48"/>
        <v>31/07/18</v>
      </c>
    </row>
    <row r="555" spans="1:12" x14ac:dyDescent="0.25">
      <c r="A555" t="s">
        <v>3074</v>
      </c>
      <c r="H555" s="41">
        <f t="shared" si="44"/>
        <v>382</v>
      </c>
      <c r="I555" s="41" t="str">
        <f t="shared" si="46"/>
        <v>6486647100001435</v>
      </c>
      <c r="J555" s="41">
        <f t="shared" si="47"/>
        <v>16</v>
      </c>
      <c r="K555" s="69" t="str">
        <f t="shared" si="45"/>
        <v>31/07/18, 16:49:48 Jean-luc CEBE jean-luc.cebe@actemium.com 2 €0</v>
      </c>
      <c r="L555" s="70" t="str">
        <f t="shared" si="48"/>
        <v>31/07/18</v>
      </c>
    </row>
    <row r="556" spans="1:12" x14ac:dyDescent="0.25">
      <c r="A556" t="s">
        <v>3075</v>
      </c>
      <c r="H556" s="41">
        <f t="shared" si="44"/>
        <v>360</v>
      </c>
      <c r="I556" s="41" t="str">
        <f t="shared" si="46"/>
        <v>6486647100001434</v>
      </c>
      <c r="J556" s="41">
        <f t="shared" si="47"/>
        <v>16</v>
      </c>
      <c r="K556" s="69" t="str">
        <f t="shared" si="45"/>
        <v>31/07/18, 15:11:45 Françis DRAGNE francis.dragne@actemium.com 5 €12.9</v>
      </c>
      <c r="L556" s="70" t="str">
        <f t="shared" si="48"/>
        <v>31/07/18</v>
      </c>
    </row>
    <row r="557" spans="1:12" x14ac:dyDescent="0.25">
      <c r="A557" t="s">
        <v>3076</v>
      </c>
      <c r="H557" s="41">
        <f t="shared" si="44"/>
        <v>350</v>
      </c>
      <c r="I557" s="41" t="str">
        <f t="shared" si="46"/>
        <v>6486647100001433</v>
      </c>
      <c r="J557" s="41">
        <f t="shared" si="47"/>
        <v>16</v>
      </c>
      <c r="K557" s="69" t="str">
        <f t="shared" si="45"/>
        <v>27/07/18, 14:16:26 Alexandre mourembles alexandre.mourembles@actemium.com 4 €0</v>
      </c>
      <c r="L557" s="70" t="str">
        <f t="shared" si="48"/>
        <v>27/07/18</v>
      </c>
    </row>
    <row r="558" spans="1:12" x14ac:dyDescent="0.25">
      <c r="A558" t="s">
        <v>3077</v>
      </c>
      <c r="H558" s="41">
        <f t="shared" si="44"/>
        <v>350</v>
      </c>
      <c r="I558" s="41" t="str">
        <f t="shared" si="46"/>
        <v>6486647100001433</v>
      </c>
      <c r="J558" s="41">
        <f t="shared" si="47"/>
        <v>16</v>
      </c>
      <c r="K558" s="69" t="str">
        <f t="shared" si="45"/>
        <v>27/07/18, 14:16:26 Alexandre mourembles alexandre.mourembles@actemium.com 4 €0</v>
      </c>
      <c r="L558" s="70" t="str">
        <f t="shared" si="48"/>
        <v>27/07/18</v>
      </c>
    </row>
    <row r="559" spans="1:12" x14ac:dyDescent="0.25">
      <c r="A559" t="s">
        <v>3078</v>
      </c>
      <c r="H559" s="41">
        <f t="shared" si="44"/>
        <v>351</v>
      </c>
      <c r="I559" s="41" t="str">
        <f t="shared" si="46"/>
        <v>6486647100001433</v>
      </c>
      <c r="J559" s="41">
        <f t="shared" si="47"/>
        <v>16</v>
      </c>
      <c r="K559" s="69" t="str">
        <f t="shared" si="45"/>
        <v>27/07/18, 14:16:26 Alexandre mourembles alexandre.mourembles@actemium.com 6 €0</v>
      </c>
      <c r="L559" s="70" t="str">
        <f t="shared" si="48"/>
        <v>27/07/18</v>
      </c>
    </row>
    <row r="560" spans="1:12" x14ac:dyDescent="0.25">
      <c r="A560" t="s">
        <v>3079</v>
      </c>
      <c r="H560" s="41">
        <f t="shared" si="44"/>
        <v>331</v>
      </c>
      <c r="I560" s="41" t="str">
        <f t="shared" si="46"/>
        <v>6486647100001432</v>
      </c>
      <c r="J560" s="41">
        <f t="shared" si="47"/>
        <v>16</v>
      </c>
      <c r="K560" s="69" t="str">
        <f t="shared" si="45"/>
        <v>27/07/18, 11:30:40 EMMANUEL GRIGNON emmanuel.grignon@actemium.com 1 €6.52</v>
      </c>
      <c r="L560" s="70" t="str">
        <f t="shared" si="48"/>
        <v>27/07/18</v>
      </c>
    </row>
    <row r="561" spans="1:12" x14ac:dyDescent="0.25">
      <c r="A561" t="s">
        <v>3080</v>
      </c>
      <c r="H561" s="41">
        <f t="shared" si="44"/>
        <v>332</v>
      </c>
      <c r="I561" s="41" t="str">
        <f t="shared" si="46"/>
        <v>6486647100001432</v>
      </c>
      <c r="J561" s="41">
        <f t="shared" si="47"/>
        <v>16</v>
      </c>
      <c r="K561" s="69" t="str">
        <f t="shared" si="45"/>
        <v>27/07/18, 11:30:40 EMMANUEL GRIGNON emmanuel.grignon@actemium.com 1 €6.52</v>
      </c>
      <c r="L561" s="70" t="str">
        <f t="shared" si="48"/>
        <v>27/07/18</v>
      </c>
    </row>
    <row r="562" spans="1:12" x14ac:dyDescent="0.25">
      <c r="A562" t="s">
        <v>3081</v>
      </c>
      <c r="H562" s="41">
        <f t="shared" si="44"/>
        <v>328</v>
      </c>
      <c r="I562" s="41" t="str">
        <f t="shared" si="46"/>
        <v>6486647100001432</v>
      </c>
      <c r="J562" s="41">
        <f t="shared" si="47"/>
        <v>16</v>
      </c>
      <c r="K562" s="69" t="str">
        <f t="shared" si="45"/>
        <v>27/07/18, 11:30:40 EMMANUEL GRIGNON emmanuel.grignon@actemium.com 7 €3.71</v>
      </c>
      <c r="L562" s="70" t="str">
        <f t="shared" si="48"/>
        <v>27/07/18</v>
      </c>
    </row>
    <row r="563" spans="1:12" x14ac:dyDescent="0.25">
      <c r="A563" t="s">
        <v>3082</v>
      </c>
      <c r="H563" s="41">
        <f t="shared" si="44"/>
        <v>329</v>
      </c>
      <c r="I563" s="41" t="str">
        <f t="shared" si="46"/>
        <v>6486647100001432</v>
      </c>
      <c r="J563" s="41">
        <f t="shared" si="47"/>
        <v>16</v>
      </c>
      <c r="K563" s="69" t="str">
        <f t="shared" si="45"/>
        <v>27/07/18, 11:30:40 EMMANUEL GRIGNON emmanuel.grignon@actemium.com 7 €3.71</v>
      </c>
      <c r="L563" s="70" t="str">
        <f t="shared" si="48"/>
        <v>27/07/18</v>
      </c>
    </row>
    <row r="564" spans="1:12" x14ac:dyDescent="0.25">
      <c r="A564" t="s">
        <v>3083</v>
      </c>
      <c r="H564" s="41">
        <f t="shared" si="44"/>
        <v>315</v>
      </c>
      <c r="I564" s="41" t="str">
        <f t="shared" si="46"/>
        <v>6486647100001432</v>
      </c>
      <c r="J564" s="41">
        <f t="shared" si="47"/>
        <v>16</v>
      </c>
      <c r="K564" s="69" t="str">
        <f t="shared" si="45"/>
        <v>27/07/18, 11:30:40 EMMANUEL GRIGNON emmanuel.grignon@actemium.com 10 €3.95</v>
      </c>
      <c r="L564" s="70" t="str">
        <f t="shared" si="48"/>
        <v>27/07/18</v>
      </c>
    </row>
    <row r="565" spans="1:12" x14ac:dyDescent="0.25">
      <c r="A565" t="s">
        <v>3084</v>
      </c>
      <c r="H565" s="41">
        <f t="shared" si="44"/>
        <v>327</v>
      </c>
      <c r="I565" s="41" t="str">
        <f t="shared" si="46"/>
        <v>6486647100001432</v>
      </c>
      <c r="J565" s="41">
        <f t="shared" si="47"/>
        <v>16</v>
      </c>
      <c r="K565" s="69" t="str">
        <f t="shared" si="45"/>
        <v>27/07/18, 11:30:40 EMMANUEL GRIGNON emmanuel.grignon@actemium.com 1 €16.88</v>
      </c>
      <c r="L565" s="70" t="str">
        <f t="shared" si="48"/>
        <v>27/07/18</v>
      </c>
    </row>
    <row r="566" spans="1:12" x14ac:dyDescent="0.25">
      <c r="A566" t="s">
        <v>3085</v>
      </c>
      <c r="H566" s="41">
        <f t="shared" si="44"/>
        <v>318</v>
      </c>
      <c r="I566" s="41" t="str">
        <f t="shared" si="46"/>
        <v>6486647100001432</v>
      </c>
      <c r="J566" s="41">
        <f t="shared" si="47"/>
        <v>16</v>
      </c>
      <c r="K566" s="69" t="str">
        <f t="shared" si="45"/>
        <v>27/07/18, 11:30:40 EMMANUEL GRIGNON emmanuel.grignon@actemium.com 10 €5.63</v>
      </c>
      <c r="L566" s="70" t="str">
        <f t="shared" si="48"/>
        <v>27/07/18</v>
      </c>
    </row>
    <row r="567" spans="1:12" x14ac:dyDescent="0.25">
      <c r="A567" t="s">
        <v>3086</v>
      </c>
      <c r="H567" s="41">
        <f t="shared" si="44"/>
        <v>310</v>
      </c>
      <c r="I567" s="41" t="str">
        <f t="shared" si="46"/>
        <v>6486647100001432</v>
      </c>
      <c r="J567" s="41">
        <f t="shared" si="47"/>
        <v>16</v>
      </c>
      <c r="K567" s="69" t="str">
        <f t="shared" si="45"/>
        <v>27/07/18, 11:30:40 EMMANUEL GRIGNON emmanuel.grignon@actemium.com 10 €7.51</v>
      </c>
      <c r="L567" s="70" t="str">
        <f t="shared" si="48"/>
        <v>27/07/18</v>
      </c>
    </row>
    <row r="568" spans="1:12" x14ac:dyDescent="0.25">
      <c r="A568" t="s">
        <v>3087</v>
      </c>
      <c r="H568" s="41">
        <f t="shared" si="44"/>
        <v>350</v>
      </c>
      <c r="I568" s="41" t="str">
        <f t="shared" si="46"/>
        <v>6486647100001431</v>
      </c>
      <c r="J568" s="41">
        <f t="shared" si="47"/>
        <v>16</v>
      </c>
      <c r="K568" s="69" t="str">
        <f t="shared" si="45"/>
        <v>27/07/18, 06:16:54 Rémi DAL MASO remi.dal-maso@actemium.com 1 €61.5</v>
      </c>
      <c r="L568" s="70" t="str">
        <f t="shared" si="48"/>
        <v>27/07/18</v>
      </c>
    </row>
    <row r="569" spans="1:12" x14ac:dyDescent="0.25">
      <c r="A569" t="s">
        <v>3088</v>
      </c>
      <c r="H569" s="41">
        <f t="shared" si="44"/>
        <v>327</v>
      </c>
      <c r="I569" s="41" t="str">
        <f t="shared" si="46"/>
        <v>6486647100001430</v>
      </c>
      <c r="J569" s="41">
        <f t="shared" si="47"/>
        <v>16</v>
      </c>
      <c r="K569" s="69" t="str">
        <f t="shared" si="45"/>
        <v>26/07/18, 07:37:31 ROMAIN VERGNES romain.vergnes@actemium.com 5 €0</v>
      </c>
      <c r="L569" s="70" t="str">
        <f t="shared" si="48"/>
        <v>26/07/18</v>
      </c>
    </row>
    <row r="570" spans="1:12" x14ac:dyDescent="0.25">
      <c r="A570" t="s">
        <v>3089</v>
      </c>
      <c r="H570" s="41">
        <f t="shared" si="44"/>
        <v>326</v>
      </c>
      <c r="I570" s="41" t="str">
        <f t="shared" si="46"/>
        <v>6486647100001429</v>
      </c>
      <c r="J570" s="41">
        <f t="shared" si="47"/>
        <v>16</v>
      </c>
      <c r="K570" s="69" t="str">
        <f t="shared" si="45"/>
        <v>25/07/18, 09:16:37 ROMAIN VERGNES romain.vergnes@actemium.com 5 €0</v>
      </c>
      <c r="L570" s="70" t="str">
        <f t="shared" si="48"/>
        <v>25/07/18</v>
      </c>
    </row>
    <row r="571" spans="1:12" x14ac:dyDescent="0.25">
      <c r="A571" t="s">
        <v>3090</v>
      </c>
      <c r="H571" s="41">
        <f t="shared" si="44"/>
        <v>365</v>
      </c>
      <c r="I571" s="41" t="str">
        <f t="shared" si="46"/>
        <v>6486647100001428</v>
      </c>
      <c r="J571" s="41">
        <f t="shared" si="47"/>
        <v>16</v>
      </c>
      <c r="K571" s="69" t="str">
        <f t="shared" si="45"/>
        <v>25/07/18, 06:51:22 eric sanchez-clary eric.sanchez-clary.external@airbus.com 1 €0</v>
      </c>
      <c r="L571" s="70" t="str">
        <f t="shared" si="48"/>
        <v>25/07/18</v>
      </c>
    </row>
    <row r="572" spans="1:12" x14ac:dyDescent="0.25">
      <c r="A572" t="s">
        <v>3091</v>
      </c>
      <c r="H572" s="41">
        <f t="shared" si="44"/>
        <v>334</v>
      </c>
      <c r="I572" s="41" t="str">
        <f t="shared" si="46"/>
        <v>6486647100001427</v>
      </c>
      <c r="J572" s="41">
        <f t="shared" si="47"/>
        <v>16</v>
      </c>
      <c r="K572" s="69" t="str">
        <f t="shared" si="45"/>
        <v>23/07/18, 14:21:58 jean luc CEBE jean-luc.cebe@actemium.com 2 €14.5</v>
      </c>
      <c r="L572" s="70" t="str">
        <f t="shared" si="48"/>
        <v>23/07/18</v>
      </c>
    </row>
    <row r="573" spans="1:12" x14ac:dyDescent="0.25">
      <c r="A573" t="s">
        <v>3092</v>
      </c>
      <c r="H573" s="41">
        <f t="shared" si="44"/>
        <v>330</v>
      </c>
      <c r="I573" s="41" t="str">
        <f t="shared" si="46"/>
        <v>6486647100001427</v>
      </c>
      <c r="J573" s="41">
        <f t="shared" si="47"/>
        <v>16</v>
      </c>
      <c r="K573" s="69" t="str">
        <f t="shared" si="45"/>
        <v>23/07/18, 14:21:58 jean luc CEBE jean-luc.cebe@actemium.com 3 €3.36</v>
      </c>
      <c r="L573" s="70" t="str">
        <f t="shared" si="48"/>
        <v>23/07/18</v>
      </c>
    </row>
    <row r="574" spans="1:12" x14ac:dyDescent="0.25">
      <c r="A574" t="s">
        <v>3093</v>
      </c>
      <c r="H574" s="41">
        <f t="shared" si="44"/>
        <v>328</v>
      </c>
      <c r="I574" s="41" t="str">
        <f t="shared" si="46"/>
        <v>6486647100001427</v>
      </c>
      <c r="J574" s="41">
        <f t="shared" si="47"/>
        <v>16</v>
      </c>
      <c r="K574" s="69" t="str">
        <f t="shared" si="45"/>
        <v>23/07/18, 14:21:58 jean luc CEBE jean-luc.cebe@actemium.com 2 €6.46</v>
      </c>
      <c r="L574" s="70" t="str">
        <f t="shared" si="48"/>
        <v>23/07/18</v>
      </c>
    </row>
    <row r="575" spans="1:12" x14ac:dyDescent="0.25">
      <c r="A575" t="s">
        <v>3094</v>
      </c>
      <c r="H575" s="41">
        <f t="shared" si="44"/>
        <v>369</v>
      </c>
      <c r="I575" s="41" t="str">
        <f t="shared" si="46"/>
        <v>6486647100001426</v>
      </c>
      <c r="J575" s="41">
        <f t="shared" si="47"/>
        <v>16</v>
      </c>
      <c r="K575" s="69" t="str">
        <f t="shared" si="45"/>
        <v>23/07/18, 13:41:36 Tristan CALMELLY tristan.calmelly.external@airbus.com 10 €0</v>
      </c>
      <c r="L575" s="70" t="str">
        <f t="shared" si="48"/>
        <v>23/07/18</v>
      </c>
    </row>
    <row r="576" spans="1:12" x14ac:dyDescent="0.25">
      <c r="A576" t="s">
        <v>3095</v>
      </c>
      <c r="H576" s="41">
        <f t="shared" si="44"/>
        <v>338</v>
      </c>
      <c r="I576" s="41" t="str">
        <f t="shared" si="46"/>
        <v>6486647100001425</v>
      </c>
      <c r="J576" s="41">
        <f t="shared" si="47"/>
        <v>16</v>
      </c>
      <c r="K576" s="69" t="str">
        <f t="shared" si="45"/>
        <v>23/07/18, 13:19:34 Alexandre Mourembles xavier.orriere@actemium.com 5 €2.9</v>
      </c>
      <c r="L576" s="70" t="str">
        <f t="shared" si="48"/>
        <v>23/07/18</v>
      </c>
    </row>
    <row r="577" spans="1:12" x14ac:dyDescent="0.25">
      <c r="A577" t="s">
        <v>3096</v>
      </c>
      <c r="H577" s="41">
        <f t="shared" si="44"/>
        <v>361</v>
      </c>
      <c r="I577" s="41" t="str">
        <f t="shared" si="46"/>
        <v>6486647100001424</v>
      </c>
      <c r="J577" s="41">
        <f t="shared" si="47"/>
        <v>16</v>
      </c>
      <c r="K577" s="69" t="str">
        <f t="shared" si="45"/>
        <v>20/07/18, 09:13:50 guillaume RUSSO guillaume.russo@actemium.com 2 €2.75</v>
      </c>
      <c r="L577" s="70" t="str">
        <f t="shared" si="48"/>
        <v>20/07/18</v>
      </c>
    </row>
    <row r="578" spans="1:12" x14ac:dyDescent="0.25">
      <c r="A578" t="s">
        <v>3097</v>
      </c>
      <c r="H578" s="41">
        <f t="shared" ref="H578:H641" si="49">LEN(A578)</f>
        <v>345</v>
      </c>
      <c r="I578" s="41" t="str">
        <f t="shared" si="46"/>
        <v>6486647100001423</v>
      </c>
      <c r="J578" s="41">
        <f t="shared" si="47"/>
        <v>16</v>
      </c>
      <c r="K578" s="69" t="str">
        <f t="shared" ref="K578:K641" si="50">IFERROR(TEXT(DATE(RIGHT(MID(A578,FIND("µ",SUBSTITUTE(A578,",","µ",1))+2,FIND("µ",SUBSTITUTE(A578,",","µ",2))-FIND("µ",SUBSTITUTE(A578,",","µ",1))+4),4),MONTH(1&amp;MID(MID(A578,FIND("µ",SUBSTITUTE(A578,",","µ",1))+2,FIND("µ",SUBSTITUTE(A578,",","µ",2))-FIND("µ",SUBSTITUTE(A578,",","µ",1))+4),1,FIND(" ",MID(A578,FIND("µ",SUBSTITUTE(A578,",","µ",1))+2,FIND("µ",SUBSTITUTE(A578,",","µ",2))-FIND("µ",SUBSTITUTE(A578,",","µ",1))+4))-1)),MID(MID(A578,FIND("µ",SUBSTITUTE(A578,",","µ",1))+2,FIND("µ",SUBSTITUTE(A578,",","µ",2))-FIND("µ",SUBSTITUTE(A578,",","µ",1))+4),FIND(" ",MID(A578,FIND("µ",SUBSTITUTE(A578,",","µ",1))+2,FIND("µ",SUBSTITUTE(A578,",","µ",2))-FIND("µ",SUBSTITUTE(A578,",","µ",1))+4))+1,2)),"JJ/MM/AA") &amp;","&amp;" "&amp; TEXT(VALUE(MID(A578,FIND(""",""",A578)+3,10)),"hh:mm:ss")&amp;" "&amp;MID(A578,FIND("µ",SUBSTITUTE(A578,",","µ",4))+2,FIND("µ",SUBSTITUTE(A578,",","µ",5))-FIND("µ",SUBSTITUTE(A578,",","µ",4))-3) &amp;" "&amp;MID(A578,FIND("µ",SUBSTITUTE(A578,",","µ",20))+2,FIND("µ",SUBSTITUTE(A578,",","µ",21))-FIND("µ",SUBSTITUTE(A578,",","µ",20))-3)&amp;" "&amp;MID(A578,FIND("µ",SUBSTITUTE(A578,",","µ",25))+2,FIND("µ",SUBSTITUTE(A578,",","µ",26))-FIND("µ",SUBSTITUTE(A578,",","µ",25))-3)&amp;" "&amp;"€"&amp;MID(A578,FIND("µ",SUBSTITUTE(A578,",","µ",26))+2,FIND("µ",SUBSTITUTE(A578,",","µ",27))-FIND("µ",SUBSTITUTE(A578,",","µ",26))-3),"NA")</f>
        <v>20/07/18, 08:38:33 GUILLAUME RUSSO guillaume.russo@actemium.com 1 €0</v>
      </c>
      <c r="L578" s="70" t="str">
        <f t="shared" si="48"/>
        <v>20/07/18</v>
      </c>
    </row>
    <row r="579" spans="1:12" x14ac:dyDescent="0.25">
      <c r="A579" t="s">
        <v>3098</v>
      </c>
      <c r="H579" s="41">
        <f t="shared" si="49"/>
        <v>342</v>
      </c>
      <c r="I579" s="41" t="str">
        <f t="shared" ref="I579:I642" si="51">IFERROR(MID(A579,1,FIND(",",A579,1)-1),"")</f>
        <v>6486647100001423</v>
      </c>
      <c r="J579" s="41">
        <f t="shared" si="47"/>
        <v>16</v>
      </c>
      <c r="K579" s="69" t="str">
        <f t="shared" si="50"/>
        <v>20/07/18, 08:38:33 GUILLAUME RUSSO guillaume.russo@actemium.com 1 €0</v>
      </c>
      <c r="L579" s="70" t="str">
        <f t="shared" si="48"/>
        <v>20/07/18</v>
      </c>
    </row>
    <row r="580" spans="1:12" x14ac:dyDescent="0.25">
      <c r="A580" t="s">
        <v>3099</v>
      </c>
      <c r="H580" s="41">
        <f t="shared" si="49"/>
        <v>343</v>
      </c>
      <c r="I580" s="41" t="str">
        <f t="shared" si="51"/>
        <v>6486647100001423</v>
      </c>
      <c r="J580" s="41">
        <f t="shared" si="47"/>
        <v>16</v>
      </c>
      <c r="K580" s="69" t="str">
        <f t="shared" si="50"/>
        <v>20/07/18, 08:38:33 GUILLAUME RUSSO guillaume.russo@actemium.com 1 €0</v>
      </c>
      <c r="L580" s="70" t="str">
        <f t="shared" si="48"/>
        <v>20/07/18</v>
      </c>
    </row>
    <row r="581" spans="1:12" x14ac:dyDescent="0.25">
      <c r="A581" t="s">
        <v>3100</v>
      </c>
      <c r="H581" s="41">
        <f t="shared" si="49"/>
        <v>349</v>
      </c>
      <c r="I581" s="41" t="str">
        <f t="shared" si="51"/>
        <v>6486647100001423</v>
      </c>
      <c r="J581" s="41">
        <f t="shared" si="47"/>
        <v>16</v>
      </c>
      <c r="K581" s="69" t="str">
        <f t="shared" si="50"/>
        <v>20/07/18, 08:38:33 GUILLAUME RUSSO guillaume.russo@actemium.com 1 €0</v>
      </c>
      <c r="L581" s="70" t="str">
        <f t="shared" si="48"/>
        <v>20/07/18</v>
      </c>
    </row>
    <row r="582" spans="1:12" x14ac:dyDescent="0.25">
      <c r="A582" t="s">
        <v>3101</v>
      </c>
      <c r="H582" s="41">
        <f t="shared" si="49"/>
        <v>342</v>
      </c>
      <c r="I582" s="41" t="str">
        <f t="shared" si="51"/>
        <v>6486647100001423</v>
      </c>
      <c r="J582" s="41">
        <f t="shared" si="47"/>
        <v>16</v>
      </c>
      <c r="K582" s="69" t="str">
        <f t="shared" si="50"/>
        <v>20/07/18, 08:38:33 GUILLAUME RUSSO guillaume.russo@actemium.com 1 €0</v>
      </c>
      <c r="L582" s="70" t="str">
        <f t="shared" si="48"/>
        <v>20/07/18</v>
      </c>
    </row>
    <row r="583" spans="1:12" x14ac:dyDescent="0.25">
      <c r="A583" t="s">
        <v>3102</v>
      </c>
      <c r="H583" s="41">
        <f t="shared" si="49"/>
        <v>340</v>
      </c>
      <c r="I583" s="41" t="str">
        <f t="shared" si="51"/>
        <v>6486647100001423</v>
      </c>
      <c r="J583" s="41">
        <f t="shared" si="47"/>
        <v>16</v>
      </c>
      <c r="K583" s="69" t="str">
        <f t="shared" si="50"/>
        <v>20/07/18, 08:38:33 GUILLAUME RUSSO guillaume.russo@actemium.com 1 €0</v>
      </c>
      <c r="L583" s="70" t="str">
        <f t="shared" si="48"/>
        <v>20/07/18</v>
      </c>
    </row>
    <row r="584" spans="1:12" x14ac:dyDescent="0.25">
      <c r="A584" t="s">
        <v>3103</v>
      </c>
      <c r="H584" s="41">
        <f t="shared" si="49"/>
        <v>341</v>
      </c>
      <c r="I584" s="41" t="str">
        <f t="shared" si="51"/>
        <v>6486647100001423</v>
      </c>
      <c r="J584" s="41">
        <f t="shared" si="47"/>
        <v>16</v>
      </c>
      <c r="K584" s="69" t="str">
        <f t="shared" si="50"/>
        <v>20/07/18, 08:38:33 GUILLAUME RUSSO guillaume.russo@actemium.com 1 €0</v>
      </c>
      <c r="L584" s="70" t="str">
        <f t="shared" si="48"/>
        <v>20/07/18</v>
      </c>
    </row>
    <row r="585" spans="1:12" x14ac:dyDescent="0.25">
      <c r="A585" t="s">
        <v>3104</v>
      </c>
      <c r="H585" s="41">
        <f t="shared" si="49"/>
        <v>329</v>
      </c>
      <c r="I585" s="41" t="str">
        <f t="shared" si="51"/>
        <v>6486647100001423</v>
      </c>
      <c r="J585" s="41">
        <f t="shared" si="47"/>
        <v>16</v>
      </c>
      <c r="K585" s="69" t="str">
        <f t="shared" si="50"/>
        <v>20/07/18, 08:38:33 GUILLAUME RUSSO guillaume.russo@actemium.com 1 €0</v>
      </c>
      <c r="L585" s="70" t="str">
        <f t="shared" si="48"/>
        <v>20/07/18</v>
      </c>
    </row>
    <row r="586" spans="1:12" x14ac:dyDescent="0.25">
      <c r="A586" t="s">
        <v>3105</v>
      </c>
      <c r="H586" s="41">
        <f t="shared" si="49"/>
        <v>352</v>
      </c>
      <c r="I586" s="41" t="str">
        <f t="shared" si="51"/>
        <v>6486647100001423</v>
      </c>
      <c r="J586" s="41">
        <f t="shared" si="47"/>
        <v>16</v>
      </c>
      <c r="K586" s="69" t="str">
        <f t="shared" si="50"/>
        <v>20/07/18, 08:38:33 GUILLAUME RUSSO guillaume.russo@actemium.com 1 €0</v>
      </c>
      <c r="L586" s="70" t="str">
        <f t="shared" si="48"/>
        <v>20/07/18</v>
      </c>
    </row>
    <row r="587" spans="1:12" x14ac:dyDescent="0.25">
      <c r="A587" t="s">
        <v>3106</v>
      </c>
      <c r="H587" s="41">
        <f t="shared" si="49"/>
        <v>348</v>
      </c>
      <c r="I587" s="41" t="str">
        <f t="shared" si="51"/>
        <v>6486647100001423</v>
      </c>
      <c r="J587" s="41">
        <f t="shared" si="47"/>
        <v>16</v>
      </c>
      <c r="K587" s="69" t="str">
        <f t="shared" si="50"/>
        <v>20/07/18, 08:38:33 GUILLAUME RUSSO guillaume.russo@actemium.com 1 €0</v>
      </c>
      <c r="L587" s="70" t="str">
        <f t="shared" si="48"/>
        <v>20/07/18</v>
      </c>
    </row>
    <row r="588" spans="1:12" x14ac:dyDescent="0.25">
      <c r="A588" t="s">
        <v>3107</v>
      </c>
      <c r="H588" s="41">
        <f t="shared" si="49"/>
        <v>339</v>
      </c>
      <c r="I588" s="41" t="str">
        <f t="shared" si="51"/>
        <v>6486647100001423</v>
      </c>
      <c r="J588" s="41">
        <f t="shared" si="47"/>
        <v>16</v>
      </c>
      <c r="K588" s="69" t="str">
        <f t="shared" si="50"/>
        <v>20/07/18, 08:38:33 GUILLAUME RUSSO guillaume.russo@actemium.com 1 €0</v>
      </c>
      <c r="L588" s="70" t="str">
        <f t="shared" si="48"/>
        <v>20/07/18</v>
      </c>
    </row>
    <row r="589" spans="1:12" x14ac:dyDescent="0.25">
      <c r="A589" t="s">
        <v>3108</v>
      </c>
      <c r="H589" s="41">
        <f t="shared" si="49"/>
        <v>347</v>
      </c>
      <c r="I589" s="41" t="str">
        <f t="shared" si="51"/>
        <v>6486647100001423</v>
      </c>
      <c r="J589" s="41">
        <f t="shared" si="47"/>
        <v>16</v>
      </c>
      <c r="K589" s="69" t="str">
        <f t="shared" si="50"/>
        <v>20/07/18, 08:38:33 GUILLAUME RUSSO guillaume.russo@actemium.com 1 €0</v>
      </c>
      <c r="L589" s="70" t="str">
        <f t="shared" si="48"/>
        <v>20/07/18</v>
      </c>
    </row>
    <row r="590" spans="1:12" x14ac:dyDescent="0.25">
      <c r="A590" t="s">
        <v>3109</v>
      </c>
      <c r="H590" s="41">
        <f t="shared" si="49"/>
        <v>337</v>
      </c>
      <c r="I590" s="41" t="str">
        <f t="shared" si="51"/>
        <v>6486647100001423</v>
      </c>
      <c r="J590" s="41">
        <f t="shared" si="47"/>
        <v>16</v>
      </c>
      <c r="K590" s="69" t="str">
        <f t="shared" si="50"/>
        <v>20/07/18, 08:38:33 GUILLAUME RUSSO guillaume.russo@actemium.com  €1</v>
      </c>
      <c r="L590" s="70" t="str">
        <f t="shared" si="48"/>
        <v>20/07/18</v>
      </c>
    </row>
    <row r="591" spans="1:12" x14ac:dyDescent="0.25">
      <c r="A591" t="s">
        <v>3110</v>
      </c>
      <c r="H591" s="41">
        <f t="shared" si="49"/>
        <v>333</v>
      </c>
      <c r="I591" s="41" t="str">
        <f t="shared" si="51"/>
        <v>6486647100001423</v>
      </c>
      <c r="J591" s="41">
        <f t="shared" si="47"/>
        <v>16</v>
      </c>
      <c r="K591" s="69" t="str">
        <f t="shared" si="50"/>
        <v>20/07/18, 08:38:33 GUILLAUME RUSSO guillaume.russo@actemium.com 1 €0</v>
      </c>
      <c r="L591" s="70" t="str">
        <f t="shared" si="48"/>
        <v>20/07/18</v>
      </c>
    </row>
    <row r="592" spans="1:12" x14ac:dyDescent="0.25">
      <c r="A592" t="s">
        <v>3111</v>
      </c>
      <c r="H592" s="41">
        <f t="shared" si="49"/>
        <v>351</v>
      </c>
      <c r="I592" s="41" t="str">
        <f t="shared" si="51"/>
        <v>6486647100001422</v>
      </c>
      <c r="J592" s="41">
        <f t="shared" si="47"/>
        <v>16</v>
      </c>
      <c r="K592" s="69" t="str">
        <f t="shared" si="50"/>
        <v>20/07/18, 08:15:04 Guillaume RUSSO guillaume.russo@actemium.com 50 €3.71</v>
      </c>
      <c r="L592" s="70" t="str">
        <f t="shared" si="48"/>
        <v>20/07/18</v>
      </c>
    </row>
    <row r="593" spans="1:12" x14ac:dyDescent="0.25">
      <c r="A593" t="s">
        <v>3112</v>
      </c>
      <c r="H593" s="41">
        <f t="shared" si="49"/>
        <v>352</v>
      </c>
      <c r="I593" s="41" t="str">
        <f t="shared" si="51"/>
        <v>6486647100001422</v>
      </c>
      <c r="J593" s="41">
        <f t="shared" si="47"/>
        <v>16</v>
      </c>
      <c r="K593" s="69" t="str">
        <f t="shared" si="50"/>
        <v>20/07/18, 08:15:04 Guillaume RUSSO guillaume.russo@actemium.com 50 €3.71</v>
      </c>
      <c r="L593" s="70" t="str">
        <f t="shared" si="48"/>
        <v>20/07/18</v>
      </c>
    </row>
    <row r="594" spans="1:12" x14ac:dyDescent="0.25">
      <c r="A594" t="s">
        <v>3113</v>
      </c>
      <c r="H594" s="41">
        <f t="shared" si="49"/>
        <v>352</v>
      </c>
      <c r="I594" s="41" t="str">
        <f t="shared" si="51"/>
        <v>6486647100001422</v>
      </c>
      <c r="J594" s="41">
        <f t="shared" si="47"/>
        <v>16</v>
      </c>
      <c r="K594" s="69" t="str">
        <f t="shared" si="50"/>
        <v>20/07/18, 08:15:04 Guillaume RUSSO guillaume.russo@actemium.com 50 €3.71</v>
      </c>
      <c r="L594" s="70" t="str">
        <f t="shared" si="48"/>
        <v>20/07/18</v>
      </c>
    </row>
    <row r="595" spans="1:12" x14ac:dyDescent="0.25">
      <c r="A595" t="s">
        <v>3114</v>
      </c>
      <c r="H595" s="41">
        <f t="shared" si="49"/>
        <v>341</v>
      </c>
      <c r="I595" s="41" t="str">
        <f t="shared" si="51"/>
        <v>6486647100001422</v>
      </c>
      <c r="J595" s="41">
        <f t="shared" ref="J595:J656" si="52">LEN(I595)</f>
        <v>16</v>
      </c>
      <c r="K595" s="69" t="str">
        <f t="shared" si="50"/>
        <v>20/07/18, 08:15:04 Guillaume RUSSO guillaume.russo@actemium.com 3 €2.75</v>
      </c>
      <c r="L595" s="70" t="str">
        <f t="shared" ref="L595:L656" si="53">IFERROR(MID(K595,1,FIND(",",K595,1)-1),"")</f>
        <v>20/07/18</v>
      </c>
    </row>
    <row r="596" spans="1:12" x14ac:dyDescent="0.25">
      <c r="A596" t="s">
        <v>3115</v>
      </c>
      <c r="H596" s="41">
        <f t="shared" si="49"/>
        <v>340</v>
      </c>
      <c r="I596" s="41" t="str">
        <f t="shared" si="51"/>
        <v>6486647100001422</v>
      </c>
      <c r="J596" s="41">
        <f t="shared" si="52"/>
        <v>16</v>
      </c>
      <c r="K596" s="69" t="str">
        <f t="shared" si="50"/>
        <v>20/07/18, 08:15:04 Guillaume RUSSO guillaume.russo@actemium.com 20 €5.63</v>
      </c>
      <c r="L596" s="70" t="str">
        <f t="shared" si="53"/>
        <v>20/07/18</v>
      </c>
    </row>
    <row r="597" spans="1:12" x14ac:dyDescent="0.25">
      <c r="A597" t="s">
        <v>3116</v>
      </c>
      <c r="H597" s="41">
        <f t="shared" si="49"/>
        <v>355</v>
      </c>
      <c r="I597" s="41" t="str">
        <f t="shared" si="51"/>
        <v>6486647100001421</v>
      </c>
      <c r="J597" s="41">
        <f t="shared" si="52"/>
        <v>16</v>
      </c>
      <c r="K597" s="69" t="str">
        <f t="shared" si="50"/>
        <v>18/07/18, 11:02:44 stephane mirouze stephane.mirouze@actemium.com 12 €3.71</v>
      </c>
      <c r="L597" s="70" t="str">
        <f t="shared" si="53"/>
        <v>18/07/18</v>
      </c>
    </row>
    <row r="598" spans="1:12" x14ac:dyDescent="0.25">
      <c r="A598" t="s">
        <v>3117</v>
      </c>
      <c r="H598" s="41">
        <f t="shared" si="49"/>
        <v>346</v>
      </c>
      <c r="I598" s="41" t="str">
        <f t="shared" si="51"/>
        <v>6486647100001420</v>
      </c>
      <c r="J598" s="41">
        <f t="shared" si="52"/>
        <v>16</v>
      </c>
      <c r="K598" s="69" t="str">
        <f t="shared" si="50"/>
        <v>18/07/18, 09:58:58 Romain VERGNES romain.vergnes@actemium.com 5 €3.71</v>
      </c>
      <c r="L598" s="70" t="str">
        <f t="shared" si="53"/>
        <v>18/07/18</v>
      </c>
    </row>
    <row r="599" spans="1:12" x14ac:dyDescent="0.25">
      <c r="A599" t="s">
        <v>3118</v>
      </c>
      <c r="H599" s="41">
        <f t="shared" si="49"/>
        <v>345</v>
      </c>
      <c r="I599" s="41" t="str">
        <f t="shared" si="51"/>
        <v>6486647100001420</v>
      </c>
      <c r="J599" s="41">
        <f t="shared" si="52"/>
        <v>16</v>
      </c>
      <c r="K599" s="69" t="str">
        <f t="shared" si="50"/>
        <v>18/07/18, 09:58:58 Romain VERGNES romain.vergnes@actemium.com 5 €3.71</v>
      </c>
      <c r="L599" s="70" t="str">
        <f t="shared" si="53"/>
        <v>18/07/18</v>
      </c>
    </row>
    <row r="600" spans="1:12" x14ac:dyDescent="0.25">
      <c r="A600" t="s">
        <v>3119</v>
      </c>
      <c r="H600" s="41">
        <f t="shared" si="49"/>
        <v>348</v>
      </c>
      <c r="I600" s="41" t="str">
        <f t="shared" si="51"/>
        <v>6486647100001420</v>
      </c>
      <c r="J600" s="41">
        <f t="shared" si="52"/>
        <v>16</v>
      </c>
      <c r="K600" s="69" t="str">
        <f t="shared" si="50"/>
        <v>18/07/18, 09:58:58 Romain VERGNES romain.vergnes@actemium.com 1 €6.52</v>
      </c>
      <c r="L600" s="70" t="str">
        <f t="shared" si="53"/>
        <v>18/07/18</v>
      </c>
    </row>
    <row r="601" spans="1:12" x14ac:dyDescent="0.25">
      <c r="A601" t="s">
        <v>3120</v>
      </c>
      <c r="H601" s="41">
        <f t="shared" si="49"/>
        <v>349</v>
      </c>
      <c r="I601" s="41" t="str">
        <f t="shared" si="51"/>
        <v>6486647100001420</v>
      </c>
      <c r="J601" s="41">
        <f t="shared" si="52"/>
        <v>16</v>
      </c>
      <c r="K601" s="69" t="str">
        <f t="shared" si="50"/>
        <v>18/07/18, 09:58:58 Romain VERGNES romain.vergnes@actemium.com 1 €6.52</v>
      </c>
      <c r="L601" s="70" t="str">
        <f t="shared" si="53"/>
        <v>18/07/18</v>
      </c>
    </row>
    <row r="602" spans="1:12" x14ac:dyDescent="0.25">
      <c r="A602" t="s">
        <v>3121</v>
      </c>
      <c r="H602" s="41">
        <f t="shared" si="49"/>
        <v>337</v>
      </c>
      <c r="I602" s="41" t="str">
        <f t="shared" si="51"/>
        <v>6486647100001419</v>
      </c>
      <c r="J602" s="41">
        <f t="shared" si="52"/>
        <v>16</v>
      </c>
      <c r="K602" s="69" t="str">
        <f t="shared" si="50"/>
        <v>17/07/18, 14:15:31 Guillaume RUSSO guillaume.russo@actemium.com 5 €5.32</v>
      </c>
      <c r="L602" s="70" t="str">
        <f t="shared" si="53"/>
        <v>17/07/18</v>
      </c>
    </row>
    <row r="603" spans="1:12" x14ac:dyDescent="0.25">
      <c r="A603" t="s">
        <v>3122</v>
      </c>
      <c r="H603" s="41">
        <f t="shared" si="49"/>
        <v>295</v>
      </c>
      <c r="I603" s="41" t="str">
        <f t="shared" si="51"/>
        <v>6486647100001418</v>
      </c>
      <c r="J603" s="41">
        <f t="shared" si="52"/>
        <v>16</v>
      </c>
      <c r="K603" s="69" t="str">
        <f t="shared" si="50"/>
        <v>17/07/18, 09:41:22 Romain VERGNES romain.vergnes@actemium.com 5 €0</v>
      </c>
      <c r="L603" s="70" t="str">
        <f t="shared" si="53"/>
        <v>17/07/18</v>
      </c>
    </row>
    <row r="604" spans="1:12" x14ac:dyDescent="0.25">
      <c r="A604" t="s">
        <v>3123</v>
      </c>
      <c r="H604" s="41">
        <f t="shared" si="49"/>
        <v>397</v>
      </c>
      <c r="I604" s="41" t="str">
        <f t="shared" si="51"/>
        <v>6486647100001417</v>
      </c>
      <c r="J604" s="41">
        <f t="shared" si="52"/>
        <v>16</v>
      </c>
      <c r="K604" s="69" t="str">
        <f t="shared" si="50"/>
        <v>13/07/18, 08:13:51 jean-luc cebe jean-luc.cebe@actemium.com 1 €0</v>
      </c>
      <c r="L604" s="70" t="str">
        <f t="shared" si="53"/>
        <v>13/07/18</v>
      </c>
    </row>
    <row r="605" spans="1:12" x14ac:dyDescent="0.25">
      <c r="A605" t="s">
        <v>3124</v>
      </c>
      <c r="H605" s="41">
        <f t="shared" si="49"/>
        <v>399</v>
      </c>
      <c r="I605" s="41" t="str">
        <f t="shared" si="51"/>
        <v>6486647100001417</v>
      </c>
      <c r="J605" s="41">
        <f t="shared" si="52"/>
        <v>16</v>
      </c>
      <c r="K605" s="69" t="str">
        <f t="shared" si="50"/>
        <v>13/07/18, 08:13:51 jean-luc cebe jean-luc.cebe@actemium.com 1 €0</v>
      </c>
      <c r="L605" s="70" t="str">
        <f t="shared" si="53"/>
        <v>13/07/18</v>
      </c>
    </row>
    <row r="606" spans="1:12" x14ac:dyDescent="0.25">
      <c r="A606" t="s">
        <v>3125</v>
      </c>
      <c r="H606" s="41">
        <f t="shared" si="49"/>
        <v>400</v>
      </c>
      <c r="I606" s="41" t="str">
        <f t="shared" si="51"/>
        <v>6486647100001417</v>
      </c>
      <c r="J606" s="41">
        <f t="shared" si="52"/>
        <v>16</v>
      </c>
      <c r="K606" s="69" t="str">
        <f t="shared" si="50"/>
        <v>13/07/18, 08:13:51 jean-luc cebe jean-luc.cebe@actemium.com 2 €0</v>
      </c>
      <c r="L606" s="70" t="str">
        <f t="shared" si="53"/>
        <v>13/07/18</v>
      </c>
    </row>
    <row r="607" spans="1:12" x14ac:dyDescent="0.25">
      <c r="A607" t="s">
        <v>3126</v>
      </c>
      <c r="H607" s="41">
        <f t="shared" si="49"/>
        <v>403</v>
      </c>
      <c r="I607" s="41" t="str">
        <f t="shared" si="51"/>
        <v>6486647100001417</v>
      </c>
      <c r="J607" s="41">
        <f t="shared" si="52"/>
        <v>16</v>
      </c>
      <c r="K607" s="69" t="str">
        <f t="shared" si="50"/>
        <v>13/07/18, 08:13:51 jean-luc cebe jean-luc.cebe@actemium.com 10 €0</v>
      </c>
      <c r="L607" s="70" t="str">
        <f t="shared" si="53"/>
        <v>13/07/18</v>
      </c>
    </row>
    <row r="608" spans="1:12" x14ac:dyDescent="0.25">
      <c r="A608" t="s">
        <v>3918</v>
      </c>
      <c r="H608" s="41">
        <f t="shared" si="49"/>
        <v>369</v>
      </c>
      <c r="I608" s="41" t="str">
        <f t="shared" si="51"/>
        <v>6486647100001416</v>
      </c>
      <c r="J608" s="41">
        <f t="shared" si="52"/>
        <v>16</v>
      </c>
      <c r="K608" s="69" t="str">
        <f t="shared" si="50"/>
        <v>12/07/18, 10:13:27 alexandre mourembles alexandre.mourembles@actemium.com 2 €0</v>
      </c>
      <c r="L608" s="70" t="str">
        <f t="shared" si="53"/>
        <v>12/07/18</v>
      </c>
    </row>
    <row r="609" spans="1:12" x14ac:dyDescent="0.25">
      <c r="A609" t="s">
        <v>3919</v>
      </c>
      <c r="H609" s="41">
        <f t="shared" si="49"/>
        <v>374</v>
      </c>
      <c r="I609" s="41" t="str">
        <f t="shared" si="51"/>
        <v>6486647100001416</v>
      </c>
      <c r="J609" s="41">
        <f t="shared" si="52"/>
        <v>16</v>
      </c>
      <c r="K609" s="69" t="str">
        <f t="shared" si="50"/>
        <v>12/07/18, 10:13:27 alexandre mourembles alexandre.mourembles@actemium.com 2 €0</v>
      </c>
      <c r="L609" s="70" t="str">
        <f t="shared" si="53"/>
        <v>12/07/18</v>
      </c>
    </row>
    <row r="610" spans="1:12" x14ac:dyDescent="0.25">
      <c r="A610" t="s">
        <v>3127</v>
      </c>
      <c r="H610" s="41">
        <f t="shared" si="49"/>
        <v>376</v>
      </c>
      <c r="I610" s="41" t="str">
        <f t="shared" si="51"/>
        <v>6486647100001415</v>
      </c>
      <c r="J610" s="41">
        <f t="shared" si="52"/>
        <v>16</v>
      </c>
      <c r="K610" s="69" t="str">
        <f t="shared" si="50"/>
        <v>12/07/18, 09:32:49 alexandre mourembles alexandre.mourembles@actemium.com 2 €0</v>
      </c>
      <c r="L610" s="70" t="str">
        <f t="shared" si="53"/>
        <v>12/07/18</v>
      </c>
    </row>
    <row r="611" spans="1:12" x14ac:dyDescent="0.25">
      <c r="A611" t="s">
        <v>3128</v>
      </c>
      <c r="H611" s="41">
        <f t="shared" si="49"/>
        <v>370</v>
      </c>
      <c r="I611" s="41" t="str">
        <f t="shared" si="51"/>
        <v>6486647100001415</v>
      </c>
      <c r="J611" s="41">
        <f t="shared" si="52"/>
        <v>16</v>
      </c>
      <c r="K611" s="69" t="str">
        <f t="shared" si="50"/>
        <v>12/07/18, 09:32:49 alexandre mourembles alexandre.mourembles@actemium.com 2 €0</v>
      </c>
      <c r="L611" s="70" t="str">
        <f t="shared" si="53"/>
        <v>12/07/18</v>
      </c>
    </row>
    <row r="612" spans="1:12" x14ac:dyDescent="0.25">
      <c r="A612" t="s">
        <v>3129</v>
      </c>
      <c r="H612" s="41">
        <f t="shared" si="49"/>
        <v>372</v>
      </c>
      <c r="I612" s="41" t="str">
        <f t="shared" si="51"/>
        <v>6486647100001414</v>
      </c>
      <c r="J612" s="41">
        <f t="shared" si="52"/>
        <v>16</v>
      </c>
      <c r="K612" s="69" t="str">
        <f t="shared" si="50"/>
        <v>11/07/18, 07:10:43 Philippe Rousseau philippe.rousseau@actemium.com 1 €35.2</v>
      </c>
      <c r="L612" s="70" t="str">
        <f t="shared" si="53"/>
        <v>11/07/18</v>
      </c>
    </row>
    <row r="613" spans="1:12" x14ac:dyDescent="0.25">
      <c r="A613" t="s">
        <v>3130</v>
      </c>
      <c r="H613" s="41">
        <f t="shared" si="49"/>
        <v>370</v>
      </c>
      <c r="I613" s="41" t="str">
        <f t="shared" si="51"/>
        <v>6486647100001414</v>
      </c>
      <c r="J613" s="41">
        <f t="shared" si="52"/>
        <v>16</v>
      </c>
      <c r="K613" s="69" t="str">
        <f t="shared" si="50"/>
        <v>11/07/18, 07:10:43 Philippe Rousseau philippe.rousseau@actemium.com 1 €5.63</v>
      </c>
      <c r="L613" s="70" t="str">
        <f t="shared" si="53"/>
        <v>11/07/18</v>
      </c>
    </row>
    <row r="614" spans="1:12" x14ac:dyDescent="0.25">
      <c r="A614" t="s">
        <v>3131</v>
      </c>
      <c r="H614" s="41">
        <f t="shared" si="49"/>
        <v>376</v>
      </c>
      <c r="I614" s="41" t="str">
        <f t="shared" si="51"/>
        <v>6486647100001414</v>
      </c>
      <c r="J614" s="41">
        <f t="shared" si="52"/>
        <v>16</v>
      </c>
      <c r="K614" s="69" t="str">
        <f t="shared" si="50"/>
        <v>11/07/18, 07:10:43 Philippe Rousseau philippe.rousseau@actemium.com 1 €12.9</v>
      </c>
      <c r="L614" s="70" t="str">
        <f t="shared" si="53"/>
        <v>11/07/18</v>
      </c>
    </row>
    <row r="615" spans="1:12" x14ac:dyDescent="0.25">
      <c r="A615" t="s">
        <v>3132</v>
      </c>
      <c r="H615" s="41">
        <f t="shared" si="49"/>
        <v>358</v>
      </c>
      <c r="I615" s="41" t="str">
        <f t="shared" si="51"/>
        <v>6486647100001414</v>
      </c>
      <c r="J615" s="41">
        <f t="shared" si="52"/>
        <v>16</v>
      </c>
      <c r="K615" s="69" t="str">
        <f t="shared" si="50"/>
        <v>11/07/18, 07:10:43 Philippe Rousseau philippe.rousseau@actemium.com 1 €0</v>
      </c>
      <c r="L615" s="70" t="str">
        <f t="shared" si="53"/>
        <v>11/07/18</v>
      </c>
    </row>
    <row r="616" spans="1:12" x14ac:dyDescent="0.25">
      <c r="A616" t="s">
        <v>3133</v>
      </c>
      <c r="H616" s="41">
        <f t="shared" si="49"/>
        <v>366</v>
      </c>
      <c r="I616" s="41" t="str">
        <f t="shared" si="51"/>
        <v>6486647100001414</v>
      </c>
      <c r="J616" s="41">
        <f t="shared" si="52"/>
        <v>16</v>
      </c>
      <c r="K616" s="69" t="str">
        <f t="shared" si="50"/>
        <v>11/07/18, 07:10:43 Philippe Rousseau philippe.rousseau@actemium.com 2 €0</v>
      </c>
      <c r="L616" s="70" t="str">
        <f t="shared" si="53"/>
        <v>11/07/18</v>
      </c>
    </row>
    <row r="617" spans="1:12" x14ac:dyDescent="0.25">
      <c r="A617" t="s">
        <v>3134</v>
      </c>
      <c r="H617" s="41">
        <f t="shared" si="49"/>
        <v>363</v>
      </c>
      <c r="I617" s="41" t="str">
        <f t="shared" si="51"/>
        <v>6486647100001414</v>
      </c>
      <c r="J617" s="41">
        <f t="shared" si="52"/>
        <v>16</v>
      </c>
      <c r="K617" s="69" t="str">
        <f t="shared" si="50"/>
        <v>11/07/18, 07:10:43 Philippe Rousseau philippe.rousseau@actemium.com 1 €0</v>
      </c>
      <c r="L617" s="70" t="str">
        <f t="shared" si="53"/>
        <v>11/07/18</v>
      </c>
    </row>
    <row r="618" spans="1:12" x14ac:dyDescent="0.25">
      <c r="A618" t="s">
        <v>3135</v>
      </c>
      <c r="H618" s="41">
        <f t="shared" si="49"/>
        <v>354</v>
      </c>
      <c r="I618" s="41" t="str">
        <f t="shared" si="51"/>
        <v>6486647100001413</v>
      </c>
      <c r="J618" s="41">
        <f t="shared" si="52"/>
        <v>16</v>
      </c>
      <c r="K618" s="69" t="str">
        <f t="shared" si="50"/>
        <v>11/07/18, 06:04:16 alexis tamowski alexis.tamowski@actemium.com 5 €6.52</v>
      </c>
      <c r="L618" s="70" t="str">
        <f t="shared" si="53"/>
        <v>11/07/18</v>
      </c>
    </row>
    <row r="619" spans="1:12" x14ac:dyDescent="0.25">
      <c r="A619" t="s">
        <v>3136</v>
      </c>
      <c r="H619" s="41">
        <f t="shared" si="49"/>
        <v>352</v>
      </c>
      <c r="I619" s="41" t="str">
        <f t="shared" si="51"/>
        <v>6486647100001413</v>
      </c>
      <c r="J619" s="41">
        <f t="shared" si="52"/>
        <v>16</v>
      </c>
      <c r="K619" s="69" t="str">
        <f t="shared" si="50"/>
        <v>11/07/18, 06:04:16 alexis tamowski alexis.tamowski@actemium.com 240 €3.71</v>
      </c>
      <c r="L619" s="70" t="str">
        <f t="shared" si="53"/>
        <v>11/07/18</v>
      </c>
    </row>
    <row r="620" spans="1:12" x14ac:dyDescent="0.25">
      <c r="A620" t="s">
        <v>3137</v>
      </c>
      <c r="H620" s="41">
        <f t="shared" si="49"/>
        <v>353</v>
      </c>
      <c r="I620" s="41" t="str">
        <f t="shared" si="51"/>
        <v>6486647100001413</v>
      </c>
      <c r="J620" s="41">
        <f t="shared" si="52"/>
        <v>16</v>
      </c>
      <c r="K620" s="69" t="str">
        <f t="shared" si="50"/>
        <v>11/07/18, 06:04:16 alexis tamowski alexis.tamowski@actemium.com 240 €3.71</v>
      </c>
      <c r="L620" s="70" t="str">
        <f t="shared" si="53"/>
        <v>11/07/18</v>
      </c>
    </row>
    <row r="621" spans="1:12" x14ac:dyDescent="0.25">
      <c r="A621" t="s">
        <v>3138</v>
      </c>
      <c r="H621" s="41">
        <f t="shared" si="49"/>
        <v>345</v>
      </c>
      <c r="I621" s="41" t="str">
        <f t="shared" si="51"/>
        <v>6486647100001413</v>
      </c>
      <c r="J621" s="41">
        <f t="shared" si="52"/>
        <v>16</v>
      </c>
      <c r="K621" s="69" t="str">
        <f t="shared" si="50"/>
        <v>11/07/18, 06:04:16 alexis tamowski alexis.tamowski@actemium.com 30 €11.9</v>
      </c>
      <c r="L621" s="70" t="str">
        <f t="shared" si="53"/>
        <v>11/07/18</v>
      </c>
    </row>
    <row r="622" spans="1:12" x14ac:dyDescent="0.25">
      <c r="A622" t="s">
        <v>3139</v>
      </c>
      <c r="H622" s="41">
        <f t="shared" si="49"/>
        <v>337</v>
      </c>
      <c r="I622" s="41" t="str">
        <f t="shared" si="51"/>
        <v>6486647100001413</v>
      </c>
      <c r="J622" s="41">
        <f t="shared" si="52"/>
        <v>16</v>
      </c>
      <c r="K622" s="69" t="str">
        <f t="shared" si="50"/>
        <v>11/07/18, 06:04:16 alexis tamowski alexis.tamowski@actemium.com 30 €3.95</v>
      </c>
      <c r="L622" s="70" t="str">
        <f t="shared" si="53"/>
        <v>11/07/18</v>
      </c>
    </row>
    <row r="623" spans="1:12" x14ac:dyDescent="0.25">
      <c r="A623" t="s">
        <v>3140</v>
      </c>
      <c r="H623" s="41">
        <f t="shared" si="49"/>
        <v>352</v>
      </c>
      <c r="I623" s="41" t="str">
        <f t="shared" si="51"/>
        <v>6486647100001412</v>
      </c>
      <c r="J623" s="41">
        <f t="shared" si="52"/>
        <v>16</v>
      </c>
      <c r="K623" s="69" t="str">
        <f t="shared" si="50"/>
        <v>10/07/18, 14:10:35 bruno FRAYSSINHES bruno.frayssinhes@actemium.com 10 €3.95</v>
      </c>
      <c r="L623" s="70" t="str">
        <f t="shared" si="53"/>
        <v>10/07/18</v>
      </c>
    </row>
    <row r="624" spans="1:12" x14ac:dyDescent="0.25">
      <c r="A624" t="s">
        <v>3141</v>
      </c>
      <c r="H624" s="41">
        <f t="shared" si="49"/>
        <v>323</v>
      </c>
      <c r="I624" s="41" t="str">
        <f t="shared" si="51"/>
        <v>6486647100001411</v>
      </c>
      <c r="J624" s="41">
        <f t="shared" si="52"/>
        <v>16</v>
      </c>
      <c r="K624" s="69" t="str">
        <f t="shared" si="50"/>
        <v>10/07/18, 14:09:01 bruno FRAYSSINHES bruno.frayssinhes@actemium.com 5 €0</v>
      </c>
      <c r="L624" s="70" t="str">
        <f t="shared" si="53"/>
        <v>10/07/18</v>
      </c>
    </row>
    <row r="625" spans="1:12" x14ac:dyDescent="0.25">
      <c r="A625" t="s">
        <v>3142</v>
      </c>
      <c r="H625" s="41">
        <f t="shared" si="49"/>
        <v>321</v>
      </c>
      <c r="I625" s="41" t="str">
        <f t="shared" si="51"/>
        <v>6486647100001411</v>
      </c>
      <c r="J625" s="41">
        <f t="shared" si="52"/>
        <v>16</v>
      </c>
      <c r="K625" s="69" t="str">
        <f t="shared" si="50"/>
        <v>10/07/18, 14:09:01 bruno FRAYSSINHES bruno.frayssinhes@actemium.com 3 €0</v>
      </c>
      <c r="L625" s="70" t="str">
        <f t="shared" si="53"/>
        <v>10/07/18</v>
      </c>
    </row>
    <row r="626" spans="1:12" x14ac:dyDescent="0.25">
      <c r="A626" t="s">
        <v>3143</v>
      </c>
      <c r="H626" s="41">
        <f t="shared" si="49"/>
        <v>318</v>
      </c>
      <c r="I626" s="41" t="str">
        <f t="shared" si="51"/>
        <v>6486647100001411</v>
      </c>
      <c r="J626" s="41">
        <f t="shared" si="52"/>
        <v>16</v>
      </c>
      <c r="K626" s="69" t="str">
        <f t="shared" si="50"/>
        <v>10/07/18, 14:09:01 bruno FRAYSSINHES bruno.frayssinhes@actemium.com 2 €0</v>
      </c>
      <c r="L626" s="70" t="str">
        <f t="shared" si="53"/>
        <v>10/07/18</v>
      </c>
    </row>
    <row r="627" spans="1:12" x14ac:dyDescent="0.25">
      <c r="A627" t="s">
        <v>3144</v>
      </c>
      <c r="H627" s="41">
        <f t="shared" si="49"/>
        <v>297</v>
      </c>
      <c r="I627" s="41" t="str">
        <f t="shared" si="51"/>
        <v>6486647100001409</v>
      </c>
      <c r="J627" s="41">
        <f t="shared" si="52"/>
        <v>16</v>
      </c>
      <c r="K627" s="69" t="str">
        <f t="shared" si="50"/>
        <v>09/07/18, 06:58:24 Patrick PEYRE tristan.calmelly.external@airbus.com 1 €35.2</v>
      </c>
      <c r="L627" s="70" t="str">
        <f t="shared" si="53"/>
        <v>09/07/18</v>
      </c>
    </row>
    <row r="628" spans="1:12" x14ac:dyDescent="0.25">
      <c r="A628" t="s">
        <v>3145</v>
      </c>
      <c r="H628" s="41">
        <f t="shared" si="49"/>
        <v>354</v>
      </c>
      <c r="I628" s="41" t="str">
        <f t="shared" si="51"/>
        <v>6486647100001408</v>
      </c>
      <c r="J628" s="41">
        <f t="shared" si="52"/>
        <v>16</v>
      </c>
      <c r="K628" s="69" t="str">
        <f t="shared" si="50"/>
        <v>06/07/18, 07:59:08 stephane mirouze stephane.mirouze@actemium.com 12 €3.71</v>
      </c>
      <c r="L628" s="70" t="str">
        <f t="shared" si="53"/>
        <v>06/07/18</v>
      </c>
    </row>
    <row r="629" spans="1:12" x14ac:dyDescent="0.25">
      <c r="A629" t="s">
        <v>3146</v>
      </c>
      <c r="H629" s="41">
        <f t="shared" si="49"/>
        <v>321</v>
      </c>
      <c r="I629" s="41" t="str">
        <f t="shared" si="51"/>
        <v>6486647100001407</v>
      </c>
      <c r="J629" s="41">
        <f t="shared" si="52"/>
        <v>16</v>
      </c>
      <c r="K629" s="69" t="str">
        <f t="shared" si="50"/>
        <v>06/07/18, 07:37:49 Cédric Samson cedric.samson@actemium.com 1 €59.5</v>
      </c>
      <c r="L629" s="70" t="str">
        <f t="shared" si="53"/>
        <v>06/07/18</v>
      </c>
    </row>
    <row r="630" spans="1:12" x14ac:dyDescent="0.25">
      <c r="A630" t="s">
        <v>3147</v>
      </c>
      <c r="H630" s="41">
        <f t="shared" si="49"/>
        <v>345</v>
      </c>
      <c r="I630" s="41" t="str">
        <f t="shared" si="51"/>
        <v>6486647100001406</v>
      </c>
      <c r="J630" s="41">
        <f t="shared" si="52"/>
        <v>16</v>
      </c>
      <c r="K630" s="69" t="str">
        <f t="shared" si="50"/>
        <v>06/07/18, 07:08:14 mathias hereau mathias.hereau@actemium.com 2 €4.26</v>
      </c>
      <c r="L630" s="70" t="str">
        <f t="shared" si="53"/>
        <v>06/07/18</v>
      </c>
    </row>
    <row r="631" spans="1:12" x14ac:dyDescent="0.25">
      <c r="A631" t="s">
        <v>3148</v>
      </c>
      <c r="H631" s="41">
        <f t="shared" si="49"/>
        <v>335</v>
      </c>
      <c r="I631" s="41" t="str">
        <f t="shared" si="51"/>
        <v>6486647100001405</v>
      </c>
      <c r="J631" s="41">
        <f t="shared" si="52"/>
        <v>16</v>
      </c>
      <c r="K631" s="69" t="str">
        <f t="shared" si="50"/>
        <v>06/07/18, 07:06:32 mathias hereau mathias.hereau@actemium.com 1 €3.36</v>
      </c>
      <c r="L631" s="70" t="str">
        <f t="shared" si="53"/>
        <v>06/07/18</v>
      </c>
    </row>
    <row r="632" spans="1:12" x14ac:dyDescent="0.25">
      <c r="A632" t="s">
        <v>3149</v>
      </c>
      <c r="H632" s="41">
        <f t="shared" si="49"/>
        <v>341</v>
      </c>
      <c r="I632" s="41" t="str">
        <f t="shared" si="51"/>
        <v>6486647100001404</v>
      </c>
      <c r="J632" s="41">
        <f t="shared" si="52"/>
        <v>16</v>
      </c>
      <c r="K632" s="69" t="str">
        <f t="shared" si="50"/>
        <v>06/07/18, 06:21:05 Jean Luc CEBE jean-luc.cebe@actemium.com 12 €3.71</v>
      </c>
      <c r="L632" s="70" t="str">
        <f t="shared" si="53"/>
        <v>06/07/18</v>
      </c>
    </row>
    <row r="633" spans="1:12" x14ac:dyDescent="0.25">
      <c r="A633" t="s">
        <v>3150</v>
      </c>
      <c r="H633" s="41">
        <f t="shared" si="49"/>
        <v>398</v>
      </c>
      <c r="I633" s="41" t="str">
        <f t="shared" si="51"/>
        <v>6486647100001403</v>
      </c>
      <c r="J633" s="41">
        <f t="shared" si="52"/>
        <v>16</v>
      </c>
      <c r="K633" s="69" t="str">
        <f t="shared" si="50"/>
        <v>06/07/18, 05:38:30 Jean Luc CEBE jean-luc.cebe@actemium.com 3 €0</v>
      </c>
      <c r="L633" s="70" t="str">
        <f t="shared" si="53"/>
        <v>06/07/18</v>
      </c>
    </row>
    <row r="634" spans="1:12" x14ac:dyDescent="0.25">
      <c r="A634" t="s">
        <v>3151</v>
      </c>
      <c r="H634" s="41">
        <f t="shared" si="49"/>
        <v>407</v>
      </c>
      <c r="I634" s="41" t="str">
        <f t="shared" si="51"/>
        <v>6486647100001403</v>
      </c>
      <c r="J634" s="41">
        <f t="shared" si="52"/>
        <v>16</v>
      </c>
      <c r="K634" s="69" t="str">
        <f t="shared" si="50"/>
        <v>06/07/18, 05:38:30 Jean Luc CEBE jean-luc.cebe@actemium.com 1 €35.2</v>
      </c>
      <c r="L634" s="70" t="str">
        <f t="shared" si="53"/>
        <v>06/07/18</v>
      </c>
    </row>
    <row r="635" spans="1:12" x14ac:dyDescent="0.25">
      <c r="A635" t="s">
        <v>3152</v>
      </c>
      <c r="H635" s="41">
        <f t="shared" si="49"/>
        <v>331</v>
      </c>
      <c r="I635" s="41" t="str">
        <f t="shared" si="51"/>
        <v>6486647100001402</v>
      </c>
      <c r="J635" s="41">
        <f t="shared" si="52"/>
        <v>16</v>
      </c>
      <c r="K635" s="69" t="str">
        <f t="shared" si="50"/>
        <v>05/07/18, 06:44:01 eric sanchez-clary eric.sanchez-clary.external@airbus.com 10 €6.64</v>
      </c>
      <c r="L635" s="70" t="str">
        <f t="shared" si="53"/>
        <v>05/07/18</v>
      </c>
    </row>
    <row r="636" spans="1:12" x14ac:dyDescent="0.25">
      <c r="A636" t="s">
        <v>3153</v>
      </c>
      <c r="H636" s="41">
        <f t="shared" si="49"/>
        <v>331</v>
      </c>
      <c r="I636" s="41" t="str">
        <f t="shared" si="51"/>
        <v>6486647100001402</v>
      </c>
      <c r="J636" s="41">
        <f t="shared" si="52"/>
        <v>16</v>
      </c>
      <c r="K636" s="69" t="str">
        <f t="shared" si="50"/>
        <v>05/07/18, 06:44:01 eric sanchez-clary eric.sanchez-clary.external@airbus.com 10 €6.64</v>
      </c>
      <c r="L636" s="70" t="str">
        <f t="shared" si="53"/>
        <v>05/07/18</v>
      </c>
    </row>
    <row r="637" spans="1:12" x14ac:dyDescent="0.25">
      <c r="A637" t="s">
        <v>3154</v>
      </c>
      <c r="H637" s="41">
        <f t="shared" si="49"/>
        <v>325</v>
      </c>
      <c r="I637" s="41" t="str">
        <f t="shared" si="51"/>
        <v>6486647100001402</v>
      </c>
      <c r="J637" s="41">
        <f t="shared" si="52"/>
        <v>16</v>
      </c>
      <c r="K637" s="69" t="str">
        <f t="shared" si="50"/>
        <v>05/07/18, 06:44:01 eric sanchez-clary eric.sanchez-clary.external@airbus.com 2 €16.88</v>
      </c>
      <c r="L637" s="70" t="str">
        <f t="shared" si="53"/>
        <v>05/07/18</v>
      </c>
    </row>
    <row r="638" spans="1:12" x14ac:dyDescent="0.25">
      <c r="A638" t="s">
        <v>3155</v>
      </c>
      <c r="H638" s="41">
        <f t="shared" si="49"/>
        <v>313</v>
      </c>
      <c r="I638" s="41" t="str">
        <f t="shared" si="51"/>
        <v>6486647100001402</v>
      </c>
      <c r="J638" s="41">
        <f t="shared" si="52"/>
        <v>16</v>
      </c>
      <c r="K638" s="69" t="str">
        <f t="shared" si="50"/>
        <v>05/07/18, 06:44:01 eric sanchez-clary eric.sanchez-clary.external@airbus.com 30 €3.95</v>
      </c>
      <c r="L638" s="70" t="str">
        <f t="shared" si="53"/>
        <v>05/07/18</v>
      </c>
    </row>
    <row r="639" spans="1:12" x14ac:dyDescent="0.25">
      <c r="A639" t="s">
        <v>3156</v>
      </c>
      <c r="H639" s="41">
        <f t="shared" si="49"/>
        <v>318</v>
      </c>
      <c r="I639" s="41" t="str">
        <f t="shared" si="51"/>
        <v>6486647100001402</v>
      </c>
      <c r="J639" s="41">
        <f t="shared" si="52"/>
        <v>16</v>
      </c>
      <c r="K639" s="69" t="str">
        <f t="shared" si="50"/>
        <v>05/07/18, 06:44:01 eric sanchez-clary eric.sanchez-clary.external@airbus.com 20 €10.09</v>
      </c>
      <c r="L639" s="70" t="str">
        <f t="shared" si="53"/>
        <v>05/07/18</v>
      </c>
    </row>
    <row r="640" spans="1:12" x14ac:dyDescent="0.25">
      <c r="A640" t="s">
        <v>3157</v>
      </c>
      <c r="H640" s="41">
        <f t="shared" si="49"/>
        <v>310</v>
      </c>
      <c r="I640" s="41" t="str">
        <f t="shared" si="51"/>
        <v>6486647100001402</v>
      </c>
      <c r="J640" s="41">
        <f t="shared" si="52"/>
        <v>16</v>
      </c>
      <c r="K640" s="69" t="str">
        <f t="shared" si="50"/>
        <v>05/07/18, 06:44:01 eric sanchez-clary eric.sanchez-clary.external@airbus.com 1 €61.5</v>
      </c>
      <c r="L640" s="70" t="str">
        <f t="shared" si="53"/>
        <v>05/07/18</v>
      </c>
    </row>
    <row r="641" spans="1:12" x14ac:dyDescent="0.25">
      <c r="A641" t="s">
        <v>3158</v>
      </c>
      <c r="H641" s="41">
        <f t="shared" si="49"/>
        <v>328</v>
      </c>
      <c r="I641" s="41" t="str">
        <f t="shared" si="51"/>
        <v>6486647100001402</v>
      </c>
      <c r="J641" s="41">
        <f t="shared" si="52"/>
        <v>16</v>
      </c>
      <c r="K641" s="69" t="str">
        <f t="shared" si="50"/>
        <v>05/07/18, 06:44:01 eric sanchez-clary eric.sanchez-clary.external@airbus.com 120 €3.71</v>
      </c>
      <c r="L641" s="70" t="str">
        <f t="shared" si="53"/>
        <v>05/07/18</v>
      </c>
    </row>
    <row r="642" spans="1:12" x14ac:dyDescent="0.25">
      <c r="A642" t="s">
        <v>3159</v>
      </c>
      <c r="H642" s="41">
        <f t="shared" ref="H642:H705" si="54">LEN(A642)</f>
        <v>311</v>
      </c>
      <c r="I642" s="41" t="str">
        <f t="shared" si="51"/>
        <v>6486647100001402</v>
      </c>
      <c r="J642" s="41">
        <f t="shared" si="52"/>
        <v>16</v>
      </c>
      <c r="K642" s="69" t="str">
        <f t="shared" ref="K642:K705" si="55">IFERROR(TEXT(DATE(RIGHT(MID(A642,FIND("µ",SUBSTITUTE(A642,",","µ",1))+2,FIND("µ",SUBSTITUTE(A642,",","µ",2))-FIND("µ",SUBSTITUTE(A642,",","µ",1))+4),4),MONTH(1&amp;MID(MID(A642,FIND("µ",SUBSTITUTE(A642,",","µ",1))+2,FIND("µ",SUBSTITUTE(A642,",","µ",2))-FIND("µ",SUBSTITUTE(A642,",","µ",1))+4),1,FIND(" ",MID(A642,FIND("µ",SUBSTITUTE(A642,",","µ",1))+2,FIND("µ",SUBSTITUTE(A642,",","µ",2))-FIND("µ",SUBSTITUTE(A642,",","µ",1))+4))-1)),MID(MID(A642,FIND("µ",SUBSTITUTE(A642,",","µ",1))+2,FIND("µ",SUBSTITUTE(A642,",","µ",2))-FIND("µ",SUBSTITUTE(A642,",","µ",1))+4),FIND(" ",MID(A642,FIND("µ",SUBSTITUTE(A642,",","µ",1))+2,FIND("µ",SUBSTITUTE(A642,",","µ",2))-FIND("µ",SUBSTITUTE(A642,",","µ",1))+4))+1,2)),"JJ/MM/AA") &amp;","&amp;" "&amp; TEXT(VALUE(MID(A642,FIND(""",""",A642)+3,10)),"hh:mm:ss")&amp;" "&amp;MID(A642,FIND("µ",SUBSTITUTE(A642,",","µ",4))+2,FIND("µ",SUBSTITUTE(A642,",","µ",5))-FIND("µ",SUBSTITUTE(A642,",","µ",4))-3) &amp;" "&amp;MID(A642,FIND("µ",SUBSTITUTE(A642,",","µ",20))+2,FIND("µ",SUBSTITUTE(A642,",","µ",21))-FIND("µ",SUBSTITUTE(A642,",","µ",20))-3)&amp;" "&amp;MID(A642,FIND("µ",SUBSTITUTE(A642,",","µ",25))+2,FIND("µ",SUBSTITUTE(A642,",","µ",26))-FIND("µ",SUBSTITUTE(A642,",","µ",25))-3)&amp;" "&amp;"€"&amp;MID(A642,FIND("µ",SUBSTITUTE(A642,",","µ",26))+2,FIND("µ",SUBSTITUTE(A642,",","µ",27))-FIND("µ",SUBSTITUTE(A642,",","µ",26))-3),"NA")</f>
        <v>05/07/18, 06:44:01 eric sanchez-clary eric.sanchez-clary.external@airbus.com 4 €1.35</v>
      </c>
      <c r="L642" s="70" t="str">
        <f t="shared" si="53"/>
        <v>05/07/18</v>
      </c>
    </row>
    <row r="643" spans="1:12" x14ac:dyDescent="0.25">
      <c r="A643" t="s">
        <v>3160</v>
      </c>
      <c r="H643" s="41">
        <f t="shared" si="54"/>
        <v>322</v>
      </c>
      <c r="I643" s="41" t="str">
        <f t="shared" ref="I643:I706" si="56">IFERROR(MID(A643,1,FIND(",",A643,1)-1),"")</f>
        <v>6486647100001402</v>
      </c>
      <c r="J643" s="41">
        <f t="shared" si="52"/>
        <v>16</v>
      </c>
      <c r="K643" s="69" t="str">
        <f t="shared" si="55"/>
        <v>05/07/18, 06:44:01 eric sanchez-clary eric.sanchez-clary.external@airbus.com 20 €12.9</v>
      </c>
      <c r="L643" s="70" t="str">
        <f t="shared" si="53"/>
        <v>05/07/18</v>
      </c>
    </row>
    <row r="644" spans="1:12" x14ac:dyDescent="0.25">
      <c r="A644" t="s">
        <v>3161</v>
      </c>
      <c r="H644" s="41">
        <f t="shared" si="54"/>
        <v>407</v>
      </c>
      <c r="I644" s="41" t="str">
        <f t="shared" si="56"/>
        <v>6486647100001401</v>
      </c>
      <c r="J644" s="41">
        <f t="shared" si="52"/>
        <v>16</v>
      </c>
      <c r="K644" s="69" t="str">
        <f t="shared" si="55"/>
        <v>05/07/18, 05:52:52 Jean luc CEBE Jean-luc.cebe@actemium.com 3 €0</v>
      </c>
      <c r="L644" s="70" t="str">
        <f t="shared" si="53"/>
        <v>05/07/18</v>
      </c>
    </row>
    <row r="645" spans="1:12" x14ac:dyDescent="0.25">
      <c r="A645" t="s">
        <v>3162</v>
      </c>
      <c r="H645" s="41">
        <f t="shared" si="54"/>
        <v>326</v>
      </c>
      <c r="I645" s="41" t="str">
        <f t="shared" si="56"/>
        <v>6486647100001399</v>
      </c>
      <c r="J645" s="41">
        <f t="shared" si="52"/>
        <v>16</v>
      </c>
      <c r="K645" s="69" t="str">
        <f t="shared" si="55"/>
        <v>04/07/18, 06:42:00 eric sanchez-sanchez eric.sanchez-clary.external@airbus.com 3 €0</v>
      </c>
      <c r="L645" s="70" t="str">
        <f t="shared" si="53"/>
        <v>04/07/18</v>
      </c>
    </row>
    <row r="646" spans="1:12" x14ac:dyDescent="0.25">
      <c r="A646" t="s">
        <v>3163</v>
      </c>
      <c r="H646" s="41">
        <f t="shared" si="54"/>
        <v>331</v>
      </c>
      <c r="I646" s="41" t="str">
        <f t="shared" si="56"/>
        <v>6486647100001399</v>
      </c>
      <c r="J646" s="41">
        <f t="shared" si="52"/>
        <v>16</v>
      </c>
      <c r="K646" s="69" t="str">
        <f t="shared" si="55"/>
        <v>04/07/18, 06:42:00 eric sanchez-sanchez eric.sanchez-clary.external@airbus.com 5 €0</v>
      </c>
      <c r="L646" s="70" t="str">
        <f t="shared" si="53"/>
        <v>04/07/18</v>
      </c>
    </row>
    <row r="647" spans="1:12" x14ac:dyDescent="0.25">
      <c r="A647" t="s">
        <v>3164</v>
      </c>
      <c r="H647" s="41">
        <f t="shared" si="54"/>
        <v>337</v>
      </c>
      <c r="I647" s="41" t="str">
        <f t="shared" si="56"/>
        <v>6486647100001399</v>
      </c>
      <c r="J647" s="41">
        <f t="shared" si="52"/>
        <v>16</v>
      </c>
      <c r="K647" s="69" t="str">
        <f t="shared" si="55"/>
        <v>04/07/18, 06:42:00 eric sanchez-sanchez eric.sanchez-clary.external@airbus.com 1 €0</v>
      </c>
      <c r="L647" s="70" t="str">
        <f t="shared" si="53"/>
        <v>04/07/18</v>
      </c>
    </row>
    <row r="648" spans="1:12" x14ac:dyDescent="0.25">
      <c r="A648" t="s">
        <v>3165</v>
      </c>
      <c r="H648" s="41">
        <f t="shared" si="54"/>
        <v>334</v>
      </c>
      <c r="I648" s="41" t="str">
        <f t="shared" si="56"/>
        <v>6486647100001399</v>
      </c>
      <c r="J648" s="41">
        <f t="shared" si="52"/>
        <v>16</v>
      </c>
      <c r="K648" s="69" t="str">
        <f t="shared" si="55"/>
        <v>04/07/18, 06:42:00 eric sanchez-sanchez eric.sanchez-clary.external@airbus.com 5 €0</v>
      </c>
      <c r="L648" s="70" t="str">
        <f t="shared" si="53"/>
        <v>04/07/18</v>
      </c>
    </row>
    <row r="649" spans="1:12" x14ac:dyDescent="0.25">
      <c r="A649" t="s">
        <v>3166</v>
      </c>
      <c r="H649" s="41">
        <f t="shared" si="54"/>
        <v>333</v>
      </c>
      <c r="I649" s="41" t="str">
        <f t="shared" si="56"/>
        <v>6486647100001399</v>
      </c>
      <c r="J649" s="41">
        <f t="shared" si="52"/>
        <v>16</v>
      </c>
      <c r="K649" s="69" t="str">
        <f t="shared" si="55"/>
        <v>04/07/18, 06:42:00 eric sanchez-sanchez eric.sanchez-clary.external@airbus.com 1 €61.5</v>
      </c>
      <c r="L649" s="70" t="str">
        <f t="shared" si="53"/>
        <v>04/07/18</v>
      </c>
    </row>
    <row r="650" spans="1:12" x14ac:dyDescent="0.25">
      <c r="A650" t="s">
        <v>3167</v>
      </c>
      <c r="H650" s="41">
        <f t="shared" si="54"/>
        <v>427</v>
      </c>
      <c r="I650" s="41" t="str">
        <f t="shared" si="56"/>
        <v>6486647100001397</v>
      </c>
      <c r="J650" s="41">
        <f t="shared" si="52"/>
        <v>16</v>
      </c>
      <c r="K650" s="69" t="str">
        <f t="shared" si="55"/>
        <v>03/07/18, 14:15:59 anthony ADGIE alexandre.mourembles@actemium.com 2 €0</v>
      </c>
      <c r="L650" s="70" t="str">
        <f t="shared" si="53"/>
        <v>03/07/18</v>
      </c>
    </row>
    <row r="651" spans="1:12" x14ac:dyDescent="0.25">
      <c r="A651" t="s">
        <v>3168</v>
      </c>
      <c r="H651" s="41">
        <f t="shared" si="54"/>
        <v>422</v>
      </c>
      <c r="I651" s="41" t="str">
        <f t="shared" si="56"/>
        <v>6486647100001397</v>
      </c>
      <c r="J651" s="41">
        <f t="shared" si="52"/>
        <v>16</v>
      </c>
      <c r="K651" s="69" t="str">
        <f t="shared" si="55"/>
        <v>03/07/18, 14:15:59 anthony ADGIE alexandre.mourembles@actemium.com 2 €0</v>
      </c>
      <c r="L651" s="70" t="str">
        <f t="shared" si="53"/>
        <v>03/07/18</v>
      </c>
    </row>
    <row r="652" spans="1:12" x14ac:dyDescent="0.25">
      <c r="A652" t="s">
        <v>3169</v>
      </c>
      <c r="H652" s="41">
        <f t="shared" si="54"/>
        <v>431</v>
      </c>
      <c r="I652" s="41" t="str">
        <f t="shared" si="56"/>
        <v>6486647100001397</v>
      </c>
      <c r="J652" s="41">
        <f t="shared" si="52"/>
        <v>16</v>
      </c>
      <c r="K652" s="69" t="str">
        <f t="shared" si="55"/>
        <v>03/07/18, 14:15:59 anthony ADGIE alexandre.mourembles@actemium.com 3 €0</v>
      </c>
      <c r="L652" s="70" t="str">
        <f t="shared" si="53"/>
        <v>03/07/18</v>
      </c>
    </row>
    <row r="653" spans="1:12" x14ac:dyDescent="0.25">
      <c r="A653" t="s">
        <v>3170</v>
      </c>
      <c r="H653" s="41">
        <f t="shared" si="54"/>
        <v>425</v>
      </c>
      <c r="I653" s="41" t="str">
        <f t="shared" si="56"/>
        <v>6486647100001397</v>
      </c>
      <c r="J653" s="41">
        <f t="shared" si="52"/>
        <v>16</v>
      </c>
      <c r="K653" s="69" t="str">
        <f t="shared" si="55"/>
        <v>03/07/18, 14:15:59 anthony ADGIE alexandre.mourembles@actemium.com 5 €0</v>
      </c>
      <c r="L653" s="70" t="str">
        <f t="shared" si="53"/>
        <v>03/07/18</v>
      </c>
    </row>
    <row r="654" spans="1:12" x14ac:dyDescent="0.25">
      <c r="A654" t="s">
        <v>3171</v>
      </c>
      <c r="H654" s="41">
        <f t="shared" si="54"/>
        <v>431</v>
      </c>
      <c r="I654" s="41" t="str">
        <f t="shared" si="56"/>
        <v>6486647100001397</v>
      </c>
      <c r="J654" s="41">
        <f t="shared" si="52"/>
        <v>16</v>
      </c>
      <c r="K654" s="69" t="str">
        <f t="shared" si="55"/>
        <v>03/07/18, 14:15:59 anthony ADGIE alexandre.mourembles@actemium.com 5 €0</v>
      </c>
      <c r="L654" s="70" t="str">
        <f t="shared" si="53"/>
        <v>03/07/18</v>
      </c>
    </row>
    <row r="655" spans="1:12" x14ac:dyDescent="0.25">
      <c r="A655" t="s">
        <v>3172</v>
      </c>
      <c r="H655" s="41">
        <f t="shared" si="54"/>
        <v>388</v>
      </c>
      <c r="I655" s="41" t="str">
        <f t="shared" si="56"/>
        <v>6486647100001396</v>
      </c>
      <c r="J655" s="41">
        <f t="shared" si="52"/>
        <v>16</v>
      </c>
      <c r="K655" s="69" t="str">
        <f t="shared" si="55"/>
        <v>03/07/18, 08:55:23 jean luc CEBE jean-luc.cebe@actemium.com 20 €3.71</v>
      </c>
      <c r="L655" s="70" t="str">
        <f t="shared" si="53"/>
        <v>03/07/18</v>
      </c>
    </row>
    <row r="656" spans="1:12" x14ac:dyDescent="0.25">
      <c r="A656" t="s">
        <v>3173</v>
      </c>
      <c r="H656" s="41">
        <f t="shared" si="54"/>
        <v>391</v>
      </c>
      <c r="I656" s="41" t="str">
        <f t="shared" si="56"/>
        <v>6486647100001396</v>
      </c>
      <c r="J656" s="41">
        <f t="shared" si="52"/>
        <v>16</v>
      </c>
      <c r="K656" s="69" t="str">
        <f t="shared" si="55"/>
        <v>03/07/18, 08:55:23 jean luc CEBE jean-luc.cebe@actemium.com 10 €4.94</v>
      </c>
      <c r="L656" s="70" t="str">
        <f t="shared" si="53"/>
        <v>03/07/18</v>
      </c>
    </row>
    <row r="657" spans="1:12" x14ac:dyDescent="0.25">
      <c r="A657" t="s">
        <v>3174</v>
      </c>
      <c r="H657" s="41">
        <f t="shared" si="54"/>
        <v>482</v>
      </c>
      <c r="I657" s="41" t="str">
        <f t="shared" si="56"/>
        <v>6486647100001395</v>
      </c>
      <c r="J657" s="41">
        <f t="shared" ref="J657:J720" si="57">LEN(I657)</f>
        <v>16</v>
      </c>
      <c r="K657" s="69" t="str">
        <f t="shared" si="55"/>
        <v>02/07/18, 16:06:05 anthony ADGIE alexandre.mourembles@actemium.com 1 €53.9</v>
      </c>
      <c r="L657" s="70" t="str">
        <f t="shared" ref="L657:L720" si="58">IFERROR(MID(K657,1,FIND(",",K657,1)-1),"")</f>
        <v>02/07/18</v>
      </c>
    </row>
    <row r="658" spans="1:12" x14ac:dyDescent="0.25">
      <c r="A658" t="s">
        <v>3175</v>
      </c>
      <c r="H658" s="41">
        <f t="shared" si="54"/>
        <v>505</v>
      </c>
      <c r="I658" s="41" t="str">
        <f t="shared" si="56"/>
        <v>6486647100001395</v>
      </c>
      <c r="J658" s="41">
        <f t="shared" si="57"/>
        <v>16</v>
      </c>
      <c r="K658" s="69" t="str">
        <f t="shared" si="55"/>
        <v>02/07/18, 16:06:05 anthony ADGIE alexandre.mourembles@actemium.com 1 €12.9</v>
      </c>
      <c r="L658" s="70" t="str">
        <f t="shared" si="58"/>
        <v>02/07/18</v>
      </c>
    </row>
    <row r="659" spans="1:12" x14ac:dyDescent="0.25">
      <c r="A659" t="s">
        <v>3176</v>
      </c>
      <c r="H659" s="41">
        <f t="shared" si="54"/>
        <v>497</v>
      </c>
      <c r="I659" s="41" t="str">
        <f t="shared" si="56"/>
        <v>6486647100001395</v>
      </c>
      <c r="J659" s="41">
        <f t="shared" si="57"/>
        <v>16</v>
      </c>
      <c r="K659" s="69" t="str">
        <f t="shared" si="55"/>
        <v>02/07/18, 16:06:05 anthony ADGIE alexandre.mourembles@actemium.com 1 €37.62</v>
      </c>
      <c r="L659" s="70" t="str">
        <f t="shared" si="58"/>
        <v>02/07/18</v>
      </c>
    </row>
    <row r="660" spans="1:12" x14ac:dyDescent="0.25">
      <c r="A660" t="s">
        <v>3177</v>
      </c>
      <c r="H660" s="41">
        <f t="shared" si="54"/>
        <v>499</v>
      </c>
      <c r="I660" s="41" t="str">
        <f t="shared" si="56"/>
        <v>6486647100001395</v>
      </c>
      <c r="J660" s="41">
        <f t="shared" si="57"/>
        <v>16</v>
      </c>
      <c r="K660" s="69" t="str">
        <f t="shared" si="55"/>
        <v>02/07/18, 16:06:05 anthony ADGIE alexandre.mourembles@actemium.com 1 €5.32</v>
      </c>
      <c r="L660" s="70" t="str">
        <f t="shared" si="58"/>
        <v>02/07/18</v>
      </c>
    </row>
    <row r="661" spans="1:12" x14ac:dyDescent="0.25">
      <c r="A661" t="s">
        <v>3178</v>
      </c>
      <c r="H661" s="41">
        <f t="shared" si="54"/>
        <v>509</v>
      </c>
      <c r="I661" s="41" t="str">
        <f t="shared" si="56"/>
        <v>6486647100001395</v>
      </c>
      <c r="J661" s="41">
        <f t="shared" si="57"/>
        <v>16</v>
      </c>
      <c r="K661" s="69" t="str">
        <f t="shared" si="55"/>
        <v>02/07/18, 16:06:05 anthony ADGIE alexandre.mourembles@actemium.com 1 €11.35</v>
      </c>
      <c r="L661" s="70" t="str">
        <f t="shared" si="58"/>
        <v>02/07/18</v>
      </c>
    </row>
    <row r="662" spans="1:12" x14ac:dyDescent="0.25">
      <c r="A662" t="s">
        <v>3179</v>
      </c>
      <c r="H662" s="41">
        <f t="shared" si="54"/>
        <v>504</v>
      </c>
      <c r="I662" s="41" t="str">
        <f t="shared" si="56"/>
        <v>6486647100001395</v>
      </c>
      <c r="J662" s="41">
        <f t="shared" si="57"/>
        <v>16</v>
      </c>
      <c r="K662" s="69" t="str">
        <f t="shared" si="55"/>
        <v>02/07/18, 16:06:05 anthony ADGIE alexandre.mourembles@actemium.com 1 €7.6</v>
      </c>
      <c r="L662" s="70" t="str">
        <f t="shared" si="58"/>
        <v>02/07/18</v>
      </c>
    </row>
    <row r="663" spans="1:12" x14ac:dyDescent="0.25">
      <c r="A663" t="s">
        <v>3180</v>
      </c>
      <c r="H663" s="41">
        <f t="shared" si="54"/>
        <v>506</v>
      </c>
      <c r="I663" s="41" t="str">
        <f t="shared" si="56"/>
        <v>6486647100001395</v>
      </c>
      <c r="J663" s="41">
        <f t="shared" si="57"/>
        <v>16</v>
      </c>
      <c r="K663" s="69" t="str">
        <f t="shared" si="55"/>
        <v>02/07/18, 16:06:05 anthony ADGIE alexandre.mourembles@actemium.com 1 €14.5</v>
      </c>
      <c r="L663" s="70" t="str">
        <f t="shared" si="58"/>
        <v>02/07/18</v>
      </c>
    </row>
    <row r="664" spans="1:12" x14ac:dyDescent="0.25">
      <c r="A664" t="s">
        <v>3181</v>
      </c>
      <c r="H664" s="41">
        <f t="shared" si="54"/>
        <v>491</v>
      </c>
      <c r="I664" s="41" t="str">
        <f t="shared" si="56"/>
        <v>6486647100001395</v>
      </c>
      <c r="J664" s="41">
        <f t="shared" si="57"/>
        <v>16</v>
      </c>
      <c r="K664" s="69" t="str">
        <f t="shared" si="55"/>
        <v>02/07/18, 16:06:05 anthony ADGIE alexandre.mourembles@actemium.com 1 €7.51</v>
      </c>
      <c r="L664" s="70" t="str">
        <f t="shared" si="58"/>
        <v>02/07/18</v>
      </c>
    </row>
    <row r="665" spans="1:12" x14ac:dyDescent="0.25">
      <c r="A665" t="s">
        <v>3182</v>
      </c>
      <c r="H665" s="41">
        <f t="shared" si="54"/>
        <v>499</v>
      </c>
      <c r="I665" s="41" t="str">
        <f t="shared" si="56"/>
        <v>6486647100001395</v>
      </c>
      <c r="J665" s="41">
        <f t="shared" si="57"/>
        <v>16</v>
      </c>
      <c r="K665" s="69" t="str">
        <f t="shared" si="55"/>
        <v>02/07/18, 16:06:05 anthony ADGIE alexandre.mourembles@actemium.com 1 €5.63</v>
      </c>
      <c r="L665" s="70" t="str">
        <f t="shared" si="58"/>
        <v>02/07/18</v>
      </c>
    </row>
    <row r="666" spans="1:12" x14ac:dyDescent="0.25">
      <c r="A666" t="s">
        <v>3183</v>
      </c>
      <c r="H666" s="41">
        <f t="shared" si="54"/>
        <v>393</v>
      </c>
      <c r="I666" s="41" t="str">
        <f t="shared" si="56"/>
        <v>6486647100001394</v>
      </c>
      <c r="J666" s="41">
        <f t="shared" si="57"/>
        <v>16</v>
      </c>
      <c r="K666" s="69" t="str">
        <f t="shared" si="55"/>
        <v>02/07/18, 10:22:58 alexandre mourembles alexandre.mourembles@actemium.com 3 €14.5</v>
      </c>
      <c r="L666" s="70" t="str">
        <f t="shared" si="58"/>
        <v>02/07/18</v>
      </c>
    </row>
    <row r="667" spans="1:12" x14ac:dyDescent="0.25">
      <c r="A667" t="s">
        <v>3184</v>
      </c>
      <c r="H667" s="41">
        <f t="shared" si="54"/>
        <v>390</v>
      </c>
      <c r="I667" s="41" t="str">
        <f t="shared" si="56"/>
        <v>6486647100001394</v>
      </c>
      <c r="J667" s="41">
        <f t="shared" si="57"/>
        <v>16</v>
      </c>
      <c r="K667" s="69" t="str">
        <f t="shared" si="55"/>
        <v>02/07/18, 10:22:58 alexandre mourembles alexandre.mourembles@actemium.com 2 €105.35</v>
      </c>
      <c r="L667" s="70" t="str">
        <f t="shared" si="58"/>
        <v>02/07/18</v>
      </c>
    </row>
    <row r="668" spans="1:12" x14ac:dyDescent="0.25">
      <c r="A668" t="s">
        <v>3185</v>
      </c>
      <c r="H668" s="41">
        <f t="shared" si="54"/>
        <v>380</v>
      </c>
      <c r="I668" s="41" t="str">
        <f t="shared" si="56"/>
        <v>6486647100001394</v>
      </c>
      <c r="J668" s="41">
        <f t="shared" si="57"/>
        <v>16</v>
      </c>
      <c r="K668" s="69" t="str">
        <f t="shared" si="55"/>
        <v>02/07/18, 10:22:58 alexandre mourembles alexandre.mourembles@actemium.com 2 €9.75</v>
      </c>
      <c r="L668" s="70" t="str">
        <f t="shared" si="58"/>
        <v>02/07/18</v>
      </c>
    </row>
    <row r="669" spans="1:12" x14ac:dyDescent="0.25">
      <c r="A669" t="s">
        <v>3186</v>
      </c>
      <c r="H669" s="41">
        <f t="shared" si="54"/>
        <v>384</v>
      </c>
      <c r="I669" s="41" t="str">
        <f t="shared" si="56"/>
        <v>6486647100001394</v>
      </c>
      <c r="J669" s="41">
        <f t="shared" si="57"/>
        <v>16</v>
      </c>
      <c r="K669" s="69" t="str">
        <f t="shared" si="55"/>
        <v>02/07/18, 10:22:58 alexandre mourembles alexandre.mourembles@actemium.com  €4</v>
      </c>
      <c r="L669" s="70" t="str">
        <f t="shared" si="58"/>
        <v>02/07/18</v>
      </c>
    </row>
    <row r="670" spans="1:12" x14ac:dyDescent="0.25">
      <c r="A670" t="s">
        <v>3187</v>
      </c>
      <c r="H670" s="41">
        <f t="shared" si="54"/>
        <v>390</v>
      </c>
      <c r="I670" s="41" t="str">
        <f t="shared" si="56"/>
        <v>6486647100001394</v>
      </c>
      <c r="J670" s="41">
        <f t="shared" si="57"/>
        <v>16</v>
      </c>
      <c r="K670" s="69" t="str">
        <f t="shared" si="55"/>
        <v>02/07/18, 10:22:58 alexandre mourembles alexandre.mourembles@actemium.com 2 €43.33</v>
      </c>
      <c r="L670" s="70" t="str">
        <f t="shared" si="58"/>
        <v>02/07/18</v>
      </c>
    </row>
    <row r="671" spans="1:12" x14ac:dyDescent="0.25">
      <c r="A671" t="s">
        <v>3188</v>
      </c>
      <c r="H671" s="41">
        <f t="shared" si="54"/>
        <v>390</v>
      </c>
      <c r="I671" s="41" t="str">
        <f t="shared" si="56"/>
        <v>6486647100001394</v>
      </c>
      <c r="J671" s="41">
        <f t="shared" si="57"/>
        <v>16</v>
      </c>
      <c r="K671" s="69" t="str">
        <f t="shared" si="55"/>
        <v>02/07/18, 10:22:58 alexandre mourembles alexandre.mourembles@actemium.com 8 €3.07</v>
      </c>
      <c r="L671" s="70" t="str">
        <f t="shared" si="58"/>
        <v>02/07/18</v>
      </c>
    </row>
    <row r="672" spans="1:12" x14ac:dyDescent="0.25">
      <c r="A672" t="s">
        <v>3189</v>
      </c>
      <c r="H672" s="41">
        <f t="shared" si="54"/>
        <v>341</v>
      </c>
      <c r="I672" s="41" t="str">
        <f t="shared" si="56"/>
        <v>6486647100001393</v>
      </c>
      <c r="J672" s="41">
        <f t="shared" si="57"/>
        <v>16</v>
      </c>
      <c r="K672" s="69" t="str">
        <f t="shared" si="55"/>
        <v>29/06/18, 14:09:41 youssef essebani alexandre.mourembles@atemium.com 2 €0</v>
      </c>
      <c r="L672" s="70" t="str">
        <f t="shared" si="58"/>
        <v>29/06/18</v>
      </c>
    </row>
    <row r="673" spans="1:12" x14ac:dyDescent="0.25">
      <c r="A673" t="s">
        <v>3190</v>
      </c>
      <c r="H673" s="41">
        <f t="shared" si="54"/>
        <v>344</v>
      </c>
      <c r="I673" s="41" t="str">
        <f t="shared" si="56"/>
        <v>6486647100001393</v>
      </c>
      <c r="J673" s="41">
        <f t="shared" si="57"/>
        <v>16</v>
      </c>
      <c r="K673" s="69" t="str">
        <f t="shared" si="55"/>
        <v>29/06/18, 14:09:41 youssef essebani alexandre.mourembles@atemium.com 2 €0</v>
      </c>
      <c r="L673" s="70" t="str">
        <f t="shared" si="58"/>
        <v>29/06/18</v>
      </c>
    </row>
    <row r="674" spans="1:12" x14ac:dyDescent="0.25">
      <c r="A674" t="s">
        <v>3191</v>
      </c>
      <c r="H674" s="41">
        <f t="shared" si="54"/>
        <v>354</v>
      </c>
      <c r="I674" s="41" t="str">
        <f t="shared" si="56"/>
        <v>6486647100001392</v>
      </c>
      <c r="J674" s="41">
        <f t="shared" si="57"/>
        <v>16</v>
      </c>
      <c r="K674" s="69" t="str">
        <f t="shared" si="55"/>
        <v>29/06/18, 13:53:22 bruno FRAYSSINHES bruno.frayssinhes@actemium.com 1 €45.67</v>
      </c>
      <c r="L674" s="70" t="str">
        <f t="shared" si="58"/>
        <v>29/06/18</v>
      </c>
    </row>
    <row r="675" spans="1:12" x14ac:dyDescent="0.25">
      <c r="A675" t="s">
        <v>3192</v>
      </c>
      <c r="H675" s="41">
        <f t="shared" si="54"/>
        <v>320</v>
      </c>
      <c r="I675" s="41" t="str">
        <f t="shared" si="56"/>
        <v>6486647100001391</v>
      </c>
      <c r="J675" s="41">
        <f t="shared" si="57"/>
        <v>16</v>
      </c>
      <c r="K675" s="69" t="str">
        <f t="shared" si="55"/>
        <v>29/06/18, 13:52:04 antoine rubio antoine.rubio@merial.com 1 €59.5</v>
      </c>
      <c r="L675" s="70" t="str">
        <f t="shared" si="58"/>
        <v>29/06/18</v>
      </c>
    </row>
    <row r="676" spans="1:12" x14ac:dyDescent="0.25">
      <c r="A676" t="s">
        <v>3193</v>
      </c>
      <c r="H676" s="41">
        <f t="shared" si="54"/>
        <v>371</v>
      </c>
      <c r="I676" s="41" t="str">
        <f t="shared" si="56"/>
        <v>6486647100001390</v>
      </c>
      <c r="J676" s="41">
        <f t="shared" si="57"/>
        <v>16</v>
      </c>
      <c r="K676" s="69" t="str">
        <f t="shared" si="55"/>
        <v>28/06/18, 11:42:39 alexandre mourembles alexandre.mourembles@actemium.com 2 €3.71</v>
      </c>
      <c r="L676" s="70" t="str">
        <f t="shared" si="58"/>
        <v>28/06/18</v>
      </c>
    </row>
    <row r="677" spans="1:12" x14ac:dyDescent="0.25">
      <c r="A677" t="s">
        <v>3194</v>
      </c>
      <c r="H677" s="41">
        <f t="shared" si="54"/>
        <v>374</v>
      </c>
      <c r="I677" s="41" t="str">
        <f t="shared" si="56"/>
        <v>6486647100001390</v>
      </c>
      <c r="J677" s="41">
        <f t="shared" si="57"/>
        <v>16</v>
      </c>
      <c r="K677" s="69" t="str">
        <f t="shared" si="55"/>
        <v>28/06/18, 11:42:39 alexandre mourembles alexandre.mourembles@actemium.com 2 €4.94</v>
      </c>
      <c r="L677" s="70" t="str">
        <f t="shared" si="58"/>
        <v>28/06/18</v>
      </c>
    </row>
    <row r="678" spans="1:12" x14ac:dyDescent="0.25">
      <c r="A678" t="s">
        <v>3195</v>
      </c>
      <c r="H678" s="41">
        <f t="shared" si="54"/>
        <v>351</v>
      </c>
      <c r="I678" s="41" t="str">
        <f t="shared" si="56"/>
        <v>6486647100001390</v>
      </c>
      <c r="J678" s="41">
        <f t="shared" si="57"/>
        <v>16</v>
      </c>
      <c r="K678" s="69" t="str">
        <f t="shared" si="55"/>
        <v>28/06/18, 11:42:39 alexandre mourembles alexandre.mourembles@actemium.com 1 €7.51</v>
      </c>
      <c r="L678" s="70" t="str">
        <f t="shared" si="58"/>
        <v>28/06/18</v>
      </c>
    </row>
    <row r="679" spans="1:12" x14ac:dyDescent="0.25">
      <c r="A679" t="s">
        <v>3196</v>
      </c>
      <c r="H679" s="41">
        <f t="shared" si="54"/>
        <v>359</v>
      </c>
      <c r="I679" s="41" t="str">
        <f t="shared" si="56"/>
        <v>6486647100001390</v>
      </c>
      <c r="J679" s="41">
        <f t="shared" si="57"/>
        <v>16</v>
      </c>
      <c r="K679" s="69" t="str">
        <f t="shared" si="55"/>
        <v>28/06/18, 11:42:39 alexandre mourembles alexandre.mourembles@actemium.com 1 €5.32</v>
      </c>
      <c r="L679" s="70" t="str">
        <f t="shared" si="58"/>
        <v>28/06/18</v>
      </c>
    </row>
    <row r="680" spans="1:12" x14ac:dyDescent="0.25">
      <c r="A680" t="s">
        <v>3197</v>
      </c>
      <c r="H680" s="41">
        <f t="shared" si="54"/>
        <v>346</v>
      </c>
      <c r="I680" s="41" t="str">
        <f t="shared" si="56"/>
        <v>6486647100001390</v>
      </c>
      <c r="J680" s="41">
        <f t="shared" si="57"/>
        <v>16</v>
      </c>
      <c r="K680" s="69" t="str">
        <f t="shared" si="55"/>
        <v>28/06/18, 11:42:39 alexandre mourembles alexandre.mourembles@actemium.com 1 €2.9</v>
      </c>
      <c r="L680" s="70" t="str">
        <f t="shared" si="58"/>
        <v>28/06/18</v>
      </c>
    </row>
    <row r="681" spans="1:12" x14ac:dyDescent="0.25">
      <c r="A681" t="s">
        <v>3198</v>
      </c>
      <c r="H681" s="41">
        <f t="shared" si="54"/>
        <v>359</v>
      </c>
      <c r="I681" s="41" t="str">
        <f t="shared" si="56"/>
        <v>6486647100001390</v>
      </c>
      <c r="J681" s="41">
        <f t="shared" si="57"/>
        <v>16</v>
      </c>
      <c r="K681" s="69" t="str">
        <f t="shared" si="55"/>
        <v>28/06/18, 11:42:39 alexandre mourembles alexandre.mourembles@actemium.com 2 €5.63</v>
      </c>
      <c r="L681" s="70" t="str">
        <f t="shared" si="58"/>
        <v>28/06/18</v>
      </c>
    </row>
    <row r="682" spans="1:12" x14ac:dyDescent="0.25">
      <c r="A682" t="s">
        <v>3199</v>
      </c>
      <c r="H682" s="41">
        <f t="shared" si="54"/>
        <v>346</v>
      </c>
      <c r="I682" s="41" t="str">
        <f t="shared" si="56"/>
        <v>6486647100001389</v>
      </c>
      <c r="J682" s="41">
        <f t="shared" si="57"/>
        <v>16</v>
      </c>
      <c r="K682" s="69" t="str">
        <f t="shared" si="55"/>
        <v>28/06/18, 06:17:56 stephane DELMAS stephane.delmas@actemium.com 1 €14.5</v>
      </c>
      <c r="L682" s="70" t="str">
        <f t="shared" si="58"/>
        <v>28/06/18</v>
      </c>
    </row>
    <row r="683" spans="1:12" x14ac:dyDescent="0.25">
      <c r="A683" t="s">
        <v>3200</v>
      </c>
      <c r="H683" s="41">
        <f t="shared" si="54"/>
        <v>345</v>
      </c>
      <c r="I683" s="41" t="str">
        <f t="shared" si="56"/>
        <v>6486647100001389</v>
      </c>
      <c r="J683" s="41">
        <f t="shared" si="57"/>
        <v>16</v>
      </c>
      <c r="K683" s="69" t="str">
        <f t="shared" si="55"/>
        <v>28/06/18, 06:17:56 stephane DELMAS stephane.delmas@actemium.com 2 €12.9</v>
      </c>
      <c r="L683" s="70" t="str">
        <f t="shared" si="58"/>
        <v>28/06/18</v>
      </c>
    </row>
    <row r="684" spans="1:12" x14ac:dyDescent="0.25">
      <c r="A684" t="s">
        <v>3201</v>
      </c>
      <c r="H684" s="41">
        <f t="shared" si="54"/>
        <v>353</v>
      </c>
      <c r="I684" s="41" t="str">
        <f t="shared" si="56"/>
        <v>6486647100001389</v>
      </c>
      <c r="J684" s="41">
        <f t="shared" si="57"/>
        <v>16</v>
      </c>
      <c r="K684" s="69" t="str">
        <f t="shared" si="55"/>
        <v>28/06/18, 06:17:56 stephane DELMAS stephane.delmas@actemium.com 1 €6.52</v>
      </c>
      <c r="L684" s="70" t="str">
        <f t="shared" si="58"/>
        <v>28/06/18</v>
      </c>
    </row>
    <row r="685" spans="1:12" x14ac:dyDescent="0.25">
      <c r="A685" t="s">
        <v>3202</v>
      </c>
      <c r="H685" s="41">
        <f t="shared" si="54"/>
        <v>351</v>
      </c>
      <c r="I685" s="41" t="str">
        <f t="shared" si="56"/>
        <v>6486647100001389</v>
      </c>
      <c r="J685" s="41">
        <f t="shared" si="57"/>
        <v>16</v>
      </c>
      <c r="K685" s="69" t="str">
        <f t="shared" si="55"/>
        <v>28/06/18, 06:17:56 stephane DELMAS stephane.delmas@actemium.com 12 €3.71</v>
      </c>
      <c r="L685" s="70" t="str">
        <f t="shared" si="58"/>
        <v>28/06/18</v>
      </c>
    </row>
    <row r="686" spans="1:12" x14ac:dyDescent="0.25">
      <c r="A686" t="s">
        <v>3203</v>
      </c>
      <c r="H686" s="41">
        <f t="shared" si="54"/>
        <v>340</v>
      </c>
      <c r="I686" s="41" t="str">
        <f t="shared" si="56"/>
        <v>6486647100001389</v>
      </c>
      <c r="J686" s="41">
        <f t="shared" si="57"/>
        <v>16</v>
      </c>
      <c r="K686" s="69" t="str">
        <f t="shared" si="55"/>
        <v>28/06/18, 06:17:56 stephane DELMAS stephane.delmas@actemium.com 6 €6.46</v>
      </c>
      <c r="L686" s="70" t="str">
        <f t="shared" si="58"/>
        <v>28/06/18</v>
      </c>
    </row>
    <row r="687" spans="1:12" x14ac:dyDescent="0.25">
      <c r="A687" t="s">
        <v>3204</v>
      </c>
      <c r="H687" s="41">
        <f t="shared" si="54"/>
        <v>339</v>
      </c>
      <c r="I687" s="41" t="str">
        <f t="shared" si="56"/>
        <v>6486647100001389</v>
      </c>
      <c r="J687" s="41">
        <f t="shared" si="57"/>
        <v>16</v>
      </c>
      <c r="K687" s="69" t="str">
        <f t="shared" si="55"/>
        <v>28/06/18, 06:17:56 stephane DELMAS stephane.delmas@actemium.com 6 €5.63</v>
      </c>
      <c r="L687" s="70" t="str">
        <f t="shared" si="58"/>
        <v>28/06/18</v>
      </c>
    </row>
    <row r="688" spans="1:12" x14ac:dyDescent="0.25">
      <c r="A688" t="s">
        <v>3205</v>
      </c>
      <c r="H688" s="41">
        <f t="shared" si="54"/>
        <v>317</v>
      </c>
      <c r="I688" s="41" t="str">
        <f t="shared" si="56"/>
        <v>6486647100001389</v>
      </c>
      <c r="J688" s="41">
        <f t="shared" si="57"/>
        <v>16</v>
      </c>
      <c r="K688" s="69" t="str">
        <f t="shared" si="55"/>
        <v>28/06/18, 06:17:56 stephane DELMAS stephane.delmas@actemium.com 2 €0</v>
      </c>
      <c r="L688" s="70" t="str">
        <f t="shared" si="58"/>
        <v>28/06/18</v>
      </c>
    </row>
    <row r="689" spans="1:12" x14ac:dyDescent="0.25">
      <c r="A689" t="s">
        <v>3206</v>
      </c>
      <c r="H689" s="41">
        <f t="shared" si="54"/>
        <v>322</v>
      </c>
      <c r="I689" s="41" t="str">
        <f t="shared" si="56"/>
        <v>6486647100001389</v>
      </c>
      <c r="J689" s="41">
        <f t="shared" si="57"/>
        <v>16</v>
      </c>
      <c r="K689" s="69" t="str">
        <f t="shared" si="55"/>
        <v>28/06/18, 06:17:56 stephane DELMAS stephane.delmas@actemium.com 1 €0</v>
      </c>
      <c r="L689" s="70" t="str">
        <f t="shared" si="58"/>
        <v>28/06/18</v>
      </c>
    </row>
    <row r="690" spans="1:12" x14ac:dyDescent="0.25">
      <c r="A690" t="s">
        <v>3207</v>
      </c>
      <c r="H690" s="41">
        <f t="shared" si="54"/>
        <v>313</v>
      </c>
      <c r="I690" s="41" t="str">
        <f t="shared" si="56"/>
        <v>6486647100001389</v>
      </c>
      <c r="J690" s="41">
        <f t="shared" si="57"/>
        <v>16</v>
      </c>
      <c r="K690" s="69" t="str">
        <f t="shared" si="55"/>
        <v>28/06/18, 06:17:56 stephane DELMAS stephane.delmas@actemium.com 2 €0</v>
      </c>
      <c r="L690" s="70" t="str">
        <f t="shared" si="58"/>
        <v>28/06/18</v>
      </c>
    </row>
    <row r="691" spans="1:12" x14ac:dyDescent="0.25">
      <c r="A691" t="s">
        <v>3208</v>
      </c>
      <c r="H691" s="41">
        <f t="shared" si="54"/>
        <v>339</v>
      </c>
      <c r="I691" s="41" t="str">
        <f t="shared" si="56"/>
        <v>6486647100001389</v>
      </c>
      <c r="J691" s="41">
        <f t="shared" si="57"/>
        <v>16</v>
      </c>
      <c r="K691" s="69" t="str">
        <f t="shared" si="55"/>
        <v>28/06/18, 06:17:56 stephane DELMAS stephane.delmas@actemium.com 1 €0</v>
      </c>
      <c r="L691" s="70" t="str">
        <f t="shared" si="58"/>
        <v>28/06/18</v>
      </c>
    </row>
    <row r="692" spans="1:12" x14ac:dyDescent="0.25">
      <c r="A692" t="s">
        <v>3209</v>
      </c>
      <c r="H692" s="41">
        <f t="shared" si="54"/>
        <v>335</v>
      </c>
      <c r="I692" s="41" t="str">
        <f t="shared" si="56"/>
        <v>6486647100001388</v>
      </c>
      <c r="J692" s="41">
        <f t="shared" si="57"/>
        <v>16</v>
      </c>
      <c r="K692" s="69" t="str">
        <f t="shared" si="55"/>
        <v>27/06/18, 13:29:46 Ilyass El Moatassim ilyass.el-moatassim.external@airbus.com 1 €0</v>
      </c>
      <c r="L692" s="70" t="str">
        <f t="shared" si="58"/>
        <v>27/06/18</v>
      </c>
    </row>
    <row r="693" spans="1:12" x14ac:dyDescent="0.25">
      <c r="A693" t="s">
        <v>3210</v>
      </c>
      <c r="H693" s="41">
        <f t="shared" si="54"/>
        <v>340</v>
      </c>
      <c r="I693" s="41" t="str">
        <f t="shared" si="56"/>
        <v>6486647100001388</v>
      </c>
      <c r="J693" s="41">
        <f t="shared" si="57"/>
        <v>16</v>
      </c>
      <c r="K693" s="69" t="str">
        <f t="shared" si="55"/>
        <v>27/06/18, 13:29:46 Ilyass El Moatassim ilyass.el-moatassim.external@airbus.com 1 €0</v>
      </c>
      <c r="L693" s="70" t="str">
        <f t="shared" si="58"/>
        <v>27/06/18</v>
      </c>
    </row>
    <row r="694" spans="1:12" x14ac:dyDescent="0.25">
      <c r="A694" t="s">
        <v>3211</v>
      </c>
      <c r="H694" s="41">
        <f t="shared" si="54"/>
        <v>363</v>
      </c>
      <c r="I694" s="41" t="str">
        <f t="shared" si="56"/>
        <v>6486647100001388</v>
      </c>
      <c r="J694" s="41">
        <f t="shared" si="57"/>
        <v>16</v>
      </c>
      <c r="K694" s="69" t="str">
        <f t="shared" si="55"/>
        <v>27/06/18, 13:29:46 Ilyass El Moatassim ilyass.el-moatassim.external@airbus.com 1 €0</v>
      </c>
      <c r="L694" s="70" t="str">
        <f t="shared" si="58"/>
        <v>27/06/18</v>
      </c>
    </row>
    <row r="695" spans="1:12" x14ac:dyDescent="0.25">
      <c r="A695" t="s">
        <v>3212</v>
      </c>
      <c r="H695" s="41">
        <f t="shared" si="54"/>
        <v>348</v>
      </c>
      <c r="I695" s="41" t="str">
        <f t="shared" si="56"/>
        <v>6486647100001388</v>
      </c>
      <c r="J695" s="41">
        <f t="shared" si="57"/>
        <v>16</v>
      </c>
      <c r="K695" s="69" t="str">
        <f t="shared" si="55"/>
        <v>27/06/18, 13:29:46 Ilyass El Moatassim ilyass.el-moatassim.external@airbus.com 1 €0</v>
      </c>
      <c r="L695" s="70" t="str">
        <f t="shared" si="58"/>
        <v>27/06/18</v>
      </c>
    </row>
    <row r="696" spans="1:12" x14ac:dyDescent="0.25">
      <c r="A696" t="s">
        <v>3213</v>
      </c>
      <c r="H696" s="41">
        <f t="shared" si="54"/>
        <v>338</v>
      </c>
      <c r="I696" s="41" t="str">
        <f t="shared" si="56"/>
        <v>6486647100001388</v>
      </c>
      <c r="J696" s="41">
        <f t="shared" si="57"/>
        <v>16</v>
      </c>
      <c r="K696" s="69" t="str">
        <f t="shared" si="55"/>
        <v>27/06/18, 13:29:46 Ilyass El Moatassim ilyass.el-moatassim.external@airbus.com 1 €0</v>
      </c>
      <c r="L696" s="70" t="str">
        <f t="shared" si="58"/>
        <v>27/06/18</v>
      </c>
    </row>
    <row r="697" spans="1:12" x14ac:dyDescent="0.25">
      <c r="A697" t="s">
        <v>3214</v>
      </c>
      <c r="H697" s="41">
        <f t="shared" si="54"/>
        <v>345</v>
      </c>
      <c r="I697" s="41" t="str">
        <f t="shared" si="56"/>
        <v>6486647100001388</v>
      </c>
      <c r="J697" s="41">
        <f t="shared" si="57"/>
        <v>16</v>
      </c>
      <c r="K697" s="69" t="str">
        <f t="shared" si="55"/>
        <v>27/06/18, 13:29:46 Ilyass El Moatassim ilyass.el-moatassim.external@airbus.com 1 €0</v>
      </c>
      <c r="L697" s="70" t="str">
        <f t="shared" si="58"/>
        <v>27/06/18</v>
      </c>
    </row>
    <row r="698" spans="1:12" x14ac:dyDescent="0.25">
      <c r="A698" t="s">
        <v>3215</v>
      </c>
      <c r="H698" s="41">
        <f t="shared" si="54"/>
        <v>341</v>
      </c>
      <c r="I698" s="41" t="str">
        <f t="shared" si="56"/>
        <v>6486647100001388</v>
      </c>
      <c r="J698" s="41">
        <f t="shared" si="57"/>
        <v>16</v>
      </c>
      <c r="K698" s="69" t="str">
        <f t="shared" si="55"/>
        <v>27/06/18, 13:29:46 Ilyass El Moatassim ilyass.el-moatassim.external@airbus.com 1 €0</v>
      </c>
      <c r="L698" s="70" t="str">
        <f t="shared" si="58"/>
        <v>27/06/18</v>
      </c>
    </row>
    <row r="699" spans="1:12" x14ac:dyDescent="0.25">
      <c r="A699" t="s">
        <v>3216</v>
      </c>
      <c r="H699" s="41">
        <f t="shared" si="54"/>
        <v>340</v>
      </c>
      <c r="I699" s="41" t="str">
        <f t="shared" si="56"/>
        <v>6486647100001388</v>
      </c>
      <c r="J699" s="41">
        <f t="shared" si="57"/>
        <v>16</v>
      </c>
      <c r="K699" s="69" t="str">
        <f t="shared" si="55"/>
        <v>27/06/18, 13:29:46 Ilyass El Moatassim ilyass.el-moatassim.external@airbus.com 1 €0</v>
      </c>
      <c r="L699" s="70" t="str">
        <f t="shared" si="58"/>
        <v>27/06/18</v>
      </c>
    </row>
    <row r="700" spans="1:12" x14ac:dyDescent="0.25">
      <c r="A700" t="s">
        <v>3217</v>
      </c>
      <c r="H700" s="41">
        <f t="shared" si="54"/>
        <v>338</v>
      </c>
      <c r="I700" s="41" t="str">
        <f t="shared" si="56"/>
        <v>6486647100001388</v>
      </c>
      <c r="J700" s="41">
        <f t="shared" si="57"/>
        <v>16</v>
      </c>
      <c r="K700" s="69" t="str">
        <f t="shared" si="55"/>
        <v>27/06/18, 13:29:46 Ilyass El Moatassim ilyass.el-moatassim.external@airbus.com 1 €0</v>
      </c>
      <c r="L700" s="70" t="str">
        <f t="shared" si="58"/>
        <v>27/06/18</v>
      </c>
    </row>
    <row r="701" spans="1:12" x14ac:dyDescent="0.25">
      <c r="A701" t="s">
        <v>3218</v>
      </c>
      <c r="H701" s="41">
        <f t="shared" si="54"/>
        <v>285</v>
      </c>
      <c r="I701" s="41" t="str">
        <f t="shared" si="56"/>
        <v>6486647100001387</v>
      </c>
      <c r="J701" s="41">
        <f t="shared" si="57"/>
        <v>16</v>
      </c>
      <c r="K701" s="69" t="str">
        <f t="shared" si="55"/>
        <v>26/06/18, 10:50:12 Gatien COULET tristan.calmelly.external@airbus.com 2 €0</v>
      </c>
      <c r="L701" s="70" t="str">
        <f t="shared" si="58"/>
        <v>26/06/18</v>
      </c>
    </row>
    <row r="702" spans="1:12" x14ac:dyDescent="0.25">
      <c r="A702" t="s">
        <v>3219</v>
      </c>
      <c r="H702" s="41">
        <f t="shared" si="54"/>
        <v>290</v>
      </c>
      <c r="I702" s="41" t="str">
        <f t="shared" si="56"/>
        <v>6486647100001387</v>
      </c>
      <c r="J702" s="41">
        <f t="shared" si="57"/>
        <v>16</v>
      </c>
      <c r="K702" s="69" t="str">
        <f t="shared" si="55"/>
        <v>26/06/18, 10:50:12 Gatien COULET tristan.calmelly.external@airbus.com 3 €0</v>
      </c>
      <c r="L702" s="70" t="str">
        <f t="shared" si="58"/>
        <v>26/06/18</v>
      </c>
    </row>
    <row r="703" spans="1:12" x14ac:dyDescent="0.25">
      <c r="A703" t="s">
        <v>3220</v>
      </c>
      <c r="H703" s="41">
        <f t="shared" si="54"/>
        <v>297</v>
      </c>
      <c r="I703" s="41" t="str">
        <f t="shared" si="56"/>
        <v>6486647100001386</v>
      </c>
      <c r="J703" s="41">
        <f t="shared" si="57"/>
        <v>16</v>
      </c>
      <c r="K703" s="69" t="str">
        <f t="shared" si="55"/>
        <v>26/06/18, 10:44:35 Jérémy MAILLOU tristan.calmelly.external@airbus.com 1 €12.17</v>
      </c>
      <c r="L703" s="70" t="str">
        <f t="shared" si="58"/>
        <v>26/06/18</v>
      </c>
    </row>
    <row r="704" spans="1:12" x14ac:dyDescent="0.25">
      <c r="A704" t="s">
        <v>3221</v>
      </c>
      <c r="H704" s="41">
        <f t="shared" si="54"/>
        <v>314</v>
      </c>
      <c r="I704" s="41" t="str">
        <f t="shared" si="56"/>
        <v>6486647100001386</v>
      </c>
      <c r="J704" s="41">
        <f t="shared" si="57"/>
        <v>16</v>
      </c>
      <c r="K704" s="69" t="str">
        <f t="shared" si="55"/>
        <v>26/06/18, 10:44:35 Jérémy MAILLOU tristan.calmelly.external@airbus.com 1 €6.52</v>
      </c>
      <c r="L704" s="70" t="str">
        <f t="shared" si="58"/>
        <v>26/06/18</v>
      </c>
    </row>
    <row r="705" spans="1:12" x14ac:dyDescent="0.25">
      <c r="A705" t="s">
        <v>3222</v>
      </c>
      <c r="H705" s="41">
        <f t="shared" si="54"/>
        <v>362</v>
      </c>
      <c r="I705" s="41" t="str">
        <f t="shared" si="56"/>
        <v>6486647100001383</v>
      </c>
      <c r="J705" s="41">
        <f t="shared" si="57"/>
        <v>16</v>
      </c>
      <c r="K705" s="69" t="str">
        <f t="shared" si="55"/>
        <v>21/06/18, 13:15:49 STOCK MAGASIN EMILE MAURIN karine.bedon@actemium.com 1 €59.5</v>
      </c>
      <c r="L705" s="70" t="str">
        <f t="shared" si="58"/>
        <v>21/06/18</v>
      </c>
    </row>
    <row r="706" spans="1:12" x14ac:dyDescent="0.25">
      <c r="A706" t="s">
        <v>3223</v>
      </c>
      <c r="H706" s="41">
        <f t="shared" ref="H706:H769" si="59">LEN(A706)</f>
        <v>362</v>
      </c>
      <c r="I706" s="41" t="str">
        <f t="shared" si="56"/>
        <v>6486647100001383</v>
      </c>
      <c r="J706" s="41">
        <f t="shared" si="57"/>
        <v>16</v>
      </c>
      <c r="K706" s="69" t="str">
        <f t="shared" ref="K706:K769" si="60">IFERROR(TEXT(DATE(RIGHT(MID(A706,FIND("µ",SUBSTITUTE(A706,",","µ",1))+2,FIND("µ",SUBSTITUTE(A706,",","µ",2))-FIND("µ",SUBSTITUTE(A706,",","µ",1))+4),4),MONTH(1&amp;MID(MID(A706,FIND("µ",SUBSTITUTE(A706,",","µ",1))+2,FIND("µ",SUBSTITUTE(A706,",","µ",2))-FIND("µ",SUBSTITUTE(A706,",","µ",1))+4),1,FIND(" ",MID(A706,FIND("µ",SUBSTITUTE(A706,",","µ",1))+2,FIND("µ",SUBSTITUTE(A706,",","µ",2))-FIND("µ",SUBSTITUTE(A706,",","µ",1))+4))-1)),MID(MID(A706,FIND("µ",SUBSTITUTE(A706,",","µ",1))+2,FIND("µ",SUBSTITUTE(A706,",","µ",2))-FIND("µ",SUBSTITUTE(A706,",","µ",1))+4),FIND(" ",MID(A706,FIND("µ",SUBSTITUTE(A706,",","µ",1))+2,FIND("µ",SUBSTITUTE(A706,",","µ",2))-FIND("µ",SUBSTITUTE(A706,",","µ",1))+4))+1,2)),"JJ/MM/AA") &amp;","&amp;" "&amp; TEXT(VALUE(MID(A706,FIND(""",""",A706)+3,10)),"hh:mm:ss")&amp;" "&amp;MID(A706,FIND("µ",SUBSTITUTE(A706,",","µ",4))+2,FIND("µ",SUBSTITUTE(A706,",","µ",5))-FIND("µ",SUBSTITUTE(A706,",","µ",4))-3) &amp;" "&amp;MID(A706,FIND("µ",SUBSTITUTE(A706,",","µ",20))+2,FIND("µ",SUBSTITUTE(A706,",","µ",21))-FIND("µ",SUBSTITUTE(A706,",","µ",20))-3)&amp;" "&amp;MID(A706,FIND("µ",SUBSTITUTE(A706,",","µ",25))+2,FIND("µ",SUBSTITUTE(A706,",","µ",26))-FIND("µ",SUBSTITUTE(A706,",","µ",25))-3)&amp;" "&amp;"€"&amp;MID(A706,FIND("µ",SUBSTITUTE(A706,",","µ",26))+2,FIND("µ",SUBSTITUTE(A706,",","µ",27))-FIND("µ",SUBSTITUTE(A706,",","µ",26))-3),"NA")</f>
        <v>21/06/18, 13:15:49 STOCK MAGASIN EMILE MAURIN karine.bedon@actemium.com 3 €59.5</v>
      </c>
      <c r="L706" s="70" t="str">
        <f t="shared" si="58"/>
        <v>21/06/18</v>
      </c>
    </row>
    <row r="707" spans="1:12" x14ac:dyDescent="0.25">
      <c r="A707" t="s">
        <v>3224</v>
      </c>
      <c r="H707" s="41">
        <f t="shared" si="59"/>
        <v>362</v>
      </c>
      <c r="I707" s="41" t="str">
        <f t="shared" ref="I707:I770" si="61">IFERROR(MID(A707,1,FIND(",",A707,1)-1),"")</f>
        <v>6486647100001383</v>
      </c>
      <c r="J707" s="41">
        <f t="shared" si="57"/>
        <v>16</v>
      </c>
      <c r="K707" s="69" t="str">
        <f t="shared" si="60"/>
        <v>21/06/18, 13:15:49 STOCK MAGASIN EMILE MAURIN karine.bedon@actemium.com 2 €59.5</v>
      </c>
      <c r="L707" s="70" t="str">
        <f t="shared" si="58"/>
        <v>21/06/18</v>
      </c>
    </row>
    <row r="708" spans="1:12" x14ac:dyDescent="0.25">
      <c r="A708" t="s">
        <v>3225</v>
      </c>
      <c r="H708" s="41">
        <f t="shared" si="59"/>
        <v>362</v>
      </c>
      <c r="I708" s="41" t="str">
        <f t="shared" si="61"/>
        <v>6486647100001383</v>
      </c>
      <c r="J708" s="41">
        <f t="shared" si="57"/>
        <v>16</v>
      </c>
      <c r="K708" s="69" t="str">
        <f t="shared" si="60"/>
        <v>21/06/18, 13:15:49 STOCK MAGASIN EMILE MAURIN karine.bedon@actemium.com 1 €59.5</v>
      </c>
      <c r="L708" s="70" t="str">
        <f t="shared" si="58"/>
        <v>21/06/18</v>
      </c>
    </row>
    <row r="709" spans="1:12" x14ac:dyDescent="0.25">
      <c r="A709" t="s">
        <v>3226</v>
      </c>
      <c r="H709" s="41">
        <f t="shared" si="59"/>
        <v>362</v>
      </c>
      <c r="I709" s="41" t="str">
        <f t="shared" si="61"/>
        <v>6486647100001383</v>
      </c>
      <c r="J709" s="41">
        <f t="shared" si="57"/>
        <v>16</v>
      </c>
      <c r="K709" s="69" t="str">
        <f t="shared" si="60"/>
        <v>21/06/18, 13:15:49 STOCK MAGASIN EMILE MAURIN karine.bedon@actemium.com 1 €59.5</v>
      </c>
      <c r="L709" s="70" t="str">
        <f t="shared" si="58"/>
        <v>21/06/18</v>
      </c>
    </row>
    <row r="710" spans="1:12" x14ac:dyDescent="0.25">
      <c r="A710" t="s">
        <v>3227</v>
      </c>
      <c r="H710" s="41">
        <f t="shared" si="59"/>
        <v>364</v>
      </c>
      <c r="I710" s="41" t="str">
        <f t="shared" si="61"/>
        <v>6486647100001383</v>
      </c>
      <c r="J710" s="41">
        <f t="shared" si="57"/>
        <v>16</v>
      </c>
      <c r="K710" s="69" t="str">
        <f t="shared" si="60"/>
        <v>21/06/18, 13:15:49 STOCK MAGASIN EMILE MAURIN karine.bedon@actemium.com 1 €61.5</v>
      </c>
      <c r="L710" s="70" t="str">
        <f t="shared" si="58"/>
        <v>21/06/18</v>
      </c>
    </row>
    <row r="711" spans="1:12" x14ac:dyDescent="0.25">
      <c r="A711" t="s">
        <v>3228</v>
      </c>
      <c r="H711" s="41">
        <f t="shared" si="59"/>
        <v>364</v>
      </c>
      <c r="I711" s="41" t="str">
        <f t="shared" si="61"/>
        <v>6486647100001383</v>
      </c>
      <c r="J711" s="41">
        <f t="shared" si="57"/>
        <v>16</v>
      </c>
      <c r="K711" s="69" t="str">
        <f t="shared" si="60"/>
        <v>21/06/18, 13:15:49 STOCK MAGASIN EMILE MAURIN karine.bedon@actemium.com 2 €61.5</v>
      </c>
      <c r="L711" s="70" t="str">
        <f t="shared" si="58"/>
        <v>21/06/18</v>
      </c>
    </row>
    <row r="712" spans="1:12" x14ac:dyDescent="0.25">
      <c r="A712" t="s">
        <v>3229</v>
      </c>
      <c r="H712" s="41">
        <f t="shared" si="59"/>
        <v>364</v>
      </c>
      <c r="I712" s="41" t="str">
        <f t="shared" si="61"/>
        <v>6486647100001383</v>
      </c>
      <c r="J712" s="41">
        <f t="shared" si="57"/>
        <v>16</v>
      </c>
      <c r="K712" s="69" t="str">
        <f t="shared" si="60"/>
        <v>21/06/18, 13:15:49 STOCK MAGASIN EMILE MAURIN karine.bedon@actemium.com 3 €61.5</v>
      </c>
      <c r="L712" s="70" t="str">
        <f t="shared" si="58"/>
        <v>21/06/18</v>
      </c>
    </row>
    <row r="713" spans="1:12" x14ac:dyDescent="0.25">
      <c r="A713" t="s">
        <v>3230</v>
      </c>
      <c r="H713" s="41">
        <f t="shared" si="59"/>
        <v>364</v>
      </c>
      <c r="I713" s="41" t="str">
        <f t="shared" si="61"/>
        <v>6486647100001383</v>
      </c>
      <c r="J713" s="41">
        <f t="shared" si="57"/>
        <v>16</v>
      </c>
      <c r="K713" s="69" t="str">
        <f t="shared" si="60"/>
        <v>21/06/18, 13:15:49 STOCK MAGASIN EMILE MAURIN karine.bedon@actemium.com 3 €61.5</v>
      </c>
      <c r="L713" s="70" t="str">
        <f t="shared" si="58"/>
        <v>21/06/18</v>
      </c>
    </row>
    <row r="714" spans="1:12" x14ac:dyDescent="0.25">
      <c r="A714" t="s">
        <v>3231</v>
      </c>
      <c r="H714" s="41">
        <f t="shared" si="59"/>
        <v>364</v>
      </c>
      <c r="I714" s="41" t="str">
        <f t="shared" si="61"/>
        <v>6486647100001383</v>
      </c>
      <c r="J714" s="41">
        <f t="shared" si="57"/>
        <v>16</v>
      </c>
      <c r="K714" s="69" t="str">
        <f t="shared" si="60"/>
        <v>21/06/18, 13:15:49 STOCK MAGASIN EMILE MAURIN karine.bedon@actemium.com 3 €61.5</v>
      </c>
      <c r="L714" s="70" t="str">
        <f t="shared" si="58"/>
        <v>21/06/18</v>
      </c>
    </row>
    <row r="715" spans="1:12" x14ac:dyDescent="0.25">
      <c r="A715" t="s">
        <v>3232</v>
      </c>
      <c r="H715" s="41">
        <f t="shared" si="59"/>
        <v>364</v>
      </c>
      <c r="I715" s="41" t="str">
        <f t="shared" si="61"/>
        <v>6486647100001383</v>
      </c>
      <c r="J715" s="41">
        <f t="shared" si="57"/>
        <v>16</v>
      </c>
      <c r="K715" s="69" t="str">
        <f t="shared" si="60"/>
        <v>21/06/18, 13:15:49 STOCK MAGASIN EMILE MAURIN karine.bedon@actemium.com 1 €61.5</v>
      </c>
      <c r="L715" s="70" t="str">
        <f t="shared" si="58"/>
        <v>21/06/18</v>
      </c>
    </row>
    <row r="716" spans="1:12" x14ac:dyDescent="0.25">
      <c r="A716" t="s">
        <v>3233</v>
      </c>
      <c r="H716" s="41">
        <f t="shared" si="59"/>
        <v>364</v>
      </c>
      <c r="I716" s="41" t="str">
        <f t="shared" si="61"/>
        <v>6486647100001383</v>
      </c>
      <c r="J716" s="41">
        <f t="shared" si="57"/>
        <v>16</v>
      </c>
      <c r="K716" s="69" t="str">
        <f t="shared" si="60"/>
        <v>21/06/18, 13:15:49 STOCK MAGASIN EMILE MAURIN karine.bedon@actemium.com 1 €61.5</v>
      </c>
      <c r="L716" s="70" t="str">
        <f t="shared" si="58"/>
        <v>21/06/18</v>
      </c>
    </row>
    <row r="717" spans="1:12" x14ac:dyDescent="0.25">
      <c r="A717" t="s">
        <v>3234</v>
      </c>
      <c r="H717" s="41">
        <f t="shared" si="59"/>
        <v>362</v>
      </c>
      <c r="I717" s="41" t="str">
        <f t="shared" si="61"/>
        <v>6486647100001383</v>
      </c>
      <c r="J717" s="41">
        <f t="shared" si="57"/>
        <v>16</v>
      </c>
      <c r="K717" s="69" t="str">
        <f t="shared" si="60"/>
        <v>21/06/18, 13:15:49 STOCK MAGASIN EMILE MAURIN karine.bedon@actemium.com 3 €59.5</v>
      </c>
      <c r="L717" s="70" t="str">
        <f t="shared" si="58"/>
        <v>21/06/18</v>
      </c>
    </row>
    <row r="718" spans="1:12" x14ac:dyDescent="0.25">
      <c r="A718" t="s">
        <v>3235</v>
      </c>
      <c r="H718" s="41">
        <f t="shared" si="59"/>
        <v>367</v>
      </c>
      <c r="I718" s="41" t="str">
        <f t="shared" si="61"/>
        <v>6486647100001382</v>
      </c>
      <c r="J718" s="41">
        <f t="shared" si="57"/>
        <v>16</v>
      </c>
      <c r="K718" s="69" t="str">
        <f t="shared" si="60"/>
        <v>21/06/18, 13:06:14 STOCK MAGASIN FRANCE SECURITE karine.bedon@actemium.com 10 €2.9</v>
      </c>
      <c r="L718" s="70" t="str">
        <f t="shared" si="58"/>
        <v>21/06/18</v>
      </c>
    </row>
    <row r="719" spans="1:12" x14ac:dyDescent="0.25">
      <c r="A719" t="s">
        <v>3236</v>
      </c>
      <c r="H719" s="41">
        <f t="shared" si="59"/>
        <v>381</v>
      </c>
      <c r="I719" s="41" t="str">
        <f t="shared" si="61"/>
        <v>6486647100001382</v>
      </c>
      <c r="J719" s="41">
        <f t="shared" si="57"/>
        <v>16</v>
      </c>
      <c r="K719" s="69" t="str">
        <f t="shared" si="60"/>
        <v>21/06/18, 13:06:14 STOCK MAGASIN FRANCE SECURITE karine.bedon@actemium.com 50 €6.46</v>
      </c>
      <c r="L719" s="70" t="str">
        <f t="shared" si="58"/>
        <v>21/06/18</v>
      </c>
    </row>
    <row r="720" spans="1:12" x14ac:dyDescent="0.25">
      <c r="A720" t="s">
        <v>3237</v>
      </c>
      <c r="H720" s="41">
        <f t="shared" si="59"/>
        <v>382</v>
      </c>
      <c r="I720" s="41" t="str">
        <f t="shared" si="61"/>
        <v>6486647100001382</v>
      </c>
      <c r="J720" s="41">
        <f t="shared" si="57"/>
        <v>16</v>
      </c>
      <c r="K720" s="69" t="str">
        <f t="shared" si="60"/>
        <v>21/06/18, 13:06:14 STOCK MAGASIN FRANCE SECURITE karine.bedon@actemium.com 40 €10.09</v>
      </c>
      <c r="L720" s="70" t="str">
        <f t="shared" si="58"/>
        <v>21/06/18</v>
      </c>
    </row>
    <row r="721" spans="1:12" x14ac:dyDescent="0.25">
      <c r="A721" t="s">
        <v>3238</v>
      </c>
      <c r="H721" s="41">
        <f t="shared" si="59"/>
        <v>380</v>
      </c>
      <c r="I721" s="41" t="str">
        <f t="shared" si="61"/>
        <v>6486647100001382</v>
      </c>
      <c r="J721" s="41">
        <f t="shared" ref="J721:J784" si="62">LEN(I721)</f>
        <v>16</v>
      </c>
      <c r="K721" s="69" t="str">
        <f t="shared" si="60"/>
        <v>21/06/18, 13:06:14 STOCK MAGASIN FRANCE SECURITE karine.bedon@actemium.com 10 €5.63</v>
      </c>
      <c r="L721" s="70" t="str">
        <f t="shared" ref="L721:L784" si="63">IFERROR(MID(K721,1,FIND(",",K721,1)-1),"")</f>
        <v>21/06/18</v>
      </c>
    </row>
    <row r="722" spans="1:12" x14ac:dyDescent="0.25">
      <c r="A722" t="s">
        <v>3239</v>
      </c>
      <c r="H722" s="41">
        <f t="shared" si="59"/>
        <v>372</v>
      </c>
      <c r="I722" s="41" t="str">
        <f t="shared" si="61"/>
        <v>6486647100001382</v>
      </c>
      <c r="J722" s="41">
        <f t="shared" si="62"/>
        <v>16</v>
      </c>
      <c r="K722" s="69" t="str">
        <f t="shared" si="60"/>
        <v>21/06/18, 13:06:14 STOCK MAGASIN FRANCE SECURITE karine.bedon@actemium.com 10 €7.51</v>
      </c>
      <c r="L722" s="70" t="str">
        <f t="shared" si="63"/>
        <v>21/06/18</v>
      </c>
    </row>
    <row r="723" spans="1:12" x14ac:dyDescent="0.25">
      <c r="A723" t="s">
        <v>3240</v>
      </c>
      <c r="H723" s="41">
        <f t="shared" si="59"/>
        <v>393</v>
      </c>
      <c r="I723" s="41" t="str">
        <f t="shared" si="61"/>
        <v>6486647100001382</v>
      </c>
      <c r="J723" s="41">
        <f t="shared" si="62"/>
        <v>16</v>
      </c>
      <c r="K723" s="69" t="str">
        <f t="shared" si="60"/>
        <v>21/06/18, 13:06:14 STOCK MAGASIN FRANCE SECURITE karine.bedon@actemium.com 4 €6.52</v>
      </c>
      <c r="L723" s="70" t="str">
        <f t="shared" si="63"/>
        <v>21/06/18</v>
      </c>
    </row>
    <row r="724" spans="1:12" x14ac:dyDescent="0.25">
      <c r="A724" t="s">
        <v>3241</v>
      </c>
      <c r="H724" s="41">
        <f t="shared" si="59"/>
        <v>394</v>
      </c>
      <c r="I724" s="41" t="str">
        <f t="shared" si="61"/>
        <v>6486647100001382</v>
      </c>
      <c r="J724" s="41">
        <f t="shared" si="62"/>
        <v>16</v>
      </c>
      <c r="K724" s="69" t="str">
        <f t="shared" si="60"/>
        <v>21/06/18, 13:06:14 STOCK MAGASIN FRANCE SECURITE karine.bedon@actemium.com 4 €6.52</v>
      </c>
      <c r="L724" s="70" t="str">
        <f t="shared" si="63"/>
        <v>21/06/18</v>
      </c>
    </row>
    <row r="725" spans="1:12" x14ac:dyDescent="0.25">
      <c r="A725" t="s">
        <v>3242</v>
      </c>
      <c r="H725" s="41">
        <f t="shared" si="59"/>
        <v>381</v>
      </c>
      <c r="I725" s="41" t="str">
        <f t="shared" si="61"/>
        <v>6486647100001382</v>
      </c>
      <c r="J725" s="41">
        <f t="shared" si="62"/>
        <v>16</v>
      </c>
      <c r="K725" s="69" t="str">
        <f t="shared" si="60"/>
        <v>21/06/18, 13:06:14 STOCK MAGASIN FRANCE SECURITE karine.bedon@actemium.com 1 €35.2</v>
      </c>
      <c r="L725" s="70" t="str">
        <f t="shared" si="63"/>
        <v>21/06/18</v>
      </c>
    </row>
    <row r="726" spans="1:12" x14ac:dyDescent="0.25">
      <c r="A726" t="s">
        <v>3243</v>
      </c>
      <c r="H726" s="41">
        <f t="shared" si="59"/>
        <v>381</v>
      </c>
      <c r="I726" s="41" t="str">
        <f t="shared" si="61"/>
        <v>6486647100001382</v>
      </c>
      <c r="J726" s="41">
        <f t="shared" si="62"/>
        <v>16</v>
      </c>
      <c r="K726" s="69" t="str">
        <f t="shared" si="60"/>
        <v>21/06/18, 13:06:14 STOCK MAGASIN FRANCE SECURITE karine.bedon@actemium.com 1 €35.2</v>
      </c>
      <c r="L726" s="70" t="str">
        <f t="shared" si="63"/>
        <v>21/06/18</v>
      </c>
    </row>
    <row r="727" spans="1:12" x14ac:dyDescent="0.25">
      <c r="A727" t="s">
        <v>3244</v>
      </c>
      <c r="H727" s="41">
        <f t="shared" si="59"/>
        <v>381</v>
      </c>
      <c r="I727" s="41" t="str">
        <f t="shared" si="61"/>
        <v>6486647100001382</v>
      </c>
      <c r="J727" s="41">
        <f t="shared" si="62"/>
        <v>16</v>
      </c>
      <c r="K727" s="69" t="str">
        <f t="shared" si="60"/>
        <v>21/06/18, 13:06:14 STOCK MAGASIN FRANCE SECURITE karine.bedon@actemium.com 2 €35.2</v>
      </c>
      <c r="L727" s="70" t="str">
        <f t="shared" si="63"/>
        <v>21/06/18</v>
      </c>
    </row>
    <row r="728" spans="1:12" x14ac:dyDescent="0.25">
      <c r="A728" t="s">
        <v>3245</v>
      </c>
      <c r="H728" s="41">
        <f t="shared" si="59"/>
        <v>393</v>
      </c>
      <c r="I728" s="41" t="str">
        <f t="shared" si="61"/>
        <v>6486647100001382</v>
      </c>
      <c r="J728" s="41">
        <f t="shared" si="62"/>
        <v>16</v>
      </c>
      <c r="K728" s="69" t="str">
        <f t="shared" si="60"/>
        <v>21/06/18, 13:06:14 STOCK MAGASIN FRANCE SECURITE karine.bedon@actemium.com 20 €4.26</v>
      </c>
      <c r="L728" s="70" t="str">
        <f t="shared" si="63"/>
        <v>21/06/18</v>
      </c>
    </row>
    <row r="729" spans="1:12" x14ac:dyDescent="0.25">
      <c r="A729" t="s">
        <v>3246</v>
      </c>
      <c r="H729" s="41">
        <f t="shared" si="59"/>
        <v>348</v>
      </c>
      <c r="I729" s="41" t="str">
        <f t="shared" si="61"/>
        <v>6486647100001381</v>
      </c>
      <c r="J729" s="41">
        <f t="shared" si="62"/>
        <v>16</v>
      </c>
      <c r="K729" s="69" t="str">
        <f t="shared" si="60"/>
        <v>21/06/18, 12:55:49 jean luc CEBE jean-luc.cebe@actemium.com 2 €37.62</v>
      </c>
      <c r="L729" s="70" t="str">
        <f t="shared" si="63"/>
        <v>21/06/18</v>
      </c>
    </row>
    <row r="730" spans="1:12" x14ac:dyDescent="0.25">
      <c r="A730" t="s">
        <v>3247</v>
      </c>
      <c r="H730" s="41">
        <f t="shared" si="59"/>
        <v>376</v>
      </c>
      <c r="I730" s="41" t="str">
        <f t="shared" si="61"/>
        <v>6486647100001380</v>
      </c>
      <c r="J730" s="41">
        <f t="shared" si="62"/>
        <v>16</v>
      </c>
      <c r="K730" s="69" t="str">
        <f t="shared" si="60"/>
        <v>20/06/18, 07:07:14 jean-luc CEBE jean-luc.cebe@actemium.com 4 €6.46</v>
      </c>
      <c r="L730" s="70" t="str">
        <f t="shared" si="63"/>
        <v>20/06/18</v>
      </c>
    </row>
    <row r="731" spans="1:12" x14ac:dyDescent="0.25">
      <c r="A731" t="s">
        <v>3248</v>
      </c>
      <c r="H731" s="41">
        <f t="shared" si="59"/>
        <v>375</v>
      </c>
      <c r="I731" s="41" t="str">
        <f t="shared" si="61"/>
        <v>6486647100001380</v>
      </c>
      <c r="J731" s="41">
        <f t="shared" si="62"/>
        <v>16</v>
      </c>
      <c r="K731" s="69" t="str">
        <f t="shared" si="60"/>
        <v>20/06/18, 07:07:14 jean-luc CEBE jean-luc.cebe@actemium.com 4 €5.63</v>
      </c>
      <c r="L731" s="70" t="str">
        <f t="shared" si="63"/>
        <v>20/06/18</v>
      </c>
    </row>
    <row r="732" spans="1:12" x14ac:dyDescent="0.25">
      <c r="A732" t="s">
        <v>3249</v>
      </c>
      <c r="H732" s="41">
        <f t="shared" si="59"/>
        <v>368</v>
      </c>
      <c r="I732" s="41" t="str">
        <f t="shared" si="61"/>
        <v>6486647100001380</v>
      </c>
      <c r="J732" s="41">
        <f t="shared" si="62"/>
        <v>16</v>
      </c>
      <c r="K732" s="69" t="str">
        <f t="shared" si="60"/>
        <v>20/06/18, 07:07:14 jean-luc CEBE jean-luc.cebe@actemium.com 1 €59.5</v>
      </c>
      <c r="L732" s="70" t="str">
        <f t="shared" si="63"/>
        <v>20/06/18</v>
      </c>
    </row>
    <row r="733" spans="1:12" x14ac:dyDescent="0.25">
      <c r="A733" t="s">
        <v>3250</v>
      </c>
      <c r="H733" s="41">
        <f t="shared" si="59"/>
        <v>379</v>
      </c>
      <c r="I733" s="41" t="str">
        <f t="shared" si="61"/>
        <v>6486647100001380</v>
      </c>
      <c r="J733" s="41">
        <f t="shared" si="62"/>
        <v>16</v>
      </c>
      <c r="K733" s="69" t="str">
        <f t="shared" si="60"/>
        <v>20/06/18, 07:07:14 jean-luc CEBE jean-luc.cebe@actemium.com 4 €3.36</v>
      </c>
      <c r="L733" s="70" t="str">
        <f t="shared" si="63"/>
        <v>20/06/18</v>
      </c>
    </row>
    <row r="734" spans="1:12" x14ac:dyDescent="0.25">
      <c r="A734" t="s">
        <v>3251</v>
      </c>
      <c r="H734" s="41">
        <f t="shared" si="59"/>
        <v>423</v>
      </c>
      <c r="I734" s="41" t="str">
        <f t="shared" si="61"/>
        <v>6486647100001379</v>
      </c>
      <c r="J734" s="41">
        <f t="shared" si="62"/>
        <v>16</v>
      </c>
      <c r="K734" s="69" t="str">
        <f t="shared" si="60"/>
        <v>15/06/18, 06:19:32 Florian SAISSET florian.saisset@actemium.com 1 €59.5</v>
      </c>
      <c r="L734" s="70" t="str">
        <f t="shared" si="63"/>
        <v>15/06/18</v>
      </c>
    </row>
    <row r="735" spans="1:12" x14ac:dyDescent="0.25">
      <c r="A735" t="s">
        <v>3252</v>
      </c>
      <c r="H735" s="41">
        <f t="shared" si="59"/>
        <v>423</v>
      </c>
      <c r="I735" s="41" t="str">
        <f t="shared" si="61"/>
        <v>6486647100001379</v>
      </c>
      <c r="J735" s="41">
        <f t="shared" si="62"/>
        <v>16</v>
      </c>
      <c r="K735" s="69" t="str">
        <f t="shared" si="60"/>
        <v>15/06/18, 06:19:32 Florian SAISSET florian.saisset@actemium.com 5 €0</v>
      </c>
      <c r="L735" s="70" t="str">
        <f t="shared" si="63"/>
        <v>15/06/18</v>
      </c>
    </row>
    <row r="736" spans="1:12" x14ac:dyDescent="0.25">
      <c r="A736" t="s">
        <v>3253</v>
      </c>
      <c r="H736" s="41">
        <f t="shared" si="59"/>
        <v>423</v>
      </c>
      <c r="I736" s="41" t="str">
        <f t="shared" si="61"/>
        <v>6486647100001379</v>
      </c>
      <c r="J736" s="41">
        <f t="shared" si="62"/>
        <v>16</v>
      </c>
      <c r="K736" s="69" t="str">
        <f t="shared" si="60"/>
        <v>15/06/18, 06:19:32 Florian SAISSET florian.saisset@actemium.com 5 €0</v>
      </c>
      <c r="L736" s="70" t="str">
        <f t="shared" si="63"/>
        <v>15/06/18</v>
      </c>
    </row>
    <row r="737" spans="1:12" x14ac:dyDescent="0.25">
      <c r="A737" t="s">
        <v>3254</v>
      </c>
      <c r="H737" s="41">
        <f t="shared" si="59"/>
        <v>429</v>
      </c>
      <c r="I737" s="41" t="str">
        <f t="shared" si="61"/>
        <v>6486647100001379</v>
      </c>
      <c r="J737" s="41">
        <f t="shared" si="62"/>
        <v>16</v>
      </c>
      <c r="K737" s="69" t="str">
        <f t="shared" si="60"/>
        <v>15/06/18, 06:19:32 Florian SAISSET florian.saisset@actemium.com 2 €0</v>
      </c>
      <c r="L737" s="70" t="str">
        <f t="shared" si="63"/>
        <v>15/06/18</v>
      </c>
    </row>
    <row r="738" spans="1:12" x14ac:dyDescent="0.25">
      <c r="A738" t="s">
        <v>3255</v>
      </c>
      <c r="H738" s="41">
        <f t="shared" si="59"/>
        <v>418</v>
      </c>
      <c r="I738" s="41" t="str">
        <f t="shared" si="61"/>
        <v>6486647100001379</v>
      </c>
      <c r="J738" s="41">
        <f t="shared" si="62"/>
        <v>16</v>
      </c>
      <c r="K738" s="69" t="str">
        <f t="shared" si="60"/>
        <v>15/06/18, 06:19:32 Florian SAISSET florian.saisset@actemium.com 8 €0</v>
      </c>
      <c r="L738" s="70" t="str">
        <f t="shared" si="63"/>
        <v>15/06/18</v>
      </c>
    </row>
    <row r="739" spans="1:12" x14ac:dyDescent="0.25">
      <c r="A739" t="s">
        <v>3256</v>
      </c>
      <c r="H739" s="41">
        <f t="shared" si="59"/>
        <v>343</v>
      </c>
      <c r="I739" s="41" t="str">
        <f t="shared" si="61"/>
        <v>6486647100001378</v>
      </c>
      <c r="J739" s="41">
        <f t="shared" si="62"/>
        <v>16</v>
      </c>
      <c r="K739" s="69" t="str">
        <f t="shared" si="60"/>
        <v>14/06/18, 15:03:38 benjamin cabrignac benjamin.cabrignac@actemium.com 1 €0</v>
      </c>
      <c r="L739" s="70" t="str">
        <f t="shared" si="63"/>
        <v>14/06/18</v>
      </c>
    </row>
    <row r="740" spans="1:12" x14ac:dyDescent="0.25">
      <c r="A740" t="s">
        <v>3257</v>
      </c>
      <c r="H740" s="41">
        <f t="shared" si="59"/>
        <v>338</v>
      </c>
      <c r="I740" s="41" t="str">
        <f t="shared" si="61"/>
        <v>6486647100001378</v>
      </c>
      <c r="J740" s="41">
        <f t="shared" si="62"/>
        <v>16</v>
      </c>
      <c r="K740" s="69" t="str">
        <f t="shared" si="60"/>
        <v>14/06/18, 15:03:38 benjamin cabrignac benjamin.cabrignac@actemium.com 1 €0</v>
      </c>
      <c r="L740" s="70" t="str">
        <f t="shared" si="63"/>
        <v>14/06/18</v>
      </c>
    </row>
    <row r="741" spans="1:12" x14ac:dyDescent="0.25">
      <c r="A741" t="s">
        <v>3258</v>
      </c>
      <c r="H741" s="41">
        <f t="shared" si="59"/>
        <v>348</v>
      </c>
      <c r="I741" s="41" t="str">
        <f t="shared" si="61"/>
        <v>6486647100001378</v>
      </c>
      <c r="J741" s="41">
        <f t="shared" si="62"/>
        <v>16</v>
      </c>
      <c r="K741" s="69" t="str">
        <f t="shared" si="60"/>
        <v>14/06/18, 15:03:38 benjamin cabrignac benjamin.cabrignac@actemium.com 1 €37.62</v>
      </c>
      <c r="L741" s="70" t="str">
        <f t="shared" si="63"/>
        <v>14/06/18</v>
      </c>
    </row>
    <row r="742" spans="1:12" x14ac:dyDescent="0.25">
      <c r="A742" t="s">
        <v>3259</v>
      </c>
      <c r="H742" s="41">
        <f t="shared" si="59"/>
        <v>328</v>
      </c>
      <c r="I742" s="41" t="str">
        <f t="shared" si="61"/>
        <v>6486647100001377</v>
      </c>
      <c r="J742" s="41">
        <f t="shared" si="62"/>
        <v>16</v>
      </c>
      <c r="K742" s="69" t="str">
        <f t="shared" si="60"/>
        <v>14/06/18, 13:00:43 eric sanchez-clary eric.sanchez-clary.external@airbus.com 96 €3.71</v>
      </c>
      <c r="L742" s="70" t="str">
        <f t="shared" si="63"/>
        <v>14/06/18</v>
      </c>
    </row>
    <row r="743" spans="1:12" x14ac:dyDescent="0.25">
      <c r="A743" t="s">
        <v>3260</v>
      </c>
      <c r="H743" s="41">
        <f t="shared" si="59"/>
        <v>332</v>
      </c>
      <c r="I743" s="41" t="str">
        <f t="shared" si="61"/>
        <v>6486647100001377</v>
      </c>
      <c r="J743" s="41">
        <f t="shared" si="62"/>
        <v>16</v>
      </c>
      <c r="K743" s="69" t="str">
        <f t="shared" si="60"/>
        <v>14/06/18, 13:00:43 eric sanchez-clary eric.sanchez-clary.external@airbus.com 20 €6.64</v>
      </c>
      <c r="L743" s="70" t="str">
        <f t="shared" si="63"/>
        <v>14/06/18</v>
      </c>
    </row>
    <row r="744" spans="1:12" x14ac:dyDescent="0.25">
      <c r="A744" t="s">
        <v>3261</v>
      </c>
      <c r="H744" s="41">
        <f t="shared" si="59"/>
        <v>323</v>
      </c>
      <c r="I744" s="41" t="str">
        <f t="shared" si="61"/>
        <v>6486647100001377</v>
      </c>
      <c r="J744" s="41">
        <f t="shared" si="62"/>
        <v>16</v>
      </c>
      <c r="K744" s="69" t="str">
        <f t="shared" si="60"/>
        <v>14/06/18, 13:00:43 eric sanchez-clary eric.sanchez-clary.external@airbus.com 20 €12.9</v>
      </c>
      <c r="L744" s="70" t="str">
        <f t="shared" si="63"/>
        <v>14/06/18</v>
      </c>
    </row>
    <row r="745" spans="1:12" x14ac:dyDescent="0.25">
      <c r="A745" t="s">
        <v>3262</v>
      </c>
      <c r="H745" s="41">
        <f t="shared" si="59"/>
        <v>329</v>
      </c>
      <c r="I745" s="41" t="str">
        <f t="shared" si="61"/>
        <v>6486647100001377</v>
      </c>
      <c r="J745" s="41">
        <f t="shared" si="62"/>
        <v>16</v>
      </c>
      <c r="K745" s="69" t="str">
        <f t="shared" si="60"/>
        <v>14/06/18, 13:00:43 eric sanchez-clary eric.sanchez-clary.external@airbus.com 72 €3.71</v>
      </c>
      <c r="L745" s="70" t="str">
        <f t="shared" si="63"/>
        <v>14/06/18</v>
      </c>
    </row>
    <row r="746" spans="1:12" x14ac:dyDescent="0.25">
      <c r="A746" t="s">
        <v>3263</v>
      </c>
      <c r="H746" s="41">
        <f t="shared" si="59"/>
        <v>329</v>
      </c>
      <c r="I746" s="41" t="str">
        <f t="shared" si="61"/>
        <v>6486647100001377</v>
      </c>
      <c r="J746" s="41">
        <f t="shared" si="62"/>
        <v>16</v>
      </c>
      <c r="K746" s="69" t="str">
        <f t="shared" si="60"/>
        <v>14/06/18, 13:00:43 eric sanchez-clary eric.sanchez-clary.external@airbus.com 60 €3.71</v>
      </c>
      <c r="L746" s="70" t="str">
        <f t="shared" si="63"/>
        <v>14/06/18</v>
      </c>
    </row>
    <row r="747" spans="1:12" x14ac:dyDescent="0.25">
      <c r="A747" t="s">
        <v>3264</v>
      </c>
      <c r="H747" s="41">
        <f t="shared" si="59"/>
        <v>311</v>
      </c>
      <c r="I747" s="41" t="str">
        <f t="shared" si="61"/>
        <v>6486647100001377</v>
      </c>
      <c r="J747" s="41">
        <f t="shared" si="62"/>
        <v>16</v>
      </c>
      <c r="K747" s="69" t="str">
        <f t="shared" si="60"/>
        <v>14/06/18, 13:00:43 eric sanchez-clary eric.sanchez-clary.external@airbus.com 1 €61.5</v>
      </c>
      <c r="L747" s="70" t="str">
        <f t="shared" si="63"/>
        <v>14/06/18</v>
      </c>
    </row>
    <row r="748" spans="1:12" x14ac:dyDescent="0.25">
      <c r="A748" t="s">
        <v>3265</v>
      </c>
      <c r="H748" s="41">
        <f t="shared" si="59"/>
        <v>288</v>
      </c>
      <c r="I748" s="41" t="str">
        <f t="shared" si="61"/>
        <v>6486647100001377</v>
      </c>
      <c r="J748" s="41">
        <f t="shared" si="62"/>
        <v>16</v>
      </c>
      <c r="K748" s="69" t="str">
        <f t="shared" si="60"/>
        <v>14/06/18, 13:00:43 eric sanchez-clary eric.sanchez-clary.external@airbus.com 10 €0</v>
      </c>
      <c r="L748" s="70" t="str">
        <f t="shared" si="63"/>
        <v>14/06/18</v>
      </c>
    </row>
    <row r="749" spans="1:12" x14ac:dyDescent="0.25">
      <c r="A749" t="s">
        <v>3266</v>
      </c>
      <c r="H749" s="41">
        <f t="shared" si="59"/>
        <v>324</v>
      </c>
      <c r="I749" s="41" t="str">
        <f t="shared" si="61"/>
        <v>6486647100001376</v>
      </c>
      <c r="J749" s="41">
        <f t="shared" si="62"/>
        <v>16</v>
      </c>
      <c r="K749" s="69" t="str">
        <f t="shared" si="60"/>
        <v>14/06/18, 09:56:59 Vincent PASCAL vincent.pascal@actemium.com 12 €18.35</v>
      </c>
      <c r="L749" s="70" t="str">
        <f t="shared" si="63"/>
        <v>14/06/18</v>
      </c>
    </row>
    <row r="750" spans="1:12" x14ac:dyDescent="0.25">
      <c r="A750" t="s">
        <v>3267</v>
      </c>
      <c r="H750" s="41">
        <f t="shared" si="59"/>
        <v>291</v>
      </c>
      <c r="I750" s="41" t="str">
        <f t="shared" si="61"/>
        <v>6486647100001375</v>
      </c>
      <c r="J750" s="41">
        <f t="shared" si="62"/>
        <v>16</v>
      </c>
      <c r="K750" s="69" t="str">
        <f t="shared" si="60"/>
        <v>14/06/18, 09:12:09 jean-luc granier jean-luc.granier@merial.com 2 €48.91</v>
      </c>
      <c r="L750" s="70" t="str">
        <f t="shared" si="63"/>
        <v>14/06/18</v>
      </c>
    </row>
    <row r="751" spans="1:12" x14ac:dyDescent="0.25">
      <c r="A751" t="s">
        <v>3268</v>
      </c>
      <c r="H751" s="41">
        <f t="shared" si="59"/>
        <v>328</v>
      </c>
      <c r="I751" s="41" t="str">
        <f t="shared" si="61"/>
        <v>6486647100001374</v>
      </c>
      <c r="J751" s="41">
        <f t="shared" si="62"/>
        <v>16</v>
      </c>
      <c r="K751" s="69" t="str">
        <f t="shared" si="60"/>
        <v>14/06/18, 06:50:00 PASCAL ESPAGNE cedric.reixach@actemium.com 5 €0</v>
      </c>
      <c r="L751" s="70" t="str">
        <f t="shared" si="63"/>
        <v>14/06/18</v>
      </c>
    </row>
    <row r="752" spans="1:12" x14ac:dyDescent="0.25">
      <c r="A752" t="s">
        <v>3269</v>
      </c>
      <c r="H752" s="41">
        <f t="shared" si="59"/>
        <v>321</v>
      </c>
      <c r="I752" s="41" t="str">
        <f t="shared" si="61"/>
        <v>6486647100001374</v>
      </c>
      <c r="J752" s="41">
        <f t="shared" si="62"/>
        <v>16</v>
      </c>
      <c r="K752" s="69" t="str">
        <f t="shared" si="60"/>
        <v>14/06/18, 06:50:00 PASCAL ESPAGNE cedric.reixach@actemium.com 1 €0</v>
      </c>
      <c r="L752" s="70" t="str">
        <f t="shared" si="63"/>
        <v>14/06/18</v>
      </c>
    </row>
    <row r="753" spans="1:12" x14ac:dyDescent="0.25">
      <c r="A753" t="s">
        <v>3270</v>
      </c>
      <c r="H753" s="41">
        <f t="shared" si="59"/>
        <v>326</v>
      </c>
      <c r="I753" s="41" t="str">
        <f t="shared" si="61"/>
        <v>6486647100001374</v>
      </c>
      <c r="J753" s="41">
        <f t="shared" si="62"/>
        <v>16</v>
      </c>
      <c r="K753" s="69" t="str">
        <f t="shared" si="60"/>
        <v>14/06/18, 06:50:00 PASCAL ESPAGNE cedric.reixach@actemium.com 1 €0</v>
      </c>
      <c r="L753" s="70" t="str">
        <f t="shared" si="63"/>
        <v>14/06/18</v>
      </c>
    </row>
    <row r="754" spans="1:12" x14ac:dyDescent="0.25">
      <c r="A754" t="s">
        <v>3271</v>
      </c>
      <c r="H754" s="41">
        <f t="shared" si="59"/>
        <v>318</v>
      </c>
      <c r="I754" s="41" t="str">
        <f t="shared" si="61"/>
        <v>6486647100001374</v>
      </c>
      <c r="J754" s="41">
        <f t="shared" si="62"/>
        <v>16</v>
      </c>
      <c r="K754" s="69" t="str">
        <f t="shared" si="60"/>
        <v>14/06/18, 06:50:00 PASCAL ESPAGNE cedric.reixach@actemium.com 3 €0</v>
      </c>
      <c r="L754" s="70" t="str">
        <f t="shared" si="63"/>
        <v>14/06/18</v>
      </c>
    </row>
    <row r="755" spans="1:12" x14ac:dyDescent="0.25">
      <c r="A755" t="s">
        <v>3272</v>
      </c>
      <c r="H755" s="41">
        <f t="shared" si="59"/>
        <v>323</v>
      </c>
      <c r="I755" s="41" t="str">
        <f t="shared" si="61"/>
        <v>6486647100001374</v>
      </c>
      <c r="J755" s="41">
        <f t="shared" si="62"/>
        <v>16</v>
      </c>
      <c r="K755" s="69" t="str">
        <f t="shared" si="60"/>
        <v>14/06/18, 06:50:00 PASCAL ESPAGNE cedric.reixach@actemium.com 5 €0</v>
      </c>
      <c r="L755" s="70" t="str">
        <f t="shared" si="63"/>
        <v>14/06/18</v>
      </c>
    </row>
    <row r="756" spans="1:12" x14ac:dyDescent="0.25">
      <c r="A756" t="s">
        <v>3273</v>
      </c>
      <c r="H756" s="41">
        <f t="shared" si="59"/>
        <v>341</v>
      </c>
      <c r="I756" s="41" t="str">
        <f t="shared" si="61"/>
        <v>6486647100001373</v>
      </c>
      <c r="J756" s="41">
        <f t="shared" si="62"/>
        <v>16</v>
      </c>
      <c r="K756" s="69" t="str">
        <f t="shared" si="60"/>
        <v>13/06/18, 06:51:37 Vincent PASCAL vincent.pascal@actemium.com 10 €12.9</v>
      </c>
      <c r="L756" s="70" t="str">
        <f t="shared" si="63"/>
        <v>13/06/18</v>
      </c>
    </row>
    <row r="757" spans="1:12" x14ac:dyDescent="0.25">
      <c r="A757" t="s">
        <v>3274</v>
      </c>
      <c r="H757" s="41">
        <f t="shared" si="59"/>
        <v>337</v>
      </c>
      <c r="I757" s="41" t="str">
        <f t="shared" si="61"/>
        <v>6486647100001373</v>
      </c>
      <c r="J757" s="41">
        <f t="shared" si="62"/>
        <v>16</v>
      </c>
      <c r="K757" s="69" t="str">
        <f t="shared" si="60"/>
        <v>13/06/18, 06:51:37 Vincent PASCAL vincent.pascal@actemium.com 10 €3.36</v>
      </c>
      <c r="L757" s="70" t="str">
        <f t="shared" si="63"/>
        <v>13/06/18</v>
      </c>
    </row>
    <row r="758" spans="1:12" x14ac:dyDescent="0.25">
      <c r="A758" t="s">
        <v>3275</v>
      </c>
      <c r="H758" s="41">
        <f t="shared" si="59"/>
        <v>326</v>
      </c>
      <c r="I758" s="41" t="str">
        <f t="shared" si="61"/>
        <v>6486647100001372</v>
      </c>
      <c r="J758" s="41">
        <f t="shared" si="62"/>
        <v>16</v>
      </c>
      <c r="K758" s="69" t="str">
        <f t="shared" si="60"/>
        <v>12/06/18, 11:40:15 Vincent PASCAL vincent.pascal@actemium.com 1 €59.5</v>
      </c>
      <c r="L758" s="70" t="str">
        <f t="shared" si="63"/>
        <v>12/06/18</v>
      </c>
    </row>
    <row r="759" spans="1:12" x14ac:dyDescent="0.25">
      <c r="A759" t="s">
        <v>3276</v>
      </c>
      <c r="H759" s="41">
        <f t="shared" si="59"/>
        <v>326</v>
      </c>
      <c r="I759" s="41" t="str">
        <f t="shared" si="61"/>
        <v>6486647100001372</v>
      </c>
      <c r="J759" s="41">
        <f t="shared" si="62"/>
        <v>16</v>
      </c>
      <c r="K759" s="69" t="str">
        <f t="shared" si="60"/>
        <v>12/06/18, 11:40:15 Vincent PASCAL vincent.pascal@actemium.com 1 €59.5</v>
      </c>
      <c r="L759" s="70" t="str">
        <f t="shared" si="63"/>
        <v>12/06/18</v>
      </c>
    </row>
    <row r="760" spans="1:12" x14ac:dyDescent="0.25">
      <c r="A760" t="s">
        <v>3277</v>
      </c>
      <c r="H760" s="41">
        <f t="shared" si="59"/>
        <v>356</v>
      </c>
      <c r="I760" s="41" t="str">
        <f t="shared" si="61"/>
        <v>6486647100001371</v>
      </c>
      <c r="J760" s="41">
        <f t="shared" si="62"/>
        <v>16</v>
      </c>
      <c r="K760" s="69" t="str">
        <f t="shared" si="60"/>
        <v>11/06/18, 09:22:13 EMMANUEL GRIGNON emmanuel.grignon@actemium.com 1 €9.75</v>
      </c>
      <c r="L760" s="70" t="str">
        <f t="shared" si="63"/>
        <v>11/06/18</v>
      </c>
    </row>
    <row r="761" spans="1:12" x14ac:dyDescent="0.25">
      <c r="A761" t="s">
        <v>3278</v>
      </c>
      <c r="H761" s="41">
        <f t="shared" si="59"/>
        <v>362</v>
      </c>
      <c r="I761" s="41" t="str">
        <f t="shared" si="61"/>
        <v>6486647100001371</v>
      </c>
      <c r="J761" s="41">
        <f t="shared" si="62"/>
        <v>16</v>
      </c>
      <c r="K761" s="69" t="str">
        <f t="shared" si="60"/>
        <v>11/06/18, 09:22:13 EMMANUEL GRIGNON emmanuel.grignon@actemium.com 1 €5.32</v>
      </c>
      <c r="L761" s="70" t="str">
        <f t="shared" si="63"/>
        <v>11/06/18</v>
      </c>
    </row>
    <row r="762" spans="1:12" x14ac:dyDescent="0.25">
      <c r="A762" t="s">
        <v>3279</v>
      </c>
      <c r="H762" s="41">
        <f t="shared" si="59"/>
        <v>360</v>
      </c>
      <c r="I762" s="41" t="str">
        <f t="shared" si="61"/>
        <v>6486647100001371</v>
      </c>
      <c r="J762" s="41">
        <f t="shared" si="62"/>
        <v>16</v>
      </c>
      <c r="K762" s="69" t="str">
        <f t="shared" si="60"/>
        <v>11/06/18, 09:22:13 EMMANUEL GRIGNON emmanuel.grignon@actemium.com  €1</v>
      </c>
      <c r="L762" s="70" t="str">
        <f t="shared" si="63"/>
        <v>11/06/18</v>
      </c>
    </row>
    <row r="763" spans="1:12" x14ac:dyDescent="0.25">
      <c r="A763" t="s">
        <v>3280</v>
      </c>
      <c r="H763" s="41">
        <f t="shared" si="59"/>
        <v>345</v>
      </c>
      <c r="I763" s="41" t="str">
        <f t="shared" si="61"/>
        <v>6486647100001371</v>
      </c>
      <c r="J763" s="41">
        <f t="shared" si="62"/>
        <v>16</v>
      </c>
      <c r="K763" s="69" t="str">
        <f t="shared" si="60"/>
        <v>11/06/18, 09:22:13 EMMANUEL GRIGNON emmanuel.grignon@actemium.com 1 €53.9</v>
      </c>
      <c r="L763" s="70" t="str">
        <f t="shared" si="63"/>
        <v>11/06/18</v>
      </c>
    </row>
    <row r="764" spans="1:12" x14ac:dyDescent="0.25">
      <c r="A764" t="s">
        <v>3281</v>
      </c>
      <c r="H764" s="41">
        <f t="shared" si="59"/>
        <v>365</v>
      </c>
      <c r="I764" s="41" t="str">
        <f t="shared" si="61"/>
        <v>6486647100001371</v>
      </c>
      <c r="J764" s="41">
        <f t="shared" si="62"/>
        <v>16</v>
      </c>
      <c r="K764" s="69" t="str">
        <f t="shared" si="60"/>
        <v>11/06/18, 09:22:13 EMMANUEL GRIGNON emmanuel.grignon@actemium.com 1 €3.36</v>
      </c>
      <c r="L764" s="70" t="str">
        <f t="shared" si="63"/>
        <v>11/06/18</v>
      </c>
    </row>
    <row r="765" spans="1:12" x14ac:dyDescent="0.25">
      <c r="A765" t="s">
        <v>3282</v>
      </c>
      <c r="H765" s="41">
        <f t="shared" si="59"/>
        <v>372</v>
      </c>
      <c r="I765" s="41" t="str">
        <f t="shared" si="61"/>
        <v>6486647100001371</v>
      </c>
      <c r="J765" s="41">
        <f t="shared" si="62"/>
        <v>16</v>
      </c>
      <c r="K765" s="69" t="str">
        <f t="shared" si="60"/>
        <v>11/06/18, 09:22:13 EMMANUEL GRIGNON emmanuel.grignon@actemium.com 1 €11.35</v>
      </c>
      <c r="L765" s="70" t="str">
        <f t="shared" si="63"/>
        <v>11/06/18</v>
      </c>
    </row>
    <row r="766" spans="1:12" x14ac:dyDescent="0.25">
      <c r="A766" t="s">
        <v>3283</v>
      </c>
      <c r="H766" s="41">
        <f t="shared" si="59"/>
        <v>367</v>
      </c>
      <c r="I766" s="41" t="str">
        <f t="shared" si="61"/>
        <v>6486647100001371</v>
      </c>
      <c r="J766" s="41">
        <f t="shared" si="62"/>
        <v>16</v>
      </c>
      <c r="K766" s="69" t="str">
        <f t="shared" si="60"/>
        <v>11/06/18, 09:22:13 EMMANUEL GRIGNON emmanuel.grignon@actemium.com 2 €7.6</v>
      </c>
      <c r="L766" s="70" t="str">
        <f t="shared" si="63"/>
        <v>11/06/18</v>
      </c>
    </row>
    <row r="767" spans="1:12" x14ac:dyDescent="0.25">
      <c r="A767" t="s">
        <v>3284</v>
      </c>
      <c r="H767" s="41">
        <f t="shared" si="59"/>
        <v>358</v>
      </c>
      <c r="I767" s="41" t="str">
        <f t="shared" si="61"/>
        <v>6486647100001371</v>
      </c>
      <c r="J767" s="41">
        <f t="shared" si="62"/>
        <v>16</v>
      </c>
      <c r="K767" s="69" t="str">
        <f t="shared" si="60"/>
        <v>11/06/18, 09:22:13 EMMANUEL GRIGNON emmanuel.grignon@actemium.com 1 €5.2</v>
      </c>
      <c r="L767" s="70" t="str">
        <f t="shared" si="63"/>
        <v>11/06/18</v>
      </c>
    </row>
    <row r="768" spans="1:12" x14ac:dyDescent="0.25">
      <c r="A768" t="s">
        <v>3285</v>
      </c>
      <c r="H768" s="41">
        <f t="shared" si="59"/>
        <v>357</v>
      </c>
      <c r="I768" s="41" t="str">
        <f t="shared" si="61"/>
        <v>6486647100001371</v>
      </c>
      <c r="J768" s="41">
        <f t="shared" si="62"/>
        <v>16</v>
      </c>
      <c r="K768" s="69" t="str">
        <f t="shared" si="60"/>
        <v>11/06/18, 09:22:13 EMMANUEL GRIGNON emmanuel.grignon@actemium.com 1 €61.5</v>
      </c>
      <c r="L768" s="70" t="str">
        <f t="shared" si="63"/>
        <v>11/06/18</v>
      </c>
    </row>
    <row r="769" spans="1:12" x14ac:dyDescent="0.25">
      <c r="A769" t="s">
        <v>3286</v>
      </c>
      <c r="H769" s="41">
        <f t="shared" si="59"/>
        <v>369</v>
      </c>
      <c r="I769" s="41" t="str">
        <f t="shared" si="61"/>
        <v>6486647100001371</v>
      </c>
      <c r="J769" s="41">
        <f t="shared" si="62"/>
        <v>16</v>
      </c>
      <c r="K769" s="69" t="str">
        <f t="shared" si="60"/>
        <v>11/06/18, 09:22:13 EMMANUEL GRIGNON emmanuel.grignon@actemium.com 5 €3.19</v>
      </c>
      <c r="L769" s="70" t="str">
        <f t="shared" si="63"/>
        <v>11/06/18</v>
      </c>
    </row>
    <row r="770" spans="1:12" x14ac:dyDescent="0.25">
      <c r="A770" t="s">
        <v>3287</v>
      </c>
      <c r="H770" s="41">
        <f t="shared" ref="H770:H833" si="64">LEN(A770)</f>
        <v>377</v>
      </c>
      <c r="I770" s="41" t="str">
        <f t="shared" si="61"/>
        <v>6486647100001371</v>
      </c>
      <c r="J770" s="41">
        <f t="shared" si="62"/>
        <v>16</v>
      </c>
      <c r="K770" s="69" t="str">
        <f t="shared" ref="K770:K833" si="65">IFERROR(TEXT(DATE(RIGHT(MID(A770,FIND("µ",SUBSTITUTE(A770,",","µ",1))+2,FIND("µ",SUBSTITUTE(A770,",","µ",2))-FIND("µ",SUBSTITUTE(A770,",","µ",1))+4),4),MONTH(1&amp;MID(MID(A770,FIND("µ",SUBSTITUTE(A770,",","µ",1))+2,FIND("µ",SUBSTITUTE(A770,",","µ",2))-FIND("µ",SUBSTITUTE(A770,",","µ",1))+4),1,FIND(" ",MID(A770,FIND("µ",SUBSTITUTE(A770,",","µ",1))+2,FIND("µ",SUBSTITUTE(A770,",","µ",2))-FIND("µ",SUBSTITUTE(A770,",","µ",1))+4))-1)),MID(MID(A770,FIND("µ",SUBSTITUTE(A770,",","µ",1))+2,FIND("µ",SUBSTITUTE(A770,",","µ",2))-FIND("µ",SUBSTITUTE(A770,",","µ",1))+4),FIND(" ",MID(A770,FIND("µ",SUBSTITUTE(A770,",","µ",1))+2,FIND("µ",SUBSTITUTE(A770,",","µ",2))-FIND("µ",SUBSTITUTE(A770,",","µ",1))+4))+1,2)),"JJ/MM/AA") &amp;","&amp;" "&amp; TEXT(VALUE(MID(A770,FIND(""",""",A770)+3,10)),"hh:mm:ss")&amp;" "&amp;MID(A770,FIND("µ",SUBSTITUTE(A770,",","µ",4))+2,FIND("µ",SUBSTITUTE(A770,",","µ",5))-FIND("µ",SUBSTITUTE(A770,",","µ",4))-3) &amp;" "&amp;MID(A770,FIND("µ",SUBSTITUTE(A770,",","µ",20))+2,FIND("µ",SUBSTITUTE(A770,",","µ",21))-FIND("µ",SUBSTITUTE(A770,",","µ",20))-3)&amp;" "&amp;MID(A770,FIND("µ",SUBSTITUTE(A770,",","µ",25))+2,FIND("µ",SUBSTITUTE(A770,",","µ",26))-FIND("µ",SUBSTITUTE(A770,",","µ",25))-3)&amp;" "&amp;"€"&amp;MID(A770,FIND("µ",SUBSTITUTE(A770,",","µ",26))+2,FIND("µ",SUBSTITUTE(A770,",","µ",27))-FIND("µ",SUBSTITUTE(A770,",","µ",26))-3),"NA")</f>
        <v>11/06/18, 09:22:13 EMMANUEL GRIGNON emmanuel.grignon@actemium.com 1 €6.52</v>
      </c>
      <c r="L770" s="70" t="str">
        <f t="shared" si="63"/>
        <v>11/06/18</v>
      </c>
    </row>
    <row r="771" spans="1:12" x14ac:dyDescent="0.25">
      <c r="A771" t="s">
        <v>3288</v>
      </c>
      <c r="H771" s="41">
        <f t="shared" si="64"/>
        <v>366</v>
      </c>
      <c r="I771" s="41" t="str">
        <f t="shared" ref="I771:I834" si="66">IFERROR(MID(A771,1,FIND(",",A771,1)-1),"")</f>
        <v>6486647100001371</v>
      </c>
      <c r="J771" s="41">
        <f t="shared" si="62"/>
        <v>16</v>
      </c>
      <c r="K771" s="69" t="str">
        <f t="shared" si="65"/>
        <v>11/06/18, 09:22:13 EMMANUEL GRIGNON emmanuel.grignon@actemium.com 1 €105.35</v>
      </c>
      <c r="L771" s="70" t="str">
        <f t="shared" si="63"/>
        <v>11/06/18</v>
      </c>
    </row>
    <row r="772" spans="1:12" x14ac:dyDescent="0.25">
      <c r="A772" t="s">
        <v>3289</v>
      </c>
      <c r="H772" s="41">
        <f t="shared" si="64"/>
        <v>364</v>
      </c>
      <c r="I772" s="41" t="str">
        <f t="shared" si="66"/>
        <v>6486647100001371</v>
      </c>
      <c r="J772" s="41">
        <f t="shared" si="62"/>
        <v>16</v>
      </c>
      <c r="K772" s="69" t="str">
        <f t="shared" si="65"/>
        <v>11/06/18, 09:22:13 EMMANUEL GRIGNON emmanuel.grignon@actemium.com 3 €6.59</v>
      </c>
      <c r="L772" s="70" t="str">
        <f t="shared" si="63"/>
        <v>11/06/18</v>
      </c>
    </row>
    <row r="773" spans="1:12" x14ac:dyDescent="0.25">
      <c r="A773" t="s">
        <v>3290</v>
      </c>
      <c r="H773" s="41">
        <f t="shared" si="64"/>
        <v>377</v>
      </c>
      <c r="I773" s="41" t="str">
        <f t="shared" si="66"/>
        <v>6486647100001371</v>
      </c>
      <c r="J773" s="41">
        <f t="shared" si="62"/>
        <v>16</v>
      </c>
      <c r="K773" s="69" t="str">
        <f t="shared" si="65"/>
        <v>11/06/18, 09:22:13 EMMANUEL GRIGNON emmanuel.grignon@actemium.com 2 €4.94</v>
      </c>
      <c r="L773" s="70" t="str">
        <f t="shared" si="63"/>
        <v>11/06/18</v>
      </c>
    </row>
    <row r="774" spans="1:12" x14ac:dyDescent="0.25">
      <c r="A774" t="s">
        <v>3291</v>
      </c>
      <c r="H774" s="41">
        <f t="shared" si="64"/>
        <v>363</v>
      </c>
      <c r="I774" s="41" t="str">
        <f t="shared" si="66"/>
        <v>6486647100001370</v>
      </c>
      <c r="J774" s="41">
        <f t="shared" si="62"/>
        <v>16</v>
      </c>
      <c r="K774" s="69" t="str">
        <f t="shared" si="65"/>
        <v>11/06/18, 09:09:54 EMMANUEL GRIGNON emmanuel.grignon@actemium.com 5 €0</v>
      </c>
      <c r="L774" s="70" t="str">
        <f t="shared" si="63"/>
        <v>11/06/18</v>
      </c>
    </row>
    <row r="775" spans="1:12" x14ac:dyDescent="0.25">
      <c r="A775" t="s">
        <v>3292</v>
      </c>
      <c r="H775" s="41">
        <f t="shared" si="64"/>
        <v>371</v>
      </c>
      <c r="I775" s="41" t="str">
        <f t="shared" si="66"/>
        <v>6486647100001370</v>
      </c>
      <c r="J775" s="41">
        <f t="shared" si="62"/>
        <v>16</v>
      </c>
      <c r="K775" s="69" t="str">
        <f t="shared" si="65"/>
        <v>11/06/18, 09:09:54 EMMANUEL GRIGNON emmanuel.grignon@actemium.com 5 €0</v>
      </c>
      <c r="L775" s="70" t="str">
        <f t="shared" si="63"/>
        <v>11/06/18</v>
      </c>
    </row>
    <row r="776" spans="1:12" x14ac:dyDescent="0.25">
      <c r="A776" t="s">
        <v>3293</v>
      </c>
      <c r="H776" s="41">
        <f t="shared" si="64"/>
        <v>368</v>
      </c>
      <c r="I776" s="41" t="str">
        <f t="shared" si="66"/>
        <v>6486647100001370</v>
      </c>
      <c r="J776" s="41">
        <f t="shared" si="62"/>
        <v>16</v>
      </c>
      <c r="K776" s="69" t="str">
        <f t="shared" si="65"/>
        <v>11/06/18, 09:09:54 EMMANUEL GRIGNON emmanuel.grignon@actemium.com 5 €0</v>
      </c>
      <c r="L776" s="70" t="str">
        <f t="shared" si="63"/>
        <v>11/06/18</v>
      </c>
    </row>
    <row r="777" spans="1:12" x14ac:dyDescent="0.25">
      <c r="A777" t="s">
        <v>3294</v>
      </c>
      <c r="H777" s="41">
        <f t="shared" si="64"/>
        <v>301</v>
      </c>
      <c r="I777" s="41" t="str">
        <f t="shared" si="66"/>
        <v>6486647100001369</v>
      </c>
      <c r="J777" s="41">
        <f t="shared" si="62"/>
        <v>16</v>
      </c>
      <c r="K777" s="69" t="str">
        <f t="shared" si="65"/>
        <v>06/06/18, 11:59:55 mathias hereau mathias.hereau@actemium.com 1 €0</v>
      </c>
      <c r="L777" s="70" t="str">
        <f t="shared" si="63"/>
        <v>06/06/18</v>
      </c>
    </row>
    <row r="778" spans="1:12" x14ac:dyDescent="0.25">
      <c r="A778" t="s">
        <v>3295</v>
      </c>
      <c r="H778" s="41">
        <f t="shared" si="64"/>
        <v>346</v>
      </c>
      <c r="I778" s="41" t="str">
        <f t="shared" si="66"/>
        <v>6486647100001368</v>
      </c>
      <c r="J778" s="41">
        <f t="shared" si="62"/>
        <v>16</v>
      </c>
      <c r="K778" s="69" t="str">
        <f t="shared" si="65"/>
        <v>06/06/18, 11:52:15 mathias hereau mathias.hereau@actemium.com 10 €3.71</v>
      </c>
      <c r="L778" s="70" t="str">
        <f t="shared" si="63"/>
        <v>06/06/18</v>
      </c>
    </row>
    <row r="779" spans="1:12" x14ac:dyDescent="0.25">
      <c r="A779" t="s">
        <v>3296</v>
      </c>
      <c r="H779" s="41">
        <f t="shared" si="64"/>
        <v>364</v>
      </c>
      <c r="I779" s="41" t="str">
        <f t="shared" si="66"/>
        <v>6486647100001367</v>
      </c>
      <c r="J779" s="41">
        <f t="shared" si="62"/>
        <v>16</v>
      </c>
      <c r="K779" s="69" t="str">
        <f t="shared" si="65"/>
        <v>01/06/18, 07:23:20 christophe combes christophe.combes.external@airbus.com 1 €61.5</v>
      </c>
      <c r="L779" s="70" t="str">
        <f t="shared" si="63"/>
        <v>01/06/18</v>
      </c>
    </row>
    <row r="780" spans="1:12" x14ac:dyDescent="0.25">
      <c r="A780" t="s">
        <v>3610</v>
      </c>
      <c r="H780" s="41">
        <f t="shared" si="64"/>
        <v>329</v>
      </c>
      <c r="I780" s="41" t="str">
        <f t="shared" si="66"/>
        <v>6486647100001365</v>
      </c>
      <c r="J780" s="41">
        <f t="shared" si="62"/>
        <v>16</v>
      </c>
      <c r="K780" s="69" t="str">
        <f t="shared" si="65"/>
        <v>31/05/18, 08:50:29 stephane rodier stephane.rodier@actemium.com 1 €0</v>
      </c>
      <c r="L780" s="70" t="str">
        <f t="shared" si="63"/>
        <v>31/05/18</v>
      </c>
    </row>
    <row r="781" spans="1:12" x14ac:dyDescent="0.25">
      <c r="A781" t="s">
        <v>3611</v>
      </c>
      <c r="H781" s="41">
        <f t="shared" si="64"/>
        <v>335</v>
      </c>
      <c r="I781" s="41" t="str">
        <f t="shared" si="66"/>
        <v>6486647100001365</v>
      </c>
      <c r="J781" s="41">
        <f t="shared" si="62"/>
        <v>16</v>
      </c>
      <c r="K781" s="69" t="str">
        <f t="shared" si="65"/>
        <v>31/05/18, 08:50:29 stephane rodier stephane.rodier@actemium.com 1 €0</v>
      </c>
      <c r="L781" s="70" t="str">
        <f t="shared" si="63"/>
        <v>31/05/18</v>
      </c>
    </row>
    <row r="782" spans="1:12" x14ac:dyDescent="0.25">
      <c r="A782" t="s">
        <v>3612</v>
      </c>
      <c r="H782" s="41">
        <f t="shared" si="64"/>
        <v>341</v>
      </c>
      <c r="I782" s="41" t="str">
        <f t="shared" si="66"/>
        <v>6486647100001365</v>
      </c>
      <c r="J782" s="41">
        <f t="shared" si="62"/>
        <v>16</v>
      </c>
      <c r="K782" s="69" t="str">
        <f t="shared" si="65"/>
        <v>31/05/18, 08:50:29 stephane rodier stephane.rodier@actemium.com 1 €35.89</v>
      </c>
      <c r="L782" s="70" t="str">
        <f t="shared" si="63"/>
        <v>31/05/18</v>
      </c>
    </row>
    <row r="783" spans="1:12" x14ac:dyDescent="0.25">
      <c r="A783" t="s">
        <v>3613</v>
      </c>
      <c r="H783" s="41">
        <f t="shared" si="64"/>
        <v>341</v>
      </c>
      <c r="I783" s="41" t="str">
        <f t="shared" si="66"/>
        <v>6486647100001365</v>
      </c>
      <c r="J783" s="41">
        <f t="shared" si="62"/>
        <v>16</v>
      </c>
      <c r="K783" s="69" t="str">
        <f t="shared" si="65"/>
        <v>31/05/18, 08:50:29 stephane rodier stephane.rodier@actemium.com 1 €35.89</v>
      </c>
      <c r="L783" s="70" t="str">
        <f t="shared" si="63"/>
        <v>31/05/18</v>
      </c>
    </row>
    <row r="784" spans="1:12" x14ac:dyDescent="0.25">
      <c r="A784" t="s">
        <v>3614</v>
      </c>
      <c r="H784" s="41">
        <f t="shared" si="64"/>
        <v>334</v>
      </c>
      <c r="I784" s="41" t="str">
        <f t="shared" si="66"/>
        <v>6486647100001365</v>
      </c>
      <c r="J784" s="41">
        <f t="shared" si="62"/>
        <v>16</v>
      </c>
      <c r="K784" s="69" t="str">
        <f t="shared" si="65"/>
        <v>31/05/18, 08:50:29 stephane rodier stephane.rodier@actemium.com 2 €0</v>
      </c>
      <c r="L784" s="70" t="str">
        <f t="shared" si="63"/>
        <v>31/05/18</v>
      </c>
    </row>
    <row r="785" spans="1:12" x14ac:dyDescent="0.25">
      <c r="A785" t="s">
        <v>3615</v>
      </c>
      <c r="H785" s="41">
        <f t="shared" si="64"/>
        <v>335</v>
      </c>
      <c r="I785" s="41" t="str">
        <f t="shared" si="66"/>
        <v>6486647100001365</v>
      </c>
      <c r="J785" s="41">
        <f t="shared" ref="J785:J848" si="67">LEN(I785)</f>
        <v>16</v>
      </c>
      <c r="K785" s="69" t="str">
        <f t="shared" si="65"/>
        <v>31/05/18, 08:50:29 stephane rodier stephane.rodier@actemium.com 2 €0</v>
      </c>
      <c r="L785" s="70" t="str">
        <f t="shared" ref="L785:L848" si="68">IFERROR(MID(K785,1,FIND(",",K785,1)-1),"")</f>
        <v>31/05/18</v>
      </c>
    </row>
    <row r="786" spans="1:12" x14ac:dyDescent="0.25">
      <c r="A786" t="s">
        <v>3616</v>
      </c>
      <c r="H786" s="41">
        <f t="shared" si="64"/>
        <v>324</v>
      </c>
      <c r="I786" s="41" t="str">
        <f t="shared" si="66"/>
        <v>6486647100001364</v>
      </c>
      <c r="J786" s="41">
        <f t="shared" si="67"/>
        <v>16</v>
      </c>
      <c r="K786" s="69" t="str">
        <f t="shared" si="65"/>
        <v>31/05/18, 08:04:12 Vincent PASCAL vincent.pascal@actemium.com 12 €18.35</v>
      </c>
      <c r="L786" s="70" t="str">
        <f t="shared" si="68"/>
        <v>31/05/18</v>
      </c>
    </row>
    <row r="787" spans="1:12" x14ac:dyDescent="0.25">
      <c r="A787" t="s">
        <v>3617</v>
      </c>
      <c r="H787" s="41">
        <f t="shared" si="64"/>
        <v>343</v>
      </c>
      <c r="I787" s="41" t="str">
        <f t="shared" si="66"/>
        <v>6486647100001363</v>
      </c>
      <c r="J787" s="41">
        <f t="shared" si="67"/>
        <v>16</v>
      </c>
      <c r="K787" s="69" t="str">
        <f t="shared" si="65"/>
        <v>31/05/18, 07:10:20 florian saisset florian.saisset@actemium.com 1 €0</v>
      </c>
      <c r="L787" s="70" t="str">
        <f t="shared" si="68"/>
        <v>31/05/18</v>
      </c>
    </row>
    <row r="788" spans="1:12" x14ac:dyDescent="0.25">
      <c r="A788" t="s">
        <v>3618</v>
      </c>
      <c r="H788" s="41">
        <f t="shared" si="64"/>
        <v>347</v>
      </c>
      <c r="I788" s="41" t="str">
        <f t="shared" si="66"/>
        <v>6486647100001362</v>
      </c>
      <c r="J788" s="41">
        <f t="shared" si="67"/>
        <v>16</v>
      </c>
      <c r="K788" s="69" t="str">
        <f t="shared" si="65"/>
        <v>31/05/18, 06:00:34 stephane mirouze stephane.mirouze@actemium.com 1 €13.32</v>
      </c>
      <c r="L788" s="70" t="str">
        <f t="shared" si="68"/>
        <v>31/05/18</v>
      </c>
    </row>
    <row r="789" spans="1:12" x14ac:dyDescent="0.25">
      <c r="A789" t="s">
        <v>3619</v>
      </c>
      <c r="H789" s="41">
        <f t="shared" si="64"/>
        <v>308</v>
      </c>
      <c r="I789" s="41" t="str">
        <f t="shared" si="66"/>
        <v>6486647100001361</v>
      </c>
      <c r="J789" s="41">
        <f t="shared" si="67"/>
        <v>16</v>
      </c>
      <c r="K789" s="69" t="str">
        <f t="shared" si="65"/>
        <v>30/05/18, 13:40:15 alexis tamowski alexis.tamowski@cegelec.com 10 €0</v>
      </c>
      <c r="L789" s="70" t="str">
        <f t="shared" si="68"/>
        <v>30/05/18</v>
      </c>
    </row>
    <row r="790" spans="1:12" x14ac:dyDescent="0.25">
      <c r="A790" t="s">
        <v>3620</v>
      </c>
      <c r="H790" s="41">
        <f t="shared" si="64"/>
        <v>329</v>
      </c>
      <c r="I790" s="41" t="str">
        <f t="shared" si="66"/>
        <v>6486647100001361</v>
      </c>
      <c r="J790" s="41">
        <f t="shared" si="67"/>
        <v>16</v>
      </c>
      <c r="K790" s="69" t="str">
        <f t="shared" si="65"/>
        <v>30/05/18, 13:40:15 alexis tamowski alexis.tamowski@cegelec.com 1 €59.5</v>
      </c>
      <c r="L790" s="70" t="str">
        <f t="shared" si="68"/>
        <v>30/05/18</v>
      </c>
    </row>
    <row r="791" spans="1:12" x14ac:dyDescent="0.25">
      <c r="A791" t="s">
        <v>3621</v>
      </c>
      <c r="H791" s="41">
        <f t="shared" si="64"/>
        <v>328</v>
      </c>
      <c r="I791" s="41" t="str">
        <f t="shared" si="66"/>
        <v>6486647100001360</v>
      </c>
      <c r="J791" s="41">
        <f t="shared" si="67"/>
        <v>16</v>
      </c>
      <c r="K791" s="69" t="str">
        <f t="shared" si="65"/>
        <v>30/05/18, 13:00:06 Alexis tamowski alexis.tamowski@cegelec.com 1 €59.5</v>
      </c>
      <c r="L791" s="70" t="str">
        <f t="shared" si="68"/>
        <v>30/05/18</v>
      </c>
    </row>
    <row r="792" spans="1:12" x14ac:dyDescent="0.25">
      <c r="A792" t="s">
        <v>3622</v>
      </c>
      <c r="H792" s="41">
        <f t="shared" si="64"/>
        <v>328</v>
      </c>
      <c r="I792" s="41" t="str">
        <f t="shared" si="66"/>
        <v>6486647100001360</v>
      </c>
      <c r="J792" s="41">
        <f t="shared" si="67"/>
        <v>16</v>
      </c>
      <c r="K792" s="69" t="str">
        <f t="shared" si="65"/>
        <v>30/05/18, 13:00:06 Alexis tamowski alexis.tamowski@cegelec.com 1 €59.5</v>
      </c>
      <c r="L792" s="70" t="str">
        <f t="shared" si="68"/>
        <v>30/05/18</v>
      </c>
    </row>
    <row r="793" spans="1:12" x14ac:dyDescent="0.25">
      <c r="A793" t="s">
        <v>3623</v>
      </c>
      <c r="H793" s="41">
        <f t="shared" si="64"/>
        <v>330</v>
      </c>
      <c r="I793" s="41" t="str">
        <f t="shared" si="66"/>
        <v>6486647100001360</v>
      </c>
      <c r="J793" s="41">
        <f t="shared" si="67"/>
        <v>16</v>
      </c>
      <c r="K793" s="69" t="str">
        <f t="shared" si="65"/>
        <v>30/05/18, 13:00:06 Alexis tamowski alexis.tamowski@cegelec.com 2 €61.5</v>
      </c>
      <c r="L793" s="70" t="str">
        <f t="shared" si="68"/>
        <v>30/05/18</v>
      </c>
    </row>
    <row r="794" spans="1:12" x14ac:dyDescent="0.25">
      <c r="A794" t="s">
        <v>3624</v>
      </c>
      <c r="H794" s="41">
        <f t="shared" si="64"/>
        <v>355</v>
      </c>
      <c r="I794" s="41" t="str">
        <f t="shared" si="66"/>
        <v>6486647100001358</v>
      </c>
      <c r="J794" s="41">
        <f t="shared" si="67"/>
        <v>16</v>
      </c>
      <c r="K794" s="69" t="str">
        <f t="shared" si="65"/>
        <v>30/05/18, 11:35:48 thomas dupuis thomas.dupuis@actemium.com 1 €61.5</v>
      </c>
      <c r="L794" s="70" t="str">
        <f t="shared" si="68"/>
        <v>30/05/18</v>
      </c>
    </row>
    <row r="795" spans="1:12" x14ac:dyDescent="0.25">
      <c r="A795" t="s">
        <v>3625</v>
      </c>
      <c r="H795" s="41">
        <f t="shared" si="64"/>
        <v>338</v>
      </c>
      <c r="I795" s="41" t="str">
        <f t="shared" si="66"/>
        <v>6486647100001357</v>
      </c>
      <c r="J795" s="41">
        <f t="shared" si="67"/>
        <v>16</v>
      </c>
      <c r="K795" s="69" t="str">
        <f t="shared" si="65"/>
        <v>29/05/18, 12:42:06 benjamin cabrignac benjamin.cabrignac@actemium.com 3 €0</v>
      </c>
      <c r="L795" s="70" t="str">
        <f t="shared" si="68"/>
        <v>29/05/18</v>
      </c>
    </row>
    <row r="796" spans="1:12" x14ac:dyDescent="0.25">
      <c r="A796" t="s">
        <v>3626</v>
      </c>
      <c r="H796" s="41">
        <f t="shared" si="64"/>
        <v>344</v>
      </c>
      <c r="I796" s="41" t="str">
        <f t="shared" si="66"/>
        <v>6486647100001357</v>
      </c>
      <c r="J796" s="41">
        <f t="shared" si="67"/>
        <v>16</v>
      </c>
      <c r="K796" s="69" t="str">
        <f t="shared" si="65"/>
        <v>29/05/18, 12:42:06 benjamin cabrignac benjamin.cabrignac@actemium.com 2 €0</v>
      </c>
      <c r="L796" s="70" t="str">
        <f t="shared" si="68"/>
        <v>29/05/18</v>
      </c>
    </row>
    <row r="797" spans="1:12" x14ac:dyDescent="0.25">
      <c r="A797" t="s">
        <v>3627</v>
      </c>
      <c r="H797" s="41">
        <f t="shared" si="64"/>
        <v>366</v>
      </c>
      <c r="I797" s="41" t="str">
        <f t="shared" si="66"/>
        <v>6486647100001356</v>
      </c>
      <c r="J797" s="41">
        <f t="shared" si="67"/>
        <v>16</v>
      </c>
      <c r="K797" s="69" t="str">
        <f t="shared" si="65"/>
        <v>29/05/18, 11:46:31 benjamin cabrignac benjamin.cabrignac@actemium.com 3 €6.64</v>
      </c>
      <c r="L797" s="70" t="str">
        <f t="shared" si="68"/>
        <v>29/05/18</v>
      </c>
    </row>
    <row r="798" spans="1:12" x14ac:dyDescent="0.25">
      <c r="A798" t="s">
        <v>3628</v>
      </c>
      <c r="H798" s="41">
        <f t="shared" si="64"/>
        <v>367</v>
      </c>
      <c r="I798" s="41" t="str">
        <f t="shared" si="66"/>
        <v>6486647100001356</v>
      </c>
      <c r="J798" s="41">
        <f t="shared" si="67"/>
        <v>16</v>
      </c>
      <c r="K798" s="69" t="str">
        <f t="shared" si="65"/>
        <v>29/05/18, 11:46:31 benjamin cabrignac benjamin.cabrignac@actemium.com 3 €6.64</v>
      </c>
      <c r="L798" s="70" t="str">
        <f t="shared" si="68"/>
        <v>29/05/18</v>
      </c>
    </row>
    <row r="799" spans="1:12" x14ac:dyDescent="0.25">
      <c r="A799" t="s">
        <v>3629</v>
      </c>
      <c r="H799" s="41">
        <f t="shared" si="64"/>
        <v>362</v>
      </c>
      <c r="I799" s="41" t="str">
        <f t="shared" si="66"/>
        <v>6486647100001356</v>
      </c>
      <c r="J799" s="41">
        <f t="shared" si="67"/>
        <v>16</v>
      </c>
      <c r="K799" s="69" t="str">
        <f t="shared" si="65"/>
        <v>29/05/18, 11:46:31 benjamin cabrignac benjamin.cabrignac@actemium.com 5 €3.71</v>
      </c>
      <c r="L799" s="70" t="str">
        <f t="shared" si="68"/>
        <v>29/05/18</v>
      </c>
    </row>
    <row r="800" spans="1:12" x14ac:dyDescent="0.25">
      <c r="A800" t="s">
        <v>3630</v>
      </c>
      <c r="H800" s="41">
        <f t="shared" si="64"/>
        <v>363</v>
      </c>
      <c r="I800" s="41" t="str">
        <f t="shared" si="66"/>
        <v>6486647100001356</v>
      </c>
      <c r="J800" s="41">
        <f t="shared" si="67"/>
        <v>16</v>
      </c>
      <c r="K800" s="69" t="str">
        <f t="shared" si="65"/>
        <v>29/05/18, 11:46:31 benjamin cabrignac benjamin.cabrignac@actemium.com 5 €3.71</v>
      </c>
      <c r="L800" s="70" t="str">
        <f t="shared" si="68"/>
        <v>29/05/18</v>
      </c>
    </row>
    <row r="801" spans="1:12" x14ac:dyDescent="0.25">
      <c r="A801" t="s">
        <v>3631</v>
      </c>
      <c r="H801" s="41">
        <f t="shared" si="64"/>
        <v>343</v>
      </c>
      <c r="I801" s="41" t="str">
        <f t="shared" si="66"/>
        <v>6486647100001355</v>
      </c>
      <c r="J801" s="41">
        <f t="shared" si="67"/>
        <v>16</v>
      </c>
      <c r="K801" s="69" t="str">
        <f t="shared" si="65"/>
        <v>28/05/18, 08:01:29 Virginie BAUWENS tristan.calmelly.external@airbus.com 2 €0</v>
      </c>
      <c r="L801" s="70" t="str">
        <f t="shared" si="68"/>
        <v>28/05/18</v>
      </c>
    </row>
    <row r="802" spans="1:12" x14ac:dyDescent="0.25">
      <c r="A802" t="s">
        <v>3632</v>
      </c>
      <c r="H802" s="41">
        <f t="shared" si="64"/>
        <v>348</v>
      </c>
      <c r="I802" s="41" t="str">
        <f t="shared" si="66"/>
        <v>6486647100001355</v>
      </c>
      <c r="J802" s="41">
        <f t="shared" si="67"/>
        <v>16</v>
      </c>
      <c r="K802" s="69" t="str">
        <f t="shared" si="65"/>
        <v>28/05/18, 08:01:29 Virginie BAUWENS tristan.calmelly.external@airbus.com 3 €0</v>
      </c>
      <c r="L802" s="70" t="str">
        <f t="shared" si="68"/>
        <v>28/05/18</v>
      </c>
    </row>
    <row r="803" spans="1:12" x14ac:dyDescent="0.25">
      <c r="A803" t="s">
        <v>3633</v>
      </c>
      <c r="H803" s="41">
        <f t="shared" si="64"/>
        <v>343</v>
      </c>
      <c r="I803" s="41" t="str">
        <f t="shared" si="66"/>
        <v>6486647100001354</v>
      </c>
      <c r="J803" s="41">
        <f t="shared" si="67"/>
        <v>16</v>
      </c>
      <c r="K803" s="69" t="str">
        <f t="shared" si="65"/>
        <v>28/05/18, 07:55:33 Ilyes BENMOKHTAR tristan.calmelly.external@airbus.com 2 €0</v>
      </c>
      <c r="L803" s="70" t="str">
        <f t="shared" si="68"/>
        <v>28/05/18</v>
      </c>
    </row>
    <row r="804" spans="1:12" x14ac:dyDescent="0.25">
      <c r="A804" t="s">
        <v>3634</v>
      </c>
      <c r="H804" s="41">
        <f t="shared" si="64"/>
        <v>348</v>
      </c>
      <c r="I804" s="41" t="str">
        <f t="shared" si="66"/>
        <v>6486647100001354</v>
      </c>
      <c r="J804" s="41">
        <f t="shared" si="67"/>
        <v>16</v>
      </c>
      <c r="K804" s="69" t="str">
        <f t="shared" si="65"/>
        <v>28/05/18, 07:55:33 Ilyes BENMOKHTAR tristan.calmelly.external@airbus.com 3 €0</v>
      </c>
      <c r="L804" s="70" t="str">
        <f t="shared" si="68"/>
        <v>28/05/18</v>
      </c>
    </row>
    <row r="805" spans="1:12" x14ac:dyDescent="0.25">
      <c r="A805" t="s">
        <v>3635</v>
      </c>
      <c r="H805" s="41">
        <f t="shared" si="64"/>
        <v>393</v>
      </c>
      <c r="I805" s="41" t="str">
        <f t="shared" si="66"/>
        <v>6486647100001353</v>
      </c>
      <c r="J805" s="41">
        <f t="shared" si="67"/>
        <v>16</v>
      </c>
      <c r="K805" s="69" t="str">
        <f t="shared" si="65"/>
        <v>28/05/18, 07:34:23 Pierric ROUJEAN tristan.calmelly.external@airbus.com 1 €35.2</v>
      </c>
      <c r="L805" s="70" t="str">
        <f t="shared" si="68"/>
        <v>28/05/18</v>
      </c>
    </row>
    <row r="806" spans="1:12" x14ac:dyDescent="0.25">
      <c r="A806" t="s">
        <v>3636</v>
      </c>
      <c r="H806" s="41">
        <f t="shared" si="64"/>
        <v>369</v>
      </c>
      <c r="I806" s="41" t="str">
        <f t="shared" si="66"/>
        <v>6486647100001352</v>
      </c>
      <c r="J806" s="41">
        <f t="shared" si="67"/>
        <v>16</v>
      </c>
      <c r="K806" s="69" t="str">
        <f t="shared" si="65"/>
        <v>25/05/18, 11:55:42 christophe combes christophe.combes.external@airbus.com 1 €61.5</v>
      </c>
      <c r="L806" s="70" t="str">
        <f t="shared" si="68"/>
        <v>25/05/18</v>
      </c>
    </row>
    <row r="807" spans="1:12" x14ac:dyDescent="0.25">
      <c r="A807" t="s">
        <v>3637</v>
      </c>
      <c r="H807" s="41">
        <f t="shared" si="64"/>
        <v>333</v>
      </c>
      <c r="I807" s="41" t="str">
        <f t="shared" si="66"/>
        <v>6486647100001351</v>
      </c>
      <c r="J807" s="41">
        <f t="shared" si="67"/>
        <v>16</v>
      </c>
      <c r="K807" s="69" t="str">
        <f t="shared" si="65"/>
        <v>25/05/18, 06:51:36 suberville christophe christophe.suberville@actemium.com 6 €0</v>
      </c>
      <c r="L807" s="70" t="str">
        <f t="shared" si="68"/>
        <v>25/05/18</v>
      </c>
    </row>
    <row r="808" spans="1:12" x14ac:dyDescent="0.25">
      <c r="A808" t="s">
        <v>3638</v>
      </c>
      <c r="H808" s="41">
        <f t="shared" si="64"/>
        <v>355</v>
      </c>
      <c r="I808" s="41" t="str">
        <f t="shared" si="66"/>
        <v>6486647100001351</v>
      </c>
      <c r="J808" s="41">
        <f t="shared" si="67"/>
        <v>16</v>
      </c>
      <c r="K808" s="69" t="str">
        <f t="shared" si="65"/>
        <v>25/05/18, 06:51:36 suberville christophe christophe.suberville@actemium.com 1 €59.5</v>
      </c>
      <c r="L808" s="70" t="str">
        <f t="shared" si="68"/>
        <v>25/05/18</v>
      </c>
    </row>
    <row r="809" spans="1:12" x14ac:dyDescent="0.25">
      <c r="A809" t="s">
        <v>3639</v>
      </c>
      <c r="H809" s="41">
        <f t="shared" si="64"/>
        <v>375</v>
      </c>
      <c r="I809" s="41" t="str">
        <f t="shared" si="66"/>
        <v>6486647100001351</v>
      </c>
      <c r="J809" s="41">
        <f t="shared" si="67"/>
        <v>16</v>
      </c>
      <c r="K809" s="69" t="str">
        <f t="shared" si="65"/>
        <v>25/05/18, 06:51:36 suberville christophe christophe.suberville@actemium.com 1 €4.26</v>
      </c>
      <c r="L809" s="70" t="str">
        <f t="shared" si="68"/>
        <v>25/05/18</v>
      </c>
    </row>
    <row r="810" spans="1:12" x14ac:dyDescent="0.25">
      <c r="A810" t="s">
        <v>3640</v>
      </c>
      <c r="H810" s="41">
        <f t="shared" si="64"/>
        <v>350</v>
      </c>
      <c r="I810" s="41" t="str">
        <f t="shared" si="66"/>
        <v>6486647100001350</v>
      </c>
      <c r="J810" s="41">
        <f t="shared" si="67"/>
        <v>16</v>
      </c>
      <c r="K810" s="69" t="str">
        <f t="shared" si="65"/>
        <v>25/05/18, 06:34:53 alexandre mourembles alexandre.mourembles@actemium.com 2 €0</v>
      </c>
      <c r="L810" s="70" t="str">
        <f t="shared" si="68"/>
        <v>25/05/18</v>
      </c>
    </row>
    <row r="811" spans="1:12" x14ac:dyDescent="0.25">
      <c r="A811" t="s">
        <v>3641</v>
      </c>
      <c r="H811" s="41">
        <f t="shared" si="64"/>
        <v>350</v>
      </c>
      <c r="I811" s="41" t="str">
        <f t="shared" si="66"/>
        <v>6486647100001350</v>
      </c>
      <c r="J811" s="41">
        <f t="shared" si="67"/>
        <v>16</v>
      </c>
      <c r="K811" s="69" t="str">
        <f t="shared" si="65"/>
        <v>25/05/18, 06:34:53 alexandre mourembles alexandre.mourembles@actemium.com 5 €0</v>
      </c>
      <c r="L811" s="70" t="str">
        <f t="shared" si="68"/>
        <v>25/05/18</v>
      </c>
    </row>
    <row r="812" spans="1:12" x14ac:dyDescent="0.25">
      <c r="A812" t="s">
        <v>3642</v>
      </c>
      <c r="H812" s="41">
        <f t="shared" si="64"/>
        <v>351</v>
      </c>
      <c r="I812" s="41" t="str">
        <f t="shared" si="66"/>
        <v>6486647100001350</v>
      </c>
      <c r="J812" s="41">
        <f t="shared" si="67"/>
        <v>16</v>
      </c>
      <c r="K812" s="69" t="str">
        <f t="shared" si="65"/>
        <v>25/05/18, 06:34:53 alexandre mourembles alexandre.mourembles@actemium.com 3 €0</v>
      </c>
      <c r="L812" s="70" t="str">
        <f t="shared" si="68"/>
        <v>25/05/18</v>
      </c>
    </row>
    <row r="813" spans="1:12" x14ac:dyDescent="0.25">
      <c r="A813" t="s">
        <v>3643</v>
      </c>
      <c r="H813" s="41">
        <f t="shared" si="64"/>
        <v>348</v>
      </c>
      <c r="I813" s="41" t="str">
        <f t="shared" si="66"/>
        <v>6486647100001350</v>
      </c>
      <c r="J813" s="41">
        <f t="shared" si="67"/>
        <v>16</v>
      </c>
      <c r="K813" s="69" t="str">
        <f t="shared" si="65"/>
        <v>25/05/18, 06:34:53 alexandre mourembles alexandre.mourembles@actemium.com 1 €0</v>
      </c>
      <c r="L813" s="70" t="str">
        <f t="shared" si="68"/>
        <v>25/05/18</v>
      </c>
    </row>
    <row r="814" spans="1:12" x14ac:dyDescent="0.25">
      <c r="A814" t="s">
        <v>3644</v>
      </c>
      <c r="H814" s="41">
        <f t="shared" si="64"/>
        <v>348</v>
      </c>
      <c r="I814" s="41" t="str">
        <f t="shared" si="66"/>
        <v>6486647100001350</v>
      </c>
      <c r="J814" s="41">
        <f t="shared" si="67"/>
        <v>16</v>
      </c>
      <c r="K814" s="69" t="str">
        <f t="shared" si="65"/>
        <v>25/05/18, 06:34:53 alexandre mourembles alexandre.mourembles@actemium.com 3 €0</v>
      </c>
      <c r="L814" s="70" t="str">
        <f t="shared" si="68"/>
        <v>25/05/18</v>
      </c>
    </row>
    <row r="815" spans="1:12" x14ac:dyDescent="0.25">
      <c r="A815" t="s">
        <v>3645</v>
      </c>
      <c r="H815" s="41">
        <f t="shared" si="64"/>
        <v>349</v>
      </c>
      <c r="I815" s="41" t="str">
        <f t="shared" si="66"/>
        <v>6486647100001350</v>
      </c>
      <c r="J815" s="41">
        <f t="shared" si="67"/>
        <v>16</v>
      </c>
      <c r="K815" s="69" t="str">
        <f t="shared" si="65"/>
        <v>25/05/18, 06:34:53 alexandre mourembles alexandre.mourembles@actemium.com 1 €0</v>
      </c>
      <c r="L815" s="70" t="str">
        <f t="shared" si="68"/>
        <v>25/05/18</v>
      </c>
    </row>
    <row r="816" spans="1:12" x14ac:dyDescent="0.25">
      <c r="A816" t="s">
        <v>3646</v>
      </c>
      <c r="H816" s="41">
        <f t="shared" si="64"/>
        <v>342</v>
      </c>
      <c r="I816" s="41" t="str">
        <f t="shared" si="66"/>
        <v>6486647100001349</v>
      </c>
      <c r="J816" s="41">
        <f t="shared" si="67"/>
        <v>16</v>
      </c>
      <c r="K816" s="69" t="str">
        <f t="shared" si="65"/>
        <v>24/05/18, 11:46:54 pascal garcia pascal.garcia@pionerr.com 12 €3.71</v>
      </c>
      <c r="L816" s="70" t="str">
        <f t="shared" si="68"/>
        <v>24/05/18</v>
      </c>
    </row>
    <row r="817" spans="1:12" x14ac:dyDescent="0.25">
      <c r="A817" t="s">
        <v>3647</v>
      </c>
      <c r="H817" s="41">
        <f t="shared" si="64"/>
        <v>395</v>
      </c>
      <c r="I817" s="41" t="str">
        <f t="shared" si="66"/>
        <v>6486647100001348</v>
      </c>
      <c r="J817" s="41">
        <f t="shared" si="67"/>
        <v>16</v>
      </c>
      <c r="K817" s="69" t="str">
        <f t="shared" si="65"/>
        <v>24/05/18, 08:34:08 eric sanchez-clary eric.sanchez-clary.external@airbus.com 1 €35.89</v>
      </c>
      <c r="L817" s="70" t="str">
        <f t="shared" si="68"/>
        <v>24/05/18</v>
      </c>
    </row>
    <row r="818" spans="1:12" x14ac:dyDescent="0.25">
      <c r="A818" t="s">
        <v>3648</v>
      </c>
      <c r="H818" s="41">
        <f t="shared" si="64"/>
        <v>370</v>
      </c>
      <c r="I818" s="41" t="str">
        <f t="shared" si="66"/>
        <v>6486647100001347</v>
      </c>
      <c r="J818" s="41">
        <f t="shared" si="67"/>
        <v>16</v>
      </c>
      <c r="K818" s="69" t="str">
        <f t="shared" si="65"/>
        <v>24/05/18, 07:54:06 eric sanchez-clary eric.sanchez-clary.external@airbus.com 10 €6.46</v>
      </c>
      <c r="L818" s="70" t="str">
        <f t="shared" si="68"/>
        <v>24/05/18</v>
      </c>
    </row>
    <row r="819" spans="1:12" x14ac:dyDescent="0.25">
      <c r="A819" t="s">
        <v>3649</v>
      </c>
      <c r="H819" s="41">
        <f t="shared" si="64"/>
        <v>381</v>
      </c>
      <c r="I819" s="41" t="str">
        <f t="shared" si="66"/>
        <v>6486647100001347</v>
      </c>
      <c r="J819" s="41">
        <f t="shared" si="67"/>
        <v>16</v>
      </c>
      <c r="K819" s="69" t="str">
        <f t="shared" si="65"/>
        <v>24/05/18, 07:54:06 eric sanchez-clary eric.sanchez-clary.external@airbus.com 20 €0</v>
      </c>
      <c r="L819" s="70" t="str">
        <f t="shared" si="68"/>
        <v>24/05/18</v>
      </c>
    </row>
    <row r="820" spans="1:12" x14ac:dyDescent="0.25">
      <c r="A820" t="s">
        <v>3650</v>
      </c>
      <c r="H820" s="41">
        <f t="shared" si="64"/>
        <v>381</v>
      </c>
      <c r="I820" s="41" t="str">
        <f t="shared" si="66"/>
        <v>6486647100001347</v>
      </c>
      <c r="J820" s="41">
        <f t="shared" si="67"/>
        <v>16</v>
      </c>
      <c r="K820" s="69" t="str">
        <f t="shared" si="65"/>
        <v>24/05/18, 07:54:06 eric sanchez-clary eric.sanchez-clary.external@airbus.com 180 €3.71</v>
      </c>
      <c r="L820" s="70" t="str">
        <f t="shared" si="68"/>
        <v>24/05/18</v>
      </c>
    </row>
    <row r="821" spans="1:12" x14ac:dyDescent="0.25">
      <c r="A821" t="s">
        <v>3651</v>
      </c>
      <c r="H821" s="41">
        <f t="shared" si="64"/>
        <v>349</v>
      </c>
      <c r="I821" s="41" t="str">
        <f t="shared" si="66"/>
        <v>6486647100001346</v>
      </c>
      <c r="J821" s="41">
        <f t="shared" si="67"/>
        <v>16</v>
      </c>
      <c r="K821" s="69" t="str">
        <f t="shared" si="65"/>
        <v>23/05/18, 14:33:22 Mathieu Cantonet mathieu.cantonnet@actemium.com 3 €0</v>
      </c>
      <c r="L821" s="70" t="str">
        <f t="shared" si="68"/>
        <v>23/05/18</v>
      </c>
    </row>
    <row r="822" spans="1:12" x14ac:dyDescent="0.25">
      <c r="A822" t="s">
        <v>3652</v>
      </c>
      <c r="H822" s="41">
        <f t="shared" si="64"/>
        <v>354</v>
      </c>
      <c r="I822" s="41" t="str">
        <f t="shared" si="66"/>
        <v>6486647100001346</v>
      </c>
      <c r="J822" s="41">
        <f t="shared" si="67"/>
        <v>16</v>
      </c>
      <c r="K822" s="69" t="str">
        <f t="shared" si="65"/>
        <v>23/05/18, 14:33:22 Mathieu Cantonet mathieu.cantonnet@actemium.com 4 €0</v>
      </c>
      <c r="L822" s="70" t="str">
        <f t="shared" si="68"/>
        <v>23/05/18</v>
      </c>
    </row>
    <row r="823" spans="1:12" x14ac:dyDescent="0.25">
      <c r="A823" t="s">
        <v>3653</v>
      </c>
      <c r="H823" s="41">
        <f t="shared" si="64"/>
        <v>357</v>
      </c>
      <c r="I823" s="41" t="str">
        <f t="shared" si="66"/>
        <v>6486647100001346</v>
      </c>
      <c r="J823" s="41">
        <f t="shared" si="67"/>
        <v>16</v>
      </c>
      <c r="K823" s="69" t="str">
        <f t="shared" si="65"/>
        <v>23/05/18, 14:33:22 Mathieu Cantonet mathieu.cantonnet@actemium.com 5 €0</v>
      </c>
      <c r="L823" s="70" t="str">
        <f t="shared" si="68"/>
        <v>23/05/18</v>
      </c>
    </row>
    <row r="824" spans="1:12" x14ac:dyDescent="0.25">
      <c r="A824" t="s">
        <v>3654</v>
      </c>
      <c r="H824" s="41">
        <f t="shared" si="64"/>
        <v>355</v>
      </c>
      <c r="I824" s="41" t="str">
        <f t="shared" si="66"/>
        <v>6486647100001346</v>
      </c>
      <c r="J824" s="41">
        <f t="shared" si="67"/>
        <v>16</v>
      </c>
      <c r="K824" s="69" t="str">
        <f t="shared" si="65"/>
        <v>23/05/18, 14:33:22 Mathieu Cantonet mathieu.cantonnet@actemium.com 2 €0</v>
      </c>
      <c r="L824" s="70" t="str">
        <f t="shared" si="68"/>
        <v>23/05/18</v>
      </c>
    </row>
    <row r="825" spans="1:12" x14ac:dyDescent="0.25">
      <c r="A825" t="s">
        <v>3655</v>
      </c>
      <c r="H825" s="41">
        <f t="shared" si="64"/>
        <v>367</v>
      </c>
      <c r="I825" s="41" t="str">
        <f t="shared" si="66"/>
        <v>6486647100001346</v>
      </c>
      <c r="J825" s="41">
        <f t="shared" si="67"/>
        <v>16</v>
      </c>
      <c r="K825" s="69" t="str">
        <f t="shared" si="65"/>
        <v>23/05/18, 14:33:22 Mathieu Cantonet mathieu.cantonnet@actemium.com 1 €12.9</v>
      </c>
      <c r="L825" s="70" t="str">
        <f t="shared" si="68"/>
        <v>23/05/18</v>
      </c>
    </row>
    <row r="826" spans="1:12" x14ac:dyDescent="0.25">
      <c r="A826" t="s">
        <v>3656</v>
      </c>
      <c r="H826" s="41">
        <f t="shared" si="64"/>
        <v>334</v>
      </c>
      <c r="I826" s="41" t="str">
        <f t="shared" si="66"/>
        <v>6486647100001345</v>
      </c>
      <c r="J826" s="41">
        <f t="shared" si="67"/>
        <v>16</v>
      </c>
      <c r="K826" s="69" t="str">
        <f t="shared" si="65"/>
        <v>17/05/18, 12:28:52 Romain Kruszewski romainq@hotmail.fr 1 €0</v>
      </c>
      <c r="L826" s="70" t="str">
        <f t="shared" si="68"/>
        <v>17/05/18</v>
      </c>
    </row>
    <row r="827" spans="1:12" x14ac:dyDescent="0.25">
      <c r="A827" t="s">
        <v>3657</v>
      </c>
      <c r="H827" s="41">
        <f t="shared" si="64"/>
        <v>334</v>
      </c>
      <c r="I827" s="41" t="str">
        <f t="shared" si="66"/>
        <v>6486647100001344</v>
      </c>
      <c r="J827" s="41">
        <f t="shared" si="67"/>
        <v>16</v>
      </c>
      <c r="K827" s="69" t="str">
        <f t="shared" si="65"/>
        <v>17/05/18, 12:24:10 Romain Kruszewski romainq@hotmail.fr 1 €0</v>
      </c>
      <c r="L827" s="70" t="str">
        <f t="shared" si="68"/>
        <v>17/05/18</v>
      </c>
    </row>
    <row r="828" spans="1:12" x14ac:dyDescent="0.25">
      <c r="A828" t="s">
        <v>3658</v>
      </c>
      <c r="H828" s="41">
        <f t="shared" si="64"/>
        <v>313</v>
      </c>
      <c r="I828" s="41" t="str">
        <f t="shared" si="66"/>
        <v>6486647100001343</v>
      </c>
      <c r="J828" s="41">
        <f t="shared" si="67"/>
        <v>16</v>
      </c>
      <c r="K828" s="69" t="str">
        <f t="shared" si="65"/>
        <v>17/05/18, 12:02:36 Test Romain romainq@hotmail.fr 1 €0</v>
      </c>
      <c r="L828" s="70" t="str">
        <f t="shared" si="68"/>
        <v>17/05/18</v>
      </c>
    </row>
    <row r="829" spans="1:12" x14ac:dyDescent="0.25">
      <c r="A829" t="s">
        <v>3659</v>
      </c>
      <c r="H829" s="41">
        <f t="shared" si="64"/>
        <v>340</v>
      </c>
      <c r="I829" s="41" t="str">
        <f t="shared" si="66"/>
        <v>6486647100001342</v>
      </c>
      <c r="J829" s="41">
        <f t="shared" si="67"/>
        <v>16</v>
      </c>
      <c r="K829" s="69" t="str">
        <f t="shared" si="65"/>
        <v>16/05/18, 15:23:36 EMMANUEL GRIGNON emmanuel.grignon@actemium.com 1 €37.62</v>
      </c>
      <c r="L829" s="70" t="str">
        <f t="shared" si="68"/>
        <v>16/05/18</v>
      </c>
    </row>
    <row r="830" spans="1:12" x14ac:dyDescent="0.25">
      <c r="A830" t="s">
        <v>3660</v>
      </c>
      <c r="H830" s="41">
        <f t="shared" si="64"/>
        <v>313</v>
      </c>
      <c r="I830" s="41" t="str">
        <f t="shared" si="66"/>
        <v>6486647100001341</v>
      </c>
      <c r="J830" s="41">
        <f t="shared" si="67"/>
        <v>16</v>
      </c>
      <c r="K830" s="69" t="str">
        <f t="shared" si="65"/>
        <v>16/05/18, 14:57:16 EMMANUEL GRIGNON emmanuel.grignon@actemium.com 1 €0</v>
      </c>
      <c r="L830" s="70" t="str">
        <f t="shared" si="68"/>
        <v>16/05/18</v>
      </c>
    </row>
    <row r="831" spans="1:12" x14ac:dyDescent="0.25">
      <c r="A831" t="s">
        <v>3661</v>
      </c>
      <c r="H831" s="41">
        <f t="shared" si="64"/>
        <v>348</v>
      </c>
      <c r="I831" s="41" t="str">
        <f t="shared" si="66"/>
        <v>6486647100001341</v>
      </c>
      <c r="J831" s="41">
        <f t="shared" si="67"/>
        <v>16</v>
      </c>
      <c r="K831" s="69" t="str">
        <f t="shared" si="65"/>
        <v>16/05/18, 14:57:16 EMMANUEL GRIGNON emmanuel.grignon@actemium.com 1 €12.9</v>
      </c>
      <c r="L831" s="70" t="str">
        <f t="shared" si="68"/>
        <v>16/05/18</v>
      </c>
    </row>
    <row r="832" spans="1:12" x14ac:dyDescent="0.25">
      <c r="A832" t="s">
        <v>3662</v>
      </c>
      <c r="H832" s="41">
        <f t="shared" si="64"/>
        <v>344</v>
      </c>
      <c r="I832" s="41" t="str">
        <f t="shared" si="66"/>
        <v>6486647100001341</v>
      </c>
      <c r="J832" s="41">
        <f t="shared" si="67"/>
        <v>16</v>
      </c>
      <c r="K832" s="69" t="str">
        <f t="shared" si="65"/>
        <v>16/05/18, 14:57:16 EMMANUEL GRIGNON emmanuel.grignon@actemium.com 1 €10.09</v>
      </c>
      <c r="L832" s="70" t="str">
        <f t="shared" si="68"/>
        <v>16/05/18</v>
      </c>
    </row>
    <row r="833" spans="1:12" x14ac:dyDescent="0.25">
      <c r="A833" t="s">
        <v>3663</v>
      </c>
      <c r="H833" s="41">
        <f t="shared" si="64"/>
        <v>411</v>
      </c>
      <c r="I833" s="41" t="str">
        <f t="shared" si="66"/>
        <v>6486647100001340</v>
      </c>
      <c r="J833" s="41">
        <f t="shared" si="67"/>
        <v>16</v>
      </c>
      <c r="K833" s="69" t="str">
        <f t="shared" si="65"/>
        <v>15/05/18, 08:43:14 Lionel Calmejane lionel.calmejane@actemium.com 1 €59.5</v>
      </c>
      <c r="L833" s="70" t="str">
        <f t="shared" si="68"/>
        <v>15/05/18</v>
      </c>
    </row>
    <row r="834" spans="1:12" x14ac:dyDescent="0.25">
      <c r="A834" t="s">
        <v>3664</v>
      </c>
      <c r="H834" s="41">
        <f t="shared" ref="H834:H897" si="69">LEN(A834)</f>
        <v>339</v>
      </c>
      <c r="I834" s="41" t="str">
        <f t="shared" si="66"/>
        <v>6486647100001339</v>
      </c>
      <c r="J834" s="41">
        <f t="shared" si="67"/>
        <v>16</v>
      </c>
      <c r="K834" s="69" t="str">
        <f t="shared" ref="K834:K897" si="70">IFERROR(TEXT(DATE(RIGHT(MID(A834,FIND("µ",SUBSTITUTE(A834,",","µ",1))+2,FIND("µ",SUBSTITUTE(A834,",","µ",2))-FIND("µ",SUBSTITUTE(A834,",","µ",1))+4),4),MONTH(1&amp;MID(MID(A834,FIND("µ",SUBSTITUTE(A834,",","µ",1))+2,FIND("µ",SUBSTITUTE(A834,",","µ",2))-FIND("µ",SUBSTITUTE(A834,",","µ",1))+4),1,FIND(" ",MID(A834,FIND("µ",SUBSTITUTE(A834,",","µ",1))+2,FIND("µ",SUBSTITUTE(A834,",","µ",2))-FIND("µ",SUBSTITUTE(A834,",","µ",1))+4))-1)),MID(MID(A834,FIND("µ",SUBSTITUTE(A834,",","µ",1))+2,FIND("µ",SUBSTITUTE(A834,",","µ",2))-FIND("µ",SUBSTITUTE(A834,",","µ",1))+4),FIND(" ",MID(A834,FIND("µ",SUBSTITUTE(A834,",","µ",1))+2,FIND("µ",SUBSTITUTE(A834,",","µ",2))-FIND("µ",SUBSTITUTE(A834,",","µ",1))+4))+1,2)),"JJ/MM/AA") &amp;","&amp;" "&amp; TEXT(VALUE(MID(A834,FIND(""",""",A834)+3,10)),"hh:mm:ss")&amp;" "&amp;MID(A834,FIND("µ",SUBSTITUTE(A834,",","µ",4))+2,FIND("µ",SUBSTITUTE(A834,",","µ",5))-FIND("µ",SUBSTITUTE(A834,",","µ",4))-3) &amp;" "&amp;MID(A834,FIND("µ",SUBSTITUTE(A834,",","µ",20))+2,FIND("µ",SUBSTITUTE(A834,",","µ",21))-FIND("µ",SUBSTITUTE(A834,",","µ",20))-3)&amp;" "&amp;MID(A834,FIND("µ",SUBSTITUTE(A834,",","µ",25))+2,FIND("µ",SUBSTITUTE(A834,",","µ",26))-FIND("µ",SUBSTITUTE(A834,",","µ",25))-3)&amp;" "&amp;"€"&amp;MID(A834,FIND("µ",SUBSTITUTE(A834,",","µ",26))+2,FIND("µ",SUBSTITUTE(A834,",","µ",27))-FIND("µ",SUBSTITUTE(A834,",","µ",26))-3),"NA")</f>
        <v>15/05/18, 06:20:13 eric sanchez-clary eric.sanchez-clary.external@airbus.com 1 €61.5</v>
      </c>
      <c r="L834" s="70" t="str">
        <f t="shared" si="68"/>
        <v>15/05/18</v>
      </c>
    </row>
    <row r="835" spans="1:12" x14ac:dyDescent="0.25">
      <c r="A835" t="s">
        <v>3665</v>
      </c>
      <c r="H835" s="41">
        <f t="shared" si="69"/>
        <v>357</v>
      </c>
      <c r="I835" s="41" t="str">
        <f t="shared" ref="I835:I898" si="71">IFERROR(MID(A835,1,FIND(",",A835,1)-1),"")</f>
        <v>6486647100001339</v>
      </c>
      <c r="J835" s="41">
        <f t="shared" si="67"/>
        <v>16</v>
      </c>
      <c r="K835" s="69" t="str">
        <f t="shared" si="70"/>
        <v>15/05/18, 06:20:13 eric sanchez-clary eric.sanchez-clary.external@airbus.com 120 €3.71</v>
      </c>
      <c r="L835" s="70" t="str">
        <f t="shared" si="68"/>
        <v>15/05/18</v>
      </c>
    </row>
    <row r="836" spans="1:12" x14ac:dyDescent="0.25">
      <c r="A836" t="s">
        <v>3666</v>
      </c>
      <c r="H836" s="41">
        <f t="shared" si="69"/>
        <v>357</v>
      </c>
      <c r="I836" s="41" t="str">
        <f t="shared" si="71"/>
        <v>6486647100001339</v>
      </c>
      <c r="J836" s="41">
        <f t="shared" si="67"/>
        <v>16</v>
      </c>
      <c r="K836" s="69" t="str">
        <f t="shared" si="70"/>
        <v>15/05/18, 06:20:13 eric sanchez-clary eric.sanchez-clary.external@airbus.com 120 €3.71</v>
      </c>
      <c r="L836" s="70" t="str">
        <f t="shared" si="68"/>
        <v>15/05/18</v>
      </c>
    </row>
    <row r="837" spans="1:12" x14ac:dyDescent="0.25">
      <c r="A837" t="s">
        <v>3667</v>
      </c>
      <c r="H837" s="41">
        <f t="shared" si="69"/>
        <v>334</v>
      </c>
      <c r="I837" s="41" t="str">
        <f t="shared" si="71"/>
        <v>6486647100001339</v>
      </c>
      <c r="J837" s="41">
        <f t="shared" si="67"/>
        <v>16</v>
      </c>
      <c r="K837" s="69" t="str">
        <f t="shared" si="70"/>
        <v>15/05/18, 06:20:13 eric sanchez-clary eric.sanchez-clary.external@airbus.com 10 €18.35</v>
      </c>
      <c r="L837" s="70" t="str">
        <f t="shared" si="68"/>
        <v>15/05/18</v>
      </c>
    </row>
    <row r="838" spans="1:12" x14ac:dyDescent="0.25">
      <c r="A838" t="s">
        <v>3668</v>
      </c>
      <c r="H838" s="41">
        <f t="shared" si="69"/>
        <v>350</v>
      </c>
      <c r="I838" s="41" t="str">
        <f t="shared" si="71"/>
        <v>6486647100001339</v>
      </c>
      <c r="J838" s="41">
        <f t="shared" si="67"/>
        <v>16</v>
      </c>
      <c r="K838" s="69" t="str">
        <f t="shared" si="70"/>
        <v>15/05/18, 06:20:13 eric sanchez-clary eric.sanchez-clary.external@airbus.com 1 €39.85</v>
      </c>
      <c r="L838" s="70" t="str">
        <f t="shared" si="68"/>
        <v>15/05/18</v>
      </c>
    </row>
    <row r="839" spans="1:12" x14ac:dyDescent="0.25">
      <c r="A839" t="s">
        <v>3669</v>
      </c>
      <c r="H839" s="41">
        <f t="shared" si="69"/>
        <v>389</v>
      </c>
      <c r="I839" s="41" t="str">
        <f t="shared" si="71"/>
        <v>6486647100001338</v>
      </c>
      <c r="J839" s="41">
        <f t="shared" si="67"/>
        <v>16</v>
      </c>
      <c r="K839" s="69" t="str">
        <f t="shared" si="70"/>
        <v>03/05/18, 14:17:52 jean-luc cebe jean-luc.cebe@actemium.com 2 €14.5</v>
      </c>
      <c r="L839" s="70" t="str">
        <f t="shared" si="68"/>
        <v>03/05/18</v>
      </c>
    </row>
    <row r="840" spans="1:12" x14ac:dyDescent="0.25">
      <c r="A840" t="s">
        <v>3670</v>
      </c>
      <c r="H840" s="41">
        <f t="shared" si="69"/>
        <v>305</v>
      </c>
      <c r="I840" s="41" t="str">
        <f t="shared" si="71"/>
        <v>6486647100001336</v>
      </c>
      <c r="J840" s="41">
        <f t="shared" si="67"/>
        <v>16</v>
      </c>
      <c r="K840" s="69" t="str">
        <f t="shared" si="70"/>
        <v>02/05/18, 11:12:35 benjamin cabrignac benjamin.cabrignac@actemium.com 1 €53.9</v>
      </c>
      <c r="L840" s="70" t="str">
        <f t="shared" si="68"/>
        <v>02/05/18</v>
      </c>
    </row>
    <row r="841" spans="1:12" x14ac:dyDescent="0.25">
      <c r="A841" t="s">
        <v>3671</v>
      </c>
      <c r="H841" s="41">
        <f t="shared" si="69"/>
        <v>324</v>
      </c>
      <c r="I841" s="41" t="str">
        <f t="shared" si="71"/>
        <v>6486647100001336</v>
      </c>
      <c r="J841" s="41">
        <f t="shared" si="67"/>
        <v>16</v>
      </c>
      <c r="K841" s="69" t="str">
        <f t="shared" si="70"/>
        <v>02/05/18, 11:12:35 benjamin cabrignac benjamin.cabrignac@actemium.com 4 €6.59</v>
      </c>
      <c r="L841" s="70" t="str">
        <f t="shared" si="68"/>
        <v>02/05/18</v>
      </c>
    </row>
    <row r="842" spans="1:12" x14ac:dyDescent="0.25">
      <c r="A842" t="s">
        <v>3672</v>
      </c>
      <c r="H842" s="41">
        <f t="shared" si="69"/>
        <v>323</v>
      </c>
      <c r="I842" s="41" t="str">
        <f t="shared" si="71"/>
        <v>6486647100001336</v>
      </c>
      <c r="J842" s="41">
        <f t="shared" si="67"/>
        <v>16</v>
      </c>
      <c r="K842" s="69" t="str">
        <f t="shared" si="70"/>
        <v>02/05/18, 11:12:35 benjamin cabrignac benjamin.cabrignac@actemium.com 10 €5.63</v>
      </c>
      <c r="L842" s="70" t="str">
        <f t="shared" si="68"/>
        <v>02/05/18</v>
      </c>
    </row>
    <row r="843" spans="1:12" x14ac:dyDescent="0.25">
      <c r="A843" t="s">
        <v>3673</v>
      </c>
      <c r="H843" s="41">
        <f t="shared" si="69"/>
        <v>320</v>
      </c>
      <c r="I843" s="41" t="str">
        <f t="shared" si="71"/>
        <v>6486647100001336</v>
      </c>
      <c r="J843" s="41">
        <f t="shared" si="67"/>
        <v>16</v>
      </c>
      <c r="K843" s="69" t="str">
        <f t="shared" si="70"/>
        <v>02/05/18, 11:12:35 benjamin cabrignac benjamin.cabrignac@actemium.com 2 €37.62</v>
      </c>
      <c r="L843" s="70" t="str">
        <f t="shared" si="68"/>
        <v>02/05/18</v>
      </c>
    </row>
    <row r="844" spans="1:12" x14ac:dyDescent="0.25">
      <c r="A844" t="s">
        <v>3674</v>
      </c>
      <c r="H844" s="41">
        <f t="shared" si="69"/>
        <v>334</v>
      </c>
      <c r="I844" s="41" t="str">
        <f t="shared" si="71"/>
        <v>6486647100001336</v>
      </c>
      <c r="J844" s="41">
        <f t="shared" si="67"/>
        <v>16</v>
      </c>
      <c r="K844" s="69" t="str">
        <f t="shared" si="70"/>
        <v>02/05/18, 11:12:35 benjamin cabrignac benjamin.cabrignac@actemium.com 20 €3.71</v>
      </c>
      <c r="L844" s="70" t="str">
        <f t="shared" si="68"/>
        <v>02/05/18</v>
      </c>
    </row>
    <row r="845" spans="1:12" x14ac:dyDescent="0.25">
      <c r="A845" t="s">
        <v>3675</v>
      </c>
      <c r="H845" s="41">
        <f t="shared" si="69"/>
        <v>335</v>
      </c>
      <c r="I845" s="41" t="str">
        <f t="shared" si="71"/>
        <v>6486647100001336</v>
      </c>
      <c r="J845" s="41">
        <f t="shared" si="67"/>
        <v>16</v>
      </c>
      <c r="K845" s="69" t="str">
        <f t="shared" si="70"/>
        <v>02/05/18, 11:12:35 benjamin cabrignac benjamin.cabrignac@actemium.com 20 €3.71</v>
      </c>
      <c r="L845" s="70" t="str">
        <f t="shared" si="68"/>
        <v>02/05/18</v>
      </c>
    </row>
    <row r="846" spans="1:12" x14ac:dyDescent="0.25">
      <c r="A846" t="s">
        <v>3676</v>
      </c>
      <c r="H846" s="41">
        <f t="shared" si="69"/>
        <v>305</v>
      </c>
      <c r="I846" s="41" t="str">
        <f t="shared" si="71"/>
        <v>6486647100001335</v>
      </c>
      <c r="J846" s="41">
        <f t="shared" si="67"/>
        <v>16</v>
      </c>
      <c r="K846" s="69" t="str">
        <f t="shared" si="70"/>
        <v>02/05/18, 11:10:19 benjamin cabrignac benjamin.cabrignac@actemium.com 1 €53.9</v>
      </c>
      <c r="L846" s="70" t="str">
        <f t="shared" si="68"/>
        <v>02/05/18</v>
      </c>
    </row>
    <row r="847" spans="1:12" x14ac:dyDescent="0.25">
      <c r="A847" t="s">
        <v>3677</v>
      </c>
      <c r="H847" s="41">
        <f t="shared" si="69"/>
        <v>336</v>
      </c>
      <c r="I847" s="41" t="str">
        <f t="shared" si="71"/>
        <v>6486647100001335</v>
      </c>
      <c r="J847" s="41">
        <f t="shared" si="67"/>
        <v>16</v>
      </c>
      <c r="K847" s="69" t="str">
        <f t="shared" si="70"/>
        <v>02/05/18, 11:10:19 benjamin cabrignac benjamin.cabrignac@actemium.com 6 €3.17</v>
      </c>
      <c r="L847" s="70" t="str">
        <f t="shared" si="68"/>
        <v>02/05/18</v>
      </c>
    </row>
    <row r="848" spans="1:12" x14ac:dyDescent="0.25">
      <c r="A848" t="s">
        <v>3678</v>
      </c>
      <c r="H848" s="41">
        <f t="shared" si="69"/>
        <v>324</v>
      </c>
      <c r="I848" s="41" t="str">
        <f t="shared" si="71"/>
        <v>6486647100001335</v>
      </c>
      <c r="J848" s="41">
        <f t="shared" si="67"/>
        <v>16</v>
      </c>
      <c r="K848" s="69" t="str">
        <f t="shared" si="70"/>
        <v>02/05/18, 11:10:19 benjamin cabrignac benjamin.cabrignac@actemium.com 4 €6.59</v>
      </c>
      <c r="L848" s="70" t="str">
        <f t="shared" si="68"/>
        <v>02/05/18</v>
      </c>
    </row>
    <row r="849" spans="1:12" x14ac:dyDescent="0.25">
      <c r="A849" t="s">
        <v>3679</v>
      </c>
      <c r="H849" s="41">
        <f t="shared" si="69"/>
        <v>323</v>
      </c>
      <c r="I849" s="41" t="str">
        <f t="shared" si="71"/>
        <v>6486647100001335</v>
      </c>
      <c r="J849" s="41">
        <f t="shared" ref="J849:J912" si="72">LEN(I849)</f>
        <v>16</v>
      </c>
      <c r="K849" s="69" t="str">
        <f t="shared" si="70"/>
        <v>02/05/18, 11:10:19 benjamin cabrignac benjamin.cabrignac@actemium.com 10 €5.63</v>
      </c>
      <c r="L849" s="70" t="str">
        <f t="shared" ref="L849:L912" si="73">IFERROR(MID(K849,1,FIND(",",K849,1)-1),"")</f>
        <v>02/05/18</v>
      </c>
    </row>
    <row r="850" spans="1:12" x14ac:dyDescent="0.25">
      <c r="A850" t="s">
        <v>3680</v>
      </c>
      <c r="H850" s="41">
        <f t="shared" si="69"/>
        <v>320</v>
      </c>
      <c r="I850" s="41" t="str">
        <f t="shared" si="71"/>
        <v>6486647100001335</v>
      </c>
      <c r="J850" s="41">
        <f t="shared" si="72"/>
        <v>16</v>
      </c>
      <c r="K850" s="69" t="str">
        <f t="shared" si="70"/>
        <v>02/05/18, 11:10:19 benjamin cabrignac benjamin.cabrignac@actemium.com 2 €37.62</v>
      </c>
      <c r="L850" s="70" t="str">
        <f t="shared" si="73"/>
        <v>02/05/18</v>
      </c>
    </row>
    <row r="851" spans="1:12" x14ac:dyDescent="0.25">
      <c r="A851" t="s">
        <v>3681</v>
      </c>
      <c r="H851" s="41">
        <f t="shared" si="69"/>
        <v>334</v>
      </c>
      <c r="I851" s="41" t="str">
        <f t="shared" si="71"/>
        <v>6486647100001335</v>
      </c>
      <c r="J851" s="41">
        <f t="shared" si="72"/>
        <v>16</v>
      </c>
      <c r="K851" s="69" t="str">
        <f t="shared" si="70"/>
        <v>02/05/18, 11:10:19 benjamin cabrignac benjamin.cabrignac@actemium.com 20 €3.71</v>
      </c>
      <c r="L851" s="70" t="str">
        <f t="shared" si="73"/>
        <v>02/05/18</v>
      </c>
    </row>
    <row r="852" spans="1:12" x14ac:dyDescent="0.25">
      <c r="A852" t="s">
        <v>3682</v>
      </c>
      <c r="H852" s="41">
        <f t="shared" si="69"/>
        <v>335</v>
      </c>
      <c r="I852" s="41" t="str">
        <f t="shared" si="71"/>
        <v>6486647100001335</v>
      </c>
      <c r="J852" s="41">
        <f t="shared" si="72"/>
        <v>16</v>
      </c>
      <c r="K852" s="69" t="str">
        <f t="shared" si="70"/>
        <v>02/05/18, 11:10:19 benjamin cabrignac benjamin.cabrignac@actemium.com 20 €3.71</v>
      </c>
      <c r="L852" s="70" t="str">
        <f t="shared" si="73"/>
        <v>02/05/18</v>
      </c>
    </row>
    <row r="853" spans="1:12" x14ac:dyDescent="0.25">
      <c r="A853" t="s">
        <v>3683</v>
      </c>
      <c r="H853" s="41">
        <f t="shared" si="69"/>
        <v>325</v>
      </c>
      <c r="I853" s="41" t="str">
        <f t="shared" si="71"/>
        <v>6486647100001334</v>
      </c>
      <c r="J853" s="41">
        <f t="shared" si="72"/>
        <v>16</v>
      </c>
      <c r="K853" s="69" t="str">
        <f t="shared" si="70"/>
        <v>02/05/18, 05:53:24 DRAGNE Francis francis.dragne@actemium.com 1 €59.5</v>
      </c>
      <c r="L853" s="70" t="str">
        <f t="shared" si="73"/>
        <v>02/05/18</v>
      </c>
    </row>
    <row r="854" spans="1:12" x14ac:dyDescent="0.25">
      <c r="A854" t="s">
        <v>3507</v>
      </c>
      <c r="H854" s="41">
        <f t="shared" si="69"/>
        <v>322</v>
      </c>
      <c r="I854" s="41" t="str">
        <f t="shared" si="71"/>
        <v>6486647100001333</v>
      </c>
      <c r="J854" s="41">
        <f t="shared" si="72"/>
        <v>16</v>
      </c>
      <c r="K854" s="69" t="str">
        <f t="shared" si="70"/>
        <v>30/04/18, 08:12:19 christophe combes christophe.combes.external@airbus.com 1 €59.5</v>
      </c>
      <c r="L854" s="70" t="str">
        <f t="shared" si="73"/>
        <v>30/04/18</v>
      </c>
    </row>
    <row r="855" spans="1:12" x14ac:dyDescent="0.25">
      <c r="A855" t="s">
        <v>3508</v>
      </c>
      <c r="H855" s="41">
        <f t="shared" si="69"/>
        <v>324</v>
      </c>
      <c r="I855" s="41" t="str">
        <f t="shared" si="71"/>
        <v>6486647100001333</v>
      </c>
      <c r="J855" s="41">
        <f t="shared" si="72"/>
        <v>16</v>
      </c>
      <c r="K855" s="69" t="str">
        <f t="shared" si="70"/>
        <v>30/04/18, 08:12:19 christophe combes christophe.combes.external@airbus.com 1 €61.5</v>
      </c>
      <c r="L855" s="70" t="str">
        <f t="shared" si="73"/>
        <v>30/04/18</v>
      </c>
    </row>
    <row r="856" spans="1:12" x14ac:dyDescent="0.25">
      <c r="A856" t="s">
        <v>3509</v>
      </c>
      <c r="H856" s="41">
        <f t="shared" si="69"/>
        <v>398</v>
      </c>
      <c r="I856" s="41" t="str">
        <f t="shared" si="71"/>
        <v>6486647100001332</v>
      </c>
      <c r="J856" s="41">
        <f t="shared" si="72"/>
        <v>16</v>
      </c>
      <c r="K856" s="69" t="str">
        <f t="shared" si="70"/>
        <v>30/04/18, 07:04:38 Fabien GAYRAUD tristan.calmelly.external@airbus.com 1 €14.5</v>
      </c>
      <c r="L856" s="70" t="str">
        <f t="shared" si="73"/>
        <v>30/04/18</v>
      </c>
    </row>
    <row r="857" spans="1:12" x14ac:dyDescent="0.25">
      <c r="A857" t="s">
        <v>3510</v>
      </c>
      <c r="H857" s="41">
        <f t="shared" si="69"/>
        <v>370</v>
      </c>
      <c r="I857" s="41" t="str">
        <f t="shared" si="71"/>
        <v>6486647100001331</v>
      </c>
      <c r="J857" s="41">
        <f t="shared" si="72"/>
        <v>16</v>
      </c>
      <c r="K857" s="69" t="str">
        <f t="shared" si="70"/>
        <v>26/04/18, 11:42:24 jean-luc CEBE jean-luc.cebe@actemium.com 4 €14.5</v>
      </c>
      <c r="L857" s="70" t="str">
        <f t="shared" si="73"/>
        <v>26/04/18</v>
      </c>
    </row>
    <row r="858" spans="1:12" x14ac:dyDescent="0.25">
      <c r="A858" t="s">
        <v>3511</v>
      </c>
      <c r="H858" s="41">
        <f t="shared" si="69"/>
        <v>326</v>
      </c>
      <c r="I858" s="41" t="str">
        <f t="shared" si="71"/>
        <v>6486647100001330</v>
      </c>
      <c r="J858" s="41">
        <f t="shared" si="72"/>
        <v>16</v>
      </c>
      <c r="K858" s="69" t="str">
        <f t="shared" si="70"/>
        <v>26/04/18, 08:20:57 romain VERGNES Dotation suite L Quillere 1 €61.5</v>
      </c>
      <c r="L858" s="70" t="str">
        <f t="shared" si="73"/>
        <v>26/04/18</v>
      </c>
    </row>
    <row r="859" spans="1:12" x14ac:dyDescent="0.25">
      <c r="A859" t="s">
        <v>3512</v>
      </c>
      <c r="H859" s="41">
        <f t="shared" si="69"/>
        <v>315</v>
      </c>
      <c r="I859" s="41" t="str">
        <f t="shared" si="71"/>
        <v>6486647100001329</v>
      </c>
      <c r="J859" s="41">
        <f t="shared" si="72"/>
        <v>16</v>
      </c>
      <c r="K859" s="69" t="str">
        <f t="shared" si="70"/>
        <v>26/04/18, 08:18:27 Romain VERGNES romain.vergnes@actemium.com 5 €0</v>
      </c>
      <c r="L859" s="70" t="str">
        <f t="shared" si="73"/>
        <v>26/04/18</v>
      </c>
    </row>
    <row r="860" spans="1:12" x14ac:dyDescent="0.25">
      <c r="A860" t="s">
        <v>3513</v>
      </c>
      <c r="H860" s="41">
        <f t="shared" si="69"/>
        <v>307</v>
      </c>
      <c r="I860" s="41" t="str">
        <f t="shared" si="71"/>
        <v>6486647100001329</v>
      </c>
      <c r="J860" s="41">
        <f t="shared" si="72"/>
        <v>16</v>
      </c>
      <c r="K860" s="69" t="str">
        <f t="shared" si="70"/>
        <v>26/04/18, 08:18:27 Romain VERGNES romain.vergnes@actemium.com 4 €0</v>
      </c>
      <c r="L860" s="70" t="str">
        <f t="shared" si="73"/>
        <v>26/04/18</v>
      </c>
    </row>
    <row r="861" spans="1:12" x14ac:dyDescent="0.25">
      <c r="A861" t="s">
        <v>3514</v>
      </c>
      <c r="H861" s="41">
        <f t="shared" si="69"/>
        <v>312</v>
      </c>
      <c r="I861" s="41" t="str">
        <f t="shared" si="71"/>
        <v>6486647100001329</v>
      </c>
      <c r="J861" s="41">
        <f t="shared" si="72"/>
        <v>16</v>
      </c>
      <c r="K861" s="69" t="str">
        <f t="shared" si="70"/>
        <v>26/04/18, 08:18:27 Romain VERGNES romain.vergnes@actemium.com 5 €0</v>
      </c>
      <c r="L861" s="70" t="str">
        <f t="shared" si="73"/>
        <v>26/04/18</v>
      </c>
    </row>
    <row r="862" spans="1:12" x14ac:dyDescent="0.25">
      <c r="A862" t="s">
        <v>3515</v>
      </c>
      <c r="H862" s="41">
        <f t="shared" si="69"/>
        <v>384</v>
      </c>
      <c r="I862" s="41" t="str">
        <f t="shared" si="71"/>
        <v>6486647100001328</v>
      </c>
      <c r="J862" s="41">
        <f t="shared" si="72"/>
        <v>16</v>
      </c>
      <c r="K862" s="69" t="str">
        <f t="shared" si="70"/>
        <v>25/04/18, 13:28:34 Johan DIJOUX tristan.calmelly.external@airbus.com 3 €0</v>
      </c>
      <c r="L862" s="70" t="str">
        <f t="shared" si="73"/>
        <v>25/04/18</v>
      </c>
    </row>
    <row r="863" spans="1:12" x14ac:dyDescent="0.25">
      <c r="A863" t="s">
        <v>3516</v>
      </c>
      <c r="H863" s="41">
        <f t="shared" si="69"/>
        <v>381</v>
      </c>
      <c r="I863" s="41" t="str">
        <f t="shared" si="71"/>
        <v>6486647100001327</v>
      </c>
      <c r="J863" s="41">
        <f t="shared" si="72"/>
        <v>16</v>
      </c>
      <c r="K863" s="69" t="str">
        <f t="shared" si="70"/>
        <v>25/04/18, 13:23:27 Jean-Louis NGUYEN tristan.calmelly.external@airbus.com 3 €0</v>
      </c>
      <c r="L863" s="70" t="str">
        <f t="shared" si="73"/>
        <v>25/04/18</v>
      </c>
    </row>
    <row r="864" spans="1:12" x14ac:dyDescent="0.25">
      <c r="A864" t="s">
        <v>3517</v>
      </c>
      <c r="H864" s="41">
        <f t="shared" si="69"/>
        <v>382</v>
      </c>
      <c r="I864" s="41" t="str">
        <f t="shared" si="71"/>
        <v>6486647100001326</v>
      </c>
      <c r="J864" s="41">
        <f t="shared" si="72"/>
        <v>16</v>
      </c>
      <c r="K864" s="69" t="str">
        <f t="shared" si="70"/>
        <v>25/04/18, 13:16:06 Jean-Louis NGUYEN tristan.calmelly.external@airbus.com 1 €35.2</v>
      </c>
      <c r="L864" s="70" t="str">
        <f t="shared" si="73"/>
        <v>25/04/18</v>
      </c>
    </row>
    <row r="865" spans="1:12" x14ac:dyDescent="0.25">
      <c r="A865" t="s">
        <v>3518</v>
      </c>
      <c r="H865" s="41">
        <f t="shared" si="69"/>
        <v>371</v>
      </c>
      <c r="I865" s="41" t="str">
        <f t="shared" si="71"/>
        <v>6486647100001325</v>
      </c>
      <c r="J865" s="41">
        <f t="shared" si="72"/>
        <v>16</v>
      </c>
      <c r="K865" s="69" t="str">
        <f t="shared" si="70"/>
        <v>25/04/18, 06:58:45 Tristan CALMELLY tristan.calmelly.external@airbus.com 1 €35.2</v>
      </c>
      <c r="L865" s="70" t="str">
        <f t="shared" si="73"/>
        <v>25/04/18</v>
      </c>
    </row>
    <row r="866" spans="1:12" x14ac:dyDescent="0.25">
      <c r="A866" t="s">
        <v>3519</v>
      </c>
      <c r="H866" s="41">
        <f t="shared" si="69"/>
        <v>351</v>
      </c>
      <c r="I866" s="41" t="str">
        <f t="shared" si="71"/>
        <v>6486647100001324</v>
      </c>
      <c r="J866" s="41">
        <f t="shared" si="72"/>
        <v>16</v>
      </c>
      <c r="K866" s="69" t="str">
        <f t="shared" si="70"/>
        <v>24/04/18, 14:45:01 Romain Kruszewski romain.kruszewski@actemium.com 1 €0</v>
      </c>
      <c r="L866" s="70" t="str">
        <f t="shared" si="73"/>
        <v>24/04/18</v>
      </c>
    </row>
    <row r="867" spans="1:12" x14ac:dyDescent="0.25">
      <c r="A867" t="s">
        <v>3520</v>
      </c>
      <c r="H867" s="41">
        <f t="shared" si="69"/>
        <v>354</v>
      </c>
      <c r="I867" s="41" t="str">
        <f t="shared" si="71"/>
        <v>6486647100001323</v>
      </c>
      <c r="J867" s="41">
        <f t="shared" si="72"/>
        <v>16</v>
      </c>
      <c r="K867" s="69" t="str">
        <f t="shared" si="70"/>
        <v>24/04/18, 14:36:49 Romain Kruszewski romain.kruszewski@actemium.com 1 €0</v>
      </c>
      <c r="L867" s="70" t="str">
        <f t="shared" si="73"/>
        <v>24/04/18</v>
      </c>
    </row>
    <row r="868" spans="1:12" x14ac:dyDescent="0.25">
      <c r="A868" t="s">
        <v>3521</v>
      </c>
      <c r="H868" s="41">
        <f t="shared" si="69"/>
        <v>291</v>
      </c>
      <c r="I868" s="41" t="str">
        <f t="shared" si="71"/>
        <v>6486647100001322</v>
      </c>
      <c r="J868" s="41">
        <f t="shared" si="72"/>
        <v>16</v>
      </c>
      <c r="K868" s="69" t="str">
        <f t="shared" si="70"/>
        <v>23/04/18, 07:21:36 Benoit Grein benoit.grein@actemium.com 1 €35.2</v>
      </c>
      <c r="L868" s="70" t="str">
        <f t="shared" si="73"/>
        <v>23/04/18</v>
      </c>
    </row>
    <row r="869" spans="1:12" x14ac:dyDescent="0.25">
      <c r="A869" t="s">
        <v>3522</v>
      </c>
      <c r="H869" s="41">
        <f t="shared" si="69"/>
        <v>260</v>
      </c>
      <c r="I869" s="41" t="str">
        <f t="shared" si="71"/>
        <v>6486647100001321</v>
      </c>
      <c r="J869" s="41">
        <f t="shared" si="72"/>
        <v>16</v>
      </c>
      <c r="K869" s="69" t="str">
        <f t="shared" si="70"/>
        <v>23/04/18, 07:10:56 Benoit Grein benoit.grein@actemium.com 5 €0</v>
      </c>
      <c r="L869" s="70" t="str">
        <f t="shared" si="73"/>
        <v>23/04/18</v>
      </c>
    </row>
    <row r="870" spans="1:12" x14ac:dyDescent="0.25">
      <c r="A870" t="s">
        <v>3523</v>
      </c>
      <c r="H870" s="41">
        <f t="shared" si="69"/>
        <v>300</v>
      </c>
      <c r="I870" s="41" t="str">
        <f t="shared" si="71"/>
        <v>6486647100001321</v>
      </c>
      <c r="J870" s="41">
        <f t="shared" si="72"/>
        <v>16</v>
      </c>
      <c r="K870" s="69" t="str">
        <f t="shared" si="70"/>
        <v>23/04/18, 07:10:56 Benoit Grein benoit.grein@actemium.com 5 €3.71</v>
      </c>
      <c r="L870" s="70" t="str">
        <f t="shared" si="73"/>
        <v>23/04/18</v>
      </c>
    </row>
    <row r="871" spans="1:12" x14ac:dyDescent="0.25">
      <c r="A871" t="s">
        <v>3524</v>
      </c>
      <c r="H871" s="41">
        <f t="shared" si="69"/>
        <v>300</v>
      </c>
      <c r="I871" s="41" t="str">
        <f t="shared" si="71"/>
        <v>6486647100001321</v>
      </c>
      <c r="J871" s="41">
        <f t="shared" si="72"/>
        <v>16</v>
      </c>
      <c r="K871" s="69" t="str">
        <f t="shared" si="70"/>
        <v>23/04/18, 07:10:56 Benoit Grein benoit.grein@actemium.com 5 €3.71</v>
      </c>
      <c r="L871" s="70" t="str">
        <f t="shared" si="73"/>
        <v>23/04/18</v>
      </c>
    </row>
    <row r="872" spans="1:12" x14ac:dyDescent="0.25">
      <c r="A872" t="s">
        <v>3525</v>
      </c>
      <c r="H872" s="41">
        <f t="shared" si="69"/>
        <v>301</v>
      </c>
      <c r="I872" s="41" t="str">
        <f t="shared" si="71"/>
        <v>6486647100001321</v>
      </c>
      <c r="J872" s="41">
        <f t="shared" si="72"/>
        <v>16</v>
      </c>
      <c r="K872" s="69" t="str">
        <f t="shared" si="70"/>
        <v>23/04/18, 07:10:56 Benoit Grein benoit.grein@actemium.com 5 €3.71</v>
      </c>
      <c r="L872" s="70" t="str">
        <f t="shared" si="73"/>
        <v>23/04/18</v>
      </c>
    </row>
    <row r="873" spans="1:12" x14ac:dyDescent="0.25">
      <c r="A873" t="s">
        <v>3526</v>
      </c>
      <c r="H873" s="41">
        <f t="shared" si="69"/>
        <v>286</v>
      </c>
      <c r="I873" s="41" t="str">
        <f t="shared" si="71"/>
        <v>6486647100001321</v>
      </c>
      <c r="J873" s="41">
        <f t="shared" si="72"/>
        <v>16</v>
      </c>
      <c r="K873" s="69" t="str">
        <f t="shared" si="70"/>
        <v>23/04/18, 07:10:56 Benoit Grein benoit.grein@actemium.com 5 €3.95</v>
      </c>
      <c r="L873" s="70" t="str">
        <f t="shared" si="73"/>
        <v>23/04/18</v>
      </c>
    </row>
    <row r="874" spans="1:12" x14ac:dyDescent="0.25">
      <c r="A874" t="s">
        <v>3527</v>
      </c>
      <c r="H874" s="41">
        <f t="shared" si="69"/>
        <v>295</v>
      </c>
      <c r="I874" s="41" t="str">
        <f t="shared" si="71"/>
        <v>6486647100001321</v>
      </c>
      <c r="J874" s="41">
        <f t="shared" si="72"/>
        <v>16</v>
      </c>
      <c r="K874" s="69" t="str">
        <f t="shared" si="70"/>
        <v>23/04/18, 07:10:56 Benoit Grein benoit.grein@actemium.com 3 €12.9</v>
      </c>
      <c r="L874" s="70" t="str">
        <f t="shared" si="73"/>
        <v>23/04/18</v>
      </c>
    </row>
    <row r="875" spans="1:12" x14ac:dyDescent="0.25">
      <c r="A875" t="s">
        <v>3528</v>
      </c>
      <c r="H875" s="41">
        <f t="shared" si="69"/>
        <v>289</v>
      </c>
      <c r="I875" s="41" t="str">
        <f t="shared" si="71"/>
        <v>6486647100001321</v>
      </c>
      <c r="J875" s="41">
        <f t="shared" si="72"/>
        <v>16</v>
      </c>
      <c r="K875" s="69" t="str">
        <f t="shared" si="70"/>
        <v>23/04/18, 07:10:56 Benoit Grein benoit.grein@actemium.com 5 €5.63</v>
      </c>
      <c r="L875" s="70" t="str">
        <f t="shared" si="73"/>
        <v>23/04/18</v>
      </c>
    </row>
    <row r="876" spans="1:12" x14ac:dyDescent="0.25">
      <c r="A876" t="s">
        <v>3529</v>
      </c>
      <c r="H876" s="41">
        <f t="shared" si="69"/>
        <v>371</v>
      </c>
      <c r="I876" s="41" t="str">
        <f t="shared" si="71"/>
        <v>6486647100001320</v>
      </c>
      <c r="J876" s="41">
        <f t="shared" si="72"/>
        <v>16</v>
      </c>
      <c r="K876" s="69" t="str">
        <f t="shared" si="70"/>
        <v>20/04/18, 06:35:01 Jérôme BACHELERY jerome.bachelery@actemium.com 1 €59.5</v>
      </c>
      <c r="L876" s="70" t="str">
        <f t="shared" si="73"/>
        <v>20/04/18</v>
      </c>
    </row>
    <row r="877" spans="1:12" x14ac:dyDescent="0.25">
      <c r="A877" t="s">
        <v>3530</v>
      </c>
      <c r="H877" s="41">
        <f t="shared" si="69"/>
        <v>296</v>
      </c>
      <c r="I877" s="41" t="str">
        <f t="shared" si="71"/>
        <v>6486647100001319</v>
      </c>
      <c r="J877" s="41">
        <f t="shared" si="72"/>
        <v>16</v>
      </c>
      <c r="K877" s="69" t="str">
        <f t="shared" si="70"/>
        <v>19/04/18, 12:50:07 vincent davantes vincent.davantes@actemium.com 1 €59.5</v>
      </c>
      <c r="L877" s="70" t="str">
        <f t="shared" si="73"/>
        <v>19/04/18</v>
      </c>
    </row>
    <row r="878" spans="1:12" x14ac:dyDescent="0.25">
      <c r="A878" t="s">
        <v>3531</v>
      </c>
      <c r="H878" s="41">
        <f t="shared" si="69"/>
        <v>298</v>
      </c>
      <c r="I878" s="41" t="str">
        <f t="shared" si="71"/>
        <v>6486647100001319</v>
      </c>
      <c r="J878" s="41">
        <f t="shared" si="72"/>
        <v>16</v>
      </c>
      <c r="K878" s="69" t="str">
        <f t="shared" si="70"/>
        <v>19/04/18, 12:50:07 vincent davantes vincent.davantes@actemium.com 1 €61.5</v>
      </c>
      <c r="L878" s="70" t="str">
        <f t="shared" si="73"/>
        <v>19/04/18</v>
      </c>
    </row>
    <row r="879" spans="1:12" x14ac:dyDescent="0.25">
      <c r="A879" t="s">
        <v>3532</v>
      </c>
      <c r="H879" s="41">
        <f t="shared" si="69"/>
        <v>317</v>
      </c>
      <c r="I879" s="41" t="str">
        <f t="shared" si="71"/>
        <v>6486647100001319</v>
      </c>
      <c r="J879" s="41">
        <f t="shared" si="72"/>
        <v>16</v>
      </c>
      <c r="K879" s="69" t="str">
        <f t="shared" si="70"/>
        <v>19/04/18, 12:50:07 vincent davantes vincent.davantes@actemium.com 10 €4.26</v>
      </c>
      <c r="L879" s="70" t="str">
        <f t="shared" si="73"/>
        <v>19/04/18</v>
      </c>
    </row>
    <row r="880" spans="1:12" x14ac:dyDescent="0.25">
      <c r="A880" t="s">
        <v>3533</v>
      </c>
      <c r="H880" s="41">
        <f t="shared" si="69"/>
        <v>311</v>
      </c>
      <c r="I880" s="41" t="str">
        <f t="shared" si="71"/>
        <v>6486647100001318</v>
      </c>
      <c r="J880" s="41">
        <f t="shared" si="72"/>
        <v>16</v>
      </c>
      <c r="K880" s="69" t="str">
        <f t="shared" si="70"/>
        <v>18/04/18, 09:12:58 eric sanchez-clary eric.sanchez-clary.external@airbus.com 1 €61.5</v>
      </c>
      <c r="L880" s="70" t="str">
        <f t="shared" si="73"/>
        <v>18/04/18</v>
      </c>
    </row>
    <row r="881" spans="1:12" x14ac:dyDescent="0.25">
      <c r="A881" t="s">
        <v>3534</v>
      </c>
      <c r="H881" s="41">
        <f t="shared" si="69"/>
        <v>314</v>
      </c>
      <c r="I881" s="41" t="str">
        <f t="shared" si="71"/>
        <v>6486647100001318</v>
      </c>
      <c r="J881" s="41">
        <f t="shared" si="72"/>
        <v>16</v>
      </c>
      <c r="K881" s="69" t="str">
        <f t="shared" si="70"/>
        <v>18/04/18, 09:12:58 eric sanchez-clary eric.sanchez-clary.external@airbus.com 60 €3.95</v>
      </c>
      <c r="L881" s="70" t="str">
        <f t="shared" si="73"/>
        <v>18/04/18</v>
      </c>
    </row>
    <row r="882" spans="1:12" x14ac:dyDescent="0.25">
      <c r="A882" t="s">
        <v>3535</v>
      </c>
      <c r="H882" s="41">
        <f t="shared" si="69"/>
        <v>323</v>
      </c>
      <c r="I882" s="41" t="str">
        <f t="shared" si="71"/>
        <v>6486647100001318</v>
      </c>
      <c r="J882" s="41">
        <f t="shared" si="72"/>
        <v>16</v>
      </c>
      <c r="K882" s="69" t="str">
        <f t="shared" si="70"/>
        <v>18/04/18, 09:12:58 eric sanchez-clary eric.sanchez-clary.external@airbus.com 20 €12.9</v>
      </c>
      <c r="L882" s="70" t="str">
        <f t="shared" si="73"/>
        <v>18/04/18</v>
      </c>
    </row>
    <row r="883" spans="1:12" x14ac:dyDescent="0.25">
      <c r="A883" t="s">
        <v>3536</v>
      </c>
      <c r="H883" s="41">
        <f t="shared" si="69"/>
        <v>329</v>
      </c>
      <c r="I883" s="41" t="str">
        <f t="shared" si="71"/>
        <v>6486647100001318</v>
      </c>
      <c r="J883" s="41">
        <f t="shared" si="72"/>
        <v>16</v>
      </c>
      <c r="K883" s="69" t="str">
        <f t="shared" si="70"/>
        <v>18/04/18, 09:12:58 eric sanchez-clary eric.sanchez-clary.external@airbus.com 180 €3.71</v>
      </c>
      <c r="L883" s="70" t="str">
        <f t="shared" si="73"/>
        <v>18/04/18</v>
      </c>
    </row>
    <row r="884" spans="1:12" x14ac:dyDescent="0.25">
      <c r="A884" t="s">
        <v>3537</v>
      </c>
      <c r="H884" s="41">
        <f t="shared" si="69"/>
        <v>328</v>
      </c>
      <c r="I884" s="41" t="str">
        <f t="shared" si="71"/>
        <v>6486647100001318</v>
      </c>
      <c r="J884" s="41">
        <f t="shared" si="72"/>
        <v>16</v>
      </c>
      <c r="K884" s="69" t="str">
        <f t="shared" si="70"/>
        <v>18/04/18, 09:12:58 eric sanchez-clary eric.sanchez-clary.external@airbus.com 96 €3.71</v>
      </c>
      <c r="L884" s="70" t="str">
        <f t="shared" si="73"/>
        <v>18/04/18</v>
      </c>
    </row>
    <row r="885" spans="1:12" x14ac:dyDescent="0.25">
      <c r="A885" t="s">
        <v>3538</v>
      </c>
      <c r="H885" s="41">
        <f t="shared" si="69"/>
        <v>329</v>
      </c>
      <c r="I885" s="41" t="str">
        <f t="shared" si="71"/>
        <v>6486647100001318</v>
      </c>
      <c r="J885" s="41">
        <f t="shared" si="72"/>
        <v>16</v>
      </c>
      <c r="K885" s="69" t="str">
        <f t="shared" si="70"/>
        <v>18/04/18, 09:12:58 eric sanchez-clary eric.sanchez-clary.external@airbus.com 20 €0</v>
      </c>
      <c r="L885" s="70" t="str">
        <f t="shared" si="73"/>
        <v>18/04/18</v>
      </c>
    </row>
    <row r="886" spans="1:12" x14ac:dyDescent="0.25">
      <c r="A886" t="s">
        <v>3539</v>
      </c>
      <c r="H886" s="41">
        <f t="shared" si="69"/>
        <v>329</v>
      </c>
      <c r="I886" s="41" t="str">
        <f t="shared" si="71"/>
        <v>6486647100001318</v>
      </c>
      <c r="J886" s="41">
        <f t="shared" si="72"/>
        <v>16</v>
      </c>
      <c r="K886" s="69" t="str">
        <f t="shared" si="70"/>
        <v>18/04/18, 09:12:58 eric sanchez-clary eric.sanchez-clary.external@airbus.com 30 €0</v>
      </c>
      <c r="L886" s="70" t="str">
        <f t="shared" si="73"/>
        <v>18/04/18</v>
      </c>
    </row>
    <row r="887" spans="1:12" x14ac:dyDescent="0.25">
      <c r="A887" t="s">
        <v>3540</v>
      </c>
      <c r="H887" s="41">
        <f t="shared" si="69"/>
        <v>330</v>
      </c>
      <c r="I887" s="41" t="str">
        <f t="shared" si="71"/>
        <v>6486647100001318</v>
      </c>
      <c r="J887" s="41">
        <f t="shared" si="72"/>
        <v>16</v>
      </c>
      <c r="K887" s="69" t="str">
        <f t="shared" si="70"/>
        <v>18/04/18, 09:12:58 eric sanchez-clary eric.sanchez-clary.external@airbus.com 20 €0</v>
      </c>
      <c r="L887" s="70" t="str">
        <f t="shared" si="73"/>
        <v>18/04/18</v>
      </c>
    </row>
    <row r="888" spans="1:12" x14ac:dyDescent="0.25">
      <c r="A888" t="s">
        <v>3541</v>
      </c>
      <c r="H888" s="41">
        <f t="shared" si="69"/>
        <v>322</v>
      </c>
      <c r="I888" s="41" t="str">
        <f t="shared" si="71"/>
        <v>6486647100001318</v>
      </c>
      <c r="J888" s="41">
        <f t="shared" si="72"/>
        <v>16</v>
      </c>
      <c r="K888" s="69" t="str">
        <f t="shared" si="70"/>
        <v>18/04/18, 09:12:58 eric sanchez-clary eric.sanchez-clary.external@airbus.com 1 €39.85</v>
      </c>
      <c r="L888" s="70" t="str">
        <f t="shared" si="73"/>
        <v>18/04/18</v>
      </c>
    </row>
    <row r="889" spans="1:12" x14ac:dyDescent="0.25">
      <c r="A889" t="s">
        <v>3542</v>
      </c>
      <c r="H889" s="41">
        <f t="shared" si="69"/>
        <v>331</v>
      </c>
      <c r="I889" s="41" t="str">
        <f t="shared" si="71"/>
        <v>6486647100001318</v>
      </c>
      <c r="J889" s="41">
        <f t="shared" si="72"/>
        <v>16</v>
      </c>
      <c r="K889" s="69" t="str">
        <f t="shared" si="70"/>
        <v>18/04/18, 09:12:58 eric sanchez-clary eric.sanchez-clary.external@airbus.com 10 €3.17</v>
      </c>
      <c r="L889" s="70" t="str">
        <f t="shared" si="73"/>
        <v>18/04/18</v>
      </c>
    </row>
    <row r="890" spans="1:12" x14ac:dyDescent="0.25">
      <c r="A890" t="s">
        <v>3543</v>
      </c>
      <c r="H890" s="41">
        <f t="shared" si="69"/>
        <v>326</v>
      </c>
      <c r="I890" s="41" t="str">
        <f t="shared" si="71"/>
        <v>6486647100001318</v>
      </c>
      <c r="J890" s="41">
        <f t="shared" si="72"/>
        <v>16</v>
      </c>
      <c r="K890" s="69" t="str">
        <f t="shared" si="70"/>
        <v>18/04/18, 09:12:58 eric sanchez-clary eric.sanchez-clary.external@airbus.com 2 €16.88</v>
      </c>
      <c r="L890" s="70" t="str">
        <f t="shared" si="73"/>
        <v>18/04/18</v>
      </c>
    </row>
    <row r="891" spans="1:12" x14ac:dyDescent="0.25">
      <c r="A891" t="s">
        <v>3544</v>
      </c>
      <c r="H891" s="41">
        <f t="shared" si="69"/>
        <v>331</v>
      </c>
      <c r="I891" s="41" t="str">
        <f t="shared" si="71"/>
        <v>6486647100001318</v>
      </c>
      <c r="J891" s="41">
        <f t="shared" si="72"/>
        <v>16</v>
      </c>
      <c r="K891" s="69" t="str">
        <f t="shared" si="70"/>
        <v>18/04/18, 09:12:58 eric sanchez-clary eric.sanchez-clary.external@airbus.com 20 €4.94</v>
      </c>
      <c r="L891" s="70" t="str">
        <f t="shared" si="73"/>
        <v>18/04/18</v>
      </c>
    </row>
    <row r="892" spans="1:12" x14ac:dyDescent="0.25">
      <c r="A892" t="s">
        <v>3545</v>
      </c>
      <c r="H892" s="41">
        <f t="shared" si="69"/>
        <v>331</v>
      </c>
      <c r="I892" s="41" t="str">
        <f t="shared" si="71"/>
        <v>6486647100001318</v>
      </c>
      <c r="J892" s="41">
        <f t="shared" si="72"/>
        <v>16</v>
      </c>
      <c r="K892" s="69" t="str">
        <f t="shared" si="70"/>
        <v>18/04/18, 09:12:58 eric sanchez-clary eric.sanchez-clary.external@airbus.com 20 €4.94</v>
      </c>
      <c r="L892" s="70" t="str">
        <f t="shared" si="73"/>
        <v>18/04/18</v>
      </c>
    </row>
    <row r="893" spans="1:12" x14ac:dyDescent="0.25">
      <c r="A893" t="s">
        <v>3546</v>
      </c>
      <c r="H893" s="41">
        <f t="shared" si="69"/>
        <v>332</v>
      </c>
      <c r="I893" s="41" t="str">
        <f t="shared" si="71"/>
        <v>6486647100001318</v>
      </c>
      <c r="J893" s="41">
        <f t="shared" si="72"/>
        <v>16</v>
      </c>
      <c r="K893" s="69" t="str">
        <f t="shared" si="70"/>
        <v>18/04/18, 09:12:58 eric sanchez-clary eric.sanchez-clary.external@airbus.com 20 €4.94</v>
      </c>
      <c r="L893" s="70" t="str">
        <f t="shared" si="73"/>
        <v>18/04/18</v>
      </c>
    </row>
    <row r="894" spans="1:12" x14ac:dyDescent="0.25">
      <c r="A894" t="s">
        <v>3547</v>
      </c>
      <c r="H894" s="41">
        <f t="shared" si="69"/>
        <v>392</v>
      </c>
      <c r="I894" s="41" t="str">
        <f t="shared" si="71"/>
        <v>6486647100001317</v>
      </c>
      <c r="J894" s="41">
        <f t="shared" si="72"/>
        <v>16</v>
      </c>
      <c r="K894" s="69" t="str">
        <f t="shared" si="70"/>
        <v>17/04/18, 12:56:54 Mathieu Cantonnet mathieu.cantonnet@actemium.com 1 €39.85</v>
      </c>
      <c r="L894" s="70" t="str">
        <f t="shared" si="73"/>
        <v>17/04/18</v>
      </c>
    </row>
    <row r="895" spans="1:12" x14ac:dyDescent="0.25">
      <c r="A895" t="s">
        <v>3548</v>
      </c>
      <c r="H895" s="41">
        <f t="shared" si="69"/>
        <v>363</v>
      </c>
      <c r="I895" s="41" t="str">
        <f t="shared" si="71"/>
        <v>6486647100001316</v>
      </c>
      <c r="J895" s="41">
        <f t="shared" si="72"/>
        <v>16</v>
      </c>
      <c r="K895" s="69" t="str">
        <f t="shared" si="70"/>
        <v>17/04/18, 12:32:14 Marc GORRY-POLLET marc.gorrypollet.external@airbus.com 2 €3.71</v>
      </c>
      <c r="L895" s="70" t="str">
        <f t="shared" si="73"/>
        <v>17/04/18</v>
      </c>
    </row>
    <row r="896" spans="1:12" x14ac:dyDescent="0.25">
      <c r="A896" t="s">
        <v>3549</v>
      </c>
      <c r="H896" s="41">
        <f t="shared" si="69"/>
        <v>346</v>
      </c>
      <c r="I896" s="41" t="str">
        <f t="shared" si="71"/>
        <v>6486647100001315</v>
      </c>
      <c r="J896" s="41">
        <f t="shared" si="72"/>
        <v>16</v>
      </c>
      <c r="K896" s="69" t="str">
        <f t="shared" si="70"/>
        <v>17/04/18, 07:45:44 stephane mirouze stephane.mirouze@actemium.com 2 €13.32</v>
      </c>
      <c r="L896" s="70" t="str">
        <f t="shared" si="73"/>
        <v>17/04/18</v>
      </c>
    </row>
    <row r="897" spans="1:12" x14ac:dyDescent="0.25">
      <c r="A897" t="s">
        <v>3550</v>
      </c>
      <c r="H897" s="41">
        <f t="shared" si="69"/>
        <v>383</v>
      </c>
      <c r="I897" s="41" t="str">
        <f t="shared" si="71"/>
        <v>6486647100001314</v>
      </c>
      <c r="J897" s="41">
        <f t="shared" si="72"/>
        <v>16</v>
      </c>
      <c r="K897" s="69" t="str">
        <f t="shared" si="70"/>
        <v>16/04/18, 13:05:24 Mathieu Cantonnet mathieu.cantonnet@actemium.com 1 €45.67</v>
      </c>
      <c r="L897" s="70" t="str">
        <f t="shared" si="73"/>
        <v>16/04/18</v>
      </c>
    </row>
    <row r="898" spans="1:12" x14ac:dyDescent="0.25">
      <c r="A898" t="s">
        <v>3551</v>
      </c>
      <c r="H898" s="41">
        <f t="shared" ref="H898:H961" si="74">LEN(A898)</f>
        <v>358</v>
      </c>
      <c r="I898" s="41" t="str">
        <f t="shared" si="71"/>
        <v>6486647100001313</v>
      </c>
      <c r="J898" s="41">
        <f t="shared" si="72"/>
        <v>16</v>
      </c>
      <c r="K898" s="69" t="str">
        <f t="shared" ref="K898:K961" si="75">IFERROR(TEXT(DATE(RIGHT(MID(A898,FIND("µ",SUBSTITUTE(A898,",","µ",1))+2,FIND("µ",SUBSTITUTE(A898,",","µ",2))-FIND("µ",SUBSTITUTE(A898,",","µ",1))+4),4),MONTH(1&amp;MID(MID(A898,FIND("µ",SUBSTITUTE(A898,",","µ",1))+2,FIND("µ",SUBSTITUTE(A898,",","µ",2))-FIND("µ",SUBSTITUTE(A898,",","µ",1))+4),1,FIND(" ",MID(A898,FIND("µ",SUBSTITUTE(A898,",","µ",1))+2,FIND("µ",SUBSTITUTE(A898,",","µ",2))-FIND("µ",SUBSTITUTE(A898,",","µ",1))+4))-1)),MID(MID(A898,FIND("µ",SUBSTITUTE(A898,",","µ",1))+2,FIND("µ",SUBSTITUTE(A898,",","µ",2))-FIND("µ",SUBSTITUTE(A898,",","µ",1))+4),FIND(" ",MID(A898,FIND("µ",SUBSTITUTE(A898,",","µ",1))+2,FIND("µ",SUBSTITUTE(A898,",","µ",2))-FIND("µ",SUBSTITUTE(A898,",","µ",1))+4))+1,2)),"JJ/MM/AA") &amp;","&amp;" "&amp; TEXT(VALUE(MID(A898,FIND(""",""",A898)+3,10)),"hh:mm:ss")&amp;" "&amp;MID(A898,FIND("µ",SUBSTITUTE(A898,",","µ",4))+2,FIND("µ",SUBSTITUTE(A898,",","µ",5))-FIND("µ",SUBSTITUTE(A898,",","µ",4))-3) &amp;" "&amp;MID(A898,FIND("µ",SUBSTITUTE(A898,",","µ",20))+2,FIND("µ",SUBSTITUTE(A898,",","µ",21))-FIND("µ",SUBSTITUTE(A898,",","µ",20))-3)&amp;" "&amp;MID(A898,FIND("µ",SUBSTITUTE(A898,",","µ",25))+2,FIND("µ",SUBSTITUTE(A898,",","µ",26))-FIND("µ",SUBSTITUTE(A898,",","µ",25))-3)&amp;" "&amp;"€"&amp;MID(A898,FIND("µ",SUBSTITUTE(A898,",","µ",26))+2,FIND("µ",SUBSTITUTE(A898,",","µ",27))-FIND("µ",SUBSTITUTE(A898,",","µ",26))-3),"NA")</f>
        <v>16/04/18, 09:13:11 jean-luc CEBE jean-luc.cebe@actemium.com 4 €14.5</v>
      </c>
      <c r="L898" s="70" t="str">
        <f t="shared" si="73"/>
        <v>16/04/18</v>
      </c>
    </row>
    <row r="899" spans="1:12" x14ac:dyDescent="0.25">
      <c r="A899" t="s">
        <v>3552</v>
      </c>
      <c r="H899" s="41">
        <f t="shared" si="74"/>
        <v>348</v>
      </c>
      <c r="I899" s="41" t="str">
        <f t="shared" ref="I899:I962" si="76">IFERROR(MID(A899,1,FIND(",",A899,1)-1),"")</f>
        <v>6486647100001313</v>
      </c>
      <c r="J899" s="41">
        <f t="shared" si="72"/>
        <v>16</v>
      </c>
      <c r="K899" s="69" t="str">
        <f t="shared" si="75"/>
        <v>16/04/18, 09:13:11 jean-luc CEBE jean-luc.cebe@actemium.com 10 €1.35</v>
      </c>
      <c r="L899" s="70" t="str">
        <f t="shared" si="73"/>
        <v>16/04/18</v>
      </c>
    </row>
    <row r="900" spans="1:12" x14ac:dyDescent="0.25">
      <c r="A900" t="s">
        <v>3553</v>
      </c>
      <c r="H900" s="41">
        <f t="shared" si="74"/>
        <v>341</v>
      </c>
      <c r="I900" s="41" t="str">
        <f t="shared" si="76"/>
        <v>6486647100001312</v>
      </c>
      <c r="J900" s="41">
        <f t="shared" si="72"/>
        <v>16</v>
      </c>
      <c r="K900" s="69" t="str">
        <f t="shared" si="75"/>
        <v>16/04/18, 08:31:53 EMMANUEL GRIGNON emmanuel.grignon@actemium.com 1 €45.67</v>
      </c>
      <c r="L900" s="70" t="str">
        <f t="shared" si="73"/>
        <v>16/04/18</v>
      </c>
    </row>
    <row r="901" spans="1:12" x14ac:dyDescent="0.25">
      <c r="A901" t="s">
        <v>3554</v>
      </c>
      <c r="H901" s="41">
        <f t="shared" si="74"/>
        <v>344</v>
      </c>
      <c r="I901" s="41" t="str">
        <f t="shared" si="76"/>
        <v>6486647100001311</v>
      </c>
      <c r="J901" s="41">
        <f t="shared" si="72"/>
        <v>16</v>
      </c>
      <c r="K901" s="69" t="str">
        <f t="shared" si="75"/>
        <v>16/04/18, 07:19:11 stephane mirouze stephane.mirouze@actemium.com 1 €10.09</v>
      </c>
      <c r="L901" s="70" t="str">
        <f t="shared" si="73"/>
        <v>16/04/18</v>
      </c>
    </row>
    <row r="902" spans="1:12" x14ac:dyDescent="0.25">
      <c r="A902" t="s">
        <v>3555</v>
      </c>
      <c r="H902" s="41">
        <f t="shared" si="74"/>
        <v>295</v>
      </c>
      <c r="I902" s="41" t="str">
        <f t="shared" si="76"/>
        <v>6486647100001310</v>
      </c>
      <c r="J902" s="41">
        <f t="shared" si="72"/>
        <v>16</v>
      </c>
      <c r="K902" s="69" t="str">
        <f t="shared" si="75"/>
        <v>13/04/18, 08:37:30 Vincent DAVANTES vincent.davantes@actemium.com 2 €61.5</v>
      </c>
      <c r="L902" s="70" t="str">
        <f t="shared" si="73"/>
        <v>13/04/18</v>
      </c>
    </row>
    <row r="903" spans="1:12" x14ac:dyDescent="0.25">
      <c r="A903" t="s">
        <v>3556</v>
      </c>
      <c r="H903" s="41">
        <f t="shared" si="74"/>
        <v>293</v>
      </c>
      <c r="I903" s="41" t="str">
        <f t="shared" si="76"/>
        <v>6486647100001310</v>
      </c>
      <c r="J903" s="41">
        <f t="shared" si="72"/>
        <v>16</v>
      </c>
      <c r="K903" s="69" t="str">
        <f t="shared" si="75"/>
        <v>13/04/18, 08:37:30 Vincent DAVANTES vincent.davantes@actemium.com 2 €59.5</v>
      </c>
      <c r="L903" s="70" t="str">
        <f t="shared" si="73"/>
        <v>13/04/18</v>
      </c>
    </row>
    <row r="904" spans="1:12" x14ac:dyDescent="0.25">
      <c r="A904" t="s">
        <v>3557</v>
      </c>
      <c r="H904" s="41">
        <f t="shared" si="74"/>
        <v>293</v>
      </c>
      <c r="I904" s="41" t="str">
        <f t="shared" si="76"/>
        <v>6486647100001310</v>
      </c>
      <c r="J904" s="41">
        <f t="shared" si="72"/>
        <v>16</v>
      </c>
      <c r="K904" s="69" t="str">
        <f t="shared" si="75"/>
        <v>13/04/18, 08:37:30 Vincent DAVANTES vincent.davantes@actemium.com 4 €59.5</v>
      </c>
      <c r="L904" s="70" t="str">
        <f t="shared" si="73"/>
        <v>13/04/18</v>
      </c>
    </row>
    <row r="905" spans="1:12" x14ac:dyDescent="0.25">
      <c r="A905" t="s">
        <v>3558</v>
      </c>
      <c r="H905" s="41">
        <f t="shared" si="74"/>
        <v>293</v>
      </c>
      <c r="I905" s="41" t="str">
        <f t="shared" si="76"/>
        <v>6486647100001310</v>
      </c>
      <c r="J905" s="41">
        <f t="shared" si="72"/>
        <v>16</v>
      </c>
      <c r="K905" s="69" t="str">
        <f t="shared" si="75"/>
        <v>13/04/18, 08:37:30 Vincent DAVANTES vincent.davantes@actemium.com 1 €59.5</v>
      </c>
      <c r="L905" s="70" t="str">
        <f t="shared" si="73"/>
        <v>13/04/18</v>
      </c>
    </row>
    <row r="906" spans="1:12" x14ac:dyDescent="0.25">
      <c r="A906" t="s">
        <v>3559</v>
      </c>
      <c r="H906" s="41">
        <f t="shared" si="74"/>
        <v>293</v>
      </c>
      <c r="I906" s="41" t="str">
        <f t="shared" si="76"/>
        <v>6486647100001310</v>
      </c>
      <c r="J906" s="41">
        <f t="shared" si="72"/>
        <v>16</v>
      </c>
      <c r="K906" s="69" t="str">
        <f t="shared" si="75"/>
        <v>13/04/18, 08:37:30 Vincent DAVANTES vincent.davantes@actemium.com 1 €59.5</v>
      </c>
      <c r="L906" s="70" t="str">
        <f t="shared" si="73"/>
        <v>13/04/18</v>
      </c>
    </row>
    <row r="907" spans="1:12" x14ac:dyDescent="0.25">
      <c r="A907" t="s">
        <v>3560</v>
      </c>
      <c r="H907" s="41">
        <f t="shared" si="74"/>
        <v>330</v>
      </c>
      <c r="I907" s="41" t="str">
        <f t="shared" si="76"/>
        <v>6486647100001309</v>
      </c>
      <c r="J907" s="41">
        <f t="shared" si="72"/>
        <v>16</v>
      </c>
      <c r="K907" s="69" t="str">
        <f t="shared" si="75"/>
        <v>13/04/18, 08:19:43 jean luc CEBE jean-luc.cebe@actemium.com 3 €14.5</v>
      </c>
      <c r="L907" s="70" t="str">
        <f t="shared" si="73"/>
        <v>13/04/18</v>
      </c>
    </row>
    <row r="908" spans="1:12" x14ac:dyDescent="0.25">
      <c r="A908" t="s">
        <v>3561</v>
      </c>
      <c r="H908" s="41">
        <f t="shared" si="74"/>
        <v>315</v>
      </c>
      <c r="I908" s="41" t="str">
        <f t="shared" si="76"/>
        <v>6486647100001308</v>
      </c>
      <c r="J908" s="41">
        <f t="shared" si="72"/>
        <v>16</v>
      </c>
      <c r="K908" s="69" t="str">
        <f t="shared" si="75"/>
        <v>13/04/18, 07:11:04 Romain VERGNES romain.vergnes@actemium.com 2 €0</v>
      </c>
      <c r="L908" s="70" t="str">
        <f t="shared" si="73"/>
        <v>13/04/18</v>
      </c>
    </row>
    <row r="909" spans="1:12" x14ac:dyDescent="0.25">
      <c r="A909" t="s">
        <v>3562</v>
      </c>
      <c r="H909" s="41">
        <f t="shared" si="74"/>
        <v>320</v>
      </c>
      <c r="I909" s="41" t="str">
        <f t="shared" si="76"/>
        <v>6486647100001308</v>
      </c>
      <c r="J909" s="41">
        <f t="shared" si="72"/>
        <v>16</v>
      </c>
      <c r="K909" s="69" t="str">
        <f t="shared" si="75"/>
        <v>13/04/18, 07:11:04 Romain VERGNES romain.vergnes@actemium.com 3 €0</v>
      </c>
      <c r="L909" s="70" t="str">
        <f t="shared" si="73"/>
        <v>13/04/18</v>
      </c>
    </row>
    <row r="910" spans="1:12" x14ac:dyDescent="0.25">
      <c r="A910" t="s">
        <v>3563</v>
      </c>
      <c r="H910" s="41">
        <f t="shared" si="74"/>
        <v>347</v>
      </c>
      <c r="I910" s="41" t="str">
        <f t="shared" si="76"/>
        <v>6486647100001307</v>
      </c>
      <c r="J910" s="41">
        <f t="shared" si="72"/>
        <v>16</v>
      </c>
      <c r="K910" s="69" t="str">
        <f t="shared" si="75"/>
        <v>13/04/18, 05:38:23 jean luc CEBE jean-luc.cebe@actemium.com 2 €0</v>
      </c>
      <c r="L910" s="70" t="str">
        <f t="shared" si="73"/>
        <v>13/04/18</v>
      </c>
    </row>
    <row r="911" spans="1:12" x14ac:dyDescent="0.25">
      <c r="A911" t="s">
        <v>3564</v>
      </c>
      <c r="H911" s="41">
        <f t="shared" si="74"/>
        <v>355</v>
      </c>
      <c r="I911" s="41" t="str">
        <f t="shared" si="76"/>
        <v>6486647100001307</v>
      </c>
      <c r="J911" s="41">
        <f t="shared" si="72"/>
        <v>16</v>
      </c>
      <c r="K911" s="69" t="str">
        <f t="shared" si="75"/>
        <v>13/04/18, 05:38:23 jean luc CEBE jean-luc.cebe@actemium.com 2 €0</v>
      </c>
      <c r="L911" s="70" t="str">
        <f t="shared" si="73"/>
        <v>13/04/18</v>
      </c>
    </row>
    <row r="912" spans="1:12" x14ac:dyDescent="0.25">
      <c r="A912" t="s">
        <v>3565</v>
      </c>
      <c r="H912" s="41">
        <f t="shared" si="74"/>
        <v>353</v>
      </c>
      <c r="I912" s="41" t="str">
        <f t="shared" si="76"/>
        <v>6486647100001307</v>
      </c>
      <c r="J912" s="41">
        <f t="shared" si="72"/>
        <v>16</v>
      </c>
      <c r="K912" s="69" t="str">
        <f t="shared" si="75"/>
        <v>13/04/18, 05:38:23 jean luc CEBE jean-luc.cebe@actemium.com 2 €0</v>
      </c>
      <c r="L912" s="70" t="str">
        <f t="shared" si="73"/>
        <v>13/04/18</v>
      </c>
    </row>
    <row r="913" spans="1:12" x14ac:dyDescent="0.25">
      <c r="A913" t="s">
        <v>3566</v>
      </c>
      <c r="H913" s="41">
        <f t="shared" si="74"/>
        <v>352</v>
      </c>
      <c r="I913" s="41" t="str">
        <f t="shared" si="76"/>
        <v>6486647100001307</v>
      </c>
      <c r="J913" s="41">
        <f t="shared" ref="J913:J976" si="77">LEN(I913)</f>
        <v>16</v>
      </c>
      <c r="K913" s="69" t="str">
        <f t="shared" si="75"/>
        <v>13/04/18, 05:38:23 jean luc CEBE jean-luc.cebe@actemium.com 2 €0</v>
      </c>
      <c r="L913" s="70" t="str">
        <f t="shared" ref="L913:L976" si="78">IFERROR(MID(K913,1,FIND(",",K913,1)-1),"")</f>
        <v>13/04/18</v>
      </c>
    </row>
    <row r="914" spans="1:12" x14ac:dyDescent="0.25">
      <c r="A914" t="s">
        <v>3567</v>
      </c>
      <c r="H914" s="41">
        <f t="shared" si="74"/>
        <v>349</v>
      </c>
      <c r="I914" s="41" t="str">
        <f t="shared" si="76"/>
        <v>6486647100001307</v>
      </c>
      <c r="J914" s="41">
        <f t="shared" si="77"/>
        <v>16</v>
      </c>
      <c r="K914" s="69" t="str">
        <f t="shared" si="75"/>
        <v>13/04/18, 05:38:23 jean luc CEBE jean-luc.cebe@actemium.com 1 €0</v>
      </c>
      <c r="L914" s="70" t="str">
        <f t="shared" si="78"/>
        <v>13/04/18</v>
      </c>
    </row>
    <row r="915" spans="1:12" x14ac:dyDescent="0.25">
      <c r="A915" t="s">
        <v>3568</v>
      </c>
      <c r="H915" s="41">
        <f t="shared" si="74"/>
        <v>385</v>
      </c>
      <c r="I915" s="41" t="str">
        <f t="shared" si="76"/>
        <v>6486647100001306</v>
      </c>
      <c r="J915" s="41">
        <f t="shared" si="77"/>
        <v>16</v>
      </c>
      <c r="K915" s="69" t="str">
        <f t="shared" si="75"/>
        <v>12/04/18, 12:40:09 mathieu Cantonnet mathieu.cantonnet@actemium.com 1 €0</v>
      </c>
      <c r="L915" s="70" t="str">
        <f t="shared" si="78"/>
        <v>12/04/18</v>
      </c>
    </row>
    <row r="916" spans="1:12" x14ac:dyDescent="0.25">
      <c r="A916" t="s">
        <v>3569</v>
      </c>
      <c r="H916" s="41">
        <f t="shared" si="74"/>
        <v>333</v>
      </c>
      <c r="I916" s="41" t="str">
        <f t="shared" si="76"/>
        <v>6486647100001305</v>
      </c>
      <c r="J916" s="41">
        <f t="shared" si="77"/>
        <v>16</v>
      </c>
      <c r="K916" s="69" t="str">
        <f t="shared" si="75"/>
        <v>12/04/18, 09:05:53 bruno FRAYSSINHES bruno.frayssinhes@actemium.com 3 €0</v>
      </c>
      <c r="L916" s="70" t="str">
        <f t="shared" si="78"/>
        <v>12/04/18</v>
      </c>
    </row>
    <row r="917" spans="1:12" x14ac:dyDescent="0.25">
      <c r="A917" t="s">
        <v>3570</v>
      </c>
      <c r="H917" s="41">
        <f t="shared" si="74"/>
        <v>325</v>
      </c>
      <c r="I917" s="41" t="str">
        <f t="shared" si="76"/>
        <v>6486647100001305</v>
      </c>
      <c r="J917" s="41">
        <f t="shared" si="77"/>
        <v>16</v>
      </c>
      <c r="K917" s="69" t="str">
        <f t="shared" si="75"/>
        <v>12/04/18, 09:05:53 bruno FRAYSSINHES bruno.frayssinhes@actemium.com 1 €0</v>
      </c>
      <c r="L917" s="70" t="str">
        <f t="shared" si="78"/>
        <v>12/04/18</v>
      </c>
    </row>
    <row r="918" spans="1:12" x14ac:dyDescent="0.25">
      <c r="A918" t="s">
        <v>3571</v>
      </c>
      <c r="H918" s="41">
        <f t="shared" si="74"/>
        <v>330</v>
      </c>
      <c r="I918" s="41" t="str">
        <f t="shared" si="76"/>
        <v>6486647100001305</v>
      </c>
      <c r="J918" s="41">
        <f t="shared" si="77"/>
        <v>16</v>
      </c>
      <c r="K918" s="69" t="str">
        <f t="shared" si="75"/>
        <v>12/04/18, 09:05:53 bruno FRAYSSINHES bruno.frayssinhes@actemium.com 1 €0</v>
      </c>
      <c r="L918" s="70" t="str">
        <f t="shared" si="78"/>
        <v>12/04/18</v>
      </c>
    </row>
    <row r="919" spans="1:12" x14ac:dyDescent="0.25">
      <c r="A919" t="s">
        <v>3572</v>
      </c>
      <c r="H919" s="41">
        <f t="shared" si="74"/>
        <v>345</v>
      </c>
      <c r="I919" s="41" t="str">
        <f t="shared" si="76"/>
        <v>6486647100001304</v>
      </c>
      <c r="J919" s="41">
        <f t="shared" si="77"/>
        <v>16</v>
      </c>
      <c r="K919" s="69" t="str">
        <f t="shared" si="75"/>
        <v>12/04/18, 06:33:18 alexis tamowski alexis.tamowski@actemium.com 50 €11.9</v>
      </c>
      <c r="L919" s="70" t="str">
        <f t="shared" si="78"/>
        <v>12/04/18</v>
      </c>
    </row>
    <row r="920" spans="1:12" x14ac:dyDescent="0.25">
      <c r="A920" t="s">
        <v>3573</v>
      </c>
      <c r="H920" s="41">
        <f t="shared" si="74"/>
        <v>346</v>
      </c>
      <c r="I920" s="41" t="str">
        <f t="shared" si="76"/>
        <v>6486647100001304</v>
      </c>
      <c r="J920" s="41">
        <f t="shared" si="77"/>
        <v>16</v>
      </c>
      <c r="K920" s="69" t="str">
        <f t="shared" si="75"/>
        <v>12/04/18, 06:33:18 alexis tamowski alexis.tamowski@actemium.com 50 €11.9</v>
      </c>
      <c r="L920" s="70" t="str">
        <f t="shared" si="78"/>
        <v>12/04/18</v>
      </c>
    </row>
    <row r="921" spans="1:12" x14ac:dyDescent="0.25">
      <c r="A921" t="s">
        <v>3574</v>
      </c>
      <c r="H921" s="41">
        <f t="shared" si="74"/>
        <v>356</v>
      </c>
      <c r="I921" s="41" t="str">
        <f t="shared" si="76"/>
        <v>6486647100001304</v>
      </c>
      <c r="J921" s="41">
        <f t="shared" si="77"/>
        <v>16</v>
      </c>
      <c r="K921" s="69" t="str">
        <f t="shared" si="75"/>
        <v>12/04/18, 06:33:18 alexis tamowski alexis.tamowski@actemium.com 10 €6.52</v>
      </c>
      <c r="L921" s="70" t="str">
        <f t="shared" si="78"/>
        <v>12/04/18</v>
      </c>
    </row>
    <row r="922" spans="1:12" x14ac:dyDescent="0.25">
      <c r="A922" t="s">
        <v>3575</v>
      </c>
      <c r="H922" s="41">
        <f t="shared" si="74"/>
        <v>363</v>
      </c>
      <c r="I922" s="41" t="str">
        <f t="shared" si="76"/>
        <v>6486647100001304</v>
      </c>
      <c r="J922" s="41">
        <f t="shared" si="77"/>
        <v>16</v>
      </c>
      <c r="K922" s="69" t="str">
        <f t="shared" si="75"/>
        <v>12/04/18, 06:33:18 alexis tamowski alexis.tamowski@actemium.com 30 €1.11</v>
      </c>
      <c r="L922" s="70" t="str">
        <f t="shared" si="78"/>
        <v>12/04/18</v>
      </c>
    </row>
    <row r="923" spans="1:12" x14ac:dyDescent="0.25">
      <c r="A923" t="s">
        <v>3576</v>
      </c>
      <c r="H923" s="41">
        <f t="shared" si="74"/>
        <v>365</v>
      </c>
      <c r="I923" s="41" t="str">
        <f t="shared" si="76"/>
        <v>6486647100001304</v>
      </c>
      <c r="J923" s="41">
        <f t="shared" si="77"/>
        <v>16</v>
      </c>
      <c r="K923" s="69" t="str">
        <f t="shared" si="75"/>
        <v>12/04/18, 06:33:18 alexis tamowski alexis.tamowski@actemium.com 30 €1.11</v>
      </c>
      <c r="L923" s="70" t="str">
        <f t="shared" si="78"/>
        <v>12/04/18</v>
      </c>
    </row>
    <row r="924" spans="1:12" x14ac:dyDescent="0.25">
      <c r="A924" t="s">
        <v>3577</v>
      </c>
      <c r="H924" s="41">
        <f t="shared" si="74"/>
        <v>353</v>
      </c>
      <c r="I924" s="41" t="str">
        <f t="shared" si="76"/>
        <v>6486647100001304</v>
      </c>
      <c r="J924" s="41">
        <f t="shared" si="77"/>
        <v>16</v>
      </c>
      <c r="K924" s="69" t="str">
        <f t="shared" si="75"/>
        <v>12/04/18, 06:33:18 alexis tamowski alexis.tamowski@actemium.com 240 €3.71</v>
      </c>
      <c r="L924" s="70" t="str">
        <f t="shared" si="78"/>
        <v>12/04/18</v>
      </c>
    </row>
    <row r="925" spans="1:12" x14ac:dyDescent="0.25">
      <c r="A925" t="s">
        <v>3578</v>
      </c>
      <c r="H925" s="41">
        <f t="shared" si="74"/>
        <v>354</v>
      </c>
      <c r="I925" s="41" t="str">
        <f t="shared" si="76"/>
        <v>6486647100001304</v>
      </c>
      <c r="J925" s="41">
        <f t="shared" si="77"/>
        <v>16</v>
      </c>
      <c r="K925" s="69" t="str">
        <f t="shared" si="75"/>
        <v>12/04/18, 06:33:18 alexis tamowski alexis.tamowski@actemium.com 240 €3.71</v>
      </c>
      <c r="L925" s="70" t="str">
        <f t="shared" si="78"/>
        <v>12/04/18</v>
      </c>
    </row>
    <row r="926" spans="1:12" x14ac:dyDescent="0.25">
      <c r="A926" t="s">
        <v>3579</v>
      </c>
      <c r="H926" s="41">
        <f t="shared" si="74"/>
        <v>338</v>
      </c>
      <c r="I926" s="41" t="str">
        <f t="shared" si="76"/>
        <v>6486647100001304</v>
      </c>
      <c r="J926" s="41">
        <f t="shared" si="77"/>
        <v>16</v>
      </c>
      <c r="K926" s="69" t="str">
        <f t="shared" si="75"/>
        <v>12/04/18, 06:33:18 alexis tamowski alexis.tamowski@actemium.com 30 €3.95</v>
      </c>
      <c r="L926" s="70" t="str">
        <f t="shared" si="78"/>
        <v>12/04/18</v>
      </c>
    </row>
    <row r="927" spans="1:12" x14ac:dyDescent="0.25">
      <c r="A927" t="s">
        <v>3580</v>
      </c>
      <c r="H927" s="41">
        <f t="shared" si="74"/>
        <v>330</v>
      </c>
      <c r="I927" s="41" t="str">
        <f t="shared" si="76"/>
        <v>6486647100001304</v>
      </c>
      <c r="J927" s="41">
        <f t="shared" si="77"/>
        <v>16</v>
      </c>
      <c r="K927" s="69" t="str">
        <f t="shared" si="75"/>
        <v>12/04/18, 06:33:18 alexis tamowski alexis.tamowski@actemium.com 20 €18.35</v>
      </c>
      <c r="L927" s="70" t="str">
        <f t="shared" si="78"/>
        <v>12/04/18</v>
      </c>
    </row>
    <row r="928" spans="1:12" x14ac:dyDescent="0.25">
      <c r="A928" t="s">
        <v>3581</v>
      </c>
      <c r="H928" s="41">
        <f t="shared" si="74"/>
        <v>341</v>
      </c>
      <c r="I928" s="41" t="str">
        <f t="shared" si="76"/>
        <v>6486647100001304</v>
      </c>
      <c r="J928" s="41">
        <f t="shared" si="77"/>
        <v>16</v>
      </c>
      <c r="K928" s="69" t="str">
        <f t="shared" si="75"/>
        <v>12/04/18, 06:33:18 alexis tamowski alexis.tamowski@actemium.com 20 €5.63</v>
      </c>
      <c r="L928" s="70" t="str">
        <f t="shared" si="78"/>
        <v>12/04/18</v>
      </c>
    </row>
    <row r="929" spans="1:12" x14ac:dyDescent="0.25">
      <c r="A929" t="s">
        <v>3582</v>
      </c>
      <c r="H929" s="41">
        <f t="shared" si="74"/>
        <v>341</v>
      </c>
      <c r="I929" s="41" t="str">
        <f t="shared" si="76"/>
        <v>6486647100001304</v>
      </c>
      <c r="J929" s="41">
        <f t="shared" si="77"/>
        <v>16</v>
      </c>
      <c r="K929" s="69" t="str">
        <f t="shared" si="75"/>
        <v>12/04/18, 06:33:18 alexis tamowski alexis.tamowski@actemium.com 20 €5.32</v>
      </c>
      <c r="L929" s="70" t="str">
        <f t="shared" si="78"/>
        <v>12/04/18</v>
      </c>
    </row>
    <row r="930" spans="1:12" x14ac:dyDescent="0.25">
      <c r="A930" t="s">
        <v>3583</v>
      </c>
      <c r="H930" s="41">
        <f t="shared" si="74"/>
        <v>350</v>
      </c>
      <c r="I930" s="41" t="str">
        <f t="shared" si="76"/>
        <v>6486647100001304</v>
      </c>
      <c r="J930" s="41">
        <f t="shared" si="77"/>
        <v>16</v>
      </c>
      <c r="K930" s="69" t="str">
        <f t="shared" si="75"/>
        <v>12/04/18, 06:33:18 alexis tamowski alexis.tamowski@actemium.com 1 €16.88</v>
      </c>
      <c r="L930" s="70" t="str">
        <f t="shared" si="78"/>
        <v>12/04/18</v>
      </c>
    </row>
    <row r="931" spans="1:12" x14ac:dyDescent="0.25">
      <c r="A931" t="s">
        <v>3584</v>
      </c>
      <c r="H931" s="41">
        <f t="shared" si="74"/>
        <v>340</v>
      </c>
      <c r="I931" s="41" t="str">
        <f t="shared" si="76"/>
        <v>6486647100001303</v>
      </c>
      <c r="J931" s="41">
        <f t="shared" si="77"/>
        <v>16</v>
      </c>
      <c r="K931" s="69" t="str">
        <f t="shared" si="75"/>
        <v>10/04/18, 08:05:59 cedric reixach cedric.reixach@actemium.com 1 €14.5</v>
      </c>
      <c r="L931" s="70" t="str">
        <f t="shared" si="78"/>
        <v>10/04/18</v>
      </c>
    </row>
    <row r="932" spans="1:12" x14ac:dyDescent="0.25">
      <c r="A932" t="s">
        <v>3585</v>
      </c>
      <c r="H932" s="41">
        <f t="shared" si="74"/>
        <v>334</v>
      </c>
      <c r="I932" s="41" t="str">
        <f t="shared" si="76"/>
        <v>6486647100001302</v>
      </c>
      <c r="J932" s="41">
        <f t="shared" si="77"/>
        <v>16</v>
      </c>
      <c r="K932" s="69" t="str">
        <f t="shared" si="75"/>
        <v>10/04/18, 08:05:00 cedric reixach cedric.reixach@actemium.com 1 €5.63</v>
      </c>
      <c r="L932" s="70" t="str">
        <f t="shared" si="78"/>
        <v>10/04/18</v>
      </c>
    </row>
    <row r="933" spans="1:12" x14ac:dyDescent="0.25">
      <c r="A933" t="s">
        <v>3586</v>
      </c>
      <c r="H933" s="41">
        <f t="shared" si="74"/>
        <v>340</v>
      </c>
      <c r="I933" s="41" t="str">
        <f t="shared" si="76"/>
        <v>6486647100001302</v>
      </c>
      <c r="J933" s="41">
        <f t="shared" si="77"/>
        <v>16</v>
      </c>
      <c r="K933" s="69" t="str">
        <f t="shared" si="75"/>
        <v>10/04/18, 08:05:00 cedric reixach cedric.reixach@actemium.com 1 €12.9</v>
      </c>
      <c r="L933" s="70" t="str">
        <f t="shared" si="78"/>
        <v>10/04/18</v>
      </c>
    </row>
    <row r="934" spans="1:12" x14ac:dyDescent="0.25">
      <c r="A934" t="s">
        <v>3587</v>
      </c>
      <c r="H934" s="41">
        <f t="shared" si="74"/>
        <v>329</v>
      </c>
      <c r="I934" s="41" t="str">
        <f t="shared" si="76"/>
        <v>6486647100001302</v>
      </c>
      <c r="J934" s="41">
        <f t="shared" si="77"/>
        <v>16</v>
      </c>
      <c r="K934" s="69" t="str">
        <f t="shared" si="75"/>
        <v>10/04/18, 08:05:00 cedric reixach cedric.reixach@actemium.com 1 €61.5</v>
      </c>
      <c r="L934" s="70" t="str">
        <f t="shared" si="78"/>
        <v>10/04/18</v>
      </c>
    </row>
    <row r="935" spans="1:12" x14ac:dyDescent="0.25">
      <c r="A935" t="s">
        <v>3588</v>
      </c>
      <c r="H935" s="41">
        <f t="shared" si="74"/>
        <v>318</v>
      </c>
      <c r="I935" s="41" t="str">
        <f t="shared" si="76"/>
        <v>6486647100001301</v>
      </c>
      <c r="J935" s="41">
        <f t="shared" si="77"/>
        <v>16</v>
      </c>
      <c r="K935" s="69" t="str">
        <f t="shared" si="75"/>
        <v>10/04/18, 08:02:57 cedric reixach cedric.reixach@actemium.com 3 €0</v>
      </c>
      <c r="L935" s="70" t="str">
        <f t="shared" si="78"/>
        <v>10/04/18</v>
      </c>
    </row>
    <row r="936" spans="1:12" x14ac:dyDescent="0.25">
      <c r="A936" t="s">
        <v>3589</v>
      </c>
      <c r="H936" s="41">
        <f t="shared" si="74"/>
        <v>328</v>
      </c>
      <c r="I936" s="41" t="str">
        <f t="shared" si="76"/>
        <v>6486647100001301</v>
      </c>
      <c r="J936" s="41">
        <f t="shared" si="77"/>
        <v>16</v>
      </c>
      <c r="K936" s="69" t="str">
        <f t="shared" si="75"/>
        <v>10/04/18, 08:02:57 cedric reixach cedric.reixach@actemium.com 5 €0</v>
      </c>
      <c r="L936" s="70" t="str">
        <f t="shared" si="78"/>
        <v>10/04/18</v>
      </c>
    </row>
    <row r="937" spans="1:12" x14ac:dyDescent="0.25">
      <c r="A937" t="s">
        <v>3590</v>
      </c>
      <c r="H937" s="41">
        <f t="shared" si="74"/>
        <v>321</v>
      </c>
      <c r="I937" s="41" t="str">
        <f t="shared" si="76"/>
        <v>6486647100001301</v>
      </c>
      <c r="J937" s="41">
        <f t="shared" si="77"/>
        <v>16</v>
      </c>
      <c r="K937" s="69" t="str">
        <f t="shared" si="75"/>
        <v>10/04/18, 08:02:57 cedric reixach cedric.reixach@actemium.com 1 €0</v>
      </c>
      <c r="L937" s="70" t="str">
        <f t="shared" si="78"/>
        <v>10/04/18</v>
      </c>
    </row>
    <row r="938" spans="1:12" x14ac:dyDescent="0.25">
      <c r="A938" t="s">
        <v>3591</v>
      </c>
      <c r="H938" s="41">
        <f t="shared" si="74"/>
        <v>323</v>
      </c>
      <c r="I938" s="41" t="str">
        <f t="shared" si="76"/>
        <v>6486647100001301</v>
      </c>
      <c r="J938" s="41">
        <f t="shared" si="77"/>
        <v>16</v>
      </c>
      <c r="K938" s="69" t="str">
        <f t="shared" si="75"/>
        <v>10/04/18, 08:02:57 cedric reixach cedric.reixach@actemium.com 5 €0</v>
      </c>
      <c r="L938" s="70" t="str">
        <f t="shared" si="78"/>
        <v>10/04/18</v>
      </c>
    </row>
    <row r="939" spans="1:12" x14ac:dyDescent="0.25">
      <c r="A939" t="s">
        <v>3592</v>
      </c>
      <c r="H939" s="41">
        <f t="shared" si="74"/>
        <v>385</v>
      </c>
      <c r="I939" s="41" t="str">
        <f t="shared" si="76"/>
        <v>6486647100001300</v>
      </c>
      <c r="J939" s="41">
        <f t="shared" si="77"/>
        <v>16</v>
      </c>
      <c r="K939" s="69" t="str">
        <f t="shared" si="75"/>
        <v>09/04/18, 07:26:14 Vincent PASCAL vincent.pascal@actemium.com 36 €3.71</v>
      </c>
      <c r="L939" s="70" t="str">
        <f t="shared" si="78"/>
        <v>09/04/18</v>
      </c>
    </row>
    <row r="940" spans="1:12" x14ac:dyDescent="0.25">
      <c r="A940" t="s">
        <v>3593</v>
      </c>
      <c r="H940" s="41">
        <f t="shared" si="74"/>
        <v>379</v>
      </c>
      <c r="I940" s="41" t="str">
        <f t="shared" si="76"/>
        <v>6486647100001300</v>
      </c>
      <c r="J940" s="41">
        <f t="shared" si="77"/>
        <v>16</v>
      </c>
      <c r="K940" s="69" t="str">
        <f t="shared" si="75"/>
        <v>09/04/18, 07:26:14 Vincent PASCAL vincent.pascal@actemium.com 1 €39.85</v>
      </c>
      <c r="L940" s="70" t="str">
        <f t="shared" si="78"/>
        <v>09/04/18</v>
      </c>
    </row>
    <row r="941" spans="1:12" x14ac:dyDescent="0.25">
      <c r="A941" t="s">
        <v>3594</v>
      </c>
      <c r="H941" s="41">
        <f t="shared" si="74"/>
        <v>379</v>
      </c>
      <c r="I941" s="41" t="str">
        <f t="shared" si="76"/>
        <v>6486647100001300</v>
      </c>
      <c r="J941" s="41">
        <f t="shared" si="77"/>
        <v>16</v>
      </c>
      <c r="K941" s="69" t="str">
        <f t="shared" si="75"/>
        <v>09/04/18, 07:26:14 Vincent PASCAL vincent.pascal@actemium.com 6 €12.9</v>
      </c>
      <c r="L941" s="70" t="str">
        <f t="shared" si="78"/>
        <v>09/04/18</v>
      </c>
    </row>
    <row r="942" spans="1:12" x14ac:dyDescent="0.25">
      <c r="A942" t="s">
        <v>3595</v>
      </c>
      <c r="H942" s="41">
        <f t="shared" si="74"/>
        <v>375</v>
      </c>
      <c r="I942" s="41" t="str">
        <f t="shared" si="76"/>
        <v>6486647100001300</v>
      </c>
      <c r="J942" s="41">
        <f t="shared" si="77"/>
        <v>16</v>
      </c>
      <c r="K942" s="69" t="str">
        <f t="shared" si="75"/>
        <v>09/04/18, 07:26:14 Vincent PASCAL vincent.pascal@actemium.com 3 €3.36</v>
      </c>
      <c r="L942" s="70" t="str">
        <f t="shared" si="78"/>
        <v>09/04/18</v>
      </c>
    </row>
    <row r="943" spans="1:12" x14ac:dyDescent="0.25">
      <c r="A943" t="s">
        <v>3596</v>
      </c>
      <c r="H943" s="41">
        <f t="shared" si="74"/>
        <v>315</v>
      </c>
      <c r="I943" s="41" t="str">
        <f t="shared" si="76"/>
        <v>6486647100001299</v>
      </c>
      <c r="J943" s="41">
        <f t="shared" si="77"/>
        <v>16</v>
      </c>
      <c r="K943" s="69" t="str">
        <f t="shared" si="75"/>
        <v>06/04/18, 10:46:38 Tristan CALMELLY tristan.calmellyexternal@airbus.com 1 €3.71</v>
      </c>
      <c r="L943" s="70" t="str">
        <f t="shared" si="78"/>
        <v>06/04/18</v>
      </c>
    </row>
    <row r="944" spans="1:12" x14ac:dyDescent="0.25">
      <c r="A944" t="s">
        <v>3597</v>
      </c>
      <c r="H944" s="41">
        <f t="shared" si="74"/>
        <v>307</v>
      </c>
      <c r="I944" s="41" t="str">
        <f t="shared" si="76"/>
        <v>6486647100001298</v>
      </c>
      <c r="J944" s="41">
        <f t="shared" si="77"/>
        <v>16</v>
      </c>
      <c r="K944" s="69" t="str">
        <f t="shared" si="75"/>
        <v>05/04/18, 06:57:30 Tristan CALMELLY tristan.calmelly.external@airbus.com 2 €0</v>
      </c>
      <c r="L944" s="70" t="str">
        <f t="shared" si="78"/>
        <v>05/04/18</v>
      </c>
    </row>
    <row r="945" spans="1:12" x14ac:dyDescent="0.25">
      <c r="A945" t="s">
        <v>3598</v>
      </c>
      <c r="H945" s="41">
        <f t="shared" si="74"/>
        <v>360</v>
      </c>
      <c r="I945" s="41" t="str">
        <f t="shared" si="76"/>
        <v>6486647100001297</v>
      </c>
      <c r="J945" s="41">
        <f t="shared" si="77"/>
        <v>16</v>
      </c>
      <c r="K945" s="69" t="str">
        <f t="shared" si="75"/>
        <v>04/04/18, 14:27:18 christophe suberville christophe.suberville@actemium.com 1 €45.67</v>
      </c>
      <c r="L945" s="70" t="str">
        <f t="shared" si="78"/>
        <v>04/04/18</v>
      </c>
    </row>
    <row r="946" spans="1:12" x14ac:dyDescent="0.25">
      <c r="A946" t="s">
        <v>3599</v>
      </c>
      <c r="H946" s="41">
        <f t="shared" si="74"/>
        <v>374</v>
      </c>
      <c r="I946" s="41" t="str">
        <f t="shared" si="76"/>
        <v>6486647100001297</v>
      </c>
      <c r="J946" s="41">
        <f t="shared" si="77"/>
        <v>16</v>
      </c>
      <c r="K946" s="69" t="str">
        <f t="shared" si="75"/>
        <v>04/04/18, 14:27:18 christophe suberville christophe.suberville@actemium.com 1 €4.26</v>
      </c>
      <c r="L946" s="70" t="str">
        <f t="shared" si="78"/>
        <v>04/04/18</v>
      </c>
    </row>
    <row r="947" spans="1:12" x14ac:dyDescent="0.25">
      <c r="A947" t="s">
        <v>3600</v>
      </c>
      <c r="H947" s="41">
        <f t="shared" si="74"/>
        <v>328</v>
      </c>
      <c r="I947" s="41" t="str">
        <f t="shared" si="76"/>
        <v>6486647100001296</v>
      </c>
      <c r="J947" s="41">
        <f t="shared" si="77"/>
        <v>16</v>
      </c>
      <c r="K947" s="69" t="str">
        <f t="shared" si="75"/>
        <v>03/04/18, 06:01:17 eric sanchez-clary eric.sanchez-clary.external@airbus.com 10 €7.51</v>
      </c>
      <c r="L947" s="70" t="str">
        <f t="shared" si="78"/>
        <v>03/04/18</v>
      </c>
    </row>
    <row r="948" spans="1:12" x14ac:dyDescent="0.25">
      <c r="A948" t="s">
        <v>3601</v>
      </c>
      <c r="H948" s="41">
        <f t="shared" si="74"/>
        <v>330</v>
      </c>
      <c r="I948" s="41" t="str">
        <f t="shared" si="76"/>
        <v>6486647100001296</v>
      </c>
      <c r="J948" s="41">
        <f t="shared" si="77"/>
        <v>16</v>
      </c>
      <c r="K948" s="69" t="str">
        <f t="shared" si="75"/>
        <v>03/04/18, 06:01:17 eric sanchez-clary eric.sanchez-clary.external@airbus.com 1 €61.5</v>
      </c>
      <c r="L948" s="70" t="str">
        <f t="shared" si="78"/>
        <v>03/04/18</v>
      </c>
    </row>
    <row r="949" spans="1:12" x14ac:dyDescent="0.25">
      <c r="A949" t="s">
        <v>3602</v>
      </c>
      <c r="H949" s="41">
        <f t="shared" si="74"/>
        <v>349</v>
      </c>
      <c r="I949" s="41" t="str">
        <f t="shared" si="76"/>
        <v>6486647100001296</v>
      </c>
      <c r="J949" s="41">
        <f t="shared" si="77"/>
        <v>16</v>
      </c>
      <c r="K949" s="69" t="str">
        <f t="shared" si="75"/>
        <v>03/04/18, 06:01:17 eric sanchez-clary eric.sanchez-clary.external@airbus.com 20 €4.26</v>
      </c>
      <c r="L949" s="70" t="str">
        <f t="shared" si="78"/>
        <v>03/04/18</v>
      </c>
    </row>
    <row r="950" spans="1:12" x14ac:dyDescent="0.25">
      <c r="A950" t="s">
        <v>3603</v>
      </c>
      <c r="H950" s="41">
        <f t="shared" si="74"/>
        <v>330</v>
      </c>
      <c r="I950" s="41" t="str">
        <f t="shared" si="76"/>
        <v>6486647100001296</v>
      </c>
      <c r="J950" s="41">
        <f t="shared" si="77"/>
        <v>16</v>
      </c>
      <c r="K950" s="69" t="str">
        <f t="shared" si="75"/>
        <v>03/04/18, 06:01:17 eric sanchez-clary eric.sanchez-clary.external@airbus.com 1 €61.5</v>
      </c>
      <c r="L950" s="70" t="str">
        <f t="shared" si="78"/>
        <v>03/04/18</v>
      </c>
    </row>
    <row r="951" spans="1:12" x14ac:dyDescent="0.25">
      <c r="A951" t="s">
        <v>3604</v>
      </c>
      <c r="H951" s="41">
        <f t="shared" si="74"/>
        <v>348</v>
      </c>
      <c r="I951" s="41" t="str">
        <f t="shared" si="76"/>
        <v>6486647100001296</v>
      </c>
      <c r="J951" s="41">
        <f t="shared" si="77"/>
        <v>16</v>
      </c>
      <c r="K951" s="69" t="str">
        <f t="shared" si="75"/>
        <v>03/04/18, 06:01:17 eric sanchez-clary eric.sanchez-clary.external@airbus.com 10 €0</v>
      </c>
      <c r="L951" s="70" t="str">
        <f t="shared" si="78"/>
        <v>03/04/18</v>
      </c>
    </row>
    <row r="952" spans="1:12" x14ac:dyDescent="0.25">
      <c r="A952" t="s">
        <v>3605</v>
      </c>
      <c r="H952" s="41">
        <f t="shared" si="74"/>
        <v>348</v>
      </c>
      <c r="I952" s="41" t="str">
        <f t="shared" si="76"/>
        <v>6486647100001296</v>
      </c>
      <c r="J952" s="41">
        <f t="shared" si="77"/>
        <v>16</v>
      </c>
      <c r="K952" s="69" t="str">
        <f t="shared" si="75"/>
        <v>03/04/18, 06:01:17 eric sanchez-clary eric.sanchez-clary.external@airbus.com 10 €0</v>
      </c>
      <c r="L952" s="70" t="str">
        <f t="shared" si="78"/>
        <v>03/04/18</v>
      </c>
    </row>
    <row r="953" spans="1:12" x14ac:dyDescent="0.25">
      <c r="A953" t="s">
        <v>3606</v>
      </c>
      <c r="H953" s="41">
        <f t="shared" si="74"/>
        <v>349</v>
      </c>
      <c r="I953" s="41" t="str">
        <f t="shared" si="76"/>
        <v>6486647100001296</v>
      </c>
      <c r="J953" s="41">
        <f t="shared" si="77"/>
        <v>16</v>
      </c>
      <c r="K953" s="69" t="str">
        <f t="shared" si="75"/>
        <v>03/04/18, 06:01:17 eric sanchez-clary eric.sanchez-clary.external@airbus.com 10 €0</v>
      </c>
      <c r="L953" s="70" t="str">
        <f t="shared" si="78"/>
        <v>03/04/18</v>
      </c>
    </row>
    <row r="954" spans="1:12" x14ac:dyDescent="0.25">
      <c r="A954" t="s">
        <v>3607</v>
      </c>
      <c r="H954" s="41">
        <f t="shared" si="74"/>
        <v>324</v>
      </c>
      <c r="I954" s="41" t="str">
        <f t="shared" si="76"/>
        <v>6486647100001296</v>
      </c>
      <c r="J954" s="41">
        <f t="shared" si="77"/>
        <v>16</v>
      </c>
      <c r="K954" s="69" t="str">
        <f t="shared" si="75"/>
        <v>03/04/18, 06:01:17 eric sanchez-clary eric.sanchez-clary.external@airbus.com 6 €18.35</v>
      </c>
      <c r="L954" s="70" t="str">
        <f t="shared" si="78"/>
        <v>03/04/18</v>
      </c>
    </row>
    <row r="955" spans="1:12" x14ac:dyDescent="0.25">
      <c r="A955" t="s">
        <v>3608</v>
      </c>
      <c r="H955" s="41">
        <f t="shared" si="74"/>
        <v>348</v>
      </c>
      <c r="I955" s="41" t="str">
        <f t="shared" si="76"/>
        <v>6486647100001296</v>
      </c>
      <c r="J955" s="41">
        <f t="shared" si="77"/>
        <v>16</v>
      </c>
      <c r="K955" s="69" t="str">
        <f t="shared" si="75"/>
        <v>03/04/18, 06:01:17 eric sanchez-clary eric.sanchez-clary.external@airbus.com 120 €3.71</v>
      </c>
      <c r="L955" s="70" t="str">
        <f t="shared" si="78"/>
        <v>03/04/18</v>
      </c>
    </row>
    <row r="956" spans="1:12" x14ac:dyDescent="0.25">
      <c r="A956" t="s">
        <v>3609</v>
      </c>
      <c r="H956" s="41">
        <f t="shared" si="74"/>
        <v>330</v>
      </c>
      <c r="I956" s="41" t="str">
        <f t="shared" si="76"/>
        <v>6486647100001296</v>
      </c>
      <c r="J956" s="41">
        <f t="shared" si="77"/>
        <v>16</v>
      </c>
      <c r="K956" s="69" t="str">
        <f t="shared" si="75"/>
        <v>03/04/18, 06:01:17 eric sanchez-clary eric.sanchez-clary.external@airbus.com 1 €61.5</v>
      </c>
      <c r="L956" s="70" t="str">
        <f t="shared" si="78"/>
        <v>03/04/18</v>
      </c>
    </row>
    <row r="957" spans="1:12" x14ac:dyDescent="0.25">
      <c r="A957" t="s">
        <v>3297</v>
      </c>
      <c r="H957" s="41">
        <f t="shared" si="74"/>
        <v>289</v>
      </c>
      <c r="I957" s="41" t="str">
        <f t="shared" si="76"/>
        <v>6486647100001295</v>
      </c>
      <c r="J957" s="41">
        <f t="shared" si="77"/>
        <v>16</v>
      </c>
      <c r="K957" s="69" t="str">
        <f t="shared" si="75"/>
        <v>29/03/18, 13:31:00 Jean-Luc Granier jean-luc.granier@merial.com 1 €59.5</v>
      </c>
      <c r="L957" s="70" t="str">
        <f t="shared" si="78"/>
        <v>29/03/18</v>
      </c>
    </row>
    <row r="958" spans="1:12" x14ac:dyDescent="0.25">
      <c r="A958" t="s">
        <v>3298</v>
      </c>
      <c r="H958" s="41">
        <f t="shared" si="74"/>
        <v>336</v>
      </c>
      <c r="I958" s="41" t="str">
        <f t="shared" si="76"/>
        <v>6486647100001294</v>
      </c>
      <c r="J958" s="41">
        <f t="shared" si="77"/>
        <v>16</v>
      </c>
      <c r="K958" s="69" t="str">
        <f t="shared" si="75"/>
        <v>28/03/18, 10:43:26 benjamin cabrignac benjamin.cabrignac@actemium.com 2 €0</v>
      </c>
      <c r="L958" s="70" t="str">
        <f t="shared" si="78"/>
        <v>28/03/18</v>
      </c>
    </row>
    <row r="959" spans="1:12" x14ac:dyDescent="0.25">
      <c r="A959" t="s">
        <v>3299</v>
      </c>
      <c r="H959" s="41">
        <f t="shared" si="74"/>
        <v>330</v>
      </c>
      <c r="I959" s="41" t="str">
        <f t="shared" si="76"/>
        <v>6486647100001294</v>
      </c>
      <c r="J959" s="41">
        <f t="shared" si="77"/>
        <v>16</v>
      </c>
      <c r="K959" s="69" t="str">
        <f t="shared" si="75"/>
        <v>28/03/18, 10:43:26 benjamin cabrignac benjamin.cabrignac@actemium.com 3 €0</v>
      </c>
      <c r="L959" s="70" t="str">
        <f t="shared" si="78"/>
        <v>28/03/18</v>
      </c>
    </row>
    <row r="960" spans="1:12" x14ac:dyDescent="0.25">
      <c r="A960" t="s">
        <v>3300</v>
      </c>
      <c r="H960" s="41">
        <f t="shared" si="74"/>
        <v>371</v>
      </c>
      <c r="I960" s="41" t="str">
        <f t="shared" si="76"/>
        <v>6486647100001293</v>
      </c>
      <c r="J960" s="41">
        <f t="shared" si="77"/>
        <v>16</v>
      </c>
      <c r="K960" s="69" t="str">
        <f t="shared" si="75"/>
        <v>26/03/18, 17:23:41 alexandre mourembles alexandre.mourembles@actemium.com 10 €3.71</v>
      </c>
      <c r="L960" s="70" t="str">
        <f t="shared" si="78"/>
        <v>26/03/18</v>
      </c>
    </row>
    <row r="961" spans="1:12" x14ac:dyDescent="0.25">
      <c r="A961" t="s">
        <v>3301</v>
      </c>
      <c r="H961" s="41">
        <f t="shared" si="74"/>
        <v>372</v>
      </c>
      <c r="I961" s="41" t="str">
        <f t="shared" si="76"/>
        <v>6486647100001293</v>
      </c>
      <c r="J961" s="41">
        <f t="shared" si="77"/>
        <v>16</v>
      </c>
      <c r="K961" s="69" t="str">
        <f t="shared" si="75"/>
        <v>26/03/18, 17:23:41 alexandre mourembles alexandre.mourembles@actemium.com 30 €3.71</v>
      </c>
      <c r="L961" s="70" t="str">
        <f t="shared" si="78"/>
        <v>26/03/18</v>
      </c>
    </row>
    <row r="962" spans="1:12" x14ac:dyDescent="0.25">
      <c r="A962" t="s">
        <v>3302</v>
      </c>
      <c r="H962" s="41">
        <f t="shared" ref="H962:H1025" si="79">LEN(A962)</f>
        <v>365</v>
      </c>
      <c r="I962" s="41" t="str">
        <f t="shared" si="76"/>
        <v>6486647100001293</v>
      </c>
      <c r="J962" s="41">
        <f t="shared" si="77"/>
        <v>16</v>
      </c>
      <c r="K962" s="69" t="str">
        <f t="shared" ref="K962:K1025" si="80">IFERROR(TEXT(DATE(RIGHT(MID(A962,FIND("µ",SUBSTITUTE(A962,",","µ",1))+2,FIND("µ",SUBSTITUTE(A962,",","µ",2))-FIND("µ",SUBSTITUTE(A962,",","µ",1))+4),4),MONTH(1&amp;MID(MID(A962,FIND("µ",SUBSTITUTE(A962,",","µ",1))+2,FIND("µ",SUBSTITUTE(A962,",","µ",2))-FIND("µ",SUBSTITUTE(A962,",","µ",1))+4),1,FIND(" ",MID(A962,FIND("µ",SUBSTITUTE(A962,",","µ",1))+2,FIND("µ",SUBSTITUTE(A962,",","µ",2))-FIND("µ",SUBSTITUTE(A962,",","µ",1))+4))-1)),MID(MID(A962,FIND("µ",SUBSTITUTE(A962,",","µ",1))+2,FIND("µ",SUBSTITUTE(A962,",","µ",2))-FIND("µ",SUBSTITUTE(A962,",","µ",1))+4),FIND(" ",MID(A962,FIND("µ",SUBSTITUTE(A962,",","µ",1))+2,FIND("µ",SUBSTITUTE(A962,",","µ",2))-FIND("µ",SUBSTITUTE(A962,",","µ",1))+4))+1,2)),"JJ/MM/AA") &amp;","&amp;" "&amp; TEXT(VALUE(MID(A962,FIND(""",""",A962)+3,10)),"hh:mm:ss")&amp;" "&amp;MID(A962,FIND("µ",SUBSTITUTE(A962,",","µ",4))+2,FIND("µ",SUBSTITUTE(A962,",","µ",5))-FIND("µ",SUBSTITUTE(A962,",","µ",4))-3) &amp;" "&amp;MID(A962,FIND("µ",SUBSTITUTE(A962,",","µ",20))+2,FIND("µ",SUBSTITUTE(A962,",","µ",21))-FIND("µ",SUBSTITUTE(A962,",","µ",20))-3)&amp;" "&amp;MID(A962,FIND("µ",SUBSTITUTE(A962,",","µ",25))+2,FIND("µ",SUBSTITUTE(A962,",","µ",26))-FIND("µ",SUBSTITUTE(A962,",","µ",25))-3)&amp;" "&amp;"€"&amp;MID(A962,FIND("µ",SUBSTITUTE(A962,",","µ",26))+2,FIND("µ",SUBSTITUTE(A962,",","µ",27))-FIND("µ",SUBSTITUTE(A962,",","µ",26))-3),"NA")</f>
        <v>26/03/18, 17:23:41 alexandre mourembles alexandre.mourembles@actemium.com 3 €12.9</v>
      </c>
      <c r="L962" s="70" t="str">
        <f t="shared" si="78"/>
        <v>26/03/18</v>
      </c>
    </row>
    <row r="963" spans="1:12" x14ac:dyDescent="0.25">
      <c r="A963" t="s">
        <v>3303</v>
      </c>
      <c r="H963" s="41">
        <f t="shared" si="79"/>
        <v>359</v>
      </c>
      <c r="I963" s="41" t="str">
        <f t="shared" ref="I963:I1026" si="81">IFERROR(MID(A963,1,FIND(",",A963,1)-1),"")</f>
        <v>6486647100001293</v>
      </c>
      <c r="J963" s="41">
        <f t="shared" si="77"/>
        <v>16</v>
      </c>
      <c r="K963" s="69" t="str">
        <f t="shared" si="80"/>
        <v>26/03/18, 17:23:41 alexandre mourembles alexandre.mourembles@actemium.com 2 €5.32</v>
      </c>
      <c r="L963" s="70" t="str">
        <f t="shared" si="78"/>
        <v>26/03/18</v>
      </c>
    </row>
    <row r="964" spans="1:12" x14ac:dyDescent="0.25">
      <c r="A964" t="s">
        <v>3304</v>
      </c>
      <c r="H964" s="41">
        <f t="shared" si="79"/>
        <v>351</v>
      </c>
      <c r="I964" s="41" t="str">
        <f t="shared" si="81"/>
        <v>6486647100001293</v>
      </c>
      <c r="J964" s="41">
        <f t="shared" si="77"/>
        <v>16</v>
      </c>
      <c r="K964" s="69" t="str">
        <f t="shared" si="80"/>
        <v>26/03/18, 17:23:41 alexandre mourembles alexandre.mourembles@actemium.com 2 €7.51</v>
      </c>
      <c r="L964" s="70" t="str">
        <f t="shared" si="78"/>
        <v>26/03/18</v>
      </c>
    </row>
    <row r="965" spans="1:12" x14ac:dyDescent="0.25">
      <c r="A965" t="s">
        <v>3305</v>
      </c>
      <c r="H965" s="41">
        <f t="shared" si="79"/>
        <v>371</v>
      </c>
      <c r="I965" s="41" t="str">
        <f t="shared" si="81"/>
        <v>6486647100001293</v>
      </c>
      <c r="J965" s="41">
        <f t="shared" si="77"/>
        <v>16</v>
      </c>
      <c r="K965" s="69" t="str">
        <f t="shared" si="80"/>
        <v>26/03/18, 17:23:41 alexandre mourembles alexandre.mourembles@actemium.com 1 €0</v>
      </c>
      <c r="L965" s="70" t="str">
        <f t="shared" si="78"/>
        <v>26/03/18</v>
      </c>
    </row>
    <row r="966" spans="1:12" x14ac:dyDescent="0.25">
      <c r="A966" t="s">
        <v>3306</v>
      </c>
      <c r="H966" s="41">
        <f t="shared" si="79"/>
        <v>372</v>
      </c>
      <c r="I966" s="41" t="str">
        <f t="shared" si="81"/>
        <v>6486647100001293</v>
      </c>
      <c r="J966" s="41">
        <f t="shared" si="77"/>
        <v>16</v>
      </c>
      <c r="K966" s="69" t="str">
        <f t="shared" si="80"/>
        <v>26/03/18, 17:23:41 alexandre mourembles alexandre.mourembles@actemium.com 1 €0</v>
      </c>
      <c r="L966" s="70" t="str">
        <f t="shared" si="78"/>
        <v>26/03/18</v>
      </c>
    </row>
    <row r="967" spans="1:12" x14ac:dyDescent="0.25">
      <c r="A967" t="s">
        <v>3307</v>
      </c>
      <c r="H967" s="41">
        <f t="shared" si="79"/>
        <v>439</v>
      </c>
      <c r="I967" s="41" t="str">
        <f t="shared" si="81"/>
        <v>6486647100001292</v>
      </c>
      <c r="J967" s="41">
        <f t="shared" si="77"/>
        <v>16</v>
      </c>
      <c r="K967" s="69" t="str">
        <f t="shared" si="80"/>
        <v>26/03/18, 14:07:16 EMMANUEL GRIGNON emmanuel.grignon@actemium.com 5 €0</v>
      </c>
      <c r="L967" s="70" t="str">
        <f t="shared" si="78"/>
        <v>26/03/18</v>
      </c>
    </row>
    <row r="968" spans="1:12" x14ac:dyDescent="0.25">
      <c r="A968" t="s">
        <v>3308</v>
      </c>
      <c r="H968" s="41">
        <f t="shared" si="79"/>
        <v>444</v>
      </c>
      <c r="I968" s="41" t="str">
        <f t="shared" si="81"/>
        <v>6486647100001292</v>
      </c>
      <c r="J968" s="41">
        <f t="shared" si="77"/>
        <v>16</v>
      </c>
      <c r="K968" s="69" t="str">
        <f t="shared" si="80"/>
        <v>26/03/18, 14:07:16 EMMANUEL GRIGNON emmanuel.grignon@actemium.com 5 €0</v>
      </c>
      <c r="L968" s="70" t="str">
        <f t="shared" si="78"/>
        <v>26/03/18</v>
      </c>
    </row>
    <row r="969" spans="1:12" x14ac:dyDescent="0.25">
      <c r="A969" t="s">
        <v>3309</v>
      </c>
      <c r="H969" s="41">
        <f t="shared" si="79"/>
        <v>447</v>
      </c>
      <c r="I969" s="41" t="str">
        <f t="shared" si="81"/>
        <v>6486647100001292</v>
      </c>
      <c r="J969" s="41">
        <f t="shared" si="77"/>
        <v>16</v>
      </c>
      <c r="K969" s="69" t="str">
        <f t="shared" si="80"/>
        <v>26/03/18, 14:07:16 EMMANUEL GRIGNON emmanuel.grignon@actemium.com 5 €0</v>
      </c>
      <c r="L969" s="70" t="str">
        <f t="shared" si="78"/>
        <v>26/03/18</v>
      </c>
    </row>
    <row r="970" spans="1:12" x14ac:dyDescent="0.25">
      <c r="A970" t="s">
        <v>3310</v>
      </c>
      <c r="H970" s="41">
        <f t="shared" si="79"/>
        <v>445</v>
      </c>
      <c r="I970" s="41" t="str">
        <f t="shared" si="81"/>
        <v>6486647100001292</v>
      </c>
      <c r="J970" s="41">
        <f t="shared" si="77"/>
        <v>16</v>
      </c>
      <c r="K970" s="69" t="str">
        <f t="shared" si="80"/>
        <v>26/03/18, 14:07:16 EMMANUEL GRIGNON emmanuel.grignon@actemium.com 2 €0</v>
      </c>
      <c r="L970" s="70" t="str">
        <f t="shared" si="78"/>
        <v>26/03/18</v>
      </c>
    </row>
    <row r="971" spans="1:12" x14ac:dyDescent="0.25">
      <c r="A971" t="s">
        <v>3311</v>
      </c>
      <c r="H971" s="41">
        <f t="shared" si="79"/>
        <v>422</v>
      </c>
      <c r="I971" s="41" t="str">
        <f t="shared" si="81"/>
        <v>6486647100001292</v>
      </c>
      <c r="J971" s="41">
        <f t="shared" si="77"/>
        <v>16</v>
      </c>
      <c r="K971" s="69" t="str">
        <f t="shared" si="80"/>
        <v>26/03/18, 14:07:16 EMMANUEL GRIGNON emmanuel.grignon@actemium.com 1 €0</v>
      </c>
      <c r="L971" s="70" t="str">
        <f t="shared" si="78"/>
        <v>26/03/18</v>
      </c>
    </row>
    <row r="972" spans="1:12" x14ac:dyDescent="0.25">
      <c r="A972" t="s">
        <v>3312</v>
      </c>
      <c r="H972" s="41">
        <f t="shared" si="79"/>
        <v>444</v>
      </c>
      <c r="I972" s="41" t="str">
        <f t="shared" si="81"/>
        <v>6486647100001292</v>
      </c>
      <c r="J972" s="41">
        <f t="shared" si="77"/>
        <v>16</v>
      </c>
      <c r="K972" s="69" t="str">
        <f t="shared" si="80"/>
        <v>26/03/18, 14:07:16 EMMANUEL GRIGNON emmanuel.grignon@actemium.com 1 €59.5</v>
      </c>
      <c r="L972" s="70" t="str">
        <f t="shared" si="78"/>
        <v>26/03/18</v>
      </c>
    </row>
    <row r="973" spans="1:12" x14ac:dyDescent="0.25">
      <c r="A973" t="s">
        <v>3313</v>
      </c>
      <c r="H973" s="41">
        <f t="shared" si="79"/>
        <v>451</v>
      </c>
      <c r="I973" s="41" t="str">
        <f t="shared" si="81"/>
        <v>6486647100001292</v>
      </c>
      <c r="J973" s="41">
        <f t="shared" si="77"/>
        <v>16</v>
      </c>
      <c r="K973" s="69" t="str">
        <f t="shared" si="80"/>
        <v>26/03/18, 14:07:16 EMMANUEL GRIGNON emmanuel.grignon@actemium.com 1 €5.63</v>
      </c>
      <c r="L973" s="70" t="str">
        <f t="shared" si="78"/>
        <v>26/03/18</v>
      </c>
    </row>
    <row r="974" spans="1:12" x14ac:dyDescent="0.25">
      <c r="A974" t="s">
        <v>3314</v>
      </c>
      <c r="H974" s="41">
        <f t="shared" si="79"/>
        <v>457</v>
      </c>
      <c r="I974" s="41" t="str">
        <f t="shared" si="81"/>
        <v>6486647100001292</v>
      </c>
      <c r="J974" s="41">
        <f t="shared" si="77"/>
        <v>16</v>
      </c>
      <c r="K974" s="69" t="str">
        <f t="shared" si="80"/>
        <v>26/03/18, 14:07:16 EMMANUEL GRIGNON emmanuel.grignon@actemium.com 1 €12.9</v>
      </c>
      <c r="L974" s="70" t="str">
        <f t="shared" si="78"/>
        <v>26/03/18</v>
      </c>
    </row>
    <row r="975" spans="1:12" x14ac:dyDescent="0.25">
      <c r="A975" t="s">
        <v>3315</v>
      </c>
      <c r="H975" s="41">
        <f t="shared" si="79"/>
        <v>464</v>
      </c>
      <c r="I975" s="41" t="str">
        <f t="shared" si="81"/>
        <v>6486647100001292</v>
      </c>
      <c r="J975" s="41">
        <f t="shared" si="77"/>
        <v>16</v>
      </c>
      <c r="K975" s="69" t="str">
        <f t="shared" si="80"/>
        <v>26/03/18, 14:07:16 EMMANUEL GRIGNON emmanuel.grignon@actemium.com 1 €4.26</v>
      </c>
      <c r="L975" s="70" t="str">
        <f t="shared" si="78"/>
        <v>26/03/18</v>
      </c>
    </row>
    <row r="976" spans="1:12" x14ac:dyDescent="0.25">
      <c r="A976" t="s">
        <v>3316</v>
      </c>
      <c r="H976" s="41">
        <f t="shared" si="79"/>
        <v>354</v>
      </c>
      <c r="I976" s="41" t="str">
        <f t="shared" si="81"/>
        <v>6486647100001291</v>
      </c>
      <c r="J976" s="41">
        <f t="shared" si="77"/>
        <v>16</v>
      </c>
      <c r="K976" s="69" t="str">
        <f t="shared" si="80"/>
        <v>26/03/18, 04:52:05 stephane mirouze stephane.miorouze@actemium.com 10 €3.71</v>
      </c>
      <c r="L976" s="70" t="str">
        <f t="shared" si="78"/>
        <v>26/03/18</v>
      </c>
    </row>
    <row r="977" spans="1:12" x14ac:dyDescent="0.25">
      <c r="A977" t="s">
        <v>3317</v>
      </c>
      <c r="H977" s="41">
        <f t="shared" si="79"/>
        <v>355</v>
      </c>
      <c r="I977" s="41" t="str">
        <f t="shared" si="81"/>
        <v>6486647100001291</v>
      </c>
      <c r="J977" s="41">
        <f t="shared" ref="J977:J1040" si="82">LEN(I977)</f>
        <v>16</v>
      </c>
      <c r="K977" s="69" t="str">
        <f t="shared" si="80"/>
        <v>26/03/18, 04:52:05 stephane mirouze stephane.miorouze@actemium.com 10 €3.71</v>
      </c>
      <c r="L977" s="70" t="str">
        <f t="shared" ref="L977:L1040" si="83">IFERROR(MID(K977,1,FIND(",",K977,1)-1),"")</f>
        <v>26/03/18</v>
      </c>
    </row>
    <row r="978" spans="1:12" x14ac:dyDescent="0.25">
      <c r="A978" t="s">
        <v>3318</v>
      </c>
      <c r="H978" s="41">
        <f t="shared" si="79"/>
        <v>343</v>
      </c>
      <c r="I978" s="41" t="str">
        <f t="shared" si="81"/>
        <v>6486647100001290</v>
      </c>
      <c r="J978" s="41">
        <f t="shared" si="82"/>
        <v>16</v>
      </c>
      <c r="K978" s="69" t="str">
        <f t="shared" si="80"/>
        <v>22/03/18, 17:55:04 alexandre mourembles alexandre.mourembles@actemium.com 1 €0</v>
      </c>
      <c r="L978" s="70" t="str">
        <f t="shared" si="83"/>
        <v>22/03/18</v>
      </c>
    </row>
    <row r="979" spans="1:12" x14ac:dyDescent="0.25">
      <c r="A979" t="s">
        <v>3319</v>
      </c>
      <c r="H979" s="41">
        <f t="shared" si="79"/>
        <v>440</v>
      </c>
      <c r="I979" s="41" t="str">
        <f t="shared" si="81"/>
        <v>6486647100001289</v>
      </c>
      <c r="J979" s="41">
        <f t="shared" si="82"/>
        <v>16</v>
      </c>
      <c r="K979" s="69" t="str">
        <f t="shared" si="80"/>
        <v>22/03/18, 17:50:37 alexandre mourembles alexandre.mourembles@actemium.com 1 €0</v>
      </c>
      <c r="L979" s="70" t="str">
        <f t="shared" si="83"/>
        <v>22/03/18</v>
      </c>
    </row>
    <row r="980" spans="1:12" x14ac:dyDescent="0.25">
      <c r="A980" t="s">
        <v>3320</v>
      </c>
      <c r="H980" s="41">
        <f t="shared" si="79"/>
        <v>361</v>
      </c>
      <c r="I980" s="41" t="str">
        <f t="shared" si="81"/>
        <v>6486647100001288</v>
      </c>
      <c r="J980" s="41">
        <f t="shared" si="82"/>
        <v>16</v>
      </c>
      <c r="K980" s="69" t="str">
        <f t="shared" si="80"/>
        <v>21/03/18, 14:13:27 Aurelien AYGOUI aurelien.aygoui.external@airbus.com 1 €48.91</v>
      </c>
      <c r="L980" s="70" t="str">
        <f t="shared" si="83"/>
        <v>21/03/18</v>
      </c>
    </row>
    <row r="981" spans="1:12" x14ac:dyDescent="0.25">
      <c r="A981" t="s">
        <v>3321</v>
      </c>
      <c r="H981" s="41">
        <f t="shared" si="79"/>
        <v>348</v>
      </c>
      <c r="I981" s="41" t="str">
        <f t="shared" si="81"/>
        <v>6486647100001287</v>
      </c>
      <c r="J981" s="41">
        <f t="shared" si="82"/>
        <v>16</v>
      </c>
      <c r="K981" s="69" t="str">
        <f t="shared" si="80"/>
        <v>20/03/18, 13:48:34 Florian SAISSET florian.saisset@actemium.com 5 €3.71</v>
      </c>
      <c r="L981" s="70" t="str">
        <f t="shared" si="83"/>
        <v>20/03/18</v>
      </c>
    </row>
    <row r="982" spans="1:12" x14ac:dyDescent="0.25">
      <c r="A982" t="s">
        <v>3322</v>
      </c>
      <c r="H982" s="41">
        <f t="shared" si="79"/>
        <v>351</v>
      </c>
      <c r="I982" s="41" t="str">
        <f t="shared" si="81"/>
        <v>6486647100001287</v>
      </c>
      <c r="J982" s="41">
        <f t="shared" si="82"/>
        <v>16</v>
      </c>
      <c r="K982" s="69" t="str">
        <f t="shared" si="80"/>
        <v>20/03/18, 13:48:34 Florian SAISSET florian.saisset@actemium.com 5 €4.94</v>
      </c>
      <c r="L982" s="70" t="str">
        <f t="shared" si="83"/>
        <v>20/03/18</v>
      </c>
    </row>
    <row r="983" spans="1:12" x14ac:dyDescent="0.25">
      <c r="A983" t="s">
        <v>3323</v>
      </c>
      <c r="H983" s="41">
        <f t="shared" si="79"/>
        <v>337</v>
      </c>
      <c r="I983" s="41" t="str">
        <f t="shared" si="81"/>
        <v>6486647100001287</v>
      </c>
      <c r="J983" s="41">
        <f t="shared" si="82"/>
        <v>16</v>
      </c>
      <c r="K983" s="69" t="str">
        <f t="shared" si="80"/>
        <v>20/03/18, 13:48:34 Florian SAISSET florian.saisset@actemium.com 5 €5.63</v>
      </c>
      <c r="L983" s="70" t="str">
        <f t="shared" si="83"/>
        <v>20/03/18</v>
      </c>
    </row>
    <row r="984" spans="1:12" x14ac:dyDescent="0.25">
      <c r="A984" t="s">
        <v>3324</v>
      </c>
      <c r="H984" s="41">
        <f t="shared" si="79"/>
        <v>323</v>
      </c>
      <c r="I984" s="41" t="str">
        <f t="shared" si="81"/>
        <v>6486647100001286</v>
      </c>
      <c r="J984" s="41">
        <f t="shared" si="82"/>
        <v>16</v>
      </c>
      <c r="K984" s="69" t="str">
        <f t="shared" si="80"/>
        <v>16/03/18, 12:45:54 alexis tamowski alexis.tamowski@actemium.com 5 €0</v>
      </c>
      <c r="L984" s="70" t="str">
        <f t="shared" si="83"/>
        <v>16/03/18</v>
      </c>
    </row>
    <row r="985" spans="1:12" x14ac:dyDescent="0.25">
      <c r="A985" t="s">
        <v>3325</v>
      </c>
      <c r="H985" s="41">
        <f t="shared" si="79"/>
        <v>318</v>
      </c>
      <c r="I985" s="41" t="str">
        <f t="shared" si="81"/>
        <v>6486647100001286</v>
      </c>
      <c r="J985" s="41">
        <f t="shared" si="82"/>
        <v>16</v>
      </c>
      <c r="K985" s="69" t="str">
        <f t="shared" si="80"/>
        <v>16/03/18, 12:45:54 alexis tamowski alexis.tamowski@actemium.com 3 €0</v>
      </c>
      <c r="L985" s="70" t="str">
        <f t="shared" si="83"/>
        <v>16/03/18</v>
      </c>
    </row>
    <row r="986" spans="1:12" x14ac:dyDescent="0.25">
      <c r="A986" t="s">
        <v>3326</v>
      </c>
      <c r="H986" s="41">
        <f t="shared" si="79"/>
        <v>287</v>
      </c>
      <c r="I986" s="41" t="str">
        <f t="shared" si="81"/>
        <v>6486647100001285</v>
      </c>
      <c r="J986" s="41">
        <f t="shared" si="82"/>
        <v>16</v>
      </c>
      <c r="K986" s="69" t="str">
        <f t="shared" si="80"/>
        <v>15/03/18, 11:23:59 Johan Dijoux tristan.calmelly.external@airbus.com 1 €0</v>
      </c>
      <c r="L986" s="70" t="str">
        <f t="shared" si="83"/>
        <v>15/03/18</v>
      </c>
    </row>
    <row r="987" spans="1:12" x14ac:dyDescent="0.25">
      <c r="A987" t="s">
        <v>3327</v>
      </c>
      <c r="H987" s="41">
        <f t="shared" si="79"/>
        <v>337</v>
      </c>
      <c r="I987" s="41" t="str">
        <f t="shared" si="81"/>
        <v>6486647100001284</v>
      </c>
      <c r="J987" s="41">
        <f t="shared" si="82"/>
        <v>16</v>
      </c>
      <c r="K987" s="69" t="str">
        <f t="shared" si="80"/>
        <v>13/03/18, 13:37:34 suberville christophe christophe.suberville@actemium.com 1 €0</v>
      </c>
      <c r="L987" s="70" t="str">
        <f t="shared" si="83"/>
        <v>13/03/18</v>
      </c>
    </row>
    <row r="988" spans="1:12" x14ac:dyDescent="0.25">
      <c r="A988" t="s">
        <v>3328</v>
      </c>
      <c r="H988" s="41">
        <f t="shared" si="79"/>
        <v>341</v>
      </c>
      <c r="I988" s="41" t="str">
        <f t="shared" si="81"/>
        <v>6486647100001284</v>
      </c>
      <c r="J988" s="41">
        <f t="shared" si="82"/>
        <v>16</v>
      </c>
      <c r="K988" s="69" t="str">
        <f t="shared" si="80"/>
        <v>13/03/18, 13:37:34 suberville christophe christophe.suberville@actemium.com 1 €0</v>
      </c>
      <c r="L988" s="70" t="str">
        <f t="shared" si="83"/>
        <v>13/03/18</v>
      </c>
    </row>
    <row r="989" spans="1:12" x14ac:dyDescent="0.25">
      <c r="A989" t="s">
        <v>3329</v>
      </c>
      <c r="H989" s="41">
        <f t="shared" si="79"/>
        <v>342</v>
      </c>
      <c r="I989" s="41" t="str">
        <f t="shared" si="81"/>
        <v>6486647100001284</v>
      </c>
      <c r="J989" s="41">
        <f t="shared" si="82"/>
        <v>16</v>
      </c>
      <c r="K989" s="69" t="str">
        <f t="shared" si="80"/>
        <v>13/03/18, 13:37:34 suberville christophe christophe.suberville@actemium.com 1 €0</v>
      </c>
      <c r="L989" s="70" t="str">
        <f t="shared" si="83"/>
        <v>13/03/18</v>
      </c>
    </row>
    <row r="990" spans="1:12" x14ac:dyDescent="0.25">
      <c r="A990" t="s">
        <v>3330</v>
      </c>
      <c r="H990" s="41">
        <f t="shared" si="79"/>
        <v>364</v>
      </c>
      <c r="I990" s="41" t="str">
        <f t="shared" si="81"/>
        <v>6486647100001284</v>
      </c>
      <c r="J990" s="41">
        <f t="shared" si="82"/>
        <v>16</v>
      </c>
      <c r="K990" s="69" t="str">
        <f t="shared" si="80"/>
        <v>13/03/18, 13:37:34 suberville christophe christophe.suberville@actemium.com 1 €0</v>
      </c>
      <c r="L990" s="70" t="str">
        <f t="shared" si="83"/>
        <v>13/03/18</v>
      </c>
    </row>
    <row r="991" spans="1:12" x14ac:dyDescent="0.25">
      <c r="A991" t="s">
        <v>3331</v>
      </c>
      <c r="H991" s="41">
        <f t="shared" si="79"/>
        <v>398</v>
      </c>
      <c r="I991" s="41" t="str">
        <f t="shared" si="81"/>
        <v>6486647100001283</v>
      </c>
      <c r="J991" s="41">
        <f t="shared" si="82"/>
        <v>16</v>
      </c>
      <c r="K991" s="69" t="str">
        <f t="shared" si="80"/>
        <v>13/03/18, 12:52:23 BENJAMIN CABRIGNAC benjamin.cabrignac@actemium.com 5 €0</v>
      </c>
      <c r="L991" s="70" t="str">
        <f t="shared" si="83"/>
        <v>13/03/18</v>
      </c>
    </row>
    <row r="992" spans="1:12" x14ac:dyDescent="0.25">
      <c r="A992" t="s">
        <v>3332</v>
      </c>
      <c r="H992" s="41">
        <f t="shared" si="79"/>
        <v>338</v>
      </c>
      <c r="I992" s="41" t="str">
        <f t="shared" si="81"/>
        <v>6486647100001282</v>
      </c>
      <c r="J992" s="41">
        <f t="shared" si="82"/>
        <v>16</v>
      </c>
      <c r="K992" s="69" t="str">
        <f t="shared" si="80"/>
        <v>13/03/18, 06:09:13 Romain VERGNES romain.vergnes@actemium.com 1 €61.5</v>
      </c>
      <c r="L992" s="70" t="str">
        <f t="shared" si="83"/>
        <v>13/03/18</v>
      </c>
    </row>
    <row r="993" spans="1:12" x14ac:dyDescent="0.25">
      <c r="A993" t="s">
        <v>3333</v>
      </c>
      <c r="H993" s="41">
        <f t="shared" si="79"/>
        <v>313</v>
      </c>
      <c r="I993" s="41" t="str">
        <f t="shared" si="81"/>
        <v>6486647100001281</v>
      </c>
      <c r="J993" s="41">
        <f t="shared" si="82"/>
        <v>16</v>
      </c>
      <c r="K993" s="69" t="str">
        <f t="shared" si="80"/>
        <v>09/03/18, 10:52:42 eric sanchez-clary eric.sanchez-clary.external@airbus.com 2 €61.5</v>
      </c>
      <c r="L993" s="70" t="str">
        <f t="shared" si="83"/>
        <v>09/03/18</v>
      </c>
    </row>
    <row r="994" spans="1:12" x14ac:dyDescent="0.25">
      <c r="A994" t="s">
        <v>3334</v>
      </c>
      <c r="H994" s="41">
        <f t="shared" si="79"/>
        <v>325</v>
      </c>
      <c r="I994" s="41" t="str">
        <f t="shared" si="81"/>
        <v>6486647100001281</v>
      </c>
      <c r="J994" s="41">
        <f t="shared" si="82"/>
        <v>16</v>
      </c>
      <c r="K994" s="69" t="str">
        <f t="shared" si="80"/>
        <v>09/03/18, 10:52:42 eric sanchez-clary eric.sanchez-clary.external@airbus.com 20 €12.9</v>
      </c>
      <c r="L994" s="70" t="str">
        <f t="shared" si="83"/>
        <v>09/03/18</v>
      </c>
    </row>
    <row r="995" spans="1:12" x14ac:dyDescent="0.25">
      <c r="A995" t="s">
        <v>3335</v>
      </c>
      <c r="H995" s="41">
        <f t="shared" si="79"/>
        <v>320</v>
      </c>
      <c r="I995" s="41" t="str">
        <f t="shared" si="81"/>
        <v>6486647100001281</v>
      </c>
      <c r="J995" s="41">
        <f t="shared" si="82"/>
        <v>16</v>
      </c>
      <c r="K995" s="69" t="str">
        <f t="shared" si="80"/>
        <v>09/03/18, 10:52:42 eric sanchez-clary eric.sanchez-clary.external@airbus.com 10 €6.46</v>
      </c>
      <c r="L995" s="70" t="str">
        <f t="shared" si="83"/>
        <v>09/03/18</v>
      </c>
    </row>
    <row r="996" spans="1:12" x14ac:dyDescent="0.25">
      <c r="A996" t="s">
        <v>3336</v>
      </c>
      <c r="H996" s="41">
        <f t="shared" si="79"/>
        <v>316</v>
      </c>
      <c r="I996" s="41" t="str">
        <f t="shared" si="81"/>
        <v>6486647100001281</v>
      </c>
      <c r="J996" s="41">
        <f t="shared" si="82"/>
        <v>16</v>
      </c>
      <c r="K996" s="69" t="str">
        <f t="shared" si="80"/>
        <v>09/03/18, 10:52:42 eric sanchez-clary eric.sanchez-clary.external@airbus.com 30 €3.95</v>
      </c>
      <c r="L996" s="70" t="str">
        <f t="shared" si="83"/>
        <v>09/03/18</v>
      </c>
    </row>
    <row r="997" spans="1:12" x14ac:dyDescent="0.25">
      <c r="A997" t="s">
        <v>3337</v>
      </c>
      <c r="H997" s="41">
        <f t="shared" si="79"/>
        <v>331</v>
      </c>
      <c r="I997" s="41" t="str">
        <f t="shared" si="81"/>
        <v>6486647100001281</v>
      </c>
      <c r="J997" s="41">
        <f t="shared" si="82"/>
        <v>16</v>
      </c>
      <c r="K997" s="69" t="str">
        <f t="shared" si="80"/>
        <v>09/03/18, 10:52:42 eric sanchez-clary eric.sanchez-clary.external@airbus.com 120 €3.71</v>
      </c>
      <c r="L997" s="70" t="str">
        <f t="shared" si="83"/>
        <v>09/03/18</v>
      </c>
    </row>
    <row r="998" spans="1:12" x14ac:dyDescent="0.25">
      <c r="A998" t="s">
        <v>3338</v>
      </c>
      <c r="H998" s="41">
        <f t="shared" si="79"/>
        <v>323</v>
      </c>
      <c r="I998" s="41" t="str">
        <f t="shared" si="81"/>
        <v>6486647100001281</v>
      </c>
      <c r="J998" s="41">
        <f t="shared" si="82"/>
        <v>16</v>
      </c>
      <c r="K998" s="69" t="str">
        <f t="shared" si="80"/>
        <v>09/03/18, 10:52:42 eric sanchez-clary eric.sanchez-clary.external@airbus.com 20 €0</v>
      </c>
      <c r="L998" s="70" t="str">
        <f t="shared" si="83"/>
        <v>09/03/18</v>
      </c>
    </row>
    <row r="999" spans="1:12" x14ac:dyDescent="0.25">
      <c r="A999" t="s">
        <v>3339</v>
      </c>
      <c r="H999" s="41">
        <f t="shared" si="79"/>
        <v>339</v>
      </c>
      <c r="I999" s="41" t="str">
        <f t="shared" si="81"/>
        <v>6486647100001280</v>
      </c>
      <c r="J999" s="41">
        <f t="shared" si="82"/>
        <v>16</v>
      </c>
      <c r="K999" s="69" t="str">
        <f t="shared" si="80"/>
        <v>09/03/18, 08:57:14 cedric reixach cedric.reixach@actemium.com 3 €12.9</v>
      </c>
      <c r="L999" s="70" t="str">
        <f t="shared" si="83"/>
        <v>09/03/18</v>
      </c>
    </row>
    <row r="1000" spans="1:12" x14ac:dyDescent="0.25">
      <c r="A1000" t="s">
        <v>3340</v>
      </c>
      <c r="H1000" s="41">
        <f t="shared" si="79"/>
        <v>346</v>
      </c>
      <c r="I1000" s="41" t="str">
        <f t="shared" si="81"/>
        <v>6486647100001280</v>
      </c>
      <c r="J1000" s="41">
        <f t="shared" si="82"/>
        <v>16</v>
      </c>
      <c r="K1000" s="69" t="str">
        <f t="shared" si="80"/>
        <v>09/03/18, 08:57:14 cedric reixach cedric.reixach@actemium.com 10 €3.71</v>
      </c>
      <c r="L1000" s="70" t="str">
        <f t="shared" si="83"/>
        <v>09/03/18</v>
      </c>
    </row>
    <row r="1001" spans="1:12" x14ac:dyDescent="0.25">
      <c r="A1001" t="s">
        <v>3341</v>
      </c>
      <c r="H1001" s="41">
        <f t="shared" si="79"/>
        <v>326</v>
      </c>
      <c r="I1001" s="41" t="str">
        <f t="shared" si="81"/>
        <v>6486647100001280</v>
      </c>
      <c r="J1001" s="41">
        <f t="shared" si="82"/>
        <v>16</v>
      </c>
      <c r="K1001" s="69" t="str">
        <f t="shared" si="80"/>
        <v>09/03/18, 08:57:14 cedric reixach cedric.reixach@actemium.com 1 €59.5</v>
      </c>
      <c r="L1001" s="70" t="str">
        <f t="shared" si="83"/>
        <v>09/03/18</v>
      </c>
    </row>
    <row r="1002" spans="1:12" x14ac:dyDescent="0.25">
      <c r="A1002" t="s">
        <v>3342</v>
      </c>
      <c r="H1002" s="41">
        <f t="shared" si="79"/>
        <v>337</v>
      </c>
      <c r="I1002" s="41" t="str">
        <f t="shared" si="81"/>
        <v>6486647100001279</v>
      </c>
      <c r="J1002" s="41">
        <f t="shared" si="82"/>
        <v>16</v>
      </c>
      <c r="K1002" s="69" t="str">
        <f t="shared" si="80"/>
        <v>07/03/18, 13:12:12 tristan calmelly tristan.calmelly.external@airbus.com 1 €0</v>
      </c>
      <c r="L1002" s="70" t="str">
        <f t="shared" si="83"/>
        <v>07/03/18</v>
      </c>
    </row>
    <row r="1003" spans="1:12" x14ac:dyDescent="0.25">
      <c r="A1003" t="s">
        <v>3343</v>
      </c>
      <c r="H1003" s="41">
        <f t="shared" si="79"/>
        <v>374</v>
      </c>
      <c r="I1003" s="41" t="str">
        <f t="shared" si="81"/>
        <v>6486647100001278</v>
      </c>
      <c r="J1003" s="41">
        <f t="shared" si="82"/>
        <v>16</v>
      </c>
      <c r="K1003" s="69" t="str">
        <f t="shared" si="80"/>
        <v>07/03/18, 07:24:47 vincent davantes vincent.davantes@vinci-energies.net 5 €0</v>
      </c>
      <c r="L1003" s="70" t="str">
        <f t="shared" si="83"/>
        <v>07/03/18</v>
      </c>
    </row>
    <row r="1004" spans="1:12" x14ac:dyDescent="0.25">
      <c r="A1004" t="s">
        <v>3344</v>
      </c>
      <c r="H1004" s="41">
        <f t="shared" si="79"/>
        <v>379</v>
      </c>
      <c r="I1004" s="41" t="str">
        <f t="shared" si="81"/>
        <v>6486647100001278</v>
      </c>
      <c r="J1004" s="41">
        <f t="shared" si="82"/>
        <v>16</v>
      </c>
      <c r="K1004" s="69" t="str">
        <f t="shared" si="80"/>
        <v>07/03/18, 07:24:47 vincent davantes vincent.davantes@vinci-energies.net 5 €0</v>
      </c>
      <c r="L1004" s="70" t="str">
        <f t="shared" si="83"/>
        <v>07/03/18</v>
      </c>
    </row>
    <row r="1005" spans="1:12" x14ac:dyDescent="0.25">
      <c r="A1005" t="s">
        <v>3345</v>
      </c>
      <c r="H1005" s="41">
        <f t="shared" si="79"/>
        <v>315</v>
      </c>
      <c r="I1005" s="41" t="str">
        <f t="shared" si="81"/>
        <v>6486647100001277</v>
      </c>
      <c r="J1005" s="41">
        <f t="shared" si="82"/>
        <v>16</v>
      </c>
      <c r="K1005" s="69" t="str">
        <f t="shared" si="80"/>
        <v>06/03/18, 10:15:24 Damien Tantin jean-luc.cebe@actemium.com 1 €0</v>
      </c>
      <c r="L1005" s="70" t="str">
        <f t="shared" si="83"/>
        <v>06/03/18</v>
      </c>
    </row>
    <row r="1006" spans="1:12" x14ac:dyDescent="0.25">
      <c r="A1006" t="s">
        <v>3346</v>
      </c>
      <c r="H1006" s="41">
        <f t="shared" si="79"/>
        <v>329</v>
      </c>
      <c r="I1006" s="41" t="str">
        <f t="shared" si="81"/>
        <v>6486647100001276</v>
      </c>
      <c r="J1006" s="41">
        <f t="shared" si="82"/>
        <v>16</v>
      </c>
      <c r="K1006" s="69" t="str">
        <f t="shared" si="80"/>
        <v>05/03/18, 14:06:11 bruno FRAYSSINHES bruno.frayssinhes@actemium.com 1 €2.75</v>
      </c>
      <c r="L1006" s="70" t="str">
        <f t="shared" si="83"/>
        <v>05/03/18</v>
      </c>
    </row>
    <row r="1007" spans="1:12" x14ac:dyDescent="0.25">
      <c r="A1007" t="s">
        <v>3347</v>
      </c>
      <c r="H1007" s="41">
        <f t="shared" si="79"/>
        <v>321</v>
      </c>
      <c r="I1007" s="41" t="str">
        <f t="shared" si="81"/>
        <v>6486647100001275</v>
      </c>
      <c r="J1007" s="41">
        <f t="shared" si="82"/>
        <v>16</v>
      </c>
      <c r="K1007" s="69" t="str">
        <f t="shared" si="80"/>
        <v>05/03/18, 13:51:16 thomas dupuis thomas.dupuis@actemium.com 1 €7.51</v>
      </c>
      <c r="L1007" s="70" t="str">
        <f t="shared" si="83"/>
        <v>05/03/18</v>
      </c>
    </row>
    <row r="1008" spans="1:12" x14ac:dyDescent="0.25">
      <c r="A1008" t="s">
        <v>3348</v>
      </c>
      <c r="H1008" s="41">
        <f t="shared" si="79"/>
        <v>340</v>
      </c>
      <c r="I1008" s="41" t="str">
        <f t="shared" si="81"/>
        <v>6486647100001275</v>
      </c>
      <c r="J1008" s="41">
        <f t="shared" si="82"/>
        <v>16</v>
      </c>
      <c r="K1008" s="69" t="str">
        <f t="shared" si="80"/>
        <v>05/03/18, 13:51:16 thomas dupuis thomas.dupuis@actemium.com 5 €3.71</v>
      </c>
      <c r="L1008" s="70" t="str">
        <f t="shared" si="83"/>
        <v>05/03/18</v>
      </c>
    </row>
    <row r="1009" spans="1:12" x14ac:dyDescent="0.25">
      <c r="A1009" t="s">
        <v>3349</v>
      </c>
      <c r="H1009" s="41">
        <f t="shared" si="79"/>
        <v>343</v>
      </c>
      <c r="I1009" s="41" t="str">
        <f t="shared" si="81"/>
        <v>6486647100001275</v>
      </c>
      <c r="J1009" s="41">
        <f t="shared" si="82"/>
        <v>16</v>
      </c>
      <c r="K1009" s="69" t="str">
        <f t="shared" si="80"/>
        <v>05/03/18, 13:51:16 thomas dupuis thomas.dupuis@actemium.com 1 €6.52</v>
      </c>
      <c r="L1009" s="70" t="str">
        <f t="shared" si="83"/>
        <v>05/03/18</v>
      </c>
    </row>
    <row r="1010" spans="1:12" x14ac:dyDescent="0.25">
      <c r="A1010" t="s">
        <v>3350</v>
      </c>
      <c r="H1010" s="41">
        <f t="shared" si="79"/>
        <v>330</v>
      </c>
      <c r="I1010" s="41" t="str">
        <f t="shared" si="81"/>
        <v>6486647100001274</v>
      </c>
      <c r="J1010" s="41">
        <f t="shared" si="82"/>
        <v>16</v>
      </c>
      <c r="K1010" s="69" t="str">
        <f t="shared" si="80"/>
        <v>05/03/18, 13:23:46 LUDOVIC BEUN ludovic.beun.ext@safrangroup.com 2 €37.62</v>
      </c>
      <c r="L1010" s="70" t="str">
        <f t="shared" si="83"/>
        <v>05/03/18</v>
      </c>
    </row>
    <row r="1011" spans="1:12" x14ac:dyDescent="0.25">
      <c r="A1011" t="s">
        <v>3351</v>
      </c>
      <c r="H1011" s="41">
        <f t="shared" si="79"/>
        <v>318</v>
      </c>
      <c r="I1011" s="41" t="str">
        <f t="shared" si="81"/>
        <v>6486647100001274</v>
      </c>
      <c r="J1011" s="41">
        <f t="shared" si="82"/>
        <v>16</v>
      </c>
      <c r="K1011" s="69" t="str">
        <f t="shared" si="80"/>
        <v>05/03/18, 13:23:46 LUDOVIC BEUN ludovic.beun.ext@safrangroup.com 5 €0</v>
      </c>
      <c r="L1011" s="70" t="str">
        <f t="shared" si="83"/>
        <v>05/03/18</v>
      </c>
    </row>
    <row r="1012" spans="1:12" x14ac:dyDescent="0.25">
      <c r="A1012" t="s">
        <v>3352</v>
      </c>
      <c r="H1012" s="41">
        <f t="shared" si="79"/>
        <v>310</v>
      </c>
      <c r="I1012" s="41" t="str">
        <f t="shared" si="81"/>
        <v>6486647100001274</v>
      </c>
      <c r="J1012" s="41">
        <f t="shared" si="82"/>
        <v>16</v>
      </c>
      <c r="K1012" s="69" t="str">
        <f t="shared" si="80"/>
        <v>05/03/18, 13:23:46 LUDOVIC BEUN ludovic.beun.ext@safrangroup.com 1 €0</v>
      </c>
      <c r="L1012" s="70" t="str">
        <f t="shared" si="83"/>
        <v>05/03/18</v>
      </c>
    </row>
    <row r="1013" spans="1:12" x14ac:dyDescent="0.25">
      <c r="A1013" t="s">
        <v>3353</v>
      </c>
      <c r="H1013" s="41">
        <f t="shared" si="79"/>
        <v>313</v>
      </c>
      <c r="I1013" s="41" t="str">
        <f t="shared" si="81"/>
        <v>6486647100001274</v>
      </c>
      <c r="J1013" s="41">
        <f t="shared" si="82"/>
        <v>16</v>
      </c>
      <c r="K1013" s="69" t="str">
        <f t="shared" si="80"/>
        <v>05/03/18, 13:23:46 LUDOVIC BEUN ludovic.beun.ext@safrangroup.com 1 €0</v>
      </c>
      <c r="L1013" s="70" t="str">
        <f t="shared" si="83"/>
        <v>05/03/18</v>
      </c>
    </row>
    <row r="1014" spans="1:12" x14ac:dyDescent="0.25">
      <c r="A1014" t="s">
        <v>3354</v>
      </c>
      <c r="H1014" s="41">
        <f t="shared" si="79"/>
        <v>314</v>
      </c>
      <c r="I1014" s="41" t="str">
        <f t="shared" si="81"/>
        <v>6486647100001274</v>
      </c>
      <c r="J1014" s="41">
        <f t="shared" si="82"/>
        <v>16</v>
      </c>
      <c r="K1014" s="69" t="str">
        <f t="shared" si="80"/>
        <v>05/03/18, 13:23:46 LUDOVIC BEUN ludovic.beun.ext@safrangroup.com 1 €0</v>
      </c>
      <c r="L1014" s="70" t="str">
        <f t="shared" si="83"/>
        <v>05/03/18</v>
      </c>
    </row>
    <row r="1015" spans="1:12" x14ac:dyDescent="0.25">
      <c r="A1015" t="s">
        <v>3355</v>
      </c>
      <c r="H1015" s="41">
        <f t="shared" si="79"/>
        <v>313</v>
      </c>
      <c r="I1015" s="41" t="str">
        <f t="shared" si="81"/>
        <v>6486647100001274</v>
      </c>
      <c r="J1015" s="41">
        <f t="shared" si="82"/>
        <v>16</v>
      </c>
      <c r="K1015" s="69" t="str">
        <f t="shared" si="80"/>
        <v>05/03/18, 13:23:46 LUDOVIC BEUN ludovic.beun.ext@safrangroup.com 1 €0</v>
      </c>
      <c r="L1015" s="70" t="str">
        <f t="shared" si="83"/>
        <v>05/03/18</v>
      </c>
    </row>
    <row r="1016" spans="1:12" x14ac:dyDescent="0.25">
      <c r="A1016" t="s">
        <v>3356</v>
      </c>
      <c r="H1016" s="41">
        <f t="shared" si="79"/>
        <v>308</v>
      </c>
      <c r="I1016" s="41" t="str">
        <f t="shared" si="81"/>
        <v>6486647100001274</v>
      </c>
      <c r="J1016" s="41">
        <f t="shared" si="82"/>
        <v>16</v>
      </c>
      <c r="K1016" s="69" t="str">
        <f t="shared" si="80"/>
        <v>05/03/18, 13:23:46 LUDOVIC BEUN ludovic.beun.ext@safrangroup.com 1 €0</v>
      </c>
      <c r="L1016" s="70" t="str">
        <f t="shared" si="83"/>
        <v>05/03/18</v>
      </c>
    </row>
    <row r="1017" spans="1:12" x14ac:dyDescent="0.25">
      <c r="A1017" t="s">
        <v>3357</v>
      </c>
      <c r="H1017" s="41">
        <f t="shared" si="79"/>
        <v>319</v>
      </c>
      <c r="I1017" s="41" t="str">
        <f t="shared" si="81"/>
        <v>6486647100001274</v>
      </c>
      <c r="J1017" s="41">
        <f t="shared" si="82"/>
        <v>16</v>
      </c>
      <c r="K1017" s="69" t="str">
        <f t="shared" si="80"/>
        <v>05/03/18, 13:23:46 LUDOVIC BEUN ludovic.beun.ext@safrangroup.com 1 €0</v>
      </c>
      <c r="L1017" s="70" t="str">
        <f t="shared" si="83"/>
        <v>05/03/18</v>
      </c>
    </row>
    <row r="1018" spans="1:12" x14ac:dyDescent="0.25">
      <c r="A1018" t="s">
        <v>3358</v>
      </c>
      <c r="H1018" s="41">
        <f t="shared" si="79"/>
        <v>338</v>
      </c>
      <c r="I1018" s="41" t="str">
        <f t="shared" si="81"/>
        <v>6486647100001274</v>
      </c>
      <c r="J1018" s="41">
        <f t="shared" si="82"/>
        <v>16</v>
      </c>
      <c r="K1018" s="69" t="str">
        <f t="shared" si="80"/>
        <v>05/03/18, 13:23:46 LUDOVIC BEUN ludovic.beun.ext@safrangroup.com 2 €0</v>
      </c>
      <c r="L1018" s="70" t="str">
        <f t="shared" si="83"/>
        <v>05/03/18</v>
      </c>
    </row>
    <row r="1019" spans="1:12" x14ac:dyDescent="0.25">
      <c r="A1019" t="s">
        <v>3359</v>
      </c>
      <c r="H1019" s="41">
        <f t="shared" si="79"/>
        <v>323</v>
      </c>
      <c r="I1019" s="41" t="str">
        <f t="shared" si="81"/>
        <v>6486647100001274</v>
      </c>
      <c r="J1019" s="41">
        <f t="shared" si="82"/>
        <v>16</v>
      </c>
      <c r="K1019" s="69" t="str">
        <f t="shared" si="80"/>
        <v>05/03/18, 13:23:46 LUDOVIC BEUN ludovic.beun.ext@safrangroup.com 1 €0</v>
      </c>
      <c r="L1019" s="70" t="str">
        <f t="shared" si="83"/>
        <v>05/03/18</v>
      </c>
    </row>
    <row r="1020" spans="1:12" x14ac:dyDescent="0.25">
      <c r="A1020" t="s">
        <v>3360</v>
      </c>
      <c r="H1020" s="41">
        <f t="shared" si="79"/>
        <v>323</v>
      </c>
      <c r="I1020" s="41" t="str">
        <f t="shared" si="81"/>
        <v>6486647100001274</v>
      </c>
      <c r="J1020" s="41">
        <f t="shared" si="82"/>
        <v>16</v>
      </c>
      <c r="K1020" s="69" t="str">
        <f t="shared" si="80"/>
        <v>05/03/18, 13:23:46 LUDOVIC BEUN ludovic.beun.ext@safrangroup.com 1 €0</v>
      </c>
      <c r="L1020" s="70" t="str">
        <f t="shared" si="83"/>
        <v>05/03/18</v>
      </c>
    </row>
    <row r="1021" spans="1:12" x14ac:dyDescent="0.25">
      <c r="A1021" t="s">
        <v>3361</v>
      </c>
      <c r="H1021" s="41">
        <f t="shared" si="79"/>
        <v>300</v>
      </c>
      <c r="I1021" s="41" t="str">
        <f t="shared" si="81"/>
        <v>6486647100001274</v>
      </c>
      <c r="J1021" s="41">
        <f t="shared" si="82"/>
        <v>16</v>
      </c>
      <c r="K1021" s="69" t="str">
        <f t="shared" si="80"/>
        <v>05/03/18, 13:23:46 LUDOVIC BEUN ludovic.beun.ext@safrangroup.com 2 €0</v>
      </c>
      <c r="L1021" s="70" t="str">
        <f t="shared" si="83"/>
        <v>05/03/18</v>
      </c>
    </row>
    <row r="1022" spans="1:12" x14ac:dyDescent="0.25">
      <c r="A1022" t="s">
        <v>3362</v>
      </c>
      <c r="H1022" s="41">
        <f t="shared" si="79"/>
        <v>312</v>
      </c>
      <c r="I1022" s="41" t="str">
        <f t="shared" si="81"/>
        <v>6486647100001274</v>
      </c>
      <c r="J1022" s="41">
        <f t="shared" si="82"/>
        <v>16</v>
      </c>
      <c r="K1022" s="69" t="str">
        <f t="shared" si="80"/>
        <v>05/03/18, 13:23:46 LUDOVIC BEUN ludovic.beun.ext@safrangroup.com 3 €0</v>
      </c>
      <c r="L1022" s="70" t="str">
        <f t="shared" si="83"/>
        <v>05/03/18</v>
      </c>
    </row>
    <row r="1023" spans="1:12" x14ac:dyDescent="0.25">
      <c r="A1023" t="s">
        <v>3363</v>
      </c>
      <c r="H1023" s="41">
        <f t="shared" si="79"/>
        <v>311</v>
      </c>
      <c r="I1023" s="41" t="str">
        <f t="shared" si="81"/>
        <v>6486647100001274</v>
      </c>
      <c r="J1023" s="41">
        <f t="shared" si="82"/>
        <v>16</v>
      </c>
      <c r="K1023" s="69" t="str">
        <f t="shared" si="80"/>
        <v>05/03/18, 13:23:46 LUDOVIC BEUN ludovic.beun.ext@safrangroup.com 1 €0</v>
      </c>
      <c r="L1023" s="70" t="str">
        <f t="shared" si="83"/>
        <v>05/03/18</v>
      </c>
    </row>
    <row r="1024" spans="1:12" x14ac:dyDescent="0.25">
      <c r="A1024" t="s">
        <v>3364</v>
      </c>
      <c r="H1024" s="41">
        <f t="shared" si="79"/>
        <v>313</v>
      </c>
      <c r="I1024" s="41" t="str">
        <f t="shared" si="81"/>
        <v>6486647100001274</v>
      </c>
      <c r="J1024" s="41">
        <f t="shared" si="82"/>
        <v>16</v>
      </c>
      <c r="K1024" s="69" t="str">
        <f t="shared" si="80"/>
        <v>05/03/18, 13:23:46 LUDOVIC BEUN ludovic.beun.ext@safrangroup.com 3 €0</v>
      </c>
      <c r="L1024" s="70" t="str">
        <f t="shared" si="83"/>
        <v>05/03/18</v>
      </c>
    </row>
    <row r="1025" spans="1:12" x14ac:dyDescent="0.25">
      <c r="A1025" t="s">
        <v>3365</v>
      </c>
      <c r="H1025" s="41">
        <f t="shared" si="79"/>
        <v>315</v>
      </c>
      <c r="I1025" s="41" t="str">
        <f t="shared" si="81"/>
        <v>6486647100001274</v>
      </c>
      <c r="J1025" s="41">
        <f t="shared" si="82"/>
        <v>16</v>
      </c>
      <c r="K1025" s="69" t="str">
        <f t="shared" si="80"/>
        <v>05/03/18, 13:23:46 LUDOVIC BEUN ludovic.beun.ext@safrangroup.com 1 €0</v>
      </c>
      <c r="L1025" s="70" t="str">
        <f t="shared" si="83"/>
        <v>05/03/18</v>
      </c>
    </row>
    <row r="1026" spans="1:12" x14ac:dyDescent="0.25">
      <c r="A1026" t="s">
        <v>3366</v>
      </c>
      <c r="H1026" s="41">
        <f t="shared" ref="H1026:H1089" si="84">LEN(A1026)</f>
        <v>322</v>
      </c>
      <c r="I1026" s="41" t="str">
        <f t="shared" si="81"/>
        <v>6486647100001274</v>
      </c>
      <c r="J1026" s="41">
        <f t="shared" si="82"/>
        <v>16</v>
      </c>
      <c r="K1026" s="69" t="str">
        <f t="shared" ref="K1026:K1089" si="85">IFERROR(TEXT(DATE(RIGHT(MID(A1026,FIND("µ",SUBSTITUTE(A1026,",","µ",1))+2,FIND("µ",SUBSTITUTE(A1026,",","µ",2))-FIND("µ",SUBSTITUTE(A1026,",","µ",1))+4),4),MONTH(1&amp;MID(MID(A1026,FIND("µ",SUBSTITUTE(A1026,",","µ",1))+2,FIND("µ",SUBSTITUTE(A1026,",","µ",2))-FIND("µ",SUBSTITUTE(A1026,",","µ",1))+4),1,FIND(" ",MID(A1026,FIND("µ",SUBSTITUTE(A1026,",","µ",1))+2,FIND("µ",SUBSTITUTE(A1026,",","µ",2))-FIND("µ",SUBSTITUTE(A1026,",","µ",1))+4))-1)),MID(MID(A1026,FIND("µ",SUBSTITUTE(A1026,",","µ",1))+2,FIND("µ",SUBSTITUTE(A1026,",","µ",2))-FIND("µ",SUBSTITUTE(A1026,",","µ",1))+4),FIND(" ",MID(A1026,FIND("µ",SUBSTITUTE(A1026,",","µ",1))+2,FIND("µ",SUBSTITUTE(A1026,",","µ",2))-FIND("µ",SUBSTITUTE(A1026,",","µ",1))+4))+1,2)),"JJ/MM/AA") &amp;","&amp;" "&amp; TEXT(VALUE(MID(A1026,FIND(""",""",A1026)+3,10)),"hh:mm:ss")&amp;" "&amp;MID(A1026,FIND("µ",SUBSTITUTE(A1026,",","µ",4))+2,FIND("µ",SUBSTITUTE(A1026,",","µ",5))-FIND("µ",SUBSTITUTE(A1026,",","µ",4))-3) &amp;" "&amp;MID(A1026,FIND("µ",SUBSTITUTE(A1026,",","µ",20))+2,FIND("µ",SUBSTITUTE(A1026,",","µ",21))-FIND("µ",SUBSTITUTE(A1026,",","µ",20))-3)&amp;" "&amp;MID(A1026,FIND("µ",SUBSTITUTE(A1026,",","µ",25))+2,FIND("µ",SUBSTITUTE(A1026,",","µ",26))-FIND("µ",SUBSTITUTE(A1026,",","µ",25))-3)&amp;" "&amp;"€"&amp;MID(A1026,FIND("µ",SUBSTITUTE(A1026,",","µ",26))+2,FIND("µ",SUBSTITUTE(A1026,",","µ",27))-FIND("µ",SUBSTITUTE(A1026,",","µ",26))-3),"NA")</f>
        <v>05/03/18, 13:23:46 LUDOVIC BEUN ludovic.beun.ext@safrangroup.com 2 €0</v>
      </c>
      <c r="L1026" s="70" t="str">
        <f t="shared" si="83"/>
        <v>05/03/18</v>
      </c>
    </row>
    <row r="1027" spans="1:12" x14ac:dyDescent="0.25">
      <c r="A1027" t="s">
        <v>3367</v>
      </c>
      <c r="H1027" s="41">
        <f t="shared" si="84"/>
        <v>320</v>
      </c>
      <c r="I1027" s="41" t="str">
        <f t="shared" ref="I1027:I1090" si="86">IFERROR(MID(A1027,1,FIND(",",A1027,1)-1),"")</f>
        <v>6486647100001274</v>
      </c>
      <c r="J1027" s="41">
        <f t="shared" si="82"/>
        <v>16</v>
      </c>
      <c r="K1027" s="69" t="str">
        <f t="shared" si="85"/>
        <v>05/03/18, 13:23:46 LUDOVIC BEUN ludovic.beun.ext@safrangroup.com 2 €0</v>
      </c>
      <c r="L1027" s="70" t="str">
        <f t="shared" si="83"/>
        <v>05/03/18</v>
      </c>
    </row>
    <row r="1028" spans="1:12" x14ac:dyDescent="0.25">
      <c r="A1028" t="s">
        <v>3368</v>
      </c>
      <c r="H1028" s="41">
        <f t="shared" si="84"/>
        <v>314</v>
      </c>
      <c r="I1028" s="41" t="str">
        <f t="shared" si="86"/>
        <v>6486647100001274</v>
      </c>
      <c r="J1028" s="41">
        <f t="shared" si="82"/>
        <v>16</v>
      </c>
      <c r="K1028" s="69" t="str">
        <f t="shared" si="85"/>
        <v>05/03/18, 13:23:46 LUDOVIC BEUN ludovic.beun.ext@safrangroup.com 3 €0</v>
      </c>
      <c r="L1028" s="70" t="str">
        <f t="shared" si="83"/>
        <v>05/03/18</v>
      </c>
    </row>
    <row r="1029" spans="1:12" x14ac:dyDescent="0.25">
      <c r="A1029" t="s">
        <v>3369</v>
      </c>
      <c r="H1029" s="41">
        <f t="shared" si="84"/>
        <v>313</v>
      </c>
      <c r="I1029" s="41" t="str">
        <f t="shared" si="86"/>
        <v>6486647100001274</v>
      </c>
      <c r="J1029" s="41">
        <f t="shared" si="82"/>
        <v>16</v>
      </c>
      <c r="K1029" s="69" t="str">
        <f t="shared" si="85"/>
        <v>05/03/18, 13:23:46 LUDOVIC BEUN ludovic.beun.ext@safrangroup.com 3 €0</v>
      </c>
      <c r="L1029" s="70" t="str">
        <f t="shared" si="83"/>
        <v>05/03/18</v>
      </c>
    </row>
    <row r="1030" spans="1:12" x14ac:dyDescent="0.25">
      <c r="A1030" t="s">
        <v>3370</v>
      </c>
      <c r="H1030" s="41">
        <f t="shared" si="84"/>
        <v>316</v>
      </c>
      <c r="I1030" s="41" t="str">
        <f t="shared" si="86"/>
        <v>6486647100001274</v>
      </c>
      <c r="J1030" s="41">
        <f t="shared" si="82"/>
        <v>16</v>
      </c>
      <c r="K1030" s="69" t="str">
        <f t="shared" si="85"/>
        <v>05/03/18, 13:23:46 LUDOVIC BEUN ludovic.beun.ext@safrangroup.com 3 €0</v>
      </c>
      <c r="L1030" s="70" t="str">
        <f t="shared" si="83"/>
        <v>05/03/18</v>
      </c>
    </row>
    <row r="1031" spans="1:12" x14ac:dyDescent="0.25">
      <c r="A1031" t="s">
        <v>3371</v>
      </c>
      <c r="H1031" s="41">
        <f t="shared" si="84"/>
        <v>343</v>
      </c>
      <c r="I1031" s="41" t="str">
        <f t="shared" si="86"/>
        <v>6486647100001274</v>
      </c>
      <c r="J1031" s="41">
        <f t="shared" si="82"/>
        <v>16</v>
      </c>
      <c r="K1031" s="69" t="str">
        <f t="shared" si="85"/>
        <v>05/03/18, 13:23:46 LUDOVIC BEUN ludovic.beun.ext@safrangroup.com 2 €3.71</v>
      </c>
      <c r="L1031" s="70" t="str">
        <f t="shared" si="83"/>
        <v>05/03/18</v>
      </c>
    </row>
    <row r="1032" spans="1:12" x14ac:dyDescent="0.25">
      <c r="A1032" t="s">
        <v>3372</v>
      </c>
      <c r="H1032" s="41">
        <f t="shared" si="84"/>
        <v>344</v>
      </c>
      <c r="I1032" s="41" t="str">
        <f t="shared" si="86"/>
        <v>6486647100001274</v>
      </c>
      <c r="J1032" s="41">
        <f t="shared" si="82"/>
        <v>16</v>
      </c>
      <c r="K1032" s="69" t="str">
        <f t="shared" si="85"/>
        <v>05/03/18, 13:23:46 LUDOVIC BEUN ludovic.beun.ext@safrangroup.com 1 €3.71</v>
      </c>
      <c r="L1032" s="70" t="str">
        <f t="shared" si="83"/>
        <v>05/03/18</v>
      </c>
    </row>
    <row r="1033" spans="1:12" x14ac:dyDescent="0.25">
      <c r="A1033" t="s">
        <v>3373</v>
      </c>
      <c r="H1033" s="41">
        <f t="shared" si="84"/>
        <v>343</v>
      </c>
      <c r="I1033" s="41" t="str">
        <f t="shared" si="86"/>
        <v>6486647100001274</v>
      </c>
      <c r="J1033" s="41">
        <f t="shared" si="82"/>
        <v>16</v>
      </c>
      <c r="K1033" s="69" t="str">
        <f t="shared" si="85"/>
        <v>05/03/18, 13:23:46 LUDOVIC BEUN ludovic.beun.ext@safrangroup.com 1 €3.71</v>
      </c>
      <c r="L1033" s="70" t="str">
        <f t="shared" si="83"/>
        <v>05/03/18</v>
      </c>
    </row>
    <row r="1034" spans="1:12" x14ac:dyDescent="0.25">
      <c r="A1034" t="s">
        <v>3374</v>
      </c>
      <c r="H1034" s="41">
        <f t="shared" si="84"/>
        <v>324</v>
      </c>
      <c r="I1034" s="41" t="str">
        <f t="shared" si="86"/>
        <v>6486647100001274</v>
      </c>
      <c r="J1034" s="41">
        <f t="shared" si="82"/>
        <v>16</v>
      </c>
      <c r="K1034" s="69" t="str">
        <f t="shared" si="85"/>
        <v>05/03/18, 13:23:46 LUDOVIC BEUN ludovic.beun.ext@safrangroup.com 1 €7.51</v>
      </c>
      <c r="L1034" s="70" t="str">
        <f t="shared" si="83"/>
        <v>05/03/18</v>
      </c>
    </row>
    <row r="1035" spans="1:12" x14ac:dyDescent="0.25">
      <c r="A1035" t="s">
        <v>3375</v>
      </c>
      <c r="H1035" s="41">
        <f t="shared" si="84"/>
        <v>341</v>
      </c>
      <c r="I1035" s="41" t="str">
        <f t="shared" si="86"/>
        <v>6486647100001273</v>
      </c>
      <c r="J1035" s="41">
        <f t="shared" si="82"/>
        <v>16</v>
      </c>
      <c r="K1035" s="69" t="str">
        <f t="shared" si="85"/>
        <v>02/03/18, 11:07:33 Florian SAISSET florian.saisset@actemium.com 6 €10.09</v>
      </c>
      <c r="L1035" s="70" t="str">
        <f t="shared" si="83"/>
        <v>02/03/18</v>
      </c>
    </row>
    <row r="1036" spans="1:12" x14ac:dyDescent="0.25">
      <c r="A1036" t="s">
        <v>3376</v>
      </c>
      <c r="H1036" s="41">
        <f t="shared" si="84"/>
        <v>349</v>
      </c>
      <c r="I1036" s="41" t="str">
        <f t="shared" si="86"/>
        <v>6486647100001273</v>
      </c>
      <c r="J1036" s="41">
        <f t="shared" si="82"/>
        <v>16</v>
      </c>
      <c r="K1036" s="69" t="str">
        <f t="shared" si="85"/>
        <v>02/03/18, 11:07:33 Florian SAISSET florian.saisset@actemium.com 1 €16.88</v>
      </c>
      <c r="L1036" s="70" t="str">
        <f t="shared" si="83"/>
        <v>02/03/18</v>
      </c>
    </row>
    <row r="1037" spans="1:12" x14ac:dyDescent="0.25">
      <c r="A1037" t="s">
        <v>3377</v>
      </c>
      <c r="H1037" s="41">
        <f t="shared" si="84"/>
        <v>341</v>
      </c>
      <c r="I1037" s="41" t="str">
        <f t="shared" si="86"/>
        <v>6486647100001273</v>
      </c>
      <c r="J1037" s="41">
        <f t="shared" si="82"/>
        <v>16</v>
      </c>
      <c r="K1037" s="69" t="str">
        <f t="shared" si="85"/>
        <v>02/03/18, 11:07:33 Florian SAISSET florian.saisset@actemium.com 6 €3.36</v>
      </c>
      <c r="L1037" s="70" t="str">
        <f t="shared" si="83"/>
        <v>02/03/18</v>
      </c>
    </row>
    <row r="1038" spans="1:12" x14ac:dyDescent="0.25">
      <c r="A1038" t="s">
        <v>3378</v>
      </c>
      <c r="H1038" s="41">
        <f t="shared" si="84"/>
        <v>336</v>
      </c>
      <c r="I1038" s="41" t="str">
        <f t="shared" si="86"/>
        <v>6486647100001273</v>
      </c>
      <c r="J1038" s="41">
        <f t="shared" si="82"/>
        <v>16</v>
      </c>
      <c r="K1038" s="69" t="str">
        <f t="shared" si="85"/>
        <v>02/03/18, 11:07:33 Florian SAISSET florian.saisset@actemium.com 8 €3.95</v>
      </c>
      <c r="L1038" s="70" t="str">
        <f t="shared" si="83"/>
        <v>02/03/18</v>
      </c>
    </row>
    <row r="1039" spans="1:12" x14ac:dyDescent="0.25">
      <c r="A1039" t="s">
        <v>3379</v>
      </c>
      <c r="H1039" s="41">
        <f t="shared" si="84"/>
        <v>335</v>
      </c>
      <c r="I1039" s="41" t="str">
        <f t="shared" si="86"/>
        <v>6486647100001272</v>
      </c>
      <c r="J1039" s="41">
        <f t="shared" si="82"/>
        <v>16</v>
      </c>
      <c r="K1039" s="69" t="str">
        <f t="shared" si="85"/>
        <v>02/03/18, 10:11:07 garcia cedric cedric.garcia@actemium.com 5 €37.62</v>
      </c>
      <c r="L1039" s="70" t="str">
        <f t="shared" si="83"/>
        <v>02/03/18</v>
      </c>
    </row>
    <row r="1040" spans="1:12" x14ac:dyDescent="0.25">
      <c r="A1040" t="s">
        <v>3380</v>
      </c>
      <c r="H1040" s="41">
        <f t="shared" si="84"/>
        <v>334</v>
      </c>
      <c r="I1040" s="41" t="str">
        <f t="shared" si="86"/>
        <v>6486647100001272</v>
      </c>
      <c r="J1040" s="41">
        <f t="shared" si="82"/>
        <v>16</v>
      </c>
      <c r="K1040" s="69" t="str">
        <f t="shared" si="85"/>
        <v>02/03/18, 10:11:07 garcia cedric cedric.garcia@actemium.com 20 €1.35</v>
      </c>
      <c r="L1040" s="70" t="str">
        <f t="shared" si="83"/>
        <v>02/03/18</v>
      </c>
    </row>
    <row r="1041" spans="1:12" x14ac:dyDescent="0.25">
      <c r="A1041" t="s">
        <v>3381</v>
      </c>
      <c r="H1041" s="41">
        <f t="shared" si="84"/>
        <v>347</v>
      </c>
      <c r="I1041" s="41" t="str">
        <f t="shared" si="86"/>
        <v>6486647100001272</v>
      </c>
      <c r="J1041" s="41">
        <f t="shared" ref="J1041:J1104" si="87">LEN(I1041)</f>
        <v>16</v>
      </c>
      <c r="K1041" s="69" t="str">
        <f t="shared" si="85"/>
        <v>02/03/18, 10:11:07 garcia cedric cedric.garcia@actemium.com 2 €159.3</v>
      </c>
      <c r="L1041" s="70" t="str">
        <f t="shared" ref="L1041:L1104" si="88">IFERROR(MID(K1041,1,FIND(",",K1041,1)-1),"")</f>
        <v>02/03/18</v>
      </c>
    </row>
    <row r="1042" spans="1:12" x14ac:dyDescent="0.25">
      <c r="A1042" t="s">
        <v>3382</v>
      </c>
      <c r="H1042" s="41">
        <f t="shared" si="84"/>
        <v>337</v>
      </c>
      <c r="I1042" s="41" t="str">
        <f t="shared" si="86"/>
        <v>6486647100001272</v>
      </c>
      <c r="J1042" s="41">
        <f t="shared" si="87"/>
        <v>16</v>
      </c>
      <c r="K1042" s="69" t="str">
        <f t="shared" si="85"/>
        <v>02/03/18, 10:11:07 garcia cedric cedric.garcia@actemium.com 5 €5.32</v>
      </c>
      <c r="L1042" s="70" t="str">
        <f t="shared" si="88"/>
        <v>02/03/18</v>
      </c>
    </row>
    <row r="1043" spans="1:12" x14ac:dyDescent="0.25">
      <c r="A1043" t="s">
        <v>3383</v>
      </c>
      <c r="H1043" s="41">
        <f t="shared" si="84"/>
        <v>341</v>
      </c>
      <c r="I1043" s="41" t="str">
        <f t="shared" si="86"/>
        <v>6486647100001272</v>
      </c>
      <c r="J1043" s="41">
        <f t="shared" si="87"/>
        <v>16</v>
      </c>
      <c r="K1043" s="69" t="str">
        <f t="shared" si="85"/>
        <v>02/03/18, 10:11:07 garcia cedric cedric.garcia@actemium.com 2 €13.3</v>
      </c>
      <c r="L1043" s="70" t="str">
        <f t="shared" si="88"/>
        <v>02/03/18</v>
      </c>
    </row>
    <row r="1044" spans="1:12" x14ac:dyDescent="0.25">
      <c r="A1044" t="s">
        <v>3384</v>
      </c>
      <c r="H1044" s="41">
        <f t="shared" si="84"/>
        <v>351</v>
      </c>
      <c r="I1044" s="41" t="str">
        <f t="shared" si="86"/>
        <v>6486647100001272</v>
      </c>
      <c r="J1044" s="41">
        <f t="shared" si="87"/>
        <v>16</v>
      </c>
      <c r="K1044" s="69" t="str">
        <f t="shared" si="85"/>
        <v>02/03/18, 10:11:07 garcia cedric cedric.garcia@actemium.com 20 €3.17</v>
      </c>
      <c r="L1044" s="70" t="str">
        <f t="shared" si="88"/>
        <v>02/03/18</v>
      </c>
    </row>
    <row r="1045" spans="1:12" x14ac:dyDescent="0.25">
      <c r="A1045" t="s">
        <v>3385</v>
      </c>
      <c r="H1045" s="41">
        <f t="shared" si="84"/>
        <v>352</v>
      </c>
      <c r="I1045" s="41" t="str">
        <f t="shared" si="86"/>
        <v>6486647100001272</v>
      </c>
      <c r="J1045" s="41">
        <f t="shared" si="87"/>
        <v>16</v>
      </c>
      <c r="K1045" s="69" t="str">
        <f t="shared" si="85"/>
        <v>02/03/18, 10:11:07 garcia cedric cedric.garcia@actemium.com 20 €3.17</v>
      </c>
      <c r="L1045" s="70" t="str">
        <f t="shared" si="88"/>
        <v>02/03/18</v>
      </c>
    </row>
    <row r="1046" spans="1:12" x14ac:dyDescent="0.25">
      <c r="A1046" t="s">
        <v>3386</v>
      </c>
      <c r="H1046" s="41">
        <f t="shared" si="84"/>
        <v>351</v>
      </c>
      <c r="I1046" s="41" t="str">
        <f t="shared" si="86"/>
        <v>6486647100001272</v>
      </c>
      <c r="J1046" s="41">
        <f t="shared" si="87"/>
        <v>16</v>
      </c>
      <c r="K1046" s="69" t="str">
        <f t="shared" si="85"/>
        <v>02/03/18, 10:11:07 garcia cedric cedric.garcia@actemium.com 2 €6.52</v>
      </c>
      <c r="L1046" s="70" t="str">
        <f t="shared" si="88"/>
        <v>02/03/18</v>
      </c>
    </row>
    <row r="1047" spans="1:12" x14ac:dyDescent="0.25">
      <c r="A1047" t="s">
        <v>3387</v>
      </c>
      <c r="H1047" s="41">
        <f t="shared" si="84"/>
        <v>351</v>
      </c>
      <c r="I1047" s="41" t="str">
        <f t="shared" si="86"/>
        <v>6486647100001272</v>
      </c>
      <c r="J1047" s="41">
        <f t="shared" si="87"/>
        <v>16</v>
      </c>
      <c r="K1047" s="69" t="str">
        <f t="shared" si="85"/>
        <v>02/03/18, 10:11:07 garcia cedric cedric.garcia@actemium.com 4 €6.52</v>
      </c>
      <c r="L1047" s="70" t="str">
        <f t="shared" si="88"/>
        <v>02/03/18</v>
      </c>
    </row>
    <row r="1048" spans="1:12" x14ac:dyDescent="0.25">
      <c r="A1048" t="s">
        <v>3388</v>
      </c>
      <c r="H1048" s="41">
        <f t="shared" si="84"/>
        <v>340</v>
      </c>
      <c r="I1048" s="41" t="str">
        <f t="shared" si="86"/>
        <v>6486647100001272</v>
      </c>
      <c r="J1048" s="41">
        <f t="shared" si="87"/>
        <v>16</v>
      </c>
      <c r="K1048" s="69" t="str">
        <f t="shared" si="85"/>
        <v>02/03/18, 10:11:07 garcia cedric cedric.garcia@actemium.com 10 €2.75</v>
      </c>
      <c r="L1048" s="70" t="str">
        <f t="shared" si="88"/>
        <v>02/03/18</v>
      </c>
    </row>
    <row r="1049" spans="1:12" x14ac:dyDescent="0.25">
      <c r="A1049" t="s">
        <v>3389</v>
      </c>
      <c r="H1049" s="41">
        <f t="shared" si="84"/>
        <v>341</v>
      </c>
      <c r="I1049" s="41" t="str">
        <f t="shared" si="86"/>
        <v>6486647100001272</v>
      </c>
      <c r="J1049" s="41">
        <f t="shared" si="87"/>
        <v>16</v>
      </c>
      <c r="K1049" s="69" t="str">
        <f t="shared" si="85"/>
        <v>02/03/18, 10:11:07 garcia cedric cedric.garcia@actemium.com 2 €22.3</v>
      </c>
      <c r="L1049" s="70" t="str">
        <f t="shared" si="88"/>
        <v>02/03/18</v>
      </c>
    </row>
    <row r="1050" spans="1:12" x14ac:dyDescent="0.25">
      <c r="A1050" t="s">
        <v>3390</v>
      </c>
      <c r="H1050" s="41">
        <f t="shared" si="84"/>
        <v>332</v>
      </c>
      <c r="I1050" s="41" t="str">
        <f t="shared" si="86"/>
        <v>6486647100001272</v>
      </c>
      <c r="J1050" s="41">
        <f t="shared" si="87"/>
        <v>16</v>
      </c>
      <c r="K1050" s="69" t="str">
        <f t="shared" si="85"/>
        <v>02/03/18, 10:11:07 garcia cedric cedric.garcia@actemium.com 2 €61.5</v>
      </c>
      <c r="L1050" s="70" t="str">
        <f t="shared" si="88"/>
        <v>02/03/18</v>
      </c>
    </row>
    <row r="1051" spans="1:12" x14ac:dyDescent="0.25">
      <c r="A1051" t="s">
        <v>3391</v>
      </c>
      <c r="H1051" s="41">
        <f t="shared" si="84"/>
        <v>332</v>
      </c>
      <c r="I1051" s="41" t="str">
        <f t="shared" si="86"/>
        <v>6486647100001272</v>
      </c>
      <c r="J1051" s="41">
        <f t="shared" si="87"/>
        <v>16</v>
      </c>
      <c r="K1051" s="69" t="str">
        <f t="shared" si="85"/>
        <v>02/03/18, 10:11:07 garcia cedric cedric.garcia@actemium.com 2 €61.5</v>
      </c>
      <c r="L1051" s="70" t="str">
        <f t="shared" si="88"/>
        <v>02/03/18</v>
      </c>
    </row>
    <row r="1052" spans="1:12" x14ac:dyDescent="0.25">
      <c r="A1052" t="s">
        <v>3392</v>
      </c>
      <c r="H1052" s="41">
        <f t="shared" si="84"/>
        <v>330</v>
      </c>
      <c r="I1052" s="41" t="str">
        <f t="shared" si="86"/>
        <v>6486647100001272</v>
      </c>
      <c r="J1052" s="41">
        <f t="shared" si="87"/>
        <v>16</v>
      </c>
      <c r="K1052" s="69" t="str">
        <f t="shared" si="85"/>
        <v>02/03/18, 10:11:07 garcia cedric cedric.garcia@actemium.com 2 €59.5</v>
      </c>
      <c r="L1052" s="70" t="str">
        <f t="shared" si="88"/>
        <v>02/03/18</v>
      </c>
    </row>
    <row r="1053" spans="1:12" x14ac:dyDescent="0.25">
      <c r="A1053" t="s">
        <v>3393</v>
      </c>
      <c r="H1053" s="41">
        <f t="shared" si="84"/>
        <v>330</v>
      </c>
      <c r="I1053" s="41" t="str">
        <f t="shared" si="86"/>
        <v>6486647100001272</v>
      </c>
      <c r="J1053" s="41">
        <f t="shared" si="87"/>
        <v>16</v>
      </c>
      <c r="K1053" s="69" t="str">
        <f t="shared" si="85"/>
        <v>02/03/18, 10:11:07 garcia cedric cedric.garcia@actemium.com 2 €59.5</v>
      </c>
      <c r="L1053" s="70" t="str">
        <f t="shared" si="88"/>
        <v>02/03/18</v>
      </c>
    </row>
    <row r="1054" spans="1:12" x14ac:dyDescent="0.25">
      <c r="A1054" t="s">
        <v>3394</v>
      </c>
      <c r="H1054" s="41">
        <f t="shared" si="84"/>
        <v>330</v>
      </c>
      <c r="I1054" s="41" t="str">
        <f t="shared" si="86"/>
        <v>6486647100001272</v>
      </c>
      <c r="J1054" s="41">
        <f t="shared" si="87"/>
        <v>16</v>
      </c>
      <c r="K1054" s="69" t="str">
        <f t="shared" si="85"/>
        <v>02/03/18, 10:11:07 garcia cedric cedric.garcia@actemium.com 2 €59.5</v>
      </c>
      <c r="L1054" s="70" t="str">
        <f t="shared" si="88"/>
        <v>02/03/18</v>
      </c>
    </row>
    <row r="1055" spans="1:12" x14ac:dyDescent="0.25">
      <c r="A1055" t="s">
        <v>3395</v>
      </c>
      <c r="H1055" s="41">
        <f t="shared" si="84"/>
        <v>330</v>
      </c>
      <c r="I1055" s="41" t="str">
        <f t="shared" si="86"/>
        <v>6486647100001272</v>
      </c>
      <c r="J1055" s="41">
        <f t="shared" si="87"/>
        <v>16</v>
      </c>
      <c r="K1055" s="69" t="str">
        <f t="shared" si="85"/>
        <v>02/03/18, 10:11:07 garcia cedric cedric.garcia@actemium.com 2 €59.5</v>
      </c>
      <c r="L1055" s="70" t="str">
        <f t="shared" si="88"/>
        <v>02/03/18</v>
      </c>
    </row>
    <row r="1056" spans="1:12" x14ac:dyDescent="0.25">
      <c r="A1056" t="s">
        <v>3396</v>
      </c>
      <c r="H1056" s="41">
        <f t="shared" si="84"/>
        <v>330</v>
      </c>
      <c r="I1056" s="41" t="str">
        <f t="shared" si="86"/>
        <v>6486647100001272</v>
      </c>
      <c r="J1056" s="41">
        <f t="shared" si="87"/>
        <v>16</v>
      </c>
      <c r="K1056" s="69" t="str">
        <f t="shared" si="85"/>
        <v>02/03/18, 10:11:07 garcia cedric cedric.garcia@actemium.com 2 €59.5</v>
      </c>
      <c r="L1056" s="70" t="str">
        <f t="shared" si="88"/>
        <v>02/03/18</v>
      </c>
    </row>
    <row r="1057" spans="1:12" x14ac:dyDescent="0.25">
      <c r="A1057" t="s">
        <v>3397</v>
      </c>
      <c r="H1057" s="41">
        <f t="shared" si="84"/>
        <v>330</v>
      </c>
      <c r="I1057" s="41" t="str">
        <f t="shared" si="86"/>
        <v>6486647100001272</v>
      </c>
      <c r="J1057" s="41">
        <f t="shared" si="87"/>
        <v>16</v>
      </c>
      <c r="K1057" s="69" t="str">
        <f t="shared" si="85"/>
        <v>02/03/18, 10:11:07 garcia cedric cedric.garcia@actemium.com 1 €59.5</v>
      </c>
      <c r="L1057" s="70" t="str">
        <f t="shared" si="88"/>
        <v>02/03/18</v>
      </c>
    </row>
    <row r="1058" spans="1:12" x14ac:dyDescent="0.25">
      <c r="A1058" t="s">
        <v>3398</v>
      </c>
      <c r="H1058" s="41">
        <f t="shared" si="84"/>
        <v>330</v>
      </c>
      <c r="I1058" s="41" t="str">
        <f t="shared" si="86"/>
        <v>6486647100001272</v>
      </c>
      <c r="J1058" s="41">
        <f t="shared" si="87"/>
        <v>16</v>
      </c>
      <c r="K1058" s="69" t="str">
        <f t="shared" si="85"/>
        <v>02/03/18, 10:11:07 garcia cedric cedric.garcia@actemium.com 1 €59.5</v>
      </c>
      <c r="L1058" s="70" t="str">
        <f t="shared" si="88"/>
        <v>02/03/18</v>
      </c>
    </row>
    <row r="1059" spans="1:12" x14ac:dyDescent="0.25">
      <c r="A1059" t="s">
        <v>3399</v>
      </c>
      <c r="H1059" s="41">
        <f t="shared" si="84"/>
        <v>329</v>
      </c>
      <c r="I1059" s="41" t="str">
        <f t="shared" si="86"/>
        <v>6486647100001271</v>
      </c>
      <c r="J1059" s="41">
        <f t="shared" si="87"/>
        <v>16</v>
      </c>
      <c r="K1059" s="69" t="str">
        <f t="shared" si="85"/>
        <v>01/03/18, 12:27:59 Florian SAISSET florian.saisset@actemium.com 1 €0</v>
      </c>
      <c r="L1059" s="70" t="str">
        <f t="shared" si="88"/>
        <v>01/03/18</v>
      </c>
    </row>
    <row r="1060" spans="1:12" x14ac:dyDescent="0.25">
      <c r="A1060" t="s">
        <v>3400</v>
      </c>
      <c r="H1060" s="41">
        <f t="shared" si="84"/>
        <v>331</v>
      </c>
      <c r="I1060" s="41" t="str">
        <f t="shared" si="86"/>
        <v>6486647100001271</v>
      </c>
      <c r="J1060" s="41">
        <f t="shared" si="87"/>
        <v>16</v>
      </c>
      <c r="K1060" s="69" t="str">
        <f t="shared" si="85"/>
        <v>01/03/18, 12:27:59 Florian SAISSET florian.saisset@actemium.com 1 €0</v>
      </c>
      <c r="L1060" s="70" t="str">
        <f t="shared" si="88"/>
        <v>01/03/18</v>
      </c>
    </row>
    <row r="1061" spans="1:12" x14ac:dyDescent="0.25">
      <c r="A1061" t="s">
        <v>3401</v>
      </c>
      <c r="H1061" s="41">
        <f t="shared" si="84"/>
        <v>335</v>
      </c>
      <c r="I1061" s="41" t="str">
        <f t="shared" si="86"/>
        <v>6486647100001270</v>
      </c>
      <c r="J1061" s="41">
        <f t="shared" si="87"/>
        <v>16</v>
      </c>
      <c r="K1061" s="69" t="str">
        <f t="shared" si="85"/>
        <v>01/03/18, 10:44:25 Maxime LEJEUNE maxime.lejeune@actemium.com 1 €35.2</v>
      </c>
      <c r="L1061" s="70" t="str">
        <f t="shared" si="88"/>
        <v>01/03/18</v>
      </c>
    </row>
    <row r="1062" spans="1:12" x14ac:dyDescent="0.25">
      <c r="A1062" t="s">
        <v>3402</v>
      </c>
      <c r="H1062" s="41">
        <f t="shared" si="84"/>
        <v>332</v>
      </c>
      <c r="I1062" s="41" t="str">
        <f t="shared" si="86"/>
        <v>6486647100001270</v>
      </c>
      <c r="J1062" s="41">
        <f t="shared" si="87"/>
        <v>16</v>
      </c>
      <c r="K1062" s="69" t="str">
        <f t="shared" si="85"/>
        <v>01/03/18, 10:44:25 Maxime LEJEUNE maxime.lejeune@actemium.com 1 €0</v>
      </c>
      <c r="L1062" s="70" t="str">
        <f t="shared" si="88"/>
        <v>01/03/18</v>
      </c>
    </row>
    <row r="1063" spans="1:12" x14ac:dyDescent="0.25">
      <c r="A1063" t="s">
        <v>3403</v>
      </c>
      <c r="H1063" s="41">
        <f t="shared" si="84"/>
        <v>329</v>
      </c>
      <c r="I1063" s="41" t="str">
        <f t="shared" si="86"/>
        <v>6486647100001270</v>
      </c>
      <c r="J1063" s="41">
        <f t="shared" si="87"/>
        <v>16</v>
      </c>
      <c r="K1063" s="69" t="str">
        <f t="shared" si="85"/>
        <v>01/03/18, 10:44:25 Maxime LEJEUNE maxime.lejeune@actemium.com 1 €0</v>
      </c>
      <c r="L1063" s="70" t="str">
        <f t="shared" si="88"/>
        <v>01/03/18</v>
      </c>
    </row>
    <row r="1064" spans="1:12" x14ac:dyDescent="0.25">
      <c r="A1064" t="s">
        <v>3404</v>
      </c>
      <c r="H1064" s="41">
        <f t="shared" si="84"/>
        <v>326</v>
      </c>
      <c r="I1064" s="41" t="str">
        <f t="shared" si="86"/>
        <v>6486647100001270</v>
      </c>
      <c r="J1064" s="41">
        <f t="shared" si="87"/>
        <v>16</v>
      </c>
      <c r="K1064" s="69" t="str">
        <f t="shared" si="85"/>
        <v>01/03/18, 10:44:25 Maxime LEJEUNE maxime.lejeune@actemium.com 1 €0</v>
      </c>
      <c r="L1064" s="70" t="str">
        <f t="shared" si="88"/>
        <v>01/03/18</v>
      </c>
    </row>
    <row r="1065" spans="1:12" x14ac:dyDescent="0.25">
      <c r="A1065" t="s">
        <v>3405</v>
      </c>
      <c r="H1065" s="41">
        <f t="shared" si="84"/>
        <v>327</v>
      </c>
      <c r="I1065" s="41" t="str">
        <f t="shared" si="86"/>
        <v>6486647100001270</v>
      </c>
      <c r="J1065" s="41">
        <f t="shared" si="87"/>
        <v>16</v>
      </c>
      <c r="K1065" s="69" t="str">
        <f t="shared" si="85"/>
        <v>01/03/18, 10:44:25 Maxime LEJEUNE maxime.lejeune@actemium.com 1 €0</v>
      </c>
      <c r="L1065" s="70" t="str">
        <f t="shared" si="88"/>
        <v>01/03/18</v>
      </c>
    </row>
    <row r="1066" spans="1:12" x14ac:dyDescent="0.25">
      <c r="A1066" t="s">
        <v>3406</v>
      </c>
      <c r="H1066" s="41">
        <f t="shared" si="84"/>
        <v>388</v>
      </c>
      <c r="I1066" s="41" t="str">
        <f t="shared" si="86"/>
        <v>6486647100001269</v>
      </c>
      <c r="J1066" s="41">
        <f t="shared" si="87"/>
        <v>16</v>
      </c>
      <c r="K1066" s="69" t="str">
        <f t="shared" si="85"/>
        <v>01/03/18, 07:50:31 Mathieu Cantonnet mathieu.cantonnet@actemium.com 1 €0</v>
      </c>
      <c r="L1066" s="70" t="str">
        <f t="shared" si="88"/>
        <v>01/03/18</v>
      </c>
    </row>
    <row r="1067" spans="1:12" x14ac:dyDescent="0.25">
      <c r="A1067" t="s">
        <v>3407</v>
      </c>
      <c r="H1067" s="41">
        <f t="shared" si="84"/>
        <v>396</v>
      </c>
      <c r="I1067" s="41" t="str">
        <f t="shared" si="86"/>
        <v>6486647100001269</v>
      </c>
      <c r="J1067" s="41">
        <f t="shared" si="87"/>
        <v>16</v>
      </c>
      <c r="K1067" s="69" t="str">
        <f t="shared" si="85"/>
        <v>01/03/18, 07:50:31 Mathieu Cantonnet mathieu.cantonnet@actemium.com 3 €0</v>
      </c>
      <c r="L1067" s="70" t="str">
        <f t="shared" si="88"/>
        <v>01/03/18</v>
      </c>
    </row>
    <row r="1068" spans="1:12" x14ac:dyDescent="0.25">
      <c r="A1068" t="s">
        <v>3408</v>
      </c>
      <c r="H1068" s="41">
        <f t="shared" si="84"/>
        <v>394</v>
      </c>
      <c r="I1068" s="41" t="str">
        <f t="shared" si="86"/>
        <v>6486647100001269</v>
      </c>
      <c r="J1068" s="41">
        <f t="shared" si="87"/>
        <v>16</v>
      </c>
      <c r="K1068" s="69" t="str">
        <f t="shared" si="85"/>
        <v>01/03/18, 07:50:31 Mathieu Cantonnet mathieu.cantonnet@actemium.com 1 €0</v>
      </c>
      <c r="L1068" s="70" t="str">
        <f t="shared" si="88"/>
        <v>01/03/18</v>
      </c>
    </row>
    <row r="1069" spans="1:12" x14ac:dyDescent="0.25">
      <c r="A1069" t="s">
        <v>3409</v>
      </c>
      <c r="H1069" s="41">
        <f t="shared" si="84"/>
        <v>393</v>
      </c>
      <c r="I1069" s="41" t="str">
        <f t="shared" si="86"/>
        <v>6486647100001269</v>
      </c>
      <c r="J1069" s="41">
        <f t="shared" si="87"/>
        <v>16</v>
      </c>
      <c r="K1069" s="69" t="str">
        <f t="shared" si="85"/>
        <v>01/03/18, 07:50:31 Mathieu Cantonnet mathieu.cantonnet@actemium.com 1 €0</v>
      </c>
      <c r="L1069" s="70" t="str">
        <f t="shared" si="88"/>
        <v>01/03/18</v>
      </c>
    </row>
    <row r="1070" spans="1:12" x14ac:dyDescent="0.25">
      <c r="A1070" t="s">
        <v>3410</v>
      </c>
      <c r="H1070" s="41">
        <f t="shared" si="84"/>
        <v>347</v>
      </c>
      <c r="I1070" s="41" t="str">
        <f t="shared" si="86"/>
        <v>6486647100001268</v>
      </c>
      <c r="J1070" s="41">
        <f t="shared" si="87"/>
        <v>16</v>
      </c>
      <c r="K1070" s="69" t="str">
        <f t="shared" si="85"/>
        <v>01/03/18, 07:01:27 Florian SAISSET florian.saisset@actemium.com 2 €159.3</v>
      </c>
      <c r="L1070" s="70" t="str">
        <f t="shared" si="88"/>
        <v>01/03/18</v>
      </c>
    </row>
    <row r="1071" spans="1:12" x14ac:dyDescent="0.25">
      <c r="A1071" t="s">
        <v>3684</v>
      </c>
      <c r="H1071" s="41">
        <f t="shared" si="84"/>
        <v>331</v>
      </c>
      <c r="I1071" s="41" t="str">
        <f t="shared" si="86"/>
        <v>6486647100001266</v>
      </c>
      <c r="J1071" s="41">
        <f t="shared" si="87"/>
        <v>16</v>
      </c>
      <c r="K1071" s="69" t="str">
        <f t="shared" si="85"/>
        <v>28/02/18, 10:14:56 nicolas Dalmasso nicolas.dalmasso@actemium.com 1 €0</v>
      </c>
      <c r="L1071" s="70" t="str">
        <f t="shared" si="88"/>
        <v>28/02/18</v>
      </c>
    </row>
    <row r="1072" spans="1:12" x14ac:dyDescent="0.25">
      <c r="A1072" t="s">
        <v>3685</v>
      </c>
      <c r="H1072" s="41">
        <f t="shared" si="84"/>
        <v>337</v>
      </c>
      <c r="I1072" s="41" t="str">
        <f t="shared" si="86"/>
        <v>6486647100001266</v>
      </c>
      <c r="J1072" s="41">
        <f t="shared" si="87"/>
        <v>16</v>
      </c>
      <c r="K1072" s="69" t="str">
        <f t="shared" si="85"/>
        <v>28/02/18, 10:14:56 nicolas Dalmasso nicolas.dalmasso@actemium.com 1 €61.5</v>
      </c>
      <c r="L1072" s="70" t="str">
        <f t="shared" si="88"/>
        <v>28/02/18</v>
      </c>
    </row>
    <row r="1073" spans="1:12" x14ac:dyDescent="0.25">
      <c r="A1073" t="s">
        <v>3686</v>
      </c>
      <c r="H1073" s="41">
        <f t="shared" si="84"/>
        <v>385</v>
      </c>
      <c r="I1073" s="41" t="str">
        <f t="shared" si="86"/>
        <v>6486647100001264</v>
      </c>
      <c r="J1073" s="41">
        <f t="shared" si="87"/>
        <v>16</v>
      </c>
      <c r="K1073" s="69" t="str">
        <f t="shared" si="85"/>
        <v>27/02/18, 21:40:34 christophe combes christophe.combes.external@airbus.com 1 €61.5</v>
      </c>
      <c r="L1073" s="70" t="str">
        <f t="shared" si="88"/>
        <v>27/02/18</v>
      </c>
    </row>
    <row r="1074" spans="1:12" x14ac:dyDescent="0.25">
      <c r="A1074" t="s">
        <v>3687</v>
      </c>
      <c r="H1074" s="41">
        <f t="shared" si="84"/>
        <v>403</v>
      </c>
      <c r="I1074" s="41" t="str">
        <f t="shared" si="86"/>
        <v>6486647100001264</v>
      </c>
      <c r="J1074" s="41">
        <f t="shared" si="87"/>
        <v>16</v>
      </c>
      <c r="K1074" s="69" t="str">
        <f t="shared" si="85"/>
        <v>27/02/18, 21:40:34 christophe combes christophe.combes.external@airbus.com 1 €4.26</v>
      </c>
      <c r="L1074" s="70" t="str">
        <f t="shared" si="88"/>
        <v>27/02/18</v>
      </c>
    </row>
    <row r="1075" spans="1:12" x14ac:dyDescent="0.25">
      <c r="A1075" t="s">
        <v>3688</v>
      </c>
      <c r="H1075" s="41">
        <f t="shared" si="84"/>
        <v>351</v>
      </c>
      <c r="I1075" s="41" t="str">
        <f t="shared" si="86"/>
        <v>6486647100001263</v>
      </c>
      <c r="J1075" s="41">
        <f t="shared" si="87"/>
        <v>16</v>
      </c>
      <c r="K1075" s="69" t="str">
        <f t="shared" si="85"/>
        <v>27/02/18, 17:05:19 Florian SAISSET florian.saisset@actemium.com 10 €3.71</v>
      </c>
      <c r="L1075" s="70" t="str">
        <f t="shared" si="88"/>
        <v>27/02/18</v>
      </c>
    </row>
    <row r="1076" spans="1:12" x14ac:dyDescent="0.25">
      <c r="A1076" t="s">
        <v>3689</v>
      </c>
      <c r="H1076" s="41">
        <f t="shared" si="84"/>
        <v>352</v>
      </c>
      <c r="I1076" s="41" t="str">
        <f t="shared" si="86"/>
        <v>6486647100001263</v>
      </c>
      <c r="J1076" s="41">
        <f t="shared" si="87"/>
        <v>16</v>
      </c>
      <c r="K1076" s="69" t="str">
        <f t="shared" si="85"/>
        <v>27/02/18, 17:05:19 Florian SAISSET florian.saisset@actemium.com 10 €3.71</v>
      </c>
      <c r="L1076" s="70" t="str">
        <f t="shared" si="88"/>
        <v>27/02/18</v>
      </c>
    </row>
    <row r="1077" spans="1:12" x14ac:dyDescent="0.25">
      <c r="A1077" t="s">
        <v>3690</v>
      </c>
      <c r="H1077" s="41">
        <f t="shared" si="84"/>
        <v>353</v>
      </c>
      <c r="I1077" s="41" t="str">
        <f t="shared" si="86"/>
        <v>6486647100001263</v>
      </c>
      <c r="J1077" s="41">
        <f t="shared" si="87"/>
        <v>16</v>
      </c>
      <c r="K1077" s="69" t="str">
        <f t="shared" si="85"/>
        <v>27/02/18, 17:05:19 Florian SAISSET florian.saisset@actemium.com 7 €4.94</v>
      </c>
      <c r="L1077" s="70" t="str">
        <f t="shared" si="88"/>
        <v>27/02/18</v>
      </c>
    </row>
    <row r="1078" spans="1:12" x14ac:dyDescent="0.25">
      <c r="A1078" t="s">
        <v>3691</v>
      </c>
      <c r="H1078" s="41">
        <f t="shared" si="84"/>
        <v>354</v>
      </c>
      <c r="I1078" s="41" t="str">
        <f t="shared" si="86"/>
        <v>6486647100001263</v>
      </c>
      <c r="J1078" s="41">
        <f t="shared" si="87"/>
        <v>16</v>
      </c>
      <c r="K1078" s="69" t="str">
        <f t="shared" si="85"/>
        <v>27/02/18, 17:05:19 Florian SAISSET florian.saisset@actemium.com 7 €4.94</v>
      </c>
      <c r="L1078" s="70" t="str">
        <f t="shared" si="88"/>
        <v>27/02/18</v>
      </c>
    </row>
    <row r="1079" spans="1:12" x14ac:dyDescent="0.25">
      <c r="A1079" t="s">
        <v>3692</v>
      </c>
      <c r="H1079" s="41">
        <f t="shared" si="84"/>
        <v>331</v>
      </c>
      <c r="I1079" s="41" t="str">
        <f t="shared" si="86"/>
        <v>6486647100001263</v>
      </c>
      <c r="J1079" s="41">
        <f t="shared" si="87"/>
        <v>16</v>
      </c>
      <c r="K1079" s="69" t="str">
        <f t="shared" si="85"/>
        <v>27/02/18, 17:05:19 Florian SAISSET florian.saisset@actemium.com 2 €7.51</v>
      </c>
      <c r="L1079" s="70" t="str">
        <f t="shared" si="88"/>
        <v>27/02/18</v>
      </c>
    </row>
    <row r="1080" spans="1:12" x14ac:dyDescent="0.25">
      <c r="A1080" t="s">
        <v>3693</v>
      </c>
      <c r="H1080" s="41">
        <f t="shared" si="84"/>
        <v>339</v>
      </c>
      <c r="I1080" s="41" t="str">
        <f t="shared" si="86"/>
        <v>6486647100001263</v>
      </c>
      <c r="J1080" s="41">
        <f t="shared" si="87"/>
        <v>16</v>
      </c>
      <c r="K1080" s="69" t="str">
        <f t="shared" si="85"/>
        <v>27/02/18, 17:05:19 Florian SAISSET florian.saisset@actemium.com 2 €5.32</v>
      </c>
      <c r="L1080" s="70" t="str">
        <f t="shared" si="88"/>
        <v>27/02/18</v>
      </c>
    </row>
    <row r="1081" spans="1:12" x14ac:dyDescent="0.25">
      <c r="A1081" t="s">
        <v>3694</v>
      </c>
      <c r="H1081" s="41">
        <f t="shared" si="84"/>
        <v>372</v>
      </c>
      <c r="I1081" s="41" t="str">
        <f t="shared" si="86"/>
        <v>6486647100001262</v>
      </c>
      <c r="J1081" s="41">
        <f t="shared" si="87"/>
        <v>16</v>
      </c>
      <c r="K1081" s="69" t="str">
        <f t="shared" si="85"/>
        <v>27/02/18, 14:04:48 Jerome BACHELERY jerome.bachelery@actemium.com 1 €3.19</v>
      </c>
      <c r="L1081" s="70" t="str">
        <f t="shared" si="88"/>
        <v>27/02/18</v>
      </c>
    </row>
    <row r="1082" spans="1:12" x14ac:dyDescent="0.25">
      <c r="A1082" t="s">
        <v>3695</v>
      </c>
      <c r="H1082" s="41">
        <f t="shared" si="84"/>
        <v>371</v>
      </c>
      <c r="I1082" s="41" t="str">
        <f t="shared" si="86"/>
        <v>6486647100001262</v>
      </c>
      <c r="J1082" s="41">
        <f t="shared" si="87"/>
        <v>16</v>
      </c>
      <c r="K1082" s="69" t="str">
        <f t="shared" si="85"/>
        <v>27/02/18, 14:04:48 Jerome BACHELERY jerome.bachelery@actemium.com 1 €3.19</v>
      </c>
      <c r="L1082" s="70" t="str">
        <f t="shared" si="88"/>
        <v>27/02/18</v>
      </c>
    </row>
    <row r="1083" spans="1:12" x14ac:dyDescent="0.25">
      <c r="A1083" t="s">
        <v>3696</v>
      </c>
      <c r="H1083" s="41">
        <f t="shared" si="84"/>
        <v>354</v>
      </c>
      <c r="I1083" s="41" t="str">
        <f t="shared" si="86"/>
        <v>6486647100001261</v>
      </c>
      <c r="J1083" s="41">
        <f t="shared" si="87"/>
        <v>16</v>
      </c>
      <c r="K1083" s="69" t="str">
        <f t="shared" si="85"/>
        <v>26/02/18, 15:05:17 vincent davantes vincent.davantes@actemium 1 €59.5</v>
      </c>
      <c r="L1083" s="70" t="str">
        <f t="shared" si="88"/>
        <v>26/02/18</v>
      </c>
    </row>
    <row r="1084" spans="1:12" x14ac:dyDescent="0.25">
      <c r="A1084" t="s">
        <v>3697</v>
      </c>
      <c r="H1084" s="41">
        <f t="shared" si="84"/>
        <v>374</v>
      </c>
      <c r="I1084" s="41" t="str">
        <f t="shared" si="86"/>
        <v>6486647100001261</v>
      </c>
      <c r="J1084" s="41">
        <f t="shared" si="87"/>
        <v>16</v>
      </c>
      <c r="K1084" s="69" t="str">
        <f t="shared" si="85"/>
        <v>26/02/18, 15:05:17 vincent davantes vincent.davantes@actemium 1 €4.26</v>
      </c>
      <c r="L1084" s="70" t="str">
        <f t="shared" si="88"/>
        <v>26/02/18</v>
      </c>
    </row>
    <row r="1085" spans="1:12" x14ac:dyDescent="0.25">
      <c r="A1085" t="s">
        <v>3698</v>
      </c>
      <c r="H1085" s="41">
        <f t="shared" si="84"/>
        <v>326</v>
      </c>
      <c r="I1085" s="41" t="str">
        <f t="shared" si="86"/>
        <v>6486647100001260</v>
      </c>
      <c r="J1085" s="41">
        <f t="shared" si="87"/>
        <v>16</v>
      </c>
      <c r="K1085" s="69" t="str">
        <f t="shared" si="85"/>
        <v>26/02/18, 12:29:26 Florian SAISSET florian.saisset@actemium.com 1 €0</v>
      </c>
      <c r="L1085" s="70" t="str">
        <f t="shared" si="88"/>
        <v>26/02/18</v>
      </c>
    </row>
    <row r="1086" spans="1:12" x14ac:dyDescent="0.25">
      <c r="A1086" t="s">
        <v>3699</v>
      </c>
      <c r="H1086" s="41">
        <f t="shared" si="84"/>
        <v>332</v>
      </c>
      <c r="I1086" s="41" t="str">
        <f t="shared" si="86"/>
        <v>6486647100001260</v>
      </c>
      <c r="J1086" s="41">
        <f t="shared" si="87"/>
        <v>16</v>
      </c>
      <c r="K1086" s="69" t="str">
        <f t="shared" si="85"/>
        <v>26/02/18, 12:29:26 Florian SAISSET florian.saisset@actemium.com 1 €0</v>
      </c>
      <c r="L1086" s="70" t="str">
        <f t="shared" si="88"/>
        <v>26/02/18</v>
      </c>
    </row>
    <row r="1087" spans="1:12" x14ac:dyDescent="0.25">
      <c r="A1087" t="s">
        <v>3700</v>
      </c>
      <c r="H1087" s="41">
        <f t="shared" si="84"/>
        <v>310</v>
      </c>
      <c r="I1087" s="41" t="str">
        <f t="shared" si="86"/>
        <v>6486647100001259</v>
      </c>
      <c r="J1087" s="41">
        <f t="shared" si="87"/>
        <v>16</v>
      </c>
      <c r="K1087" s="69" t="str">
        <f t="shared" si="85"/>
        <v>23/02/18, 14:11:42 Jordan LE BONNIEC tristan.calmelly.external@airbus.com 1 €35.2</v>
      </c>
      <c r="L1087" s="70" t="str">
        <f t="shared" si="88"/>
        <v>23/02/18</v>
      </c>
    </row>
    <row r="1088" spans="1:12" x14ac:dyDescent="0.25">
      <c r="A1088" t="s">
        <v>3701</v>
      </c>
      <c r="H1088" s="41">
        <f t="shared" si="84"/>
        <v>350</v>
      </c>
      <c r="I1088" s="41" t="str">
        <f t="shared" si="86"/>
        <v>6486647100001258</v>
      </c>
      <c r="J1088" s="41">
        <f t="shared" si="87"/>
        <v>16</v>
      </c>
      <c r="K1088" s="69" t="str">
        <f t="shared" si="85"/>
        <v>23/02/18, 09:38:21 alexandre mourembles alexandre.mourembles@actemium.com 2 €0</v>
      </c>
      <c r="L1088" s="70" t="str">
        <f t="shared" si="88"/>
        <v>23/02/18</v>
      </c>
    </row>
    <row r="1089" spans="1:12" x14ac:dyDescent="0.25">
      <c r="A1089" t="s">
        <v>3702</v>
      </c>
      <c r="H1089" s="41">
        <f t="shared" si="84"/>
        <v>349</v>
      </c>
      <c r="I1089" s="41" t="str">
        <f t="shared" si="86"/>
        <v>6486647100001258</v>
      </c>
      <c r="J1089" s="41">
        <f t="shared" si="87"/>
        <v>16</v>
      </c>
      <c r="K1089" s="69" t="str">
        <f t="shared" si="85"/>
        <v>23/02/18, 09:38:21 alexandre mourembles alexandre.mourembles@actemium.com 1 €0</v>
      </c>
      <c r="L1089" s="70" t="str">
        <f t="shared" si="88"/>
        <v>23/02/18</v>
      </c>
    </row>
    <row r="1090" spans="1:12" x14ac:dyDescent="0.25">
      <c r="A1090" t="s">
        <v>3703</v>
      </c>
      <c r="H1090" s="41">
        <f t="shared" ref="H1090:H1153" si="89">LEN(A1090)</f>
        <v>306</v>
      </c>
      <c r="I1090" s="41" t="str">
        <f t="shared" si="86"/>
        <v>6486647100001257</v>
      </c>
      <c r="J1090" s="41">
        <f t="shared" si="87"/>
        <v>16</v>
      </c>
      <c r="K1090" s="69" t="str">
        <f t="shared" ref="K1090:K1153" si="90">IFERROR(TEXT(DATE(RIGHT(MID(A1090,FIND("µ",SUBSTITUTE(A1090,",","µ",1))+2,FIND("µ",SUBSTITUTE(A1090,",","µ",2))-FIND("µ",SUBSTITUTE(A1090,",","µ",1))+4),4),MONTH(1&amp;MID(MID(A1090,FIND("µ",SUBSTITUTE(A1090,",","µ",1))+2,FIND("µ",SUBSTITUTE(A1090,",","µ",2))-FIND("µ",SUBSTITUTE(A1090,",","µ",1))+4),1,FIND(" ",MID(A1090,FIND("µ",SUBSTITUTE(A1090,",","µ",1))+2,FIND("µ",SUBSTITUTE(A1090,",","µ",2))-FIND("µ",SUBSTITUTE(A1090,",","µ",1))+4))-1)),MID(MID(A1090,FIND("µ",SUBSTITUTE(A1090,",","µ",1))+2,FIND("µ",SUBSTITUTE(A1090,",","µ",2))-FIND("µ",SUBSTITUTE(A1090,",","µ",1))+4),FIND(" ",MID(A1090,FIND("µ",SUBSTITUTE(A1090,",","µ",1))+2,FIND("µ",SUBSTITUTE(A1090,",","µ",2))-FIND("µ",SUBSTITUTE(A1090,",","µ",1))+4))+1,2)),"JJ/MM/AA") &amp;","&amp;" "&amp; TEXT(VALUE(MID(A1090,FIND(""",""",A1090)+3,10)),"hh:mm:ss")&amp;" "&amp;MID(A1090,FIND("µ",SUBSTITUTE(A1090,",","µ",4))+2,FIND("µ",SUBSTITUTE(A1090,",","µ",5))-FIND("µ",SUBSTITUTE(A1090,",","µ",4))-3) &amp;" "&amp;MID(A1090,FIND("µ",SUBSTITUTE(A1090,",","µ",20))+2,FIND("µ",SUBSTITUTE(A1090,",","µ",21))-FIND("µ",SUBSTITUTE(A1090,",","µ",20))-3)&amp;" "&amp;MID(A1090,FIND("µ",SUBSTITUTE(A1090,",","µ",25))+2,FIND("µ",SUBSTITUTE(A1090,",","µ",26))-FIND("µ",SUBSTITUTE(A1090,",","µ",25))-3)&amp;" "&amp;"€"&amp;MID(A1090,FIND("µ",SUBSTITUTE(A1090,",","µ",26))+2,FIND("µ",SUBSTITUTE(A1090,",","µ",27))-FIND("µ",SUBSTITUTE(A1090,",","µ",26))-3),"NA")</f>
        <v>22/02/18, 14:56:26 granier jean-luc jean-luc.granier@merial.com 2 €159.3</v>
      </c>
      <c r="L1090" s="70" t="str">
        <f t="shared" si="88"/>
        <v>22/02/18</v>
      </c>
    </row>
    <row r="1091" spans="1:12" x14ac:dyDescent="0.25">
      <c r="A1091" t="s">
        <v>3704</v>
      </c>
      <c r="H1091" s="41">
        <f t="shared" si="89"/>
        <v>294</v>
      </c>
      <c r="I1091" s="41" t="str">
        <f t="shared" ref="I1091:I1154" si="91">IFERROR(MID(A1091,1,FIND(",",A1091,1)-1),"")</f>
        <v>6486647100001257</v>
      </c>
      <c r="J1091" s="41">
        <f t="shared" si="87"/>
        <v>16</v>
      </c>
      <c r="K1091" s="69" t="str">
        <f t="shared" si="90"/>
        <v>22/02/18, 14:56:26 granier jean-luc jean-luc.granier@merial.com 1 €37.62</v>
      </c>
      <c r="L1091" s="70" t="str">
        <f t="shared" si="88"/>
        <v>22/02/18</v>
      </c>
    </row>
    <row r="1092" spans="1:12" x14ac:dyDescent="0.25">
      <c r="A1092" t="s">
        <v>3705</v>
      </c>
      <c r="H1092" s="41">
        <f t="shared" si="89"/>
        <v>285</v>
      </c>
      <c r="I1092" s="41" t="str">
        <f t="shared" si="91"/>
        <v>6486647100001257</v>
      </c>
      <c r="J1092" s="41">
        <f t="shared" si="87"/>
        <v>16</v>
      </c>
      <c r="K1092" s="69" t="str">
        <f t="shared" si="90"/>
        <v>22/02/18, 14:56:26 granier jean-luc jean-luc.granier@merial.com 1 €0</v>
      </c>
      <c r="L1092" s="70" t="str">
        <f t="shared" si="88"/>
        <v>22/02/18</v>
      </c>
    </row>
    <row r="1093" spans="1:12" x14ac:dyDescent="0.25">
      <c r="A1093" t="s">
        <v>3706</v>
      </c>
      <c r="H1093" s="41">
        <f t="shared" si="89"/>
        <v>351</v>
      </c>
      <c r="I1093" s="41" t="str">
        <f t="shared" si="91"/>
        <v>6486647100001256</v>
      </c>
      <c r="J1093" s="41">
        <f t="shared" si="87"/>
        <v>16</v>
      </c>
      <c r="K1093" s="69" t="str">
        <f t="shared" si="90"/>
        <v>21/02/18, 16:20:58 Florian Saisset florian.saisset@actemium.com 1 €3.71</v>
      </c>
      <c r="L1093" s="70" t="str">
        <f t="shared" si="88"/>
        <v>21/02/18</v>
      </c>
    </row>
    <row r="1094" spans="1:12" x14ac:dyDescent="0.25">
      <c r="A1094" t="s">
        <v>3707</v>
      </c>
      <c r="H1094" s="41">
        <f t="shared" si="89"/>
        <v>350</v>
      </c>
      <c r="I1094" s="41" t="str">
        <f t="shared" si="91"/>
        <v>6486647100001256</v>
      </c>
      <c r="J1094" s="41">
        <f t="shared" si="87"/>
        <v>16</v>
      </c>
      <c r="K1094" s="69" t="str">
        <f t="shared" si="90"/>
        <v>21/02/18, 16:20:58 Florian Saisset florian.saisset@actemium.com 1 €3.71</v>
      </c>
      <c r="L1094" s="70" t="str">
        <f t="shared" si="88"/>
        <v>21/02/18</v>
      </c>
    </row>
    <row r="1095" spans="1:12" x14ac:dyDescent="0.25">
      <c r="A1095" t="s">
        <v>3708</v>
      </c>
      <c r="H1095" s="41">
        <f t="shared" si="89"/>
        <v>335</v>
      </c>
      <c r="I1095" s="41" t="str">
        <f t="shared" si="91"/>
        <v>6486647100001256</v>
      </c>
      <c r="J1095" s="41">
        <f t="shared" si="87"/>
        <v>16</v>
      </c>
      <c r="K1095" s="69" t="str">
        <f t="shared" si="90"/>
        <v>21/02/18, 16:20:58 Florian Saisset florian.saisset@actemium.com 5 €1.35</v>
      </c>
      <c r="L1095" s="70" t="str">
        <f t="shared" si="88"/>
        <v>21/02/18</v>
      </c>
    </row>
    <row r="1096" spans="1:12" x14ac:dyDescent="0.25">
      <c r="A1096" t="s">
        <v>3709</v>
      </c>
      <c r="H1096" s="41">
        <f t="shared" si="89"/>
        <v>353</v>
      </c>
      <c r="I1096" s="41" t="str">
        <f t="shared" si="91"/>
        <v>6486647100001256</v>
      </c>
      <c r="J1096" s="41">
        <f t="shared" si="87"/>
        <v>16</v>
      </c>
      <c r="K1096" s="69" t="str">
        <f t="shared" si="90"/>
        <v>21/02/18, 16:20:58 Florian Saisset florian.saisset@actemium.com 1 €4.94</v>
      </c>
      <c r="L1096" s="70" t="str">
        <f t="shared" si="88"/>
        <v>21/02/18</v>
      </c>
    </row>
    <row r="1097" spans="1:12" x14ac:dyDescent="0.25">
      <c r="A1097" t="s">
        <v>3710</v>
      </c>
      <c r="H1097" s="41">
        <f t="shared" si="89"/>
        <v>354</v>
      </c>
      <c r="I1097" s="41" t="str">
        <f t="shared" si="91"/>
        <v>6486647100001256</v>
      </c>
      <c r="J1097" s="41">
        <f t="shared" si="87"/>
        <v>16</v>
      </c>
      <c r="K1097" s="69" t="str">
        <f t="shared" si="90"/>
        <v>21/02/18, 16:20:58 Florian Saisset florian.saisset@actemium.com 1 €4.94</v>
      </c>
      <c r="L1097" s="70" t="str">
        <f t="shared" si="88"/>
        <v>21/02/18</v>
      </c>
    </row>
    <row r="1098" spans="1:12" x14ac:dyDescent="0.25">
      <c r="A1098" t="s">
        <v>3711</v>
      </c>
      <c r="H1098" s="41">
        <f t="shared" si="89"/>
        <v>341</v>
      </c>
      <c r="I1098" s="41" t="str">
        <f t="shared" si="91"/>
        <v>6486647100001256</v>
      </c>
      <c r="J1098" s="41">
        <f t="shared" si="87"/>
        <v>16</v>
      </c>
      <c r="K1098" s="69" t="str">
        <f t="shared" si="90"/>
        <v>21/02/18, 16:20:58 Florian Saisset florian.saisset@actemium.com 5 €2.75</v>
      </c>
      <c r="L1098" s="70" t="str">
        <f t="shared" si="88"/>
        <v>21/02/18</v>
      </c>
    </row>
    <row r="1099" spans="1:12" x14ac:dyDescent="0.25">
      <c r="A1099" t="s">
        <v>3712</v>
      </c>
      <c r="H1099" s="41">
        <f t="shared" si="89"/>
        <v>352</v>
      </c>
      <c r="I1099" s="41" t="str">
        <f t="shared" si="91"/>
        <v>6486647100001256</v>
      </c>
      <c r="J1099" s="41">
        <f t="shared" si="87"/>
        <v>16</v>
      </c>
      <c r="K1099" s="69" t="str">
        <f t="shared" si="90"/>
        <v>21/02/18, 16:20:58 Florian Saisset florian.saisset@actemium.com 5 €3.17</v>
      </c>
      <c r="L1099" s="70" t="str">
        <f t="shared" si="88"/>
        <v>21/02/18</v>
      </c>
    </row>
    <row r="1100" spans="1:12" x14ac:dyDescent="0.25">
      <c r="A1100" t="s">
        <v>3713</v>
      </c>
      <c r="H1100" s="41">
        <f t="shared" si="89"/>
        <v>340</v>
      </c>
      <c r="I1100" s="41" t="str">
        <f t="shared" si="91"/>
        <v>6486647100001256</v>
      </c>
      <c r="J1100" s="41">
        <f t="shared" si="87"/>
        <v>16</v>
      </c>
      <c r="K1100" s="69" t="str">
        <f t="shared" si="90"/>
        <v>21/02/18, 16:20:58 Florian Saisset florian.saisset@actemium.com 10 €5.63</v>
      </c>
      <c r="L1100" s="70" t="str">
        <f t="shared" si="88"/>
        <v>21/02/18</v>
      </c>
    </row>
    <row r="1101" spans="1:12" x14ac:dyDescent="0.25">
      <c r="A1101" t="s">
        <v>3714</v>
      </c>
      <c r="H1101" s="41">
        <f t="shared" si="89"/>
        <v>307</v>
      </c>
      <c r="I1101" s="41" t="str">
        <f t="shared" si="91"/>
        <v>6486647100001255</v>
      </c>
      <c r="J1101" s="41">
        <f t="shared" si="87"/>
        <v>16</v>
      </c>
      <c r="K1101" s="69" t="str">
        <f t="shared" si="90"/>
        <v>19/02/18, 16:58:41 Tristan CALMELLY tristan.calmelly.external@airbus.com 1 €35.2</v>
      </c>
      <c r="L1101" s="70" t="str">
        <f t="shared" si="88"/>
        <v>19/02/18</v>
      </c>
    </row>
    <row r="1102" spans="1:12" x14ac:dyDescent="0.25">
      <c r="A1102" t="s">
        <v>3715</v>
      </c>
      <c r="H1102" s="41">
        <f t="shared" si="89"/>
        <v>335</v>
      </c>
      <c r="I1102" s="41" t="str">
        <f t="shared" si="91"/>
        <v>6486647100001254</v>
      </c>
      <c r="J1102" s="41">
        <f t="shared" si="87"/>
        <v>16</v>
      </c>
      <c r="K1102" s="69" t="str">
        <f t="shared" si="90"/>
        <v>16/02/18, 10:49:36 THIERRY BERTAULT thierry.bertault@actemium.com 1 €59.5</v>
      </c>
      <c r="L1102" s="70" t="str">
        <f t="shared" si="88"/>
        <v>16/02/18</v>
      </c>
    </row>
    <row r="1103" spans="1:12" x14ac:dyDescent="0.25">
      <c r="A1103" t="s">
        <v>3716</v>
      </c>
      <c r="H1103" s="41">
        <f t="shared" si="89"/>
        <v>348</v>
      </c>
      <c r="I1103" s="41" t="str">
        <f t="shared" si="91"/>
        <v>6486647100001253</v>
      </c>
      <c r="J1103" s="41">
        <f t="shared" si="87"/>
        <v>16</v>
      </c>
      <c r="K1103" s="69" t="str">
        <f t="shared" si="90"/>
        <v>16/02/18, 08:17:53 alexis tamowski alexis.tamowski@actemium.com 12 €3.19</v>
      </c>
      <c r="L1103" s="70" t="str">
        <f t="shared" si="88"/>
        <v>16/02/18</v>
      </c>
    </row>
    <row r="1104" spans="1:12" x14ac:dyDescent="0.25">
      <c r="A1104" t="s">
        <v>3717</v>
      </c>
      <c r="H1104" s="41">
        <f t="shared" si="89"/>
        <v>353</v>
      </c>
      <c r="I1104" s="41" t="str">
        <f t="shared" si="91"/>
        <v>6486647100001253</v>
      </c>
      <c r="J1104" s="41">
        <f t="shared" si="87"/>
        <v>16</v>
      </c>
      <c r="K1104" s="69" t="str">
        <f t="shared" si="90"/>
        <v>16/02/18, 08:17:53 alexis tamowski alexis.tamowski@actemium.com 240 €3.71</v>
      </c>
      <c r="L1104" s="70" t="str">
        <f t="shared" si="88"/>
        <v>16/02/18</v>
      </c>
    </row>
    <row r="1105" spans="1:12" x14ac:dyDescent="0.25">
      <c r="A1105" t="s">
        <v>3718</v>
      </c>
      <c r="H1105" s="41">
        <f t="shared" si="89"/>
        <v>354</v>
      </c>
      <c r="I1105" s="41" t="str">
        <f t="shared" si="91"/>
        <v>6486647100001253</v>
      </c>
      <c r="J1105" s="41">
        <f t="shared" ref="J1105:J1168" si="92">LEN(I1105)</f>
        <v>16</v>
      </c>
      <c r="K1105" s="69" t="str">
        <f t="shared" si="90"/>
        <v>16/02/18, 08:17:53 alexis tamowski alexis.tamowski@actemium.com 120 €3.71</v>
      </c>
      <c r="L1105" s="70" t="str">
        <f t="shared" ref="L1105:L1168" si="93">IFERROR(MID(K1105,1,FIND(",",K1105,1)-1),"")</f>
        <v>16/02/18</v>
      </c>
    </row>
    <row r="1106" spans="1:12" x14ac:dyDescent="0.25">
      <c r="A1106" t="s">
        <v>3719</v>
      </c>
      <c r="H1106" s="41">
        <f t="shared" si="89"/>
        <v>363</v>
      </c>
      <c r="I1106" s="41" t="str">
        <f t="shared" si="91"/>
        <v>6486647100001253</v>
      </c>
      <c r="J1106" s="41">
        <f t="shared" si="92"/>
        <v>16</v>
      </c>
      <c r="K1106" s="69" t="str">
        <f t="shared" si="90"/>
        <v>16/02/18, 08:17:53 alexis tamowski alexis.tamowski@actemium.com 20 €1.11</v>
      </c>
      <c r="L1106" s="70" t="str">
        <f t="shared" si="93"/>
        <v>16/02/18</v>
      </c>
    </row>
    <row r="1107" spans="1:12" x14ac:dyDescent="0.25">
      <c r="A1107" t="s">
        <v>3720</v>
      </c>
      <c r="H1107" s="41">
        <f t="shared" si="89"/>
        <v>363</v>
      </c>
      <c r="I1107" s="41" t="str">
        <f t="shared" si="91"/>
        <v>6486647100001253</v>
      </c>
      <c r="J1107" s="41">
        <f t="shared" si="92"/>
        <v>16</v>
      </c>
      <c r="K1107" s="69" t="str">
        <f t="shared" si="90"/>
        <v>16/02/18, 08:17:53 alexis tamowski alexis.tamowski@actemium.com 20 €1.11</v>
      </c>
      <c r="L1107" s="70" t="str">
        <f t="shared" si="93"/>
        <v>16/02/18</v>
      </c>
    </row>
    <row r="1108" spans="1:12" x14ac:dyDescent="0.25">
      <c r="A1108" t="s">
        <v>3721</v>
      </c>
      <c r="H1108" s="41">
        <f t="shared" si="89"/>
        <v>365</v>
      </c>
      <c r="I1108" s="41" t="str">
        <f t="shared" si="91"/>
        <v>6486647100001253</v>
      </c>
      <c r="J1108" s="41">
        <f t="shared" si="92"/>
        <v>16</v>
      </c>
      <c r="K1108" s="69" t="str">
        <f t="shared" si="90"/>
        <v>16/02/18, 08:17:53 alexis tamowski alexis.tamowski@actemium.com 20 €1.11</v>
      </c>
      <c r="L1108" s="70" t="str">
        <f t="shared" si="93"/>
        <v>16/02/18</v>
      </c>
    </row>
    <row r="1109" spans="1:12" x14ac:dyDescent="0.25">
      <c r="A1109" t="s">
        <v>3722</v>
      </c>
      <c r="H1109" s="41">
        <f t="shared" si="89"/>
        <v>341</v>
      </c>
      <c r="I1109" s="41" t="str">
        <f t="shared" si="91"/>
        <v>6486647100001253</v>
      </c>
      <c r="J1109" s="41">
        <f t="shared" si="92"/>
        <v>16</v>
      </c>
      <c r="K1109" s="69" t="str">
        <f t="shared" si="90"/>
        <v>16/02/18, 08:17:53 alexis tamowski alexis.tamowski@actemium.com 20 €5.63</v>
      </c>
      <c r="L1109" s="70" t="str">
        <f t="shared" si="93"/>
        <v>16/02/18</v>
      </c>
    </row>
    <row r="1110" spans="1:12" x14ac:dyDescent="0.25">
      <c r="A1110" t="s">
        <v>3723</v>
      </c>
      <c r="H1110" s="41">
        <f t="shared" si="89"/>
        <v>333</v>
      </c>
      <c r="I1110" s="41" t="str">
        <f t="shared" si="91"/>
        <v>6486647100001253</v>
      </c>
      <c r="J1110" s="41">
        <f t="shared" si="92"/>
        <v>16</v>
      </c>
      <c r="K1110" s="69" t="str">
        <f t="shared" si="90"/>
        <v>16/02/18, 08:17:53 alexis tamowski alexis.tamowski@actemium.com 30 €7.51</v>
      </c>
      <c r="L1110" s="70" t="str">
        <f t="shared" si="93"/>
        <v>16/02/18</v>
      </c>
    </row>
    <row r="1111" spans="1:12" x14ac:dyDescent="0.25">
      <c r="A1111" t="s">
        <v>3724</v>
      </c>
      <c r="H1111" s="41">
        <f t="shared" si="89"/>
        <v>338</v>
      </c>
      <c r="I1111" s="41" t="str">
        <f t="shared" si="91"/>
        <v>6486647100001253</v>
      </c>
      <c r="J1111" s="41">
        <f t="shared" si="92"/>
        <v>16</v>
      </c>
      <c r="K1111" s="69" t="str">
        <f t="shared" si="90"/>
        <v>16/02/18, 08:17:53 alexis tamowski alexis.tamowski@actemium.com 30 €3.95</v>
      </c>
      <c r="L1111" s="70" t="str">
        <f t="shared" si="93"/>
        <v>16/02/18</v>
      </c>
    </row>
    <row r="1112" spans="1:12" x14ac:dyDescent="0.25">
      <c r="A1112" t="s">
        <v>3725</v>
      </c>
      <c r="H1112" s="41">
        <f t="shared" si="89"/>
        <v>345</v>
      </c>
      <c r="I1112" s="41" t="str">
        <f t="shared" si="91"/>
        <v>6486647100001253</v>
      </c>
      <c r="J1112" s="41">
        <f t="shared" si="92"/>
        <v>16</v>
      </c>
      <c r="K1112" s="69" t="str">
        <f t="shared" si="90"/>
        <v>16/02/18, 08:17:53 alexis tamowski alexis.tamowski@actemium.com 30 €11.9</v>
      </c>
      <c r="L1112" s="70" t="str">
        <f t="shared" si="93"/>
        <v>16/02/18</v>
      </c>
    </row>
    <row r="1113" spans="1:12" x14ac:dyDescent="0.25">
      <c r="A1113" t="s">
        <v>3726</v>
      </c>
      <c r="H1113" s="41">
        <f t="shared" si="89"/>
        <v>342</v>
      </c>
      <c r="I1113" s="41" t="str">
        <f t="shared" si="91"/>
        <v>6486647100001253</v>
      </c>
      <c r="J1113" s="41">
        <f t="shared" si="92"/>
        <v>16</v>
      </c>
      <c r="K1113" s="69" t="str">
        <f t="shared" si="90"/>
        <v>16/02/18, 08:17:53 alexis tamowski alexis.tamowski@actemium.com 30 €6.59</v>
      </c>
      <c r="L1113" s="70" t="str">
        <f t="shared" si="93"/>
        <v>16/02/18</v>
      </c>
    </row>
    <row r="1114" spans="1:12" x14ac:dyDescent="0.25">
      <c r="A1114" t="s">
        <v>3727</v>
      </c>
      <c r="H1114" s="41">
        <f t="shared" si="89"/>
        <v>350</v>
      </c>
      <c r="I1114" s="41" t="str">
        <f t="shared" si="91"/>
        <v>6486647100001253</v>
      </c>
      <c r="J1114" s="41">
        <f t="shared" si="92"/>
        <v>16</v>
      </c>
      <c r="K1114" s="69" t="str">
        <f t="shared" si="90"/>
        <v>16/02/18, 08:17:53 alexis tamowski alexis.tamowski@actemium.com 1 €16.88</v>
      </c>
      <c r="L1114" s="70" t="str">
        <f t="shared" si="93"/>
        <v>16/02/18</v>
      </c>
    </row>
    <row r="1115" spans="1:12" x14ac:dyDescent="0.25">
      <c r="A1115" t="s">
        <v>3728</v>
      </c>
      <c r="H1115" s="41">
        <f t="shared" si="89"/>
        <v>343</v>
      </c>
      <c r="I1115" s="41" t="str">
        <f t="shared" si="91"/>
        <v>6486647100001253</v>
      </c>
      <c r="J1115" s="41">
        <f t="shared" si="92"/>
        <v>16</v>
      </c>
      <c r="K1115" s="69" t="str">
        <f t="shared" si="90"/>
        <v>16/02/18, 08:17:53 alexis tamowski alexis.tamowski@actemium.com 30 €6.59</v>
      </c>
      <c r="L1115" s="70" t="str">
        <f t="shared" si="93"/>
        <v>16/02/18</v>
      </c>
    </row>
    <row r="1116" spans="1:12" x14ac:dyDescent="0.25">
      <c r="A1116" t="s">
        <v>3729</v>
      </c>
      <c r="H1116" s="41">
        <f t="shared" si="89"/>
        <v>362</v>
      </c>
      <c r="I1116" s="41" t="str">
        <f t="shared" si="91"/>
        <v>6486647100001252</v>
      </c>
      <c r="J1116" s="41">
        <f t="shared" si="92"/>
        <v>16</v>
      </c>
      <c r="K1116" s="69" t="str">
        <f t="shared" si="90"/>
        <v>16/02/18, 07:28:30 alexis codevelle alexis.codevelle@actemium.com 1 €59.5</v>
      </c>
      <c r="L1116" s="70" t="str">
        <f t="shared" si="93"/>
        <v>16/02/18</v>
      </c>
    </row>
    <row r="1117" spans="1:12" x14ac:dyDescent="0.25">
      <c r="A1117" t="s">
        <v>3730</v>
      </c>
      <c r="H1117" s="41">
        <f t="shared" si="89"/>
        <v>379</v>
      </c>
      <c r="I1117" s="41" t="str">
        <f t="shared" si="91"/>
        <v>6486647100001252</v>
      </c>
      <c r="J1117" s="41">
        <f t="shared" si="92"/>
        <v>16</v>
      </c>
      <c r="K1117" s="69" t="str">
        <f t="shared" si="90"/>
        <v>16/02/18, 07:28:30 alexis codevelle alexis.codevelle@actemium.com 1 €159.3</v>
      </c>
      <c r="L1117" s="70" t="str">
        <f t="shared" si="93"/>
        <v>16/02/18</v>
      </c>
    </row>
    <row r="1118" spans="1:12" x14ac:dyDescent="0.25">
      <c r="A1118" t="s">
        <v>3731</v>
      </c>
      <c r="H1118" s="41">
        <f t="shared" si="89"/>
        <v>374</v>
      </c>
      <c r="I1118" s="41" t="str">
        <f t="shared" si="91"/>
        <v>6486647100001252</v>
      </c>
      <c r="J1118" s="41">
        <f t="shared" si="92"/>
        <v>16</v>
      </c>
      <c r="K1118" s="69" t="str">
        <f t="shared" si="90"/>
        <v>16/02/18, 07:28:30 alexis codevelle alexis.codevelle@actemium.com 1 €13.32</v>
      </c>
      <c r="L1118" s="70" t="str">
        <f t="shared" si="93"/>
        <v>16/02/18</v>
      </c>
    </row>
    <row r="1119" spans="1:12" x14ac:dyDescent="0.25">
      <c r="A1119" t="s">
        <v>3732</v>
      </c>
      <c r="H1119" s="41">
        <f t="shared" si="89"/>
        <v>379</v>
      </c>
      <c r="I1119" s="41" t="str">
        <f t="shared" si="91"/>
        <v>6486647100001252</v>
      </c>
      <c r="J1119" s="41">
        <f t="shared" si="92"/>
        <v>16</v>
      </c>
      <c r="K1119" s="69" t="str">
        <f t="shared" si="90"/>
        <v>16/02/18, 07:28:30 alexis codevelle alexis.codevelle@actemium.com 1 €16.88</v>
      </c>
      <c r="L1119" s="70" t="str">
        <f t="shared" si="93"/>
        <v>16/02/18</v>
      </c>
    </row>
    <row r="1120" spans="1:12" x14ac:dyDescent="0.25">
      <c r="A1120" t="s">
        <v>3733</v>
      </c>
      <c r="H1120" s="41">
        <f t="shared" si="89"/>
        <v>357</v>
      </c>
      <c r="I1120" s="41" t="str">
        <f t="shared" si="91"/>
        <v>6486647100001251</v>
      </c>
      <c r="J1120" s="41">
        <f t="shared" si="92"/>
        <v>16</v>
      </c>
      <c r="K1120" s="69" t="str">
        <f t="shared" si="90"/>
        <v>15/02/18, 08:42:13 Tristan CALMELLY tristan.calmelly.external@airbus.com 1 €0</v>
      </c>
      <c r="L1120" s="70" t="str">
        <f t="shared" si="93"/>
        <v>15/02/18</v>
      </c>
    </row>
    <row r="1121" spans="1:12" x14ac:dyDescent="0.25">
      <c r="A1121" t="s">
        <v>3734</v>
      </c>
      <c r="H1121" s="41">
        <f t="shared" si="89"/>
        <v>330</v>
      </c>
      <c r="I1121" s="41" t="str">
        <f t="shared" si="91"/>
        <v>6486647100001249</v>
      </c>
      <c r="J1121" s="41">
        <f t="shared" si="92"/>
        <v>16</v>
      </c>
      <c r="K1121" s="69" t="str">
        <f t="shared" si="90"/>
        <v>15/02/18, 07:12:50 Florian SAISSET florian.saisset@actemium.com 1 €59.5</v>
      </c>
      <c r="L1121" s="70" t="str">
        <f t="shared" si="93"/>
        <v>15/02/18</v>
      </c>
    </row>
    <row r="1122" spans="1:12" x14ac:dyDescent="0.25">
      <c r="A1122" t="s">
        <v>3735</v>
      </c>
      <c r="H1122" s="41">
        <f t="shared" si="89"/>
        <v>358</v>
      </c>
      <c r="I1122" s="41" t="str">
        <f t="shared" si="91"/>
        <v>6486647100001248</v>
      </c>
      <c r="J1122" s="41">
        <f t="shared" si="92"/>
        <v>16</v>
      </c>
      <c r="K1122" s="69" t="str">
        <f t="shared" si="90"/>
        <v>14/02/18, 13:06:16 mathias hereau mathias.hereau@actemium.com 1 €0</v>
      </c>
      <c r="L1122" s="70" t="str">
        <f t="shared" si="93"/>
        <v>14/02/18</v>
      </c>
    </row>
    <row r="1123" spans="1:12" x14ac:dyDescent="0.25">
      <c r="A1123" t="s">
        <v>3736</v>
      </c>
      <c r="H1123" s="41">
        <f t="shared" si="89"/>
        <v>349</v>
      </c>
      <c r="I1123" s="41" t="str">
        <f t="shared" si="91"/>
        <v>6486647100001247</v>
      </c>
      <c r="J1123" s="41">
        <f t="shared" si="92"/>
        <v>16</v>
      </c>
      <c r="K1123" s="69" t="str">
        <f t="shared" si="90"/>
        <v>14/02/18, 07:26:47 alexandre mourembles alexandre.mourembles@actemium.com 1 €0</v>
      </c>
      <c r="L1123" s="70" t="str">
        <f t="shared" si="93"/>
        <v>14/02/18</v>
      </c>
    </row>
    <row r="1124" spans="1:12" x14ac:dyDescent="0.25">
      <c r="A1124" t="s">
        <v>3737</v>
      </c>
      <c r="H1124" s="41">
        <f t="shared" si="89"/>
        <v>345</v>
      </c>
      <c r="I1124" s="41" t="str">
        <f t="shared" si="91"/>
        <v>6486647100001247</v>
      </c>
      <c r="J1124" s="41">
        <f t="shared" si="92"/>
        <v>16</v>
      </c>
      <c r="K1124" s="69" t="str">
        <f t="shared" si="90"/>
        <v>14/02/18, 07:26:47 alexandre mourembles alexandre.mourembles@actemium.com 1 €0</v>
      </c>
      <c r="L1124" s="70" t="str">
        <f t="shared" si="93"/>
        <v>14/02/18</v>
      </c>
    </row>
    <row r="1125" spans="1:12" x14ac:dyDescent="0.25">
      <c r="A1125" t="s">
        <v>3738</v>
      </c>
      <c r="H1125" s="41">
        <f t="shared" si="89"/>
        <v>384</v>
      </c>
      <c r="I1125" s="41" t="str">
        <f t="shared" si="91"/>
        <v>6486647100001246</v>
      </c>
      <c r="J1125" s="41">
        <f t="shared" si="92"/>
        <v>16</v>
      </c>
      <c r="K1125" s="69" t="str">
        <f t="shared" si="90"/>
        <v>14/02/18, 07:23:55 alexandre mourembles alexandre.mourembles@actemium.com 1 €6.52</v>
      </c>
      <c r="L1125" s="70" t="str">
        <f t="shared" si="93"/>
        <v>14/02/18</v>
      </c>
    </row>
    <row r="1126" spans="1:12" x14ac:dyDescent="0.25">
      <c r="A1126" t="s">
        <v>3739</v>
      </c>
      <c r="H1126" s="41">
        <f t="shared" si="89"/>
        <v>384</v>
      </c>
      <c r="I1126" s="41" t="str">
        <f t="shared" si="91"/>
        <v>6486647100001246</v>
      </c>
      <c r="J1126" s="41">
        <f t="shared" si="92"/>
        <v>16</v>
      </c>
      <c r="K1126" s="69" t="str">
        <f t="shared" si="90"/>
        <v>14/02/18, 07:23:55 alexandre mourembles alexandre.mourembles@actemium.com 2 €6.52</v>
      </c>
      <c r="L1126" s="70" t="str">
        <f t="shared" si="93"/>
        <v>14/02/18</v>
      </c>
    </row>
    <row r="1127" spans="1:12" x14ac:dyDescent="0.25">
      <c r="A1127" t="s">
        <v>3740</v>
      </c>
      <c r="H1127" s="41">
        <f t="shared" si="89"/>
        <v>382</v>
      </c>
      <c r="I1127" s="41" t="str">
        <f t="shared" si="91"/>
        <v>6486647100001246</v>
      </c>
      <c r="J1127" s="41">
        <f t="shared" si="92"/>
        <v>16</v>
      </c>
      <c r="K1127" s="69" t="str">
        <f t="shared" si="90"/>
        <v>14/02/18, 07:23:55 alexandre mourembles alexandre.mourembles@actemium.com 10 €3.71</v>
      </c>
      <c r="L1127" s="70" t="str">
        <f t="shared" si="93"/>
        <v>14/02/18</v>
      </c>
    </row>
    <row r="1128" spans="1:12" x14ac:dyDescent="0.25">
      <c r="A1128" t="s">
        <v>3741</v>
      </c>
      <c r="H1128" s="41">
        <f t="shared" si="89"/>
        <v>383</v>
      </c>
      <c r="I1128" s="41" t="str">
        <f t="shared" si="91"/>
        <v>6486647100001246</v>
      </c>
      <c r="J1128" s="41">
        <f t="shared" si="92"/>
        <v>16</v>
      </c>
      <c r="K1128" s="69" t="str">
        <f t="shared" si="90"/>
        <v>14/02/18, 07:23:55 alexandre mourembles alexandre.mourembles@actemium.com 30 €3.71</v>
      </c>
      <c r="L1128" s="70" t="str">
        <f t="shared" si="93"/>
        <v>14/02/18</v>
      </c>
    </row>
    <row r="1129" spans="1:12" x14ac:dyDescent="0.25">
      <c r="A1129" t="s">
        <v>3742</v>
      </c>
      <c r="H1129" s="41">
        <f t="shared" si="89"/>
        <v>319</v>
      </c>
      <c r="I1129" s="41" t="str">
        <f t="shared" si="91"/>
        <v>6486647100001245</v>
      </c>
      <c r="J1129" s="41">
        <f t="shared" si="92"/>
        <v>16</v>
      </c>
      <c r="K1129" s="69" t="str">
        <f t="shared" si="90"/>
        <v>14/02/18, 06:40:00 eric sanchez-clary eric.sanchez-clary.external@airbus.com 20 €10.09</v>
      </c>
      <c r="L1129" s="70" t="str">
        <f t="shared" si="93"/>
        <v>14/02/18</v>
      </c>
    </row>
    <row r="1130" spans="1:12" x14ac:dyDescent="0.25">
      <c r="A1130" t="s">
        <v>3743</v>
      </c>
      <c r="H1130" s="41">
        <f t="shared" si="89"/>
        <v>329</v>
      </c>
      <c r="I1130" s="41" t="str">
        <f t="shared" si="91"/>
        <v>6486647100001245</v>
      </c>
      <c r="J1130" s="41">
        <f t="shared" si="92"/>
        <v>16</v>
      </c>
      <c r="K1130" s="69" t="str">
        <f t="shared" si="90"/>
        <v>14/02/18, 06:40:00 eric sanchez-clary eric.sanchez-clary.external@airbus.com 60 €3.71</v>
      </c>
      <c r="L1130" s="70" t="str">
        <f t="shared" si="93"/>
        <v>14/02/18</v>
      </c>
    </row>
    <row r="1131" spans="1:12" x14ac:dyDescent="0.25">
      <c r="A1131" t="s">
        <v>3744</v>
      </c>
      <c r="H1131" s="41">
        <f t="shared" si="89"/>
        <v>329</v>
      </c>
      <c r="I1131" s="41" t="str">
        <f t="shared" si="91"/>
        <v>6486647100001245</v>
      </c>
      <c r="J1131" s="41">
        <f t="shared" si="92"/>
        <v>16</v>
      </c>
      <c r="K1131" s="69" t="str">
        <f t="shared" si="90"/>
        <v>14/02/18, 06:40:00 eric sanchez-clary eric.sanchez-clary.external@airbus.com 72 €3.71</v>
      </c>
      <c r="L1131" s="70" t="str">
        <f t="shared" si="93"/>
        <v>14/02/18</v>
      </c>
    </row>
    <row r="1132" spans="1:12" x14ac:dyDescent="0.25">
      <c r="A1132" t="s">
        <v>3745</v>
      </c>
      <c r="H1132" s="41">
        <f t="shared" si="89"/>
        <v>328</v>
      </c>
      <c r="I1132" s="41" t="str">
        <f t="shared" si="91"/>
        <v>6486647100001245</v>
      </c>
      <c r="J1132" s="41">
        <f t="shared" si="92"/>
        <v>16</v>
      </c>
      <c r="K1132" s="69" t="str">
        <f t="shared" si="90"/>
        <v>14/02/18, 06:40:00 eric sanchez-clary eric.sanchez-clary.external@airbus.com 72 €3.71</v>
      </c>
      <c r="L1132" s="70" t="str">
        <f t="shared" si="93"/>
        <v>14/02/18</v>
      </c>
    </row>
    <row r="1133" spans="1:12" x14ac:dyDescent="0.25">
      <c r="A1133" t="s">
        <v>3746</v>
      </c>
      <c r="H1133" s="41">
        <f t="shared" si="89"/>
        <v>329</v>
      </c>
      <c r="I1133" s="41" t="str">
        <f t="shared" si="91"/>
        <v>6486647100001245</v>
      </c>
      <c r="J1133" s="41">
        <f t="shared" si="92"/>
        <v>16</v>
      </c>
      <c r="K1133" s="69" t="str">
        <f t="shared" si="90"/>
        <v>14/02/18, 06:40:00 eric sanchez-clary eric.sanchez-clary.external@airbus.com 120 €3.71</v>
      </c>
      <c r="L1133" s="70" t="str">
        <f t="shared" si="93"/>
        <v>14/02/18</v>
      </c>
    </row>
    <row r="1134" spans="1:12" x14ac:dyDescent="0.25">
      <c r="A1134" t="s">
        <v>3747</v>
      </c>
      <c r="H1134" s="41">
        <f t="shared" si="89"/>
        <v>314</v>
      </c>
      <c r="I1134" s="41" t="str">
        <f t="shared" si="91"/>
        <v>6486647100001245</v>
      </c>
      <c r="J1134" s="41">
        <f t="shared" si="92"/>
        <v>16</v>
      </c>
      <c r="K1134" s="69" t="str">
        <f t="shared" si="90"/>
        <v>14/02/18, 06:40:00 eric sanchez-clary eric.sanchez-clary.external@airbus.com 30 €3.95</v>
      </c>
      <c r="L1134" s="70" t="str">
        <f t="shared" si="93"/>
        <v>14/02/18</v>
      </c>
    </row>
    <row r="1135" spans="1:12" x14ac:dyDescent="0.25">
      <c r="A1135" t="s">
        <v>3748</v>
      </c>
      <c r="H1135" s="41">
        <f t="shared" si="89"/>
        <v>311</v>
      </c>
      <c r="I1135" s="41" t="str">
        <f t="shared" si="91"/>
        <v>6486647100001245</v>
      </c>
      <c r="J1135" s="41">
        <f t="shared" si="92"/>
        <v>16</v>
      </c>
      <c r="K1135" s="69" t="str">
        <f t="shared" si="90"/>
        <v>14/02/18, 06:40:00 eric sanchez-clary eric.sanchez-clary.external@airbus.com 1 €61.5</v>
      </c>
      <c r="L1135" s="70" t="str">
        <f t="shared" si="93"/>
        <v>14/02/18</v>
      </c>
    </row>
    <row r="1136" spans="1:12" x14ac:dyDescent="0.25">
      <c r="A1136" t="s">
        <v>3749</v>
      </c>
      <c r="H1136" s="41">
        <f t="shared" si="89"/>
        <v>291</v>
      </c>
      <c r="I1136" s="41" t="str">
        <f t="shared" si="91"/>
        <v>6486647100001244</v>
      </c>
      <c r="J1136" s="41">
        <f t="shared" si="92"/>
        <v>16</v>
      </c>
      <c r="K1136" s="69" t="str">
        <f t="shared" si="90"/>
        <v>13/02/18, 10:44:17 alexis tamowski alexis.tamowski@actemium.com 2 €59.5</v>
      </c>
      <c r="L1136" s="70" t="str">
        <f t="shared" si="93"/>
        <v>13/02/18</v>
      </c>
    </row>
    <row r="1137" spans="1:12" x14ac:dyDescent="0.25">
      <c r="A1137" t="s">
        <v>3750</v>
      </c>
      <c r="H1137" s="41">
        <f t="shared" si="89"/>
        <v>416</v>
      </c>
      <c r="I1137" s="41" t="str">
        <f t="shared" si="91"/>
        <v>6486647100001243</v>
      </c>
      <c r="J1137" s="41">
        <f t="shared" si="92"/>
        <v>16</v>
      </c>
      <c r="K1137" s="69" t="str">
        <f t="shared" si="90"/>
        <v>12/02/18, 16:51:05 Florian Saisset florian.saisset@actemium.com 4 €12.9</v>
      </c>
      <c r="L1137" s="70" t="str">
        <f t="shared" si="93"/>
        <v>12/02/18</v>
      </c>
    </row>
    <row r="1138" spans="1:12" x14ac:dyDescent="0.25">
      <c r="A1138" t="s">
        <v>3751</v>
      </c>
      <c r="H1138" s="41">
        <f t="shared" si="89"/>
        <v>297</v>
      </c>
      <c r="I1138" s="41" t="str">
        <f t="shared" si="91"/>
        <v>6486647100001241</v>
      </c>
      <c r="J1138" s="41">
        <f t="shared" si="92"/>
        <v>16</v>
      </c>
      <c r="K1138" s="69" t="str">
        <f t="shared" si="90"/>
        <v>12/02/18, 14:26:26 Mathieu Cantonnet mathieu.cantonnet@actemium.com 3 €0</v>
      </c>
      <c r="L1138" s="70" t="str">
        <f t="shared" si="93"/>
        <v>12/02/18</v>
      </c>
    </row>
    <row r="1139" spans="1:12" x14ac:dyDescent="0.25">
      <c r="A1139" t="s">
        <v>3752</v>
      </c>
      <c r="H1139" s="41">
        <f t="shared" si="89"/>
        <v>305</v>
      </c>
      <c r="I1139" s="41" t="str">
        <f t="shared" si="91"/>
        <v>6486647100001241</v>
      </c>
      <c r="J1139" s="41">
        <f t="shared" si="92"/>
        <v>16</v>
      </c>
      <c r="K1139" s="69" t="str">
        <f t="shared" si="90"/>
        <v>12/02/18, 14:26:26 Mathieu Cantonnet mathieu.cantonnet@actemium.com 5 €0</v>
      </c>
      <c r="L1139" s="70" t="str">
        <f t="shared" si="93"/>
        <v>12/02/18</v>
      </c>
    </row>
    <row r="1140" spans="1:12" x14ac:dyDescent="0.25">
      <c r="A1140" t="s">
        <v>3753</v>
      </c>
      <c r="H1140" s="41">
        <f t="shared" si="89"/>
        <v>395</v>
      </c>
      <c r="I1140" s="41" t="str">
        <f t="shared" si="91"/>
        <v>6486647100001239</v>
      </c>
      <c r="J1140" s="41">
        <f t="shared" si="92"/>
        <v>16</v>
      </c>
      <c r="K1140" s="69" t="str">
        <f t="shared" si="90"/>
        <v>12/02/18, 10:29:42 Philippe Rousseau philippe.rousseau@actemium.com 2 €0</v>
      </c>
      <c r="L1140" s="70" t="str">
        <f t="shared" si="93"/>
        <v>12/02/18</v>
      </c>
    </row>
    <row r="1141" spans="1:12" x14ac:dyDescent="0.25">
      <c r="A1141" t="s">
        <v>3754</v>
      </c>
      <c r="H1141" s="41">
        <f t="shared" si="89"/>
        <v>386</v>
      </c>
      <c r="I1141" s="41" t="str">
        <f t="shared" si="91"/>
        <v>6486647100001239</v>
      </c>
      <c r="J1141" s="41">
        <f t="shared" si="92"/>
        <v>16</v>
      </c>
      <c r="K1141" s="69" t="str">
        <f t="shared" si="90"/>
        <v>12/02/18, 10:29:42 Philippe Rousseau philippe.rousseau@actemium.com 2 €0</v>
      </c>
      <c r="L1141" s="70" t="str">
        <f t="shared" si="93"/>
        <v>12/02/18</v>
      </c>
    </row>
    <row r="1142" spans="1:12" x14ac:dyDescent="0.25">
      <c r="A1142" t="s">
        <v>3755</v>
      </c>
      <c r="H1142" s="41">
        <f t="shared" si="89"/>
        <v>391</v>
      </c>
      <c r="I1142" s="41" t="str">
        <f t="shared" si="91"/>
        <v>6486647100001239</v>
      </c>
      <c r="J1142" s="41">
        <f t="shared" si="92"/>
        <v>16</v>
      </c>
      <c r="K1142" s="69" t="str">
        <f t="shared" si="90"/>
        <v>12/02/18, 10:29:42 Philippe Rousseau philippe.rousseau@actemium.com 2 €0</v>
      </c>
      <c r="L1142" s="70" t="str">
        <f t="shared" si="93"/>
        <v>12/02/18</v>
      </c>
    </row>
    <row r="1143" spans="1:12" x14ac:dyDescent="0.25">
      <c r="A1143" t="s">
        <v>3756</v>
      </c>
      <c r="H1143" s="41">
        <f t="shared" si="89"/>
        <v>400</v>
      </c>
      <c r="I1143" s="41" t="str">
        <f t="shared" si="91"/>
        <v>6486647100001239</v>
      </c>
      <c r="J1143" s="41">
        <f t="shared" si="92"/>
        <v>16</v>
      </c>
      <c r="K1143" s="69" t="str">
        <f t="shared" si="90"/>
        <v>12/02/18, 10:29:42 Philippe Rousseau philippe.rousseau@actemium.com 1 €35.2</v>
      </c>
      <c r="L1143" s="70" t="str">
        <f t="shared" si="93"/>
        <v>12/02/18</v>
      </c>
    </row>
    <row r="1144" spans="1:12" x14ac:dyDescent="0.25">
      <c r="A1144" t="s">
        <v>3757</v>
      </c>
      <c r="H1144" s="41">
        <f t="shared" si="89"/>
        <v>404</v>
      </c>
      <c r="I1144" s="41" t="str">
        <f t="shared" si="91"/>
        <v>6486647100001239</v>
      </c>
      <c r="J1144" s="41">
        <f t="shared" si="92"/>
        <v>16</v>
      </c>
      <c r="K1144" s="69" t="str">
        <f t="shared" si="90"/>
        <v>12/02/18, 10:29:42 Philippe Rousseau philippe.rousseau@actemium.com 1 €12.9</v>
      </c>
      <c r="L1144" s="70" t="str">
        <f t="shared" si="93"/>
        <v>12/02/18</v>
      </c>
    </row>
    <row r="1145" spans="1:12" x14ac:dyDescent="0.25">
      <c r="A1145" t="s">
        <v>3758</v>
      </c>
      <c r="H1145" s="41">
        <f t="shared" si="89"/>
        <v>400</v>
      </c>
      <c r="I1145" s="41" t="str">
        <f t="shared" si="91"/>
        <v>6486647100001239</v>
      </c>
      <c r="J1145" s="41">
        <f t="shared" si="92"/>
        <v>16</v>
      </c>
      <c r="K1145" s="69" t="str">
        <f t="shared" si="90"/>
        <v>12/02/18, 10:29:42 Philippe Rousseau philippe.rousseau@actemium.com 1 €10.09</v>
      </c>
      <c r="L1145" s="70" t="str">
        <f t="shared" si="93"/>
        <v>12/02/18</v>
      </c>
    </row>
    <row r="1146" spans="1:12" x14ac:dyDescent="0.25">
      <c r="A1146" t="s">
        <v>3759</v>
      </c>
      <c r="H1146" s="41">
        <f t="shared" si="89"/>
        <v>330</v>
      </c>
      <c r="I1146" s="41" t="str">
        <f t="shared" si="91"/>
        <v>6486647100001238</v>
      </c>
      <c r="J1146" s="41">
        <f t="shared" si="92"/>
        <v>16</v>
      </c>
      <c r="K1146" s="69" t="str">
        <f t="shared" si="90"/>
        <v>11/02/18, 15:51:12 Florian SAISSET florian.saisset@actemium.com 4 €0</v>
      </c>
      <c r="L1146" s="70" t="str">
        <f t="shared" si="93"/>
        <v>11/02/18</v>
      </c>
    </row>
    <row r="1147" spans="1:12" x14ac:dyDescent="0.25">
      <c r="A1147" t="s">
        <v>3760</v>
      </c>
      <c r="H1147" s="41">
        <f t="shared" si="89"/>
        <v>323</v>
      </c>
      <c r="I1147" s="41" t="str">
        <f t="shared" si="91"/>
        <v>6486647100001238</v>
      </c>
      <c r="J1147" s="41">
        <f t="shared" si="92"/>
        <v>16</v>
      </c>
      <c r="K1147" s="69" t="str">
        <f t="shared" si="90"/>
        <v>11/02/18, 15:51:12 Florian SAISSET florian.saisset@actemium.com 1 €0</v>
      </c>
      <c r="L1147" s="70" t="str">
        <f t="shared" si="93"/>
        <v>11/02/18</v>
      </c>
    </row>
    <row r="1148" spans="1:12" x14ac:dyDescent="0.25">
      <c r="A1148" t="s">
        <v>3761</v>
      </c>
      <c r="H1148" s="41">
        <f t="shared" si="89"/>
        <v>331</v>
      </c>
      <c r="I1148" s="41" t="str">
        <f t="shared" si="91"/>
        <v>6486647100001238</v>
      </c>
      <c r="J1148" s="41">
        <f t="shared" si="92"/>
        <v>16</v>
      </c>
      <c r="K1148" s="69" t="str">
        <f t="shared" si="90"/>
        <v>11/02/18, 15:51:12 Florian SAISSET florian.saisset@actemium.com 4 €0</v>
      </c>
      <c r="L1148" s="70" t="str">
        <f t="shared" si="93"/>
        <v>11/02/18</v>
      </c>
    </row>
    <row r="1149" spans="1:12" x14ac:dyDescent="0.25">
      <c r="A1149" t="s">
        <v>3762</v>
      </c>
      <c r="H1149" s="41">
        <f t="shared" si="89"/>
        <v>325</v>
      </c>
      <c r="I1149" s="41" t="str">
        <f t="shared" si="91"/>
        <v>6486647100001238</v>
      </c>
      <c r="J1149" s="41">
        <f t="shared" si="92"/>
        <v>16</v>
      </c>
      <c r="K1149" s="69" t="str">
        <f t="shared" si="90"/>
        <v>11/02/18, 15:51:12 Florian SAISSET florian.saisset@actemium.com 4 €0</v>
      </c>
      <c r="L1149" s="70" t="str">
        <f t="shared" si="93"/>
        <v>11/02/18</v>
      </c>
    </row>
    <row r="1150" spans="1:12" x14ac:dyDescent="0.25">
      <c r="A1150" t="s">
        <v>3763</v>
      </c>
      <c r="H1150" s="41">
        <f t="shared" si="89"/>
        <v>328</v>
      </c>
      <c r="I1150" s="41" t="str">
        <f t="shared" si="91"/>
        <v>6486647100001238</v>
      </c>
      <c r="J1150" s="41">
        <f t="shared" si="92"/>
        <v>16</v>
      </c>
      <c r="K1150" s="69" t="str">
        <f t="shared" si="90"/>
        <v>11/02/18, 15:51:12 Florian SAISSET florian.saisset@actemium.com 2 €0</v>
      </c>
      <c r="L1150" s="70" t="str">
        <f t="shared" si="93"/>
        <v>11/02/18</v>
      </c>
    </row>
    <row r="1151" spans="1:12" x14ac:dyDescent="0.25">
      <c r="A1151" t="s">
        <v>3764</v>
      </c>
      <c r="H1151" s="41">
        <f t="shared" si="89"/>
        <v>301</v>
      </c>
      <c r="I1151" s="41" t="str">
        <f t="shared" si="91"/>
        <v>6486647100001237</v>
      </c>
      <c r="J1151" s="41">
        <f t="shared" si="92"/>
        <v>16</v>
      </c>
      <c r="K1151" s="69" t="str">
        <f t="shared" si="90"/>
        <v>09/02/18, 10:39:50 Luca Lahoreau luca.lahoreau@actemium.com 2 €0</v>
      </c>
      <c r="L1151" s="70" t="str">
        <f t="shared" si="93"/>
        <v>09/02/18</v>
      </c>
    </row>
    <row r="1152" spans="1:12" x14ac:dyDescent="0.25">
      <c r="A1152" t="s">
        <v>3765</v>
      </c>
      <c r="H1152" s="41">
        <f t="shared" si="89"/>
        <v>296</v>
      </c>
      <c r="I1152" s="41" t="str">
        <f t="shared" si="91"/>
        <v>6486647100001237</v>
      </c>
      <c r="J1152" s="41">
        <f t="shared" si="92"/>
        <v>16</v>
      </c>
      <c r="K1152" s="69" t="str">
        <f t="shared" si="90"/>
        <v>09/02/18, 10:39:50 Luca Lahoreau luca.lahoreau@actemium.com 1 €0</v>
      </c>
      <c r="L1152" s="70" t="str">
        <f t="shared" si="93"/>
        <v>09/02/18</v>
      </c>
    </row>
    <row r="1153" spans="1:12" x14ac:dyDescent="0.25">
      <c r="A1153" t="s">
        <v>3766</v>
      </c>
      <c r="H1153" s="41">
        <f t="shared" si="89"/>
        <v>295</v>
      </c>
      <c r="I1153" s="41" t="str">
        <f t="shared" si="91"/>
        <v>6486647100001237</v>
      </c>
      <c r="J1153" s="41">
        <f t="shared" si="92"/>
        <v>16</v>
      </c>
      <c r="K1153" s="69" t="str">
        <f t="shared" si="90"/>
        <v>09/02/18, 10:39:50 Luca Lahoreau luca.lahoreau@actemium.com 2 €0</v>
      </c>
      <c r="L1153" s="70" t="str">
        <f t="shared" si="93"/>
        <v>09/02/18</v>
      </c>
    </row>
    <row r="1154" spans="1:12" x14ac:dyDescent="0.25">
      <c r="A1154" t="s">
        <v>3767</v>
      </c>
      <c r="H1154" s="41">
        <f t="shared" ref="H1154:H1217" si="94">LEN(A1154)</f>
        <v>303</v>
      </c>
      <c r="I1154" s="41" t="str">
        <f t="shared" si="91"/>
        <v>6486647100001237</v>
      </c>
      <c r="J1154" s="41">
        <f t="shared" si="92"/>
        <v>16</v>
      </c>
      <c r="K1154" s="69" t="str">
        <f t="shared" ref="K1154:K1217" si="95">IFERROR(TEXT(DATE(RIGHT(MID(A1154,FIND("µ",SUBSTITUTE(A1154,",","µ",1))+2,FIND("µ",SUBSTITUTE(A1154,",","µ",2))-FIND("µ",SUBSTITUTE(A1154,",","µ",1))+4),4),MONTH(1&amp;MID(MID(A1154,FIND("µ",SUBSTITUTE(A1154,",","µ",1))+2,FIND("µ",SUBSTITUTE(A1154,",","µ",2))-FIND("µ",SUBSTITUTE(A1154,",","µ",1))+4),1,FIND(" ",MID(A1154,FIND("µ",SUBSTITUTE(A1154,",","µ",1))+2,FIND("µ",SUBSTITUTE(A1154,",","µ",2))-FIND("µ",SUBSTITUTE(A1154,",","µ",1))+4))-1)),MID(MID(A1154,FIND("µ",SUBSTITUTE(A1154,",","µ",1))+2,FIND("µ",SUBSTITUTE(A1154,",","µ",2))-FIND("µ",SUBSTITUTE(A1154,",","µ",1))+4),FIND(" ",MID(A1154,FIND("µ",SUBSTITUTE(A1154,",","µ",1))+2,FIND("µ",SUBSTITUTE(A1154,",","µ",2))-FIND("µ",SUBSTITUTE(A1154,",","µ",1))+4))+1,2)),"JJ/MM/AA") &amp;","&amp;" "&amp; TEXT(VALUE(MID(A1154,FIND(""",""",A1154)+3,10)),"hh:mm:ss")&amp;" "&amp;MID(A1154,FIND("µ",SUBSTITUTE(A1154,",","µ",4))+2,FIND("µ",SUBSTITUTE(A1154,",","µ",5))-FIND("µ",SUBSTITUTE(A1154,",","µ",4))-3) &amp;" "&amp;MID(A1154,FIND("µ",SUBSTITUTE(A1154,",","µ",20))+2,FIND("µ",SUBSTITUTE(A1154,",","µ",21))-FIND("µ",SUBSTITUTE(A1154,",","µ",20))-3)&amp;" "&amp;MID(A1154,FIND("µ",SUBSTITUTE(A1154,",","µ",25))+2,FIND("µ",SUBSTITUTE(A1154,",","µ",26))-FIND("µ",SUBSTITUTE(A1154,",","µ",25))-3)&amp;" "&amp;"€"&amp;MID(A1154,FIND("µ",SUBSTITUTE(A1154,",","µ",26))+2,FIND("µ",SUBSTITUTE(A1154,",","µ",27))-FIND("µ",SUBSTITUTE(A1154,",","µ",26))-3),"NA")</f>
        <v>09/02/18, 10:39:50 Luca Lahoreau luca.lahoreau@actemium.com 5 €0</v>
      </c>
      <c r="L1154" s="70" t="str">
        <f t="shared" si="93"/>
        <v>09/02/18</v>
      </c>
    </row>
    <row r="1155" spans="1:12" x14ac:dyDescent="0.25">
      <c r="A1155" t="s">
        <v>3768</v>
      </c>
      <c r="H1155" s="41">
        <f t="shared" si="94"/>
        <v>300</v>
      </c>
      <c r="I1155" s="41" t="str">
        <f t="shared" ref="I1155:I1218" si="96">IFERROR(MID(A1155,1,FIND(",",A1155,1)-1),"")</f>
        <v>6486647100001237</v>
      </c>
      <c r="J1155" s="41">
        <f t="shared" si="92"/>
        <v>16</v>
      </c>
      <c r="K1155" s="69" t="str">
        <f t="shared" si="95"/>
        <v>09/02/18, 10:39:50 Luca Lahoreau luca.lahoreau@actemium.com 2 €0</v>
      </c>
      <c r="L1155" s="70" t="str">
        <f t="shared" si="93"/>
        <v>09/02/18</v>
      </c>
    </row>
    <row r="1156" spans="1:12" x14ac:dyDescent="0.25">
      <c r="A1156" t="s">
        <v>3769</v>
      </c>
      <c r="H1156" s="41">
        <f t="shared" si="94"/>
        <v>302</v>
      </c>
      <c r="I1156" s="41" t="str">
        <f t="shared" si="96"/>
        <v>6486647100001237</v>
      </c>
      <c r="J1156" s="41">
        <f t="shared" si="92"/>
        <v>16</v>
      </c>
      <c r="K1156" s="69" t="str">
        <f t="shared" si="95"/>
        <v>09/02/18, 10:39:50 Luca Lahoreau luca.lahoreau@actemium.com 1 €61.5</v>
      </c>
      <c r="L1156" s="70" t="str">
        <f t="shared" si="93"/>
        <v>09/02/18</v>
      </c>
    </row>
    <row r="1157" spans="1:12" x14ac:dyDescent="0.25">
      <c r="A1157" t="s">
        <v>3770</v>
      </c>
      <c r="H1157" s="41">
        <f t="shared" si="94"/>
        <v>287</v>
      </c>
      <c r="I1157" s="41" t="str">
        <f t="shared" si="96"/>
        <v>6486647100001236</v>
      </c>
      <c r="J1157" s="41">
        <f t="shared" si="92"/>
        <v>16</v>
      </c>
      <c r="K1157" s="69" t="str">
        <f t="shared" si="95"/>
        <v>08/02/18, 14:15:52 Vincent PASCAL vincent.pascal@actemium 1 €0</v>
      </c>
      <c r="L1157" s="70" t="str">
        <f t="shared" si="93"/>
        <v>08/02/18</v>
      </c>
    </row>
    <row r="1158" spans="1:12" x14ac:dyDescent="0.25">
      <c r="A1158" t="s">
        <v>3771</v>
      </c>
      <c r="H1158" s="41">
        <f t="shared" si="94"/>
        <v>287</v>
      </c>
      <c r="I1158" s="41" t="str">
        <f t="shared" si="96"/>
        <v>6486647100001236</v>
      </c>
      <c r="J1158" s="41">
        <f t="shared" si="92"/>
        <v>16</v>
      </c>
      <c r="K1158" s="69" t="str">
        <f t="shared" si="95"/>
        <v>08/02/18, 14:15:52 Vincent PASCAL vincent.pascal@actemium 2 €0</v>
      </c>
      <c r="L1158" s="70" t="str">
        <f t="shared" si="93"/>
        <v>08/02/18</v>
      </c>
    </row>
    <row r="1159" spans="1:12" x14ac:dyDescent="0.25">
      <c r="A1159" t="s">
        <v>3772</v>
      </c>
      <c r="H1159" s="41">
        <f t="shared" si="94"/>
        <v>352</v>
      </c>
      <c r="I1159" s="41" t="str">
        <f t="shared" si="96"/>
        <v>6486647100001235</v>
      </c>
      <c r="J1159" s="41">
        <f t="shared" si="92"/>
        <v>16</v>
      </c>
      <c r="K1159" s="69" t="str">
        <f t="shared" si="95"/>
        <v>08/02/18, 10:34:31 jean luc granier jean-luc.granier@merial.com 2 €0</v>
      </c>
      <c r="L1159" s="70" t="str">
        <f t="shared" si="93"/>
        <v>08/02/18</v>
      </c>
    </row>
    <row r="1160" spans="1:12" x14ac:dyDescent="0.25">
      <c r="A1160" t="s">
        <v>3773</v>
      </c>
      <c r="H1160" s="41">
        <f t="shared" si="94"/>
        <v>348</v>
      </c>
      <c r="I1160" s="41" t="str">
        <f t="shared" si="96"/>
        <v>6486647100001234</v>
      </c>
      <c r="J1160" s="41">
        <f t="shared" si="92"/>
        <v>16</v>
      </c>
      <c r="K1160" s="69" t="str">
        <f t="shared" si="95"/>
        <v>08/02/18, 10:33:07 jean luc granier jean-luc.granier@merial.com 4 €0</v>
      </c>
      <c r="L1160" s="70" t="str">
        <f t="shared" si="93"/>
        <v>08/02/18</v>
      </c>
    </row>
    <row r="1161" spans="1:12" x14ac:dyDescent="0.25">
      <c r="A1161" t="s">
        <v>3774</v>
      </c>
      <c r="H1161" s="41">
        <f t="shared" si="94"/>
        <v>377</v>
      </c>
      <c r="I1161" s="41" t="str">
        <f t="shared" si="96"/>
        <v>6486647100001234</v>
      </c>
      <c r="J1161" s="41">
        <f t="shared" si="92"/>
        <v>16</v>
      </c>
      <c r="K1161" s="69" t="str">
        <f t="shared" si="95"/>
        <v>08/02/18, 10:33:07 jean luc granier jean-luc.granier@merial.com 5 €5.63</v>
      </c>
      <c r="L1161" s="70" t="str">
        <f t="shared" si="93"/>
        <v>08/02/18</v>
      </c>
    </row>
    <row r="1162" spans="1:12" x14ac:dyDescent="0.25">
      <c r="A1162" t="s">
        <v>3775</v>
      </c>
      <c r="H1162" s="41">
        <f t="shared" si="94"/>
        <v>383</v>
      </c>
      <c r="I1162" s="41" t="str">
        <f t="shared" si="96"/>
        <v>6486647100001234</v>
      </c>
      <c r="J1162" s="41">
        <f t="shared" si="92"/>
        <v>16</v>
      </c>
      <c r="K1162" s="69" t="str">
        <f t="shared" si="95"/>
        <v>08/02/18, 10:33:07 jean luc granier jean-luc.granier@merial.com 2 €12.9</v>
      </c>
      <c r="L1162" s="70" t="str">
        <f t="shared" si="93"/>
        <v>08/02/18</v>
      </c>
    </row>
    <row r="1163" spans="1:12" x14ac:dyDescent="0.25">
      <c r="A1163" t="s">
        <v>3776</v>
      </c>
      <c r="H1163" s="41">
        <f t="shared" si="94"/>
        <v>401</v>
      </c>
      <c r="I1163" s="41" t="str">
        <f t="shared" si="96"/>
        <v>6486647100001234</v>
      </c>
      <c r="J1163" s="41">
        <f t="shared" si="92"/>
        <v>16</v>
      </c>
      <c r="K1163" s="69" t="str">
        <f t="shared" si="95"/>
        <v>08/02/18, 10:33:07 jean luc granier jean-luc.granier@merial.com 3 €1.11</v>
      </c>
      <c r="L1163" s="70" t="str">
        <f t="shared" si="93"/>
        <v>08/02/18</v>
      </c>
    </row>
    <row r="1164" spans="1:12" x14ac:dyDescent="0.25">
      <c r="A1164" t="s">
        <v>3777</v>
      </c>
      <c r="H1164" s="41">
        <f t="shared" si="94"/>
        <v>434</v>
      </c>
      <c r="I1164" s="41" t="str">
        <f t="shared" si="96"/>
        <v>6486647100001233</v>
      </c>
      <c r="J1164" s="41">
        <f t="shared" si="92"/>
        <v>16</v>
      </c>
      <c r="K1164" s="69" t="str">
        <f t="shared" si="95"/>
        <v>08/02/18, 10:22:47 jean luc granier jean-luc.granier@merial.com 3 €0</v>
      </c>
      <c r="L1164" s="70" t="str">
        <f t="shared" si="93"/>
        <v>08/02/18</v>
      </c>
    </row>
    <row r="1165" spans="1:12" x14ac:dyDescent="0.25">
      <c r="A1165" t="s">
        <v>3778</v>
      </c>
      <c r="H1165" s="41">
        <f t="shared" si="94"/>
        <v>429</v>
      </c>
      <c r="I1165" s="41" t="str">
        <f t="shared" si="96"/>
        <v>6486647100001233</v>
      </c>
      <c r="J1165" s="41">
        <f t="shared" si="92"/>
        <v>16</v>
      </c>
      <c r="K1165" s="69" t="str">
        <f t="shared" si="95"/>
        <v>08/02/18, 10:22:47 jean luc granier jean-luc.granier@merial.com 2 €0</v>
      </c>
      <c r="L1165" s="70" t="str">
        <f t="shared" si="93"/>
        <v>08/02/18</v>
      </c>
    </row>
    <row r="1166" spans="1:12" x14ac:dyDescent="0.25">
      <c r="A1166" t="s">
        <v>3779</v>
      </c>
      <c r="H1166" s="41">
        <f t="shared" si="94"/>
        <v>437</v>
      </c>
      <c r="I1166" s="41" t="str">
        <f t="shared" si="96"/>
        <v>6486647100001233</v>
      </c>
      <c r="J1166" s="41">
        <f t="shared" si="92"/>
        <v>16</v>
      </c>
      <c r="K1166" s="69" t="str">
        <f t="shared" si="95"/>
        <v>08/02/18, 10:22:47 jean luc granier jean-luc.granier@merial.com 7 €0</v>
      </c>
      <c r="L1166" s="70" t="str">
        <f t="shared" si="93"/>
        <v>08/02/18</v>
      </c>
    </row>
    <row r="1167" spans="1:12" x14ac:dyDescent="0.25">
      <c r="A1167" t="s">
        <v>3780</v>
      </c>
      <c r="H1167" s="41">
        <f t="shared" si="94"/>
        <v>431</v>
      </c>
      <c r="I1167" s="41" t="str">
        <f t="shared" si="96"/>
        <v>6486647100001232</v>
      </c>
      <c r="J1167" s="41">
        <f t="shared" si="92"/>
        <v>16</v>
      </c>
      <c r="K1167" s="69" t="str">
        <f t="shared" si="95"/>
        <v>08/02/18, 10:19:31 jean luc Granier jean-luc.granier@merial.com 3 €0</v>
      </c>
      <c r="L1167" s="70" t="str">
        <f t="shared" si="93"/>
        <v>08/02/18</v>
      </c>
    </row>
    <row r="1168" spans="1:12" x14ac:dyDescent="0.25">
      <c r="A1168" t="s">
        <v>3781</v>
      </c>
      <c r="H1168" s="41">
        <f t="shared" si="94"/>
        <v>426</v>
      </c>
      <c r="I1168" s="41" t="str">
        <f t="shared" si="96"/>
        <v>6486647100001232</v>
      </c>
      <c r="J1168" s="41">
        <f t="shared" si="92"/>
        <v>16</v>
      </c>
      <c r="K1168" s="69" t="str">
        <f t="shared" si="95"/>
        <v>08/02/18, 10:19:31 jean luc Granier jean-luc.granier@merial.com 2 €0</v>
      </c>
      <c r="L1168" s="70" t="str">
        <f t="shared" si="93"/>
        <v>08/02/18</v>
      </c>
    </row>
    <row r="1169" spans="1:12" x14ac:dyDescent="0.25">
      <c r="A1169" t="s">
        <v>3782</v>
      </c>
      <c r="H1169" s="41">
        <f t="shared" si="94"/>
        <v>434</v>
      </c>
      <c r="I1169" s="41" t="str">
        <f t="shared" si="96"/>
        <v>6486647100001232</v>
      </c>
      <c r="J1169" s="41">
        <f t="shared" ref="J1169:J1232" si="97">LEN(I1169)</f>
        <v>16</v>
      </c>
      <c r="K1169" s="69" t="str">
        <f t="shared" si="95"/>
        <v>08/02/18, 10:19:31 jean luc Granier jean-luc.granier@merial.com 7 €0</v>
      </c>
      <c r="L1169" s="70" t="str">
        <f t="shared" ref="L1169:L1232" si="98">IFERROR(MID(K1169,1,FIND(",",K1169,1)-1),"")</f>
        <v>08/02/18</v>
      </c>
    </row>
    <row r="1170" spans="1:12" x14ac:dyDescent="0.25">
      <c r="A1170" t="s">
        <v>3783</v>
      </c>
      <c r="H1170" s="41">
        <f t="shared" si="94"/>
        <v>348</v>
      </c>
      <c r="I1170" s="41" t="str">
        <f t="shared" si="96"/>
        <v>6486647100001231</v>
      </c>
      <c r="J1170" s="41">
        <f t="shared" si="97"/>
        <v>16</v>
      </c>
      <c r="K1170" s="69" t="str">
        <f t="shared" si="95"/>
        <v>07/02/18, 14:15:50 stephane delmas stephane.delmas@actemium.com 1 €6.52</v>
      </c>
      <c r="L1170" s="70" t="str">
        <f t="shared" si="98"/>
        <v>07/02/18</v>
      </c>
    </row>
    <row r="1171" spans="1:12" x14ac:dyDescent="0.25">
      <c r="A1171" t="s">
        <v>3784</v>
      </c>
      <c r="H1171" s="41">
        <f t="shared" si="94"/>
        <v>347</v>
      </c>
      <c r="I1171" s="41" t="str">
        <f t="shared" si="96"/>
        <v>6486647100001231</v>
      </c>
      <c r="J1171" s="41">
        <f t="shared" si="97"/>
        <v>16</v>
      </c>
      <c r="K1171" s="69" t="str">
        <f t="shared" si="95"/>
        <v>07/02/18, 14:15:50 stephane delmas stephane.delmas@actemium.com 4 €3.17</v>
      </c>
      <c r="L1171" s="70" t="str">
        <f t="shared" si="98"/>
        <v>07/02/18</v>
      </c>
    </row>
    <row r="1172" spans="1:12" x14ac:dyDescent="0.25">
      <c r="A1172" t="s">
        <v>3785</v>
      </c>
      <c r="H1172" s="41">
        <f t="shared" si="94"/>
        <v>338</v>
      </c>
      <c r="I1172" s="41" t="str">
        <f t="shared" si="96"/>
        <v>6486647100001231</v>
      </c>
      <c r="J1172" s="41">
        <f t="shared" si="97"/>
        <v>16</v>
      </c>
      <c r="K1172" s="69" t="str">
        <f t="shared" si="95"/>
        <v>07/02/18, 14:15:50 stephane delmas stephane.delmas@actemium.com 1 €22.3</v>
      </c>
      <c r="L1172" s="70" t="str">
        <f t="shared" si="98"/>
        <v>07/02/18</v>
      </c>
    </row>
    <row r="1173" spans="1:12" x14ac:dyDescent="0.25">
      <c r="A1173" t="s">
        <v>3786</v>
      </c>
      <c r="H1173" s="41">
        <f t="shared" si="94"/>
        <v>332</v>
      </c>
      <c r="I1173" s="41" t="str">
        <f t="shared" si="96"/>
        <v>6486647100001231</v>
      </c>
      <c r="J1173" s="41">
        <f t="shared" si="97"/>
        <v>16</v>
      </c>
      <c r="K1173" s="69" t="str">
        <f t="shared" si="95"/>
        <v>07/02/18, 14:15:50 stephane delmas stephane.delmas@actemium.com 10 €3.95</v>
      </c>
      <c r="L1173" s="70" t="str">
        <f t="shared" si="98"/>
        <v>07/02/18</v>
      </c>
    </row>
    <row r="1174" spans="1:12" x14ac:dyDescent="0.25">
      <c r="A1174" t="s">
        <v>3787</v>
      </c>
      <c r="H1174" s="41">
        <f t="shared" si="94"/>
        <v>318</v>
      </c>
      <c r="I1174" s="41" t="str">
        <f t="shared" si="96"/>
        <v>6486647100001230</v>
      </c>
      <c r="J1174" s="41">
        <f t="shared" si="97"/>
        <v>16</v>
      </c>
      <c r="K1174" s="69" t="str">
        <f t="shared" si="95"/>
        <v>07/02/18, 11:29:18 fabien GAYRAUD fabien.gayraud@actemium.com 2 €0</v>
      </c>
      <c r="L1174" s="70" t="str">
        <f t="shared" si="98"/>
        <v>07/02/18</v>
      </c>
    </row>
    <row r="1175" spans="1:12" x14ac:dyDescent="0.25">
      <c r="A1175" t="s">
        <v>3788</v>
      </c>
      <c r="H1175" s="41">
        <f t="shared" si="94"/>
        <v>326</v>
      </c>
      <c r="I1175" s="41" t="str">
        <f t="shared" si="96"/>
        <v>6486647100001230</v>
      </c>
      <c r="J1175" s="41">
        <f t="shared" si="97"/>
        <v>16</v>
      </c>
      <c r="K1175" s="69" t="str">
        <f t="shared" si="95"/>
        <v>07/02/18, 11:29:18 fabien GAYRAUD fabien.gayraud@actemium.com 4 €0</v>
      </c>
      <c r="L1175" s="70" t="str">
        <f t="shared" si="98"/>
        <v>07/02/18</v>
      </c>
    </row>
    <row r="1176" spans="1:12" x14ac:dyDescent="0.25">
      <c r="A1176" t="s">
        <v>3789</v>
      </c>
      <c r="H1176" s="41">
        <f t="shared" si="94"/>
        <v>323</v>
      </c>
      <c r="I1176" s="41" t="str">
        <f t="shared" si="96"/>
        <v>6486647100001230</v>
      </c>
      <c r="J1176" s="41">
        <f t="shared" si="97"/>
        <v>16</v>
      </c>
      <c r="K1176" s="69" t="str">
        <f t="shared" si="95"/>
        <v>07/02/18, 11:29:18 fabien GAYRAUD fabien.gayraud@actemium.com 1 €0</v>
      </c>
      <c r="L1176" s="70" t="str">
        <f t="shared" si="98"/>
        <v>07/02/18</v>
      </c>
    </row>
    <row r="1177" spans="1:12" x14ac:dyDescent="0.25">
      <c r="A1177" t="s">
        <v>3790</v>
      </c>
      <c r="H1177" s="41">
        <f t="shared" si="94"/>
        <v>323</v>
      </c>
      <c r="I1177" s="41" t="str">
        <f t="shared" si="96"/>
        <v>6486647100001230</v>
      </c>
      <c r="J1177" s="41">
        <f t="shared" si="97"/>
        <v>16</v>
      </c>
      <c r="K1177" s="69" t="str">
        <f t="shared" si="95"/>
        <v>07/02/18, 11:29:18 fabien GAYRAUD fabien.gayraud@actemium.com 1 €0</v>
      </c>
      <c r="L1177" s="70" t="str">
        <f t="shared" si="98"/>
        <v>07/02/18</v>
      </c>
    </row>
    <row r="1178" spans="1:12" x14ac:dyDescent="0.25">
      <c r="A1178" t="s">
        <v>3791</v>
      </c>
      <c r="H1178" s="41">
        <f t="shared" si="94"/>
        <v>377</v>
      </c>
      <c r="I1178" s="41" t="str">
        <f t="shared" si="96"/>
        <v>6486647100001229</v>
      </c>
      <c r="J1178" s="41">
        <f t="shared" si="97"/>
        <v>16</v>
      </c>
      <c r="K1178" s="69" t="str">
        <f t="shared" si="95"/>
        <v>07/02/18, 07:34:49 Alexnadre Mourmbles alexandre.mourembles@actemium.com 1 €159.3</v>
      </c>
      <c r="L1178" s="70" t="str">
        <f t="shared" si="98"/>
        <v>07/02/18</v>
      </c>
    </row>
    <row r="1179" spans="1:12" x14ac:dyDescent="0.25">
      <c r="A1179" t="s">
        <v>3792</v>
      </c>
      <c r="H1179" s="41">
        <f t="shared" si="94"/>
        <v>350</v>
      </c>
      <c r="I1179" s="41" t="str">
        <f t="shared" si="96"/>
        <v>6486647100001227</v>
      </c>
      <c r="J1179" s="41">
        <f t="shared" si="97"/>
        <v>16</v>
      </c>
      <c r="K1179" s="69" t="str">
        <f t="shared" si="95"/>
        <v>06/02/18, 12:29:29 Tristan Calmelly tristan.calmelly.external@airbus.com 1 €35.2</v>
      </c>
      <c r="L1179" s="70" t="str">
        <f t="shared" si="98"/>
        <v>06/02/18</v>
      </c>
    </row>
    <row r="1180" spans="1:12" x14ac:dyDescent="0.25">
      <c r="A1180" t="s">
        <v>3793</v>
      </c>
      <c r="H1180" s="41">
        <f t="shared" si="94"/>
        <v>342</v>
      </c>
      <c r="I1180" s="41" t="str">
        <f t="shared" si="96"/>
        <v>6486647100001226</v>
      </c>
      <c r="J1180" s="41">
        <f t="shared" si="97"/>
        <v>16</v>
      </c>
      <c r="K1180" s="69" t="str">
        <f t="shared" si="95"/>
        <v>06/02/18, 11:10:00 Tristan CALMELLY tristan.calmelly.external@airbus.com 5 €0</v>
      </c>
      <c r="L1180" s="70" t="str">
        <f t="shared" si="98"/>
        <v>06/02/18</v>
      </c>
    </row>
    <row r="1181" spans="1:12" x14ac:dyDescent="0.25">
      <c r="A1181" t="s">
        <v>3794</v>
      </c>
      <c r="H1181" s="41">
        <f t="shared" si="94"/>
        <v>424</v>
      </c>
      <c r="I1181" s="41" t="str">
        <f t="shared" si="96"/>
        <v>6486647100001225</v>
      </c>
      <c r="J1181" s="41">
        <f t="shared" si="97"/>
        <v>16</v>
      </c>
      <c r="K1181" s="69" t="str">
        <f t="shared" si="95"/>
        <v>05/02/18, 13:47:17 philippe Rousseau philippe.rousseau@actemium.com 1 €12.9</v>
      </c>
      <c r="L1181" s="70" t="str">
        <f t="shared" si="98"/>
        <v>05/02/18</v>
      </c>
    </row>
    <row r="1182" spans="1:12" x14ac:dyDescent="0.25">
      <c r="A1182" t="s">
        <v>3795</v>
      </c>
      <c r="H1182" s="41">
        <f t="shared" si="94"/>
        <v>420</v>
      </c>
      <c r="I1182" s="41" t="str">
        <f t="shared" si="96"/>
        <v>6486647100001225</v>
      </c>
      <c r="J1182" s="41">
        <f t="shared" si="97"/>
        <v>16</v>
      </c>
      <c r="K1182" s="69" t="str">
        <f t="shared" si="95"/>
        <v>05/02/18, 13:47:17 philippe Rousseau philippe.rousseau@actemium.com 1 €10.09</v>
      </c>
      <c r="L1182" s="70" t="str">
        <f t="shared" si="98"/>
        <v>05/02/18</v>
      </c>
    </row>
    <row r="1183" spans="1:12" x14ac:dyDescent="0.25">
      <c r="A1183" t="s">
        <v>3796</v>
      </c>
      <c r="H1183" s="41">
        <f t="shared" si="94"/>
        <v>420</v>
      </c>
      <c r="I1183" s="41" t="str">
        <f t="shared" si="96"/>
        <v>6486647100001225</v>
      </c>
      <c r="J1183" s="41">
        <f t="shared" si="97"/>
        <v>16</v>
      </c>
      <c r="K1183" s="69" t="str">
        <f t="shared" si="95"/>
        <v>05/02/18, 13:47:17 philippe Rousseau philippe.rousseau@actemium.com 1 €35.2</v>
      </c>
      <c r="L1183" s="70" t="str">
        <f t="shared" si="98"/>
        <v>05/02/18</v>
      </c>
    </row>
    <row r="1184" spans="1:12" x14ac:dyDescent="0.25">
      <c r="A1184" t="s">
        <v>3797</v>
      </c>
      <c r="H1184" s="41">
        <f t="shared" si="94"/>
        <v>406</v>
      </c>
      <c r="I1184" s="41" t="str">
        <f t="shared" si="96"/>
        <v>6486647100001225</v>
      </c>
      <c r="J1184" s="41">
        <f t="shared" si="97"/>
        <v>16</v>
      </c>
      <c r="K1184" s="69" t="str">
        <f t="shared" si="95"/>
        <v>05/02/18, 13:47:17 philippe Rousseau philippe.rousseau@actemium.com 1 €0</v>
      </c>
      <c r="L1184" s="70" t="str">
        <f t="shared" si="98"/>
        <v>05/02/18</v>
      </c>
    </row>
    <row r="1185" spans="1:12" x14ac:dyDescent="0.25">
      <c r="A1185" t="s">
        <v>3798</v>
      </c>
      <c r="H1185" s="41">
        <f t="shared" si="94"/>
        <v>414</v>
      </c>
      <c r="I1185" s="41" t="str">
        <f t="shared" si="96"/>
        <v>6486647100001225</v>
      </c>
      <c r="J1185" s="41">
        <f t="shared" si="97"/>
        <v>16</v>
      </c>
      <c r="K1185" s="69" t="str">
        <f t="shared" si="95"/>
        <v>05/02/18, 13:47:17 philippe Rousseau philippe.rousseau@actemium.com 2 €0</v>
      </c>
      <c r="L1185" s="70" t="str">
        <f t="shared" si="98"/>
        <v>05/02/18</v>
      </c>
    </row>
    <row r="1186" spans="1:12" x14ac:dyDescent="0.25">
      <c r="A1186" t="s">
        <v>3799</v>
      </c>
      <c r="H1186" s="41">
        <f t="shared" si="94"/>
        <v>411</v>
      </c>
      <c r="I1186" s="41" t="str">
        <f t="shared" si="96"/>
        <v>6486647100001225</v>
      </c>
      <c r="J1186" s="41">
        <f t="shared" si="97"/>
        <v>16</v>
      </c>
      <c r="K1186" s="69" t="str">
        <f t="shared" si="95"/>
        <v>05/02/18, 13:47:17 philippe Rousseau philippe.rousseau@actemium.com 1 €0</v>
      </c>
      <c r="L1186" s="70" t="str">
        <f t="shared" si="98"/>
        <v>05/02/18</v>
      </c>
    </row>
    <row r="1187" spans="1:12" x14ac:dyDescent="0.25">
      <c r="A1187" t="s">
        <v>3800</v>
      </c>
      <c r="H1187" s="41">
        <f t="shared" si="94"/>
        <v>354</v>
      </c>
      <c r="I1187" s="41" t="str">
        <f t="shared" si="96"/>
        <v>6486647100001224</v>
      </c>
      <c r="J1187" s="41">
        <f t="shared" si="97"/>
        <v>16</v>
      </c>
      <c r="K1187" s="69" t="str">
        <f t="shared" si="95"/>
        <v>05/02/18, 10:27:45 Philippe Rousseau philippe.rousseau@actemium.com 1 €35.2</v>
      </c>
      <c r="L1187" s="70" t="str">
        <f t="shared" si="98"/>
        <v>05/02/18</v>
      </c>
    </row>
    <row r="1188" spans="1:12" x14ac:dyDescent="0.25">
      <c r="A1188" t="s">
        <v>3801</v>
      </c>
      <c r="H1188" s="41">
        <f t="shared" si="94"/>
        <v>348</v>
      </c>
      <c r="I1188" s="41" t="str">
        <f t="shared" si="96"/>
        <v>6486647100001224</v>
      </c>
      <c r="J1188" s="41">
        <f t="shared" si="97"/>
        <v>16</v>
      </c>
      <c r="K1188" s="69" t="str">
        <f t="shared" si="95"/>
        <v>05/02/18, 10:27:45 Philippe Rousseau philippe.rousseau@actemium.com 2 €0</v>
      </c>
      <c r="L1188" s="70" t="str">
        <f t="shared" si="98"/>
        <v>05/02/18</v>
      </c>
    </row>
    <row r="1189" spans="1:12" x14ac:dyDescent="0.25">
      <c r="A1189" t="s">
        <v>3802</v>
      </c>
      <c r="H1189" s="41">
        <f t="shared" si="94"/>
        <v>340</v>
      </c>
      <c r="I1189" s="41" t="str">
        <f t="shared" si="96"/>
        <v>6486647100001224</v>
      </c>
      <c r="J1189" s="41">
        <f t="shared" si="97"/>
        <v>16</v>
      </c>
      <c r="K1189" s="69" t="str">
        <f t="shared" si="95"/>
        <v>05/02/18, 10:27:45 Philippe Rousseau philippe.rousseau@actemium.com 2 €0</v>
      </c>
      <c r="L1189" s="70" t="str">
        <f t="shared" si="98"/>
        <v>05/02/18</v>
      </c>
    </row>
    <row r="1190" spans="1:12" x14ac:dyDescent="0.25">
      <c r="A1190" t="s">
        <v>3803</v>
      </c>
      <c r="H1190" s="41">
        <f t="shared" si="94"/>
        <v>345</v>
      </c>
      <c r="I1190" s="41" t="str">
        <f t="shared" si="96"/>
        <v>6486647100001224</v>
      </c>
      <c r="J1190" s="41">
        <f t="shared" si="97"/>
        <v>16</v>
      </c>
      <c r="K1190" s="69" t="str">
        <f t="shared" si="95"/>
        <v>05/02/18, 10:27:45 Philippe Rousseau philippe.rousseau@actemium.com 2 €0</v>
      </c>
      <c r="L1190" s="70" t="str">
        <f t="shared" si="98"/>
        <v>05/02/18</v>
      </c>
    </row>
    <row r="1191" spans="1:12" x14ac:dyDescent="0.25">
      <c r="A1191" t="s">
        <v>3804</v>
      </c>
      <c r="H1191" s="41">
        <f t="shared" si="94"/>
        <v>358</v>
      </c>
      <c r="I1191" s="41" t="str">
        <f t="shared" si="96"/>
        <v>6486647100001224</v>
      </c>
      <c r="J1191" s="41">
        <f t="shared" si="97"/>
        <v>16</v>
      </c>
      <c r="K1191" s="69" t="str">
        <f t="shared" si="95"/>
        <v>05/02/18, 10:27:45 Philippe Rousseau philippe.rousseau@actemium.com 1 €12.9</v>
      </c>
      <c r="L1191" s="70" t="str">
        <f t="shared" si="98"/>
        <v>05/02/18</v>
      </c>
    </row>
    <row r="1192" spans="1:12" x14ac:dyDescent="0.25">
      <c r="A1192" t="s">
        <v>3805</v>
      </c>
      <c r="H1192" s="41">
        <f t="shared" si="94"/>
        <v>352</v>
      </c>
      <c r="I1192" s="41" t="str">
        <f t="shared" si="96"/>
        <v>6486647100001224</v>
      </c>
      <c r="J1192" s="41">
        <f t="shared" si="97"/>
        <v>16</v>
      </c>
      <c r="K1192" s="69" t="str">
        <f t="shared" si="95"/>
        <v>05/02/18, 10:27:45 Philippe Rousseau philippe.rousseau@actemium.com 1 €5.63</v>
      </c>
      <c r="L1192" s="70" t="str">
        <f t="shared" si="98"/>
        <v>05/02/18</v>
      </c>
    </row>
    <row r="1193" spans="1:12" x14ac:dyDescent="0.25">
      <c r="A1193" t="s">
        <v>3806</v>
      </c>
      <c r="H1193" s="41">
        <f t="shared" si="94"/>
        <v>370</v>
      </c>
      <c r="I1193" s="41" t="str">
        <f t="shared" si="96"/>
        <v>6486647100001223</v>
      </c>
      <c r="J1193" s="41">
        <f t="shared" si="97"/>
        <v>16</v>
      </c>
      <c r="K1193" s="69" t="str">
        <f t="shared" si="95"/>
        <v>02/02/18, 09:48:31 Philippe pauthe alexandre.mourembles@actemium.com 2 €0</v>
      </c>
      <c r="L1193" s="70" t="str">
        <f t="shared" si="98"/>
        <v>02/02/18</v>
      </c>
    </row>
    <row r="1194" spans="1:12" x14ac:dyDescent="0.25">
      <c r="A1194" t="s">
        <v>3807</v>
      </c>
      <c r="H1194" s="41">
        <f t="shared" si="94"/>
        <v>317</v>
      </c>
      <c r="I1194" s="41" t="str">
        <f t="shared" si="96"/>
        <v>6486647100001222</v>
      </c>
      <c r="J1194" s="41">
        <f t="shared" si="97"/>
        <v>16</v>
      </c>
      <c r="K1194" s="69" t="str">
        <f t="shared" si="95"/>
        <v>01/02/18, 16:27:27 Romain VERGNES ere Dotation Nguyen 5 €0</v>
      </c>
      <c r="L1194" s="70" t="str">
        <f t="shared" si="98"/>
        <v>01/02/18</v>
      </c>
    </row>
    <row r="1195" spans="1:12" x14ac:dyDescent="0.25">
      <c r="A1195" t="s">
        <v>3808</v>
      </c>
      <c r="H1195" s="41">
        <f t="shared" si="94"/>
        <v>309</v>
      </c>
      <c r="I1195" s="41" t="str">
        <f t="shared" si="96"/>
        <v>6486647100001222</v>
      </c>
      <c r="J1195" s="41">
        <f t="shared" si="97"/>
        <v>16</v>
      </c>
      <c r="K1195" s="69" t="str">
        <f t="shared" si="95"/>
        <v>01/02/18, 16:27:27 Romain VERGNES ere Dotation Nguyen 5 €0</v>
      </c>
      <c r="L1195" s="70" t="str">
        <f t="shared" si="98"/>
        <v>01/02/18</v>
      </c>
    </row>
    <row r="1196" spans="1:12" x14ac:dyDescent="0.25">
      <c r="A1196" t="s">
        <v>3809</v>
      </c>
      <c r="H1196" s="41">
        <f t="shared" si="94"/>
        <v>314</v>
      </c>
      <c r="I1196" s="41" t="str">
        <f t="shared" si="96"/>
        <v>6486647100001222</v>
      </c>
      <c r="J1196" s="41">
        <f t="shared" si="97"/>
        <v>16</v>
      </c>
      <c r="K1196" s="69" t="str">
        <f t="shared" si="95"/>
        <v>01/02/18, 16:27:27 Romain VERGNES ere Dotation Nguyen 5 €0</v>
      </c>
      <c r="L1196" s="70" t="str">
        <f t="shared" si="98"/>
        <v>01/02/18</v>
      </c>
    </row>
    <row r="1197" spans="1:12" x14ac:dyDescent="0.25">
      <c r="A1197" t="s">
        <v>3810</v>
      </c>
      <c r="H1197" s="41">
        <f t="shared" si="94"/>
        <v>315</v>
      </c>
      <c r="I1197" s="41" t="str">
        <f t="shared" si="96"/>
        <v>6486647100001222</v>
      </c>
      <c r="J1197" s="41">
        <f t="shared" si="97"/>
        <v>16</v>
      </c>
      <c r="K1197" s="69" t="str">
        <f t="shared" si="95"/>
        <v>01/02/18, 16:27:27 Romain VERGNES ere Dotation Nguyen 2 €0</v>
      </c>
      <c r="L1197" s="70" t="str">
        <f t="shared" si="98"/>
        <v>01/02/18</v>
      </c>
    </row>
    <row r="1198" spans="1:12" x14ac:dyDescent="0.25">
      <c r="A1198" t="s">
        <v>3411</v>
      </c>
      <c r="H1198" s="41">
        <f t="shared" si="94"/>
        <v>330</v>
      </c>
      <c r="I1198" s="41" t="str">
        <f t="shared" si="96"/>
        <v>6486647100001221</v>
      </c>
      <c r="J1198" s="41">
        <f t="shared" si="97"/>
        <v>16</v>
      </c>
      <c r="K1198" s="69" t="str">
        <f t="shared" si="95"/>
        <v>31/01/18, 10:38:24 alexis TAMOWSKI alexis.tamowski@actemium.com 1 €59.5</v>
      </c>
      <c r="L1198" s="70" t="str">
        <f t="shared" si="98"/>
        <v>31/01/18</v>
      </c>
    </row>
    <row r="1199" spans="1:12" x14ac:dyDescent="0.25">
      <c r="A1199" t="s">
        <v>3412</v>
      </c>
      <c r="H1199" s="41">
        <f t="shared" si="94"/>
        <v>330</v>
      </c>
      <c r="I1199" s="41" t="str">
        <f t="shared" si="96"/>
        <v>6486647100001221</v>
      </c>
      <c r="J1199" s="41">
        <f t="shared" si="97"/>
        <v>16</v>
      </c>
      <c r="K1199" s="69" t="str">
        <f t="shared" si="95"/>
        <v>31/01/18, 10:38:24 alexis TAMOWSKI alexis.tamowski@actemium.com 1 €59.5</v>
      </c>
      <c r="L1199" s="70" t="str">
        <f t="shared" si="98"/>
        <v>31/01/18</v>
      </c>
    </row>
    <row r="1200" spans="1:12" x14ac:dyDescent="0.25">
      <c r="A1200" t="s">
        <v>3413</v>
      </c>
      <c r="H1200" s="41">
        <f t="shared" si="94"/>
        <v>351</v>
      </c>
      <c r="I1200" s="41" t="str">
        <f t="shared" si="96"/>
        <v>6486647100001220</v>
      </c>
      <c r="J1200" s="41">
        <f t="shared" si="97"/>
        <v>16</v>
      </c>
      <c r="K1200" s="69" t="str">
        <f t="shared" si="95"/>
        <v>30/01/18, 16:11:24 alexandre mourembles alexandre.mourembles@actemium.com 2 €0</v>
      </c>
      <c r="L1200" s="70" t="str">
        <f t="shared" si="98"/>
        <v>30/01/18</v>
      </c>
    </row>
    <row r="1201" spans="1:12" x14ac:dyDescent="0.25">
      <c r="A1201" t="s">
        <v>3414</v>
      </c>
      <c r="H1201" s="41">
        <f t="shared" si="94"/>
        <v>372</v>
      </c>
      <c r="I1201" s="41" t="str">
        <f t="shared" si="96"/>
        <v>6486647100001219</v>
      </c>
      <c r="J1201" s="41">
        <f t="shared" si="97"/>
        <v>16</v>
      </c>
      <c r="K1201" s="69" t="str">
        <f t="shared" si="95"/>
        <v>30/01/18, 14:50:05 pascal garcia pascal.garcia@pioneer.com 2 €11.35</v>
      </c>
      <c r="L1201" s="70" t="str">
        <f t="shared" si="98"/>
        <v>30/01/18</v>
      </c>
    </row>
    <row r="1202" spans="1:12" x14ac:dyDescent="0.25">
      <c r="A1202" t="s">
        <v>3415</v>
      </c>
      <c r="H1202" s="41">
        <f t="shared" si="94"/>
        <v>367</v>
      </c>
      <c r="I1202" s="41" t="str">
        <f t="shared" si="96"/>
        <v>6486647100001219</v>
      </c>
      <c r="J1202" s="41">
        <f t="shared" si="97"/>
        <v>16</v>
      </c>
      <c r="K1202" s="69" t="str">
        <f t="shared" si="95"/>
        <v>30/01/18, 14:50:05 pascal garcia pascal.garcia@pioneer.com 2 €7.6</v>
      </c>
      <c r="L1202" s="70" t="str">
        <f t="shared" si="98"/>
        <v>30/01/18</v>
      </c>
    </row>
    <row r="1203" spans="1:12" x14ac:dyDescent="0.25">
      <c r="A1203" t="s">
        <v>3416</v>
      </c>
      <c r="H1203" s="41">
        <f t="shared" si="94"/>
        <v>375</v>
      </c>
      <c r="I1203" s="41" t="str">
        <f t="shared" si="96"/>
        <v>6486647100001219</v>
      </c>
      <c r="J1203" s="41">
        <f t="shared" si="97"/>
        <v>16</v>
      </c>
      <c r="K1203" s="69" t="str">
        <f t="shared" si="95"/>
        <v>30/01/18, 14:50:05 pascal garcia pascal.garcia@pioneer.com 12 €3.71</v>
      </c>
      <c r="L1203" s="70" t="str">
        <f t="shared" si="98"/>
        <v>30/01/18</v>
      </c>
    </row>
    <row r="1204" spans="1:12" x14ac:dyDescent="0.25">
      <c r="A1204" t="s">
        <v>3417</v>
      </c>
      <c r="H1204" s="41">
        <f t="shared" si="94"/>
        <v>333</v>
      </c>
      <c r="I1204" s="41" t="str">
        <f t="shared" si="96"/>
        <v>6486647100001218</v>
      </c>
      <c r="J1204" s="41">
        <f t="shared" si="97"/>
        <v>16</v>
      </c>
      <c r="K1204" s="69" t="str">
        <f t="shared" si="95"/>
        <v>30/01/18, 14:43:19 Guillaume Noel guillaume.noel@actemium.com 1 €45.67</v>
      </c>
      <c r="L1204" s="70" t="str">
        <f t="shared" si="98"/>
        <v>30/01/18</v>
      </c>
    </row>
    <row r="1205" spans="1:12" x14ac:dyDescent="0.25">
      <c r="A1205" t="s">
        <v>3418</v>
      </c>
      <c r="H1205" s="41">
        <f t="shared" si="94"/>
        <v>364</v>
      </c>
      <c r="I1205" s="41" t="str">
        <f t="shared" si="96"/>
        <v>6486647100001217</v>
      </c>
      <c r="J1205" s="41">
        <f t="shared" si="97"/>
        <v>16</v>
      </c>
      <c r="K1205" s="69" t="str">
        <f t="shared" si="95"/>
        <v>30/01/18, 12:52:47 Tristan CALMELLY tristan.calmelly.external@airbus.com 2 €0</v>
      </c>
      <c r="L1205" s="70" t="str">
        <f t="shared" si="98"/>
        <v>30/01/18</v>
      </c>
    </row>
    <row r="1206" spans="1:12" x14ac:dyDescent="0.25">
      <c r="A1206" t="s">
        <v>3419</v>
      </c>
      <c r="H1206" s="41">
        <f t="shared" si="94"/>
        <v>365</v>
      </c>
      <c r="I1206" s="41" t="str">
        <f t="shared" si="96"/>
        <v>6486647100001217</v>
      </c>
      <c r="J1206" s="41">
        <f t="shared" si="97"/>
        <v>16</v>
      </c>
      <c r="K1206" s="69" t="str">
        <f t="shared" si="95"/>
        <v>30/01/18, 12:52:47 Tristan CALMELLY tristan.calmelly.external@airbus.com 2 €0</v>
      </c>
      <c r="L1206" s="70" t="str">
        <f t="shared" si="98"/>
        <v>30/01/18</v>
      </c>
    </row>
    <row r="1207" spans="1:12" x14ac:dyDescent="0.25">
      <c r="A1207" t="s">
        <v>3420</v>
      </c>
      <c r="H1207" s="41">
        <f t="shared" si="94"/>
        <v>360</v>
      </c>
      <c r="I1207" s="41" t="str">
        <f t="shared" si="96"/>
        <v>6486647100001217</v>
      </c>
      <c r="J1207" s="41">
        <f t="shared" si="97"/>
        <v>16</v>
      </c>
      <c r="K1207" s="69" t="str">
        <f t="shared" si="95"/>
        <v>30/01/18, 12:52:47 Tristan CALMELLY tristan.calmelly.external@airbus.com 2 €0</v>
      </c>
      <c r="L1207" s="70" t="str">
        <f t="shared" si="98"/>
        <v>30/01/18</v>
      </c>
    </row>
    <row r="1208" spans="1:12" x14ac:dyDescent="0.25">
      <c r="A1208" t="s">
        <v>3421</v>
      </c>
      <c r="H1208" s="41">
        <f t="shared" si="94"/>
        <v>368</v>
      </c>
      <c r="I1208" s="41" t="str">
        <f t="shared" si="96"/>
        <v>6486647100001217</v>
      </c>
      <c r="J1208" s="41">
        <f t="shared" si="97"/>
        <v>16</v>
      </c>
      <c r="K1208" s="69" t="str">
        <f t="shared" si="95"/>
        <v>30/01/18, 12:52:47 Tristan CALMELLY tristan.calmelly.external@airbus.com 1 €0</v>
      </c>
      <c r="L1208" s="70" t="str">
        <f t="shared" si="98"/>
        <v>30/01/18</v>
      </c>
    </row>
    <row r="1209" spans="1:12" x14ac:dyDescent="0.25">
      <c r="A1209" t="s">
        <v>3422</v>
      </c>
      <c r="H1209" s="41">
        <f t="shared" si="94"/>
        <v>349</v>
      </c>
      <c r="I1209" s="41" t="str">
        <f t="shared" si="96"/>
        <v>6486647100001217</v>
      </c>
      <c r="J1209" s="41">
        <f t="shared" si="97"/>
        <v>16</v>
      </c>
      <c r="K1209" s="69" t="str">
        <f t="shared" si="95"/>
        <v>30/01/18, 12:52:47 Tristan CALMELLY tristan.calmelly.external@airbus.com 2 €0</v>
      </c>
      <c r="L1209" s="70" t="str">
        <f t="shared" si="98"/>
        <v>30/01/18</v>
      </c>
    </row>
    <row r="1210" spans="1:12" x14ac:dyDescent="0.25">
      <c r="A1210" t="s">
        <v>3423</v>
      </c>
      <c r="H1210" s="41">
        <f t="shared" si="94"/>
        <v>367</v>
      </c>
      <c r="I1210" s="41" t="str">
        <f t="shared" si="96"/>
        <v>6486647100001217</v>
      </c>
      <c r="J1210" s="41">
        <f t="shared" si="97"/>
        <v>16</v>
      </c>
      <c r="K1210" s="69" t="str">
        <f t="shared" si="95"/>
        <v>30/01/18, 12:52:47 Tristan CALMELLY tristan.calmelly.external@airbus.com 1 €0</v>
      </c>
      <c r="L1210" s="70" t="str">
        <f t="shared" si="98"/>
        <v>30/01/18</v>
      </c>
    </row>
    <row r="1211" spans="1:12" x14ac:dyDescent="0.25">
      <c r="A1211" t="s">
        <v>3424</v>
      </c>
      <c r="H1211" s="41">
        <f t="shared" si="94"/>
        <v>338</v>
      </c>
      <c r="I1211" s="41" t="str">
        <f t="shared" si="96"/>
        <v>6486647100001216</v>
      </c>
      <c r="J1211" s="41">
        <f t="shared" si="97"/>
        <v>16</v>
      </c>
      <c r="K1211" s="69" t="str">
        <f t="shared" si="95"/>
        <v>29/01/18, 13:17:42 EMMANUEL GRIGNON emmanuel.grignon@actemium.com 5 €0</v>
      </c>
      <c r="L1211" s="70" t="str">
        <f t="shared" si="98"/>
        <v>29/01/18</v>
      </c>
    </row>
    <row r="1212" spans="1:12" x14ac:dyDescent="0.25">
      <c r="A1212" t="s">
        <v>3425</v>
      </c>
      <c r="H1212" s="41">
        <f t="shared" si="94"/>
        <v>346</v>
      </c>
      <c r="I1212" s="41" t="str">
        <f t="shared" si="96"/>
        <v>6486647100001216</v>
      </c>
      <c r="J1212" s="41">
        <f t="shared" si="97"/>
        <v>16</v>
      </c>
      <c r="K1212" s="69" t="str">
        <f t="shared" si="95"/>
        <v>29/01/18, 13:17:42 EMMANUEL GRIGNON emmanuel.grignon@actemium.com 5 €0</v>
      </c>
      <c r="L1212" s="70" t="str">
        <f t="shared" si="98"/>
        <v>29/01/18</v>
      </c>
    </row>
    <row r="1213" spans="1:12" x14ac:dyDescent="0.25">
      <c r="A1213" t="s">
        <v>3426</v>
      </c>
      <c r="H1213" s="41">
        <f t="shared" si="94"/>
        <v>343</v>
      </c>
      <c r="I1213" s="41" t="str">
        <f t="shared" si="96"/>
        <v>6486647100001216</v>
      </c>
      <c r="J1213" s="41">
        <f t="shared" si="97"/>
        <v>16</v>
      </c>
      <c r="K1213" s="69" t="str">
        <f t="shared" si="95"/>
        <v>29/01/18, 13:17:42 EMMANUEL GRIGNON emmanuel.grignon@actemium.com 5 €0</v>
      </c>
      <c r="L1213" s="70" t="str">
        <f t="shared" si="98"/>
        <v>29/01/18</v>
      </c>
    </row>
    <row r="1214" spans="1:12" x14ac:dyDescent="0.25">
      <c r="A1214" t="s">
        <v>3427</v>
      </c>
      <c r="H1214" s="41">
        <f t="shared" si="94"/>
        <v>345</v>
      </c>
      <c r="I1214" s="41" t="str">
        <f t="shared" si="96"/>
        <v>6486647100001216</v>
      </c>
      <c r="J1214" s="41">
        <f t="shared" si="97"/>
        <v>16</v>
      </c>
      <c r="K1214" s="69" t="str">
        <f t="shared" si="95"/>
        <v>29/01/18, 13:17:42 EMMANUEL GRIGNON emmanuel.grignon@actemium.com 1 €61.5</v>
      </c>
      <c r="L1214" s="70" t="str">
        <f t="shared" si="98"/>
        <v>29/01/18</v>
      </c>
    </row>
    <row r="1215" spans="1:12" x14ac:dyDescent="0.25">
      <c r="A1215" t="s">
        <v>3428</v>
      </c>
      <c r="H1215" s="41">
        <f t="shared" si="94"/>
        <v>321</v>
      </c>
      <c r="I1215" s="41" t="str">
        <f t="shared" si="96"/>
        <v>6486647100001216</v>
      </c>
      <c r="J1215" s="41">
        <f t="shared" si="97"/>
        <v>16</v>
      </c>
      <c r="K1215" s="69" t="str">
        <f t="shared" si="95"/>
        <v>29/01/18, 13:17:42 EMMANUEL GRIGNON emmanuel.grignon@actemium.com 1 €0</v>
      </c>
      <c r="L1215" s="70" t="str">
        <f t="shared" si="98"/>
        <v>29/01/18</v>
      </c>
    </row>
    <row r="1216" spans="1:12" x14ac:dyDescent="0.25">
      <c r="A1216" t="s">
        <v>3429</v>
      </c>
      <c r="H1216" s="41">
        <f t="shared" si="94"/>
        <v>316</v>
      </c>
      <c r="I1216" s="41" t="str">
        <f t="shared" si="96"/>
        <v>6486647100001215</v>
      </c>
      <c r="J1216" s="41">
        <f t="shared" si="97"/>
        <v>16</v>
      </c>
      <c r="K1216" s="69" t="str">
        <f t="shared" si="95"/>
        <v>29/01/18, 10:15:53 maxime sandre maxime.sandre@actemium.com 1 €0</v>
      </c>
      <c r="L1216" s="70" t="str">
        <f t="shared" si="98"/>
        <v>29/01/18</v>
      </c>
    </row>
    <row r="1217" spans="1:12" x14ac:dyDescent="0.25">
      <c r="A1217" t="s">
        <v>3430</v>
      </c>
      <c r="H1217" s="41">
        <f t="shared" si="94"/>
        <v>316</v>
      </c>
      <c r="I1217" s="41" t="str">
        <f t="shared" si="96"/>
        <v>6486647100001215</v>
      </c>
      <c r="J1217" s="41">
        <f t="shared" si="97"/>
        <v>16</v>
      </c>
      <c r="K1217" s="69" t="str">
        <f t="shared" si="95"/>
        <v>29/01/18, 10:15:53 maxime sandre maxime.sandre@actemium.com 1 €0</v>
      </c>
      <c r="L1217" s="70" t="str">
        <f t="shared" si="98"/>
        <v>29/01/18</v>
      </c>
    </row>
    <row r="1218" spans="1:12" x14ac:dyDescent="0.25">
      <c r="A1218" t="s">
        <v>3431</v>
      </c>
      <c r="H1218" s="41">
        <f t="shared" ref="H1218:H1243" si="99">LEN(A1218)</f>
        <v>367</v>
      </c>
      <c r="I1218" s="41" t="str">
        <f t="shared" si="96"/>
        <v>6486647100001214</v>
      </c>
      <c r="J1218" s="41">
        <f t="shared" si="97"/>
        <v>16</v>
      </c>
      <c r="K1218" s="69" t="str">
        <f t="shared" ref="K1218:K1242" si="100">IFERROR(TEXT(DATE(RIGHT(MID(A1218,FIND("µ",SUBSTITUTE(A1218,",","µ",1))+2,FIND("µ",SUBSTITUTE(A1218,",","µ",2))-FIND("µ",SUBSTITUTE(A1218,",","µ",1))+4),4),MONTH(1&amp;MID(MID(A1218,FIND("µ",SUBSTITUTE(A1218,",","µ",1))+2,FIND("µ",SUBSTITUTE(A1218,",","µ",2))-FIND("µ",SUBSTITUTE(A1218,",","µ",1))+4),1,FIND(" ",MID(A1218,FIND("µ",SUBSTITUTE(A1218,",","µ",1))+2,FIND("µ",SUBSTITUTE(A1218,",","µ",2))-FIND("µ",SUBSTITUTE(A1218,",","µ",1))+4))-1)),MID(MID(A1218,FIND("µ",SUBSTITUTE(A1218,",","µ",1))+2,FIND("µ",SUBSTITUTE(A1218,",","µ",2))-FIND("µ",SUBSTITUTE(A1218,",","µ",1))+4),FIND(" ",MID(A1218,FIND("µ",SUBSTITUTE(A1218,",","µ",1))+2,FIND("µ",SUBSTITUTE(A1218,",","µ",2))-FIND("µ",SUBSTITUTE(A1218,",","µ",1))+4))+1,2)),"JJ/MM/AA") &amp;","&amp;" "&amp; TEXT(VALUE(MID(A1218,FIND(""",""",A1218)+3,10)),"hh:mm:ss")&amp;" "&amp;MID(A1218,FIND("µ",SUBSTITUTE(A1218,",","µ",4))+2,FIND("µ",SUBSTITUTE(A1218,",","µ",5))-FIND("µ",SUBSTITUTE(A1218,",","µ",4))-3) &amp;" "&amp;MID(A1218,FIND("µ",SUBSTITUTE(A1218,",","µ",20))+2,FIND("µ",SUBSTITUTE(A1218,",","µ",21))-FIND("µ",SUBSTITUTE(A1218,",","µ",20))-3)&amp;" "&amp;MID(A1218,FIND("µ",SUBSTITUTE(A1218,",","µ",25))+2,FIND("µ",SUBSTITUTE(A1218,",","µ",26))-FIND("µ",SUBSTITUTE(A1218,",","µ",25))-3)&amp;" "&amp;"€"&amp;MID(A1218,FIND("µ",SUBSTITUTE(A1218,",","µ",26))+2,FIND("µ",SUBSTITUTE(A1218,",","µ",27))-FIND("µ",SUBSTITUTE(A1218,",","µ",26))-3),"NA")</f>
        <v>25/01/18, 13:16:56 ABdelaziz ABOULARAB abdelaziz.aboularab.external@airbus.com 1 €39.85</v>
      </c>
      <c r="L1218" s="70" t="str">
        <f t="shared" si="98"/>
        <v>25/01/18</v>
      </c>
    </row>
    <row r="1219" spans="1:12" x14ac:dyDescent="0.25">
      <c r="A1219" t="s">
        <v>3432</v>
      </c>
      <c r="H1219" s="41">
        <f t="shared" si="99"/>
        <v>387</v>
      </c>
      <c r="I1219" s="41" t="str">
        <f t="shared" ref="I1219:I1236" si="101">IFERROR(MID(A1219,1,FIND(",",A1219,1)-1),"")</f>
        <v>6486647100001213</v>
      </c>
      <c r="J1219" s="41">
        <f t="shared" si="97"/>
        <v>16</v>
      </c>
      <c r="K1219" s="69" t="str">
        <f t="shared" si="100"/>
        <v>25/01/18, 12:57:35 Jerome BACHELERY jerome.bachelery@actemium.com 1 €6.46</v>
      </c>
      <c r="L1219" s="70" t="str">
        <f t="shared" si="98"/>
        <v>25/01/18</v>
      </c>
    </row>
    <row r="1220" spans="1:12" x14ac:dyDescent="0.25">
      <c r="A1220" t="s">
        <v>3433</v>
      </c>
      <c r="H1220" s="41">
        <f t="shared" si="99"/>
        <v>337</v>
      </c>
      <c r="I1220" s="41" t="str">
        <f t="shared" si="101"/>
        <v>6486647100001212</v>
      </c>
      <c r="J1220" s="41">
        <f t="shared" si="97"/>
        <v>16</v>
      </c>
      <c r="K1220" s="69" t="str">
        <f t="shared" si="100"/>
        <v>25/01/18, 08:30:33 cedric garcia cedric.garcia@actemium.com 3 €35.2</v>
      </c>
      <c r="L1220" s="70" t="str">
        <f t="shared" si="98"/>
        <v>25/01/18</v>
      </c>
    </row>
    <row r="1221" spans="1:12" x14ac:dyDescent="0.25">
      <c r="A1221" t="s">
        <v>3434</v>
      </c>
      <c r="H1221" s="41">
        <f t="shared" si="99"/>
        <v>337</v>
      </c>
      <c r="I1221" s="41" t="str">
        <f t="shared" si="101"/>
        <v>6486647100001212</v>
      </c>
      <c r="J1221" s="41">
        <f t="shared" si="97"/>
        <v>16</v>
      </c>
      <c r="K1221" s="69" t="str">
        <f t="shared" si="100"/>
        <v>25/01/18, 08:30:33 cedric garcia cedric.garcia@actemium.com 3 €35.2</v>
      </c>
      <c r="L1221" s="70" t="str">
        <f t="shared" si="98"/>
        <v>25/01/18</v>
      </c>
    </row>
    <row r="1222" spans="1:12" x14ac:dyDescent="0.25">
      <c r="A1222" t="s">
        <v>3435</v>
      </c>
      <c r="H1222" s="41">
        <f t="shared" si="99"/>
        <v>337</v>
      </c>
      <c r="I1222" s="41" t="str">
        <f t="shared" si="101"/>
        <v>6486647100001212</v>
      </c>
      <c r="J1222" s="41">
        <f t="shared" si="97"/>
        <v>16</v>
      </c>
      <c r="K1222" s="69" t="str">
        <f t="shared" si="100"/>
        <v>25/01/18, 08:30:33 cedric garcia cedric.garcia@actemium.com 3 €35.2</v>
      </c>
      <c r="L1222" s="70" t="str">
        <f t="shared" si="98"/>
        <v>25/01/18</v>
      </c>
    </row>
    <row r="1223" spans="1:12" x14ac:dyDescent="0.25">
      <c r="A1223" t="s">
        <v>3436</v>
      </c>
      <c r="H1223" s="41">
        <f t="shared" si="99"/>
        <v>337</v>
      </c>
      <c r="I1223" s="41" t="str">
        <f t="shared" si="101"/>
        <v>6486647100001212</v>
      </c>
      <c r="J1223" s="41">
        <f t="shared" si="97"/>
        <v>16</v>
      </c>
      <c r="K1223" s="69" t="str">
        <f t="shared" si="100"/>
        <v>25/01/18, 08:30:33 cedric garcia cedric.garcia@actemium.com 3 €35.2</v>
      </c>
      <c r="L1223" s="70" t="str">
        <f t="shared" si="98"/>
        <v>25/01/18</v>
      </c>
    </row>
    <row r="1224" spans="1:12" x14ac:dyDescent="0.25">
      <c r="A1224" t="s">
        <v>3437</v>
      </c>
      <c r="H1224" s="41">
        <f t="shared" si="99"/>
        <v>337</v>
      </c>
      <c r="I1224" s="41" t="str">
        <f t="shared" si="101"/>
        <v>6486647100001212</v>
      </c>
      <c r="J1224" s="41">
        <f t="shared" si="97"/>
        <v>16</v>
      </c>
      <c r="K1224" s="69" t="str">
        <f t="shared" si="100"/>
        <v>25/01/18, 08:30:33 cedric garcia cedric.garcia@actemium.com 3 €35.2</v>
      </c>
      <c r="L1224" s="70" t="str">
        <f t="shared" si="98"/>
        <v>25/01/18</v>
      </c>
    </row>
    <row r="1225" spans="1:12" x14ac:dyDescent="0.25">
      <c r="A1225" t="s">
        <v>3438</v>
      </c>
      <c r="H1225" s="41">
        <f t="shared" si="99"/>
        <v>337</v>
      </c>
      <c r="I1225" s="41" t="str">
        <f t="shared" si="101"/>
        <v>6486647100001212</v>
      </c>
      <c r="J1225" s="41">
        <f t="shared" si="97"/>
        <v>16</v>
      </c>
      <c r="K1225" s="69" t="str">
        <f t="shared" si="100"/>
        <v>25/01/18, 08:30:33 cedric garcia cedric.garcia@actemium.com 3 €35.2</v>
      </c>
      <c r="L1225" s="70" t="str">
        <f t="shared" si="98"/>
        <v>25/01/18</v>
      </c>
    </row>
    <row r="1226" spans="1:12" x14ac:dyDescent="0.25">
      <c r="A1226" t="s">
        <v>3439</v>
      </c>
      <c r="H1226" s="41">
        <f t="shared" si="99"/>
        <v>337</v>
      </c>
      <c r="I1226" s="41" t="str">
        <f t="shared" si="101"/>
        <v>6486647100001212</v>
      </c>
      <c r="J1226" s="41">
        <f t="shared" si="97"/>
        <v>16</v>
      </c>
      <c r="K1226" s="69" t="str">
        <f t="shared" si="100"/>
        <v>25/01/18, 08:30:33 cedric garcia cedric.garcia@actemium.com 3 €35.2</v>
      </c>
      <c r="L1226" s="70" t="str">
        <f t="shared" si="98"/>
        <v>25/01/18</v>
      </c>
    </row>
    <row r="1227" spans="1:12" x14ac:dyDescent="0.25">
      <c r="A1227" t="s">
        <v>3440</v>
      </c>
      <c r="H1227" s="41">
        <f t="shared" si="99"/>
        <v>343</v>
      </c>
      <c r="I1227" s="41" t="str">
        <f t="shared" si="101"/>
        <v>6486647100001211</v>
      </c>
      <c r="J1227" s="41">
        <f t="shared" si="97"/>
        <v>16</v>
      </c>
      <c r="K1227" s="69" t="str">
        <f t="shared" si="100"/>
        <v>24/01/18, 16:09:06 Jerome BACHELERY jerome.bachelery@actemium.com 1 €6.46</v>
      </c>
      <c r="L1227" s="70" t="str">
        <f t="shared" si="98"/>
        <v>24/01/18</v>
      </c>
    </row>
    <row r="1228" spans="1:12" x14ac:dyDescent="0.25">
      <c r="A1228" t="s">
        <v>3441</v>
      </c>
      <c r="H1228" s="41">
        <f t="shared" si="99"/>
        <v>342</v>
      </c>
      <c r="I1228" s="41" t="str">
        <f t="shared" si="101"/>
        <v>6486647100001211</v>
      </c>
      <c r="J1228" s="41">
        <f t="shared" si="97"/>
        <v>16</v>
      </c>
      <c r="K1228" s="69" t="str">
        <f t="shared" si="100"/>
        <v>24/01/18, 16:09:06 Jerome BACHELERY jerome.bachelery@actemium.com 1 €5.63</v>
      </c>
      <c r="L1228" s="70" t="str">
        <f t="shared" si="98"/>
        <v>24/01/18</v>
      </c>
    </row>
    <row r="1229" spans="1:12" x14ac:dyDescent="0.25">
      <c r="A1229" t="s">
        <v>3442</v>
      </c>
      <c r="H1229" s="41">
        <f t="shared" si="99"/>
        <v>331</v>
      </c>
      <c r="I1229" s="41" t="str">
        <f t="shared" si="101"/>
        <v>6486647100001210</v>
      </c>
      <c r="J1229" s="41">
        <f t="shared" si="97"/>
        <v>16</v>
      </c>
      <c r="K1229" s="69" t="str">
        <f t="shared" si="100"/>
        <v>24/01/18, 14:23:30 cedric garcia cedric.garcia@actemium.com 10 €9.75</v>
      </c>
      <c r="L1229" s="70" t="str">
        <f t="shared" si="98"/>
        <v>24/01/18</v>
      </c>
    </row>
    <row r="1230" spans="1:12" x14ac:dyDescent="0.25">
      <c r="A1230" t="s">
        <v>3443</v>
      </c>
      <c r="H1230" s="41">
        <f t="shared" si="99"/>
        <v>341</v>
      </c>
      <c r="I1230" s="41" t="str">
        <f t="shared" si="101"/>
        <v>6486647100001210</v>
      </c>
      <c r="J1230" s="41">
        <f t="shared" si="97"/>
        <v>16</v>
      </c>
      <c r="K1230" s="69" t="str">
        <f t="shared" si="100"/>
        <v>24/01/18, 14:23:30 cedric garcia cedric.garcia@actemium.com 20 €11.9</v>
      </c>
      <c r="L1230" s="70" t="str">
        <f t="shared" si="98"/>
        <v>24/01/18</v>
      </c>
    </row>
    <row r="1231" spans="1:12" x14ac:dyDescent="0.25">
      <c r="A1231" t="s">
        <v>3444</v>
      </c>
      <c r="H1231" s="41">
        <f t="shared" si="99"/>
        <v>342</v>
      </c>
      <c r="I1231" s="41" t="str">
        <f t="shared" si="101"/>
        <v>6486647100001210</v>
      </c>
      <c r="J1231" s="41">
        <f t="shared" si="97"/>
        <v>16</v>
      </c>
      <c r="K1231" s="69" t="str">
        <f t="shared" si="100"/>
        <v>24/01/18, 14:23:30 cedric garcia cedric.garcia@actemium.com 20 €11.9</v>
      </c>
      <c r="L1231" s="70" t="str">
        <f t="shared" si="98"/>
        <v>24/01/18</v>
      </c>
    </row>
    <row r="1232" spans="1:12" x14ac:dyDescent="0.25">
      <c r="A1232" t="s">
        <v>3445</v>
      </c>
      <c r="H1232" s="41">
        <f t="shared" si="99"/>
        <v>343</v>
      </c>
      <c r="I1232" s="41" t="str">
        <f t="shared" si="101"/>
        <v>6486647100001210</v>
      </c>
      <c r="J1232" s="41">
        <f t="shared" si="97"/>
        <v>16</v>
      </c>
      <c r="K1232" s="69" t="str">
        <f t="shared" si="100"/>
        <v>24/01/18, 14:23:30 cedric garcia cedric.garcia@actemium.com 30 €12.9</v>
      </c>
      <c r="L1232" s="70" t="str">
        <f t="shared" si="98"/>
        <v>24/01/18</v>
      </c>
    </row>
    <row r="1233" spans="1:12" x14ac:dyDescent="0.25">
      <c r="A1233" t="s">
        <v>3446</v>
      </c>
      <c r="H1233" s="41">
        <f t="shared" si="99"/>
        <v>339</v>
      </c>
      <c r="I1233" s="41" t="str">
        <f t="shared" si="101"/>
        <v>6486647100001210</v>
      </c>
      <c r="J1233" s="41">
        <f t="shared" ref="J1233:J1242" si="102">LEN(I1233)</f>
        <v>16</v>
      </c>
      <c r="K1233" s="69" t="str">
        <f t="shared" si="100"/>
        <v>24/01/18, 14:23:30 cedric garcia cedric.garcia@actemium.com 10 €2.75</v>
      </c>
      <c r="L1233" s="70" t="str">
        <f t="shared" ref="L1233:L1242" si="103">IFERROR(MID(K1233,1,FIND(",",K1233,1)-1),"")</f>
        <v>24/01/18</v>
      </c>
    </row>
    <row r="1234" spans="1:12" x14ac:dyDescent="0.25">
      <c r="A1234" t="s">
        <v>3447</v>
      </c>
      <c r="H1234" s="41">
        <f t="shared" si="99"/>
        <v>331</v>
      </c>
      <c r="I1234" s="41" t="str">
        <f t="shared" si="101"/>
        <v>6486647100001210</v>
      </c>
      <c r="J1234" s="41">
        <f t="shared" si="102"/>
        <v>16</v>
      </c>
      <c r="K1234" s="69" t="str">
        <f t="shared" si="100"/>
        <v>24/01/18, 14:23:30 cedric garcia cedric.garcia@actemium.com 3 €61.5</v>
      </c>
      <c r="L1234" s="70" t="str">
        <f t="shared" si="103"/>
        <v>24/01/18</v>
      </c>
    </row>
    <row r="1235" spans="1:12" x14ac:dyDescent="0.25">
      <c r="A1235" t="s">
        <v>3448</v>
      </c>
      <c r="H1235" s="41">
        <f t="shared" si="99"/>
        <v>331</v>
      </c>
      <c r="I1235" s="41" t="str">
        <f t="shared" si="101"/>
        <v>6486647100001210</v>
      </c>
      <c r="J1235" s="41">
        <f t="shared" si="102"/>
        <v>16</v>
      </c>
      <c r="K1235" s="69" t="str">
        <f t="shared" si="100"/>
        <v>24/01/18, 14:23:30 cedric garcia cedric.garcia@actemium.com 3 €61.5</v>
      </c>
      <c r="L1235" s="70" t="str">
        <f t="shared" si="103"/>
        <v>24/01/18</v>
      </c>
    </row>
    <row r="1236" spans="1:12" x14ac:dyDescent="0.25">
      <c r="A1236" t="s">
        <v>3449</v>
      </c>
      <c r="H1236" s="41">
        <f t="shared" si="99"/>
        <v>331</v>
      </c>
      <c r="I1236" s="41" t="str">
        <f t="shared" si="101"/>
        <v>6486647100001210</v>
      </c>
      <c r="J1236" s="41">
        <f t="shared" si="102"/>
        <v>16</v>
      </c>
      <c r="K1236" s="69" t="str">
        <f t="shared" si="100"/>
        <v>24/01/18, 14:23:30 cedric garcia cedric.garcia@actemium.com 3 €61.5</v>
      </c>
      <c r="L1236" s="70" t="str">
        <f t="shared" si="103"/>
        <v>24/01/18</v>
      </c>
    </row>
    <row r="1237" spans="1:12" x14ac:dyDescent="0.25">
      <c r="A1237" t="s">
        <v>3450</v>
      </c>
      <c r="H1237" s="41">
        <f t="shared" si="99"/>
        <v>331</v>
      </c>
      <c r="I1237" s="41" t="str">
        <f t="shared" ref="I1237:I1240" si="104">IFERROR(MID(A1237,1,FIND(",",A1237,1)-1),"")</f>
        <v>6486647100001210</v>
      </c>
      <c r="J1237" s="41">
        <f t="shared" si="102"/>
        <v>16</v>
      </c>
      <c r="K1237" s="69" t="str">
        <f t="shared" si="100"/>
        <v>24/01/18, 14:23:30 cedric garcia cedric.garcia@actemium.com 3 €61.5</v>
      </c>
      <c r="L1237" s="70" t="str">
        <f t="shared" si="103"/>
        <v>24/01/18</v>
      </c>
    </row>
    <row r="1238" spans="1:12" x14ac:dyDescent="0.25">
      <c r="A1238" t="s">
        <v>3451</v>
      </c>
      <c r="H1238" s="41">
        <f t="shared" si="99"/>
        <v>331</v>
      </c>
      <c r="I1238" s="41" t="str">
        <f t="shared" si="104"/>
        <v>6486647100001210</v>
      </c>
      <c r="J1238" s="41">
        <f t="shared" si="102"/>
        <v>16</v>
      </c>
      <c r="K1238" s="69" t="str">
        <f t="shared" si="100"/>
        <v>24/01/18, 14:23:30 cedric garcia cedric.garcia@actemium.com 3 €61.5</v>
      </c>
      <c r="L1238" s="70" t="str">
        <f t="shared" si="103"/>
        <v>24/01/18</v>
      </c>
    </row>
    <row r="1239" spans="1:12" x14ac:dyDescent="0.25">
      <c r="A1239" t="s">
        <v>3452</v>
      </c>
      <c r="H1239" s="41">
        <f t="shared" si="99"/>
        <v>331</v>
      </c>
      <c r="I1239" s="41" t="str">
        <f t="shared" si="104"/>
        <v>6486647100001210</v>
      </c>
      <c r="J1239" s="41">
        <f t="shared" si="102"/>
        <v>16</v>
      </c>
      <c r="K1239" s="69" t="str">
        <f t="shared" si="100"/>
        <v>24/01/18, 14:23:30 cedric garcia cedric.garcia@actemium.com 3 €61.5</v>
      </c>
      <c r="L1239" s="70" t="str">
        <f t="shared" si="103"/>
        <v>24/01/18</v>
      </c>
    </row>
    <row r="1240" spans="1:12" x14ac:dyDescent="0.25">
      <c r="A1240" t="s">
        <v>3453</v>
      </c>
      <c r="H1240" s="41">
        <f t="shared" si="99"/>
        <v>331</v>
      </c>
      <c r="I1240" s="41" t="str">
        <f t="shared" si="104"/>
        <v>6486647100001210</v>
      </c>
      <c r="J1240" s="41">
        <f t="shared" si="102"/>
        <v>16</v>
      </c>
      <c r="K1240" s="69" t="str">
        <f t="shared" si="100"/>
        <v>24/01/18, 14:23:30 cedric garcia cedric.garcia@actemium.com 3 €61.5</v>
      </c>
      <c r="L1240" s="70" t="str">
        <f t="shared" si="103"/>
        <v>24/01/18</v>
      </c>
    </row>
    <row r="1241" spans="1:12" x14ac:dyDescent="0.25">
      <c r="A1241" t="s">
        <v>3454</v>
      </c>
      <c r="H1241" s="41">
        <f t="shared" si="99"/>
        <v>326</v>
      </c>
      <c r="I1241" s="41" t="str">
        <f>IFERROR(MID(A1241,1,FIND(",",A1241,1)-1),"")</f>
        <v>6486647100001209</v>
      </c>
      <c r="J1241" s="41">
        <f t="shared" si="102"/>
        <v>16</v>
      </c>
      <c r="K1241" s="69" t="str">
        <f t="shared" si="100"/>
        <v>23/01/18, 13:50:56 Florian Devals florian.devals@vinci-energies.net 1 €0</v>
      </c>
      <c r="L1241" s="70" t="str">
        <f t="shared" si="103"/>
        <v>23/01/18</v>
      </c>
    </row>
    <row r="1242" spans="1:12" ht="15.75" thickBot="1" x14ac:dyDescent="0.3">
      <c r="A1242" t="s">
        <v>3455</v>
      </c>
      <c r="H1242" s="41">
        <f t="shared" si="99"/>
        <v>340</v>
      </c>
      <c r="I1242" s="41" t="str">
        <f>IFERROR(MID(A1242,1,FIND(",",A1242,1)-1),"")</f>
        <v>6486647100001206</v>
      </c>
      <c r="J1242" s="41">
        <f t="shared" si="102"/>
        <v>16</v>
      </c>
      <c r="K1242" s="69" t="str">
        <f t="shared" si="100"/>
        <v>19/01/18, 10:24:11 Xavier ORRIERE xavier.orriere@actemium.com 1 €12.9</v>
      </c>
      <c r="L1242" s="70" t="str">
        <f t="shared" si="103"/>
        <v>19/01/18</v>
      </c>
    </row>
    <row r="1243" spans="1:12" ht="15.75" thickBot="1" x14ac:dyDescent="0.3">
      <c r="A1243" s="17" t="s">
        <v>1623</v>
      </c>
      <c r="H1243" s="41">
        <f t="shared" si="99"/>
        <v>96</v>
      </c>
      <c r="I1243" s="41" t="str">
        <f t="shared" ref="I1243" si="105">IFERROR(MID(A1243,1,FIND(" ",A1243,1)-1),"")</f>
        <v>#00001203</v>
      </c>
      <c r="J1243" s="41">
        <f t="shared" ref="J1243" si="106">LEN(I1243)</f>
        <v>9</v>
      </c>
      <c r="K1243" s="41" t="str">
        <f t="shared" ref="K1243" si="107">RIGHT(A1243,H1243-J1243-1)</f>
        <v xml:space="preserve">‎17‎/‎01‎/‎2018, ‎15‎:‎46‎:‎37 stephane DELMAS stephane.delmas@actemium.com 7 €239.55 </v>
      </c>
      <c r="L1243" s="41" t="str">
        <f t="shared" ref="L1243" si="108">IFERROR(MID(K1243,1,FIND(",",K1243,1)-1),"")</f>
        <v>‎17‎/‎01‎/‎2018</v>
      </c>
    </row>
    <row r="1244" spans="1:12" ht="15.75" thickBot="1" x14ac:dyDescent="0.3">
      <c r="A1244" s="16" t="s">
        <v>618</v>
      </c>
      <c r="H1244" s="41">
        <f t="shared" ref="H1244:H1307" si="109">LEN(A1244)</f>
        <v>7</v>
      </c>
      <c r="I1244" s="41" t="str">
        <f>IFERROR(MID(A1244,1,FIND(" ",A1244,1)-1),"")</f>
        <v/>
      </c>
      <c r="J1244" s="41">
        <f t="shared" ref="J1244:J1307" si="110">LEN(I1244)</f>
        <v>0</v>
      </c>
      <c r="K1244" s="41" t="str">
        <f t="shared" ref="K1244:K1307" si="111">RIGHT(A1244,H1244-J1244-1)</f>
        <v>uverte</v>
      </c>
      <c r="L1244" s="41" t="str">
        <f t="shared" ref="L1244:L1307" si="112">IFERROR(MID(K1244,1,FIND(",",K1244,1)-1),"")</f>
        <v/>
      </c>
    </row>
    <row r="1245" spans="1:12" ht="15.75" thickBot="1" x14ac:dyDescent="0.3">
      <c r="A1245" s="17" t="s">
        <v>1624</v>
      </c>
      <c r="H1245" s="41">
        <f t="shared" si="109"/>
        <v>97</v>
      </c>
      <c r="I1245" s="41" t="str">
        <f t="shared" ref="I1245:I1307" si="113">IFERROR(MID(A1245,1,FIND(" ",A1245,1)-1),"")</f>
        <v>#00001202</v>
      </c>
      <c r="J1245" s="41">
        <f t="shared" si="110"/>
        <v>9</v>
      </c>
      <c r="K1245" s="41" t="str">
        <f t="shared" si="111"/>
        <v xml:space="preserve">‎16‎/‎01‎/‎2018, ‎14‎:‎04‎:‎06 Jérôme BACHELERY jerome.bachelery@actemium.com 1 €60.00 </v>
      </c>
      <c r="L1245" s="41" t="str">
        <f t="shared" si="112"/>
        <v>‎16‎/‎01‎/‎2018</v>
      </c>
    </row>
    <row r="1246" spans="1:12" ht="15.75" thickBot="1" x14ac:dyDescent="0.3">
      <c r="A1246" s="16" t="s">
        <v>621</v>
      </c>
      <c r="H1246" s="41">
        <f t="shared" si="109"/>
        <v>8</v>
      </c>
      <c r="I1246" s="41" t="str">
        <f t="shared" si="113"/>
        <v/>
      </c>
      <c r="J1246" s="41">
        <f t="shared" si="110"/>
        <v>0</v>
      </c>
      <c r="K1246" s="41" t="str">
        <f t="shared" si="111"/>
        <v>erminée</v>
      </c>
      <c r="L1246" s="41" t="str">
        <f t="shared" si="112"/>
        <v/>
      </c>
    </row>
    <row r="1247" spans="1:12" ht="15.75" thickBot="1" x14ac:dyDescent="0.3">
      <c r="A1247" s="17" t="s">
        <v>1625</v>
      </c>
      <c r="H1247" s="41">
        <f t="shared" si="109"/>
        <v>97</v>
      </c>
      <c r="I1247" s="41" t="str">
        <f t="shared" si="113"/>
        <v>#00001201</v>
      </c>
      <c r="J1247" s="41">
        <f t="shared" si="110"/>
        <v>9</v>
      </c>
      <c r="K1247" s="41" t="str">
        <f t="shared" si="111"/>
        <v xml:space="preserve">‎15‎/‎01‎/‎2018, ‎14‎:‎38‎:‎32 vincent davantes vincent.davantes@actemium.com 1 €60.00 </v>
      </c>
      <c r="L1247" s="41" t="str">
        <f t="shared" si="112"/>
        <v>‎15‎/‎01‎/‎2018</v>
      </c>
    </row>
    <row r="1248" spans="1:12" ht="15.75" thickBot="1" x14ac:dyDescent="0.3">
      <c r="A1248" s="16" t="s">
        <v>618</v>
      </c>
      <c r="H1248" s="41">
        <f t="shared" si="109"/>
        <v>7</v>
      </c>
      <c r="I1248" s="41" t="str">
        <f t="shared" si="113"/>
        <v/>
      </c>
      <c r="J1248" s="41">
        <f t="shared" si="110"/>
        <v>0</v>
      </c>
      <c r="K1248" s="41" t="str">
        <f t="shared" si="111"/>
        <v>uverte</v>
      </c>
      <c r="L1248" s="41" t="str">
        <f t="shared" si="112"/>
        <v/>
      </c>
    </row>
    <row r="1249" spans="1:12" ht="15.75" thickBot="1" x14ac:dyDescent="0.3">
      <c r="A1249" s="17" t="s">
        <v>1626</v>
      </c>
      <c r="H1249" s="41">
        <f t="shared" si="109"/>
        <v>92</v>
      </c>
      <c r="I1249" s="41" t="str">
        <f t="shared" si="113"/>
        <v>#00001200</v>
      </c>
      <c r="J1249" s="41">
        <f t="shared" si="110"/>
        <v>9</v>
      </c>
      <c r="K1249" s="41" t="str">
        <f t="shared" si="111"/>
        <v xml:space="preserve">‎11‎/‎01‎/‎2018, ‎17‎:‎25‎:‎15 Vincent PASCAL vincent.pascal@actemium.com 1 €0.00 </v>
      </c>
      <c r="L1249" s="41" t="str">
        <f t="shared" si="112"/>
        <v>‎11‎/‎01‎/‎2018</v>
      </c>
    </row>
    <row r="1250" spans="1:12" ht="15.75" thickBot="1" x14ac:dyDescent="0.3">
      <c r="A1250" s="16" t="s">
        <v>621</v>
      </c>
      <c r="H1250" s="41">
        <f t="shared" si="109"/>
        <v>8</v>
      </c>
      <c r="I1250" s="41" t="str">
        <f t="shared" si="113"/>
        <v/>
      </c>
      <c r="J1250" s="41">
        <f t="shared" si="110"/>
        <v>0</v>
      </c>
      <c r="K1250" s="41" t="str">
        <f t="shared" si="111"/>
        <v>erminée</v>
      </c>
      <c r="L1250" s="41" t="str">
        <f t="shared" si="112"/>
        <v/>
      </c>
    </row>
    <row r="1251" spans="1:12" ht="15.75" thickBot="1" x14ac:dyDescent="0.3">
      <c r="A1251" s="17" t="s">
        <v>1627</v>
      </c>
      <c r="H1251" s="41">
        <f t="shared" si="109"/>
        <v>105</v>
      </c>
      <c r="I1251" s="41" t="str">
        <f t="shared" si="113"/>
        <v>#00001199</v>
      </c>
      <c r="J1251" s="41">
        <f t="shared" si="110"/>
        <v>9</v>
      </c>
      <c r="K1251" s="41" t="str">
        <f t="shared" si="111"/>
        <v xml:space="preserve">‎11‎/‎01‎/‎2018, ‎12‎:‎05‎:‎22 alexandre mourembles alexandre.mourembles@actemium.com 2 €33.17 </v>
      </c>
      <c r="L1251" s="41" t="str">
        <f t="shared" si="112"/>
        <v>‎11‎/‎01‎/‎2018</v>
      </c>
    </row>
    <row r="1252" spans="1:12" ht="15.75" thickBot="1" x14ac:dyDescent="0.3">
      <c r="A1252" s="16" t="s">
        <v>621</v>
      </c>
      <c r="H1252" s="41">
        <f t="shared" si="109"/>
        <v>8</v>
      </c>
      <c r="I1252" s="41" t="str">
        <f t="shared" si="113"/>
        <v/>
      </c>
      <c r="J1252" s="41">
        <f t="shared" si="110"/>
        <v>0</v>
      </c>
      <c r="K1252" s="41" t="str">
        <f t="shared" si="111"/>
        <v>erminée</v>
      </c>
      <c r="L1252" s="41" t="str">
        <f t="shared" si="112"/>
        <v/>
      </c>
    </row>
    <row r="1253" spans="1:12" ht="15.75" thickBot="1" x14ac:dyDescent="0.3">
      <c r="A1253" s="17" t="s">
        <v>1628</v>
      </c>
      <c r="H1253" s="41">
        <f t="shared" si="109"/>
        <v>97</v>
      </c>
      <c r="I1253" s="41" t="str">
        <f t="shared" si="113"/>
        <v>#00001198</v>
      </c>
      <c r="J1253" s="41">
        <f t="shared" si="110"/>
        <v>9</v>
      </c>
      <c r="K1253" s="41" t="str">
        <f t="shared" si="111"/>
        <v xml:space="preserve">‎11‎/‎01‎/‎2018, ‎10‎:‎21‎:‎50 stephane mirouze stephane.mirouze@actemium.com 2 €74.20 </v>
      </c>
      <c r="L1253" s="41" t="str">
        <f t="shared" si="112"/>
        <v>‎11‎/‎01‎/‎2018</v>
      </c>
    </row>
    <row r="1254" spans="1:12" ht="15.75" thickBot="1" x14ac:dyDescent="0.3">
      <c r="A1254" s="16" t="s">
        <v>621</v>
      </c>
      <c r="H1254" s="41">
        <f t="shared" si="109"/>
        <v>8</v>
      </c>
      <c r="I1254" s="41" t="str">
        <f t="shared" si="113"/>
        <v/>
      </c>
      <c r="J1254" s="41">
        <f t="shared" si="110"/>
        <v>0</v>
      </c>
      <c r="K1254" s="41" t="str">
        <f t="shared" si="111"/>
        <v>erminée</v>
      </c>
      <c r="L1254" s="41" t="str">
        <f t="shared" si="112"/>
        <v/>
      </c>
    </row>
    <row r="1255" spans="1:12" ht="15.75" thickBot="1" x14ac:dyDescent="0.3">
      <c r="A1255" s="17" t="s">
        <v>1629</v>
      </c>
      <c r="H1255" s="41">
        <f t="shared" si="109"/>
        <v>99</v>
      </c>
      <c r="I1255" s="41" t="str">
        <f t="shared" si="113"/>
        <v>#00001197</v>
      </c>
      <c r="J1255" s="41">
        <f t="shared" si="110"/>
        <v>9</v>
      </c>
      <c r="K1255" s="41" t="str">
        <f t="shared" si="111"/>
        <v xml:space="preserve">‎09‎/‎01‎/‎2018, ‎14‎:‎10‎:‎15 bruno FRAYSSINHES bruno.frayssinhes@actemium.com 1 €58.00 </v>
      </c>
      <c r="L1255" s="41" t="str">
        <f t="shared" si="112"/>
        <v>‎09‎/‎01‎/‎2018</v>
      </c>
    </row>
    <row r="1256" spans="1:12" ht="15.75" thickBot="1" x14ac:dyDescent="0.3">
      <c r="A1256" s="16" t="s">
        <v>618</v>
      </c>
      <c r="H1256" s="41">
        <f t="shared" si="109"/>
        <v>7</v>
      </c>
      <c r="I1256" s="41" t="str">
        <f t="shared" si="113"/>
        <v/>
      </c>
      <c r="J1256" s="41">
        <f t="shared" si="110"/>
        <v>0</v>
      </c>
      <c r="K1256" s="41" t="str">
        <f t="shared" si="111"/>
        <v>uverte</v>
      </c>
      <c r="L1256" s="41" t="str">
        <f t="shared" si="112"/>
        <v/>
      </c>
    </row>
    <row r="1257" spans="1:12" ht="15.75" thickBot="1" x14ac:dyDescent="0.3">
      <c r="A1257" s="17" t="s">
        <v>1630</v>
      </c>
      <c r="H1257" s="41">
        <f t="shared" si="109"/>
        <v>109</v>
      </c>
      <c r="I1257" s="41" t="str">
        <f t="shared" si="113"/>
        <v>#00001196</v>
      </c>
      <c r="J1257" s="41">
        <f t="shared" si="110"/>
        <v>9</v>
      </c>
      <c r="K1257" s="41" t="str">
        <f t="shared" si="111"/>
        <v xml:space="preserve">‎05‎/‎01‎/‎2018, ‎11‎:‎17‎:‎13 eric sanchez-clary eric.sanchez-clary.external@airbus.com 1 €112.86 </v>
      </c>
      <c r="L1257" s="41" t="str">
        <f t="shared" si="112"/>
        <v>‎05‎/‎01‎/‎2018</v>
      </c>
    </row>
    <row r="1258" spans="1:12" ht="15.75" thickBot="1" x14ac:dyDescent="0.3">
      <c r="A1258" s="16" t="s">
        <v>621</v>
      </c>
      <c r="H1258" s="41">
        <f t="shared" si="109"/>
        <v>8</v>
      </c>
      <c r="I1258" s="41" t="str">
        <f t="shared" si="113"/>
        <v/>
      </c>
      <c r="J1258" s="41">
        <f t="shared" si="110"/>
        <v>0</v>
      </c>
      <c r="K1258" s="41" t="str">
        <f t="shared" si="111"/>
        <v>erminée</v>
      </c>
      <c r="L1258" s="41" t="str">
        <f t="shared" si="112"/>
        <v/>
      </c>
    </row>
    <row r="1259" spans="1:12" ht="15.75" thickBot="1" x14ac:dyDescent="0.3">
      <c r="A1259" s="17" t="s">
        <v>1631</v>
      </c>
      <c r="H1259" s="41">
        <f t="shared" si="109"/>
        <v>104</v>
      </c>
      <c r="I1259" s="41" t="str">
        <f t="shared" si="113"/>
        <v>#00001195</v>
      </c>
      <c r="J1259" s="41">
        <f t="shared" si="110"/>
        <v>9</v>
      </c>
      <c r="K1259" s="41" t="str">
        <f t="shared" si="111"/>
        <v xml:space="preserve">‎04‎/‎01‎/‎2018, ‎11‎:‎32‎:‎49 Tristan CALMELLY tristan.calmelly.external@airbus.com 1 €35.20 </v>
      </c>
      <c r="L1259" s="41" t="str">
        <f t="shared" si="112"/>
        <v>‎04‎/‎01‎/‎2018</v>
      </c>
    </row>
    <row r="1260" spans="1:12" ht="15.75" thickBot="1" x14ac:dyDescent="0.3">
      <c r="A1260" s="16" t="s">
        <v>621</v>
      </c>
      <c r="H1260" s="41">
        <f t="shared" si="109"/>
        <v>8</v>
      </c>
      <c r="I1260" s="41" t="str">
        <f t="shared" si="113"/>
        <v/>
      </c>
      <c r="J1260" s="41">
        <f t="shared" si="110"/>
        <v>0</v>
      </c>
      <c r="K1260" s="41" t="str">
        <f t="shared" si="111"/>
        <v>erminée</v>
      </c>
      <c r="L1260" s="41" t="str">
        <f t="shared" si="112"/>
        <v/>
      </c>
    </row>
    <row r="1261" spans="1:12" ht="15.75" thickBot="1" x14ac:dyDescent="0.3">
      <c r="A1261" s="17" t="s">
        <v>1632</v>
      </c>
      <c r="H1261" s="41">
        <f t="shared" si="109"/>
        <v>98</v>
      </c>
      <c r="I1261" s="41" t="str">
        <f t="shared" si="113"/>
        <v>#00001194</v>
      </c>
      <c r="J1261" s="41">
        <f t="shared" si="110"/>
        <v>9</v>
      </c>
      <c r="K1261" s="41" t="str">
        <f t="shared" si="111"/>
        <v xml:space="preserve">‎03‎/‎01‎/‎2018, ‎13‎:‎38‎:‎19 Ludovic Beun ludovic.beun.ext@safrangroup.com 12 €130.14 </v>
      </c>
      <c r="L1261" s="41" t="str">
        <f t="shared" si="112"/>
        <v>‎03‎/‎01‎/‎2018</v>
      </c>
    </row>
    <row r="1262" spans="1:12" ht="15.75" thickBot="1" x14ac:dyDescent="0.3">
      <c r="A1262" s="16" t="s">
        <v>621</v>
      </c>
      <c r="H1262" s="41">
        <f t="shared" si="109"/>
        <v>8</v>
      </c>
      <c r="I1262" s="41" t="str">
        <f t="shared" si="113"/>
        <v/>
      </c>
      <c r="J1262" s="41">
        <f t="shared" si="110"/>
        <v>0</v>
      </c>
      <c r="K1262" s="41" t="str">
        <f t="shared" si="111"/>
        <v>erminée</v>
      </c>
      <c r="L1262" s="41" t="str">
        <f t="shared" si="112"/>
        <v/>
      </c>
    </row>
    <row r="1263" spans="1:12" ht="15.75" thickBot="1" x14ac:dyDescent="0.3">
      <c r="A1263" s="17" t="s">
        <v>1633</v>
      </c>
      <c r="H1263" s="41">
        <f t="shared" si="109"/>
        <v>87</v>
      </c>
      <c r="I1263" s="41" t="str">
        <f t="shared" si="113"/>
        <v>#00001193</v>
      </c>
      <c r="J1263" s="41">
        <f t="shared" si="110"/>
        <v>9</v>
      </c>
      <c r="K1263" s="41" t="str">
        <f t="shared" si="111"/>
        <v xml:space="preserve">‎03‎/‎01‎/‎2018, ‎09‎:‎36‎:‎15 Ali ENNAFII ali.ennafii@actemium.com 1 €35.89 </v>
      </c>
      <c r="L1263" s="41" t="str">
        <f t="shared" si="112"/>
        <v>‎03‎/‎01‎/‎2018</v>
      </c>
    </row>
    <row r="1264" spans="1:12" ht="15.75" thickBot="1" x14ac:dyDescent="0.3">
      <c r="A1264" s="16" t="s">
        <v>621</v>
      </c>
      <c r="H1264" s="41">
        <f t="shared" si="109"/>
        <v>8</v>
      </c>
      <c r="I1264" s="41" t="str">
        <f t="shared" si="113"/>
        <v/>
      </c>
      <c r="J1264" s="41">
        <f t="shared" si="110"/>
        <v>0</v>
      </c>
      <c r="K1264" s="41" t="str">
        <f t="shared" si="111"/>
        <v>erminée</v>
      </c>
      <c r="L1264" s="41" t="str">
        <f t="shared" si="112"/>
        <v/>
      </c>
    </row>
    <row r="1265" spans="1:12" ht="15.75" thickBot="1" x14ac:dyDescent="0.3">
      <c r="A1265" s="17" t="s">
        <v>1634</v>
      </c>
      <c r="H1265" s="41">
        <f t="shared" si="109"/>
        <v>92</v>
      </c>
      <c r="I1265" s="41" t="str">
        <f t="shared" si="113"/>
        <v>#00001192</v>
      </c>
      <c r="J1265" s="41">
        <f t="shared" si="110"/>
        <v>9</v>
      </c>
      <c r="K1265" s="41" t="str">
        <f t="shared" si="111"/>
        <v xml:space="preserve">‎29‎/‎12‎/‎2017, ‎11‎:‎45‎:‎59 Vincent PASCAL vincent.pascal@actemium.com 3 €0.00 </v>
      </c>
      <c r="L1265" s="41" t="str">
        <f t="shared" si="112"/>
        <v>‎29‎/‎12‎/‎2017</v>
      </c>
    </row>
    <row r="1266" spans="1:12" ht="15.75" thickBot="1" x14ac:dyDescent="0.3">
      <c r="A1266" s="16" t="s">
        <v>618</v>
      </c>
      <c r="H1266" s="41">
        <f t="shared" si="109"/>
        <v>7</v>
      </c>
      <c r="I1266" s="41" t="str">
        <f t="shared" si="113"/>
        <v/>
      </c>
      <c r="J1266" s="41">
        <f t="shared" si="110"/>
        <v>0</v>
      </c>
      <c r="K1266" s="41" t="str">
        <f t="shared" si="111"/>
        <v>uverte</v>
      </c>
      <c r="L1266" s="41" t="str">
        <f t="shared" si="112"/>
        <v/>
      </c>
    </row>
    <row r="1267" spans="1:12" ht="15.75" thickBot="1" x14ac:dyDescent="0.3">
      <c r="A1267" s="17" t="s">
        <v>1635</v>
      </c>
      <c r="H1267" s="41">
        <f t="shared" si="109"/>
        <v>92</v>
      </c>
      <c r="I1267" s="41" t="str">
        <f t="shared" si="113"/>
        <v>#00001191</v>
      </c>
      <c r="J1267" s="41">
        <f t="shared" si="110"/>
        <v>9</v>
      </c>
      <c r="K1267" s="41" t="str">
        <f t="shared" si="111"/>
        <v xml:space="preserve">‎29‎/‎12‎/‎2017, ‎11‎:‎43‎:‎13 Vincent PASCAL vincent.pascal@actemium.com 3 €0.00 </v>
      </c>
      <c r="L1267" s="41" t="str">
        <f t="shared" si="112"/>
        <v>‎29‎/‎12‎/‎2017</v>
      </c>
    </row>
    <row r="1268" spans="1:12" ht="15.75" thickBot="1" x14ac:dyDescent="0.3">
      <c r="A1268" s="16" t="s">
        <v>618</v>
      </c>
      <c r="H1268" s="41">
        <f t="shared" si="109"/>
        <v>7</v>
      </c>
      <c r="I1268" s="41" t="str">
        <f t="shared" si="113"/>
        <v/>
      </c>
      <c r="J1268" s="41">
        <f t="shared" si="110"/>
        <v>0</v>
      </c>
      <c r="K1268" s="41" t="str">
        <f t="shared" si="111"/>
        <v>uverte</v>
      </c>
      <c r="L1268" s="41" t="str">
        <f t="shared" si="112"/>
        <v/>
      </c>
    </row>
    <row r="1269" spans="1:12" ht="15.75" thickBot="1" x14ac:dyDescent="0.3">
      <c r="A1269" s="17" t="s">
        <v>1636</v>
      </c>
      <c r="H1269" s="41">
        <f t="shared" si="109"/>
        <v>98</v>
      </c>
      <c r="I1269" s="41" t="str">
        <f t="shared" si="113"/>
        <v>#00001190</v>
      </c>
      <c r="J1269" s="41">
        <f t="shared" si="110"/>
        <v>9</v>
      </c>
      <c r="K1269" s="41" t="str">
        <f t="shared" si="111"/>
        <v xml:space="preserve">‎28‎/‎12‎/‎2017, ‎08‎:‎54‎:‎29 vincent davantes vincent.davantes@actemium.com 2 €216.60 </v>
      </c>
      <c r="L1269" s="41" t="str">
        <f t="shared" si="112"/>
        <v>‎28‎/‎12‎/‎2017</v>
      </c>
    </row>
    <row r="1270" spans="1:12" ht="15.75" thickBot="1" x14ac:dyDescent="0.3">
      <c r="A1270" s="16" t="s">
        <v>621</v>
      </c>
      <c r="H1270" s="41">
        <f t="shared" si="109"/>
        <v>8</v>
      </c>
      <c r="I1270" s="41" t="str">
        <f t="shared" si="113"/>
        <v/>
      </c>
      <c r="J1270" s="41">
        <f t="shared" si="110"/>
        <v>0</v>
      </c>
      <c r="K1270" s="41" t="str">
        <f t="shared" si="111"/>
        <v>erminée</v>
      </c>
      <c r="L1270" s="41" t="str">
        <f t="shared" si="112"/>
        <v/>
      </c>
    </row>
    <row r="1271" spans="1:12" ht="15.75" thickBot="1" x14ac:dyDescent="0.3">
      <c r="A1271" s="17" t="s">
        <v>1637</v>
      </c>
      <c r="H1271" s="41">
        <f t="shared" si="109"/>
        <v>96</v>
      </c>
      <c r="I1271" s="41" t="str">
        <f t="shared" si="113"/>
        <v>#00001188</v>
      </c>
      <c r="J1271" s="41">
        <f t="shared" si="110"/>
        <v>9</v>
      </c>
      <c r="K1271" s="41" t="str">
        <f t="shared" si="111"/>
        <v xml:space="preserve">‎27‎/‎12‎/‎2017, ‎14‎:‎03‎:‎28 vincent davantes vincent.davantes@actemium.com 1 €0.00 </v>
      </c>
      <c r="L1271" s="41" t="str">
        <f t="shared" si="112"/>
        <v>‎27‎/‎12‎/‎2017</v>
      </c>
    </row>
    <row r="1272" spans="1:12" ht="15.75" thickBot="1" x14ac:dyDescent="0.3">
      <c r="A1272" s="16" t="s">
        <v>618</v>
      </c>
      <c r="H1272" s="41">
        <f t="shared" si="109"/>
        <v>7</v>
      </c>
      <c r="I1272" s="41" t="str">
        <f t="shared" si="113"/>
        <v/>
      </c>
      <c r="J1272" s="41">
        <f t="shared" si="110"/>
        <v>0</v>
      </c>
      <c r="K1272" s="41" t="str">
        <f t="shared" si="111"/>
        <v>uverte</v>
      </c>
      <c r="L1272" s="41" t="str">
        <f t="shared" si="112"/>
        <v/>
      </c>
    </row>
    <row r="1273" spans="1:12" ht="15.75" thickBot="1" x14ac:dyDescent="0.3">
      <c r="A1273" s="17" t="s">
        <v>1638</v>
      </c>
      <c r="H1273" s="41">
        <f t="shared" si="109"/>
        <v>92</v>
      </c>
      <c r="I1273" s="41" t="str">
        <f t="shared" si="113"/>
        <v>#00001187</v>
      </c>
      <c r="J1273" s="41">
        <f t="shared" si="110"/>
        <v>9</v>
      </c>
      <c r="K1273" s="41" t="str">
        <f t="shared" si="111"/>
        <v xml:space="preserve">‎19‎/‎12‎/‎2017, ‎11‎:‎52‎:‎21 Jean Luc CEBE jean-luc.cebe@actemium.com 3 €143.32 </v>
      </c>
      <c r="L1273" s="41" t="str">
        <f t="shared" si="112"/>
        <v>‎19‎/‎12‎/‎2017</v>
      </c>
    </row>
    <row r="1274" spans="1:12" ht="15.75" thickBot="1" x14ac:dyDescent="0.3">
      <c r="A1274" s="16" t="s">
        <v>621</v>
      </c>
      <c r="H1274" s="41">
        <f t="shared" si="109"/>
        <v>8</v>
      </c>
      <c r="I1274" s="41" t="str">
        <f t="shared" si="113"/>
        <v/>
      </c>
      <c r="J1274" s="41">
        <f t="shared" si="110"/>
        <v>0</v>
      </c>
      <c r="K1274" s="41" t="str">
        <f t="shared" si="111"/>
        <v>erminée</v>
      </c>
      <c r="L1274" s="41" t="str">
        <f t="shared" si="112"/>
        <v/>
      </c>
    </row>
    <row r="1275" spans="1:12" ht="15.75" thickBot="1" x14ac:dyDescent="0.3">
      <c r="A1275" s="17" t="s">
        <v>1639</v>
      </c>
      <c r="H1275" s="41">
        <f t="shared" si="109"/>
        <v>91</v>
      </c>
      <c r="I1275" s="41" t="str">
        <f t="shared" si="113"/>
        <v>#00001186</v>
      </c>
      <c r="J1275" s="41">
        <f t="shared" si="110"/>
        <v>9</v>
      </c>
      <c r="K1275" s="41" t="str">
        <f t="shared" si="111"/>
        <v xml:space="preserve">‎15‎/‎12‎/‎2017, ‎08‎:‎38‎:‎37 jean-luc CEBE jean-luc.cebe@actemium.com 1 €28.15 </v>
      </c>
      <c r="L1275" s="41" t="str">
        <f t="shared" si="112"/>
        <v>‎15‎/‎12‎/‎2017</v>
      </c>
    </row>
    <row r="1276" spans="1:12" ht="15.75" thickBot="1" x14ac:dyDescent="0.3">
      <c r="A1276" s="16" t="s">
        <v>621</v>
      </c>
      <c r="H1276" s="41">
        <f t="shared" si="109"/>
        <v>8</v>
      </c>
      <c r="I1276" s="41" t="str">
        <f t="shared" si="113"/>
        <v/>
      </c>
      <c r="J1276" s="41">
        <f t="shared" si="110"/>
        <v>0</v>
      </c>
      <c r="K1276" s="41" t="str">
        <f t="shared" si="111"/>
        <v>erminée</v>
      </c>
      <c r="L1276" s="41" t="str">
        <f t="shared" si="112"/>
        <v/>
      </c>
    </row>
    <row r="1277" spans="1:12" ht="15.75" thickBot="1" x14ac:dyDescent="0.3">
      <c r="A1277" s="17" t="s">
        <v>1640</v>
      </c>
      <c r="H1277" s="41">
        <f t="shared" si="109"/>
        <v>106</v>
      </c>
      <c r="I1277" s="41" t="str">
        <f t="shared" si="113"/>
        <v>#00001184</v>
      </c>
      <c r="J1277" s="41">
        <f t="shared" si="110"/>
        <v>9</v>
      </c>
      <c r="K1277" s="41" t="str">
        <f t="shared" si="111"/>
        <v xml:space="preserve">‎15‎/‎12‎/‎2017, ‎08‎:‎09‎:‎06 christophe combes christophe.combes.external@airbus.com 2 €11.35 </v>
      </c>
      <c r="L1277" s="41" t="str">
        <f t="shared" si="112"/>
        <v>‎15‎/‎12‎/‎2017</v>
      </c>
    </row>
    <row r="1278" spans="1:12" ht="15.75" thickBot="1" x14ac:dyDescent="0.3">
      <c r="A1278" s="16" t="s">
        <v>621</v>
      </c>
      <c r="H1278" s="41">
        <f t="shared" si="109"/>
        <v>8</v>
      </c>
      <c r="I1278" s="41" t="str">
        <f t="shared" si="113"/>
        <v/>
      </c>
      <c r="J1278" s="41">
        <f t="shared" si="110"/>
        <v>0</v>
      </c>
      <c r="K1278" s="41" t="str">
        <f t="shared" si="111"/>
        <v>erminée</v>
      </c>
      <c r="L1278" s="41" t="str">
        <f t="shared" si="112"/>
        <v/>
      </c>
    </row>
    <row r="1279" spans="1:12" ht="15.75" thickBot="1" x14ac:dyDescent="0.3">
      <c r="A1279" s="17" t="s">
        <v>1641</v>
      </c>
      <c r="H1279" s="41">
        <f t="shared" si="109"/>
        <v>105</v>
      </c>
      <c r="I1279" s="41" t="str">
        <f t="shared" si="113"/>
        <v>#00001183</v>
      </c>
      <c r="J1279" s="41">
        <f t="shared" si="110"/>
        <v>9</v>
      </c>
      <c r="K1279" s="41" t="str">
        <f t="shared" si="111"/>
        <v xml:space="preserve">‎14‎/‎12‎/‎2017, ‎17‎:‎07‎:‎42 ALEXANDRE MOUREMBLES alexandre.mourembles@actemium.com 1 €63.40 </v>
      </c>
      <c r="L1279" s="41" t="str">
        <f t="shared" si="112"/>
        <v>‎14‎/‎12‎/‎2017</v>
      </c>
    </row>
    <row r="1280" spans="1:12" ht="15.75" thickBot="1" x14ac:dyDescent="0.3">
      <c r="A1280" s="16" t="s">
        <v>621</v>
      </c>
      <c r="H1280" s="41">
        <f t="shared" si="109"/>
        <v>8</v>
      </c>
      <c r="I1280" s="41" t="str">
        <f t="shared" si="113"/>
        <v/>
      </c>
      <c r="J1280" s="41">
        <f t="shared" si="110"/>
        <v>0</v>
      </c>
      <c r="K1280" s="41" t="str">
        <f t="shared" si="111"/>
        <v>erminée</v>
      </c>
      <c r="L1280" s="41" t="str">
        <f t="shared" si="112"/>
        <v/>
      </c>
    </row>
    <row r="1281" spans="1:12" ht="15.75" thickBot="1" x14ac:dyDescent="0.3">
      <c r="A1281" s="17" t="s">
        <v>1642</v>
      </c>
      <c r="H1281" s="41">
        <f t="shared" si="109"/>
        <v>90</v>
      </c>
      <c r="I1281" s="41" t="str">
        <f t="shared" si="113"/>
        <v>#00001182</v>
      </c>
      <c r="J1281" s="41">
        <f t="shared" si="110"/>
        <v>9</v>
      </c>
      <c r="K1281" s="41" t="str">
        <f t="shared" si="111"/>
        <v xml:space="preserve">‎14‎/‎12‎/‎2017, ‎15‎:‎23‎:‎56 garcia cedric cedric.garcia@actemium.com 8 €0.00 </v>
      </c>
      <c r="L1281" s="41" t="str">
        <f t="shared" si="112"/>
        <v>‎14‎/‎12‎/‎2017</v>
      </c>
    </row>
    <row r="1282" spans="1:12" ht="15.75" thickBot="1" x14ac:dyDescent="0.3">
      <c r="A1282" s="16" t="s">
        <v>618</v>
      </c>
      <c r="H1282" s="41">
        <f t="shared" si="109"/>
        <v>7</v>
      </c>
      <c r="I1282" s="41" t="str">
        <f t="shared" si="113"/>
        <v/>
      </c>
      <c r="J1282" s="41">
        <f t="shared" si="110"/>
        <v>0</v>
      </c>
      <c r="K1282" s="41" t="str">
        <f t="shared" si="111"/>
        <v>uverte</v>
      </c>
      <c r="L1282" s="41" t="str">
        <f t="shared" si="112"/>
        <v/>
      </c>
    </row>
    <row r="1283" spans="1:12" ht="15.75" thickBot="1" x14ac:dyDescent="0.3">
      <c r="A1283" s="17" t="s">
        <v>1643</v>
      </c>
      <c r="H1283" s="41">
        <f t="shared" si="109"/>
        <v>94</v>
      </c>
      <c r="I1283" s="41" t="str">
        <f t="shared" si="113"/>
        <v>#00001181</v>
      </c>
      <c r="J1283" s="41">
        <f t="shared" si="110"/>
        <v>9</v>
      </c>
      <c r="K1283" s="41" t="str">
        <f t="shared" si="111"/>
        <v xml:space="preserve">‎14‎/‎12‎/‎2017, ‎13‎:‎16‎:‎57 garcia cedric cedric.garcia@actemium.com 9 €1,419.84 </v>
      </c>
      <c r="L1283" s="41" t="str">
        <f t="shared" si="112"/>
        <v>‎14‎/‎12‎/‎2017</v>
      </c>
    </row>
    <row r="1284" spans="1:12" ht="15.75" thickBot="1" x14ac:dyDescent="0.3">
      <c r="A1284" s="16" t="s">
        <v>618</v>
      </c>
      <c r="H1284" s="41">
        <f t="shared" si="109"/>
        <v>7</v>
      </c>
      <c r="I1284" s="41" t="str">
        <f t="shared" si="113"/>
        <v/>
      </c>
      <c r="J1284" s="41">
        <f t="shared" si="110"/>
        <v>0</v>
      </c>
      <c r="K1284" s="41" t="str">
        <f t="shared" si="111"/>
        <v>uverte</v>
      </c>
      <c r="L1284" s="41" t="str">
        <f t="shared" si="112"/>
        <v/>
      </c>
    </row>
    <row r="1285" spans="1:12" ht="15.75" thickBot="1" x14ac:dyDescent="0.3">
      <c r="A1285" s="17" t="s">
        <v>1644</v>
      </c>
      <c r="H1285" s="41">
        <f t="shared" si="109"/>
        <v>98</v>
      </c>
      <c r="I1285" s="41" t="str">
        <f t="shared" si="113"/>
        <v>#00001180</v>
      </c>
      <c r="J1285" s="41">
        <f t="shared" si="110"/>
        <v>9</v>
      </c>
      <c r="K1285" s="41" t="str">
        <f t="shared" si="111"/>
        <v xml:space="preserve">‎13‎/‎12‎/‎2017, ‎17‎:‎16‎:‎35 alexis tamowski alexis.tamowski@actemium.com 4 €1,221.80 </v>
      </c>
      <c r="L1285" s="41" t="str">
        <f t="shared" si="112"/>
        <v>‎13‎/‎12‎/‎2017</v>
      </c>
    </row>
    <row r="1286" spans="1:12" ht="15.75" thickBot="1" x14ac:dyDescent="0.3">
      <c r="A1286" s="16" t="s">
        <v>621</v>
      </c>
      <c r="H1286" s="41">
        <f t="shared" si="109"/>
        <v>8</v>
      </c>
      <c r="I1286" s="41" t="str">
        <f t="shared" si="113"/>
        <v/>
      </c>
      <c r="J1286" s="41">
        <f t="shared" si="110"/>
        <v>0</v>
      </c>
      <c r="K1286" s="41" t="str">
        <f t="shared" si="111"/>
        <v>erminée</v>
      </c>
      <c r="L1286" s="41" t="str">
        <f t="shared" si="112"/>
        <v/>
      </c>
    </row>
    <row r="1287" spans="1:12" ht="15.75" thickBot="1" x14ac:dyDescent="0.3">
      <c r="A1287" s="17" t="s">
        <v>1645</v>
      </c>
      <c r="H1287" s="41">
        <f t="shared" si="109"/>
        <v>100</v>
      </c>
      <c r="I1287" s="41" t="str">
        <f t="shared" si="113"/>
        <v>#00001179</v>
      </c>
      <c r="J1287" s="41">
        <f t="shared" si="110"/>
        <v>9</v>
      </c>
      <c r="K1287" s="41" t="str">
        <f t="shared" si="111"/>
        <v xml:space="preserve">‎13‎/‎12‎/‎2017, ‎09‎:‎45‎:‎33 Mathieu Cantonnet mathieu.cantonnet@actemium.com 2 €214.44 </v>
      </c>
      <c r="L1287" s="41" t="str">
        <f t="shared" si="112"/>
        <v>‎13‎/‎12‎/‎2017</v>
      </c>
    </row>
    <row r="1288" spans="1:12" ht="15.75" thickBot="1" x14ac:dyDescent="0.3">
      <c r="A1288" s="16" t="s">
        <v>621</v>
      </c>
      <c r="H1288" s="41">
        <f t="shared" si="109"/>
        <v>8</v>
      </c>
      <c r="I1288" s="41" t="str">
        <f t="shared" si="113"/>
        <v/>
      </c>
      <c r="J1288" s="41">
        <f t="shared" si="110"/>
        <v>0</v>
      </c>
      <c r="K1288" s="41" t="str">
        <f t="shared" si="111"/>
        <v>erminée</v>
      </c>
      <c r="L1288" s="41" t="str">
        <f t="shared" si="112"/>
        <v/>
      </c>
    </row>
    <row r="1289" spans="1:12" ht="15.75" thickBot="1" x14ac:dyDescent="0.3">
      <c r="A1289" s="17" t="s">
        <v>1646</v>
      </c>
      <c r="H1289" s="41">
        <f t="shared" si="109"/>
        <v>109</v>
      </c>
      <c r="I1289" s="41" t="str">
        <f t="shared" si="113"/>
        <v>#00001178</v>
      </c>
      <c r="J1289" s="41">
        <f t="shared" si="110"/>
        <v>9</v>
      </c>
      <c r="K1289" s="41" t="str">
        <f t="shared" si="111"/>
        <v xml:space="preserve">‎13‎/‎12‎/‎2017, ‎08‎:‎13‎:‎09 eric sanchez-clary eric.sanchez-clary.external@airbus.com 7 €643.66 </v>
      </c>
      <c r="L1289" s="41" t="str">
        <f t="shared" si="112"/>
        <v>‎13‎/‎12‎/‎2017</v>
      </c>
    </row>
    <row r="1290" spans="1:12" ht="15.75" thickBot="1" x14ac:dyDescent="0.3">
      <c r="A1290" s="16" t="s">
        <v>621</v>
      </c>
      <c r="H1290" s="41">
        <f t="shared" si="109"/>
        <v>8</v>
      </c>
      <c r="I1290" s="41" t="str">
        <f t="shared" si="113"/>
        <v/>
      </c>
      <c r="J1290" s="41">
        <f t="shared" si="110"/>
        <v>0</v>
      </c>
      <c r="K1290" s="41" t="str">
        <f t="shared" si="111"/>
        <v>erminée</v>
      </c>
      <c r="L1290" s="41" t="str">
        <f t="shared" si="112"/>
        <v/>
      </c>
    </row>
    <row r="1291" spans="1:12" ht="15.75" thickBot="1" x14ac:dyDescent="0.3">
      <c r="A1291" s="17" t="s">
        <v>1647</v>
      </c>
      <c r="H1291" s="41">
        <f t="shared" si="109"/>
        <v>93</v>
      </c>
      <c r="I1291" s="41" t="str">
        <f t="shared" si="113"/>
        <v>#00001177</v>
      </c>
      <c r="J1291" s="41">
        <f t="shared" si="110"/>
        <v>9</v>
      </c>
      <c r="K1291" s="41" t="str">
        <f t="shared" si="111"/>
        <v xml:space="preserve">‎12‎/‎12‎/‎2017, ‎15‎:‎19‎:‎10 Vincent PASCAL vincent.pascal@actemium.com 1 €75.10 </v>
      </c>
      <c r="L1291" s="41" t="str">
        <f t="shared" si="112"/>
        <v>‎12‎/‎12‎/‎2017</v>
      </c>
    </row>
    <row r="1292" spans="1:12" ht="15.75" thickBot="1" x14ac:dyDescent="0.3">
      <c r="A1292" s="16" t="s">
        <v>621</v>
      </c>
      <c r="H1292" s="41">
        <f t="shared" si="109"/>
        <v>8</v>
      </c>
      <c r="I1292" s="41" t="str">
        <f t="shared" si="113"/>
        <v/>
      </c>
      <c r="J1292" s="41">
        <f t="shared" si="110"/>
        <v>0</v>
      </c>
      <c r="K1292" s="41" t="str">
        <f t="shared" si="111"/>
        <v>erminée</v>
      </c>
      <c r="L1292" s="41" t="str">
        <f t="shared" si="112"/>
        <v/>
      </c>
    </row>
    <row r="1293" spans="1:12" ht="15.75" thickBot="1" x14ac:dyDescent="0.3">
      <c r="A1293" s="17" t="s">
        <v>1648</v>
      </c>
      <c r="H1293" s="41">
        <f t="shared" si="109"/>
        <v>97</v>
      </c>
      <c r="I1293" s="41" t="str">
        <f t="shared" si="113"/>
        <v>#00001176</v>
      </c>
      <c r="J1293" s="41">
        <f t="shared" si="110"/>
        <v>9</v>
      </c>
      <c r="K1293" s="41" t="str">
        <f t="shared" si="111"/>
        <v xml:space="preserve">‎11‎/‎12‎/‎2017, ‎13‎:‎31‎:‎56 stephane mirouze stephane.mirouze@actemium.com 1 €13.32 </v>
      </c>
      <c r="L1293" s="41" t="str">
        <f t="shared" si="112"/>
        <v>‎11‎/‎12‎/‎2017</v>
      </c>
    </row>
    <row r="1294" spans="1:12" ht="15.75" thickBot="1" x14ac:dyDescent="0.3">
      <c r="A1294" s="16" t="s">
        <v>621</v>
      </c>
      <c r="H1294" s="41">
        <f t="shared" si="109"/>
        <v>8</v>
      </c>
      <c r="I1294" s="41" t="str">
        <f t="shared" si="113"/>
        <v/>
      </c>
      <c r="J1294" s="41">
        <f t="shared" si="110"/>
        <v>0</v>
      </c>
      <c r="K1294" s="41" t="str">
        <f t="shared" si="111"/>
        <v>erminée</v>
      </c>
      <c r="L1294" s="41" t="str">
        <f t="shared" si="112"/>
        <v/>
      </c>
    </row>
    <row r="1295" spans="1:12" ht="15.75" thickBot="1" x14ac:dyDescent="0.3">
      <c r="A1295" s="17" t="s">
        <v>1649</v>
      </c>
      <c r="H1295" s="41">
        <f t="shared" si="109"/>
        <v>94</v>
      </c>
      <c r="I1295" s="41" t="str">
        <f t="shared" si="113"/>
        <v>#00001175</v>
      </c>
      <c r="J1295" s="41">
        <f t="shared" si="110"/>
        <v>9</v>
      </c>
      <c r="K1295" s="41" t="str">
        <f t="shared" si="111"/>
        <v xml:space="preserve">‎11‎/‎12‎/‎2017, ‎12‎:‎56‎:‎27 Vincent PASCAL vincent.pascal@actemium.com 4 €324.54 </v>
      </c>
      <c r="L1295" s="41" t="str">
        <f t="shared" si="112"/>
        <v>‎11‎/‎12‎/‎2017</v>
      </c>
    </row>
    <row r="1296" spans="1:12" ht="15.75" thickBot="1" x14ac:dyDescent="0.3">
      <c r="A1296" s="16" t="s">
        <v>621</v>
      </c>
      <c r="H1296" s="41">
        <f t="shared" si="109"/>
        <v>8</v>
      </c>
      <c r="I1296" s="41" t="str">
        <f t="shared" si="113"/>
        <v/>
      </c>
      <c r="J1296" s="41">
        <f t="shared" si="110"/>
        <v>0</v>
      </c>
      <c r="K1296" s="41" t="str">
        <f t="shared" si="111"/>
        <v>erminée</v>
      </c>
      <c r="L1296" s="41" t="str">
        <f t="shared" si="112"/>
        <v/>
      </c>
    </row>
    <row r="1297" spans="1:12" ht="15.75" thickBot="1" x14ac:dyDescent="0.3">
      <c r="A1297" s="17" t="s">
        <v>1650</v>
      </c>
      <c r="H1297" s="41">
        <f t="shared" si="109"/>
        <v>98</v>
      </c>
      <c r="I1297" s="41" t="str">
        <f t="shared" si="113"/>
        <v>#00001174</v>
      </c>
      <c r="J1297" s="41">
        <f t="shared" si="110"/>
        <v>9</v>
      </c>
      <c r="K1297" s="41" t="str">
        <f t="shared" si="111"/>
        <v xml:space="preserve">‎08‎/‎12‎/‎2017, ‎19‎:‎58‎:‎40 vincent davantes vincent.davantes@actemium.com 6 €468.00 </v>
      </c>
      <c r="L1297" s="41" t="str">
        <f t="shared" si="112"/>
        <v>‎08‎/‎12‎/‎2017</v>
      </c>
    </row>
    <row r="1298" spans="1:12" ht="15.75" thickBot="1" x14ac:dyDescent="0.3">
      <c r="A1298" s="16" t="s">
        <v>621</v>
      </c>
      <c r="H1298" s="41">
        <f t="shared" si="109"/>
        <v>8</v>
      </c>
      <c r="I1298" s="41" t="str">
        <f t="shared" si="113"/>
        <v/>
      </c>
      <c r="J1298" s="41">
        <f t="shared" si="110"/>
        <v>0</v>
      </c>
      <c r="K1298" s="41" t="str">
        <f t="shared" si="111"/>
        <v>erminée</v>
      </c>
      <c r="L1298" s="41" t="str">
        <f t="shared" si="112"/>
        <v/>
      </c>
    </row>
    <row r="1299" spans="1:12" ht="15.75" thickBot="1" x14ac:dyDescent="0.3">
      <c r="A1299" s="17" t="s">
        <v>1651</v>
      </c>
      <c r="H1299" s="41">
        <f t="shared" si="109"/>
        <v>96</v>
      </c>
      <c r="I1299" s="41" t="str">
        <f t="shared" si="113"/>
        <v>#00001173</v>
      </c>
      <c r="J1299" s="41">
        <f t="shared" si="110"/>
        <v>9</v>
      </c>
      <c r="K1299" s="41" t="str">
        <f t="shared" si="111"/>
        <v xml:space="preserve">‎07‎/‎12‎/‎2017, ‎14‎:‎44‎:‎01 sebastien dasque sebastien.dasque@actemium.com 1 €0.00 </v>
      </c>
      <c r="L1299" s="41" t="str">
        <f t="shared" si="112"/>
        <v>‎07‎/‎12‎/‎2017</v>
      </c>
    </row>
    <row r="1300" spans="1:12" ht="15.75" thickBot="1" x14ac:dyDescent="0.3">
      <c r="A1300" s="16" t="s">
        <v>618</v>
      </c>
      <c r="H1300" s="41">
        <f t="shared" si="109"/>
        <v>7</v>
      </c>
      <c r="I1300" s="41" t="str">
        <f t="shared" si="113"/>
        <v/>
      </c>
      <c r="J1300" s="41">
        <f t="shared" si="110"/>
        <v>0</v>
      </c>
      <c r="K1300" s="41" t="str">
        <f t="shared" si="111"/>
        <v>uverte</v>
      </c>
      <c r="L1300" s="41" t="str">
        <f t="shared" si="112"/>
        <v/>
      </c>
    </row>
    <row r="1301" spans="1:12" ht="15.75" thickBot="1" x14ac:dyDescent="0.3">
      <c r="A1301" s="17" t="s">
        <v>1652</v>
      </c>
      <c r="H1301" s="41">
        <f t="shared" si="109"/>
        <v>94</v>
      </c>
      <c r="I1301" s="41" t="str">
        <f t="shared" si="113"/>
        <v>#00001172</v>
      </c>
      <c r="J1301" s="41">
        <f t="shared" si="110"/>
        <v>9</v>
      </c>
      <c r="K1301" s="41" t="str">
        <f t="shared" si="111"/>
        <v xml:space="preserve">‎07‎/‎12‎/‎2017, ‎14‎:‎34‎:‎32 francis DRAGNE francis.dragne@actemium.com 5 €196.57 </v>
      </c>
      <c r="L1301" s="41" t="str">
        <f t="shared" si="112"/>
        <v>‎07‎/‎12‎/‎2017</v>
      </c>
    </row>
    <row r="1302" spans="1:12" ht="15.75" thickBot="1" x14ac:dyDescent="0.3">
      <c r="A1302" s="16" t="s">
        <v>621</v>
      </c>
      <c r="H1302" s="41">
        <f t="shared" si="109"/>
        <v>8</v>
      </c>
      <c r="I1302" s="41" t="str">
        <f t="shared" si="113"/>
        <v/>
      </c>
      <c r="J1302" s="41">
        <f t="shared" si="110"/>
        <v>0</v>
      </c>
      <c r="K1302" s="41" t="str">
        <f t="shared" si="111"/>
        <v>erminée</v>
      </c>
      <c r="L1302" s="41" t="str">
        <f t="shared" si="112"/>
        <v/>
      </c>
    </row>
    <row r="1303" spans="1:12" ht="15.75" thickBot="1" x14ac:dyDescent="0.3">
      <c r="A1303" s="17" t="s">
        <v>1653</v>
      </c>
      <c r="H1303" s="41">
        <f t="shared" si="109"/>
        <v>99</v>
      </c>
      <c r="I1303" s="41" t="str">
        <f t="shared" si="113"/>
        <v>#00001171</v>
      </c>
      <c r="J1303" s="41">
        <f t="shared" si="110"/>
        <v>9</v>
      </c>
      <c r="K1303" s="41" t="str">
        <f t="shared" si="111"/>
        <v xml:space="preserve">‎06‎/‎12‎/‎2017, ‎09‎:‎40‎:‎25 alexis tamowski alexis.tamowski@actemium.com 16 €3,259.82 </v>
      </c>
      <c r="L1303" s="41" t="str">
        <f t="shared" si="112"/>
        <v>‎06‎/‎12‎/‎2017</v>
      </c>
    </row>
    <row r="1304" spans="1:12" ht="15.75" thickBot="1" x14ac:dyDescent="0.3">
      <c r="A1304" s="16" t="s">
        <v>621</v>
      </c>
      <c r="H1304" s="41">
        <f t="shared" si="109"/>
        <v>8</v>
      </c>
      <c r="I1304" s="41" t="str">
        <f t="shared" si="113"/>
        <v/>
      </c>
      <c r="J1304" s="41">
        <f t="shared" si="110"/>
        <v>0</v>
      </c>
      <c r="K1304" s="41" t="str">
        <f t="shared" si="111"/>
        <v>erminée</v>
      </c>
      <c r="L1304" s="41" t="str">
        <f t="shared" si="112"/>
        <v/>
      </c>
    </row>
    <row r="1305" spans="1:12" ht="15.75" thickBot="1" x14ac:dyDescent="0.3">
      <c r="A1305" s="17" t="s">
        <v>1654</v>
      </c>
      <c r="H1305" s="41">
        <f t="shared" si="109"/>
        <v>98</v>
      </c>
      <c r="I1305" s="41" t="str">
        <f t="shared" si="113"/>
        <v>#00001170</v>
      </c>
      <c r="J1305" s="41">
        <f t="shared" si="110"/>
        <v>9</v>
      </c>
      <c r="K1305" s="41" t="str">
        <f t="shared" si="111"/>
        <v xml:space="preserve">‎05‎/‎12‎/‎2017, ‎17‎:‎31‎:‎59 vincent davantes vincent.davantes@actemium.com 4 €253.46 </v>
      </c>
      <c r="L1305" s="41" t="str">
        <f t="shared" si="112"/>
        <v>‎05‎/‎12‎/‎2017</v>
      </c>
    </row>
    <row r="1306" spans="1:12" ht="15.75" thickBot="1" x14ac:dyDescent="0.3">
      <c r="A1306" s="16" t="s">
        <v>621</v>
      </c>
      <c r="H1306" s="41">
        <f t="shared" si="109"/>
        <v>8</v>
      </c>
      <c r="I1306" s="41" t="str">
        <f t="shared" si="113"/>
        <v/>
      </c>
      <c r="J1306" s="41">
        <f t="shared" si="110"/>
        <v>0</v>
      </c>
      <c r="K1306" s="41" t="str">
        <f t="shared" si="111"/>
        <v>erminée</v>
      </c>
      <c r="L1306" s="41" t="str">
        <f t="shared" si="112"/>
        <v/>
      </c>
    </row>
    <row r="1307" spans="1:12" ht="15.75" thickBot="1" x14ac:dyDescent="0.3">
      <c r="A1307" s="17" t="s">
        <v>1655</v>
      </c>
      <c r="H1307" s="41">
        <f t="shared" si="109"/>
        <v>97</v>
      </c>
      <c r="I1307" s="41" t="str">
        <f t="shared" si="113"/>
        <v>#00001169</v>
      </c>
      <c r="J1307" s="41">
        <f t="shared" si="110"/>
        <v>9</v>
      </c>
      <c r="K1307" s="41" t="str">
        <f t="shared" si="111"/>
        <v xml:space="preserve">‎05‎/‎12‎/‎2017, ‎13‎:‎34‎:‎00 EMMANUEL GRIGNON emmanuel.grignon@actemium.com 1 €45.67 </v>
      </c>
      <c r="L1307" s="41" t="str">
        <f t="shared" si="112"/>
        <v>‎05‎/‎12‎/‎2017</v>
      </c>
    </row>
    <row r="1308" spans="1:12" ht="15.75" thickBot="1" x14ac:dyDescent="0.3">
      <c r="A1308" s="16" t="s">
        <v>621</v>
      </c>
      <c r="H1308" s="41">
        <f t="shared" ref="H1308:H1371" si="114">LEN(A1308)</f>
        <v>8</v>
      </c>
      <c r="I1308" s="41" t="str">
        <f t="shared" ref="I1308:I1371" si="115">IFERROR(MID(A1308,1,FIND(" ",A1308,1)-1),"")</f>
        <v/>
      </c>
      <c r="J1308" s="41">
        <f t="shared" ref="J1308:J1371" si="116">LEN(I1308)</f>
        <v>0</v>
      </c>
      <c r="K1308" s="41" t="str">
        <f t="shared" ref="K1308:K1371" si="117">RIGHT(A1308,H1308-J1308-1)</f>
        <v>erminée</v>
      </c>
      <c r="L1308" s="41" t="str">
        <f t="shared" ref="L1308:L1371" si="118">IFERROR(MID(K1308,1,FIND(",",K1308,1)-1),"")</f>
        <v/>
      </c>
    </row>
    <row r="1309" spans="1:12" ht="15.75" thickBot="1" x14ac:dyDescent="0.3">
      <c r="A1309" s="17" t="s">
        <v>1656</v>
      </c>
      <c r="H1309" s="41">
        <f t="shared" si="114"/>
        <v>91</v>
      </c>
      <c r="I1309" s="41" t="str">
        <f t="shared" si="115"/>
        <v>#00001168</v>
      </c>
      <c r="J1309" s="41">
        <f t="shared" si="116"/>
        <v>9</v>
      </c>
      <c r="K1309" s="41" t="str">
        <f t="shared" si="117"/>
        <v xml:space="preserve">‎05‎/‎12‎/‎2017, ‎08‎:‎27‎:‎17 jean luc cebe jean-luc.cebe@actemium.com 3 €19.14 </v>
      </c>
      <c r="L1309" s="41" t="str">
        <f t="shared" si="118"/>
        <v>‎05‎/‎12‎/‎2017</v>
      </c>
    </row>
    <row r="1310" spans="1:12" ht="15.75" thickBot="1" x14ac:dyDescent="0.3">
      <c r="A1310" s="16" t="s">
        <v>621</v>
      </c>
      <c r="H1310" s="41">
        <f t="shared" si="114"/>
        <v>8</v>
      </c>
      <c r="I1310" s="41" t="str">
        <f t="shared" si="115"/>
        <v/>
      </c>
      <c r="J1310" s="41">
        <f t="shared" si="116"/>
        <v>0</v>
      </c>
      <c r="K1310" s="41" t="str">
        <f t="shared" si="117"/>
        <v>erminée</v>
      </c>
      <c r="L1310" s="41" t="str">
        <f t="shared" si="118"/>
        <v/>
      </c>
    </row>
    <row r="1311" spans="1:12" ht="15.75" thickBot="1" x14ac:dyDescent="0.3">
      <c r="A1311" s="17" t="s">
        <v>1657</v>
      </c>
      <c r="H1311" s="41">
        <f t="shared" si="114"/>
        <v>91</v>
      </c>
      <c r="I1311" s="41" t="str">
        <f t="shared" si="115"/>
        <v>#00001167</v>
      </c>
      <c r="J1311" s="41">
        <f t="shared" si="116"/>
        <v>9</v>
      </c>
      <c r="K1311" s="41" t="str">
        <f t="shared" si="117"/>
        <v xml:space="preserve">‎05‎/‎12‎/‎2017, ‎08‎:‎23‎:‎08 jean luc cebe jean-luc.cebe@actemium.com 1 €39.50 </v>
      </c>
      <c r="L1311" s="41" t="str">
        <f t="shared" si="118"/>
        <v>‎05‎/‎12‎/‎2017</v>
      </c>
    </row>
    <row r="1312" spans="1:12" ht="15.75" thickBot="1" x14ac:dyDescent="0.3">
      <c r="A1312" s="16" t="s">
        <v>621</v>
      </c>
      <c r="H1312" s="41">
        <f t="shared" si="114"/>
        <v>8</v>
      </c>
      <c r="I1312" s="41" t="str">
        <f t="shared" si="115"/>
        <v/>
      </c>
      <c r="J1312" s="41">
        <f t="shared" si="116"/>
        <v>0</v>
      </c>
      <c r="K1312" s="41" t="str">
        <f t="shared" si="117"/>
        <v>erminée</v>
      </c>
      <c r="L1312" s="41" t="str">
        <f t="shared" si="118"/>
        <v/>
      </c>
    </row>
    <row r="1313" spans="1:12" ht="15.75" thickBot="1" x14ac:dyDescent="0.3">
      <c r="A1313" s="17" t="s">
        <v>1658</v>
      </c>
      <c r="H1313" s="41">
        <f t="shared" si="114"/>
        <v>92</v>
      </c>
      <c r="I1313" s="41" t="str">
        <f t="shared" si="115"/>
        <v>#00001166</v>
      </c>
      <c r="J1313" s="41">
        <f t="shared" si="116"/>
        <v>9</v>
      </c>
      <c r="K1313" s="41" t="str">
        <f t="shared" si="117"/>
        <v xml:space="preserve">‎05‎/‎12‎/‎2017, ‎07‎:‎05‎:‎15 Jean luc CEBE jean-luc.cebe@actemium.com 3 €147.79 </v>
      </c>
      <c r="L1313" s="41" t="str">
        <f t="shared" si="118"/>
        <v>‎05‎/‎12‎/‎2017</v>
      </c>
    </row>
    <row r="1314" spans="1:12" ht="15.75" thickBot="1" x14ac:dyDescent="0.3">
      <c r="A1314" s="16" t="s">
        <v>621</v>
      </c>
      <c r="H1314" s="41">
        <f t="shared" si="114"/>
        <v>8</v>
      </c>
      <c r="I1314" s="41" t="str">
        <f t="shared" si="115"/>
        <v/>
      </c>
      <c r="J1314" s="41">
        <f t="shared" si="116"/>
        <v>0</v>
      </c>
      <c r="K1314" s="41" t="str">
        <f t="shared" si="117"/>
        <v>erminée</v>
      </c>
      <c r="L1314" s="41" t="str">
        <f t="shared" si="118"/>
        <v/>
      </c>
    </row>
    <row r="1315" spans="1:12" ht="15.75" thickBot="1" x14ac:dyDescent="0.3">
      <c r="A1315" s="17" t="s">
        <v>1659</v>
      </c>
      <c r="H1315" s="41">
        <f t="shared" si="114"/>
        <v>98</v>
      </c>
      <c r="I1315" s="41" t="str">
        <f t="shared" si="115"/>
        <v>#00001165</v>
      </c>
      <c r="J1315" s="41">
        <f t="shared" si="116"/>
        <v>9</v>
      </c>
      <c r="K1315" s="41" t="str">
        <f t="shared" si="117"/>
        <v xml:space="preserve">‎04‎/‎12‎/‎2017, ‎18‎:‎06‎:‎41 vincent davantes vincent.davantes@actemium.com 1 €105.35 </v>
      </c>
      <c r="L1315" s="41" t="str">
        <f t="shared" si="118"/>
        <v>‎04‎/‎12‎/‎2017</v>
      </c>
    </row>
    <row r="1316" spans="1:12" ht="15.75" thickBot="1" x14ac:dyDescent="0.3">
      <c r="A1316" s="16" t="s">
        <v>618</v>
      </c>
      <c r="H1316" s="41">
        <f t="shared" si="114"/>
        <v>7</v>
      </c>
      <c r="I1316" s="41" t="str">
        <f t="shared" si="115"/>
        <v/>
      </c>
      <c r="J1316" s="41">
        <f t="shared" si="116"/>
        <v>0</v>
      </c>
      <c r="K1316" s="41" t="str">
        <f t="shared" si="117"/>
        <v>uverte</v>
      </c>
      <c r="L1316" s="41" t="str">
        <f t="shared" si="118"/>
        <v/>
      </c>
    </row>
    <row r="1317" spans="1:12" ht="15.75" thickBot="1" x14ac:dyDescent="0.3">
      <c r="A1317" s="17" t="s">
        <v>1660</v>
      </c>
      <c r="H1317" s="41">
        <f t="shared" si="114"/>
        <v>92</v>
      </c>
      <c r="I1317" s="41" t="str">
        <f t="shared" si="115"/>
        <v>#00001164</v>
      </c>
      <c r="J1317" s="41">
        <f t="shared" si="116"/>
        <v>9</v>
      </c>
      <c r="K1317" s="41" t="str">
        <f t="shared" si="117"/>
        <v xml:space="preserve">‎04‎/‎12‎/‎2017, ‎13‎:‎30‎:‎18 romain Vergnes romain.vergnes@actemium.com 1 €0.00 </v>
      </c>
      <c r="L1317" s="41" t="str">
        <f t="shared" si="118"/>
        <v>‎04‎/‎12‎/‎2017</v>
      </c>
    </row>
    <row r="1318" spans="1:12" ht="15.75" thickBot="1" x14ac:dyDescent="0.3">
      <c r="A1318" s="16" t="s">
        <v>621</v>
      </c>
      <c r="H1318" s="41">
        <f t="shared" si="114"/>
        <v>8</v>
      </c>
      <c r="I1318" s="41" t="str">
        <f t="shared" si="115"/>
        <v/>
      </c>
      <c r="J1318" s="41">
        <f t="shared" si="116"/>
        <v>0</v>
      </c>
      <c r="K1318" s="41" t="str">
        <f t="shared" si="117"/>
        <v>erminée</v>
      </c>
      <c r="L1318" s="41" t="str">
        <f t="shared" si="118"/>
        <v/>
      </c>
    </row>
    <row r="1319" spans="1:12" ht="15.75" thickBot="1" x14ac:dyDescent="0.3">
      <c r="A1319" s="17" t="s">
        <v>1661</v>
      </c>
      <c r="H1319" s="41">
        <f t="shared" si="114"/>
        <v>92</v>
      </c>
      <c r="I1319" s="41" t="str">
        <f t="shared" si="115"/>
        <v>#00001163</v>
      </c>
      <c r="J1319" s="41">
        <f t="shared" si="116"/>
        <v>9</v>
      </c>
      <c r="K1319" s="41" t="str">
        <f t="shared" si="117"/>
        <v xml:space="preserve">‎04‎/‎12‎/‎2017, ‎13‎:‎28‎:‎45 Romain Vergnes romain.vergnes@actemium.com 3 €0.00 </v>
      </c>
      <c r="L1319" s="41" t="str">
        <f t="shared" si="118"/>
        <v>‎04‎/‎12‎/‎2017</v>
      </c>
    </row>
    <row r="1320" spans="1:12" ht="15.75" thickBot="1" x14ac:dyDescent="0.3">
      <c r="A1320" s="16" t="s">
        <v>618</v>
      </c>
      <c r="H1320" s="41">
        <f t="shared" si="114"/>
        <v>7</v>
      </c>
      <c r="I1320" s="41" t="str">
        <f t="shared" si="115"/>
        <v/>
      </c>
      <c r="J1320" s="41">
        <f t="shared" si="116"/>
        <v>0</v>
      </c>
      <c r="K1320" s="41" t="str">
        <f t="shared" si="117"/>
        <v>uverte</v>
      </c>
      <c r="L1320" s="41" t="str">
        <f t="shared" si="118"/>
        <v/>
      </c>
    </row>
    <row r="1321" spans="1:12" ht="15.75" thickBot="1" x14ac:dyDescent="0.3">
      <c r="A1321" s="17" t="s">
        <v>1662</v>
      </c>
      <c r="H1321" s="41">
        <f t="shared" si="114"/>
        <v>95</v>
      </c>
      <c r="I1321" s="41" t="str">
        <f t="shared" si="115"/>
        <v>#00001162</v>
      </c>
      <c r="J1321" s="41">
        <f t="shared" si="116"/>
        <v>9</v>
      </c>
      <c r="K1321" s="41" t="str">
        <f t="shared" si="117"/>
        <v xml:space="preserve">‎01‎/‎12‎/‎2017, ‎08‎:‎18‎:‎51 stephane delmas stephane.delmas@actemium.com 1 €38.28 </v>
      </c>
      <c r="L1321" s="41" t="str">
        <f t="shared" si="118"/>
        <v>‎01‎/‎12‎/‎2017</v>
      </c>
    </row>
    <row r="1322" spans="1:12" ht="15.75" thickBot="1" x14ac:dyDescent="0.3">
      <c r="A1322" s="16" t="s">
        <v>621</v>
      </c>
      <c r="H1322" s="41">
        <f t="shared" si="114"/>
        <v>8</v>
      </c>
      <c r="I1322" s="41" t="str">
        <f t="shared" si="115"/>
        <v/>
      </c>
      <c r="J1322" s="41">
        <f t="shared" si="116"/>
        <v>0</v>
      </c>
      <c r="K1322" s="41" t="str">
        <f t="shared" si="117"/>
        <v>erminée</v>
      </c>
      <c r="L1322" s="41" t="str">
        <f t="shared" si="118"/>
        <v/>
      </c>
    </row>
    <row r="1323" spans="1:12" ht="15.75" thickBot="1" x14ac:dyDescent="0.3">
      <c r="A1323" s="17" t="s">
        <v>1663</v>
      </c>
      <c r="H1323" s="41">
        <f t="shared" si="114"/>
        <v>95</v>
      </c>
      <c r="I1323" s="41" t="str">
        <f t="shared" si="115"/>
        <v>#00001161</v>
      </c>
      <c r="J1323" s="41">
        <f t="shared" si="116"/>
        <v>9</v>
      </c>
      <c r="K1323" s="41" t="str">
        <f t="shared" si="117"/>
        <v xml:space="preserve">‎30‎/‎11‎/‎2017, ‎11‎:‎36‎:‎44 stephane delmas stephane.delmas@actemium.com 2 €65.25 </v>
      </c>
      <c r="L1323" s="41" t="str">
        <f t="shared" si="118"/>
        <v>‎30‎/‎11‎/‎2017</v>
      </c>
    </row>
    <row r="1324" spans="1:12" ht="15.75" thickBot="1" x14ac:dyDescent="0.3">
      <c r="A1324" s="16" t="s">
        <v>621</v>
      </c>
      <c r="H1324" s="41">
        <f t="shared" si="114"/>
        <v>8</v>
      </c>
      <c r="I1324" s="41" t="str">
        <f t="shared" si="115"/>
        <v/>
      </c>
      <c r="J1324" s="41">
        <f t="shared" si="116"/>
        <v>0</v>
      </c>
      <c r="K1324" s="41" t="str">
        <f t="shared" si="117"/>
        <v>erminée</v>
      </c>
      <c r="L1324" s="41" t="str">
        <f t="shared" si="118"/>
        <v/>
      </c>
    </row>
    <row r="1325" spans="1:12" ht="15.75" thickBot="1" x14ac:dyDescent="0.3">
      <c r="A1325" s="17" t="s">
        <v>1664</v>
      </c>
      <c r="H1325" s="41">
        <f t="shared" si="114"/>
        <v>99</v>
      </c>
      <c r="I1325" s="41" t="str">
        <f t="shared" si="115"/>
        <v>#00001160</v>
      </c>
      <c r="J1325" s="41">
        <f t="shared" si="116"/>
        <v>9</v>
      </c>
      <c r="K1325" s="41" t="str">
        <f t="shared" si="117"/>
        <v xml:space="preserve">‎30‎/‎11‎/‎2017, ‎09‎:‎32‎:‎11 Johan DIJOUX tristan.calmelly.external@airbus.com 2 €0.00 </v>
      </c>
      <c r="L1325" s="41" t="str">
        <f t="shared" si="118"/>
        <v>‎30‎/‎11‎/‎2017</v>
      </c>
    </row>
    <row r="1326" spans="1:12" ht="15.75" thickBot="1" x14ac:dyDescent="0.3">
      <c r="A1326" s="16" t="s">
        <v>618</v>
      </c>
      <c r="H1326" s="41">
        <f t="shared" si="114"/>
        <v>7</v>
      </c>
      <c r="I1326" s="41" t="str">
        <f t="shared" si="115"/>
        <v/>
      </c>
      <c r="J1326" s="41">
        <f t="shared" si="116"/>
        <v>0</v>
      </c>
      <c r="K1326" s="41" t="str">
        <f t="shared" si="117"/>
        <v>uverte</v>
      </c>
      <c r="L1326" s="41" t="str">
        <f t="shared" si="118"/>
        <v/>
      </c>
    </row>
    <row r="1327" spans="1:12" ht="15.75" thickBot="1" x14ac:dyDescent="0.3">
      <c r="A1327" s="17" t="s">
        <v>1665</v>
      </c>
      <c r="H1327" s="41">
        <f t="shared" si="114"/>
        <v>103</v>
      </c>
      <c r="I1327" s="41" t="str">
        <f t="shared" si="115"/>
        <v>#00001159</v>
      </c>
      <c r="J1327" s="41">
        <f t="shared" si="116"/>
        <v>9</v>
      </c>
      <c r="K1327" s="41" t="str">
        <f t="shared" si="117"/>
        <v xml:space="preserve">‎30‎/‎11‎/‎2017, ‎09‎:‎01‎:‎10 Tristan CALMELLY tristan.calmelly.external@airbus.com 1 €0.00 </v>
      </c>
      <c r="L1327" s="41" t="str">
        <f t="shared" si="118"/>
        <v>‎30‎/‎11‎/‎2017</v>
      </c>
    </row>
    <row r="1328" spans="1:12" ht="15.75" thickBot="1" x14ac:dyDescent="0.3">
      <c r="A1328" s="16" t="s">
        <v>621</v>
      </c>
      <c r="H1328" s="41">
        <f t="shared" si="114"/>
        <v>8</v>
      </c>
      <c r="I1328" s="41" t="str">
        <f t="shared" si="115"/>
        <v/>
      </c>
      <c r="J1328" s="41">
        <f t="shared" si="116"/>
        <v>0</v>
      </c>
      <c r="K1328" s="41" t="str">
        <f t="shared" si="117"/>
        <v>erminée</v>
      </c>
      <c r="L1328" s="41" t="str">
        <f t="shared" si="118"/>
        <v/>
      </c>
    </row>
    <row r="1329" spans="1:12" ht="15.75" thickBot="1" x14ac:dyDescent="0.3">
      <c r="A1329" s="17" t="s">
        <v>1666</v>
      </c>
      <c r="H1329" s="41">
        <f t="shared" si="114"/>
        <v>104</v>
      </c>
      <c r="I1329" s="41" t="str">
        <f t="shared" si="115"/>
        <v>#00001158</v>
      </c>
      <c r="J1329" s="41">
        <f t="shared" si="116"/>
        <v>9</v>
      </c>
      <c r="K1329" s="41" t="str">
        <f t="shared" si="117"/>
        <v xml:space="preserve">‎29‎/‎11‎/‎2017, ‎16‎:‎57‎:‎50 Tristan CALMELLY tristan.calmelly.external@airbus.com 4 €25.34 </v>
      </c>
      <c r="L1329" s="41" t="str">
        <f t="shared" si="118"/>
        <v>‎29‎/‎11‎/‎2017</v>
      </c>
    </row>
    <row r="1330" spans="1:12" ht="15.75" thickBot="1" x14ac:dyDescent="0.3">
      <c r="A1330" s="16" t="s">
        <v>621</v>
      </c>
      <c r="H1330" s="41">
        <f t="shared" si="114"/>
        <v>8</v>
      </c>
      <c r="I1330" s="41" t="str">
        <f t="shared" si="115"/>
        <v/>
      </c>
      <c r="J1330" s="41">
        <f t="shared" si="116"/>
        <v>0</v>
      </c>
      <c r="K1330" s="41" t="str">
        <f t="shared" si="117"/>
        <v>erminée</v>
      </c>
      <c r="L1330" s="41" t="str">
        <f t="shared" si="118"/>
        <v/>
      </c>
    </row>
    <row r="1331" spans="1:12" ht="15.75" thickBot="1" x14ac:dyDescent="0.3">
      <c r="A1331" s="17" t="s">
        <v>1667</v>
      </c>
      <c r="H1331" s="41">
        <f t="shared" si="114"/>
        <v>94</v>
      </c>
      <c r="I1331" s="41" t="str">
        <f t="shared" si="115"/>
        <v>#00001157</v>
      </c>
      <c r="J1331" s="41">
        <f t="shared" si="116"/>
        <v>9</v>
      </c>
      <c r="K1331" s="41" t="str">
        <f t="shared" si="117"/>
        <v xml:space="preserve">‎28‎/‎11‎/‎2017, ‎16‎:‎42‎:‎44 EMMANUEL GRIGNON grignon.emmanuel@gmail.com 1 €60.00 </v>
      </c>
      <c r="L1331" s="41" t="str">
        <f t="shared" si="118"/>
        <v>‎28‎/‎11‎/‎2017</v>
      </c>
    </row>
    <row r="1332" spans="1:12" ht="15.75" thickBot="1" x14ac:dyDescent="0.3">
      <c r="A1332" s="16" t="s">
        <v>621</v>
      </c>
      <c r="H1332" s="41">
        <f t="shared" si="114"/>
        <v>8</v>
      </c>
      <c r="I1332" s="41" t="str">
        <f t="shared" si="115"/>
        <v/>
      </c>
      <c r="J1332" s="41">
        <f t="shared" si="116"/>
        <v>0</v>
      </c>
      <c r="K1332" s="41" t="str">
        <f t="shared" si="117"/>
        <v>erminée</v>
      </c>
      <c r="L1332" s="41" t="str">
        <f t="shared" si="118"/>
        <v/>
      </c>
    </row>
    <row r="1333" spans="1:12" ht="15.75" thickBot="1" x14ac:dyDescent="0.3">
      <c r="A1333" s="17" t="s">
        <v>1668</v>
      </c>
      <c r="H1333" s="41">
        <f t="shared" si="114"/>
        <v>104</v>
      </c>
      <c r="I1333" s="41" t="str">
        <f t="shared" si="115"/>
        <v>#00001156</v>
      </c>
      <c r="J1333" s="41">
        <f t="shared" si="116"/>
        <v>9</v>
      </c>
      <c r="K1333" s="41" t="str">
        <f t="shared" si="117"/>
        <v xml:space="preserve">‎27‎/‎11‎/‎2017, ‎16‎:‎30‎:‎24 alexandre mourembles alexandre.mourembles@actemium.com 1 €0.00 </v>
      </c>
      <c r="L1333" s="41" t="str">
        <f t="shared" si="118"/>
        <v>‎27‎/‎11‎/‎2017</v>
      </c>
    </row>
    <row r="1334" spans="1:12" ht="15.75" thickBot="1" x14ac:dyDescent="0.3">
      <c r="A1334" s="16" t="s">
        <v>621</v>
      </c>
      <c r="H1334" s="41">
        <f t="shared" si="114"/>
        <v>8</v>
      </c>
      <c r="I1334" s="41" t="str">
        <f t="shared" si="115"/>
        <v/>
      </c>
      <c r="J1334" s="41">
        <f t="shared" si="116"/>
        <v>0</v>
      </c>
      <c r="K1334" s="41" t="str">
        <f t="shared" si="117"/>
        <v>erminée</v>
      </c>
      <c r="L1334" s="41" t="str">
        <f t="shared" si="118"/>
        <v/>
      </c>
    </row>
    <row r="1335" spans="1:12" ht="15.75" thickBot="1" x14ac:dyDescent="0.3">
      <c r="A1335" s="17" t="s">
        <v>1669</v>
      </c>
      <c r="H1335" s="41">
        <f t="shared" si="114"/>
        <v>94</v>
      </c>
      <c r="I1335" s="41" t="str">
        <f t="shared" si="115"/>
        <v>#00001155</v>
      </c>
      <c r="J1335" s="41">
        <f t="shared" si="116"/>
        <v>9</v>
      </c>
      <c r="K1335" s="41" t="str">
        <f t="shared" si="117"/>
        <v xml:space="preserve">‎27‎/‎11‎/‎2017, ‎10‎:‎18‎:‎04 Romain. Vergnes romain.vergnes@actemium.com 1 €45.67 </v>
      </c>
      <c r="L1335" s="41" t="str">
        <f t="shared" si="118"/>
        <v>‎27‎/‎11‎/‎2017</v>
      </c>
    </row>
    <row r="1336" spans="1:12" ht="15.75" thickBot="1" x14ac:dyDescent="0.3">
      <c r="A1336" s="16" t="s">
        <v>621</v>
      </c>
      <c r="H1336" s="41">
        <f t="shared" si="114"/>
        <v>8</v>
      </c>
      <c r="I1336" s="41" t="str">
        <f t="shared" si="115"/>
        <v/>
      </c>
      <c r="J1336" s="41">
        <f t="shared" si="116"/>
        <v>0</v>
      </c>
      <c r="K1336" s="41" t="str">
        <f t="shared" si="117"/>
        <v>erminée</v>
      </c>
      <c r="L1336" s="41" t="str">
        <f t="shared" si="118"/>
        <v/>
      </c>
    </row>
    <row r="1337" spans="1:12" ht="15.75" thickBot="1" x14ac:dyDescent="0.3">
      <c r="A1337" s="17" t="s">
        <v>1670</v>
      </c>
      <c r="H1337" s="41">
        <f t="shared" si="114"/>
        <v>96</v>
      </c>
      <c r="I1337" s="41" t="str">
        <f t="shared" si="115"/>
        <v>#00001154</v>
      </c>
      <c r="J1337" s="41">
        <f t="shared" si="116"/>
        <v>9</v>
      </c>
      <c r="K1337" s="41" t="str">
        <f t="shared" si="117"/>
        <v xml:space="preserve">‎24‎/‎11‎/‎2017, ‎17‎:‎42‎:‎21 sébastien dasque sebastien.dasque@actemium.com 1 €0.00 </v>
      </c>
      <c r="L1337" s="41" t="str">
        <f t="shared" si="118"/>
        <v>‎24‎/‎11‎/‎2017</v>
      </c>
    </row>
    <row r="1338" spans="1:12" ht="15.75" thickBot="1" x14ac:dyDescent="0.3">
      <c r="A1338" s="16" t="s">
        <v>621</v>
      </c>
      <c r="H1338" s="41">
        <f t="shared" si="114"/>
        <v>8</v>
      </c>
      <c r="I1338" s="41" t="str">
        <f t="shared" si="115"/>
        <v/>
      </c>
      <c r="J1338" s="41">
        <f t="shared" si="116"/>
        <v>0</v>
      </c>
      <c r="K1338" s="41" t="str">
        <f t="shared" si="117"/>
        <v>erminée</v>
      </c>
      <c r="L1338" s="41" t="str">
        <f t="shared" si="118"/>
        <v/>
      </c>
    </row>
    <row r="1339" spans="1:12" ht="15.75" thickBot="1" x14ac:dyDescent="0.3">
      <c r="A1339" s="17" t="s">
        <v>1671</v>
      </c>
      <c r="H1339" s="41">
        <f t="shared" si="114"/>
        <v>106</v>
      </c>
      <c r="I1339" s="41" t="str">
        <f t="shared" si="115"/>
        <v>#00001153</v>
      </c>
      <c r="J1339" s="41">
        <f t="shared" si="116"/>
        <v>9</v>
      </c>
      <c r="K1339" s="41" t="str">
        <f t="shared" si="117"/>
        <v xml:space="preserve">‎24‎/‎11‎/‎2017, ‎08‎:‎52‎:‎33 alexandre mourembles alexandre.mourembles@actemium.com 1 €111.30 </v>
      </c>
      <c r="L1339" s="41" t="str">
        <f t="shared" si="118"/>
        <v>‎24‎/‎11‎/‎2017</v>
      </c>
    </row>
    <row r="1340" spans="1:12" ht="15.75" thickBot="1" x14ac:dyDescent="0.3">
      <c r="A1340" s="16" t="s">
        <v>621</v>
      </c>
      <c r="H1340" s="41">
        <f t="shared" si="114"/>
        <v>8</v>
      </c>
      <c r="I1340" s="41" t="str">
        <f t="shared" si="115"/>
        <v/>
      </c>
      <c r="J1340" s="41">
        <f t="shared" si="116"/>
        <v>0</v>
      </c>
      <c r="K1340" s="41" t="str">
        <f t="shared" si="117"/>
        <v>erminée</v>
      </c>
      <c r="L1340" s="41" t="str">
        <f t="shared" si="118"/>
        <v/>
      </c>
    </row>
    <row r="1341" spans="1:12" ht="15.75" thickBot="1" x14ac:dyDescent="0.3">
      <c r="A1341" s="17" t="s">
        <v>1672</v>
      </c>
      <c r="H1341" s="41">
        <f t="shared" si="114"/>
        <v>100</v>
      </c>
      <c r="I1341" s="41" t="str">
        <f t="shared" si="115"/>
        <v>#00001152</v>
      </c>
      <c r="J1341" s="41">
        <f t="shared" si="116"/>
        <v>9</v>
      </c>
      <c r="K1341" s="41" t="str">
        <f t="shared" si="117"/>
        <v xml:space="preserve">‎23‎/‎11‎/‎2017, ‎17‎:‎34‎:‎54 Guillaume Montoya guillaume.montoya@actemium.com 3 €121.77 </v>
      </c>
      <c r="L1341" s="41" t="str">
        <f t="shared" si="118"/>
        <v>‎23‎/‎11‎/‎2017</v>
      </c>
    </row>
    <row r="1342" spans="1:12" ht="15.75" thickBot="1" x14ac:dyDescent="0.3">
      <c r="A1342" s="16" t="s">
        <v>618</v>
      </c>
      <c r="H1342" s="41">
        <f t="shared" si="114"/>
        <v>7</v>
      </c>
      <c r="I1342" s="41" t="str">
        <f t="shared" si="115"/>
        <v/>
      </c>
      <c r="J1342" s="41">
        <f t="shared" si="116"/>
        <v>0</v>
      </c>
      <c r="K1342" s="41" t="str">
        <f t="shared" si="117"/>
        <v>uverte</v>
      </c>
      <c r="L1342" s="41" t="str">
        <f t="shared" si="118"/>
        <v/>
      </c>
    </row>
    <row r="1343" spans="1:12" ht="15.75" thickBot="1" x14ac:dyDescent="0.3">
      <c r="A1343" s="17" t="s">
        <v>1673</v>
      </c>
      <c r="H1343" s="41">
        <f t="shared" si="114"/>
        <v>97</v>
      </c>
      <c r="I1343" s="41" t="str">
        <f t="shared" si="115"/>
        <v>#00001151</v>
      </c>
      <c r="J1343" s="41">
        <f t="shared" si="116"/>
        <v>9</v>
      </c>
      <c r="K1343" s="41" t="str">
        <f t="shared" si="117"/>
        <v xml:space="preserve">‎22‎/‎11‎/‎2017, ‎07‎:‎32‎:‎37 stephane mirouze stephane.mirouze@actemium.com 2 €74.20 </v>
      </c>
      <c r="L1343" s="41" t="str">
        <f t="shared" si="118"/>
        <v>‎22‎/‎11‎/‎2017</v>
      </c>
    </row>
    <row r="1344" spans="1:12" ht="15.75" thickBot="1" x14ac:dyDescent="0.3">
      <c r="A1344" s="16" t="s">
        <v>621</v>
      </c>
      <c r="H1344" s="41">
        <f t="shared" si="114"/>
        <v>8</v>
      </c>
      <c r="I1344" s="41" t="str">
        <f t="shared" si="115"/>
        <v/>
      </c>
      <c r="J1344" s="41">
        <f t="shared" si="116"/>
        <v>0</v>
      </c>
      <c r="K1344" s="41" t="str">
        <f t="shared" si="117"/>
        <v>erminée</v>
      </c>
      <c r="L1344" s="41" t="str">
        <f t="shared" si="118"/>
        <v/>
      </c>
    </row>
    <row r="1345" spans="1:12" ht="15.75" thickBot="1" x14ac:dyDescent="0.3">
      <c r="A1345" s="17" t="s">
        <v>1674</v>
      </c>
      <c r="H1345" s="41">
        <f t="shared" si="114"/>
        <v>97</v>
      </c>
      <c r="I1345" s="41" t="str">
        <f t="shared" si="115"/>
        <v>#00001150</v>
      </c>
      <c r="J1345" s="41">
        <f t="shared" si="116"/>
        <v>9</v>
      </c>
      <c r="K1345" s="41" t="str">
        <f t="shared" si="117"/>
        <v xml:space="preserve">‎21‎/‎11‎/‎2017, ‎17‎:‎31‎:‎50 vincent davantes vincent.davantes@actemium.com 2 €60.00 </v>
      </c>
      <c r="L1345" s="41" t="str">
        <f t="shared" si="118"/>
        <v>‎21‎/‎11‎/‎2017</v>
      </c>
    </row>
    <row r="1346" spans="1:12" ht="15.75" thickBot="1" x14ac:dyDescent="0.3">
      <c r="A1346" s="16" t="s">
        <v>621</v>
      </c>
      <c r="H1346" s="41">
        <f t="shared" si="114"/>
        <v>8</v>
      </c>
      <c r="I1346" s="41" t="str">
        <f t="shared" si="115"/>
        <v/>
      </c>
      <c r="J1346" s="41">
        <f t="shared" si="116"/>
        <v>0</v>
      </c>
      <c r="K1346" s="41" t="str">
        <f t="shared" si="117"/>
        <v>erminée</v>
      </c>
      <c r="L1346" s="41" t="str">
        <f t="shared" si="118"/>
        <v/>
      </c>
    </row>
    <row r="1347" spans="1:12" ht="15.75" thickBot="1" x14ac:dyDescent="0.3">
      <c r="A1347" s="17" t="s">
        <v>1675</v>
      </c>
      <c r="H1347" s="41">
        <f t="shared" si="114"/>
        <v>96</v>
      </c>
      <c r="I1347" s="41" t="str">
        <f t="shared" si="115"/>
        <v>#00001149</v>
      </c>
      <c r="J1347" s="41">
        <f t="shared" si="116"/>
        <v>9</v>
      </c>
      <c r="K1347" s="41" t="str">
        <f t="shared" si="117"/>
        <v xml:space="preserve">‎21‎/‎11‎/‎2017, ‎09‎:‎14‎:‎22 Sébastien Dasque Sebastien.DASQUE@actemium.com 6 €0.00 </v>
      </c>
      <c r="L1347" s="41" t="str">
        <f t="shared" si="118"/>
        <v>‎21‎/‎11‎/‎2017</v>
      </c>
    </row>
    <row r="1348" spans="1:12" ht="15.75" thickBot="1" x14ac:dyDescent="0.3">
      <c r="A1348" s="16" t="s">
        <v>621</v>
      </c>
      <c r="H1348" s="41">
        <f t="shared" si="114"/>
        <v>8</v>
      </c>
      <c r="I1348" s="41" t="str">
        <f t="shared" si="115"/>
        <v/>
      </c>
      <c r="J1348" s="41">
        <f t="shared" si="116"/>
        <v>0</v>
      </c>
      <c r="K1348" s="41" t="str">
        <f t="shared" si="117"/>
        <v>erminée</v>
      </c>
      <c r="L1348" s="41" t="str">
        <f t="shared" si="118"/>
        <v/>
      </c>
    </row>
    <row r="1349" spans="1:12" ht="15.75" thickBot="1" x14ac:dyDescent="0.3">
      <c r="A1349" s="17" t="s">
        <v>1676</v>
      </c>
      <c r="H1349" s="41">
        <f t="shared" si="114"/>
        <v>94</v>
      </c>
      <c r="I1349" s="41" t="str">
        <f t="shared" si="115"/>
        <v>#00001148</v>
      </c>
      <c r="J1349" s="41">
        <f t="shared" si="116"/>
        <v>9</v>
      </c>
      <c r="K1349" s="41" t="str">
        <f t="shared" si="117"/>
        <v xml:space="preserve">‎20‎/‎11‎/‎2017, ‎14‎:‎55‎:‎30 Stéphane Delmas maintenance.dga@actemium.com 4 €0.00 </v>
      </c>
      <c r="L1349" s="41" t="str">
        <f t="shared" si="118"/>
        <v>‎20‎/‎11‎/‎2017</v>
      </c>
    </row>
    <row r="1350" spans="1:12" ht="15.75" thickBot="1" x14ac:dyDescent="0.3">
      <c r="A1350" s="16" t="s">
        <v>621</v>
      </c>
      <c r="H1350" s="41">
        <f t="shared" si="114"/>
        <v>8</v>
      </c>
      <c r="I1350" s="41" t="str">
        <f t="shared" si="115"/>
        <v/>
      </c>
      <c r="J1350" s="41">
        <f t="shared" si="116"/>
        <v>0</v>
      </c>
      <c r="K1350" s="41" t="str">
        <f t="shared" si="117"/>
        <v>erminée</v>
      </c>
      <c r="L1350" s="41" t="str">
        <f t="shared" si="118"/>
        <v/>
      </c>
    </row>
    <row r="1351" spans="1:12" ht="15.75" thickBot="1" x14ac:dyDescent="0.3">
      <c r="A1351" s="17" t="s">
        <v>1677</v>
      </c>
      <c r="H1351" s="41">
        <f t="shared" si="114"/>
        <v>112</v>
      </c>
      <c r="I1351" s="41" t="str">
        <f t="shared" si="115"/>
        <v>#00001147</v>
      </c>
      <c r="J1351" s="41">
        <f t="shared" si="116"/>
        <v>9</v>
      </c>
      <c r="K1351" s="41" t="str">
        <f t="shared" si="117"/>
        <v xml:space="preserve">‎20‎/‎11‎/‎2017, ‎09‎:‎08‎:‎27 eric sanchez-clary eric.sanchez-clary.external@airbus.com 16 €2,258.34 </v>
      </c>
      <c r="L1351" s="41" t="str">
        <f t="shared" si="118"/>
        <v>‎20‎/‎11‎/‎2017</v>
      </c>
    </row>
    <row r="1352" spans="1:12" ht="15.75" thickBot="1" x14ac:dyDescent="0.3">
      <c r="A1352" s="16" t="s">
        <v>621</v>
      </c>
      <c r="H1352" s="41">
        <f t="shared" si="114"/>
        <v>8</v>
      </c>
      <c r="I1352" s="41" t="str">
        <f t="shared" si="115"/>
        <v/>
      </c>
      <c r="J1352" s="41">
        <f t="shared" si="116"/>
        <v>0</v>
      </c>
      <c r="K1352" s="41" t="str">
        <f t="shared" si="117"/>
        <v>erminée</v>
      </c>
      <c r="L1352" s="41" t="str">
        <f t="shared" si="118"/>
        <v/>
      </c>
    </row>
    <row r="1353" spans="1:12" ht="15.75" thickBot="1" x14ac:dyDescent="0.3">
      <c r="A1353" s="17" t="s">
        <v>1678</v>
      </c>
      <c r="H1353" s="41">
        <f t="shared" si="114"/>
        <v>104</v>
      </c>
      <c r="I1353" s="41" t="str">
        <f t="shared" si="115"/>
        <v>#00001146</v>
      </c>
      <c r="J1353" s="41">
        <f t="shared" si="116"/>
        <v>9</v>
      </c>
      <c r="K1353" s="41" t="str">
        <f t="shared" si="117"/>
        <v xml:space="preserve">‎16‎/‎11‎/‎2017, ‎10‎:‎23‎:‎43 Tristan Calmelly tristan.calmelly.external@airbus.com 1 €64.50 </v>
      </c>
      <c r="L1353" s="41" t="str">
        <f t="shared" si="118"/>
        <v>‎16‎/‎11‎/‎2017</v>
      </c>
    </row>
    <row r="1354" spans="1:12" ht="15.75" thickBot="1" x14ac:dyDescent="0.3">
      <c r="A1354" s="16" t="s">
        <v>621</v>
      </c>
      <c r="H1354" s="41">
        <f t="shared" si="114"/>
        <v>8</v>
      </c>
      <c r="I1354" s="41" t="str">
        <f t="shared" si="115"/>
        <v/>
      </c>
      <c r="J1354" s="41">
        <f t="shared" si="116"/>
        <v>0</v>
      </c>
      <c r="K1354" s="41" t="str">
        <f t="shared" si="117"/>
        <v>erminée</v>
      </c>
      <c r="L1354" s="41" t="str">
        <f t="shared" si="118"/>
        <v/>
      </c>
    </row>
    <row r="1355" spans="1:12" ht="15.75" thickBot="1" x14ac:dyDescent="0.3">
      <c r="A1355" s="17" t="s">
        <v>1679</v>
      </c>
      <c r="H1355" s="41">
        <f t="shared" si="114"/>
        <v>103</v>
      </c>
      <c r="I1355" s="41" t="str">
        <f t="shared" si="115"/>
        <v>#00001145</v>
      </c>
      <c r="J1355" s="41">
        <f t="shared" si="116"/>
        <v>9</v>
      </c>
      <c r="K1355" s="41" t="str">
        <f t="shared" si="117"/>
        <v xml:space="preserve">‎15‎/‎11‎/‎2017, ‎16‎:‎23‎:‎49 Tristan CALMELLY tristan.calmelly.external@airbus.com 2 €0.00 </v>
      </c>
      <c r="L1355" s="41" t="str">
        <f t="shared" si="118"/>
        <v>‎15‎/‎11‎/‎2017</v>
      </c>
    </row>
    <row r="1356" spans="1:12" ht="15.75" thickBot="1" x14ac:dyDescent="0.3">
      <c r="A1356" s="16" t="s">
        <v>621</v>
      </c>
      <c r="H1356" s="41">
        <f t="shared" si="114"/>
        <v>8</v>
      </c>
      <c r="I1356" s="41" t="str">
        <f t="shared" si="115"/>
        <v/>
      </c>
      <c r="J1356" s="41">
        <f t="shared" si="116"/>
        <v>0</v>
      </c>
      <c r="K1356" s="41" t="str">
        <f t="shared" si="117"/>
        <v>erminée</v>
      </c>
      <c r="L1356" s="41" t="str">
        <f t="shared" si="118"/>
        <v/>
      </c>
    </row>
    <row r="1357" spans="1:12" ht="15.75" thickBot="1" x14ac:dyDescent="0.3">
      <c r="A1357" s="17" t="s">
        <v>1680</v>
      </c>
      <c r="H1357" s="41">
        <f t="shared" si="114"/>
        <v>103</v>
      </c>
      <c r="I1357" s="41" t="str">
        <f t="shared" si="115"/>
        <v>#00001144</v>
      </c>
      <c r="J1357" s="41">
        <f t="shared" si="116"/>
        <v>9</v>
      </c>
      <c r="K1357" s="41" t="str">
        <f t="shared" si="117"/>
        <v xml:space="preserve">‎15‎/‎11‎/‎2017, ‎16‎:‎04‎:‎53 Tristan CALMELLY tristan.calmelly.external@airbus.com 2 €0.00 </v>
      </c>
      <c r="L1357" s="41" t="str">
        <f t="shared" si="118"/>
        <v>‎15‎/‎11‎/‎2017</v>
      </c>
    </row>
    <row r="1358" spans="1:12" ht="15.75" thickBot="1" x14ac:dyDescent="0.3">
      <c r="A1358" s="16" t="s">
        <v>621</v>
      </c>
      <c r="H1358" s="41">
        <f t="shared" si="114"/>
        <v>8</v>
      </c>
      <c r="I1358" s="41" t="str">
        <f t="shared" si="115"/>
        <v/>
      </c>
      <c r="J1358" s="41">
        <f t="shared" si="116"/>
        <v>0</v>
      </c>
      <c r="K1358" s="41" t="str">
        <f t="shared" si="117"/>
        <v>erminée</v>
      </c>
      <c r="L1358" s="41" t="str">
        <f t="shared" si="118"/>
        <v/>
      </c>
    </row>
    <row r="1359" spans="1:12" ht="15.75" thickBot="1" x14ac:dyDescent="0.3">
      <c r="A1359" s="17" t="s">
        <v>1681</v>
      </c>
      <c r="H1359" s="41">
        <f t="shared" si="114"/>
        <v>89</v>
      </c>
      <c r="I1359" s="41" t="str">
        <f t="shared" si="115"/>
        <v>#00001143</v>
      </c>
      <c r="J1359" s="41">
        <f t="shared" si="116"/>
        <v>9</v>
      </c>
      <c r="K1359" s="41" t="str">
        <f t="shared" si="117"/>
        <v xml:space="preserve">‎15‎/‎11‎/‎2017, ‎15‎:‎03‎:‎52 Karl HUMBERT karl.humbert@actemium.com 2 €49.27 </v>
      </c>
      <c r="L1359" s="41" t="str">
        <f t="shared" si="118"/>
        <v>‎15‎/‎11‎/‎2017</v>
      </c>
    </row>
    <row r="1360" spans="1:12" ht="15.75" thickBot="1" x14ac:dyDescent="0.3">
      <c r="A1360" s="16" t="s">
        <v>621</v>
      </c>
      <c r="H1360" s="41">
        <f t="shared" si="114"/>
        <v>8</v>
      </c>
      <c r="I1360" s="41" t="str">
        <f t="shared" si="115"/>
        <v/>
      </c>
      <c r="J1360" s="41">
        <f t="shared" si="116"/>
        <v>0</v>
      </c>
      <c r="K1360" s="41" t="str">
        <f t="shared" si="117"/>
        <v>erminée</v>
      </c>
      <c r="L1360" s="41" t="str">
        <f t="shared" si="118"/>
        <v/>
      </c>
    </row>
    <row r="1361" spans="1:12" ht="15.75" thickBot="1" x14ac:dyDescent="0.3">
      <c r="A1361" s="17" t="s">
        <v>1682</v>
      </c>
      <c r="H1361" s="41">
        <f t="shared" si="114"/>
        <v>97</v>
      </c>
      <c r="I1361" s="41" t="str">
        <f t="shared" si="115"/>
        <v>#00001142</v>
      </c>
      <c r="J1361" s="41">
        <f t="shared" si="116"/>
        <v>9</v>
      </c>
      <c r="K1361" s="41" t="str">
        <f t="shared" si="117"/>
        <v xml:space="preserve">‎15‎/‎11‎/‎2017, ‎13‎:‎20‎:‎20 stephane mirouze stephane.mirouze@actemium.com 1 €48.91 </v>
      </c>
      <c r="L1361" s="41" t="str">
        <f t="shared" si="118"/>
        <v>‎15‎/‎11‎/‎2017</v>
      </c>
    </row>
    <row r="1362" spans="1:12" ht="15.75" thickBot="1" x14ac:dyDescent="0.3">
      <c r="A1362" s="16" t="s">
        <v>621</v>
      </c>
      <c r="H1362" s="41">
        <f t="shared" si="114"/>
        <v>8</v>
      </c>
      <c r="I1362" s="41" t="str">
        <f t="shared" si="115"/>
        <v/>
      </c>
      <c r="J1362" s="41">
        <f t="shared" si="116"/>
        <v>0</v>
      </c>
      <c r="K1362" s="41" t="str">
        <f t="shared" si="117"/>
        <v>erminée</v>
      </c>
      <c r="L1362" s="41" t="str">
        <f t="shared" si="118"/>
        <v/>
      </c>
    </row>
    <row r="1363" spans="1:12" ht="15.75" thickBot="1" x14ac:dyDescent="0.3">
      <c r="A1363" s="17" t="s">
        <v>1683</v>
      </c>
      <c r="H1363" s="41">
        <f t="shared" si="114"/>
        <v>106</v>
      </c>
      <c r="I1363" s="41" t="str">
        <f t="shared" si="115"/>
        <v>#00001141</v>
      </c>
      <c r="J1363" s="41">
        <f t="shared" si="116"/>
        <v>9</v>
      </c>
      <c r="K1363" s="41" t="str">
        <f t="shared" si="117"/>
        <v xml:space="preserve">‎15‎/‎11‎/‎2017, ‎12‎:‎04‎:‎58 Alexandre mourembles alexandre.mourembles@actemium.com 1 €148.40 </v>
      </c>
      <c r="L1363" s="41" t="str">
        <f t="shared" si="118"/>
        <v>‎15‎/‎11‎/‎2017</v>
      </c>
    </row>
    <row r="1364" spans="1:12" ht="15.75" thickBot="1" x14ac:dyDescent="0.3">
      <c r="A1364" s="16" t="s">
        <v>621</v>
      </c>
      <c r="H1364" s="41">
        <f t="shared" si="114"/>
        <v>8</v>
      </c>
      <c r="I1364" s="41" t="str">
        <f t="shared" si="115"/>
        <v/>
      </c>
      <c r="J1364" s="41">
        <f t="shared" si="116"/>
        <v>0</v>
      </c>
      <c r="K1364" s="41" t="str">
        <f t="shared" si="117"/>
        <v>erminée</v>
      </c>
      <c r="L1364" s="41" t="str">
        <f t="shared" si="118"/>
        <v/>
      </c>
    </row>
    <row r="1365" spans="1:12" ht="15.75" thickBot="1" x14ac:dyDescent="0.3">
      <c r="A1365" s="17" t="s">
        <v>1684</v>
      </c>
      <c r="H1365" s="41">
        <f t="shared" si="114"/>
        <v>104</v>
      </c>
      <c r="I1365" s="41" t="str">
        <f t="shared" si="115"/>
        <v>#00001140</v>
      </c>
      <c r="J1365" s="41">
        <f t="shared" si="116"/>
        <v>9</v>
      </c>
      <c r="K1365" s="41" t="str">
        <f t="shared" si="117"/>
        <v xml:space="preserve">‎15‎/‎11‎/‎2017, ‎11‎:‎47‎:‎04 alexandre mourembles alexandre.mourembles@actemium.com 4 €0.00 </v>
      </c>
      <c r="L1365" s="41" t="str">
        <f t="shared" si="118"/>
        <v>‎15‎/‎11‎/‎2017</v>
      </c>
    </row>
    <row r="1366" spans="1:12" ht="15.75" thickBot="1" x14ac:dyDescent="0.3">
      <c r="A1366" s="16" t="s">
        <v>621</v>
      </c>
      <c r="H1366" s="41">
        <f t="shared" si="114"/>
        <v>8</v>
      </c>
      <c r="I1366" s="41" t="str">
        <f t="shared" si="115"/>
        <v/>
      </c>
      <c r="J1366" s="41">
        <f t="shared" si="116"/>
        <v>0</v>
      </c>
      <c r="K1366" s="41" t="str">
        <f t="shared" si="117"/>
        <v>erminée</v>
      </c>
      <c r="L1366" s="41" t="str">
        <f t="shared" si="118"/>
        <v/>
      </c>
    </row>
    <row r="1367" spans="1:12" ht="15.75" thickBot="1" x14ac:dyDescent="0.3">
      <c r="A1367" s="17" t="s">
        <v>1685</v>
      </c>
      <c r="H1367" s="41">
        <f t="shared" si="114"/>
        <v>96</v>
      </c>
      <c r="I1367" s="41" t="str">
        <f t="shared" si="115"/>
        <v>#00001139</v>
      </c>
      <c r="J1367" s="41">
        <f t="shared" si="116"/>
        <v>9</v>
      </c>
      <c r="K1367" s="41" t="str">
        <f t="shared" si="117"/>
        <v xml:space="preserve">‎14‎/‎11‎/‎2017, ‎14‎:‎25‎:‎06 cedric BORK lelia.boscolo.external@airbus.com 1 €60.00 </v>
      </c>
      <c r="L1367" s="41" t="str">
        <f t="shared" si="118"/>
        <v>‎14‎/‎11‎/‎2017</v>
      </c>
    </row>
    <row r="1368" spans="1:12" ht="15.75" thickBot="1" x14ac:dyDescent="0.3">
      <c r="A1368" s="16" t="s">
        <v>621</v>
      </c>
      <c r="H1368" s="41">
        <f t="shared" si="114"/>
        <v>8</v>
      </c>
      <c r="I1368" s="41" t="str">
        <f t="shared" si="115"/>
        <v/>
      </c>
      <c r="J1368" s="41">
        <f t="shared" si="116"/>
        <v>0</v>
      </c>
      <c r="K1368" s="41" t="str">
        <f t="shared" si="117"/>
        <v>erminée</v>
      </c>
      <c r="L1368" s="41" t="str">
        <f t="shared" si="118"/>
        <v/>
      </c>
    </row>
    <row r="1369" spans="1:12" ht="15.75" thickBot="1" x14ac:dyDescent="0.3">
      <c r="A1369" s="17" t="s">
        <v>1686</v>
      </c>
      <c r="H1369" s="41">
        <f t="shared" si="114"/>
        <v>99</v>
      </c>
      <c r="I1369" s="41" t="str">
        <f t="shared" si="115"/>
        <v>#00001138</v>
      </c>
      <c r="J1369" s="41">
        <f t="shared" si="116"/>
        <v>9</v>
      </c>
      <c r="K1369" s="41" t="str">
        <f t="shared" si="117"/>
        <v xml:space="preserve">‎14‎/‎11‎/‎2017, ‎09‎:‎42‎:‎56 Bressolles Simon emmanuel.grignon@actemium.com 11 €135.71 </v>
      </c>
      <c r="L1369" s="41" t="str">
        <f t="shared" si="118"/>
        <v>‎14‎/‎11‎/‎2017</v>
      </c>
    </row>
    <row r="1370" spans="1:12" ht="15.75" thickBot="1" x14ac:dyDescent="0.3">
      <c r="A1370" s="16" t="s">
        <v>618</v>
      </c>
      <c r="H1370" s="41">
        <f t="shared" si="114"/>
        <v>7</v>
      </c>
      <c r="I1370" s="41" t="str">
        <f t="shared" si="115"/>
        <v/>
      </c>
      <c r="J1370" s="41">
        <f t="shared" si="116"/>
        <v>0</v>
      </c>
      <c r="K1370" s="41" t="str">
        <f t="shared" si="117"/>
        <v>uverte</v>
      </c>
      <c r="L1370" s="41" t="str">
        <f t="shared" si="118"/>
        <v/>
      </c>
    </row>
    <row r="1371" spans="1:12" ht="15.75" thickBot="1" x14ac:dyDescent="0.3">
      <c r="A1371" s="17" t="s">
        <v>1687</v>
      </c>
      <c r="H1371" s="41">
        <f t="shared" si="114"/>
        <v>97</v>
      </c>
      <c r="I1371" s="41" t="str">
        <f t="shared" si="115"/>
        <v>#00001137</v>
      </c>
      <c r="J1371" s="41">
        <f t="shared" si="116"/>
        <v>9</v>
      </c>
      <c r="K1371" s="41" t="str">
        <f t="shared" si="117"/>
        <v xml:space="preserve">‎13‎/‎11‎/‎2017, ‎13‎:‎50‎:‎08 lelia boscolo lelia.boscolo.external@airbus.com 7 €0.00 </v>
      </c>
      <c r="L1371" s="41" t="str">
        <f t="shared" si="118"/>
        <v>‎13‎/‎11‎/‎2017</v>
      </c>
    </row>
    <row r="1372" spans="1:12" ht="15.75" thickBot="1" x14ac:dyDescent="0.3">
      <c r="A1372" s="16" t="s">
        <v>621</v>
      </c>
      <c r="H1372" s="41">
        <f t="shared" ref="H1372:H1435" si="119">LEN(A1372)</f>
        <v>8</v>
      </c>
      <c r="I1372" s="41" t="str">
        <f t="shared" ref="I1372:I1435" si="120">IFERROR(MID(A1372,1,FIND(" ",A1372,1)-1),"")</f>
        <v/>
      </c>
      <c r="J1372" s="41">
        <f t="shared" ref="J1372:J1435" si="121">LEN(I1372)</f>
        <v>0</v>
      </c>
      <c r="K1372" s="41" t="str">
        <f t="shared" ref="K1372:K1435" si="122">RIGHT(A1372,H1372-J1372-1)</f>
        <v>erminée</v>
      </c>
      <c r="L1372" s="41" t="str">
        <f t="shared" ref="L1372:L1435" si="123">IFERROR(MID(K1372,1,FIND(",",K1372,1)-1),"")</f>
        <v/>
      </c>
    </row>
    <row r="1373" spans="1:12" ht="15.75" thickBot="1" x14ac:dyDescent="0.3">
      <c r="A1373" s="17" t="s">
        <v>1688</v>
      </c>
      <c r="H1373" s="41">
        <f t="shared" si="119"/>
        <v>91</v>
      </c>
      <c r="I1373" s="41" t="str">
        <f t="shared" si="120"/>
        <v>#00001136</v>
      </c>
      <c r="J1373" s="41">
        <f t="shared" si="121"/>
        <v>9</v>
      </c>
      <c r="K1373" s="41" t="str">
        <f t="shared" si="122"/>
        <v xml:space="preserve">‎13‎/‎11‎/‎2017, ‎08‎:‎46‎:‎59 jean luc CEBE jean-luc.cebe@actemium.com 3 €87.88 </v>
      </c>
      <c r="L1373" s="41" t="str">
        <f t="shared" si="123"/>
        <v>‎13‎/‎11‎/‎2017</v>
      </c>
    </row>
    <row r="1374" spans="1:12" ht="15.75" thickBot="1" x14ac:dyDescent="0.3">
      <c r="A1374" s="16" t="s">
        <v>621</v>
      </c>
      <c r="H1374" s="41">
        <f t="shared" si="119"/>
        <v>8</v>
      </c>
      <c r="I1374" s="41" t="str">
        <f t="shared" si="120"/>
        <v/>
      </c>
      <c r="J1374" s="41">
        <f t="shared" si="121"/>
        <v>0</v>
      </c>
      <c r="K1374" s="41" t="str">
        <f t="shared" si="122"/>
        <v>erminée</v>
      </c>
      <c r="L1374" s="41" t="str">
        <f t="shared" si="123"/>
        <v/>
      </c>
    </row>
    <row r="1375" spans="1:12" ht="15.75" thickBot="1" x14ac:dyDescent="0.3">
      <c r="A1375" s="17" t="s">
        <v>1689</v>
      </c>
      <c r="H1375" s="41">
        <f t="shared" si="119"/>
        <v>96</v>
      </c>
      <c r="I1375" s="41" t="str">
        <f t="shared" si="120"/>
        <v>#00001135</v>
      </c>
      <c r="J1375" s="41">
        <f t="shared" si="121"/>
        <v>9</v>
      </c>
      <c r="K1375" s="41" t="str">
        <f t="shared" si="122"/>
        <v xml:space="preserve">‎10‎/‎11‎/‎2017, ‎12‎:‎04‎:‎35 stephane rodier stephane.rodier@actemium.com 7 €315.70 </v>
      </c>
      <c r="L1375" s="41" t="str">
        <f t="shared" si="123"/>
        <v>‎10‎/‎11‎/‎2017</v>
      </c>
    </row>
    <row r="1376" spans="1:12" ht="15.75" thickBot="1" x14ac:dyDescent="0.3">
      <c r="A1376" s="16" t="s">
        <v>621</v>
      </c>
      <c r="H1376" s="41">
        <f t="shared" si="119"/>
        <v>8</v>
      </c>
      <c r="I1376" s="41" t="str">
        <f t="shared" si="120"/>
        <v/>
      </c>
      <c r="J1376" s="41">
        <f t="shared" si="121"/>
        <v>0</v>
      </c>
      <c r="K1376" s="41" t="str">
        <f t="shared" si="122"/>
        <v>erminée</v>
      </c>
      <c r="L1376" s="41" t="str">
        <f t="shared" si="123"/>
        <v/>
      </c>
    </row>
    <row r="1377" spans="1:12" ht="15.75" thickBot="1" x14ac:dyDescent="0.3">
      <c r="A1377" s="17" t="s">
        <v>1690</v>
      </c>
      <c r="H1377" s="41">
        <f t="shared" si="119"/>
        <v>92</v>
      </c>
      <c r="I1377" s="41" t="str">
        <f t="shared" si="120"/>
        <v>#00001134</v>
      </c>
      <c r="J1377" s="41">
        <f t="shared" si="121"/>
        <v>9</v>
      </c>
      <c r="K1377" s="41" t="str">
        <f t="shared" si="122"/>
        <v xml:space="preserve">‎08‎/‎11‎/‎2017, ‎11‎:‎04‎:‎46 garcia cedric cedric.garcia@actemium.com 3 €216.65 </v>
      </c>
      <c r="L1377" s="41" t="str">
        <f t="shared" si="123"/>
        <v>‎08‎/‎11‎/‎2017</v>
      </c>
    </row>
    <row r="1378" spans="1:12" ht="15.75" thickBot="1" x14ac:dyDescent="0.3">
      <c r="A1378" s="16" t="s">
        <v>621</v>
      </c>
      <c r="H1378" s="41">
        <f t="shared" si="119"/>
        <v>8</v>
      </c>
      <c r="I1378" s="41" t="str">
        <f t="shared" si="120"/>
        <v/>
      </c>
      <c r="J1378" s="41">
        <f t="shared" si="121"/>
        <v>0</v>
      </c>
      <c r="K1378" s="41" t="str">
        <f t="shared" si="122"/>
        <v>erminée</v>
      </c>
      <c r="L1378" s="41" t="str">
        <f t="shared" si="123"/>
        <v/>
      </c>
    </row>
    <row r="1379" spans="1:12" ht="15.75" thickBot="1" x14ac:dyDescent="0.3">
      <c r="A1379" s="17" t="s">
        <v>1691</v>
      </c>
      <c r="H1379" s="41">
        <f t="shared" si="119"/>
        <v>97</v>
      </c>
      <c r="I1379" s="41" t="str">
        <f t="shared" si="120"/>
        <v>#00001133</v>
      </c>
      <c r="J1379" s="41">
        <f t="shared" si="121"/>
        <v>9</v>
      </c>
      <c r="K1379" s="41" t="str">
        <f t="shared" si="122"/>
        <v xml:space="preserve">‎08‎/‎11‎/‎2017, ‎08‎:‎27‎:‎28 Aurelie GORGE lelia.boscolo.external@airbus.com 2 €0.00 </v>
      </c>
      <c r="L1379" s="41" t="str">
        <f t="shared" si="123"/>
        <v>‎08‎/‎11‎/‎2017</v>
      </c>
    </row>
    <row r="1380" spans="1:12" ht="15.75" thickBot="1" x14ac:dyDescent="0.3">
      <c r="A1380" s="16" t="s">
        <v>618</v>
      </c>
      <c r="H1380" s="41">
        <f t="shared" si="119"/>
        <v>7</v>
      </c>
      <c r="I1380" s="41" t="str">
        <f t="shared" si="120"/>
        <v/>
      </c>
      <c r="J1380" s="41">
        <f t="shared" si="121"/>
        <v>0</v>
      </c>
      <c r="K1380" s="41" t="str">
        <f t="shared" si="122"/>
        <v>uverte</v>
      </c>
      <c r="L1380" s="41" t="str">
        <f t="shared" si="123"/>
        <v/>
      </c>
    </row>
    <row r="1381" spans="1:12" ht="15.75" thickBot="1" x14ac:dyDescent="0.3">
      <c r="A1381" s="17" t="s">
        <v>1692</v>
      </c>
      <c r="H1381" s="41">
        <f t="shared" si="119"/>
        <v>98</v>
      </c>
      <c r="I1381" s="41" t="str">
        <f t="shared" si="120"/>
        <v>#00001132</v>
      </c>
      <c r="J1381" s="41">
        <f t="shared" si="121"/>
        <v>9</v>
      </c>
      <c r="K1381" s="41" t="str">
        <f t="shared" si="122"/>
        <v xml:space="preserve">‎08‎/‎11‎/‎2017, ‎08‎:‎25‎:‎40 lelia boscolo lelia.boscolo.external@airbus.com 1 €39.85 </v>
      </c>
      <c r="L1381" s="41" t="str">
        <f t="shared" si="123"/>
        <v>‎08‎/‎11‎/‎2017</v>
      </c>
    </row>
    <row r="1382" spans="1:12" ht="15.75" thickBot="1" x14ac:dyDescent="0.3">
      <c r="A1382" s="16" t="s">
        <v>621</v>
      </c>
      <c r="H1382" s="41">
        <f t="shared" si="119"/>
        <v>8</v>
      </c>
      <c r="I1382" s="41" t="str">
        <f t="shared" si="120"/>
        <v/>
      </c>
      <c r="J1382" s="41">
        <f t="shared" si="121"/>
        <v>0</v>
      </c>
      <c r="K1382" s="41" t="str">
        <f t="shared" si="122"/>
        <v>erminée</v>
      </c>
      <c r="L1382" s="41" t="str">
        <f t="shared" si="123"/>
        <v/>
      </c>
    </row>
    <row r="1383" spans="1:12" ht="15.75" thickBot="1" x14ac:dyDescent="0.3">
      <c r="A1383" s="17" t="s">
        <v>1693</v>
      </c>
      <c r="H1383" s="41">
        <f t="shared" si="119"/>
        <v>91</v>
      </c>
      <c r="I1383" s="41" t="str">
        <f t="shared" si="120"/>
        <v>#00001131</v>
      </c>
      <c r="J1383" s="41">
        <f t="shared" si="121"/>
        <v>9</v>
      </c>
      <c r="K1383" s="41" t="str">
        <f t="shared" si="122"/>
        <v xml:space="preserve">‎07‎/‎11‎/‎2017, ‎18‎:‎12‎:‎02 Luca Lahoreau luca.lahoreau@actemium.com 2 €20.60 </v>
      </c>
      <c r="L1383" s="41" t="str">
        <f t="shared" si="123"/>
        <v>‎07‎/‎11‎/‎2017</v>
      </c>
    </row>
    <row r="1384" spans="1:12" ht="15.75" thickBot="1" x14ac:dyDescent="0.3">
      <c r="A1384" s="16" t="s">
        <v>621</v>
      </c>
      <c r="H1384" s="41">
        <f t="shared" si="119"/>
        <v>8</v>
      </c>
      <c r="I1384" s="41" t="str">
        <f t="shared" si="120"/>
        <v/>
      </c>
      <c r="J1384" s="41">
        <f t="shared" si="121"/>
        <v>0</v>
      </c>
      <c r="K1384" s="41" t="str">
        <f t="shared" si="122"/>
        <v>erminée</v>
      </c>
      <c r="L1384" s="41" t="str">
        <f t="shared" si="123"/>
        <v/>
      </c>
    </row>
    <row r="1385" spans="1:12" ht="15.75" thickBot="1" x14ac:dyDescent="0.3">
      <c r="A1385" s="17" t="s">
        <v>1694</v>
      </c>
      <c r="H1385" s="41">
        <f t="shared" si="119"/>
        <v>99</v>
      </c>
      <c r="I1385" s="41" t="str">
        <f t="shared" si="120"/>
        <v>#00001130</v>
      </c>
      <c r="J1385" s="41">
        <f t="shared" si="121"/>
        <v>9</v>
      </c>
      <c r="K1385" s="41" t="str">
        <f t="shared" si="122"/>
        <v xml:space="preserve">‎07‎/‎11‎/‎2017, ‎16‎:‎52‎:‎44 lelia boscolo lelia.boscolo.external@airbus.com 4 €552.00 </v>
      </c>
      <c r="L1385" s="41" t="str">
        <f t="shared" si="123"/>
        <v>‎07‎/‎11‎/‎2017</v>
      </c>
    </row>
    <row r="1386" spans="1:12" ht="15.75" thickBot="1" x14ac:dyDescent="0.3">
      <c r="A1386" s="16" t="s">
        <v>621</v>
      </c>
      <c r="H1386" s="41">
        <f t="shared" si="119"/>
        <v>8</v>
      </c>
      <c r="I1386" s="41" t="str">
        <f t="shared" si="120"/>
        <v/>
      </c>
      <c r="J1386" s="41">
        <f t="shared" si="121"/>
        <v>0</v>
      </c>
      <c r="K1386" s="41" t="str">
        <f t="shared" si="122"/>
        <v>erminée</v>
      </c>
      <c r="L1386" s="41" t="str">
        <f t="shared" si="123"/>
        <v/>
      </c>
    </row>
    <row r="1387" spans="1:12" ht="15.75" thickBot="1" x14ac:dyDescent="0.3">
      <c r="A1387" s="17" t="s">
        <v>1695</v>
      </c>
      <c r="H1387" s="41">
        <f t="shared" si="119"/>
        <v>92</v>
      </c>
      <c r="I1387" s="41" t="str">
        <f t="shared" si="120"/>
        <v>#00001129</v>
      </c>
      <c r="J1387" s="41">
        <f t="shared" si="121"/>
        <v>9</v>
      </c>
      <c r="K1387" s="41" t="str">
        <f t="shared" si="122"/>
        <v xml:space="preserve">‎06‎/‎11‎/‎2017, ‎15‎:‎21‎:‎11 Guillaume Noel guillaume.noel@actemium.com 2 €0.00 </v>
      </c>
      <c r="L1387" s="41" t="str">
        <f t="shared" si="123"/>
        <v>‎06‎/‎11‎/‎2017</v>
      </c>
    </row>
    <row r="1388" spans="1:12" ht="15.75" thickBot="1" x14ac:dyDescent="0.3">
      <c r="A1388" s="16" t="s">
        <v>621</v>
      </c>
      <c r="H1388" s="41">
        <f t="shared" si="119"/>
        <v>8</v>
      </c>
      <c r="I1388" s="41" t="str">
        <f t="shared" si="120"/>
        <v/>
      </c>
      <c r="J1388" s="41">
        <f t="shared" si="121"/>
        <v>0</v>
      </c>
      <c r="K1388" s="41" t="str">
        <f t="shared" si="122"/>
        <v>erminée</v>
      </c>
      <c r="L1388" s="41" t="str">
        <f t="shared" si="123"/>
        <v/>
      </c>
    </row>
    <row r="1389" spans="1:12" ht="15.75" thickBot="1" x14ac:dyDescent="0.3">
      <c r="A1389" s="17" t="s">
        <v>1696</v>
      </c>
      <c r="H1389" s="41">
        <f t="shared" si="119"/>
        <v>92</v>
      </c>
      <c r="I1389" s="41" t="str">
        <f t="shared" si="120"/>
        <v>#00001128</v>
      </c>
      <c r="J1389" s="41">
        <f t="shared" si="121"/>
        <v>9</v>
      </c>
      <c r="K1389" s="41" t="str">
        <f t="shared" si="122"/>
        <v xml:space="preserve">‎05‎/‎11‎/‎2017, ‎15‎:‎51‎:‎05 Guillaume Noel guillaume.noel@actemium.com 2 €0.00 </v>
      </c>
      <c r="L1389" s="41" t="str">
        <f t="shared" si="123"/>
        <v>‎05‎/‎11‎/‎2017</v>
      </c>
    </row>
    <row r="1390" spans="1:12" ht="15.75" thickBot="1" x14ac:dyDescent="0.3">
      <c r="A1390" s="16" t="s">
        <v>621</v>
      </c>
      <c r="H1390" s="41">
        <f t="shared" si="119"/>
        <v>8</v>
      </c>
      <c r="I1390" s="41" t="str">
        <f t="shared" si="120"/>
        <v/>
      </c>
      <c r="J1390" s="41">
        <f t="shared" si="121"/>
        <v>0</v>
      </c>
      <c r="K1390" s="41" t="str">
        <f t="shared" si="122"/>
        <v>erminée</v>
      </c>
      <c r="L1390" s="41" t="str">
        <f t="shared" si="123"/>
        <v/>
      </c>
    </row>
    <row r="1391" spans="1:12" ht="15.75" thickBot="1" x14ac:dyDescent="0.3">
      <c r="A1391" s="17" t="s">
        <v>1697</v>
      </c>
      <c r="H1391" s="41">
        <f t="shared" si="119"/>
        <v>104</v>
      </c>
      <c r="I1391" s="41" t="str">
        <f t="shared" si="120"/>
        <v>#00001127</v>
      </c>
      <c r="J1391" s="41">
        <f t="shared" si="121"/>
        <v>9</v>
      </c>
      <c r="K1391" s="41" t="str">
        <f t="shared" si="122"/>
        <v xml:space="preserve">‎03‎/‎11‎/‎2017, ‎10‎:‎33‎:‎28 alexandre mourembles alexandre.mourembles@actemium.com 1 €0.00 </v>
      </c>
      <c r="L1391" s="41" t="str">
        <f t="shared" si="123"/>
        <v>‎03‎/‎11‎/‎2017</v>
      </c>
    </row>
    <row r="1392" spans="1:12" ht="15.75" thickBot="1" x14ac:dyDescent="0.3">
      <c r="A1392" s="16" t="s">
        <v>621</v>
      </c>
      <c r="H1392" s="41">
        <f t="shared" si="119"/>
        <v>8</v>
      </c>
      <c r="I1392" s="41" t="str">
        <f t="shared" si="120"/>
        <v/>
      </c>
      <c r="J1392" s="41">
        <f t="shared" si="121"/>
        <v>0</v>
      </c>
      <c r="K1392" s="41" t="str">
        <f t="shared" si="122"/>
        <v>erminée</v>
      </c>
      <c r="L1392" s="41" t="str">
        <f t="shared" si="123"/>
        <v/>
      </c>
    </row>
    <row r="1393" spans="1:12" ht="15.75" thickBot="1" x14ac:dyDescent="0.3">
      <c r="A1393" s="17" t="s">
        <v>1698</v>
      </c>
      <c r="H1393" s="41">
        <f t="shared" si="119"/>
        <v>95</v>
      </c>
      <c r="I1393" s="41" t="str">
        <f t="shared" si="120"/>
        <v>#00001126</v>
      </c>
      <c r="J1393" s="41">
        <f t="shared" si="121"/>
        <v>9</v>
      </c>
      <c r="K1393" s="41" t="str">
        <f t="shared" si="122"/>
        <v xml:space="preserve">‎03‎/‎11‎/‎2017, ‎09‎:‎57‎:‎43 cedric garcia cedric.garcia@actemium.com 19 €2,760.72 </v>
      </c>
      <c r="L1393" s="41" t="str">
        <f t="shared" si="123"/>
        <v>‎03‎/‎11‎/‎2017</v>
      </c>
    </row>
    <row r="1394" spans="1:12" ht="15.75" thickBot="1" x14ac:dyDescent="0.3">
      <c r="A1394" s="16" t="s">
        <v>621</v>
      </c>
      <c r="H1394" s="41">
        <f t="shared" si="119"/>
        <v>8</v>
      </c>
      <c r="I1394" s="41" t="str">
        <f t="shared" si="120"/>
        <v/>
      </c>
      <c r="J1394" s="41">
        <f t="shared" si="121"/>
        <v>0</v>
      </c>
      <c r="K1394" s="41" t="str">
        <f t="shared" si="122"/>
        <v>erminée</v>
      </c>
      <c r="L1394" s="41" t="str">
        <f t="shared" si="123"/>
        <v/>
      </c>
    </row>
    <row r="1395" spans="1:12" ht="15.75" thickBot="1" x14ac:dyDescent="0.3">
      <c r="A1395" s="17" t="s">
        <v>1699</v>
      </c>
      <c r="H1395" s="41">
        <f t="shared" si="119"/>
        <v>96</v>
      </c>
      <c r="I1395" s="41" t="str">
        <f t="shared" si="120"/>
        <v>#00001125</v>
      </c>
      <c r="J1395" s="41">
        <f t="shared" si="121"/>
        <v>9</v>
      </c>
      <c r="K1395" s="41" t="str">
        <f t="shared" si="122"/>
        <v xml:space="preserve">‎27‎/‎10‎/‎2017, ‎12‎:‎08‎:‎37 EMMANUEL GRIGNON emmanuel.grignon@actemium.com 1 €0.00 </v>
      </c>
      <c r="L1395" s="41" t="str">
        <f t="shared" si="123"/>
        <v>‎27‎/‎10‎/‎2017</v>
      </c>
    </row>
    <row r="1396" spans="1:12" ht="15.75" thickBot="1" x14ac:dyDescent="0.3">
      <c r="A1396" s="16" t="s">
        <v>621</v>
      </c>
      <c r="H1396" s="41">
        <f t="shared" si="119"/>
        <v>8</v>
      </c>
      <c r="I1396" s="41" t="str">
        <f t="shared" si="120"/>
        <v/>
      </c>
      <c r="J1396" s="41">
        <f t="shared" si="121"/>
        <v>0</v>
      </c>
      <c r="K1396" s="41" t="str">
        <f t="shared" si="122"/>
        <v>erminée</v>
      </c>
      <c r="L1396" s="41" t="str">
        <f t="shared" si="123"/>
        <v/>
      </c>
    </row>
    <row r="1397" spans="1:12" ht="15.75" thickBot="1" x14ac:dyDescent="0.3">
      <c r="A1397" s="17" t="s">
        <v>1700</v>
      </c>
      <c r="H1397" s="41">
        <f t="shared" si="119"/>
        <v>92</v>
      </c>
      <c r="I1397" s="41" t="str">
        <f t="shared" si="120"/>
        <v>#00001124</v>
      </c>
      <c r="J1397" s="41">
        <f t="shared" si="121"/>
        <v>9</v>
      </c>
      <c r="K1397" s="41" t="str">
        <f t="shared" si="122"/>
        <v xml:space="preserve">‎27‎/‎10‎/‎2017, ‎09‎:‎24‎:‎39 Guillaume Noel guillaume.noel@actemium.com 2 €0.00 </v>
      </c>
      <c r="L1397" s="41" t="str">
        <f t="shared" si="123"/>
        <v>‎27‎/‎10‎/‎2017</v>
      </c>
    </row>
    <row r="1398" spans="1:12" ht="15.75" thickBot="1" x14ac:dyDescent="0.3">
      <c r="A1398" s="16" t="s">
        <v>621</v>
      </c>
      <c r="H1398" s="41">
        <f t="shared" si="119"/>
        <v>8</v>
      </c>
      <c r="I1398" s="41" t="str">
        <f t="shared" si="120"/>
        <v/>
      </c>
      <c r="J1398" s="41">
        <f t="shared" si="121"/>
        <v>0</v>
      </c>
      <c r="K1398" s="41" t="str">
        <f t="shared" si="122"/>
        <v>erminée</v>
      </c>
      <c r="L1398" s="41" t="str">
        <f t="shared" si="123"/>
        <v/>
      </c>
    </row>
    <row r="1399" spans="1:12" ht="15.75" thickBot="1" x14ac:dyDescent="0.3">
      <c r="A1399" s="17" t="s">
        <v>1701</v>
      </c>
      <c r="H1399" s="41">
        <f t="shared" si="119"/>
        <v>88</v>
      </c>
      <c r="I1399" s="41" t="str">
        <f t="shared" si="120"/>
        <v>#00001123</v>
      </c>
      <c r="J1399" s="41">
        <f t="shared" si="121"/>
        <v>9</v>
      </c>
      <c r="K1399" s="41" t="str">
        <f t="shared" si="122"/>
        <v xml:space="preserve">‎27‎/‎10‎/‎2017, ‎08‎:‎36‎:‎24 KARINE BEDON karine.bedon@cegelec.com 2 €14.06 </v>
      </c>
      <c r="L1399" s="41" t="str">
        <f t="shared" si="123"/>
        <v>‎27‎/‎10‎/‎2017</v>
      </c>
    </row>
    <row r="1400" spans="1:12" ht="15.75" thickBot="1" x14ac:dyDescent="0.3">
      <c r="A1400" s="16" t="s">
        <v>621</v>
      </c>
      <c r="H1400" s="41">
        <f t="shared" si="119"/>
        <v>8</v>
      </c>
      <c r="I1400" s="41" t="str">
        <f t="shared" si="120"/>
        <v/>
      </c>
      <c r="J1400" s="41">
        <f t="shared" si="121"/>
        <v>0</v>
      </c>
      <c r="K1400" s="41" t="str">
        <f t="shared" si="122"/>
        <v>erminée</v>
      </c>
      <c r="L1400" s="41" t="str">
        <f t="shared" si="123"/>
        <v/>
      </c>
    </row>
    <row r="1401" spans="1:12" ht="15.75" thickBot="1" x14ac:dyDescent="0.3">
      <c r="A1401" s="17" t="s">
        <v>1702</v>
      </c>
      <c r="H1401" s="41">
        <f t="shared" si="119"/>
        <v>87</v>
      </c>
      <c r="I1401" s="41" t="str">
        <f t="shared" si="120"/>
        <v>#00001122</v>
      </c>
      <c r="J1401" s="41">
        <f t="shared" si="121"/>
        <v>9</v>
      </c>
      <c r="K1401" s="41" t="str">
        <f t="shared" si="122"/>
        <v xml:space="preserve">‎27‎/‎10‎/‎2017, ‎08‎:‎30‎:‎47 karine bedon karine.bedon@cegelec.com 1 €0.00 </v>
      </c>
      <c r="L1401" s="41" t="str">
        <f t="shared" si="123"/>
        <v>‎27‎/‎10‎/‎2017</v>
      </c>
    </row>
    <row r="1402" spans="1:12" ht="15.75" thickBot="1" x14ac:dyDescent="0.3">
      <c r="A1402" s="16" t="s">
        <v>621</v>
      </c>
      <c r="H1402" s="41">
        <f t="shared" si="119"/>
        <v>8</v>
      </c>
      <c r="I1402" s="41" t="str">
        <f t="shared" si="120"/>
        <v/>
      </c>
      <c r="J1402" s="41">
        <f t="shared" si="121"/>
        <v>0</v>
      </c>
      <c r="K1402" s="41" t="str">
        <f t="shared" si="122"/>
        <v>erminée</v>
      </c>
      <c r="L1402" s="41" t="str">
        <f t="shared" si="123"/>
        <v/>
      </c>
    </row>
    <row r="1403" spans="1:12" ht="15.75" thickBot="1" x14ac:dyDescent="0.3">
      <c r="A1403" s="17" t="s">
        <v>1703</v>
      </c>
      <c r="H1403" s="41">
        <f t="shared" si="119"/>
        <v>88</v>
      </c>
      <c r="I1403" s="41" t="str">
        <f t="shared" si="120"/>
        <v>#00001121</v>
      </c>
      <c r="J1403" s="41">
        <f t="shared" si="121"/>
        <v>9</v>
      </c>
      <c r="K1403" s="41" t="str">
        <f t="shared" si="122"/>
        <v xml:space="preserve">‎26‎/‎10‎/‎2017, ‎17‎:‎08‎:‎50 KARINE BEDON karine.bedon@actemium.com 1 €0.00 </v>
      </c>
      <c r="L1403" s="41" t="str">
        <f t="shared" si="123"/>
        <v>‎26‎/‎10‎/‎2017</v>
      </c>
    </row>
    <row r="1404" spans="1:12" ht="15.75" thickBot="1" x14ac:dyDescent="0.3">
      <c r="A1404" s="16" t="s">
        <v>621</v>
      </c>
      <c r="H1404" s="41">
        <f t="shared" si="119"/>
        <v>8</v>
      </c>
      <c r="I1404" s="41" t="str">
        <f t="shared" si="120"/>
        <v/>
      </c>
      <c r="J1404" s="41">
        <f t="shared" si="121"/>
        <v>0</v>
      </c>
      <c r="K1404" s="41" t="str">
        <f t="shared" si="122"/>
        <v>erminée</v>
      </c>
      <c r="L1404" s="41" t="str">
        <f t="shared" si="123"/>
        <v/>
      </c>
    </row>
    <row r="1405" spans="1:12" ht="15.75" thickBot="1" x14ac:dyDescent="0.3">
      <c r="A1405" s="17" t="s">
        <v>1704</v>
      </c>
      <c r="H1405" s="41">
        <f t="shared" si="119"/>
        <v>112</v>
      </c>
      <c r="I1405" s="41" t="str">
        <f t="shared" si="120"/>
        <v>#00001120</v>
      </c>
      <c r="J1405" s="41">
        <f t="shared" si="121"/>
        <v>9</v>
      </c>
      <c r="K1405" s="41" t="str">
        <f t="shared" si="122"/>
        <v xml:space="preserve">‎26‎/‎10‎/‎2017, ‎08‎:‎39‎:‎31 eric sanchez-clary eric.sanchez-clary.external@airbus.com 10 €1,471.24 </v>
      </c>
      <c r="L1405" s="41" t="str">
        <f t="shared" si="123"/>
        <v>‎26‎/‎10‎/‎2017</v>
      </c>
    </row>
    <row r="1406" spans="1:12" ht="15.75" thickBot="1" x14ac:dyDescent="0.3">
      <c r="A1406" s="16" t="s">
        <v>621</v>
      </c>
      <c r="H1406" s="41">
        <f t="shared" si="119"/>
        <v>8</v>
      </c>
      <c r="I1406" s="41" t="str">
        <f t="shared" si="120"/>
        <v/>
      </c>
      <c r="J1406" s="41">
        <f t="shared" si="121"/>
        <v>0</v>
      </c>
      <c r="K1406" s="41" t="str">
        <f t="shared" si="122"/>
        <v>erminée</v>
      </c>
      <c r="L1406" s="41" t="str">
        <f t="shared" si="123"/>
        <v/>
      </c>
    </row>
    <row r="1407" spans="1:12" ht="15.75" thickBot="1" x14ac:dyDescent="0.3">
      <c r="A1407" s="17" t="s">
        <v>1705</v>
      </c>
      <c r="H1407" s="41">
        <f t="shared" si="119"/>
        <v>94</v>
      </c>
      <c r="I1407" s="41" t="str">
        <f t="shared" si="120"/>
        <v>#00001119</v>
      </c>
      <c r="J1407" s="41">
        <f t="shared" si="121"/>
        <v>9</v>
      </c>
      <c r="K1407" s="41" t="str">
        <f t="shared" si="122"/>
        <v xml:space="preserve">‎25‎/‎10‎/‎2017, ‎19‎:‎22‎:‎42 Vincent PASCAL vincent.pascal@actemium.com 4 €346.43 </v>
      </c>
      <c r="L1407" s="41" t="str">
        <f t="shared" si="123"/>
        <v>‎25‎/‎10‎/‎2017</v>
      </c>
    </row>
    <row r="1408" spans="1:12" ht="15.75" thickBot="1" x14ac:dyDescent="0.3">
      <c r="A1408" s="16" t="s">
        <v>621</v>
      </c>
      <c r="H1408" s="41">
        <f t="shared" si="119"/>
        <v>8</v>
      </c>
      <c r="I1408" s="41" t="str">
        <f t="shared" si="120"/>
        <v/>
      </c>
      <c r="J1408" s="41">
        <f t="shared" si="121"/>
        <v>0</v>
      </c>
      <c r="K1408" s="41" t="str">
        <f t="shared" si="122"/>
        <v>erminée</v>
      </c>
      <c r="L1408" s="41" t="str">
        <f t="shared" si="123"/>
        <v/>
      </c>
    </row>
    <row r="1409" spans="1:12" ht="15.75" thickBot="1" x14ac:dyDescent="0.3">
      <c r="A1409" s="17" t="s">
        <v>1706</v>
      </c>
      <c r="H1409" s="41">
        <f t="shared" si="119"/>
        <v>94</v>
      </c>
      <c r="I1409" s="41" t="str">
        <f t="shared" si="120"/>
        <v>#00001118</v>
      </c>
      <c r="J1409" s="41">
        <f t="shared" si="121"/>
        <v>9</v>
      </c>
      <c r="K1409" s="41" t="str">
        <f t="shared" si="122"/>
        <v xml:space="preserve">‎25‎/‎10‎/‎2017, ‎09‎:‎56‎:‎50 stephane delmas stephane.delmas@actemium.com 1 €0.00 </v>
      </c>
      <c r="L1409" s="41" t="str">
        <f t="shared" si="123"/>
        <v>‎25‎/‎10‎/‎2017</v>
      </c>
    </row>
    <row r="1410" spans="1:12" ht="15.75" thickBot="1" x14ac:dyDescent="0.3">
      <c r="A1410" s="16" t="s">
        <v>621</v>
      </c>
      <c r="H1410" s="41">
        <f t="shared" si="119"/>
        <v>8</v>
      </c>
      <c r="I1410" s="41" t="str">
        <f t="shared" si="120"/>
        <v/>
      </c>
      <c r="J1410" s="41">
        <f t="shared" si="121"/>
        <v>0</v>
      </c>
      <c r="K1410" s="41" t="str">
        <f t="shared" si="122"/>
        <v>erminée</v>
      </c>
      <c r="L1410" s="41" t="str">
        <f t="shared" si="123"/>
        <v/>
      </c>
    </row>
    <row r="1411" spans="1:12" ht="15.75" thickBot="1" x14ac:dyDescent="0.3">
      <c r="A1411" s="17" t="s">
        <v>1707</v>
      </c>
      <c r="H1411" s="41">
        <f t="shared" si="119"/>
        <v>93</v>
      </c>
      <c r="I1411" s="41" t="str">
        <f t="shared" si="120"/>
        <v>#00001117</v>
      </c>
      <c r="J1411" s="41">
        <f t="shared" si="121"/>
        <v>9</v>
      </c>
      <c r="K1411" s="41" t="str">
        <f t="shared" si="122"/>
        <v xml:space="preserve">‎24‎/‎10‎/‎2017, ‎08‎:‎38‎:‎06 Romain VERGNES romain.vergnes@actemium.com 2 €91.34 </v>
      </c>
      <c r="L1411" s="41" t="str">
        <f t="shared" si="123"/>
        <v>‎24‎/‎10‎/‎2017</v>
      </c>
    </row>
    <row r="1412" spans="1:12" ht="15.75" thickBot="1" x14ac:dyDescent="0.3">
      <c r="A1412" s="16" t="s">
        <v>621</v>
      </c>
      <c r="H1412" s="41">
        <f t="shared" si="119"/>
        <v>8</v>
      </c>
      <c r="I1412" s="41" t="str">
        <f t="shared" si="120"/>
        <v/>
      </c>
      <c r="J1412" s="41">
        <f t="shared" si="121"/>
        <v>0</v>
      </c>
      <c r="K1412" s="41" t="str">
        <f t="shared" si="122"/>
        <v>erminée</v>
      </c>
      <c r="L1412" s="41" t="str">
        <f t="shared" si="123"/>
        <v/>
      </c>
    </row>
    <row r="1413" spans="1:12" ht="15.75" thickBot="1" x14ac:dyDescent="0.3">
      <c r="A1413" s="17" t="s">
        <v>1708</v>
      </c>
      <c r="H1413" s="41">
        <f t="shared" si="119"/>
        <v>104</v>
      </c>
      <c r="I1413" s="41" t="str">
        <f t="shared" si="120"/>
        <v>#00001116</v>
      </c>
      <c r="J1413" s="41">
        <f t="shared" si="121"/>
        <v>9</v>
      </c>
      <c r="K1413" s="41" t="str">
        <f t="shared" si="122"/>
        <v xml:space="preserve">‎23‎/‎10‎/‎2017, ‎17‎:‎59‎:‎11 ALEXANDRE MOUREMBLES alexandre.mourembles@actemium.com 3 €0.00 </v>
      </c>
      <c r="L1413" s="41" t="str">
        <f t="shared" si="123"/>
        <v>‎23‎/‎10‎/‎2017</v>
      </c>
    </row>
    <row r="1414" spans="1:12" ht="15.75" thickBot="1" x14ac:dyDescent="0.3">
      <c r="A1414" s="16" t="s">
        <v>621</v>
      </c>
      <c r="H1414" s="41">
        <f t="shared" si="119"/>
        <v>8</v>
      </c>
      <c r="I1414" s="41" t="str">
        <f t="shared" si="120"/>
        <v/>
      </c>
      <c r="J1414" s="41">
        <f t="shared" si="121"/>
        <v>0</v>
      </c>
      <c r="K1414" s="41" t="str">
        <f t="shared" si="122"/>
        <v>erminée</v>
      </c>
      <c r="L1414" s="41" t="str">
        <f t="shared" si="123"/>
        <v/>
      </c>
    </row>
    <row r="1415" spans="1:12" ht="15.75" thickBot="1" x14ac:dyDescent="0.3">
      <c r="A1415" s="17" t="s">
        <v>1709</v>
      </c>
      <c r="H1415" s="41">
        <f t="shared" si="119"/>
        <v>99</v>
      </c>
      <c r="I1415" s="41" t="str">
        <f t="shared" si="120"/>
        <v>#00001115</v>
      </c>
      <c r="J1415" s="41">
        <f t="shared" si="121"/>
        <v>9</v>
      </c>
      <c r="K1415" s="41" t="str">
        <f t="shared" si="122"/>
        <v xml:space="preserve">‎23‎/‎10‎/‎2017, ‎13‎:‎56‎:‎44 ENZO PROSDOCIMI lelia.boscolo.external@airbus.com 1 €0.00 </v>
      </c>
      <c r="L1415" s="41" t="str">
        <f t="shared" si="123"/>
        <v>‎23‎/‎10‎/‎2017</v>
      </c>
    </row>
    <row r="1416" spans="1:12" ht="15.75" thickBot="1" x14ac:dyDescent="0.3">
      <c r="A1416" s="16" t="s">
        <v>621</v>
      </c>
      <c r="H1416" s="41">
        <f t="shared" si="119"/>
        <v>8</v>
      </c>
      <c r="I1416" s="41" t="str">
        <f t="shared" si="120"/>
        <v/>
      </c>
      <c r="J1416" s="41">
        <f t="shared" si="121"/>
        <v>0</v>
      </c>
      <c r="K1416" s="41" t="str">
        <f t="shared" si="122"/>
        <v>erminée</v>
      </c>
      <c r="L1416" s="41" t="str">
        <f t="shared" si="123"/>
        <v/>
      </c>
    </row>
    <row r="1417" spans="1:12" ht="15.75" thickBot="1" x14ac:dyDescent="0.3">
      <c r="A1417" s="17" t="s">
        <v>1710</v>
      </c>
      <c r="H1417" s="41">
        <f t="shared" si="119"/>
        <v>99</v>
      </c>
      <c r="I1417" s="41" t="str">
        <f t="shared" si="120"/>
        <v>#00001114</v>
      </c>
      <c r="J1417" s="41">
        <f t="shared" si="121"/>
        <v>9</v>
      </c>
      <c r="K1417" s="41" t="str">
        <f t="shared" si="122"/>
        <v xml:space="preserve">‎23‎/‎10‎/‎2017, ‎13‎:‎55‎:‎11 Alexandre SAMIN lelia.boscolo.external@airbus.com 1 €0.00 </v>
      </c>
      <c r="L1417" s="41" t="str">
        <f t="shared" si="123"/>
        <v>‎23‎/‎10‎/‎2017</v>
      </c>
    </row>
    <row r="1418" spans="1:12" ht="15.75" thickBot="1" x14ac:dyDescent="0.3">
      <c r="A1418" s="16" t="s">
        <v>621</v>
      </c>
      <c r="H1418" s="41">
        <f t="shared" si="119"/>
        <v>8</v>
      </c>
      <c r="I1418" s="41" t="str">
        <f t="shared" si="120"/>
        <v/>
      </c>
      <c r="J1418" s="41">
        <f t="shared" si="121"/>
        <v>0</v>
      </c>
      <c r="K1418" s="41" t="str">
        <f t="shared" si="122"/>
        <v>erminée</v>
      </c>
      <c r="L1418" s="41" t="str">
        <f t="shared" si="123"/>
        <v/>
      </c>
    </row>
    <row r="1419" spans="1:12" ht="15.75" thickBot="1" x14ac:dyDescent="0.3">
      <c r="A1419" s="17" t="s">
        <v>1711</v>
      </c>
      <c r="H1419" s="41">
        <f t="shared" si="119"/>
        <v>97</v>
      </c>
      <c r="I1419" s="41" t="str">
        <f t="shared" si="120"/>
        <v>#00001113</v>
      </c>
      <c r="J1419" s="41">
        <f t="shared" si="121"/>
        <v>9</v>
      </c>
      <c r="K1419" s="41" t="str">
        <f t="shared" si="122"/>
        <v xml:space="preserve">‎23‎/‎10‎/‎2017, ‎11‎:‎52‎:‎30 stephane mirouze stephane.mirouze@actemium.com 1 €16.88 </v>
      </c>
      <c r="L1419" s="41" t="str">
        <f t="shared" si="123"/>
        <v>‎23‎/‎10‎/‎2017</v>
      </c>
    </row>
    <row r="1420" spans="1:12" ht="15.75" thickBot="1" x14ac:dyDescent="0.3">
      <c r="A1420" s="16" t="s">
        <v>621</v>
      </c>
      <c r="H1420" s="41">
        <f t="shared" si="119"/>
        <v>8</v>
      </c>
      <c r="I1420" s="41" t="str">
        <f t="shared" si="120"/>
        <v/>
      </c>
      <c r="J1420" s="41">
        <f t="shared" si="121"/>
        <v>0</v>
      </c>
      <c r="K1420" s="41" t="str">
        <f t="shared" si="122"/>
        <v>erminée</v>
      </c>
      <c r="L1420" s="41" t="str">
        <f t="shared" si="123"/>
        <v/>
      </c>
    </row>
    <row r="1421" spans="1:12" ht="15.75" thickBot="1" x14ac:dyDescent="0.3">
      <c r="A1421" s="17" t="s">
        <v>1712</v>
      </c>
      <c r="H1421" s="41">
        <f t="shared" si="119"/>
        <v>97</v>
      </c>
      <c r="I1421" s="41" t="str">
        <f t="shared" si="120"/>
        <v>#00001112</v>
      </c>
      <c r="J1421" s="41">
        <f t="shared" si="121"/>
        <v>9</v>
      </c>
      <c r="K1421" s="41" t="str">
        <f t="shared" si="122"/>
        <v xml:space="preserve">‎20‎/‎10‎/‎2017, ‎14‎:‎53‎:‎18 Romain VIDONI lelia.boscolo.external@airbus.com 3 €0.00 </v>
      </c>
      <c r="L1421" s="41" t="str">
        <f t="shared" si="123"/>
        <v>‎20‎/‎10‎/‎2017</v>
      </c>
    </row>
    <row r="1422" spans="1:12" ht="15.75" thickBot="1" x14ac:dyDescent="0.3">
      <c r="A1422" s="16" t="s">
        <v>621</v>
      </c>
      <c r="H1422" s="41">
        <f t="shared" si="119"/>
        <v>8</v>
      </c>
      <c r="I1422" s="41" t="str">
        <f t="shared" si="120"/>
        <v/>
      </c>
      <c r="J1422" s="41">
        <f t="shared" si="121"/>
        <v>0</v>
      </c>
      <c r="K1422" s="41" t="str">
        <f t="shared" si="122"/>
        <v>erminée</v>
      </c>
      <c r="L1422" s="41" t="str">
        <f t="shared" si="123"/>
        <v/>
      </c>
    </row>
    <row r="1423" spans="1:12" ht="15.75" thickBot="1" x14ac:dyDescent="0.3">
      <c r="A1423" s="17" t="s">
        <v>1713</v>
      </c>
      <c r="H1423" s="41">
        <f t="shared" si="119"/>
        <v>97</v>
      </c>
      <c r="I1423" s="41" t="str">
        <f t="shared" si="120"/>
        <v>#00001111</v>
      </c>
      <c r="J1423" s="41">
        <f t="shared" si="121"/>
        <v>9</v>
      </c>
      <c r="K1423" s="41" t="str">
        <f t="shared" si="122"/>
        <v xml:space="preserve">‎20‎/‎10‎/‎2017, ‎14‎:‎50‎:‎08 Romain VIDONI lelia.boscolo.external@airbus.com 2 €0.00 </v>
      </c>
      <c r="L1423" s="41" t="str">
        <f t="shared" si="123"/>
        <v>‎20‎/‎10‎/‎2017</v>
      </c>
    </row>
    <row r="1424" spans="1:12" ht="15.75" thickBot="1" x14ac:dyDescent="0.3">
      <c r="A1424" s="16" t="s">
        <v>621</v>
      </c>
      <c r="H1424" s="41">
        <f t="shared" si="119"/>
        <v>8</v>
      </c>
      <c r="I1424" s="41" t="str">
        <f t="shared" si="120"/>
        <v/>
      </c>
      <c r="J1424" s="41">
        <f t="shared" si="121"/>
        <v>0</v>
      </c>
      <c r="K1424" s="41" t="str">
        <f t="shared" si="122"/>
        <v>erminée</v>
      </c>
      <c r="L1424" s="41" t="str">
        <f t="shared" si="123"/>
        <v/>
      </c>
    </row>
    <row r="1425" spans="1:12" ht="15.75" thickBot="1" x14ac:dyDescent="0.3">
      <c r="A1425" s="17" t="s">
        <v>1714</v>
      </c>
      <c r="H1425" s="41">
        <f t="shared" si="119"/>
        <v>97</v>
      </c>
      <c r="I1425" s="41" t="str">
        <f t="shared" si="120"/>
        <v>#00001110</v>
      </c>
      <c r="J1425" s="41">
        <f t="shared" si="121"/>
        <v>9</v>
      </c>
      <c r="K1425" s="41" t="str">
        <f t="shared" si="122"/>
        <v xml:space="preserve">‎18‎/‎10‎/‎2017, ‎09‎:‎40‎:‎30 lelia boscolo lelia.boscolo.external@airbus.com 1 €3.07 </v>
      </c>
      <c r="L1425" s="41" t="str">
        <f t="shared" si="123"/>
        <v>‎18‎/‎10‎/‎2017</v>
      </c>
    </row>
    <row r="1426" spans="1:12" ht="15.75" thickBot="1" x14ac:dyDescent="0.3">
      <c r="A1426" s="16" t="s">
        <v>621</v>
      </c>
      <c r="H1426" s="41">
        <f t="shared" si="119"/>
        <v>8</v>
      </c>
      <c r="I1426" s="41" t="str">
        <f t="shared" si="120"/>
        <v/>
      </c>
      <c r="J1426" s="41">
        <f t="shared" si="121"/>
        <v>0</v>
      </c>
      <c r="K1426" s="41" t="str">
        <f t="shared" si="122"/>
        <v>erminée</v>
      </c>
      <c r="L1426" s="41" t="str">
        <f t="shared" si="123"/>
        <v/>
      </c>
    </row>
    <row r="1427" spans="1:12" ht="15.75" thickBot="1" x14ac:dyDescent="0.3">
      <c r="A1427" s="17" t="s">
        <v>1715</v>
      </c>
      <c r="H1427" s="41">
        <f t="shared" si="119"/>
        <v>92</v>
      </c>
      <c r="I1427" s="41" t="str">
        <f t="shared" si="120"/>
        <v>#00001109</v>
      </c>
      <c r="J1427" s="41">
        <f t="shared" si="121"/>
        <v>9</v>
      </c>
      <c r="K1427" s="41" t="str">
        <f t="shared" si="122"/>
        <v xml:space="preserve">‎18‎/‎10‎/‎2017, ‎09‎:‎08‎:‎19 jean-luc CEBE jean-luc.cebe@actemium.com 2 €111.30 </v>
      </c>
      <c r="L1427" s="41" t="str">
        <f t="shared" si="123"/>
        <v>‎18‎/‎10‎/‎2017</v>
      </c>
    </row>
    <row r="1428" spans="1:12" ht="15.75" thickBot="1" x14ac:dyDescent="0.3">
      <c r="A1428" s="16" t="s">
        <v>621</v>
      </c>
      <c r="H1428" s="41">
        <f t="shared" si="119"/>
        <v>8</v>
      </c>
      <c r="I1428" s="41" t="str">
        <f t="shared" si="120"/>
        <v/>
      </c>
      <c r="J1428" s="41">
        <f t="shared" si="121"/>
        <v>0</v>
      </c>
      <c r="K1428" s="41" t="str">
        <f t="shared" si="122"/>
        <v>erminée</v>
      </c>
      <c r="L1428" s="41" t="str">
        <f t="shared" si="123"/>
        <v/>
      </c>
    </row>
    <row r="1429" spans="1:12" ht="15.75" thickBot="1" x14ac:dyDescent="0.3">
      <c r="A1429" s="17" t="s">
        <v>1716</v>
      </c>
      <c r="H1429" s="41">
        <f t="shared" si="119"/>
        <v>104</v>
      </c>
      <c r="I1429" s="41" t="str">
        <f t="shared" si="120"/>
        <v>#00001108</v>
      </c>
      <c r="J1429" s="41">
        <f t="shared" si="121"/>
        <v>9</v>
      </c>
      <c r="K1429" s="41" t="str">
        <f t="shared" si="122"/>
        <v xml:space="preserve">‎17‎/‎10‎/‎2017, ‎16‎:‎21‎:‎43 Tristan CALMELLY tristan.calmelly.external@airbus.com 3 €81.96 </v>
      </c>
      <c r="L1429" s="41" t="str">
        <f t="shared" si="123"/>
        <v>‎17‎/‎10‎/‎2017</v>
      </c>
    </row>
    <row r="1430" spans="1:12" ht="15.75" thickBot="1" x14ac:dyDescent="0.3">
      <c r="A1430" s="16" t="s">
        <v>621</v>
      </c>
      <c r="H1430" s="41">
        <f t="shared" si="119"/>
        <v>8</v>
      </c>
      <c r="I1430" s="41" t="str">
        <f t="shared" si="120"/>
        <v/>
      </c>
      <c r="J1430" s="41">
        <f t="shared" si="121"/>
        <v>0</v>
      </c>
      <c r="K1430" s="41" t="str">
        <f t="shared" si="122"/>
        <v>erminée</v>
      </c>
      <c r="L1430" s="41" t="str">
        <f t="shared" si="123"/>
        <v/>
      </c>
    </row>
    <row r="1431" spans="1:12" ht="15.75" thickBot="1" x14ac:dyDescent="0.3">
      <c r="A1431" s="17" t="s">
        <v>1717</v>
      </c>
      <c r="H1431" s="41">
        <f t="shared" si="119"/>
        <v>96</v>
      </c>
      <c r="I1431" s="41" t="str">
        <f t="shared" si="120"/>
        <v>#00001106</v>
      </c>
      <c r="J1431" s="41">
        <f t="shared" si="121"/>
        <v>9</v>
      </c>
      <c r="K1431" s="41" t="str">
        <f t="shared" si="122"/>
        <v xml:space="preserve">‎17‎/‎10‎/‎2017, ‎15‎:‎03‎:‎38 stephane mirouze stephane.mirouze@actemium.com 3 €0.00 </v>
      </c>
      <c r="L1431" s="41" t="str">
        <f t="shared" si="123"/>
        <v>‎17‎/‎10‎/‎2017</v>
      </c>
    </row>
    <row r="1432" spans="1:12" ht="15.75" thickBot="1" x14ac:dyDescent="0.3">
      <c r="A1432" s="16" t="s">
        <v>621</v>
      </c>
      <c r="H1432" s="41">
        <f t="shared" si="119"/>
        <v>8</v>
      </c>
      <c r="I1432" s="41" t="str">
        <f t="shared" si="120"/>
        <v/>
      </c>
      <c r="J1432" s="41">
        <f t="shared" si="121"/>
        <v>0</v>
      </c>
      <c r="K1432" s="41" t="str">
        <f t="shared" si="122"/>
        <v>erminée</v>
      </c>
      <c r="L1432" s="41" t="str">
        <f t="shared" si="123"/>
        <v/>
      </c>
    </row>
    <row r="1433" spans="1:12" ht="15.75" thickBot="1" x14ac:dyDescent="0.3">
      <c r="A1433" s="17" t="s">
        <v>1718</v>
      </c>
      <c r="H1433" s="41">
        <f t="shared" si="119"/>
        <v>93</v>
      </c>
      <c r="I1433" s="41" t="str">
        <f t="shared" si="120"/>
        <v>#00001105</v>
      </c>
      <c r="J1433" s="41">
        <f t="shared" si="121"/>
        <v>9</v>
      </c>
      <c r="K1433" s="41" t="str">
        <f t="shared" si="122"/>
        <v xml:space="preserve">‎17‎/‎10‎/‎2017, ‎14‎:‎46‎:‎12 mathias hereau mathias.hereau@actemium.com 1 €12.90 </v>
      </c>
      <c r="L1433" s="41" t="str">
        <f t="shared" si="123"/>
        <v>‎17‎/‎10‎/‎2017</v>
      </c>
    </row>
    <row r="1434" spans="1:12" ht="15.75" thickBot="1" x14ac:dyDescent="0.3">
      <c r="A1434" s="16" t="s">
        <v>621</v>
      </c>
      <c r="H1434" s="41">
        <f t="shared" si="119"/>
        <v>8</v>
      </c>
      <c r="I1434" s="41" t="str">
        <f t="shared" si="120"/>
        <v/>
      </c>
      <c r="J1434" s="41">
        <f t="shared" si="121"/>
        <v>0</v>
      </c>
      <c r="K1434" s="41" t="str">
        <f t="shared" si="122"/>
        <v>erminée</v>
      </c>
      <c r="L1434" s="41" t="str">
        <f t="shared" si="123"/>
        <v/>
      </c>
    </row>
    <row r="1435" spans="1:12" ht="15.75" thickBot="1" x14ac:dyDescent="0.3">
      <c r="A1435" s="17" t="s">
        <v>1719</v>
      </c>
      <c r="H1435" s="41">
        <f t="shared" si="119"/>
        <v>91</v>
      </c>
      <c r="I1435" s="41" t="str">
        <f t="shared" si="120"/>
        <v>#00001104</v>
      </c>
      <c r="J1435" s="41">
        <f t="shared" si="121"/>
        <v>9</v>
      </c>
      <c r="K1435" s="41" t="str">
        <f t="shared" si="122"/>
        <v xml:space="preserve">‎17‎/‎10‎/‎2017, ‎08‎:‎39‎:‎18 Jean luc CEBE jean-luc.cebe@actemium.com 2 €52.56 </v>
      </c>
      <c r="L1435" s="41" t="str">
        <f t="shared" si="123"/>
        <v>‎17‎/‎10‎/‎2017</v>
      </c>
    </row>
    <row r="1436" spans="1:12" ht="15.75" thickBot="1" x14ac:dyDescent="0.3">
      <c r="A1436" s="16" t="s">
        <v>621</v>
      </c>
      <c r="H1436" s="41">
        <f t="shared" ref="H1436:H1499" si="124">LEN(A1436)</f>
        <v>8</v>
      </c>
      <c r="I1436" s="41" t="str">
        <f t="shared" ref="I1436:I1499" si="125">IFERROR(MID(A1436,1,FIND(" ",A1436,1)-1),"")</f>
        <v/>
      </c>
      <c r="J1436" s="41">
        <f t="shared" ref="J1436:J1499" si="126">LEN(I1436)</f>
        <v>0</v>
      </c>
      <c r="K1436" s="41" t="str">
        <f t="shared" ref="K1436:K1499" si="127">RIGHT(A1436,H1436-J1436-1)</f>
        <v>erminée</v>
      </c>
      <c r="L1436" s="41" t="str">
        <f t="shared" ref="L1436:L1499" si="128">IFERROR(MID(K1436,1,FIND(",",K1436,1)-1),"")</f>
        <v/>
      </c>
    </row>
    <row r="1437" spans="1:12" ht="15.75" thickBot="1" x14ac:dyDescent="0.3">
      <c r="A1437" s="17" t="s">
        <v>1720</v>
      </c>
      <c r="H1437" s="41">
        <f t="shared" si="124"/>
        <v>87</v>
      </c>
      <c r="I1437" s="41" t="str">
        <f t="shared" si="125"/>
        <v>#00001103</v>
      </c>
      <c r="J1437" s="41">
        <f t="shared" si="126"/>
        <v>9</v>
      </c>
      <c r="K1437" s="41" t="str">
        <f t="shared" si="127"/>
        <v xml:space="preserve">‎16‎/‎10‎/‎2017, ‎16‎:‎14‎:‎52 MOSE MOSE karine.bedon@actemium.com 4 €348.00 </v>
      </c>
      <c r="L1437" s="41" t="str">
        <f t="shared" si="128"/>
        <v>‎16‎/‎10‎/‎2017</v>
      </c>
    </row>
    <row r="1438" spans="1:12" ht="15.75" thickBot="1" x14ac:dyDescent="0.3">
      <c r="A1438" s="16" t="s">
        <v>621</v>
      </c>
      <c r="H1438" s="41">
        <f t="shared" si="124"/>
        <v>8</v>
      </c>
      <c r="I1438" s="41" t="str">
        <f t="shared" si="125"/>
        <v/>
      </c>
      <c r="J1438" s="41">
        <f t="shared" si="126"/>
        <v>0</v>
      </c>
      <c r="K1438" s="41" t="str">
        <f t="shared" si="127"/>
        <v>erminée</v>
      </c>
      <c r="L1438" s="41" t="str">
        <f t="shared" si="128"/>
        <v/>
      </c>
    </row>
    <row r="1439" spans="1:12" ht="15.75" thickBot="1" x14ac:dyDescent="0.3">
      <c r="A1439" s="17" t="s">
        <v>1721</v>
      </c>
      <c r="H1439" s="41">
        <f t="shared" si="124"/>
        <v>93</v>
      </c>
      <c r="I1439" s="41" t="str">
        <f t="shared" si="125"/>
        <v>#00001102</v>
      </c>
      <c r="J1439" s="41">
        <f t="shared" si="126"/>
        <v>9</v>
      </c>
      <c r="K1439" s="41" t="str">
        <f t="shared" si="127"/>
        <v xml:space="preserve">‎16‎/‎10‎/‎2017, ‎14‎:‎13‎:‎08 mathias hereau mathias.hereau@actemium.com 1 €39.85 </v>
      </c>
      <c r="L1439" s="41" t="str">
        <f t="shared" si="128"/>
        <v>‎16‎/‎10‎/‎2017</v>
      </c>
    </row>
    <row r="1440" spans="1:12" ht="15.75" thickBot="1" x14ac:dyDescent="0.3">
      <c r="A1440" s="16" t="s">
        <v>621</v>
      </c>
      <c r="H1440" s="41">
        <f t="shared" si="124"/>
        <v>8</v>
      </c>
      <c r="I1440" s="41" t="str">
        <f t="shared" si="125"/>
        <v/>
      </c>
      <c r="J1440" s="41">
        <f t="shared" si="126"/>
        <v>0</v>
      </c>
      <c r="K1440" s="41" t="str">
        <f t="shared" si="127"/>
        <v>erminée</v>
      </c>
      <c r="L1440" s="41" t="str">
        <f t="shared" si="128"/>
        <v/>
      </c>
    </row>
    <row r="1441" spans="1:12" ht="15.75" thickBot="1" x14ac:dyDescent="0.3">
      <c r="A1441" s="17" t="s">
        <v>1722</v>
      </c>
      <c r="H1441" s="41">
        <f t="shared" si="124"/>
        <v>97</v>
      </c>
      <c r="I1441" s="41" t="str">
        <f t="shared" si="125"/>
        <v>#00001101</v>
      </c>
      <c r="J1441" s="41">
        <f t="shared" si="126"/>
        <v>9</v>
      </c>
      <c r="K1441" s="41" t="str">
        <f t="shared" si="127"/>
        <v xml:space="preserve">‎16‎/‎10‎/‎2017, ‎13‎:‎16‎:‎58 vincent davantes vincent.davantes@actemium.com 2 €64.26 </v>
      </c>
      <c r="L1441" s="41" t="str">
        <f t="shared" si="128"/>
        <v>‎16‎/‎10‎/‎2017</v>
      </c>
    </row>
    <row r="1442" spans="1:12" ht="15.75" thickBot="1" x14ac:dyDescent="0.3">
      <c r="A1442" s="16" t="s">
        <v>621</v>
      </c>
      <c r="H1442" s="41">
        <f t="shared" si="124"/>
        <v>8</v>
      </c>
      <c r="I1442" s="41" t="str">
        <f t="shared" si="125"/>
        <v/>
      </c>
      <c r="J1442" s="41">
        <f t="shared" si="126"/>
        <v>0</v>
      </c>
      <c r="K1442" s="41" t="str">
        <f t="shared" si="127"/>
        <v>erminée</v>
      </c>
      <c r="L1442" s="41" t="str">
        <f t="shared" si="128"/>
        <v/>
      </c>
    </row>
    <row r="1443" spans="1:12" ht="15.75" thickBot="1" x14ac:dyDescent="0.3">
      <c r="A1443" s="17" t="s">
        <v>1723</v>
      </c>
      <c r="H1443" s="41">
        <f t="shared" si="124"/>
        <v>94</v>
      </c>
      <c r="I1443" s="41" t="str">
        <f t="shared" si="125"/>
        <v>#00001099</v>
      </c>
      <c r="J1443" s="41">
        <f t="shared" si="126"/>
        <v>9</v>
      </c>
      <c r="K1443" s="41" t="str">
        <f t="shared" si="127"/>
        <v xml:space="preserve">‎13‎/‎10‎/‎2017, ‎10‎:‎55‎:‎14 stephane Delmas stephane.delmas@actemium.com 1 €0.00 </v>
      </c>
      <c r="L1443" s="41" t="str">
        <f t="shared" si="128"/>
        <v>‎13‎/‎10‎/‎2017</v>
      </c>
    </row>
    <row r="1444" spans="1:12" ht="15.75" thickBot="1" x14ac:dyDescent="0.3">
      <c r="A1444" s="16" t="s">
        <v>621</v>
      </c>
      <c r="H1444" s="41">
        <f t="shared" si="124"/>
        <v>8</v>
      </c>
      <c r="I1444" s="41" t="str">
        <f t="shared" si="125"/>
        <v/>
      </c>
      <c r="J1444" s="41">
        <f t="shared" si="126"/>
        <v>0</v>
      </c>
      <c r="K1444" s="41" t="str">
        <f t="shared" si="127"/>
        <v>erminée</v>
      </c>
      <c r="L1444" s="41" t="str">
        <f t="shared" si="128"/>
        <v/>
      </c>
    </row>
    <row r="1445" spans="1:12" ht="15.75" thickBot="1" x14ac:dyDescent="0.3">
      <c r="A1445" s="17" t="s">
        <v>1724</v>
      </c>
      <c r="H1445" s="41">
        <f t="shared" si="124"/>
        <v>95</v>
      </c>
      <c r="I1445" s="41" t="str">
        <f t="shared" si="125"/>
        <v>#00001098</v>
      </c>
      <c r="J1445" s="41">
        <f t="shared" si="126"/>
        <v>9</v>
      </c>
      <c r="K1445" s="41" t="str">
        <f t="shared" si="127"/>
        <v xml:space="preserve">‎13‎/‎10‎/‎2017, ‎10‎:‎53‎:‎43 stephane delmas stephane.delmas@actemium.com 2 €50.00 </v>
      </c>
      <c r="L1445" s="41" t="str">
        <f t="shared" si="128"/>
        <v>‎13‎/‎10‎/‎2017</v>
      </c>
    </row>
    <row r="1446" spans="1:12" ht="15.75" thickBot="1" x14ac:dyDescent="0.3">
      <c r="A1446" s="16" t="s">
        <v>621</v>
      </c>
      <c r="H1446" s="41">
        <f t="shared" si="124"/>
        <v>8</v>
      </c>
      <c r="I1446" s="41" t="str">
        <f t="shared" si="125"/>
        <v/>
      </c>
      <c r="J1446" s="41">
        <f t="shared" si="126"/>
        <v>0</v>
      </c>
      <c r="K1446" s="41" t="str">
        <f t="shared" si="127"/>
        <v>erminée</v>
      </c>
      <c r="L1446" s="41" t="str">
        <f t="shared" si="128"/>
        <v/>
      </c>
    </row>
    <row r="1447" spans="1:12" ht="15.75" thickBot="1" x14ac:dyDescent="0.3">
      <c r="A1447" s="17" t="s">
        <v>1725</v>
      </c>
      <c r="H1447" s="41">
        <f t="shared" si="124"/>
        <v>106</v>
      </c>
      <c r="I1447" s="41" t="str">
        <f t="shared" si="125"/>
        <v>#00001097</v>
      </c>
      <c r="J1447" s="41">
        <f t="shared" si="126"/>
        <v>9</v>
      </c>
      <c r="K1447" s="41" t="str">
        <f t="shared" si="127"/>
        <v xml:space="preserve">‎12‎/‎10‎/‎2017, ‎16‎:‎51‎:‎06 alexis Codevelle alexiscodevelle.actemium@liebherr.com 5 €331.92 </v>
      </c>
      <c r="L1447" s="41" t="str">
        <f t="shared" si="128"/>
        <v>‎12‎/‎10‎/‎2017</v>
      </c>
    </row>
    <row r="1448" spans="1:12" ht="15.75" thickBot="1" x14ac:dyDescent="0.3">
      <c r="A1448" s="16" t="s">
        <v>621</v>
      </c>
      <c r="H1448" s="41">
        <f t="shared" si="124"/>
        <v>8</v>
      </c>
      <c r="I1448" s="41" t="str">
        <f t="shared" si="125"/>
        <v/>
      </c>
      <c r="J1448" s="41">
        <f t="shared" si="126"/>
        <v>0</v>
      </c>
      <c r="K1448" s="41" t="str">
        <f t="shared" si="127"/>
        <v>erminée</v>
      </c>
      <c r="L1448" s="41" t="str">
        <f t="shared" si="128"/>
        <v/>
      </c>
    </row>
    <row r="1449" spans="1:12" ht="15.75" thickBot="1" x14ac:dyDescent="0.3">
      <c r="A1449" s="17" t="s">
        <v>1726</v>
      </c>
      <c r="H1449" s="41">
        <f t="shared" si="124"/>
        <v>106</v>
      </c>
      <c r="I1449" s="41" t="str">
        <f t="shared" si="125"/>
        <v>#00001096</v>
      </c>
      <c r="J1449" s="41">
        <f t="shared" si="126"/>
        <v>9</v>
      </c>
      <c r="K1449" s="41" t="str">
        <f t="shared" si="127"/>
        <v xml:space="preserve">‎12‎/‎10‎/‎2017, ‎16‎:‎46‎:‎28 Florian Devals florian.devals.externe@pierre-fabre.com 2 €112.04 </v>
      </c>
      <c r="L1449" s="41" t="str">
        <f t="shared" si="128"/>
        <v>‎12‎/‎10‎/‎2017</v>
      </c>
    </row>
    <row r="1450" spans="1:12" ht="15.75" thickBot="1" x14ac:dyDescent="0.3">
      <c r="A1450" s="16" t="s">
        <v>621</v>
      </c>
      <c r="H1450" s="41">
        <f t="shared" si="124"/>
        <v>8</v>
      </c>
      <c r="I1450" s="41" t="str">
        <f t="shared" si="125"/>
        <v/>
      </c>
      <c r="J1450" s="41">
        <f t="shared" si="126"/>
        <v>0</v>
      </c>
      <c r="K1450" s="41" t="str">
        <f t="shared" si="127"/>
        <v>erminée</v>
      </c>
      <c r="L1450" s="41" t="str">
        <f t="shared" si="128"/>
        <v/>
      </c>
    </row>
    <row r="1451" spans="1:12" ht="15.75" thickBot="1" x14ac:dyDescent="0.3">
      <c r="A1451" s="17" t="s">
        <v>1727</v>
      </c>
      <c r="H1451" s="41">
        <f t="shared" si="124"/>
        <v>92</v>
      </c>
      <c r="I1451" s="41" t="str">
        <f t="shared" si="125"/>
        <v>#00001095</v>
      </c>
      <c r="J1451" s="41">
        <f t="shared" si="126"/>
        <v>9</v>
      </c>
      <c r="K1451" s="41" t="str">
        <f t="shared" si="127"/>
        <v xml:space="preserve">‎11‎/‎10‎/‎2017, ‎21‎:‎50‎:‎30 romain vidoni romain.vidoni@actemium.com 1 €371.00 </v>
      </c>
      <c r="L1451" s="41" t="str">
        <f t="shared" si="128"/>
        <v>‎11‎/‎10‎/‎2017</v>
      </c>
    </row>
    <row r="1452" spans="1:12" ht="15.75" thickBot="1" x14ac:dyDescent="0.3">
      <c r="A1452" s="16" t="s">
        <v>621</v>
      </c>
      <c r="H1452" s="41">
        <f t="shared" si="124"/>
        <v>8</v>
      </c>
      <c r="I1452" s="41" t="str">
        <f t="shared" si="125"/>
        <v/>
      </c>
      <c r="J1452" s="41">
        <f t="shared" si="126"/>
        <v>0</v>
      </c>
      <c r="K1452" s="41" t="str">
        <f t="shared" si="127"/>
        <v>erminée</v>
      </c>
      <c r="L1452" s="41" t="str">
        <f t="shared" si="128"/>
        <v/>
      </c>
    </row>
    <row r="1453" spans="1:12" ht="15.75" thickBot="1" x14ac:dyDescent="0.3">
      <c r="A1453" s="17" t="s">
        <v>1728</v>
      </c>
      <c r="H1453" s="41">
        <f t="shared" si="124"/>
        <v>90</v>
      </c>
      <c r="I1453" s="41" t="str">
        <f t="shared" si="125"/>
        <v>#00001094</v>
      </c>
      <c r="J1453" s="41">
        <f t="shared" si="126"/>
        <v>9</v>
      </c>
      <c r="K1453" s="41" t="str">
        <f t="shared" si="127"/>
        <v xml:space="preserve">‎11‎/‎10‎/‎2017, ‎21‎:‎44‎:‎59 romain vidoni romain.vidoni@actemium.com 2 €0.00 </v>
      </c>
      <c r="L1453" s="41" t="str">
        <f t="shared" si="128"/>
        <v>‎11‎/‎10‎/‎2017</v>
      </c>
    </row>
    <row r="1454" spans="1:12" ht="15.75" thickBot="1" x14ac:dyDescent="0.3">
      <c r="A1454" s="16" t="s">
        <v>621</v>
      </c>
      <c r="H1454" s="41">
        <f t="shared" si="124"/>
        <v>8</v>
      </c>
      <c r="I1454" s="41" t="str">
        <f t="shared" si="125"/>
        <v/>
      </c>
      <c r="J1454" s="41">
        <f t="shared" si="126"/>
        <v>0</v>
      </c>
      <c r="K1454" s="41" t="str">
        <f t="shared" si="127"/>
        <v>erminée</v>
      </c>
      <c r="L1454" s="41" t="str">
        <f t="shared" si="128"/>
        <v/>
      </c>
    </row>
    <row r="1455" spans="1:12" ht="15.75" thickBot="1" x14ac:dyDescent="0.3">
      <c r="A1455" s="17" t="s">
        <v>1729</v>
      </c>
      <c r="H1455" s="41">
        <f t="shared" si="124"/>
        <v>90</v>
      </c>
      <c r="I1455" s="41" t="str">
        <f t="shared" si="125"/>
        <v>#00001093</v>
      </c>
      <c r="J1455" s="41">
        <f t="shared" si="126"/>
        <v>9</v>
      </c>
      <c r="K1455" s="41" t="str">
        <f t="shared" si="127"/>
        <v xml:space="preserve">‎11‎/‎10‎/‎2017, ‎15‎:‎46‎:‎39 Pascal Garcia pascal.garcia@pioneer.com 2 €44.52 </v>
      </c>
      <c r="L1455" s="41" t="str">
        <f t="shared" si="128"/>
        <v>‎11‎/‎10‎/‎2017</v>
      </c>
    </row>
    <row r="1456" spans="1:12" ht="15.75" thickBot="1" x14ac:dyDescent="0.3">
      <c r="A1456" s="16" t="s">
        <v>621</v>
      </c>
      <c r="H1456" s="41">
        <f t="shared" si="124"/>
        <v>8</v>
      </c>
      <c r="I1456" s="41" t="str">
        <f t="shared" si="125"/>
        <v/>
      </c>
      <c r="J1456" s="41">
        <f t="shared" si="126"/>
        <v>0</v>
      </c>
      <c r="K1456" s="41" t="str">
        <f t="shared" si="127"/>
        <v>erminée</v>
      </c>
      <c r="L1456" s="41" t="str">
        <f t="shared" si="128"/>
        <v/>
      </c>
    </row>
    <row r="1457" spans="1:12" ht="15.75" thickBot="1" x14ac:dyDescent="0.3">
      <c r="A1457" s="17" t="s">
        <v>1730</v>
      </c>
      <c r="H1457" s="41">
        <f t="shared" si="124"/>
        <v>97</v>
      </c>
      <c r="I1457" s="41" t="str">
        <f t="shared" si="125"/>
        <v>#00001092</v>
      </c>
      <c r="J1457" s="41">
        <f t="shared" si="126"/>
        <v>9</v>
      </c>
      <c r="K1457" s="41" t="str">
        <f t="shared" si="127"/>
        <v xml:space="preserve">‎11‎/‎10‎/‎2017, ‎12‎:‎56‎:‎39 vincent davantes vincent.davantes@actemium.com 1 €11.91 </v>
      </c>
      <c r="L1457" s="41" t="str">
        <f t="shared" si="128"/>
        <v>‎11‎/‎10‎/‎2017</v>
      </c>
    </row>
    <row r="1458" spans="1:12" ht="15.75" thickBot="1" x14ac:dyDescent="0.3">
      <c r="A1458" s="16" t="s">
        <v>621</v>
      </c>
      <c r="H1458" s="41">
        <f t="shared" si="124"/>
        <v>8</v>
      </c>
      <c r="I1458" s="41" t="str">
        <f t="shared" si="125"/>
        <v/>
      </c>
      <c r="J1458" s="41">
        <f t="shared" si="126"/>
        <v>0</v>
      </c>
      <c r="K1458" s="41" t="str">
        <f t="shared" si="127"/>
        <v>erminée</v>
      </c>
      <c r="L1458" s="41" t="str">
        <f t="shared" si="128"/>
        <v/>
      </c>
    </row>
    <row r="1459" spans="1:12" ht="15.75" thickBot="1" x14ac:dyDescent="0.3">
      <c r="A1459" s="17" t="s">
        <v>1731</v>
      </c>
      <c r="H1459" s="41">
        <f t="shared" si="124"/>
        <v>104</v>
      </c>
      <c r="I1459" s="41" t="str">
        <f t="shared" si="125"/>
        <v>#00001091</v>
      </c>
      <c r="J1459" s="41">
        <f t="shared" si="126"/>
        <v>9</v>
      </c>
      <c r="K1459" s="41" t="str">
        <f t="shared" si="127"/>
        <v xml:space="preserve">‎11‎/‎10‎/‎2017, ‎09‎:‎54‎:‎18 Tristan Calmelly tristan.calmelly.external@airbus.com 1 €16.88 </v>
      </c>
      <c r="L1459" s="41" t="str">
        <f t="shared" si="128"/>
        <v>‎11‎/‎10‎/‎2017</v>
      </c>
    </row>
    <row r="1460" spans="1:12" ht="15.75" thickBot="1" x14ac:dyDescent="0.3">
      <c r="A1460" s="16" t="s">
        <v>621</v>
      </c>
      <c r="H1460" s="41">
        <f t="shared" si="124"/>
        <v>8</v>
      </c>
      <c r="I1460" s="41" t="str">
        <f t="shared" si="125"/>
        <v/>
      </c>
      <c r="J1460" s="41">
        <f t="shared" si="126"/>
        <v>0</v>
      </c>
      <c r="K1460" s="41" t="str">
        <f t="shared" si="127"/>
        <v>erminée</v>
      </c>
      <c r="L1460" s="41" t="str">
        <f t="shared" si="128"/>
        <v/>
      </c>
    </row>
    <row r="1461" spans="1:12" ht="15.75" thickBot="1" x14ac:dyDescent="0.3">
      <c r="A1461" s="17" t="s">
        <v>1732</v>
      </c>
      <c r="H1461" s="41">
        <f t="shared" si="124"/>
        <v>96</v>
      </c>
      <c r="I1461" s="41" t="str">
        <f t="shared" si="125"/>
        <v>#00001090</v>
      </c>
      <c r="J1461" s="41">
        <f t="shared" si="126"/>
        <v>9</v>
      </c>
      <c r="K1461" s="41" t="str">
        <f t="shared" si="127"/>
        <v xml:space="preserve">‎10‎/‎10‎/‎2017, ‎16‎:‎06‎:‎52 Sébastien Dasque xavier.orriere@actemium.com 3 €121.77 </v>
      </c>
      <c r="L1461" s="41" t="str">
        <f t="shared" si="128"/>
        <v>‎10‎/‎10‎/‎2017</v>
      </c>
    </row>
    <row r="1462" spans="1:12" ht="15.75" thickBot="1" x14ac:dyDescent="0.3">
      <c r="A1462" s="16" t="s">
        <v>621</v>
      </c>
      <c r="H1462" s="41">
        <f t="shared" si="124"/>
        <v>8</v>
      </c>
      <c r="I1462" s="41" t="str">
        <f t="shared" si="125"/>
        <v/>
      </c>
      <c r="J1462" s="41">
        <f t="shared" si="126"/>
        <v>0</v>
      </c>
      <c r="K1462" s="41" t="str">
        <f t="shared" si="127"/>
        <v>erminée</v>
      </c>
      <c r="L1462" s="41" t="str">
        <f t="shared" si="128"/>
        <v/>
      </c>
    </row>
    <row r="1463" spans="1:12" ht="15.75" thickBot="1" x14ac:dyDescent="0.3">
      <c r="A1463" s="17" t="s">
        <v>1733</v>
      </c>
      <c r="H1463" s="41">
        <f t="shared" si="124"/>
        <v>95</v>
      </c>
      <c r="I1463" s="41" t="str">
        <f t="shared" si="125"/>
        <v>#00001089</v>
      </c>
      <c r="J1463" s="41">
        <f t="shared" si="126"/>
        <v>9</v>
      </c>
      <c r="K1463" s="41" t="str">
        <f t="shared" si="127"/>
        <v xml:space="preserve">‎10‎/‎10‎/‎2017, ‎11‎:‎57‎:‎39 cedric garcia cedric.garcia@actemium.com 16 €1,085.20 </v>
      </c>
      <c r="L1463" s="41" t="str">
        <f t="shared" si="128"/>
        <v>‎10‎/‎10‎/‎2017</v>
      </c>
    </row>
    <row r="1464" spans="1:12" ht="15.75" thickBot="1" x14ac:dyDescent="0.3">
      <c r="A1464" s="16" t="s">
        <v>621</v>
      </c>
      <c r="H1464" s="41">
        <f t="shared" si="124"/>
        <v>8</v>
      </c>
      <c r="I1464" s="41" t="str">
        <f t="shared" si="125"/>
        <v/>
      </c>
      <c r="J1464" s="41">
        <f t="shared" si="126"/>
        <v>0</v>
      </c>
      <c r="K1464" s="41" t="str">
        <f t="shared" si="127"/>
        <v>erminée</v>
      </c>
      <c r="L1464" s="41" t="str">
        <f t="shared" si="128"/>
        <v/>
      </c>
    </row>
    <row r="1465" spans="1:12" ht="15.75" thickBot="1" x14ac:dyDescent="0.3">
      <c r="A1465" s="17" t="s">
        <v>1734</v>
      </c>
      <c r="H1465" s="41">
        <f t="shared" si="124"/>
        <v>98</v>
      </c>
      <c r="I1465" s="41" t="str">
        <f t="shared" si="125"/>
        <v>#00001088</v>
      </c>
      <c r="J1465" s="41">
        <f t="shared" si="126"/>
        <v>9</v>
      </c>
      <c r="K1465" s="41" t="str">
        <f t="shared" si="127"/>
        <v xml:space="preserve">‎10‎/‎10‎/‎2017, ‎11‎:‎09‎:‎11 lelia boscolo lelia.boscolo.external@airbus.com 1 €48.91 </v>
      </c>
      <c r="L1465" s="41" t="str">
        <f t="shared" si="128"/>
        <v>‎10‎/‎10‎/‎2017</v>
      </c>
    </row>
    <row r="1466" spans="1:12" ht="15.75" thickBot="1" x14ac:dyDescent="0.3">
      <c r="A1466" s="16" t="s">
        <v>621</v>
      </c>
      <c r="H1466" s="41">
        <f t="shared" si="124"/>
        <v>8</v>
      </c>
      <c r="I1466" s="41" t="str">
        <f t="shared" si="125"/>
        <v/>
      </c>
      <c r="J1466" s="41">
        <f t="shared" si="126"/>
        <v>0</v>
      </c>
      <c r="K1466" s="41" t="str">
        <f t="shared" si="127"/>
        <v>erminée</v>
      </c>
      <c r="L1466" s="41" t="str">
        <f t="shared" si="128"/>
        <v/>
      </c>
    </row>
    <row r="1467" spans="1:12" ht="15.75" thickBot="1" x14ac:dyDescent="0.3">
      <c r="A1467" s="17" t="s">
        <v>1735</v>
      </c>
      <c r="H1467" s="41">
        <f t="shared" si="124"/>
        <v>92</v>
      </c>
      <c r="I1467" s="41" t="str">
        <f t="shared" si="125"/>
        <v>#00001087</v>
      </c>
      <c r="J1467" s="41">
        <f t="shared" si="126"/>
        <v>9</v>
      </c>
      <c r="K1467" s="41" t="str">
        <f t="shared" si="127"/>
        <v xml:space="preserve">‎10‎/‎10‎/‎2017, ‎09‎:‎46‎:‎08 Vincent PASCAL vincent.pascal@actemium.com 1 €0.00 </v>
      </c>
      <c r="L1467" s="41" t="str">
        <f t="shared" si="128"/>
        <v>‎10‎/‎10‎/‎2017</v>
      </c>
    </row>
    <row r="1468" spans="1:12" ht="15.75" thickBot="1" x14ac:dyDescent="0.3">
      <c r="A1468" s="16" t="s">
        <v>621</v>
      </c>
      <c r="H1468" s="41">
        <f t="shared" si="124"/>
        <v>8</v>
      </c>
      <c r="I1468" s="41" t="str">
        <f t="shared" si="125"/>
        <v/>
      </c>
      <c r="J1468" s="41">
        <f t="shared" si="126"/>
        <v>0</v>
      </c>
      <c r="K1468" s="41" t="str">
        <f t="shared" si="127"/>
        <v>erminée</v>
      </c>
      <c r="L1468" s="41" t="str">
        <f t="shared" si="128"/>
        <v/>
      </c>
    </row>
    <row r="1469" spans="1:12" ht="15.75" thickBot="1" x14ac:dyDescent="0.3">
      <c r="A1469" s="17" t="s">
        <v>1736</v>
      </c>
      <c r="H1469" s="41">
        <f t="shared" si="124"/>
        <v>93</v>
      </c>
      <c r="I1469" s="41" t="str">
        <f t="shared" si="125"/>
        <v>#00001086</v>
      </c>
      <c r="J1469" s="41">
        <f t="shared" si="126"/>
        <v>9</v>
      </c>
      <c r="K1469" s="41" t="str">
        <f t="shared" si="127"/>
        <v xml:space="preserve">‎10‎/‎10‎/‎2017, ‎08‎:‎13‎:‎05 fabien gayraud fabien.gayraud@actemium.com 3 €56.68 </v>
      </c>
      <c r="L1469" s="41" t="str">
        <f t="shared" si="128"/>
        <v>‎10‎/‎10‎/‎2017</v>
      </c>
    </row>
    <row r="1470" spans="1:12" ht="15.75" thickBot="1" x14ac:dyDescent="0.3">
      <c r="A1470" s="16" t="s">
        <v>621</v>
      </c>
      <c r="H1470" s="41">
        <f t="shared" si="124"/>
        <v>8</v>
      </c>
      <c r="I1470" s="41" t="str">
        <f t="shared" si="125"/>
        <v/>
      </c>
      <c r="J1470" s="41">
        <f t="shared" si="126"/>
        <v>0</v>
      </c>
      <c r="K1470" s="41" t="str">
        <f t="shared" si="127"/>
        <v>erminée</v>
      </c>
      <c r="L1470" s="41" t="str">
        <f t="shared" si="128"/>
        <v/>
      </c>
    </row>
    <row r="1471" spans="1:12" ht="15.75" thickBot="1" x14ac:dyDescent="0.3">
      <c r="A1471" s="17" t="s">
        <v>1737</v>
      </c>
      <c r="H1471" s="41">
        <f t="shared" si="124"/>
        <v>99</v>
      </c>
      <c r="I1471" s="41" t="str">
        <f t="shared" si="125"/>
        <v>#00001085</v>
      </c>
      <c r="J1471" s="41">
        <f t="shared" si="126"/>
        <v>9</v>
      </c>
      <c r="K1471" s="41" t="str">
        <f t="shared" si="127"/>
        <v xml:space="preserve">‎09‎/‎10‎/‎2017, ‎13‎:‎55‎:‎48 lelia boscolo lelia.boscolo.external@airbus.com 2 €120.00 </v>
      </c>
      <c r="L1471" s="41" t="str">
        <f t="shared" si="128"/>
        <v>‎09‎/‎10‎/‎2017</v>
      </c>
    </row>
    <row r="1472" spans="1:12" ht="15.75" thickBot="1" x14ac:dyDescent="0.3">
      <c r="A1472" s="16" t="s">
        <v>621</v>
      </c>
      <c r="H1472" s="41">
        <f t="shared" si="124"/>
        <v>8</v>
      </c>
      <c r="I1472" s="41" t="str">
        <f t="shared" si="125"/>
        <v/>
      </c>
      <c r="J1472" s="41">
        <f t="shared" si="126"/>
        <v>0</v>
      </c>
      <c r="K1472" s="41" t="str">
        <f t="shared" si="127"/>
        <v>erminée</v>
      </c>
      <c r="L1472" s="41" t="str">
        <f t="shared" si="128"/>
        <v/>
      </c>
    </row>
    <row r="1473" spans="1:12" ht="15.75" thickBot="1" x14ac:dyDescent="0.3">
      <c r="A1473" s="17" t="s">
        <v>1738</v>
      </c>
      <c r="H1473" s="41">
        <f t="shared" si="124"/>
        <v>99</v>
      </c>
      <c r="I1473" s="41" t="str">
        <f t="shared" si="125"/>
        <v>#00001084</v>
      </c>
      <c r="J1473" s="41">
        <f t="shared" si="126"/>
        <v>9</v>
      </c>
      <c r="K1473" s="41" t="str">
        <f t="shared" si="127"/>
        <v xml:space="preserve">‎06‎/‎10‎/‎2017, ‎13‎:‎25‎:‎12 alexis tamowski alexis.tamowski@actemium.com 10 €2,343.37 </v>
      </c>
      <c r="L1473" s="41" t="str">
        <f t="shared" si="128"/>
        <v>‎06‎/‎10‎/‎2017</v>
      </c>
    </row>
    <row r="1474" spans="1:12" ht="15.75" thickBot="1" x14ac:dyDescent="0.3">
      <c r="A1474" s="16" t="s">
        <v>621</v>
      </c>
      <c r="H1474" s="41">
        <f t="shared" si="124"/>
        <v>8</v>
      </c>
      <c r="I1474" s="41" t="str">
        <f t="shared" si="125"/>
        <v/>
      </c>
      <c r="J1474" s="41">
        <f t="shared" si="126"/>
        <v>0</v>
      </c>
      <c r="K1474" s="41" t="str">
        <f t="shared" si="127"/>
        <v>erminée</v>
      </c>
      <c r="L1474" s="41" t="str">
        <f t="shared" si="128"/>
        <v/>
      </c>
    </row>
    <row r="1475" spans="1:12" ht="15.75" thickBot="1" x14ac:dyDescent="0.3">
      <c r="A1475" s="17" t="s">
        <v>1739</v>
      </c>
      <c r="H1475" s="41">
        <f t="shared" si="124"/>
        <v>104</v>
      </c>
      <c r="I1475" s="41" t="str">
        <f t="shared" si="125"/>
        <v>#00001083</v>
      </c>
      <c r="J1475" s="41">
        <f t="shared" si="126"/>
        <v>9</v>
      </c>
      <c r="K1475" s="41" t="str">
        <f t="shared" si="127"/>
        <v xml:space="preserve">‎06‎/‎10‎/‎2017, ‎08‎:‎49‎:‎33 Tristan Calmelly tristan.calmelly.external@airbus.com 1 €11.00 </v>
      </c>
      <c r="L1475" s="41" t="str">
        <f t="shared" si="128"/>
        <v>‎06‎/‎10‎/‎2017</v>
      </c>
    </row>
    <row r="1476" spans="1:12" ht="15.75" thickBot="1" x14ac:dyDescent="0.3">
      <c r="A1476" s="16" t="s">
        <v>621</v>
      </c>
      <c r="H1476" s="41">
        <f t="shared" si="124"/>
        <v>8</v>
      </c>
      <c r="I1476" s="41" t="str">
        <f t="shared" si="125"/>
        <v/>
      </c>
      <c r="J1476" s="41">
        <f t="shared" si="126"/>
        <v>0</v>
      </c>
      <c r="K1476" s="41" t="str">
        <f t="shared" si="127"/>
        <v>erminée</v>
      </c>
      <c r="L1476" s="41" t="str">
        <f t="shared" si="128"/>
        <v/>
      </c>
    </row>
    <row r="1477" spans="1:12" ht="15.75" thickBot="1" x14ac:dyDescent="0.3">
      <c r="A1477" s="17" t="s">
        <v>1740</v>
      </c>
      <c r="H1477" s="41">
        <f t="shared" si="124"/>
        <v>102</v>
      </c>
      <c r="I1477" s="41" t="str">
        <f t="shared" si="125"/>
        <v>#00001082</v>
      </c>
      <c r="J1477" s="41">
        <f t="shared" si="126"/>
        <v>9</v>
      </c>
      <c r="K1477" s="41" t="str">
        <f t="shared" si="127"/>
        <v xml:space="preserve">‎05‎/‎10‎/‎2017, ‎18‎:‎22‎:‎15 benjamin cabrignac benjamin.cabrignac@actemium.com 8 €270.48 </v>
      </c>
      <c r="L1477" s="41" t="str">
        <f t="shared" si="128"/>
        <v>‎05‎/‎10‎/‎2017</v>
      </c>
    </row>
    <row r="1478" spans="1:12" ht="15.75" thickBot="1" x14ac:dyDescent="0.3">
      <c r="A1478" s="16" t="s">
        <v>621</v>
      </c>
      <c r="H1478" s="41">
        <f t="shared" si="124"/>
        <v>8</v>
      </c>
      <c r="I1478" s="41" t="str">
        <f t="shared" si="125"/>
        <v/>
      </c>
      <c r="J1478" s="41">
        <f t="shared" si="126"/>
        <v>0</v>
      </c>
      <c r="K1478" s="41" t="str">
        <f t="shared" si="127"/>
        <v>erminée</v>
      </c>
      <c r="L1478" s="41" t="str">
        <f t="shared" si="128"/>
        <v/>
      </c>
    </row>
    <row r="1479" spans="1:12" ht="15.75" thickBot="1" x14ac:dyDescent="0.3">
      <c r="A1479" s="17" t="s">
        <v>1741</v>
      </c>
      <c r="H1479" s="41">
        <f t="shared" si="124"/>
        <v>92</v>
      </c>
      <c r="I1479" s="41" t="str">
        <f t="shared" si="125"/>
        <v>#00001081</v>
      </c>
      <c r="J1479" s="41">
        <f t="shared" si="126"/>
        <v>9</v>
      </c>
      <c r="K1479" s="41" t="str">
        <f t="shared" si="127"/>
        <v xml:space="preserve">‎05‎/‎10‎/‎2017, ‎13‎:‎20‎:‎12 Vincent PASCAL vincent.pascal@actemium.com 2 €0.00 </v>
      </c>
      <c r="L1479" s="41" t="str">
        <f t="shared" si="128"/>
        <v>‎05‎/‎10‎/‎2017</v>
      </c>
    </row>
    <row r="1480" spans="1:12" ht="15.75" thickBot="1" x14ac:dyDescent="0.3">
      <c r="A1480" s="16" t="s">
        <v>621</v>
      </c>
      <c r="H1480" s="41">
        <f t="shared" si="124"/>
        <v>8</v>
      </c>
      <c r="I1480" s="41" t="str">
        <f t="shared" si="125"/>
        <v/>
      </c>
      <c r="J1480" s="41">
        <f t="shared" si="126"/>
        <v>0</v>
      </c>
      <c r="K1480" s="41" t="str">
        <f t="shared" si="127"/>
        <v>erminée</v>
      </c>
      <c r="L1480" s="41" t="str">
        <f t="shared" si="128"/>
        <v/>
      </c>
    </row>
    <row r="1481" spans="1:12" ht="15.75" thickBot="1" x14ac:dyDescent="0.3">
      <c r="A1481" s="17" t="s">
        <v>1742</v>
      </c>
      <c r="H1481" s="41">
        <f t="shared" si="124"/>
        <v>94</v>
      </c>
      <c r="I1481" s="41" t="str">
        <f t="shared" si="125"/>
        <v>#00001080</v>
      </c>
      <c r="J1481" s="41">
        <f t="shared" si="126"/>
        <v>9</v>
      </c>
      <c r="K1481" s="41" t="str">
        <f t="shared" si="127"/>
        <v xml:space="preserve">‎05‎/‎10‎/‎2017, ‎10‎:‎51‎:‎25 Vincent PASCAL vincent.pascal@actemium.com 2 €136.80 </v>
      </c>
      <c r="L1481" s="41" t="str">
        <f t="shared" si="128"/>
        <v>‎05‎/‎10‎/‎2017</v>
      </c>
    </row>
    <row r="1482" spans="1:12" ht="15.75" thickBot="1" x14ac:dyDescent="0.3">
      <c r="A1482" s="16" t="s">
        <v>621</v>
      </c>
      <c r="H1482" s="41">
        <f t="shared" si="124"/>
        <v>8</v>
      </c>
      <c r="I1482" s="41" t="str">
        <f t="shared" si="125"/>
        <v/>
      </c>
      <c r="J1482" s="41">
        <f t="shared" si="126"/>
        <v>0</v>
      </c>
      <c r="K1482" s="41" t="str">
        <f t="shared" si="127"/>
        <v>erminée</v>
      </c>
      <c r="L1482" s="41" t="str">
        <f t="shared" si="128"/>
        <v/>
      </c>
    </row>
    <row r="1483" spans="1:12" ht="15.75" thickBot="1" x14ac:dyDescent="0.3">
      <c r="A1483" s="17" t="s">
        <v>1743</v>
      </c>
      <c r="H1483" s="41">
        <f t="shared" si="124"/>
        <v>94</v>
      </c>
      <c r="I1483" s="41" t="str">
        <f t="shared" si="125"/>
        <v>#00001079</v>
      </c>
      <c r="J1483" s="41">
        <f t="shared" si="126"/>
        <v>9</v>
      </c>
      <c r="K1483" s="41" t="str">
        <f t="shared" si="127"/>
        <v xml:space="preserve">‎04‎/‎10‎/‎2017, ‎11‎:‎34‎:‎10 cedric reixach cedric.reixach@actemium.com 3 €116.17 </v>
      </c>
      <c r="L1483" s="41" t="str">
        <f t="shared" si="128"/>
        <v>‎04‎/‎10‎/‎2017</v>
      </c>
    </row>
    <row r="1484" spans="1:12" ht="15.75" thickBot="1" x14ac:dyDescent="0.3">
      <c r="A1484" s="16" t="s">
        <v>621</v>
      </c>
      <c r="H1484" s="41">
        <f t="shared" si="124"/>
        <v>8</v>
      </c>
      <c r="I1484" s="41" t="str">
        <f t="shared" si="125"/>
        <v/>
      </c>
      <c r="J1484" s="41">
        <f t="shared" si="126"/>
        <v>0</v>
      </c>
      <c r="K1484" s="41" t="str">
        <f t="shared" si="127"/>
        <v>erminée</v>
      </c>
      <c r="L1484" s="41" t="str">
        <f t="shared" si="128"/>
        <v/>
      </c>
    </row>
    <row r="1485" spans="1:12" ht="15.75" thickBot="1" x14ac:dyDescent="0.3">
      <c r="A1485" s="17" t="s">
        <v>1744</v>
      </c>
      <c r="H1485" s="41">
        <f t="shared" si="124"/>
        <v>100</v>
      </c>
      <c r="I1485" s="41" t="str">
        <f t="shared" si="125"/>
        <v>#00001078</v>
      </c>
      <c r="J1485" s="41">
        <f t="shared" si="126"/>
        <v>9</v>
      </c>
      <c r="K1485" s="41" t="str">
        <f t="shared" si="127"/>
        <v xml:space="preserve">‎03‎/‎10‎/‎2017, ‎17‎:‎20‎:‎55 benjamin cabrignac benjamin.cabrignac@actemium.com 2 €0.00 </v>
      </c>
      <c r="L1485" s="41" t="str">
        <f t="shared" si="128"/>
        <v>‎03‎/‎10‎/‎2017</v>
      </c>
    </row>
    <row r="1486" spans="1:12" ht="15.75" thickBot="1" x14ac:dyDescent="0.3">
      <c r="A1486" s="16" t="s">
        <v>621</v>
      </c>
      <c r="H1486" s="41">
        <f t="shared" si="124"/>
        <v>8</v>
      </c>
      <c r="I1486" s="41" t="str">
        <f t="shared" si="125"/>
        <v/>
      </c>
      <c r="J1486" s="41">
        <f t="shared" si="126"/>
        <v>0</v>
      </c>
      <c r="K1486" s="41" t="str">
        <f t="shared" si="127"/>
        <v>erminée</v>
      </c>
      <c r="L1486" s="41" t="str">
        <f t="shared" si="128"/>
        <v/>
      </c>
    </row>
    <row r="1487" spans="1:12" ht="15.75" thickBot="1" x14ac:dyDescent="0.3">
      <c r="A1487" s="17" t="s">
        <v>1745</v>
      </c>
      <c r="H1487" s="41">
        <f t="shared" si="124"/>
        <v>102</v>
      </c>
      <c r="I1487" s="41" t="str">
        <f t="shared" si="125"/>
        <v>#00001077</v>
      </c>
      <c r="J1487" s="41">
        <f t="shared" si="126"/>
        <v>9</v>
      </c>
      <c r="K1487" s="41" t="str">
        <f t="shared" si="127"/>
        <v xml:space="preserve">‎03‎/‎10‎/‎2017, ‎16‎:‎56‎:‎36 benjamin cabrignac benjamin.cabrignac@actemium.com 4 €272.92 </v>
      </c>
      <c r="L1487" s="41" t="str">
        <f t="shared" si="128"/>
        <v>‎03‎/‎10‎/‎2017</v>
      </c>
    </row>
    <row r="1488" spans="1:12" ht="15.75" thickBot="1" x14ac:dyDescent="0.3">
      <c r="A1488" s="16" t="s">
        <v>621</v>
      </c>
      <c r="H1488" s="41">
        <f t="shared" si="124"/>
        <v>8</v>
      </c>
      <c r="I1488" s="41" t="str">
        <f t="shared" si="125"/>
        <v/>
      </c>
      <c r="J1488" s="41">
        <f t="shared" si="126"/>
        <v>0</v>
      </c>
      <c r="K1488" s="41" t="str">
        <f t="shared" si="127"/>
        <v>erminée</v>
      </c>
      <c r="L1488" s="41" t="str">
        <f t="shared" si="128"/>
        <v/>
      </c>
    </row>
    <row r="1489" spans="1:12" ht="15.75" thickBot="1" x14ac:dyDescent="0.3">
      <c r="A1489" s="17" t="s">
        <v>617</v>
      </c>
      <c r="H1489" s="41">
        <f t="shared" si="124"/>
        <v>97</v>
      </c>
      <c r="I1489" s="41" t="str">
        <f t="shared" si="125"/>
        <v>#00001076</v>
      </c>
      <c r="J1489" s="41">
        <f t="shared" si="126"/>
        <v>9</v>
      </c>
      <c r="K1489" s="41" t="str">
        <f t="shared" si="127"/>
        <v xml:space="preserve">‎02‎/‎10‎/‎2017, ‎16‎:‎03‎:‎58 lelia boscolo lelia.boscolo.external@airbus.com 2 €0.00 </v>
      </c>
      <c r="L1489" s="41" t="str">
        <f t="shared" si="128"/>
        <v>‎02‎/‎10‎/‎2017</v>
      </c>
    </row>
    <row r="1490" spans="1:12" ht="15.75" thickBot="1" x14ac:dyDescent="0.3">
      <c r="A1490" s="16" t="s">
        <v>621</v>
      </c>
      <c r="H1490" s="41">
        <f t="shared" si="124"/>
        <v>8</v>
      </c>
      <c r="I1490" s="41" t="str">
        <f t="shared" si="125"/>
        <v/>
      </c>
      <c r="J1490" s="41">
        <f t="shared" si="126"/>
        <v>0</v>
      </c>
      <c r="K1490" s="41" t="str">
        <f t="shared" si="127"/>
        <v>erminée</v>
      </c>
      <c r="L1490" s="41" t="str">
        <f t="shared" si="128"/>
        <v/>
      </c>
    </row>
    <row r="1491" spans="1:12" ht="15.75" thickBot="1" x14ac:dyDescent="0.3">
      <c r="A1491" s="17" t="s">
        <v>619</v>
      </c>
      <c r="H1491" s="41">
        <f t="shared" si="124"/>
        <v>98</v>
      </c>
      <c r="I1491" s="41" t="str">
        <f t="shared" si="125"/>
        <v>#00001075</v>
      </c>
      <c r="J1491" s="41">
        <f t="shared" si="126"/>
        <v>9</v>
      </c>
      <c r="K1491" s="41" t="str">
        <f t="shared" si="127"/>
        <v xml:space="preserve">‎02‎/‎10‎/‎2017, ‎16‎:‎02‎:‎49 lelia boscolo lelia.boscolo.external@airbus.com 2 €60.00 </v>
      </c>
      <c r="L1491" s="41" t="str">
        <f t="shared" si="128"/>
        <v>‎02‎/‎10‎/‎2017</v>
      </c>
    </row>
    <row r="1492" spans="1:12" ht="15.75" thickBot="1" x14ac:dyDescent="0.3">
      <c r="A1492" s="16" t="s">
        <v>621</v>
      </c>
      <c r="H1492" s="41">
        <f t="shared" si="124"/>
        <v>8</v>
      </c>
      <c r="I1492" s="41" t="str">
        <f t="shared" si="125"/>
        <v/>
      </c>
      <c r="J1492" s="41">
        <f t="shared" si="126"/>
        <v>0</v>
      </c>
      <c r="K1492" s="41" t="str">
        <f t="shared" si="127"/>
        <v>erminée</v>
      </c>
      <c r="L1492" s="41" t="str">
        <f t="shared" si="128"/>
        <v/>
      </c>
    </row>
    <row r="1493" spans="1:12" ht="15.75" thickBot="1" x14ac:dyDescent="0.3">
      <c r="A1493" s="17" t="s">
        <v>620</v>
      </c>
      <c r="H1493" s="41">
        <f t="shared" si="124"/>
        <v>98</v>
      </c>
      <c r="I1493" s="41" t="str">
        <f t="shared" si="125"/>
        <v>#00001074</v>
      </c>
      <c r="J1493" s="41">
        <f t="shared" si="126"/>
        <v>9</v>
      </c>
      <c r="K1493" s="41" t="str">
        <f t="shared" si="127"/>
        <v xml:space="preserve">‎02‎/‎10‎/‎2017, ‎15‎:‎56‎:‎43 lelia boscolo lelia.boscolo.external@airbus.com 4 €60.00 </v>
      </c>
      <c r="L1493" s="41" t="str">
        <f t="shared" si="128"/>
        <v>‎02‎/‎10‎/‎2017</v>
      </c>
    </row>
    <row r="1494" spans="1:12" ht="15.75" thickBot="1" x14ac:dyDescent="0.3">
      <c r="A1494" s="16" t="s">
        <v>621</v>
      </c>
      <c r="H1494" s="41">
        <f t="shared" si="124"/>
        <v>8</v>
      </c>
      <c r="I1494" s="41" t="str">
        <f t="shared" si="125"/>
        <v/>
      </c>
      <c r="J1494" s="41">
        <f t="shared" si="126"/>
        <v>0</v>
      </c>
      <c r="K1494" s="41" t="str">
        <f t="shared" si="127"/>
        <v>erminée</v>
      </c>
      <c r="L1494" s="41" t="str">
        <f t="shared" si="128"/>
        <v/>
      </c>
    </row>
    <row r="1495" spans="1:12" ht="15.75" thickBot="1" x14ac:dyDescent="0.3">
      <c r="A1495" s="17" t="s">
        <v>622</v>
      </c>
      <c r="H1495" s="41">
        <f t="shared" si="124"/>
        <v>92</v>
      </c>
      <c r="I1495" s="41" t="str">
        <f t="shared" si="125"/>
        <v>#00001073</v>
      </c>
      <c r="J1495" s="41">
        <f t="shared" si="126"/>
        <v>9</v>
      </c>
      <c r="K1495" s="41" t="str">
        <f t="shared" si="127"/>
        <v xml:space="preserve">‎02‎/‎10‎/‎2017, ‎14‎:‎36‎:‎51 cedric reixach cedric.reixach@actemium.com 1 €0.00 </v>
      </c>
      <c r="L1495" s="41" t="str">
        <f t="shared" si="128"/>
        <v>‎02‎/‎10‎/‎2017</v>
      </c>
    </row>
    <row r="1496" spans="1:12" ht="15.75" thickBot="1" x14ac:dyDescent="0.3">
      <c r="A1496" s="16" t="s">
        <v>621</v>
      </c>
      <c r="H1496" s="41">
        <f t="shared" si="124"/>
        <v>8</v>
      </c>
      <c r="I1496" s="41" t="str">
        <f t="shared" si="125"/>
        <v/>
      </c>
      <c r="J1496" s="41">
        <f t="shared" si="126"/>
        <v>0</v>
      </c>
      <c r="K1496" s="41" t="str">
        <f t="shared" si="127"/>
        <v>erminée</v>
      </c>
      <c r="L1496" s="41" t="str">
        <f t="shared" si="128"/>
        <v/>
      </c>
    </row>
    <row r="1497" spans="1:12" ht="15.75" thickBot="1" x14ac:dyDescent="0.3">
      <c r="A1497" s="17" t="s">
        <v>623</v>
      </c>
      <c r="H1497" s="41">
        <f t="shared" si="124"/>
        <v>87</v>
      </c>
      <c r="I1497" s="41" t="str">
        <f t="shared" si="125"/>
        <v>#00001072</v>
      </c>
      <c r="J1497" s="41">
        <f t="shared" si="126"/>
        <v>9</v>
      </c>
      <c r="K1497" s="41" t="str">
        <f t="shared" si="127"/>
        <v xml:space="preserve">‎02‎/‎10‎/‎2017, ‎14‎:‎29‎:‎47 Marc Detraz marc.detraz@actemium.com 3 €48.10 </v>
      </c>
      <c r="L1497" s="41" t="str">
        <f t="shared" si="128"/>
        <v>‎02‎/‎10‎/‎2017</v>
      </c>
    </row>
    <row r="1498" spans="1:12" ht="15.75" thickBot="1" x14ac:dyDescent="0.3">
      <c r="A1498" s="16" t="s">
        <v>621</v>
      </c>
      <c r="H1498" s="41">
        <f t="shared" si="124"/>
        <v>8</v>
      </c>
      <c r="I1498" s="41" t="str">
        <f t="shared" si="125"/>
        <v/>
      </c>
      <c r="J1498" s="41">
        <f t="shared" si="126"/>
        <v>0</v>
      </c>
      <c r="K1498" s="41" t="str">
        <f t="shared" si="127"/>
        <v>erminée</v>
      </c>
      <c r="L1498" s="41" t="str">
        <f t="shared" si="128"/>
        <v/>
      </c>
    </row>
    <row r="1499" spans="1:12" ht="15.75" thickBot="1" x14ac:dyDescent="0.3">
      <c r="A1499" s="17" t="s">
        <v>624</v>
      </c>
      <c r="H1499" s="41">
        <f t="shared" si="124"/>
        <v>89</v>
      </c>
      <c r="I1499" s="41" t="str">
        <f t="shared" si="125"/>
        <v>#00001071</v>
      </c>
      <c r="J1499" s="41">
        <f t="shared" si="126"/>
        <v>9</v>
      </c>
      <c r="K1499" s="41" t="str">
        <f t="shared" si="127"/>
        <v xml:space="preserve">‎02‎/‎10‎/‎2017, ‎10‎:‎10‎:‎57 cedric reixach cedric.reixach@orange.fr 1 €0.00 </v>
      </c>
      <c r="L1499" s="41" t="str">
        <f t="shared" si="128"/>
        <v>‎02‎/‎10‎/‎2017</v>
      </c>
    </row>
    <row r="1500" spans="1:12" ht="15.75" thickBot="1" x14ac:dyDescent="0.3">
      <c r="A1500" s="16" t="s">
        <v>621</v>
      </c>
      <c r="H1500" s="41">
        <f t="shared" ref="H1500:H1563" si="129">LEN(A1500)</f>
        <v>8</v>
      </c>
      <c r="I1500" s="41" t="str">
        <f t="shared" ref="I1500:I1563" si="130">IFERROR(MID(A1500,1,FIND(" ",A1500,1)-1),"")</f>
        <v/>
      </c>
      <c r="J1500" s="41">
        <f t="shared" ref="J1500:J1563" si="131">LEN(I1500)</f>
        <v>0</v>
      </c>
      <c r="K1500" s="41" t="str">
        <f t="shared" ref="K1500:K1563" si="132">RIGHT(A1500,H1500-J1500-1)</f>
        <v>erminée</v>
      </c>
      <c r="L1500" s="41" t="str">
        <f t="shared" ref="L1500:L1563" si="133">IFERROR(MID(K1500,1,FIND(",",K1500,1)-1),"")</f>
        <v/>
      </c>
    </row>
    <row r="1501" spans="1:12" ht="15.75" thickBot="1" x14ac:dyDescent="0.3">
      <c r="A1501" s="17" t="s">
        <v>625</v>
      </c>
      <c r="H1501" s="41">
        <f t="shared" si="129"/>
        <v>105</v>
      </c>
      <c r="I1501" s="41" t="str">
        <f t="shared" si="130"/>
        <v>#00001070</v>
      </c>
      <c r="J1501" s="41">
        <f t="shared" si="131"/>
        <v>9</v>
      </c>
      <c r="K1501" s="41" t="str">
        <f t="shared" si="132"/>
        <v xml:space="preserve">‎29‎/‎09‎/‎2017, ‎11‎:‎13‎:‎52 alexandre mourembles alexandre.mourembles@actemium.com 2 €25.66 </v>
      </c>
      <c r="L1501" s="41" t="str">
        <f t="shared" si="133"/>
        <v>‎29‎/‎09‎/‎2017</v>
      </c>
    </row>
    <row r="1502" spans="1:12" ht="15.75" thickBot="1" x14ac:dyDescent="0.3">
      <c r="A1502" s="16" t="s">
        <v>621</v>
      </c>
      <c r="H1502" s="41">
        <f t="shared" si="129"/>
        <v>8</v>
      </c>
      <c r="I1502" s="41" t="str">
        <f t="shared" si="130"/>
        <v/>
      </c>
      <c r="J1502" s="41">
        <f t="shared" si="131"/>
        <v>0</v>
      </c>
      <c r="K1502" s="41" t="str">
        <f t="shared" si="132"/>
        <v>erminée</v>
      </c>
      <c r="L1502" s="41" t="str">
        <f t="shared" si="133"/>
        <v/>
      </c>
    </row>
    <row r="1503" spans="1:12" ht="15.75" thickBot="1" x14ac:dyDescent="0.3">
      <c r="A1503" s="17" t="s">
        <v>626</v>
      </c>
      <c r="H1503" s="41">
        <f t="shared" si="129"/>
        <v>90</v>
      </c>
      <c r="I1503" s="41" t="str">
        <f t="shared" si="130"/>
        <v>#00001069</v>
      </c>
      <c r="J1503" s="41">
        <f t="shared" si="131"/>
        <v>9</v>
      </c>
      <c r="K1503" s="41" t="str">
        <f t="shared" si="132"/>
        <v xml:space="preserve">‎28‎/‎09‎/‎2017, ‎16‎:‎37‎:‎12 Jean luc CEBE jean-luc.cebe@actemium.com 1 €0.00 </v>
      </c>
      <c r="L1503" s="41" t="str">
        <f t="shared" si="133"/>
        <v>‎28‎/‎09‎/‎2017</v>
      </c>
    </row>
    <row r="1504" spans="1:12" ht="15.75" thickBot="1" x14ac:dyDescent="0.3">
      <c r="A1504" s="16" t="s">
        <v>621</v>
      </c>
      <c r="H1504" s="41">
        <f t="shared" si="129"/>
        <v>8</v>
      </c>
      <c r="I1504" s="41" t="str">
        <f t="shared" si="130"/>
        <v/>
      </c>
      <c r="J1504" s="41">
        <f t="shared" si="131"/>
        <v>0</v>
      </c>
      <c r="K1504" s="41" t="str">
        <f t="shared" si="132"/>
        <v>erminée</v>
      </c>
      <c r="L1504" s="41" t="str">
        <f t="shared" si="133"/>
        <v/>
      </c>
    </row>
    <row r="1505" spans="1:12" ht="15.75" thickBot="1" x14ac:dyDescent="0.3">
      <c r="A1505" s="17" t="s">
        <v>627</v>
      </c>
      <c r="H1505" s="41">
        <f t="shared" si="129"/>
        <v>92</v>
      </c>
      <c r="I1505" s="41" t="str">
        <f t="shared" si="130"/>
        <v>#00001068</v>
      </c>
      <c r="J1505" s="41">
        <f t="shared" si="131"/>
        <v>9</v>
      </c>
      <c r="K1505" s="41" t="str">
        <f t="shared" si="132"/>
        <v xml:space="preserve">‎28‎/‎09‎/‎2017, ‎16‎:‎33‎:‎52 jean luc CEBE jean-luc.cebe@actemium.com 3 €105.84 </v>
      </c>
      <c r="L1505" s="41" t="str">
        <f t="shared" si="133"/>
        <v>‎28‎/‎09‎/‎2017</v>
      </c>
    </row>
    <row r="1506" spans="1:12" ht="15.75" thickBot="1" x14ac:dyDescent="0.3">
      <c r="A1506" s="16" t="s">
        <v>621</v>
      </c>
      <c r="H1506" s="41">
        <f t="shared" si="129"/>
        <v>8</v>
      </c>
      <c r="I1506" s="41" t="str">
        <f t="shared" si="130"/>
        <v/>
      </c>
      <c r="J1506" s="41">
        <f t="shared" si="131"/>
        <v>0</v>
      </c>
      <c r="K1506" s="41" t="str">
        <f t="shared" si="132"/>
        <v>erminée</v>
      </c>
      <c r="L1506" s="41" t="str">
        <f t="shared" si="133"/>
        <v/>
      </c>
    </row>
    <row r="1507" spans="1:12" ht="15.75" thickBot="1" x14ac:dyDescent="0.3">
      <c r="A1507" s="17" t="s">
        <v>628</v>
      </c>
      <c r="H1507" s="41">
        <f t="shared" si="129"/>
        <v>109</v>
      </c>
      <c r="I1507" s="41" t="str">
        <f t="shared" si="130"/>
        <v>#00001067</v>
      </c>
      <c r="J1507" s="41">
        <f t="shared" si="131"/>
        <v>9</v>
      </c>
      <c r="K1507" s="41" t="str">
        <f t="shared" si="132"/>
        <v xml:space="preserve">‎28‎/‎09‎/‎2017, ‎15‎:‎21‎:‎32 eric sanchez-clary eric.sanchez-clary.external@airbus.com 7 €810.38 </v>
      </c>
      <c r="L1507" s="41" t="str">
        <f t="shared" si="133"/>
        <v>‎28‎/‎09‎/‎2017</v>
      </c>
    </row>
    <row r="1508" spans="1:12" ht="15.75" thickBot="1" x14ac:dyDescent="0.3">
      <c r="A1508" s="16" t="s">
        <v>621</v>
      </c>
      <c r="H1508" s="41">
        <f t="shared" si="129"/>
        <v>8</v>
      </c>
      <c r="I1508" s="41" t="str">
        <f t="shared" si="130"/>
        <v/>
      </c>
      <c r="J1508" s="41">
        <f t="shared" si="131"/>
        <v>0</v>
      </c>
      <c r="K1508" s="41" t="str">
        <f t="shared" si="132"/>
        <v>erminée</v>
      </c>
      <c r="L1508" s="41" t="str">
        <f t="shared" si="133"/>
        <v/>
      </c>
    </row>
    <row r="1509" spans="1:12" ht="15.75" thickBot="1" x14ac:dyDescent="0.3">
      <c r="A1509" s="17" t="s">
        <v>629</v>
      </c>
      <c r="H1509" s="41">
        <f t="shared" si="129"/>
        <v>97</v>
      </c>
      <c r="I1509" s="41" t="str">
        <f t="shared" si="130"/>
        <v>#00001066</v>
      </c>
      <c r="J1509" s="41">
        <f t="shared" si="131"/>
        <v>9</v>
      </c>
      <c r="K1509" s="41" t="str">
        <f t="shared" si="132"/>
        <v xml:space="preserve">‎28‎/‎09‎/‎2017, ‎11‎:‎46‎:‎14 stephane mirouze stephane.mirouze@actemium.com 1 €39.50 </v>
      </c>
      <c r="L1509" s="41" t="str">
        <f t="shared" si="133"/>
        <v>‎28‎/‎09‎/‎2017</v>
      </c>
    </row>
    <row r="1510" spans="1:12" ht="15.75" thickBot="1" x14ac:dyDescent="0.3">
      <c r="A1510" s="16" t="s">
        <v>621</v>
      </c>
      <c r="H1510" s="41">
        <f t="shared" si="129"/>
        <v>8</v>
      </c>
      <c r="I1510" s="41" t="str">
        <f t="shared" si="130"/>
        <v/>
      </c>
      <c r="J1510" s="41">
        <f t="shared" si="131"/>
        <v>0</v>
      </c>
      <c r="K1510" s="41" t="str">
        <f t="shared" si="132"/>
        <v>erminée</v>
      </c>
      <c r="L1510" s="41" t="str">
        <f t="shared" si="133"/>
        <v/>
      </c>
    </row>
    <row r="1511" spans="1:12" ht="15.75" thickBot="1" x14ac:dyDescent="0.3">
      <c r="A1511" s="17" t="s">
        <v>630</v>
      </c>
      <c r="H1511" s="41">
        <f t="shared" si="129"/>
        <v>106</v>
      </c>
      <c r="I1511" s="41" t="str">
        <f t="shared" si="130"/>
        <v>#00001065</v>
      </c>
      <c r="J1511" s="41">
        <f t="shared" si="131"/>
        <v>9</v>
      </c>
      <c r="K1511" s="41" t="str">
        <f t="shared" si="132"/>
        <v xml:space="preserve">‎28‎/‎09‎/‎2017, ‎10‎:‎53‎:‎52 alexandre mourembles alexandre.mourembles@actemium.com 2 €107.90 </v>
      </c>
      <c r="L1511" s="41" t="str">
        <f t="shared" si="133"/>
        <v>‎28‎/‎09‎/‎2017</v>
      </c>
    </row>
    <row r="1512" spans="1:12" ht="15.75" thickBot="1" x14ac:dyDescent="0.3">
      <c r="A1512" s="16" t="s">
        <v>621</v>
      </c>
      <c r="H1512" s="41">
        <f t="shared" si="129"/>
        <v>8</v>
      </c>
      <c r="I1512" s="41" t="str">
        <f t="shared" si="130"/>
        <v/>
      </c>
      <c r="J1512" s="41">
        <f t="shared" si="131"/>
        <v>0</v>
      </c>
      <c r="K1512" s="41" t="str">
        <f t="shared" si="132"/>
        <v>erminée</v>
      </c>
      <c r="L1512" s="41" t="str">
        <f t="shared" si="133"/>
        <v/>
      </c>
    </row>
    <row r="1513" spans="1:12" ht="15.75" thickBot="1" x14ac:dyDescent="0.3">
      <c r="A1513" s="17" t="s">
        <v>631</v>
      </c>
      <c r="H1513" s="41">
        <f t="shared" si="129"/>
        <v>94</v>
      </c>
      <c r="I1513" s="41" t="str">
        <f t="shared" si="130"/>
        <v>#00001064</v>
      </c>
      <c r="J1513" s="41">
        <f t="shared" si="131"/>
        <v>9</v>
      </c>
      <c r="K1513" s="41" t="str">
        <f t="shared" si="132"/>
        <v xml:space="preserve">‎28‎/‎09‎/‎2017, ‎10‎:‎39‎:‎40 alexandre mourembles mourembles@actemium.com 1 €0.00 </v>
      </c>
      <c r="L1513" s="41" t="str">
        <f t="shared" si="133"/>
        <v>‎28‎/‎09‎/‎2017</v>
      </c>
    </row>
    <row r="1514" spans="1:12" ht="15.75" thickBot="1" x14ac:dyDescent="0.3">
      <c r="A1514" s="16" t="s">
        <v>621</v>
      </c>
      <c r="H1514" s="41">
        <f t="shared" si="129"/>
        <v>8</v>
      </c>
      <c r="I1514" s="41" t="str">
        <f t="shared" si="130"/>
        <v/>
      </c>
      <c r="J1514" s="41">
        <f t="shared" si="131"/>
        <v>0</v>
      </c>
      <c r="K1514" s="41" t="str">
        <f t="shared" si="132"/>
        <v>erminée</v>
      </c>
      <c r="L1514" s="41" t="str">
        <f t="shared" si="133"/>
        <v/>
      </c>
    </row>
    <row r="1515" spans="1:12" ht="15.75" thickBot="1" x14ac:dyDescent="0.3">
      <c r="A1515" s="17" t="s">
        <v>632</v>
      </c>
      <c r="H1515" s="41">
        <f t="shared" si="129"/>
        <v>104</v>
      </c>
      <c r="I1515" s="41" t="str">
        <f t="shared" si="130"/>
        <v>#00001063</v>
      </c>
      <c r="J1515" s="41">
        <f t="shared" si="131"/>
        <v>9</v>
      </c>
      <c r="K1515" s="41" t="str">
        <f t="shared" si="132"/>
        <v xml:space="preserve">‎28‎/‎09‎/‎2017, ‎10‎:‎35‎:‎28 alexandre mourembles alexandre.mourembles@actemium.com 3 €0.00 </v>
      </c>
      <c r="L1515" s="41" t="str">
        <f t="shared" si="133"/>
        <v>‎28‎/‎09‎/‎2017</v>
      </c>
    </row>
    <row r="1516" spans="1:12" ht="15.75" thickBot="1" x14ac:dyDescent="0.3">
      <c r="A1516" s="16" t="s">
        <v>621</v>
      </c>
      <c r="H1516" s="41">
        <f t="shared" si="129"/>
        <v>8</v>
      </c>
      <c r="I1516" s="41" t="str">
        <f t="shared" si="130"/>
        <v/>
      </c>
      <c r="J1516" s="41">
        <f t="shared" si="131"/>
        <v>0</v>
      </c>
      <c r="K1516" s="41" t="str">
        <f t="shared" si="132"/>
        <v>erminée</v>
      </c>
      <c r="L1516" s="41" t="str">
        <f t="shared" si="133"/>
        <v/>
      </c>
    </row>
    <row r="1517" spans="1:12" ht="15.75" thickBot="1" x14ac:dyDescent="0.3">
      <c r="A1517" s="17" t="s">
        <v>633</v>
      </c>
      <c r="H1517" s="41">
        <f t="shared" si="129"/>
        <v>104</v>
      </c>
      <c r="I1517" s="41" t="str">
        <f t="shared" si="130"/>
        <v>#00001062</v>
      </c>
      <c r="J1517" s="41">
        <f t="shared" si="131"/>
        <v>9</v>
      </c>
      <c r="K1517" s="41" t="str">
        <f t="shared" si="132"/>
        <v xml:space="preserve">‎28‎/‎09‎/‎2017, ‎10‎:‎31‎:‎33 alexandre mourembles alexandre.mourembles@actemium.com 2 €0.00 </v>
      </c>
      <c r="L1517" s="41" t="str">
        <f t="shared" si="133"/>
        <v>‎28‎/‎09‎/‎2017</v>
      </c>
    </row>
    <row r="1518" spans="1:12" ht="15.75" thickBot="1" x14ac:dyDescent="0.3">
      <c r="A1518" s="16" t="s">
        <v>621</v>
      </c>
      <c r="H1518" s="41">
        <f t="shared" si="129"/>
        <v>8</v>
      </c>
      <c r="I1518" s="41" t="str">
        <f t="shared" si="130"/>
        <v/>
      </c>
      <c r="J1518" s="41">
        <f t="shared" si="131"/>
        <v>0</v>
      </c>
      <c r="K1518" s="41" t="str">
        <f t="shared" si="132"/>
        <v>erminée</v>
      </c>
      <c r="L1518" s="41" t="str">
        <f t="shared" si="133"/>
        <v/>
      </c>
    </row>
    <row r="1519" spans="1:12" ht="15.75" thickBot="1" x14ac:dyDescent="0.3">
      <c r="A1519" s="17" t="s">
        <v>634</v>
      </c>
      <c r="H1519" s="41">
        <f t="shared" si="129"/>
        <v>90</v>
      </c>
      <c r="I1519" s="41" t="str">
        <f t="shared" si="130"/>
        <v>#00001061</v>
      </c>
      <c r="J1519" s="41">
        <f t="shared" si="131"/>
        <v>9</v>
      </c>
      <c r="K1519" s="41" t="str">
        <f t="shared" si="132"/>
        <v xml:space="preserve">‎27‎/‎09‎/‎2017, ‎13‎:‎56‎:‎12 Nicolas GRABY nicolas.graby@actemium.com 1 €0.00 </v>
      </c>
      <c r="L1519" s="41" t="str">
        <f t="shared" si="133"/>
        <v>‎27‎/‎09‎/‎2017</v>
      </c>
    </row>
    <row r="1520" spans="1:12" ht="15.75" thickBot="1" x14ac:dyDescent="0.3">
      <c r="A1520" s="16" t="s">
        <v>621</v>
      </c>
      <c r="H1520" s="41">
        <f t="shared" si="129"/>
        <v>8</v>
      </c>
      <c r="I1520" s="41" t="str">
        <f t="shared" si="130"/>
        <v/>
      </c>
      <c r="J1520" s="41">
        <f t="shared" si="131"/>
        <v>0</v>
      </c>
      <c r="K1520" s="41" t="str">
        <f t="shared" si="132"/>
        <v>erminée</v>
      </c>
      <c r="L1520" s="41" t="str">
        <f t="shared" si="133"/>
        <v/>
      </c>
    </row>
    <row r="1521" spans="1:12" ht="15.75" thickBot="1" x14ac:dyDescent="0.3">
      <c r="A1521" s="17" t="s">
        <v>635</v>
      </c>
      <c r="H1521" s="41">
        <f t="shared" si="129"/>
        <v>100</v>
      </c>
      <c r="I1521" s="41" t="str">
        <f t="shared" si="130"/>
        <v>#00001060</v>
      </c>
      <c r="J1521" s="41">
        <f t="shared" si="131"/>
        <v>9</v>
      </c>
      <c r="K1521" s="41" t="str">
        <f t="shared" si="132"/>
        <v xml:space="preserve">‎26‎/‎09‎/‎2017, ‎16‎:‎39‎:‎08 Mathieu Cantonnet mathieu.cantonnet@actemium.com 1 €146.80 </v>
      </c>
      <c r="L1521" s="41" t="str">
        <f t="shared" si="133"/>
        <v>‎26‎/‎09‎/‎2017</v>
      </c>
    </row>
    <row r="1522" spans="1:12" ht="15.75" thickBot="1" x14ac:dyDescent="0.3">
      <c r="A1522" s="16" t="s">
        <v>621</v>
      </c>
      <c r="H1522" s="41">
        <f t="shared" si="129"/>
        <v>8</v>
      </c>
      <c r="I1522" s="41" t="str">
        <f t="shared" si="130"/>
        <v/>
      </c>
      <c r="J1522" s="41">
        <f t="shared" si="131"/>
        <v>0</v>
      </c>
      <c r="K1522" s="41" t="str">
        <f t="shared" si="132"/>
        <v>erminée</v>
      </c>
      <c r="L1522" s="41" t="str">
        <f t="shared" si="133"/>
        <v/>
      </c>
    </row>
    <row r="1523" spans="1:12" ht="15.75" thickBot="1" x14ac:dyDescent="0.3">
      <c r="A1523" s="17" t="s">
        <v>636</v>
      </c>
      <c r="H1523" s="41">
        <f t="shared" si="129"/>
        <v>98</v>
      </c>
      <c r="I1523" s="41" t="str">
        <f t="shared" si="130"/>
        <v>#00001059</v>
      </c>
      <c r="J1523" s="41">
        <f t="shared" si="131"/>
        <v>9</v>
      </c>
      <c r="K1523" s="41" t="str">
        <f t="shared" si="132"/>
        <v xml:space="preserve">‎26‎/‎09‎/‎2017, ‎11‎:‎07‎:‎41 lelia boscolo lelia.boscolo.external@airbus.com 2 €88.76 </v>
      </c>
      <c r="L1523" s="41" t="str">
        <f t="shared" si="133"/>
        <v>‎26‎/‎09‎/‎2017</v>
      </c>
    </row>
    <row r="1524" spans="1:12" ht="15.75" thickBot="1" x14ac:dyDescent="0.3">
      <c r="A1524" s="16" t="s">
        <v>621</v>
      </c>
      <c r="H1524" s="41">
        <f t="shared" si="129"/>
        <v>8</v>
      </c>
      <c r="I1524" s="41" t="str">
        <f t="shared" si="130"/>
        <v/>
      </c>
      <c r="J1524" s="41">
        <f t="shared" si="131"/>
        <v>0</v>
      </c>
      <c r="K1524" s="41" t="str">
        <f t="shared" si="132"/>
        <v>erminée</v>
      </c>
      <c r="L1524" s="41" t="str">
        <f t="shared" si="133"/>
        <v/>
      </c>
    </row>
    <row r="1525" spans="1:12" ht="15.75" thickBot="1" x14ac:dyDescent="0.3">
      <c r="A1525" s="17" t="s">
        <v>637</v>
      </c>
      <c r="H1525" s="41">
        <f t="shared" si="129"/>
        <v>98</v>
      </c>
      <c r="I1525" s="41" t="str">
        <f t="shared" si="130"/>
        <v>#00001058</v>
      </c>
      <c r="J1525" s="41">
        <f t="shared" si="131"/>
        <v>9</v>
      </c>
      <c r="K1525" s="41" t="str">
        <f t="shared" si="132"/>
        <v xml:space="preserve">‎26‎/‎09‎/‎2017, ‎09‎:‎21‎:‎57 lelia boscolo lelia.boscolo.external@airbus.com 3 €39.85 </v>
      </c>
      <c r="L1525" s="41" t="str">
        <f t="shared" si="133"/>
        <v>‎26‎/‎09‎/‎2017</v>
      </c>
    </row>
    <row r="1526" spans="1:12" ht="15.75" thickBot="1" x14ac:dyDescent="0.3">
      <c r="A1526" s="16" t="s">
        <v>621</v>
      </c>
      <c r="H1526" s="41">
        <f t="shared" si="129"/>
        <v>8</v>
      </c>
      <c r="I1526" s="41" t="str">
        <f t="shared" si="130"/>
        <v/>
      </c>
      <c r="J1526" s="41">
        <f t="shared" si="131"/>
        <v>0</v>
      </c>
      <c r="K1526" s="41" t="str">
        <f t="shared" si="132"/>
        <v>erminée</v>
      </c>
      <c r="L1526" s="41" t="str">
        <f t="shared" si="133"/>
        <v/>
      </c>
    </row>
    <row r="1527" spans="1:12" ht="15.75" thickBot="1" x14ac:dyDescent="0.3">
      <c r="A1527" s="17" t="s">
        <v>638</v>
      </c>
      <c r="H1527" s="41">
        <f t="shared" si="129"/>
        <v>97</v>
      </c>
      <c r="I1527" s="41" t="str">
        <f t="shared" si="130"/>
        <v>#00001057</v>
      </c>
      <c r="J1527" s="41">
        <f t="shared" si="131"/>
        <v>9</v>
      </c>
      <c r="K1527" s="41" t="str">
        <f t="shared" si="132"/>
        <v xml:space="preserve">‎26‎/‎09‎/‎2017, ‎09‎:‎19‎:‎30 lelia boscolo lelia.boscolo.external@airbus.com 2 €0.00 </v>
      </c>
      <c r="L1527" s="41" t="str">
        <f t="shared" si="133"/>
        <v>‎26‎/‎09‎/‎2017</v>
      </c>
    </row>
    <row r="1528" spans="1:12" ht="15.75" thickBot="1" x14ac:dyDescent="0.3">
      <c r="A1528" s="16" t="s">
        <v>621</v>
      </c>
      <c r="H1528" s="41">
        <f t="shared" si="129"/>
        <v>8</v>
      </c>
      <c r="I1528" s="41" t="str">
        <f t="shared" si="130"/>
        <v/>
      </c>
      <c r="J1528" s="41">
        <f t="shared" si="131"/>
        <v>0</v>
      </c>
      <c r="K1528" s="41" t="str">
        <f t="shared" si="132"/>
        <v>erminée</v>
      </c>
      <c r="L1528" s="41" t="str">
        <f t="shared" si="133"/>
        <v/>
      </c>
    </row>
    <row r="1529" spans="1:12" ht="15.75" thickBot="1" x14ac:dyDescent="0.3">
      <c r="A1529" s="17" t="s">
        <v>639</v>
      </c>
      <c r="H1529" s="41">
        <f t="shared" si="129"/>
        <v>98</v>
      </c>
      <c r="I1529" s="41" t="str">
        <f t="shared" si="130"/>
        <v>#00001056</v>
      </c>
      <c r="J1529" s="41">
        <f t="shared" si="131"/>
        <v>9</v>
      </c>
      <c r="K1529" s="41" t="str">
        <f t="shared" si="132"/>
        <v xml:space="preserve">‎26‎/‎09‎/‎2017, ‎08‎:‎35‎:‎31 lelia boscolo lelia.boscolo.external@airbus.com 5 €39.85 </v>
      </c>
      <c r="L1529" s="41" t="str">
        <f t="shared" si="133"/>
        <v>‎26‎/‎09‎/‎2017</v>
      </c>
    </row>
    <row r="1530" spans="1:12" ht="15.75" thickBot="1" x14ac:dyDescent="0.3">
      <c r="A1530" s="16" t="s">
        <v>621</v>
      </c>
      <c r="H1530" s="41">
        <f t="shared" si="129"/>
        <v>8</v>
      </c>
      <c r="I1530" s="41" t="str">
        <f t="shared" si="130"/>
        <v/>
      </c>
      <c r="J1530" s="41">
        <f t="shared" si="131"/>
        <v>0</v>
      </c>
      <c r="K1530" s="41" t="str">
        <f t="shared" si="132"/>
        <v>erminée</v>
      </c>
      <c r="L1530" s="41" t="str">
        <f t="shared" si="133"/>
        <v/>
      </c>
    </row>
    <row r="1531" spans="1:12" ht="15.75" thickBot="1" x14ac:dyDescent="0.3">
      <c r="A1531" s="17" t="s">
        <v>640</v>
      </c>
      <c r="H1531" s="41">
        <f t="shared" si="129"/>
        <v>104</v>
      </c>
      <c r="I1531" s="41" t="str">
        <f t="shared" si="130"/>
        <v>#00001054</v>
      </c>
      <c r="J1531" s="41">
        <f t="shared" si="131"/>
        <v>9</v>
      </c>
      <c r="K1531" s="41" t="str">
        <f t="shared" si="132"/>
        <v xml:space="preserve">‎25‎/‎09‎/‎2017, ‎17‎:‎56‎:‎19 alexandre mourembles alexandre.mourembles@actemium.com 2 €0.00 </v>
      </c>
      <c r="L1531" s="41" t="str">
        <f t="shared" si="133"/>
        <v>‎25‎/‎09‎/‎2017</v>
      </c>
    </row>
    <row r="1532" spans="1:12" ht="15.75" thickBot="1" x14ac:dyDescent="0.3">
      <c r="A1532" s="16" t="s">
        <v>621</v>
      </c>
      <c r="H1532" s="41">
        <f t="shared" si="129"/>
        <v>8</v>
      </c>
      <c r="I1532" s="41" t="str">
        <f t="shared" si="130"/>
        <v/>
      </c>
      <c r="J1532" s="41">
        <f t="shared" si="131"/>
        <v>0</v>
      </c>
      <c r="K1532" s="41" t="str">
        <f t="shared" si="132"/>
        <v>erminée</v>
      </c>
      <c r="L1532" s="41" t="str">
        <f t="shared" si="133"/>
        <v/>
      </c>
    </row>
    <row r="1533" spans="1:12" ht="15.75" thickBot="1" x14ac:dyDescent="0.3">
      <c r="A1533" s="17" t="s">
        <v>641</v>
      </c>
      <c r="H1533" s="41">
        <f t="shared" si="129"/>
        <v>104</v>
      </c>
      <c r="I1533" s="41" t="str">
        <f t="shared" si="130"/>
        <v>#00001053</v>
      </c>
      <c r="J1533" s="41">
        <f t="shared" si="131"/>
        <v>9</v>
      </c>
      <c r="K1533" s="41" t="str">
        <f t="shared" si="132"/>
        <v xml:space="preserve">‎25‎/‎09‎/‎2017, ‎17‎:‎46‎:‎55 alexandre mourembles alexandre.mourembles@actemium.com 2 €0.00 </v>
      </c>
      <c r="L1533" s="41" t="str">
        <f t="shared" si="133"/>
        <v>‎25‎/‎09‎/‎2017</v>
      </c>
    </row>
    <row r="1534" spans="1:12" ht="15.75" thickBot="1" x14ac:dyDescent="0.3">
      <c r="A1534" s="16" t="s">
        <v>621</v>
      </c>
      <c r="H1534" s="41">
        <f t="shared" si="129"/>
        <v>8</v>
      </c>
      <c r="I1534" s="41" t="str">
        <f t="shared" si="130"/>
        <v/>
      </c>
      <c r="J1534" s="41">
        <f t="shared" si="131"/>
        <v>0</v>
      </c>
      <c r="K1534" s="41" t="str">
        <f t="shared" si="132"/>
        <v>erminée</v>
      </c>
      <c r="L1534" s="41" t="str">
        <f t="shared" si="133"/>
        <v/>
      </c>
    </row>
    <row r="1535" spans="1:12" ht="15.75" thickBot="1" x14ac:dyDescent="0.3">
      <c r="A1535" s="17" t="s">
        <v>642</v>
      </c>
      <c r="H1535" s="41">
        <f t="shared" si="129"/>
        <v>93</v>
      </c>
      <c r="I1535" s="41" t="str">
        <f t="shared" si="130"/>
        <v>#00001052</v>
      </c>
      <c r="J1535" s="41">
        <f t="shared" si="131"/>
        <v>9</v>
      </c>
      <c r="K1535" s="41" t="str">
        <f t="shared" si="132"/>
        <v xml:space="preserve">‎25‎/‎09‎/‎2017, ‎11‎:‎46‎:‎30 cedric reixach cedric.reixach@actemium.com 3 €48.91 </v>
      </c>
      <c r="L1535" s="41" t="str">
        <f t="shared" si="133"/>
        <v>‎25‎/‎09‎/‎2017</v>
      </c>
    </row>
    <row r="1536" spans="1:12" ht="15.75" thickBot="1" x14ac:dyDescent="0.3">
      <c r="A1536" s="16" t="s">
        <v>621</v>
      </c>
      <c r="H1536" s="41">
        <f t="shared" si="129"/>
        <v>8</v>
      </c>
      <c r="I1536" s="41" t="str">
        <f t="shared" si="130"/>
        <v/>
      </c>
      <c r="J1536" s="41">
        <f t="shared" si="131"/>
        <v>0</v>
      </c>
      <c r="K1536" s="41" t="str">
        <f t="shared" si="132"/>
        <v>erminée</v>
      </c>
      <c r="L1536" s="41" t="str">
        <f t="shared" si="133"/>
        <v/>
      </c>
    </row>
    <row r="1537" spans="1:12" ht="15.75" thickBot="1" x14ac:dyDescent="0.3">
      <c r="A1537" s="17" t="s">
        <v>643</v>
      </c>
      <c r="H1537" s="41">
        <f t="shared" si="129"/>
        <v>97</v>
      </c>
      <c r="I1537" s="41" t="str">
        <f t="shared" si="130"/>
        <v>#00001051</v>
      </c>
      <c r="J1537" s="41">
        <f t="shared" si="131"/>
        <v>9</v>
      </c>
      <c r="K1537" s="41" t="str">
        <f t="shared" si="132"/>
        <v xml:space="preserve">‎25‎/‎09‎/‎2017, ‎10‎:‎56‎:‎01 Vincent Davantes vincent.davantes@actemium.com 2 €64.26 </v>
      </c>
      <c r="L1537" s="41" t="str">
        <f t="shared" si="133"/>
        <v>‎25‎/‎09‎/‎2017</v>
      </c>
    </row>
    <row r="1538" spans="1:12" ht="15.75" thickBot="1" x14ac:dyDescent="0.3">
      <c r="A1538" s="16" t="s">
        <v>621</v>
      </c>
      <c r="H1538" s="41">
        <f t="shared" si="129"/>
        <v>8</v>
      </c>
      <c r="I1538" s="41" t="str">
        <f t="shared" si="130"/>
        <v/>
      </c>
      <c r="J1538" s="41">
        <f t="shared" si="131"/>
        <v>0</v>
      </c>
      <c r="K1538" s="41" t="str">
        <f t="shared" si="132"/>
        <v>erminée</v>
      </c>
      <c r="L1538" s="41" t="str">
        <f t="shared" si="133"/>
        <v/>
      </c>
    </row>
    <row r="1539" spans="1:12" ht="15.75" thickBot="1" x14ac:dyDescent="0.3">
      <c r="A1539" s="17" t="s">
        <v>644</v>
      </c>
      <c r="H1539" s="41">
        <f t="shared" si="129"/>
        <v>103</v>
      </c>
      <c r="I1539" s="41" t="str">
        <f t="shared" si="130"/>
        <v>#00001049</v>
      </c>
      <c r="J1539" s="41">
        <f t="shared" si="131"/>
        <v>9</v>
      </c>
      <c r="K1539" s="41" t="str">
        <f t="shared" si="132"/>
        <v xml:space="preserve">‎22‎/‎09‎/‎2017, ‎15‎:‎14‎:‎35 Tristan Calmelly tristan.calmelly.external@airbus.com 1 €0.00 </v>
      </c>
      <c r="L1539" s="41" t="str">
        <f t="shared" si="133"/>
        <v>‎22‎/‎09‎/‎2017</v>
      </c>
    </row>
    <row r="1540" spans="1:12" ht="15.75" thickBot="1" x14ac:dyDescent="0.3">
      <c r="A1540" s="16" t="s">
        <v>621</v>
      </c>
      <c r="H1540" s="41">
        <f t="shared" si="129"/>
        <v>8</v>
      </c>
      <c r="I1540" s="41" t="str">
        <f t="shared" si="130"/>
        <v/>
      </c>
      <c r="J1540" s="41">
        <f t="shared" si="131"/>
        <v>0</v>
      </c>
      <c r="K1540" s="41" t="str">
        <f t="shared" si="132"/>
        <v>erminée</v>
      </c>
      <c r="L1540" s="41" t="str">
        <f t="shared" si="133"/>
        <v/>
      </c>
    </row>
    <row r="1541" spans="1:12" ht="15.75" thickBot="1" x14ac:dyDescent="0.3">
      <c r="A1541" s="17" t="s">
        <v>645</v>
      </c>
      <c r="H1541" s="41">
        <f t="shared" si="129"/>
        <v>93</v>
      </c>
      <c r="I1541" s="41" t="str">
        <f t="shared" si="130"/>
        <v>#00001048</v>
      </c>
      <c r="J1541" s="41">
        <f t="shared" si="131"/>
        <v>9</v>
      </c>
      <c r="K1541" s="41" t="str">
        <f t="shared" si="132"/>
        <v xml:space="preserve">‎20‎/‎09‎/‎2017, ‎17‎:‎31‎:‎14 Vincent PASCAL vincent.pascal@actemium.com 1 €35.20 </v>
      </c>
      <c r="L1541" s="41" t="str">
        <f t="shared" si="133"/>
        <v>‎20‎/‎09‎/‎2017</v>
      </c>
    </row>
    <row r="1542" spans="1:12" ht="15.75" thickBot="1" x14ac:dyDescent="0.3">
      <c r="A1542" s="16" t="s">
        <v>621</v>
      </c>
      <c r="H1542" s="41">
        <f t="shared" si="129"/>
        <v>8</v>
      </c>
      <c r="I1542" s="41" t="str">
        <f t="shared" si="130"/>
        <v/>
      </c>
      <c r="J1542" s="41">
        <f t="shared" si="131"/>
        <v>0</v>
      </c>
      <c r="K1542" s="41" t="str">
        <f t="shared" si="132"/>
        <v>erminée</v>
      </c>
      <c r="L1542" s="41" t="str">
        <f t="shared" si="133"/>
        <v/>
      </c>
    </row>
    <row r="1543" spans="1:12" ht="15.75" thickBot="1" x14ac:dyDescent="0.3">
      <c r="A1543" s="17" t="s">
        <v>646</v>
      </c>
      <c r="H1543" s="41">
        <f t="shared" si="129"/>
        <v>99</v>
      </c>
      <c r="I1543" s="41" t="str">
        <f t="shared" si="130"/>
        <v>#00001047</v>
      </c>
      <c r="J1543" s="41">
        <f t="shared" si="131"/>
        <v>9</v>
      </c>
      <c r="K1543" s="41" t="str">
        <f t="shared" si="132"/>
        <v xml:space="preserve">‎20‎/‎09‎/‎2017, ‎16‎:‎38‎:‎31 Mathieu Cantonnet mathieu.cantonnet@actemium.com 5 €39.85 </v>
      </c>
      <c r="L1543" s="41" t="str">
        <f t="shared" si="133"/>
        <v>‎20‎/‎09‎/‎2017</v>
      </c>
    </row>
    <row r="1544" spans="1:12" ht="15.75" thickBot="1" x14ac:dyDescent="0.3">
      <c r="A1544" s="16" t="s">
        <v>621</v>
      </c>
      <c r="H1544" s="41">
        <f t="shared" si="129"/>
        <v>8</v>
      </c>
      <c r="I1544" s="41" t="str">
        <f t="shared" si="130"/>
        <v/>
      </c>
      <c r="J1544" s="41">
        <f t="shared" si="131"/>
        <v>0</v>
      </c>
      <c r="K1544" s="41" t="str">
        <f t="shared" si="132"/>
        <v>erminée</v>
      </c>
      <c r="L1544" s="41" t="str">
        <f t="shared" si="133"/>
        <v/>
      </c>
    </row>
    <row r="1545" spans="1:12" ht="15.75" thickBot="1" x14ac:dyDescent="0.3">
      <c r="A1545" s="17" t="s">
        <v>647</v>
      </c>
      <c r="H1545" s="41">
        <f t="shared" si="129"/>
        <v>97</v>
      </c>
      <c r="I1545" s="41" t="str">
        <f t="shared" si="130"/>
        <v>#00001046</v>
      </c>
      <c r="J1545" s="41">
        <f t="shared" si="131"/>
        <v>9</v>
      </c>
      <c r="K1545" s="41" t="str">
        <f t="shared" si="132"/>
        <v xml:space="preserve">‎20‎/‎09‎/‎2017, ‎08‎:‎54‎:‎00 lelia boscolo lelia.boscolo.external@airbus.com 5 €0.00 </v>
      </c>
      <c r="L1545" s="41" t="str">
        <f t="shared" si="133"/>
        <v>‎20‎/‎09‎/‎2017</v>
      </c>
    </row>
    <row r="1546" spans="1:12" ht="15.75" thickBot="1" x14ac:dyDescent="0.3">
      <c r="A1546" s="16" t="s">
        <v>621</v>
      </c>
      <c r="H1546" s="41">
        <f t="shared" si="129"/>
        <v>8</v>
      </c>
      <c r="I1546" s="41" t="str">
        <f t="shared" si="130"/>
        <v/>
      </c>
      <c r="J1546" s="41">
        <f t="shared" si="131"/>
        <v>0</v>
      </c>
      <c r="K1546" s="41" t="str">
        <f t="shared" si="132"/>
        <v>erminée</v>
      </c>
      <c r="L1546" s="41" t="str">
        <f t="shared" si="133"/>
        <v/>
      </c>
    </row>
    <row r="1547" spans="1:12" ht="15.75" thickBot="1" x14ac:dyDescent="0.3">
      <c r="A1547" s="17" t="s">
        <v>648</v>
      </c>
      <c r="H1547" s="41">
        <f t="shared" si="129"/>
        <v>108</v>
      </c>
      <c r="I1547" s="41" t="str">
        <f t="shared" si="130"/>
        <v>#00001045</v>
      </c>
      <c r="J1547" s="41">
        <f t="shared" si="131"/>
        <v>9</v>
      </c>
      <c r="K1547" s="41" t="str">
        <f t="shared" si="132"/>
        <v xml:space="preserve">‎19‎/‎09‎/‎2017, ‎11‎:‎32‎:‎13 eric sanchez-clary eric.sanchez-clary.external@airbus.com 1 €60.00 </v>
      </c>
      <c r="L1547" s="41" t="str">
        <f t="shared" si="133"/>
        <v>‎19‎/‎09‎/‎2017</v>
      </c>
    </row>
    <row r="1548" spans="1:12" ht="15.75" thickBot="1" x14ac:dyDescent="0.3">
      <c r="A1548" s="16" t="s">
        <v>621</v>
      </c>
      <c r="H1548" s="41">
        <f t="shared" si="129"/>
        <v>8</v>
      </c>
      <c r="I1548" s="41" t="str">
        <f t="shared" si="130"/>
        <v/>
      </c>
      <c r="J1548" s="41">
        <f t="shared" si="131"/>
        <v>0</v>
      </c>
      <c r="K1548" s="41" t="str">
        <f t="shared" si="132"/>
        <v>erminée</v>
      </c>
      <c r="L1548" s="41" t="str">
        <f t="shared" si="133"/>
        <v/>
      </c>
    </row>
    <row r="1549" spans="1:12" ht="15.75" thickBot="1" x14ac:dyDescent="0.3">
      <c r="A1549" s="17" t="s">
        <v>649</v>
      </c>
      <c r="H1549" s="41">
        <f t="shared" si="129"/>
        <v>108</v>
      </c>
      <c r="I1549" s="41" t="str">
        <f t="shared" si="130"/>
        <v>#00001044</v>
      </c>
      <c r="J1549" s="41">
        <f t="shared" si="131"/>
        <v>9</v>
      </c>
      <c r="K1549" s="41" t="str">
        <f t="shared" si="132"/>
        <v xml:space="preserve">‎19‎/‎09‎/‎2017, ‎10‎:‎13‎:‎05 eric sanchez-clary eric.sanchez-clary.external@airbus.com 1 €60.00 </v>
      </c>
      <c r="L1549" s="41" t="str">
        <f t="shared" si="133"/>
        <v>‎19‎/‎09‎/‎2017</v>
      </c>
    </row>
    <row r="1550" spans="1:12" ht="15.75" thickBot="1" x14ac:dyDescent="0.3">
      <c r="A1550" s="16" t="s">
        <v>621</v>
      </c>
      <c r="H1550" s="41">
        <f t="shared" si="129"/>
        <v>8</v>
      </c>
      <c r="I1550" s="41" t="str">
        <f t="shared" si="130"/>
        <v/>
      </c>
      <c r="J1550" s="41">
        <f t="shared" si="131"/>
        <v>0</v>
      </c>
      <c r="K1550" s="41" t="str">
        <f t="shared" si="132"/>
        <v>erminée</v>
      </c>
      <c r="L1550" s="41" t="str">
        <f t="shared" si="133"/>
        <v/>
      </c>
    </row>
    <row r="1551" spans="1:12" ht="15.75" thickBot="1" x14ac:dyDescent="0.3">
      <c r="A1551" s="17" t="s">
        <v>650</v>
      </c>
      <c r="H1551" s="41">
        <f t="shared" si="129"/>
        <v>98</v>
      </c>
      <c r="I1551" s="41" t="str">
        <f t="shared" si="130"/>
        <v>#00001043</v>
      </c>
      <c r="J1551" s="41">
        <f t="shared" si="131"/>
        <v>9</v>
      </c>
      <c r="K1551" s="41" t="str">
        <f t="shared" si="132"/>
        <v xml:space="preserve">‎19‎/‎09‎/‎2017, ‎08‎:‎59‎:‎54 JONATHAN BREGEARD mathieu.cantonnet@actemium.com 2 €0.00 </v>
      </c>
      <c r="L1551" s="41" t="str">
        <f t="shared" si="133"/>
        <v>‎19‎/‎09‎/‎2017</v>
      </c>
    </row>
    <row r="1552" spans="1:12" ht="15.75" thickBot="1" x14ac:dyDescent="0.3">
      <c r="A1552" s="16" t="s">
        <v>621</v>
      </c>
      <c r="H1552" s="41">
        <f t="shared" si="129"/>
        <v>8</v>
      </c>
      <c r="I1552" s="41" t="str">
        <f t="shared" si="130"/>
        <v/>
      </c>
      <c r="J1552" s="41">
        <f t="shared" si="131"/>
        <v>0</v>
      </c>
      <c r="K1552" s="41" t="str">
        <f t="shared" si="132"/>
        <v>erminée</v>
      </c>
      <c r="L1552" s="41" t="str">
        <f t="shared" si="133"/>
        <v/>
      </c>
    </row>
    <row r="1553" spans="1:12" ht="15.75" thickBot="1" x14ac:dyDescent="0.3">
      <c r="A1553" s="17" t="s">
        <v>651</v>
      </c>
      <c r="H1553" s="41">
        <f t="shared" si="129"/>
        <v>96</v>
      </c>
      <c r="I1553" s="41" t="str">
        <f t="shared" si="130"/>
        <v>#00001042</v>
      </c>
      <c r="J1553" s="41">
        <f t="shared" si="131"/>
        <v>9</v>
      </c>
      <c r="K1553" s="41" t="str">
        <f t="shared" si="132"/>
        <v xml:space="preserve">‎18‎/‎09‎/‎2017, ‎16‎:‎23‎:‎51 stephane rodier stephane.rodier@actemium.com 4 €105.58 </v>
      </c>
      <c r="L1553" s="41" t="str">
        <f t="shared" si="133"/>
        <v>‎18‎/‎09‎/‎2017</v>
      </c>
    </row>
    <row r="1554" spans="1:12" ht="15.75" thickBot="1" x14ac:dyDescent="0.3">
      <c r="A1554" s="16" t="s">
        <v>621</v>
      </c>
      <c r="H1554" s="41">
        <f t="shared" si="129"/>
        <v>8</v>
      </c>
      <c r="I1554" s="41" t="str">
        <f t="shared" si="130"/>
        <v/>
      </c>
      <c r="J1554" s="41">
        <f t="shared" si="131"/>
        <v>0</v>
      </c>
      <c r="K1554" s="41" t="str">
        <f t="shared" si="132"/>
        <v>erminée</v>
      </c>
      <c r="L1554" s="41" t="str">
        <f t="shared" si="133"/>
        <v/>
      </c>
    </row>
    <row r="1555" spans="1:12" ht="15.75" thickBot="1" x14ac:dyDescent="0.3">
      <c r="A1555" s="17" t="s">
        <v>652</v>
      </c>
      <c r="H1555" s="41">
        <f t="shared" si="129"/>
        <v>94</v>
      </c>
      <c r="I1555" s="41" t="str">
        <f t="shared" si="130"/>
        <v>#00001041</v>
      </c>
      <c r="J1555" s="41">
        <f t="shared" si="131"/>
        <v>9</v>
      </c>
      <c r="K1555" s="41" t="str">
        <f t="shared" si="132"/>
        <v xml:space="preserve">‎18‎/‎09‎/‎2017, ‎15‎:‎43‎:‎33 Romain Vergnes romain.vergnes@actemium.com 4 €202.97 </v>
      </c>
      <c r="L1555" s="41" t="str">
        <f t="shared" si="133"/>
        <v>‎18‎/‎09‎/‎2017</v>
      </c>
    </row>
    <row r="1556" spans="1:12" ht="15.75" thickBot="1" x14ac:dyDescent="0.3">
      <c r="A1556" s="16" t="s">
        <v>621</v>
      </c>
      <c r="H1556" s="41">
        <f t="shared" si="129"/>
        <v>8</v>
      </c>
      <c r="I1556" s="41" t="str">
        <f t="shared" si="130"/>
        <v/>
      </c>
      <c r="J1556" s="41">
        <f t="shared" si="131"/>
        <v>0</v>
      </c>
      <c r="K1556" s="41" t="str">
        <f t="shared" si="132"/>
        <v>erminée</v>
      </c>
      <c r="L1556" s="41" t="str">
        <f t="shared" si="133"/>
        <v/>
      </c>
    </row>
    <row r="1557" spans="1:12" ht="15.75" thickBot="1" x14ac:dyDescent="0.3">
      <c r="A1557" s="17" t="s">
        <v>653</v>
      </c>
      <c r="H1557" s="41">
        <f t="shared" si="129"/>
        <v>95</v>
      </c>
      <c r="I1557" s="41" t="str">
        <f t="shared" si="130"/>
        <v>#00001040</v>
      </c>
      <c r="J1557" s="41">
        <f t="shared" si="131"/>
        <v>9</v>
      </c>
      <c r="K1557" s="41" t="str">
        <f t="shared" si="132"/>
        <v xml:space="preserve">‎18‎/‎09‎/‎2017, ‎14‎:‎41‎:‎24 cedric garcia cedric.garcia@actemium.com 15 €1,336.44 </v>
      </c>
      <c r="L1557" s="41" t="str">
        <f t="shared" si="133"/>
        <v>‎18‎/‎09‎/‎2017</v>
      </c>
    </row>
    <row r="1558" spans="1:12" ht="15.75" thickBot="1" x14ac:dyDescent="0.3">
      <c r="A1558" s="16" t="s">
        <v>621</v>
      </c>
      <c r="H1558" s="41">
        <f t="shared" si="129"/>
        <v>8</v>
      </c>
      <c r="I1558" s="41" t="str">
        <f t="shared" si="130"/>
        <v/>
      </c>
      <c r="J1558" s="41">
        <f t="shared" si="131"/>
        <v>0</v>
      </c>
      <c r="K1558" s="41" t="str">
        <f t="shared" si="132"/>
        <v>erminée</v>
      </c>
      <c r="L1558" s="41" t="str">
        <f t="shared" si="133"/>
        <v/>
      </c>
    </row>
    <row r="1559" spans="1:12" ht="15.75" thickBot="1" x14ac:dyDescent="0.3">
      <c r="A1559" s="17" t="s">
        <v>654</v>
      </c>
      <c r="H1559" s="41">
        <f t="shared" si="129"/>
        <v>98</v>
      </c>
      <c r="I1559" s="41" t="str">
        <f t="shared" si="130"/>
        <v>#00001039</v>
      </c>
      <c r="J1559" s="41">
        <f t="shared" si="131"/>
        <v>9</v>
      </c>
      <c r="K1559" s="41" t="str">
        <f t="shared" si="132"/>
        <v xml:space="preserve">‎18‎/‎09‎/‎2017, ‎12‎:‎49‎:‎57 lelia boscolo lelia.boscolo.external@airbus.com 1 €60.00 </v>
      </c>
      <c r="L1559" s="41" t="str">
        <f t="shared" si="133"/>
        <v>‎18‎/‎09‎/‎2017</v>
      </c>
    </row>
    <row r="1560" spans="1:12" ht="15.75" thickBot="1" x14ac:dyDescent="0.3">
      <c r="A1560" s="16" t="s">
        <v>621</v>
      </c>
      <c r="H1560" s="41">
        <f t="shared" si="129"/>
        <v>8</v>
      </c>
      <c r="I1560" s="41" t="str">
        <f t="shared" si="130"/>
        <v/>
      </c>
      <c r="J1560" s="41">
        <f t="shared" si="131"/>
        <v>0</v>
      </c>
      <c r="K1560" s="41" t="str">
        <f t="shared" si="132"/>
        <v>erminée</v>
      </c>
      <c r="L1560" s="41" t="str">
        <f t="shared" si="133"/>
        <v/>
      </c>
    </row>
    <row r="1561" spans="1:12" ht="15.75" thickBot="1" x14ac:dyDescent="0.3">
      <c r="A1561" s="17" t="s">
        <v>655</v>
      </c>
      <c r="H1561" s="41">
        <f t="shared" si="129"/>
        <v>97</v>
      </c>
      <c r="I1561" s="41" t="str">
        <f t="shared" si="130"/>
        <v>#00001038</v>
      </c>
      <c r="J1561" s="41">
        <f t="shared" si="131"/>
        <v>9</v>
      </c>
      <c r="K1561" s="41" t="str">
        <f t="shared" si="132"/>
        <v xml:space="preserve">‎18‎/‎09‎/‎2017, ‎12‎:‎00‎:‎26 stephane mirouze stephane.mirouze@actemium.com 1 €37.10 </v>
      </c>
      <c r="L1561" s="41" t="str">
        <f t="shared" si="133"/>
        <v>‎18‎/‎09‎/‎2017</v>
      </c>
    </row>
    <row r="1562" spans="1:12" ht="15.75" thickBot="1" x14ac:dyDescent="0.3">
      <c r="A1562" s="16" t="s">
        <v>621</v>
      </c>
      <c r="H1562" s="41">
        <f t="shared" si="129"/>
        <v>8</v>
      </c>
      <c r="I1562" s="41" t="str">
        <f t="shared" si="130"/>
        <v/>
      </c>
      <c r="J1562" s="41">
        <f t="shared" si="131"/>
        <v>0</v>
      </c>
      <c r="K1562" s="41" t="str">
        <f t="shared" si="132"/>
        <v>erminée</v>
      </c>
      <c r="L1562" s="41" t="str">
        <f t="shared" si="133"/>
        <v/>
      </c>
    </row>
    <row r="1563" spans="1:12" ht="15.75" thickBot="1" x14ac:dyDescent="0.3">
      <c r="A1563" s="17" t="s">
        <v>656</v>
      </c>
      <c r="H1563" s="41">
        <f t="shared" si="129"/>
        <v>90</v>
      </c>
      <c r="I1563" s="41" t="str">
        <f t="shared" si="130"/>
        <v>#00001037</v>
      </c>
      <c r="J1563" s="41">
        <f t="shared" si="131"/>
        <v>9</v>
      </c>
      <c r="K1563" s="41" t="str">
        <f t="shared" si="132"/>
        <v xml:space="preserve">‎18‎/‎09‎/‎2017, ‎11‎:‎03‎:‎50 garcia pascal pascal.garcia@pioneer.com 2 €10.64 </v>
      </c>
      <c r="L1563" s="41" t="str">
        <f t="shared" si="133"/>
        <v>‎18‎/‎09‎/‎2017</v>
      </c>
    </row>
    <row r="1564" spans="1:12" ht="15.75" thickBot="1" x14ac:dyDescent="0.3">
      <c r="A1564" s="16" t="s">
        <v>621</v>
      </c>
      <c r="H1564" s="41">
        <f t="shared" ref="H1564:H1627" si="134">LEN(A1564)</f>
        <v>8</v>
      </c>
      <c r="I1564" s="41" t="str">
        <f t="shared" ref="I1564:I1627" si="135">IFERROR(MID(A1564,1,FIND(" ",A1564,1)-1),"")</f>
        <v/>
      </c>
      <c r="J1564" s="41">
        <f t="shared" ref="J1564:J1627" si="136">LEN(I1564)</f>
        <v>0</v>
      </c>
      <c r="K1564" s="41" t="str">
        <f t="shared" ref="K1564:K1627" si="137">RIGHT(A1564,H1564-J1564-1)</f>
        <v>erminée</v>
      </c>
      <c r="L1564" s="41" t="str">
        <f t="shared" ref="L1564:L1627" si="138">IFERROR(MID(K1564,1,FIND(",",K1564,1)-1),"")</f>
        <v/>
      </c>
    </row>
    <row r="1565" spans="1:12" ht="15.75" thickBot="1" x14ac:dyDescent="0.3">
      <c r="A1565" s="17" t="s">
        <v>657</v>
      </c>
      <c r="H1565" s="41">
        <f t="shared" si="134"/>
        <v>106</v>
      </c>
      <c r="I1565" s="41" t="str">
        <f t="shared" si="135"/>
        <v>#00001036</v>
      </c>
      <c r="J1565" s="41">
        <f t="shared" si="136"/>
        <v>9</v>
      </c>
      <c r="K1565" s="41" t="str">
        <f t="shared" si="137"/>
        <v xml:space="preserve">‎15‎/‎09‎/‎2017, ‎00‎:‎27‎:‎06 christophe combes christophe.combes.external@airbus.com 1 €60.00 </v>
      </c>
      <c r="L1565" s="41" t="str">
        <f t="shared" si="138"/>
        <v>‎15‎/‎09‎/‎2017</v>
      </c>
    </row>
    <row r="1566" spans="1:12" ht="15.75" thickBot="1" x14ac:dyDescent="0.3">
      <c r="A1566" s="16" t="s">
        <v>621</v>
      </c>
      <c r="H1566" s="41">
        <f t="shared" si="134"/>
        <v>8</v>
      </c>
      <c r="I1566" s="41" t="str">
        <f t="shared" si="135"/>
        <v/>
      </c>
      <c r="J1566" s="41">
        <f t="shared" si="136"/>
        <v>0</v>
      </c>
      <c r="K1566" s="41" t="str">
        <f t="shared" si="137"/>
        <v>erminée</v>
      </c>
      <c r="L1566" s="41" t="str">
        <f t="shared" si="138"/>
        <v/>
      </c>
    </row>
    <row r="1567" spans="1:12" ht="15.75" thickBot="1" x14ac:dyDescent="0.3">
      <c r="A1567" s="17" t="s">
        <v>658</v>
      </c>
      <c r="H1567" s="41">
        <f t="shared" si="134"/>
        <v>91</v>
      </c>
      <c r="I1567" s="41" t="str">
        <f t="shared" si="135"/>
        <v>#00001035</v>
      </c>
      <c r="J1567" s="41">
        <f t="shared" si="136"/>
        <v>9</v>
      </c>
      <c r="K1567" s="41" t="str">
        <f t="shared" si="137"/>
        <v xml:space="preserve">‎14‎/‎09‎/‎2017, ‎17‎:‎31‎:‎47 Jean luc CEBE jean-luc.cebe@actemium.com 2 €42.33 </v>
      </c>
      <c r="L1567" s="41" t="str">
        <f t="shared" si="138"/>
        <v>‎14‎/‎09‎/‎2017</v>
      </c>
    </row>
    <row r="1568" spans="1:12" ht="15.75" thickBot="1" x14ac:dyDescent="0.3">
      <c r="A1568" s="16" t="s">
        <v>621</v>
      </c>
      <c r="H1568" s="41">
        <f t="shared" si="134"/>
        <v>8</v>
      </c>
      <c r="I1568" s="41" t="str">
        <f t="shared" si="135"/>
        <v/>
      </c>
      <c r="J1568" s="41">
        <f t="shared" si="136"/>
        <v>0</v>
      </c>
      <c r="K1568" s="41" t="str">
        <f t="shared" si="137"/>
        <v>erminée</v>
      </c>
      <c r="L1568" s="41" t="str">
        <f t="shared" si="138"/>
        <v/>
      </c>
    </row>
    <row r="1569" spans="1:12" ht="15.75" thickBot="1" x14ac:dyDescent="0.3">
      <c r="A1569" s="17" t="s">
        <v>659</v>
      </c>
      <c r="H1569" s="41">
        <f t="shared" si="134"/>
        <v>91</v>
      </c>
      <c r="I1569" s="41" t="str">
        <f t="shared" si="135"/>
        <v>#00001034</v>
      </c>
      <c r="J1569" s="41">
        <f t="shared" si="136"/>
        <v>9</v>
      </c>
      <c r="K1569" s="41" t="str">
        <f t="shared" si="137"/>
        <v xml:space="preserve">‎14‎/‎09‎/‎2017, ‎14‎:‎25‎:‎20 cedric garcia cedric.garcia@actemium.com 2 €83.38 </v>
      </c>
      <c r="L1569" s="41" t="str">
        <f t="shared" si="138"/>
        <v>‎14‎/‎09‎/‎2017</v>
      </c>
    </row>
    <row r="1570" spans="1:12" ht="15.75" thickBot="1" x14ac:dyDescent="0.3">
      <c r="A1570" s="16" t="s">
        <v>621</v>
      </c>
      <c r="H1570" s="41">
        <f t="shared" si="134"/>
        <v>8</v>
      </c>
      <c r="I1570" s="41" t="str">
        <f t="shared" si="135"/>
        <v/>
      </c>
      <c r="J1570" s="41">
        <f t="shared" si="136"/>
        <v>0</v>
      </c>
      <c r="K1570" s="41" t="str">
        <f t="shared" si="137"/>
        <v>erminée</v>
      </c>
      <c r="L1570" s="41" t="str">
        <f t="shared" si="138"/>
        <v/>
      </c>
    </row>
    <row r="1571" spans="1:12" ht="15.75" thickBot="1" x14ac:dyDescent="0.3">
      <c r="A1571" s="17" t="s">
        <v>660</v>
      </c>
      <c r="H1571" s="41">
        <f t="shared" si="134"/>
        <v>94</v>
      </c>
      <c r="I1571" s="41" t="str">
        <f t="shared" si="135"/>
        <v>#00001033</v>
      </c>
      <c r="J1571" s="41">
        <f t="shared" si="136"/>
        <v>9</v>
      </c>
      <c r="K1571" s="41" t="str">
        <f t="shared" si="137"/>
        <v xml:space="preserve">‎14‎/‎09‎/‎2017, ‎10‎:‎20‎:‎50 julien paumard julien.paumard@actemium.com 5 €117.15 </v>
      </c>
      <c r="L1571" s="41" t="str">
        <f t="shared" si="138"/>
        <v>‎14‎/‎09‎/‎2017</v>
      </c>
    </row>
    <row r="1572" spans="1:12" ht="15.75" thickBot="1" x14ac:dyDescent="0.3">
      <c r="A1572" s="16" t="s">
        <v>621</v>
      </c>
      <c r="H1572" s="41">
        <f t="shared" si="134"/>
        <v>8</v>
      </c>
      <c r="I1572" s="41" t="str">
        <f t="shared" si="135"/>
        <v/>
      </c>
      <c r="J1572" s="41">
        <f t="shared" si="136"/>
        <v>0</v>
      </c>
      <c r="K1572" s="41" t="str">
        <f t="shared" si="137"/>
        <v>erminée</v>
      </c>
      <c r="L1572" s="41" t="str">
        <f t="shared" si="138"/>
        <v/>
      </c>
    </row>
    <row r="1573" spans="1:12" ht="15.75" thickBot="1" x14ac:dyDescent="0.3">
      <c r="A1573" s="17" t="s">
        <v>661</v>
      </c>
      <c r="H1573" s="41">
        <f t="shared" si="134"/>
        <v>92</v>
      </c>
      <c r="I1573" s="41" t="str">
        <f t="shared" si="135"/>
        <v>#00001032</v>
      </c>
      <c r="J1573" s="41">
        <f t="shared" si="136"/>
        <v>9</v>
      </c>
      <c r="K1573" s="41" t="str">
        <f t="shared" si="137"/>
        <v xml:space="preserve">‎14‎/‎09‎/‎2017, ‎09‎:‎31‎:‎58 PIERRE AMBROISE nicolas.graby@actemium.com 2 €0.00 </v>
      </c>
      <c r="L1573" s="41" t="str">
        <f t="shared" si="138"/>
        <v>‎14‎/‎09‎/‎2017</v>
      </c>
    </row>
    <row r="1574" spans="1:12" ht="15.75" thickBot="1" x14ac:dyDescent="0.3">
      <c r="A1574" s="16" t="s">
        <v>621</v>
      </c>
      <c r="H1574" s="41">
        <f t="shared" si="134"/>
        <v>8</v>
      </c>
      <c r="I1574" s="41" t="str">
        <f t="shared" si="135"/>
        <v/>
      </c>
      <c r="J1574" s="41">
        <f t="shared" si="136"/>
        <v>0</v>
      </c>
      <c r="K1574" s="41" t="str">
        <f t="shared" si="137"/>
        <v>erminée</v>
      </c>
      <c r="L1574" s="41" t="str">
        <f t="shared" si="138"/>
        <v/>
      </c>
    </row>
    <row r="1575" spans="1:12" ht="15.75" thickBot="1" x14ac:dyDescent="0.3">
      <c r="A1575" s="17" t="s">
        <v>662</v>
      </c>
      <c r="H1575" s="41">
        <f t="shared" si="134"/>
        <v>96</v>
      </c>
      <c r="I1575" s="41" t="str">
        <f t="shared" si="135"/>
        <v>#00001031</v>
      </c>
      <c r="J1575" s="41">
        <f t="shared" si="136"/>
        <v>9</v>
      </c>
      <c r="K1575" s="41" t="str">
        <f t="shared" si="137"/>
        <v xml:space="preserve">‎13‎/‎09‎/‎2017, ‎14‎:‎52‎:‎42 granier jean-luc jean-luc.granier@merial.com 3 €159.30 </v>
      </c>
      <c r="L1575" s="41" t="str">
        <f t="shared" si="138"/>
        <v>‎13‎/‎09‎/‎2017</v>
      </c>
    </row>
    <row r="1576" spans="1:12" ht="15.75" thickBot="1" x14ac:dyDescent="0.3">
      <c r="A1576" s="16" t="s">
        <v>621</v>
      </c>
      <c r="H1576" s="41">
        <f t="shared" si="134"/>
        <v>8</v>
      </c>
      <c r="I1576" s="41" t="str">
        <f t="shared" si="135"/>
        <v/>
      </c>
      <c r="J1576" s="41">
        <f t="shared" si="136"/>
        <v>0</v>
      </c>
      <c r="K1576" s="41" t="str">
        <f t="shared" si="137"/>
        <v>erminée</v>
      </c>
      <c r="L1576" s="41" t="str">
        <f t="shared" si="138"/>
        <v/>
      </c>
    </row>
    <row r="1577" spans="1:12" ht="15.75" thickBot="1" x14ac:dyDescent="0.3">
      <c r="A1577" s="17" t="s">
        <v>663</v>
      </c>
      <c r="H1577" s="41">
        <f t="shared" si="134"/>
        <v>98</v>
      </c>
      <c r="I1577" s="41" t="str">
        <f t="shared" si="135"/>
        <v>#00001030</v>
      </c>
      <c r="J1577" s="41">
        <f t="shared" si="136"/>
        <v>9</v>
      </c>
      <c r="K1577" s="41" t="str">
        <f t="shared" si="137"/>
        <v xml:space="preserve">‎13‎/‎09‎/‎2017, ‎10‎:‎04‎:‎23 lelia boscolo lelia.boscolo.external@airbus.com 1 €48.91 </v>
      </c>
      <c r="L1577" s="41" t="str">
        <f t="shared" si="138"/>
        <v>‎13‎/‎09‎/‎2017</v>
      </c>
    </row>
    <row r="1578" spans="1:12" ht="15.75" thickBot="1" x14ac:dyDescent="0.3">
      <c r="A1578" s="16" t="s">
        <v>621</v>
      </c>
      <c r="H1578" s="41">
        <f t="shared" si="134"/>
        <v>8</v>
      </c>
      <c r="I1578" s="41" t="str">
        <f t="shared" si="135"/>
        <v/>
      </c>
      <c r="J1578" s="41">
        <f t="shared" si="136"/>
        <v>0</v>
      </c>
      <c r="K1578" s="41" t="str">
        <f t="shared" si="137"/>
        <v>erminée</v>
      </c>
      <c r="L1578" s="41" t="str">
        <f t="shared" si="138"/>
        <v/>
      </c>
    </row>
    <row r="1579" spans="1:12" ht="15.75" thickBot="1" x14ac:dyDescent="0.3">
      <c r="A1579" s="17" t="s">
        <v>664</v>
      </c>
      <c r="H1579" s="41">
        <f t="shared" si="134"/>
        <v>89</v>
      </c>
      <c r="I1579" s="41" t="str">
        <f t="shared" si="135"/>
        <v>#00001029</v>
      </c>
      <c r="J1579" s="41">
        <f t="shared" si="136"/>
        <v>9</v>
      </c>
      <c r="K1579" s="41" t="str">
        <f t="shared" si="137"/>
        <v xml:space="preserve">‎12‎/‎09‎/‎2017, ‎08‎:‎14‎:‎58 xavier preto xavier.preto@actemium.com 9 €74.35 </v>
      </c>
      <c r="L1579" s="41" t="str">
        <f t="shared" si="138"/>
        <v>‎12‎/‎09‎/‎2017</v>
      </c>
    </row>
    <row r="1580" spans="1:12" ht="15.75" thickBot="1" x14ac:dyDescent="0.3">
      <c r="A1580" s="16" t="s">
        <v>621</v>
      </c>
      <c r="H1580" s="41">
        <f t="shared" si="134"/>
        <v>8</v>
      </c>
      <c r="I1580" s="41" t="str">
        <f t="shared" si="135"/>
        <v/>
      </c>
      <c r="J1580" s="41">
        <f t="shared" si="136"/>
        <v>0</v>
      </c>
      <c r="K1580" s="41" t="str">
        <f t="shared" si="137"/>
        <v>erminée</v>
      </c>
      <c r="L1580" s="41" t="str">
        <f t="shared" si="138"/>
        <v/>
      </c>
    </row>
    <row r="1581" spans="1:12" ht="15.75" thickBot="1" x14ac:dyDescent="0.3">
      <c r="A1581" s="17" t="s">
        <v>665</v>
      </c>
      <c r="H1581" s="41">
        <f t="shared" si="134"/>
        <v>97</v>
      </c>
      <c r="I1581" s="41" t="str">
        <f t="shared" si="135"/>
        <v>#00001028</v>
      </c>
      <c r="J1581" s="41">
        <f t="shared" si="136"/>
        <v>9</v>
      </c>
      <c r="K1581" s="41" t="str">
        <f t="shared" si="137"/>
        <v xml:space="preserve">‎08‎/‎09‎/‎2017, ‎12‎:‎02‎:‎26 lelia boscolo lelia.boscolo.external@airbus.com 3 €0.00 </v>
      </c>
      <c r="L1581" s="41" t="str">
        <f t="shared" si="138"/>
        <v>‎08‎/‎09‎/‎2017</v>
      </c>
    </row>
    <row r="1582" spans="1:12" ht="15.75" thickBot="1" x14ac:dyDescent="0.3">
      <c r="A1582" s="16" t="s">
        <v>621</v>
      </c>
      <c r="H1582" s="41">
        <f t="shared" si="134"/>
        <v>8</v>
      </c>
      <c r="I1582" s="41" t="str">
        <f t="shared" si="135"/>
        <v/>
      </c>
      <c r="J1582" s="41">
        <f t="shared" si="136"/>
        <v>0</v>
      </c>
      <c r="K1582" s="41" t="str">
        <f t="shared" si="137"/>
        <v>erminée</v>
      </c>
      <c r="L1582" s="41" t="str">
        <f t="shared" si="138"/>
        <v/>
      </c>
    </row>
    <row r="1583" spans="1:12" ht="15.75" thickBot="1" x14ac:dyDescent="0.3">
      <c r="A1583" s="17" t="s">
        <v>666</v>
      </c>
      <c r="H1583" s="41">
        <f t="shared" si="134"/>
        <v>104</v>
      </c>
      <c r="I1583" s="41" t="str">
        <f t="shared" si="135"/>
        <v>#00001027</v>
      </c>
      <c r="J1583" s="41">
        <f t="shared" si="136"/>
        <v>9</v>
      </c>
      <c r="K1583" s="41" t="str">
        <f t="shared" si="137"/>
        <v xml:space="preserve">‎08‎/‎09‎/‎2017, ‎08‎:‎24‎:‎27 Marc GORRY-POLLET marc.gorrypollet.external@airbus.com 1 €7.42 </v>
      </c>
      <c r="L1583" s="41" t="str">
        <f t="shared" si="138"/>
        <v>‎08‎/‎09‎/‎2017</v>
      </c>
    </row>
    <row r="1584" spans="1:12" ht="15.75" thickBot="1" x14ac:dyDescent="0.3">
      <c r="A1584" s="16" t="s">
        <v>621</v>
      </c>
      <c r="H1584" s="41">
        <f t="shared" si="134"/>
        <v>8</v>
      </c>
      <c r="I1584" s="41" t="str">
        <f t="shared" si="135"/>
        <v/>
      </c>
      <c r="J1584" s="41">
        <f t="shared" si="136"/>
        <v>0</v>
      </c>
      <c r="K1584" s="41" t="str">
        <f t="shared" si="137"/>
        <v>erminée</v>
      </c>
      <c r="L1584" s="41" t="str">
        <f t="shared" si="138"/>
        <v/>
      </c>
    </row>
    <row r="1585" spans="1:12" ht="15.75" thickBot="1" x14ac:dyDescent="0.3">
      <c r="A1585" s="17" t="s">
        <v>667</v>
      </c>
      <c r="H1585" s="41">
        <f t="shared" si="134"/>
        <v>96</v>
      </c>
      <c r="I1585" s="41" t="str">
        <f t="shared" si="135"/>
        <v>#00001026</v>
      </c>
      <c r="J1585" s="41">
        <f t="shared" si="136"/>
        <v>9</v>
      </c>
      <c r="K1585" s="41" t="str">
        <f t="shared" si="137"/>
        <v xml:space="preserve">‎07‎/‎09‎/‎2017, ‎08‎:‎12‎:‎05 Vincent DAVANTES vincent.davantes@actemium.com 2 €0.00 </v>
      </c>
      <c r="L1585" s="41" t="str">
        <f t="shared" si="138"/>
        <v>‎07‎/‎09‎/‎2017</v>
      </c>
    </row>
    <row r="1586" spans="1:12" ht="15.75" thickBot="1" x14ac:dyDescent="0.3">
      <c r="A1586" s="16" t="s">
        <v>618</v>
      </c>
      <c r="H1586" s="41">
        <f t="shared" si="134"/>
        <v>7</v>
      </c>
      <c r="I1586" s="41" t="str">
        <f t="shared" si="135"/>
        <v/>
      </c>
      <c r="J1586" s="41">
        <f t="shared" si="136"/>
        <v>0</v>
      </c>
      <c r="K1586" s="41" t="str">
        <f t="shared" si="137"/>
        <v>uverte</v>
      </c>
      <c r="L1586" s="41" t="str">
        <f t="shared" si="138"/>
        <v/>
      </c>
    </row>
    <row r="1587" spans="1:12" ht="15.75" thickBot="1" x14ac:dyDescent="0.3">
      <c r="A1587" s="17" t="s">
        <v>668</v>
      </c>
      <c r="H1587" s="41">
        <f t="shared" si="134"/>
        <v>104</v>
      </c>
      <c r="I1587" s="41" t="str">
        <f t="shared" si="135"/>
        <v>#00001025</v>
      </c>
      <c r="J1587" s="41">
        <f t="shared" si="136"/>
        <v>9</v>
      </c>
      <c r="K1587" s="41" t="str">
        <f t="shared" si="137"/>
        <v xml:space="preserve">‎06‎/‎09‎/‎2017, ‎17‎:‎57‎:‎03 ALEXANDRE MOUREMBLES alexandre.mourembles@actemium.com 2 €0.00 </v>
      </c>
      <c r="L1587" s="41" t="str">
        <f t="shared" si="138"/>
        <v>‎06‎/‎09‎/‎2017</v>
      </c>
    </row>
    <row r="1588" spans="1:12" ht="15.75" thickBot="1" x14ac:dyDescent="0.3">
      <c r="A1588" s="16" t="s">
        <v>621</v>
      </c>
      <c r="H1588" s="41">
        <f t="shared" si="134"/>
        <v>8</v>
      </c>
      <c r="I1588" s="41" t="str">
        <f t="shared" si="135"/>
        <v/>
      </c>
      <c r="J1588" s="41">
        <f t="shared" si="136"/>
        <v>0</v>
      </c>
      <c r="K1588" s="41" t="str">
        <f t="shared" si="137"/>
        <v>erminée</v>
      </c>
      <c r="L1588" s="41" t="str">
        <f t="shared" si="138"/>
        <v/>
      </c>
    </row>
    <row r="1589" spans="1:12" ht="15.75" thickBot="1" x14ac:dyDescent="0.3">
      <c r="A1589" s="17" t="s">
        <v>669</v>
      </c>
      <c r="H1589" s="41">
        <f t="shared" si="134"/>
        <v>97</v>
      </c>
      <c r="I1589" s="41" t="str">
        <f t="shared" si="135"/>
        <v>#00001024</v>
      </c>
      <c r="J1589" s="41">
        <f t="shared" si="136"/>
        <v>9</v>
      </c>
      <c r="K1589" s="41" t="str">
        <f t="shared" si="137"/>
        <v xml:space="preserve">‎06‎/‎09‎/‎2017, ‎13‎:‎53‎:‎21 lelia boscolo lelia.boscolo.external@airbus.com 4 €0.00 </v>
      </c>
      <c r="L1589" s="41" t="str">
        <f t="shared" si="138"/>
        <v>‎06‎/‎09‎/‎2017</v>
      </c>
    </row>
    <row r="1590" spans="1:12" ht="15.75" thickBot="1" x14ac:dyDescent="0.3">
      <c r="A1590" s="16" t="s">
        <v>621</v>
      </c>
      <c r="H1590" s="41">
        <f t="shared" si="134"/>
        <v>8</v>
      </c>
      <c r="I1590" s="41" t="str">
        <f t="shared" si="135"/>
        <v/>
      </c>
      <c r="J1590" s="41">
        <f t="shared" si="136"/>
        <v>0</v>
      </c>
      <c r="K1590" s="41" t="str">
        <f t="shared" si="137"/>
        <v>erminée</v>
      </c>
      <c r="L1590" s="41" t="str">
        <f t="shared" si="138"/>
        <v/>
      </c>
    </row>
    <row r="1591" spans="1:12" ht="15.75" thickBot="1" x14ac:dyDescent="0.3">
      <c r="A1591" s="17" t="s">
        <v>670</v>
      </c>
      <c r="H1591" s="41">
        <f t="shared" si="134"/>
        <v>96</v>
      </c>
      <c r="I1591" s="41" t="str">
        <f t="shared" si="135"/>
        <v>#00001023</v>
      </c>
      <c r="J1591" s="41">
        <f t="shared" si="136"/>
        <v>9</v>
      </c>
      <c r="K1591" s="41" t="str">
        <f t="shared" si="137"/>
        <v xml:space="preserve">‎05‎/‎09‎/‎2017, ‎14‎:‎41‎:‎36 alexis codevelle alexis.codevelle@actemium.com 6 €0.00 </v>
      </c>
      <c r="L1591" s="41" t="str">
        <f t="shared" si="138"/>
        <v>‎05‎/‎09‎/‎2017</v>
      </c>
    </row>
    <row r="1592" spans="1:12" ht="15.75" thickBot="1" x14ac:dyDescent="0.3">
      <c r="A1592" s="16" t="s">
        <v>621</v>
      </c>
      <c r="H1592" s="41">
        <f t="shared" si="134"/>
        <v>8</v>
      </c>
      <c r="I1592" s="41" t="str">
        <f t="shared" si="135"/>
        <v/>
      </c>
      <c r="J1592" s="41">
        <f t="shared" si="136"/>
        <v>0</v>
      </c>
      <c r="K1592" s="41" t="str">
        <f t="shared" si="137"/>
        <v>erminée</v>
      </c>
      <c r="L1592" s="41" t="str">
        <f t="shared" si="138"/>
        <v/>
      </c>
    </row>
    <row r="1593" spans="1:12" ht="15.75" thickBot="1" x14ac:dyDescent="0.3">
      <c r="A1593" s="17" t="s">
        <v>671</v>
      </c>
      <c r="H1593" s="41">
        <f t="shared" si="134"/>
        <v>99</v>
      </c>
      <c r="I1593" s="41" t="str">
        <f t="shared" si="135"/>
        <v>#00001022</v>
      </c>
      <c r="J1593" s="41">
        <f t="shared" si="136"/>
        <v>9</v>
      </c>
      <c r="K1593" s="41" t="str">
        <f t="shared" si="137"/>
        <v xml:space="preserve">‎05‎/‎09‎/‎2017, ‎14‎:‎35‎:‎11 alexis codevelle alexis.codevelle@actemium.com 10 €178.59 </v>
      </c>
      <c r="L1593" s="41" t="str">
        <f t="shared" si="138"/>
        <v>‎05‎/‎09‎/‎2017</v>
      </c>
    </row>
    <row r="1594" spans="1:12" ht="15.75" thickBot="1" x14ac:dyDescent="0.3">
      <c r="A1594" s="16" t="s">
        <v>621</v>
      </c>
      <c r="H1594" s="41">
        <f t="shared" si="134"/>
        <v>8</v>
      </c>
      <c r="I1594" s="41" t="str">
        <f t="shared" si="135"/>
        <v/>
      </c>
      <c r="J1594" s="41">
        <f t="shared" si="136"/>
        <v>0</v>
      </c>
      <c r="K1594" s="41" t="str">
        <f t="shared" si="137"/>
        <v>erminée</v>
      </c>
      <c r="L1594" s="41" t="str">
        <f t="shared" si="138"/>
        <v/>
      </c>
    </row>
    <row r="1595" spans="1:12" ht="15.75" thickBot="1" x14ac:dyDescent="0.3">
      <c r="A1595" s="17" t="s">
        <v>672</v>
      </c>
      <c r="H1595" s="41">
        <f t="shared" si="134"/>
        <v>97</v>
      </c>
      <c r="I1595" s="41" t="str">
        <f t="shared" si="135"/>
        <v>#00001021</v>
      </c>
      <c r="J1595" s="41">
        <f t="shared" si="136"/>
        <v>9</v>
      </c>
      <c r="K1595" s="41" t="str">
        <f t="shared" si="137"/>
        <v xml:space="preserve">‎04‎/‎09‎/‎2017, ‎13‎:‎54‎:‎19 Vincent DAVANTES vincent.davantes@actemium.com 2 €79.50 </v>
      </c>
      <c r="L1595" s="41" t="str">
        <f t="shared" si="138"/>
        <v>‎04‎/‎09‎/‎2017</v>
      </c>
    </row>
    <row r="1596" spans="1:12" ht="15.75" thickBot="1" x14ac:dyDescent="0.3">
      <c r="A1596" s="16" t="s">
        <v>621</v>
      </c>
      <c r="H1596" s="41">
        <f t="shared" si="134"/>
        <v>8</v>
      </c>
      <c r="I1596" s="41" t="str">
        <f t="shared" si="135"/>
        <v/>
      </c>
      <c r="J1596" s="41">
        <f t="shared" si="136"/>
        <v>0</v>
      </c>
      <c r="K1596" s="41" t="str">
        <f t="shared" si="137"/>
        <v>erminée</v>
      </c>
      <c r="L1596" s="41" t="str">
        <f t="shared" si="138"/>
        <v/>
      </c>
    </row>
    <row r="1597" spans="1:12" ht="15.75" thickBot="1" x14ac:dyDescent="0.3">
      <c r="A1597" s="17" t="s">
        <v>673</v>
      </c>
      <c r="H1597" s="41">
        <f t="shared" si="134"/>
        <v>91</v>
      </c>
      <c r="I1597" s="41" t="str">
        <f t="shared" si="135"/>
        <v>#00001020</v>
      </c>
      <c r="J1597" s="41">
        <f t="shared" si="136"/>
        <v>9</v>
      </c>
      <c r="K1597" s="41" t="str">
        <f t="shared" si="137"/>
        <v xml:space="preserve">‎30‎/‎08‎/‎2017, ‎17‎:‎06‎:‎30 Luca Lahoreau luca.lahoreau@actemium.com 2 €23.47 </v>
      </c>
      <c r="L1597" s="41" t="str">
        <f t="shared" si="138"/>
        <v>‎30‎/‎08‎/‎2017</v>
      </c>
    </row>
    <row r="1598" spans="1:12" ht="15.75" thickBot="1" x14ac:dyDescent="0.3">
      <c r="A1598" s="16" t="s">
        <v>621</v>
      </c>
      <c r="H1598" s="41">
        <f t="shared" si="134"/>
        <v>8</v>
      </c>
      <c r="I1598" s="41" t="str">
        <f t="shared" si="135"/>
        <v/>
      </c>
      <c r="J1598" s="41">
        <f t="shared" si="136"/>
        <v>0</v>
      </c>
      <c r="K1598" s="41" t="str">
        <f t="shared" si="137"/>
        <v>erminée</v>
      </c>
      <c r="L1598" s="41" t="str">
        <f t="shared" si="138"/>
        <v/>
      </c>
    </row>
    <row r="1599" spans="1:12" ht="15.75" thickBot="1" x14ac:dyDescent="0.3">
      <c r="A1599" s="17" t="s">
        <v>674</v>
      </c>
      <c r="H1599" s="41">
        <f t="shared" si="134"/>
        <v>93</v>
      </c>
      <c r="I1599" s="41" t="str">
        <f t="shared" si="135"/>
        <v>#00001019</v>
      </c>
      <c r="J1599" s="41">
        <f t="shared" si="136"/>
        <v>9</v>
      </c>
      <c r="K1599" s="41" t="str">
        <f t="shared" si="137"/>
        <v xml:space="preserve">‎30‎/‎08‎/‎2017, ‎13‎:‎40‎:‎48 Mathias Hereau mathias.hereau@actemium.com 3 €50.00 </v>
      </c>
      <c r="L1599" s="41" t="str">
        <f t="shared" si="138"/>
        <v>‎30‎/‎08‎/‎2017</v>
      </c>
    </row>
    <row r="1600" spans="1:12" ht="15.75" thickBot="1" x14ac:dyDescent="0.3">
      <c r="A1600" s="16" t="s">
        <v>621</v>
      </c>
      <c r="H1600" s="41">
        <f t="shared" si="134"/>
        <v>8</v>
      </c>
      <c r="I1600" s="41" t="str">
        <f t="shared" si="135"/>
        <v/>
      </c>
      <c r="J1600" s="41">
        <f t="shared" si="136"/>
        <v>0</v>
      </c>
      <c r="K1600" s="41" t="str">
        <f t="shared" si="137"/>
        <v>erminée</v>
      </c>
      <c r="L1600" s="41" t="str">
        <f t="shared" si="138"/>
        <v/>
      </c>
    </row>
    <row r="1601" spans="1:12" ht="15.75" thickBot="1" x14ac:dyDescent="0.3">
      <c r="A1601" s="17" t="s">
        <v>675</v>
      </c>
      <c r="H1601" s="41">
        <f t="shared" si="134"/>
        <v>94</v>
      </c>
      <c r="I1601" s="41" t="str">
        <f t="shared" si="135"/>
        <v>#00001017</v>
      </c>
      <c r="J1601" s="41">
        <f t="shared" si="136"/>
        <v>9</v>
      </c>
      <c r="K1601" s="41" t="str">
        <f t="shared" si="137"/>
        <v xml:space="preserve">‎29‎/‎08‎/‎2017, ‎14‎:‎08‎:‎59 Vincent PASCAL vincent.pascal@actemium.com 2 €145.34 </v>
      </c>
      <c r="L1601" s="41" t="str">
        <f t="shared" si="138"/>
        <v>‎29‎/‎08‎/‎2017</v>
      </c>
    </row>
    <row r="1602" spans="1:12" ht="15.75" thickBot="1" x14ac:dyDescent="0.3">
      <c r="A1602" s="16" t="s">
        <v>621</v>
      </c>
      <c r="H1602" s="41">
        <f t="shared" si="134"/>
        <v>8</v>
      </c>
      <c r="I1602" s="41" t="str">
        <f t="shared" si="135"/>
        <v/>
      </c>
      <c r="J1602" s="41">
        <f t="shared" si="136"/>
        <v>0</v>
      </c>
      <c r="K1602" s="41" t="str">
        <f t="shared" si="137"/>
        <v>erminée</v>
      </c>
      <c r="L1602" s="41" t="str">
        <f t="shared" si="138"/>
        <v/>
      </c>
    </row>
    <row r="1603" spans="1:12" ht="15.75" thickBot="1" x14ac:dyDescent="0.3">
      <c r="A1603" s="17" t="s">
        <v>676</v>
      </c>
      <c r="H1603" s="41">
        <f t="shared" si="134"/>
        <v>96</v>
      </c>
      <c r="I1603" s="41" t="str">
        <f t="shared" si="135"/>
        <v>#00001016</v>
      </c>
      <c r="J1603" s="41">
        <f t="shared" si="136"/>
        <v>9</v>
      </c>
      <c r="K1603" s="41" t="str">
        <f t="shared" si="137"/>
        <v xml:space="preserve">‎29‎/‎08‎/‎2017, ‎10‎:‎40‎:‎02 alexis tamowski alexis.tamowski@actemium.com 7 €557.62 </v>
      </c>
      <c r="L1603" s="41" t="str">
        <f t="shared" si="138"/>
        <v>‎29‎/‎08‎/‎2017</v>
      </c>
    </row>
    <row r="1604" spans="1:12" ht="15.75" thickBot="1" x14ac:dyDescent="0.3">
      <c r="A1604" s="16" t="s">
        <v>621</v>
      </c>
      <c r="H1604" s="41">
        <f t="shared" si="134"/>
        <v>8</v>
      </c>
      <c r="I1604" s="41" t="str">
        <f t="shared" si="135"/>
        <v/>
      </c>
      <c r="J1604" s="41">
        <f t="shared" si="136"/>
        <v>0</v>
      </c>
      <c r="K1604" s="41" t="str">
        <f t="shared" si="137"/>
        <v>erminée</v>
      </c>
      <c r="L1604" s="41" t="str">
        <f t="shared" si="138"/>
        <v/>
      </c>
    </row>
    <row r="1605" spans="1:12" ht="15.75" thickBot="1" x14ac:dyDescent="0.3">
      <c r="A1605" s="17" t="s">
        <v>677</v>
      </c>
      <c r="H1605" s="41">
        <f t="shared" si="134"/>
        <v>101</v>
      </c>
      <c r="I1605" s="41" t="str">
        <f t="shared" si="135"/>
        <v>#00001014</v>
      </c>
      <c r="J1605" s="41">
        <f t="shared" si="136"/>
        <v>9</v>
      </c>
      <c r="K1605" s="41" t="str">
        <f t="shared" si="137"/>
        <v xml:space="preserve">‎28‎/‎08‎/‎2017, ‎16‎:‎52‎:‎43 benjamin cabrignac benjamin.cabrignac@actemium.com 2 €72.82 </v>
      </c>
      <c r="L1605" s="41" t="str">
        <f t="shared" si="138"/>
        <v>‎28‎/‎08‎/‎2017</v>
      </c>
    </row>
    <row r="1606" spans="1:12" ht="15.75" thickBot="1" x14ac:dyDescent="0.3">
      <c r="A1606" s="16" t="s">
        <v>621</v>
      </c>
      <c r="H1606" s="41">
        <f t="shared" si="134"/>
        <v>8</v>
      </c>
      <c r="I1606" s="41" t="str">
        <f t="shared" si="135"/>
        <v/>
      </c>
      <c r="J1606" s="41">
        <f t="shared" si="136"/>
        <v>0</v>
      </c>
      <c r="K1606" s="41" t="str">
        <f t="shared" si="137"/>
        <v>erminée</v>
      </c>
      <c r="L1606" s="41" t="str">
        <f t="shared" si="138"/>
        <v/>
      </c>
    </row>
    <row r="1607" spans="1:12" ht="15.75" thickBot="1" x14ac:dyDescent="0.3">
      <c r="A1607" s="17" t="s">
        <v>678</v>
      </c>
      <c r="H1607" s="41">
        <f t="shared" si="134"/>
        <v>97</v>
      </c>
      <c r="I1607" s="41" t="str">
        <f t="shared" si="135"/>
        <v>#00001013</v>
      </c>
      <c r="J1607" s="41">
        <f t="shared" si="136"/>
        <v>9</v>
      </c>
      <c r="K1607" s="41" t="str">
        <f t="shared" si="137"/>
        <v xml:space="preserve">‎28‎/‎08‎/‎2017, ‎11‎:‎17‎:‎48 EMMANUEL GRIGNON emmanuel.grignon@actemium.com 4 €60.00 </v>
      </c>
      <c r="L1607" s="41" t="str">
        <f t="shared" si="138"/>
        <v>‎28‎/‎08‎/‎2017</v>
      </c>
    </row>
    <row r="1608" spans="1:12" ht="15.75" thickBot="1" x14ac:dyDescent="0.3">
      <c r="A1608" s="16" t="s">
        <v>621</v>
      </c>
      <c r="H1608" s="41">
        <f t="shared" si="134"/>
        <v>8</v>
      </c>
      <c r="I1608" s="41" t="str">
        <f t="shared" si="135"/>
        <v/>
      </c>
      <c r="J1608" s="41">
        <f t="shared" si="136"/>
        <v>0</v>
      </c>
      <c r="K1608" s="41" t="str">
        <f t="shared" si="137"/>
        <v>erminée</v>
      </c>
      <c r="L1608" s="41" t="str">
        <f t="shared" si="138"/>
        <v/>
      </c>
    </row>
    <row r="1609" spans="1:12" ht="15.75" thickBot="1" x14ac:dyDescent="0.3">
      <c r="A1609" s="17" t="s">
        <v>679</v>
      </c>
      <c r="H1609" s="41">
        <f t="shared" si="134"/>
        <v>91</v>
      </c>
      <c r="I1609" s="41" t="str">
        <f t="shared" si="135"/>
        <v>#00001012</v>
      </c>
      <c r="J1609" s="41">
        <f t="shared" si="136"/>
        <v>9</v>
      </c>
      <c r="K1609" s="41" t="str">
        <f t="shared" si="137"/>
        <v xml:space="preserve">‎28‎/‎08‎/‎2017, ‎10‎:‎31‎:‎43 romain vidoni romain.vidoni@actemium.com 1 €37.10 </v>
      </c>
      <c r="L1609" s="41" t="str">
        <f t="shared" si="138"/>
        <v>‎28‎/‎08‎/‎2017</v>
      </c>
    </row>
    <row r="1610" spans="1:12" ht="15.75" thickBot="1" x14ac:dyDescent="0.3">
      <c r="A1610" s="16" t="s">
        <v>621</v>
      </c>
      <c r="H1610" s="41">
        <f t="shared" si="134"/>
        <v>8</v>
      </c>
      <c r="I1610" s="41" t="str">
        <f t="shared" si="135"/>
        <v/>
      </c>
      <c r="J1610" s="41">
        <f t="shared" si="136"/>
        <v>0</v>
      </c>
      <c r="K1610" s="41" t="str">
        <f t="shared" si="137"/>
        <v>erminée</v>
      </c>
      <c r="L1610" s="41" t="str">
        <f t="shared" si="138"/>
        <v/>
      </c>
    </row>
    <row r="1611" spans="1:12" ht="15.75" thickBot="1" x14ac:dyDescent="0.3">
      <c r="A1611" s="17" t="s">
        <v>680</v>
      </c>
      <c r="H1611" s="41">
        <f t="shared" si="134"/>
        <v>91</v>
      </c>
      <c r="I1611" s="41" t="str">
        <f t="shared" si="135"/>
        <v>#00001011</v>
      </c>
      <c r="J1611" s="41">
        <f t="shared" si="136"/>
        <v>9</v>
      </c>
      <c r="K1611" s="41" t="str">
        <f t="shared" si="137"/>
        <v xml:space="preserve">‎28‎/‎08‎/‎2017, ‎10‎:‎17‎:‎43 romain VIDONI romain.vidoni@actemium.com 1 €37.10 </v>
      </c>
      <c r="L1611" s="41" t="str">
        <f t="shared" si="138"/>
        <v>‎28‎/‎08‎/‎2017</v>
      </c>
    </row>
    <row r="1612" spans="1:12" ht="15.75" thickBot="1" x14ac:dyDescent="0.3">
      <c r="A1612" s="16" t="s">
        <v>621</v>
      </c>
      <c r="H1612" s="41">
        <f t="shared" si="134"/>
        <v>8</v>
      </c>
      <c r="I1612" s="41" t="str">
        <f t="shared" si="135"/>
        <v/>
      </c>
      <c r="J1612" s="41">
        <f t="shared" si="136"/>
        <v>0</v>
      </c>
      <c r="K1612" s="41" t="str">
        <f t="shared" si="137"/>
        <v>erminée</v>
      </c>
      <c r="L1612" s="41" t="str">
        <f t="shared" si="138"/>
        <v/>
      </c>
    </row>
    <row r="1613" spans="1:12" ht="15.75" thickBot="1" x14ac:dyDescent="0.3">
      <c r="A1613" s="17" t="s">
        <v>681</v>
      </c>
      <c r="H1613" s="41">
        <f t="shared" si="134"/>
        <v>94</v>
      </c>
      <c r="I1613" s="41" t="str">
        <f t="shared" si="135"/>
        <v>#00001010</v>
      </c>
      <c r="J1613" s="41">
        <f t="shared" si="136"/>
        <v>9</v>
      </c>
      <c r="K1613" s="41" t="str">
        <f t="shared" si="137"/>
        <v xml:space="preserve">‎24‎/‎08‎/‎2017, ‎14‎:‎10‎:‎10 Xavier ORRIERE xavier.orriere@actemium.com 5 €136.00 </v>
      </c>
      <c r="L1613" s="41" t="str">
        <f t="shared" si="138"/>
        <v>‎24‎/‎08‎/‎2017</v>
      </c>
    </row>
    <row r="1614" spans="1:12" ht="15.75" thickBot="1" x14ac:dyDescent="0.3">
      <c r="A1614" s="16" t="s">
        <v>621</v>
      </c>
      <c r="H1614" s="41">
        <f t="shared" si="134"/>
        <v>8</v>
      </c>
      <c r="I1614" s="41" t="str">
        <f t="shared" si="135"/>
        <v/>
      </c>
      <c r="J1614" s="41">
        <f t="shared" si="136"/>
        <v>0</v>
      </c>
      <c r="K1614" s="41" t="str">
        <f t="shared" si="137"/>
        <v>erminée</v>
      </c>
      <c r="L1614" s="41" t="str">
        <f t="shared" si="138"/>
        <v/>
      </c>
    </row>
    <row r="1615" spans="1:12" ht="15.75" thickBot="1" x14ac:dyDescent="0.3">
      <c r="A1615" s="17" t="s">
        <v>682</v>
      </c>
      <c r="H1615" s="41">
        <f t="shared" si="134"/>
        <v>103</v>
      </c>
      <c r="I1615" s="41" t="str">
        <f t="shared" si="135"/>
        <v>#00001009</v>
      </c>
      <c r="J1615" s="41">
        <f t="shared" si="136"/>
        <v>9</v>
      </c>
      <c r="K1615" s="41" t="str">
        <f t="shared" si="137"/>
        <v xml:space="preserve">‎23‎/‎08‎/‎2017, ‎11‎:‎11‎:‎49 Marc GORRY-POLLET marc.gorrypolet.external@airbus.com 4 €0.00 </v>
      </c>
      <c r="L1615" s="41" t="str">
        <f t="shared" si="138"/>
        <v>‎23‎/‎08‎/‎2017</v>
      </c>
    </row>
    <row r="1616" spans="1:12" ht="15.75" thickBot="1" x14ac:dyDescent="0.3">
      <c r="A1616" s="16" t="s">
        <v>621</v>
      </c>
      <c r="H1616" s="41">
        <f t="shared" si="134"/>
        <v>8</v>
      </c>
      <c r="I1616" s="41" t="str">
        <f t="shared" si="135"/>
        <v/>
      </c>
      <c r="J1616" s="41">
        <f t="shared" si="136"/>
        <v>0</v>
      </c>
      <c r="K1616" s="41" t="str">
        <f t="shared" si="137"/>
        <v>erminée</v>
      </c>
      <c r="L1616" s="41" t="str">
        <f t="shared" si="138"/>
        <v/>
      </c>
    </row>
    <row r="1617" spans="1:12" ht="15.75" thickBot="1" x14ac:dyDescent="0.3">
      <c r="A1617" s="17" t="s">
        <v>683</v>
      </c>
      <c r="H1617" s="41">
        <f t="shared" si="134"/>
        <v>90</v>
      </c>
      <c r="I1617" s="41" t="str">
        <f t="shared" si="135"/>
        <v>#00001008</v>
      </c>
      <c r="J1617" s="41">
        <f t="shared" si="136"/>
        <v>9</v>
      </c>
      <c r="K1617" s="41" t="str">
        <f t="shared" si="137"/>
        <v xml:space="preserve">‎22‎/‎08‎/‎2017, ‎14‎:‎57‎:‎50 xavier preto xavier.preto@actemium.com 4 €105.37 </v>
      </c>
      <c r="L1617" s="41" t="str">
        <f t="shared" si="138"/>
        <v>‎22‎/‎08‎/‎2017</v>
      </c>
    </row>
    <row r="1618" spans="1:12" ht="15.75" thickBot="1" x14ac:dyDescent="0.3">
      <c r="A1618" s="16" t="s">
        <v>621</v>
      </c>
      <c r="H1618" s="41">
        <f t="shared" si="134"/>
        <v>8</v>
      </c>
      <c r="I1618" s="41" t="str">
        <f t="shared" si="135"/>
        <v/>
      </c>
      <c r="J1618" s="41">
        <f t="shared" si="136"/>
        <v>0</v>
      </c>
      <c r="K1618" s="41" t="str">
        <f t="shared" si="137"/>
        <v>erminée</v>
      </c>
      <c r="L1618" s="41" t="str">
        <f t="shared" si="138"/>
        <v/>
      </c>
    </row>
    <row r="1619" spans="1:12" ht="15.75" thickBot="1" x14ac:dyDescent="0.3">
      <c r="A1619" s="17" t="s">
        <v>684</v>
      </c>
      <c r="H1619" s="41">
        <f t="shared" si="134"/>
        <v>105</v>
      </c>
      <c r="I1619" s="41" t="str">
        <f t="shared" si="135"/>
        <v>#00001007</v>
      </c>
      <c r="J1619" s="41">
        <f t="shared" si="136"/>
        <v>9</v>
      </c>
      <c r="K1619" s="41" t="str">
        <f t="shared" si="137"/>
        <v xml:space="preserve">‎21‎/‎08‎/‎2017, ‎12‎:‎01‎:‎09 ALEXANDRE MOUREMBLES alexandre.mourembles@actemium.com 2 €98.80 </v>
      </c>
      <c r="L1619" s="41" t="str">
        <f t="shared" si="138"/>
        <v>‎21‎/‎08‎/‎2017</v>
      </c>
    </row>
    <row r="1620" spans="1:12" ht="15.75" thickBot="1" x14ac:dyDescent="0.3">
      <c r="A1620" s="16" t="s">
        <v>621</v>
      </c>
      <c r="H1620" s="41">
        <f t="shared" si="134"/>
        <v>8</v>
      </c>
      <c r="I1620" s="41" t="str">
        <f t="shared" si="135"/>
        <v/>
      </c>
      <c r="J1620" s="41">
        <f t="shared" si="136"/>
        <v>0</v>
      </c>
      <c r="K1620" s="41" t="str">
        <f t="shared" si="137"/>
        <v>erminée</v>
      </c>
      <c r="L1620" s="41" t="str">
        <f t="shared" si="138"/>
        <v/>
      </c>
    </row>
    <row r="1621" spans="1:12" ht="15.75" thickBot="1" x14ac:dyDescent="0.3">
      <c r="A1621" s="17" t="s">
        <v>685</v>
      </c>
      <c r="H1621" s="41">
        <f t="shared" si="134"/>
        <v>104</v>
      </c>
      <c r="I1621" s="41" t="str">
        <f t="shared" si="135"/>
        <v>#00001006</v>
      </c>
      <c r="J1621" s="41">
        <f t="shared" si="136"/>
        <v>9</v>
      </c>
      <c r="K1621" s="41" t="str">
        <f t="shared" si="137"/>
        <v xml:space="preserve">‎21‎/‎08‎/‎2017, ‎11‎:‎58‎:‎20 MOUREMBLES ALEXANDRE alexandre.mourembles@actemium.com 1 €0.00 </v>
      </c>
      <c r="L1621" s="41" t="str">
        <f t="shared" si="138"/>
        <v>‎21‎/‎08‎/‎2017</v>
      </c>
    </row>
    <row r="1622" spans="1:12" ht="15.75" thickBot="1" x14ac:dyDescent="0.3">
      <c r="A1622" s="16" t="s">
        <v>621</v>
      </c>
      <c r="H1622" s="41">
        <f t="shared" si="134"/>
        <v>8</v>
      </c>
      <c r="I1622" s="41" t="str">
        <f t="shared" si="135"/>
        <v/>
      </c>
      <c r="J1622" s="41">
        <f t="shared" si="136"/>
        <v>0</v>
      </c>
      <c r="K1622" s="41" t="str">
        <f t="shared" si="137"/>
        <v>erminée</v>
      </c>
      <c r="L1622" s="41" t="str">
        <f t="shared" si="138"/>
        <v/>
      </c>
    </row>
    <row r="1623" spans="1:12" ht="15.75" thickBot="1" x14ac:dyDescent="0.3">
      <c r="A1623" s="17" t="s">
        <v>686</v>
      </c>
      <c r="H1623" s="41">
        <f t="shared" si="134"/>
        <v>84</v>
      </c>
      <c r="I1623" s="41" t="str">
        <f t="shared" si="135"/>
        <v>#00001005</v>
      </c>
      <c r="J1623" s="41">
        <f t="shared" si="136"/>
        <v>9</v>
      </c>
      <c r="K1623" s="41" t="str">
        <f t="shared" si="137"/>
        <v xml:space="preserve">‎21‎/‎08‎/‎2017, ‎11‎:‎35‎:‎48 JOB FILIPE job.filipe@actemium.com 1 €0.00 </v>
      </c>
      <c r="L1623" s="41" t="str">
        <f t="shared" si="138"/>
        <v>‎21‎/‎08‎/‎2017</v>
      </c>
    </row>
    <row r="1624" spans="1:12" ht="15.75" thickBot="1" x14ac:dyDescent="0.3">
      <c r="A1624" s="16" t="s">
        <v>621</v>
      </c>
      <c r="H1624" s="41">
        <f t="shared" si="134"/>
        <v>8</v>
      </c>
      <c r="I1624" s="41" t="str">
        <f t="shared" si="135"/>
        <v/>
      </c>
      <c r="J1624" s="41">
        <f t="shared" si="136"/>
        <v>0</v>
      </c>
      <c r="K1624" s="41" t="str">
        <f t="shared" si="137"/>
        <v>erminée</v>
      </c>
      <c r="L1624" s="41" t="str">
        <f t="shared" si="138"/>
        <v/>
      </c>
    </row>
    <row r="1625" spans="1:12" ht="15.75" thickBot="1" x14ac:dyDescent="0.3">
      <c r="A1625" s="17" t="s">
        <v>687</v>
      </c>
      <c r="H1625" s="41">
        <f t="shared" si="134"/>
        <v>91</v>
      </c>
      <c r="I1625" s="41" t="str">
        <f t="shared" si="135"/>
        <v>#00001004</v>
      </c>
      <c r="J1625" s="41">
        <f t="shared" si="136"/>
        <v>9</v>
      </c>
      <c r="K1625" s="41" t="str">
        <f t="shared" si="137"/>
        <v xml:space="preserve">‎18‎/‎08‎/‎2017, ‎11‎:‎02‎:‎11 Jean Luc CEBE jean-luc.cebe@actemium.com 2 €60.13 </v>
      </c>
      <c r="L1625" s="41" t="str">
        <f t="shared" si="138"/>
        <v>‎18‎/‎08‎/‎2017</v>
      </c>
    </row>
    <row r="1626" spans="1:12" ht="15.75" thickBot="1" x14ac:dyDescent="0.3">
      <c r="A1626" s="16" t="s">
        <v>621</v>
      </c>
      <c r="H1626" s="41">
        <f t="shared" si="134"/>
        <v>8</v>
      </c>
      <c r="I1626" s="41" t="str">
        <f t="shared" si="135"/>
        <v/>
      </c>
      <c r="J1626" s="41">
        <f t="shared" si="136"/>
        <v>0</v>
      </c>
      <c r="K1626" s="41" t="str">
        <f t="shared" si="137"/>
        <v>erminée</v>
      </c>
      <c r="L1626" s="41" t="str">
        <f t="shared" si="138"/>
        <v/>
      </c>
    </row>
    <row r="1627" spans="1:12" ht="15.75" thickBot="1" x14ac:dyDescent="0.3">
      <c r="A1627" s="17" t="s">
        <v>688</v>
      </c>
      <c r="H1627" s="41">
        <f t="shared" si="134"/>
        <v>89</v>
      </c>
      <c r="I1627" s="41" t="str">
        <f t="shared" si="135"/>
        <v>#00001003</v>
      </c>
      <c r="J1627" s="41">
        <f t="shared" si="136"/>
        <v>9</v>
      </c>
      <c r="K1627" s="41" t="str">
        <f t="shared" si="137"/>
        <v xml:space="preserve">‎17‎/‎08‎/‎2017, ‎16‎:‎54‎:‎18 Xavier preto xavier.preto@actemium.com 1 €33.39 </v>
      </c>
      <c r="L1627" s="41" t="str">
        <f t="shared" si="138"/>
        <v>‎17‎/‎08‎/‎2017</v>
      </c>
    </row>
    <row r="1628" spans="1:12" ht="15.75" thickBot="1" x14ac:dyDescent="0.3">
      <c r="A1628" s="16" t="s">
        <v>621</v>
      </c>
      <c r="H1628" s="41">
        <f t="shared" ref="H1628:H1691" si="139">LEN(A1628)</f>
        <v>8</v>
      </c>
      <c r="I1628" s="41" t="str">
        <f t="shared" ref="I1628:I1691" si="140">IFERROR(MID(A1628,1,FIND(" ",A1628,1)-1),"")</f>
        <v/>
      </c>
      <c r="J1628" s="41">
        <f t="shared" ref="J1628:J1691" si="141">LEN(I1628)</f>
        <v>0</v>
      </c>
      <c r="K1628" s="41" t="str">
        <f t="shared" ref="K1628:K1691" si="142">RIGHT(A1628,H1628-J1628-1)</f>
        <v>erminée</v>
      </c>
      <c r="L1628" s="41" t="str">
        <f t="shared" ref="L1628:L1691" si="143">IFERROR(MID(K1628,1,FIND(",",K1628,1)-1),"")</f>
        <v/>
      </c>
    </row>
    <row r="1629" spans="1:12" ht="15.75" thickBot="1" x14ac:dyDescent="0.3">
      <c r="A1629" s="17" t="s">
        <v>689</v>
      </c>
      <c r="H1629" s="41">
        <f t="shared" si="139"/>
        <v>101</v>
      </c>
      <c r="I1629" s="41" t="str">
        <f t="shared" si="140"/>
        <v>#00001001</v>
      </c>
      <c r="J1629" s="41">
        <f t="shared" si="141"/>
        <v>9</v>
      </c>
      <c r="K1629" s="41" t="str">
        <f t="shared" si="142"/>
        <v xml:space="preserve">‎17‎/‎08‎/‎2017, ‎11‎:‎49‎:‎50 Aurelien Aygoui aurelien.aygoui.external@airbus.com 2 €0.00 </v>
      </c>
      <c r="L1629" s="41" t="str">
        <f t="shared" si="143"/>
        <v>‎17‎/‎08‎/‎2017</v>
      </c>
    </row>
    <row r="1630" spans="1:12" ht="15.75" thickBot="1" x14ac:dyDescent="0.3">
      <c r="A1630" s="16" t="s">
        <v>621</v>
      </c>
      <c r="H1630" s="41">
        <f t="shared" si="139"/>
        <v>8</v>
      </c>
      <c r="I1630" s="41" t="str">
        <f t="shared" si="140"/>
        <v/>
      </c>
      <c r="J1630" s="41">
        <f t="shared" si="141"/>
        <v>0</v>
      </c>
      <c r="K1630" s="41" t="str">
        <f t="shared" si="142"/>
        <v>erminée</v>
      </c>
      <c r="L1630" s="41" t="str">
        <f t="shared" si="143"/>
        <v/>
      </c>
    </row>
    <row r="1631" spans="1:12" ht="15.75" thickBot="1" x14ac:dyDescent="0.3">
      <c r="A1631" s="17" t="s">
        <v>690</v>
      </c>
      <c r="H1631" s="41">
        <f t="shared" si="139"/>
        <v>112</v>
      </c>
      <c r="I1631" s="41" t="str">
        <f t="shared" si="140"/>
        <v>#00001000</v>
      </c>
      <c r="J1631" s="41">
        <f t="shared" si="141"/>
        <v>9</v>
      </c>
      <c r="K1631" s="41" t="str">
        <f t="shared" si="142"/>
        <v xml:space="preserve">‎11‎/‎08‎/‎2017, ‎08‎:‎00‎:‎25 eric sanchez-clary eric.sanchez-clary.external@airbus.com 12 €1,755.14 </v>
      </c>
      <c r="L1631" s="41" t="str">
        <f t="shared" si="143"/>
        <v>‎11‎/‎08‎/‎2017</v>
      </c>
    </row>
    <row r="1632" spans="1:12" ht="15.75" thickBot="1" x14ac:dyDescent="0.3">
      <c r="A1632" s="16" t="s">
        <v>621</v>
      </c>
      <c r="H1632" s="41">
        <f t="shared" si="139"/>
        <v>8</v>
      </c>
      <c r="I1632" s="41" t="str">
        <f t="shared" si="140"/>
        <v/>
      </c>
      <c r="J1632" s="41">
        <f t="shared" si="141"/>
        <v>0</v>
      </c>
      <c r="K1632" s="41" t="str">
        <f t="shared" si="142"/>
        <v>erminée</v>
      </c>
      <c r="L1632" s="41" t="str">
        <f t="shared" si="143"/>
        <v/>
      </c>
    </row>
    <row r="1633" spans="1:12" ht="15.75" thickBot="1" x14ac:dyDescent="0.3">
      <c r="A1633" s="17" t="s">
        <v>691</v>
      </c>
      <c r="H1633" s="41">
        <f t="shared" si="139"/>
        <v>90</v>
      </c>
      <c r="I1633" s="41" t="str">
        <f t="shared" si="140"/>
        <v>#00000999</v>
      </c>
      <c r="J1633" s="41">
        <f t="shared" si="141"/>
        <v>9</v>
      </c>
      <c r="K1633" s="41" t="str">
        <f t="shared" si="142"/>
        <v xml:space="preserve">‎10‎/‎08‎/‎2017, ‎16‎:‎02‎:‎02 Xavier Preto xavier.preto@actemium.com 4 €110.47 </v>
      </c>
      <c r="L1633" s="41" t="str">
        <f t="shared" si="143"/>
        <v>‎10‎/‎08‎/‎2017</v>
      </c>
    </row>
    <row r="1634" spans="1:12" ht="15.75" thickBot="1" x14ac:dyDescent="0.3">
      <c r="A1634" s="16" t="s">
        <v>621</v>
      </c>
      <c r="H1634" s="41">
        <f t="shared" si="139"/>
        <v>8</v>
      </c>
      <c r="I1634" s="41" t="str">
        <f t="shared" si="140"/>
        <v/>
      </c>
      <c r="J1634" s="41">
        <f t="shared" si="141"/>
        <v>0</v>
      </c>
      <c r="K1634" s="41" t="str">
        <f t="shared" si="142"/>
        <v>erminée</v>
      </c>
      <c r="L1634" s="41" t="str">
        <f t="shared" si="143"/>
        <v/>
      </c>
    </row>
    <row r="1635" spans="1:12" ht="15.75" thickBot="1" x14ac:dyDescent="0.3">
      <c r="A1635" s="17" t="s">
        <v>692</v>
      </c>
      <c r="H1635" s="41">
        <f t="shared" si="139"/>
        <v>104</v>
      </c>
      <c r="I1635" s="41" t="str">
        <f t="shared" si="140"/>
        <v>#00000998</v>
      </c>
      <c r="J1635" s="41">
        <f t="shared" si="141"/>
        <v>9</v>
      </c>
      <c r="K1635" s="41" t="str">
        <f t="shared" si="142"/>
        <v xml:space="preserve">‎10‎/‎08‎/‎2017, ‎14‎:‎34‎:‎32 Marc GORRY-POLLET marc.gorrypollet.external@airbus.com 5 €0.00 </v>
      </c>
      <c r="L1635" s="41" t="str">
        <f t="shared" si="143"/>
        <v>‎10‎/‎08‎/‎2017</v>
      </c>
    </row>
    <row r="1636" spans="1:12" ht="15.75" thickBot="1" x14ac:dyDescent="0.3">
      <c r="A1636" s="16" t="s">
        <v>621</v>
      </c>
      <c r="H1636" s="41">
        <f t="shared" si="139"/>
        <v>8</v>
      </c>
      <c r="I1636" s="41" t="str">
        <f t="shared" si="140"/>
        <v/>
      </c>
      <c r="J1636" s="41">
        <f t="shared" si="141"/>
        <v>0</v>
      </c>
      <c r="K1636" s="41" t="str">
        <f t="shared" si="142"/>
        <v>erminée</v>
      </c>
      <c r="L1636" s="41" t="str">
        <f t="shared" si="143"/>
        <v/>
      </c>
    </row>
    <row r="1637" spans="1:12" ht="15.75" thickBot="1" x14ac:dyDescent="0.3">
      <c r="A1637" s="17" t="s">
        <v>693</v>
      </c>
      <c r="H1637" s="41">
        <f t="shared" si="139"/>
        <v>92</v>
      </c>
      <c r="I1637" s="41" t="str">
        <f t="shared" si="140"/>
        <v>#00000995</v>
      </c>
      <c r="J1637" s="41">
        <f t="shared" si="141"/>
        <v>9</v>
      </c>
      <c r="K1637" s="41" t="str">
        <f t="shared" si="142"/>
        <v xml:space="preserve">‎07‎/‎08‎/‎2017, ‎16‎:‎10‎:‎15 ORRIERE Xavier xavier.orriere@actemium.com 1 €2.75 </v>
      </c>
      <c r="L1637" s="41" t="str">
        <f t="shared" si="143"/>
        <v>‎07‎/‎08‎/‎2017</v>
      </c>
    </row>
    <row r="1638" spans="1:12" ht="15.75" thickBot="1" x14ac:dyDescent="0.3">
      <c r="A1638" s="16" t="s">
        <v>621</v>
      </c>
      <c r="H1638" s="41">
        <f t="shared" si="139"/>
        <v>8</v>
      </c>
      <c r="I1638" s="41" t="str">
        <f t="shared" si="140"/>
        <v/>
      </c>
      <c r="J1638" s="41">
        <f t="shared" si="141"/>
        <v>0</v>
      </c>
      <c r="K1638" s="41" t="str">
        <f t="shared" si="142"/>
        <v>erminée</v>
      </c>
      <c r="L1638" s="41" t="str">
        <f t="shared" si="143"/>
        <v/>
      </c>
    </row>
    <row r="1639" spans="1:12" ht="15.75" thickBot="1" x14ac:dyDescent="0.3">
      <c r="A1639" s="17" t="s">
        <v>694</v>
      </c>
      <c r="H1639" s="41">
        <f t="shared" si="139"/>
        <v>95</v>
      </c>
      <c r="I1639" s="41" t="str">
        <f t="shared" si="140"/>
        <v>#00000994</v>
      </c>
      <c r="J1639" s="41">
        <f t="shared" si="141"/>
        <v>9</v>
      </c>
      <c r="K1639" s="41" t="str">
        <f t="shared" si="142"/>
        <v xml:space="preserve">‎07‎/‎08‎/‎2017, ‎09‎:‎14‎:‎50 stephane delmas stephane.delmas@actemium.com 2 €89.04 </v>
      </c>
      <c r="L1639" s="41" t="str">
        <f t="shared" si="143"/>
        <v>‎07‎/‎08‎/‎2017</v>
      </c>
    </row>
    <row r="1640" spans="1:12" ht="15.75" thickBot="1" x14ac:dyDescent="0.3">
      <c r="A1640" s="16" t="s">
        <v>621</v>
      </c>
      <c r="H1640" s="41">
        <f t="shared" si="139"/>
        <v>8</v>
      </c>
      <c r="I1640" s="41" t="str">
        <f t="shared" si="140"/>
        <v/>
      </c>
      <c r="J1640" s="41">
        <f t="shared" si="141"/>
        <v>0</v>
      </c>
      <c r="K1640" s="41" t="str">
        <f t="shared" si="142"/>
        <v>erminée</v>
      </c>
      <c r="L1640" s="41" t="str">
        <f t="shared" si="143"/>
        <v/>
      </c>
    </row>
    <row r="1641" spans="1:12" ht="15.75" thickBot="1" x14ac:dyDescent="0.3">
      <c r="A1641" s="17" t="s">
        <v>695</v>
      </c>
      <c r="H1641" s="41">
        <f t="shared" si="139"/>
        <v>103</v>
      </c>
      <c r="I1641" s="41" t="str">
        <f t="shared" si="140"/>
        <v>#00000993</v>
      </c>
      <c r="J1641" s="41">
        <f t="shared" si="141"/>
        <v>9</v>
      </c>
      <c r="K1641" s="41" t="str">
        <f t="shared" si="142"/>
        <v xml:space="preserve">‎04‎/‎08‎/‎2017, ‎17‎:‎20‎:‎32 Christian Boulanger christian.boulanger@actemium.com 2 €14.84 </v>
      </c>
      <c r="L1641" s="41" t="str">
        <f t="shared" si="143"/>
        <v>‎04‎/‎08‎/‎2017</v>
      </c>
    </row>
    <row r="1642" spans="1:12" ht="15.75" thickBot="1" x14ac:dyDescent="0.3">
      <c r="A1642" s="16" t="s">
        <v>621</v>
      </c>
      <c r="H1642" s="41">
        <f t="shared" si="139"/>
        <v>8</v>
      </c>
      <c r="I1642" s="41" t="str">
        <f t="shared" si="140"/>
        <v/>
      </c>
      <c r="J1642" s="41">
        <f t="shared" si="141"/>
        <v>0</v>
      </c>
      <c r="K1642" s="41" t="str">
        <f t="shared" si="142"/>
        <v>erminée</v>
      </c>
      <c r="L1642" s="41" t="str">
        <f t="shared" si="143"/>
        <v/>
      </c>
    </row>
    <row r="1643" spans="1:12" ht="15.75" thickBot="1" x14ac:dyDescent="0.3">
      <c r="A1643" s="17" t="s">
        <v>696</v>
      </c>
      <c r="H1643" s="41">
        <f t="shared" si="139"/>
        <v>93</v>
      </c>
      <c r="I1643" s="41" t="str">
        <f t="shared" si="140"/>
        <v>#00000992</v>
      </c>
      <c r="J1643" s="41">
        <f t="shared" si="141"/>
        <v>9</v>
      </c>
      <c r="K1643" s="41" t="str">
        <f t="shared" si="142"/>
        <v xml:space="preserve">‎03‎/‎08‎/‎2017, ‎10‎:‎34‎:‎16 karine bedon karine.bedon@actemium.com 18 €1,986.92 </v>
      </c>
      <c r="L1643" s="41" t="str">
        <f t="shared" si="143"/>
        <v>‎03‎/‎08‎/‎2017</v>
      </c>
    </row>
    <row r="1644" spans="1:12" ht="15.75" thickBot="1" x14ac:dyDescent="0.3">
      <c r="A1644" s="16" t="s">
        <v>621</v>
      </c>
      <c r="H1644" s="41">
        <f t="shared" si="139"/>
        <v>8</v>
      </c>
      <c r="I1644" s="41" t="str">
        <f t="shared" si="140"/>
        <v/>
      </c>
      <c r="J1644" s="41">
        <f t="shared" si="141"/>
        <v>0</v>
      </c>
      <c r="K1644" s="41" t="str">
        <f t="shared" si="142"/>
        <v>erminée</v>
      </c>
      <c r="L1644" s="41" t="str">
        <f t="shared" si="143"/>
        <v/>
      </c>
    </row>
    <row r="1645" spans="1:12" ht="15.75" thickBot="1" x14ac:dyDescent="0.3">
      <c r="A1645" s="17" t="s">
        <v>697</v>
      </c>
      <c r="H1645" s="41">
        <f t="shared" si="139"/>
        <v>105</v>
      </c>
      <c r="I1645" s="41" t="str">
        <f t="shared" si="140"/>
        <v>#00000991</v>
      </c>
      <c r="J1645" s="41">
        <f t="shared" si="141"/>
        <v>9</v>
      </c>
      <c r="K1645" s="41" t="str">
        <f t="shared" si="142"/>
        <v xml:space="preserve">‎03‎/‎08‎/‎2017, ‎09‎:‎15‎:‎00 ALEXANDRE MOUREMBLES alexandre.mourembles@actemium.com 2 €38.49 </v>
      </c>
      <c r="L1645" s="41" t="str">
        <f t="shared" si="143"/>
        <v>‎03‎/‎08‎/‎2017</v>
      </c>
    </row>
    <row r="1646" spans="1:12" ht="15.75" thickBot="1" x14ac:dyDescent="0.3">
      <c r="A1646" s="16" t="s">
        <v>621</v>
      </c>
      <c r="H1646" s="41">
        <f t="shared" si="139"/>
        <v>8</v>
      </c>
      <c r="I1646" s="41" t="str">
        <f t="shared" si="140"/>
        <v/>
      </c>
      <c r="J1646" s="41">
        <f t="shared" si="141"/>
        <v>0</v>
      </c>
      <c r="K1646" s="41" t="str">
        <f t="shared" si="142"/>
        <v>erminée</v>
      </c>
      <c r="L1646" s="41" t="str">
        <f t="shared" si="143"/>
        <v/>
      </c>
    </row>
    <row r="1647" spans="1:12" ht="15.75" thickBot="1" x14ac:dyDescent="0.3">
      <c r="A1647" s="17" t="s">
        <v>698</v>
      </c>
      <c r="H1647" s="41">
        <f t="shared" si="139"/>
        <v>96</v>
      </c>
      <c r="I1647" s="41" t="str">
        <f t="shared" si="140"/>
        <v>#00000990</v>
      </c>
      <c r="J1647" s="41">
        <f t="shared" si="141"/>
        <v>9</v>
      </c>
      <c r="K1647" s="41" t="str">
        <f t="shared" si="142"/>
        <v xml:space="preserve">‎03‎/‎08‎/‎2017, ‎09‎:‎05‎:‎13 ANTHONY ROUX alexandre.mourembles@actemium.com 1 €0.00 </v>
      </c>
      <c r="L1647" s="41" t="str">
        <f t="shared" si="143"/>
        <v>‎03‎/‎08‎/‎2017</v>
      </c>
    </row>
    <row r="1648" spans="1:12" ht="15.75" thickBot="1" x14ac:dyDescent="0.3">
      <c r="A1648" s="16" t="s">
        <v>621</v>
      </c>
      <c r="H1648" s="41">
        <f t="shared" si="139"/>
        <v>8</v>
      </c>
      <c r="I1648" s="41" t="str">
        <f t="shared" si="140"/>
        <v/>
      </c>
      <c r="J1648" s="41">
        <f t="shared" si="141"/>
        <v>0</v>
      </c>
      <c r="K1648" s="41" t="str">
        <f t="shared" si="142"/>
        <v>erminée</v>
      </c>
      <c r="L1648" s="41" t="str">
        <f t="shared" si="143"/>
        <v/>
      </c>
    </row>
    <row r="1649" spans="1:12" ht="15.75" thickBot="1" x14ac:dyDescent="0.3">
      <c r="A1649" s="17" t="s">
        <v>699</v>
      </c>
      <c r="H1649" s="41">
        <f t="shared" si="139"/>
        <v>94</v>
      </c>
      <c r="I1649" s="41" t="str">
        <f t="shared" si="140"/>
        <v>#00000989</v>
      </c>
      <c r="J1649" s="41">
        <f t="shared" si="141"/>
        <v>9</v>
      </c>
      <c r="K1649" s="41" t="str">
        <f t="shared" si="142"/>
        <v xml:space="preserve">‎03‎/‎08‎/‎2017, ‎09‎:‎03‎:‎08 MARC DUMON alexandre.mourembles@actemium.com 2 €0.00 </v>
      </c>
      <c r="L1649" s="41" t="str">
        <f t="shared" si="143"/>
        <v>‎03‎/‎08‎/‎2017</v>
      </c>
    </row>
    <row r="1650" spans="1:12" ht="15.75" thickBot="1" x14ac:dyDescent="0.3">
      <c r="A1650" s="16" t="s">
        <v>621</v>
      </c>
      <c r="H1650" s="41">
        <f t="shared" si="139"/>
        <v>8</v>
      </c>
      <c r="I1650" s="41" t="str">
        <f t="shared" si="140"/>
        <v/>
      </c>
      <c r="J1650" s="41">
        <f t="shared" si="141"/>
        <v>0</v>
      </c>
      <c r="K1650" s="41" t="str">
        <f t="shared" si="142"/>
        <v>erminée</v>
      </c>
      <c r="L1650" s="41" t="str">
        <f t="shared" si="143"/>
        <v/>
      </c>
    </row>
    <row r="1651" spans="1:12" ht="15.75" thickBot="1" x14ac:dyDescent="0.3">
      <c r="A1651" s="17" t="s">
        <v>700</v>
      </c>
      <c r="H1651" s="41">
        <f t="shared" si="139"/>
        <v>93</v>
      </c>
      <c r="I1651" s="41" t="str">
        <f t="shared" si="140"/>
        <v>#00000988</v>
      </c>
      <c r="J1651" s="41">
        <f t="shared" si="141"/>
        <v>9</v>
      </c>
      <c r="K1651" s="41" t="str">
        <f t="shared" si="142"/>
        <v xml:space="preserve">‎02‎/‎08‎/‎2017, ‎13‎:‎17‎:‎04 Romain VERGNES romain.vergnes@actemium.com 1 €60.00 </v>
      </c>
      <c r="L1651" s="41" t="str">
        <f t="shared" si="143"/>
        <v>‎02‎/‎08‎/‎2017</v>
      </c>
    </row>
    <row r="1652" spans="1:12" ht="15.75" thickBot="1" x14ac:dyDescent="0.3">
      <c r="A1652" s="16" t="s">
        <v>621</v>
      </c>
      <c r="H1652" s="41">
        <f t="shared" si="139"/>
        <v>8</v>
      </c>
      <c r="I1652" s="41" t="str">
        <f t="shared" si="140"/>
        <v/>
      </c>
      <c r="J1652" s="41">
        <f t="shared" si="141"/>
        <v>0</v>
      </c>
      <c r="K1652" s="41" t="str">
        <f t="shared" si="142"/>
        <v>erminée</v>
      </c>
      <c r="L1652" s="41" t="str">
        <f t="shared" si="143"/>
        <v/>
      </c>
    </row>
    <row r="1653" spans="1:12" ht="15.75" thickBot="1" x14ac:dyDescent="0.3">
      <c r="A1653" s="17" t="s">
        <v>701</v>
      </c>
      <c r="H1653" s="41">
        <f t="shared" si="139"/>
        <v>91</v>
      </c>
      <c r="I1653" s="41" t="str">
        <f t="shared" si="140"/>
        <v>#00000987</v>
      </c>
      <c r="J1653" s="41">
        <f t="shared" si="141"/>
        <v>9</v>
      </c>
      <c r="K1653" s="41" t="str">
        <f t="shared" si="142"/>
        <v xml:space="preserve">‎01‎/‎08‎/‎2017, ‎16‎:‎46‎:‎29 Jean-luc CEBE jean-luc.cebe@actemium.com 3 €58.57 </v>
      </c>
      <c r="L1653" s="41" t="str">
        <f t="shared" si="143"/>
        <v>‎01‎/‎08‎/‎2017</v>
      </c>
    </row>
    <row r="1654" spans="1:12" ht="15.75" thickBot="1" x14ac:dyDescent="0.3">
      <c r="A1654" s="16" t="s">
        <v>621</v>
      </c>
      <c r="H1654" s="41">
        <f t="shared" si="139"/>
        <v>8</v>
      </c>
      <c r="I1654" s="41" t="str">
        <f t="shared" si="140"/>
        <v/>
      </c>
      <c r="J1654" s="41">
        <f t="shared" si="141"/>
        <v>0</v>
      </c>
      <c r="K1654" s="41" t="str">
        <f t="shared" si="142"/>
        <v>erminée</v>
      </c>
      <c r="L1654" s="41" t="str">
        <f t="shared" si="143"/>
        <v/>
      </c>
    </row>
    <row r="1655" spans="1:12" ht="15.75" thickBot="1" x14ac:dyDescent="0.3">
      <c r="A1655" s="17" t="s">
        <v>702</v>
      </c>
      <c r="H1655" s="41">
        <f t="shared" si="139"/>
        <v>91</v>
      </c>
      <c r="I1655" s="41" t="str">
        <f t="shared" si="140"/>
        <v>#00000986</v>
      </c>
      <c r="J1655" s="41">
        <f t="shared" si="141"/>
        <v>9</v>
      </c>
      <c r="K1655" s="41" t="str">
        <f t="shared" si="142"/>
        <v xml:space="preserve">‎01‎/‎08‎/‎2017, ‎16‎:‎43‎:‎24 Jean luc CEBE jean-luc.cebe@actemium.com 1 €35.20 </v>
      </c>
      <c r="L1655" s="41" t="str">
        <f t="shared" si="143"/>
        <v>‎01‎/‎08‎/‎2017</v>
      </c>
    </row>
    <row r="1656" spans="1:12" ht="15.75" thickBot="1" x14ac:dyDescent="0.3">
      <c r="A1656" s="16" t="s">
        <v>621</v>
      </c>
      <c r="H1656" s="41">
        <f t="shared" si="139"/>
        <v>8</v>
      </c>
      <c r="I1656" s="41" t="str">
        <f t="shared" si="140"/>
        <v/>
      </c>
      <c r="J1656" s="41">
        <f t="shared" si="141"/>
        <v>0</v>
      </c>
      <c r="K1656" s="41" t="str">
        <f t="shared" si="142"/>
        <v>erminée</v>
      </c>
      <c r="L1656" s="41" t="str">
        <f t="shared" si="143"/>
        <v/>
      </c>
    </row>
    <row r="1657" spans="1:12" ht="15.75" thickBot="1" x14ac:dyDescent="0.3">
      <c r="A1657" s="17" t="s">
        <v>703</v>
      </c>
      <c r="H1657" s="41">
        <f t="shared" si="139"/>
        <v>90</v>
      </c>
      <c r="I1657" s="41" t="str">
        <f t="shared" si="140"/>
        <v>#00000985</v>
      </c>
      <c r="J1657" s="41">
        <f t="shared" si="141"/>
        <v>9</v>
      </c>
      <c r="K1657" s="41" t="str">
        <f t="shared" si="142"/>
        <v xml:space="preserve">‎01‎/‎08‎/‎2017, ‎15‎:‎49‎:‎02 karine bedon karine.bedon@actemium.com 1 €159.30 </v>
      </c>
      <c r="L1657" s="41" t="str">
        <f t="shared" si="143"/>
        <v>‎01‎/‎08‎/‎2017</v>
      </c>
    </row>
    <row r="1658" spans="1:12" ht="15.75" thickBot="1" x14ac:dyDescent="0.3">
      <c r="A1658" s="16" t="s">
        <v>621</v>
      </c>
      <c r="H1658" s="41">
        <f t="shared" si="139"/>
        <v>8</v>
      </c>
      <c r="I1658" s="41" t="str">
        <f t="shared" si="140"/>
        <v/>
      </c>
      <c r="J1658" s="41">
        <f t="shared" si="141"/>
        <v>0</v>
      </c>
      <c r="K1658" s="41" t="str">
        <f t="shared" si="142"/>
        <v>erminée</v>
      </c>
      <c r="L1658" s="41" t="str">
        <f t="shared" si="143"/>
        <v/>
      </c>
    </row>
    <row r="1659" spans="1:12" ht="15.75" thickBot="1" x14ac:dyDescent="0.3">
      <c r="A1659" s="17" t="s">
        <v>704</v>
      </c>
      <c r="H1659" s="41">
        <f t="shared" si="139"/>
        <v>91</v>
      </c>
      <c r="I1659" s="41" t="str">
        <f t="shared" si="140"/>
        <v>#00000984</v>
      </c>
      <c r="J1659" s="41">
        <f t="shared" si="141"/>
        <v>9</v>
      </c>
      <c r="K1659" s="41" t="str">
        <f t="shared" si="142"/>
        <v xml:space="preserve">‎01‎/‎08‎/‎2017, ‎14‎:‎11‎:‎04 garcia pascal pascal.pioneer@pioneer.com 1 €44.52 </v>
      </c>
      <c r="L1659" s="41" t="str">
        <f t="shared" si="143"/>
        <v>‎01‎/‎08‎/‎2017</v>
      </c>
    </row>
    <row r="1660" spans="1:12" ht="15.75" thickBot="1" x14ac:dyDescent="0.3">
      <c r="A1660" s="16" t="s">
        <v>621</v>
      </c>
      <c r="H1660" s="41">
        <f t="shared" si="139"/>
        <v>8</v>
      </c>
      <c r="I1660" s="41" t="str">
        <f t="shared" si="140"/>
        <v/>
      </c>
      <c r="J1660" s="41">
        <f t="shared" si="141"/>
        <v>0</v>
      </c>
      <c r="K1660" s="41" t="str">
        <f t="shared" si="142"/>
        <v>erminée</v>
      </c>
      <c r="L1660" s="41" t="str">
        <f t="shared" si="143"/>
        <v/>
      </c>
    </row>
    <row r="1661" spans="1:12" ht="15.75" thickBot="1" x14ac:dyDescent="0.3">
      <c r="A1661" s="17" t="s">
        <v>705</v>
      </c>
      <c r="H1661" s="41">
        <f t="shared" si="139"/>
        <v>96</v>
      </c>
      <c r="I1661" s="41" t="str">
        <f t="shared" si="140"/>
        <v>#00000983</v>
      </c>
      <c r="J1661" s="41">
        <f t="shared" si="141"/>
        <v>9</v>
      </c>
      <c r="K1661" s="41" t="str">
        <f t="shared" si="142"/>
        <v xml:space="preserve">‎01‎/‎08‎/‎2017, ‎14‎:‎00‎:‎32 alexis codevelle alexis.codevelle@actemium.com 3 €0.00 </v>
      </c>
      <c r="L1661" s="41" t="str">
        <f t="shared" si="143"/>
        <v>‎01‎/‎08‎/‎2017</v>
      </c>
    </row>
    <row r="1662" spans="1:12" ht="15.75" thickBot="1" x14ac:dyDescent="0.3">
      <c r="A1662" s="16" t="s">
        <v>621</v>
      </c>
      <c r="H1662" s="41">
        <f t="shared" si="139"/>
        <v>8</v>
      </c>
      <c r="I1662" s="41" t="str">
        <f t="shared" si="140"/>
        <v/>
      </c>
      <c r="J1662" s="41">
        <f t="shared" si="141"/>
        <v>0</v>
      </c>
      <c r="K1662" s="41" t="str">
        <f t="shared" si="142"/>
        <v>erminée</v>
      </c>
      <c r="L1662" s="41" t="str">
        <f t="shared" si="143"/>
        <v/>
      </c>
    </row>
    <row r="1663" spans="1:12" ht="15.75" thickBot="1" x14ac:dyDescent="0.3">
      <c r="A1663" s="17" t="s">
        <v>706</v>
      </c>
      <c r="H1663" s="41">
        <f t="shared" si="139"/>
        <v>94</v>
      </c>
      <c r="I1663" s="41" t="str">
        <f t="shared" si="140"/>
        <v>#00000982</v>
      </c>
      <c r="J1663" s="41">
        <f t="shared" si="141"/>
        <v>9</v>
      </c>
      <c r="K1663" s="41" t="str">
        <f t="shared" si="142"/>
        <v xml:space="preserve">‎01‎/‎08‎/‎2017, ‎11‎:‎56‎:‎40 Vincent PASCAL vincent.pascal@actemium.com 3 €213.74 </v>
      </c>
      <c r="L1663" s="41" t="str">
        <f t="shared" si="143"/>
        <v>‎01‎/‎08‎/‎2017</v>
      </c>
    </row>
    <row r="1664" spans="1:12" ht="15.75" thickBot="1" x14ac:dyDescent="0.3">
      <c r="A1664" s="16" t="s">
        <v>621</v>
      </c>
      <c r="H1664" s="41">
        <f t="shared" si="139"/>
        <v>8</v>
      </c>
      <c r="I1664" s="41" t="str">
        <f t="shared" si="140"/>
        <v/>
      </c>
      <c r="J1664" s="41">
        <f t="shared" si="141"/>
        <v>0</v>
      </c>
      <c r="K1664" s="41" t="str">
        <f t="shared" si="142"/>
        <v>erminée</v>
      </c>
      <c r="L1664" s="41" t="str">
        <f t="shared" si="143"/>
        <v/>
      </c>
    </row>
    <row r="1665" spans="1:12" ht="15.75" thickBot="1" x14ac:dyDescent="0.3">
      <c r="A1665" s="17" t="s">
        <v>707</v>
      </c>
      <c r="H1665" s="41">
        <f t="shared" si="139"/>
        <v>108</v>
      </c>
      <c r="I1665" s="41" t="str">
        <f t="shared" si="140"/>
        <v>#00000981</v>
      </c>
      <c r="J1665" s="41">
        <f t="shared" si="141"/>
        <v>9</v>
      </c>
      <c r="K1665" s="41" t="str">
        <f t="shared" si="142"/>
        <v xml:space="preserve">‎31‎/‎07‎/‎2017, ‎09‎:‎49‎:‎10 eric sanchez-clary eric.sanchez-clary.external@airbus.com 1 €60.00 </v>
      </c>
      <c r="L1665" s="41" t="str">
        <f t="shared" si="143"/>
        <v>‎31‎/‎07‎/‎2017</v>
      </c>
    </row>
    <row r="1666" spans="1:12" ht="15.75" thickBot="1" x14ac:dyDescent="0.3">
      <c r="A1666" s="16" t="s">
        <v>621</v>
      </c>
      <c r="H1666" s="41">
        <f t="shared" si="139"/>
        <v>8</v>
      </c>
      <c r="I1666" s="41" t="str">
        <f t="shared" si="140"/>
        <v/>
      </c>
      <c r="J1666" s="41">
        <f t="shared" si="141"/>
        <v>0</v>
      </c>
      <c r="K1666" s="41" t="str">
        <f t="shared" si="142"/>
        <v>erminée</v>
      </c>
      <c r="L1666" s="41" t="str">
        <f t="shared" si="143"/>
        <v/>
      </c>
    </row>
    <row r="1667" spans="1:12" ht="15.75" thickBot="1" x14ac:dyDescent="0.3">
      <c r="A1667" s="17" t="s">
        <v>708</v>
      </c>
      <c r="H1667" s="41">
        <f t="shared" si="139"/>
        <v>97</v>
      </c>
      <c r="I1667" s="41" t="str">
        <f t="shared" si="140"/>
        <v>#00000980</v>
      </c>
      <c r="J1667" s="41">
        <f t="shared" si="141"/>
        <v>9</v>
      </c>
      <c r="K1667" s="41" t="str">
        <f t="shared" si="142"/>
        <v xml:space="preserve">‎31‎/‎07‎/‎2017, ‎07‎:‎43‎:‎44 stephane mirouze stephane.mirouze@actemium.com 1 €37.10 </v>
      </c>
      <c r="L1667" s="41" t="str">
        <f t="shared" si="143"/>
        <v>‎31‎/‎07‎/‎2017</v>
      </c>
    </row>
    <row r="1668" spans="1:12" ht="15.75" thickBot="1" x14ac:dyDescent="0.3">
      <c r="A1668" s="16" t="s">
        <v>621</v>
      </c>
      <c r="H1668" s="41">
        <f t="shared" si="139"/>
        <v>8</v>
      </c>
      <c r="I1668" s="41" t="str">
        <f t="shared" si="140"/>
        <v/>
      </c>
      <c r="J1668" s="41">
        <f t="shared" si="141"/>
        <v>0</v>
      </c>
      <c r="K1668" s="41" t="str">
        <f t="shared" si="142"/>
        <v>erminée</v>
      </c>
      <c r="L1668" s="41" t="str">
        <f t="shared" si="143"/>
        <v/>
      </c>
    </row>
    <row r="1669" spans="1:12" ht="15.75" thickBot="1" x14ac:dyDescent="0.3">
      <c r="A1669" s="17" t="s">
        <v>709</v>
      </c>
      <c r="H1669" s="41">
        <f t="shared" si="139"/>
        <v>93</v>
      </c>
      <c r="I1669" s="41" t="str">
        <f t="shared" si="140"/>
        <v>#00000979</v>
      </c>
      <c r="J1669" s="41">
        <f t="shared" si="141"/>
        <v>9</v>
      </c>
      <c r="K1669" s="41" t="str">
        <f t="shared" si="142"/>
        <v xml:space="preserve">‎27‎/‎07‎/‎2017, ‎12‎:‎41‎:‎52 CEDRIC REIXACH cedric.reixach@actemium.com 1 €60.00 </v>
      </c>
      <c r="L1669" s="41" t="str">
        <f t="shared" si="143"/>
        <v>‎27‎/‎07‎/‎2017</v>
      </c>
    </row>
    <row r="1670" spans="1:12" ht="15.75" thickBot="1" x14ac:dyDescent="0.3">
      <c r="A1670" s="16" t="s">
        <v>621</v>
      </c>
      <c r="H1670" s="41">
        <f t="shared" si="139"/>
        <v>8</v>
      </c>
      <c r="I1670" s="41" t="str">
        <f t="shared" si="140"/>
        <v/>
      </c>
      <c r="J1670" s="41">
        <f t="shared" si="141"/>
        <v>0</v>
      </c>
      <c r="K1670" s="41" t="str">
        <f t="shared" si="142"/>
        <v>erminée</v>
      </c>
      <c r="L1670" s="41" t="str">
        <f t="shared" si="143"/>
        <v/>
      </c>
    </row>
    <row r="1671" spans="1:12" ht="15.75" thickBot="1" x14ac:dyDescent="0.3">
      <c r="A1671" s="17" t="s">
        <v>710</v>
      </c>
      <c r="H1671" s="41">
        <f t="shared" si="139"/>
        <v>105</v>
      </c>
      <c r="I1671" s="41" t="str">
        <f t="shared" si="140"/>
        <v>#00000978</v>
      </c>
      <c r="J1671" s="41">
        <f t="shared" si="141"/>
        <v>9</v>
      </c>
      <c r="K1671" s="41" t="str">
        <f t="shared" si="142"/>
        <v xml:space="preserve">‎25‎/‎07‎/‎2017, ‎14‎:‎18‎:‎08 christophe combes christophe.combes.external@airbus.com 1 €0.00 </v>
      </c>
      <c r="L1671" s="41" t="str">
        <f t="shared" si="143"/>
        <v>‎25‎/‎07‎/‎2017</v>
      </c>
    </row>
    <row r="1672" spans="1:12" ht="15.75" thickBot="1" x14ac:dyDescent="0.3">
      <c r="A1672" s="16" t="s">
        <v>621</v>
      </c>
      <c r="H1672" s="41">
        <f t="shared" si="139"/>
        <v>8</v>
      </c>
      <c r="I1672" s="41" t="str">
        <f t="shared" si="140"/>
        <v/>
      </c>
      <c r="J1672" s="41">
        <f t="shared" si="141"/>
        <v>0</v>
      </c>
      <c r="K1672" s="41" t="str">
        <f t="shared" si="142"/>
        <v>erminée</v>
      </c>
      <c r="L1672" s="41" t="str">
        <f t="shared" si="143"/>
        <v/>
      </c>
    </row>
    <row r="1673" spans="1:12" ht="15.75" thickBot="1" x14ac:dyDescent="0.3">
      <c r="A1673" s="17" t="s">
        <v>711</v>
      </c>
      <c r="H1673" s="41">
        <f t="shared" si="139"/>
        <v>93</v>
      </c>
      <c r="I1673" s="41" t="str">
        <f t="shared" si="140"/>
        <v>#00000977</v>
      </c>
      <c r="J1673" s="41">
        <f t="shared" si="141"/>
        <v>9</v>
      </c>
      <c r="K1673" s="41" t="str">
        <f t="shared" si="142"/>
        <v xml:space="preserve">‎25‎/‎07‎/‎2017, ‎13‎:‎58‎:‎22 julien paumard julien.paumard@actemium.com 6 €35.20 </v>
      </c>
      <c r="L1673" s="41" t="str">
        <f t="shared" si="143"/>
        <v>‎25‎/‎07‎/‎2017</v>
      </c>
    </row>
    <row r="1674" spans="1:12" ht="15.75" thickBot="1" x14ac:dyDescent="0.3">
      <c r="A1674" s="16" t="s">
        <v>621</v>
      </c>
      <c r="H1674" s="41">
        <f t="shared" si="139"/>
        <v>8</v>
      </c>
      <c r="I1674" s="41" t="str">
        <f t="shared" si="140"/>
        <v/>
      </c>
      <c r="J1674" s="41">
        <f t="shared" si="141"/>
        <v>0</v>
      </c>
      <c r="K1674" s="41" t="str">
        <f t="shared" si="142"/>
        <v>erminée</v>
      </c>
      <c r="L1674" s="41" t="str">
        <f t="shared" si="143"/>
        <v/>
      </c>
    </row>
    <row r="1675" spans="1:12" ht="15.75" thickBot="1" x14ac:dyDescent="0.3">
      <c r="A1675" s="17" t="s">
        <v>712</v>
      </c>
      <c r="H1675" s="41">
        <f t="shared" si="139"/>
        <v>97</v>
      </c>
      <c r="I1675" s="41" t="str">
        <f t="shared" si="140"/>
        <v>#00000976</v>
      </c>
      <c r="J1675" s="41">
        <f t="shared" si="141"/>
        <v>9</v>
      </c>
      <c r="K1675" s="41" t="str">
        <f t="shared" si="142"/>
        <v xml:space="preserve">‎25‎/‎07‎/‎2017, ‎10‎:‎16‎:‎41 maxime sandré maxime.sandre.external@airbus.com 1 €0.00 </v>
      </c>
      <c r="L1675" s="41" t="str">
        <f t="shared" si="143"/>
        <v>‎25‎/‎07‎/‎2017</v>
      </c>
    </row>
    <row r="1676" spans="1:12" ht="15.75" thickBot="1" x14ac:dyDescent="0.3">
      <c r="A1676" s="16" t="s">
        <v>621</v>
      </c>
      <c r="H1676" s="41">
        <f t="shared" si="139"/>
        <v>8</v>
      </c>
      <c r="I1676" s="41" t="str">
        <f t="shared" si="140"/>
        <v/>
      </c>
      <c r="J1676" s="41">
        <f t="shared" si="141"/>
        <v>0</v>
      </c>
      <c r="K1676" s="41" t="str">
        <f t="shared" si="142"/>
        <v>erminée</v>
      </c>
      <c r="L1676" s="41" t="str">
        <f t="shared" si="143"/>
        <v/>
      </c>
    </row>
    <row r="1677" spans="1:12" ht="15.75" thickBot="1" x14ac:dyDescent="0.3">
      <c r="A1677" s="17" t="s">
        <v>713</v>
      </c>
      <c r="H1677" s="41">
        <f t="shared" si="139"/>
        <v>94</v>
      </c>
      <c r="I1677" s="41" t="str">
        <f t="shared" si="140"/>
        <v>#00000975</v>
      </c>
      <c r="J1677" s="41">
        <f t="shared" si="141"/>
        <v>9</v>
      </c>
      <c r="K1677" s="41" t="str">
        <f t="shared" si="142"/>
        <v xml:space="preserve">‎24‎/‎07‎/‎2017, ‎08‎:‎49‎:‎50 Juan Rubio LUCAS vincent.pascal@actemium.com 1 €0.00 </v>
      </c>
      <c r="L1677" s="41" t="str">
        <f t="shared" si="143"/>
        <v>‎24‎/‎07‎/‎2017</v>
      </c>
    </row>
    <row r="1678" spans="1:12" ht="15.75" thickBot="1" x14ac:dyDescent="0.3">
      <c r="A1678" s="16" t="s">
        <v>621</v>
      </c>
      <c r="H1678" s="41">
        <f t="shared" si="139"/>
        <v>8</v>
      </c>
      <c r="I1678" s="41" t="str">
        <f t="shared" si="140"/>
        <v/>
      </c>
      <c r="J1678" s="41">
        <f t="shared" si="141"/>
        <v>0</v>
      </c>
      <c r="K1678" s="41" t="str">
        <f t="shared" si="142"/>
        <v>erminée</v>
      </c>
      <c r="L1678" s="41" t="str">
        <f t="shared" si="143"/>
        <v/>
      </c>
    </row>
    <row r="1679" spans="1:12" ht="15.75" thickBot="1" x14ac:dyDescent="0.3">
      <c r="A1679" s="17" t="s">
        <v>714</v>
      </c>
      <c r="H1679" s="41">
        <f t="shared" si="139"/>
        <v>96</v>
      </c>
      <c r="I1679" s="41" t="str">
        <f t="shared" si="140"/>
        <v>#00000974</v>
      </c>
      <c r="J1679" s="41">
        <f t="shared" si="141"/>
        <v>9</v>
      </c>
      <c r="K1679" s="41" t="str">
        <f t="shared" si="142"/>
        <v xml:space="preserve">‎21‎/‎07‎/‎2017, ‎12‎:‎01‎:‎37 stephane delmas stephane.delmas@actemium.com 5 €231.73 </v>
      </c>
      <c r="L1679" s="41" t="str">
        <f t="shared" si="143"/>
        <v>‎21‎/‎07‎/‎2017</v>
      </c>
    </row>
    <row r="1680" spans="1:12" ht="15.75" thickBot="1" x14ac:dyDescent="0.3">
      <c r="A1680" s="16" t="s">
        <v>621</v>
      </c>
      <c r="H1680" s="41">
        <f t="shared" si="139"/>
        <v>8</v>
      </c>
      <c r="I1680" s="41" t="str">
        <f t="shared" si="140"/>
        <v/>
      </c>
      <c r="J1680" s="41">
        <f t="shared" si="141"/>
        <v>0</v>
      </c>
      <c r="K1680" s="41" t="str">
        <f t="shared" si="142"/>
        <v>erminée</v>
      </c>
      <c r="L1680" s="41" t="str">
        <f t="shared" si="143"/>
        <v/>
      </c>
    </row>
    <row r="1681" spans="1:12" ht="15.75" thickBot="1" x14ac:dyDescent="0.3">
      <c r="A1681" s="17" t="s">
        <v>715</v>
      </c>
      <c r="H1681" s="41">
        <f t="shared" si="139"/>
        <v>93</v>
      </c>
      <c r="I1681" s="41" t="str">
        <f t="shared" si="140"/>
        <v>#00000973</v>
      </c>
      <c r="J1681" s="41">
        <f t="shared" si="141"/>
        <v>9</v>
      </c>
      <c r="K1681" s="41" t="str">
        <f t="shared" si="142"/>
        <v xml:space="preserve">‎20‎/‎07‎/‎2017, ‎17‎:‎30‎:‎50 Xavier ORRIERE xavier.orriere@actemium.com 1 €13.18 </v>
      </c>
      <c r="L1681" s="41" t="str">
        <f t="shared" si="143"/>
        <v>‎20‎/‎07‎/‎2017</v>
      </c>
    </row>
    <row r="1682" spans="1:12" ht="15.75" thickBot="1" x14ac:dyDescent="0.3">
      <c r="A1682" s="16" t="s">
        <v>621</v>
      </c>
      <c r="H1682" s="41">
        <f t="shared" si="139"/>
        <v>8</v>
      </c>
      <c r="I1682" s="41" t="str">
        <f t="shared" si="140"/>
        <v/>
      </c>
      <c r="J1682" s="41">
        <f t="shared" si="141"/>
        <v>0</v>
      </c>
      <c r="K1682" s="41" t="str">
        <f t="shared" si="142"/>
        <v>erminée</v>
      </c>
      <c r="L1682" s="41" t="str">
        <f t="shared" si="143"/>
        <v/>
      </c>
    </row>
    <row r="1683" spans="1:12" ht="15.75" thickBot="1" x14ac:dyDescent="0.3">
      <c r="A1683" s="17" t="s">
        <v>716</v>
      </c>
      <c r="H1683" s="41">
        <f t="shared" si="139"/>
        <v>91</v>
      </c>
      <c r="I1683" s="41" t="str">
        <f t="shared" si="140"/>
        <v>#00000972</v>
      </c>
      <c r="J1683" s="41">
        <f t="shared" si="141"/>
        <v>9</v>
      </c>
      <c r="K1683" s="41" t="str">
        <f t="shared" si="142"/>
        <v xml:space="preserve">‎20‎/‎07‎/‎2017, ‎11‎:‎23‎:‎31 romain vidoni romain.vidoni@actemium.com 2 €29.68 </v>
      </c>
      <c r="L1683" s="41" t="str">
        <f t="shared" si="143"/>
        <v>‎20‎/‎07‎/‎2017</v>
      </c>
    </row>
    <row r="1684" spans="1:12" ht="15.75" thickBot="1" x14ac:dyDescent="0.3">
      <c r="A1684" s="16" t="s">
        <v>621</v>
      </c>
      <c r="H1684" s="41">
        <f t="shared" si="139"/>
        <v>8</v>
      </c>
      <c r="I1684" s="41" t="str">
        <f t="shared" si="140"/>
        <v/>
      </c>
      <c r="J1684" s="41">
        <f t="shared" si="141"/>
        <v>0</v>
      </c>
      <c r="K1684" s="41" t="str">
        <f t="shared" si="142"/>
        <v>erminée</v>
      </c>
      <c r="L1684" s="41" t="str">
        <f t="shared" si="143"/>
        <v/>
      </c>
    </row>
    <row r="1685" spans="1:12" ht="15.75" thickBot="1" x14ac:dyDescent="0.3">
      <c r="A1685" s="17" t="s">
        <v>717</v>
      </c>
      <c r="H1685" s="41">
        <f t="shared" si="139"/>
        <v>99</v>
      </c>
      <c r="I1685" s="41" t="str">
        <f t="shared" si="140"/>
        <v>#00000971</v>
      </c>
      <c r="J1685" s="41">
        <f t="shared" si="141"/>
        <v>9</v>
      </c>
      <c r="K1685" s="41" t="str">
        <f t="shared" si="142"/>
        <v xml:space="preserve">‎19‎/‎07‎/‎2017, ‎17‎:‎11‎:‎31 lelia boscolo lelia.boscolo.external@airbus.com 2 €164.50 </v>
      </c>
      <c r="L1685" s="41" t="str">
        <f t="shared" si="143"/>
        <v>‎19‎/‎07‎/‎2017</v>
      </c>
    </row>
    <row r="1686" spans="1:12" ht="15.75" thickBot="1" x14ac:dyDescent="0.3">
      <c r="A1686" s="16" t="s">
        <v>621</v>
      </c>
      <c r="H1686" s="41">
        <f t="shared" si="139"/>
        <v>8</v>
      </c>
      <c r="I1686" s="41" t="str">
        <f t="shared" si="140"/>
        <v/>
      </c>
      <c r="J1686" s="41">
        <f t="shared" si="141"/>
        <v>0</v>
      </c>
      <c r="K1686" s="41" t="str">
        <f t="shared" si="142"/>
        <v>erminée</v>
      </c>
      <c r="L1686" s="41" t="str">
        <f t="shared" si="143"/>
        <v/>
      </c>
    </row>
    <row r="1687" spans="1:12" ht="15.75" thickBot="1" x14ac:dyDescent="0.3">
      <c r="A1687" s="17" t="s">
        <v>718</v>
      </c>
      <c r="H1687" s="41">
        <f t="shared" si="139"/>
        <v>98</v>
      </c>
      <c r="I1687" s="41" t="str">
        <f t="shared" si="140"/>
        <v>#00000970</v>
      </c>
      <c r="J1687" s="41">
        <f t="shared" si="141"/>
        <v>9</v>
      </c>
      <c r="K1687" s="41" t="str">
        <f t="shared" si="142"/>
        <v xml:space="preserve">‎19‎/‎07‎/‎2017, ‎17‎:‎00‎:‎20 lelia boscolo lelia.boscolo.external@airbus.com 1 €13.18 </v>
      </c>
      <c r="L1687" s="41" t="str">
        <f t="shared" si="143"/>
        <v>‎19‎/‎07‎/‎2017</v>
      </c>
    </row>
    <row r="1688" spans="1:12" ht="15.75" thickBot="1" x14ac:dyDescent="0.3">
      <c r="A1688" s="16" t="s">
        <v>621</v>
      </c>
      <c r="H1688" s="41">
        <f t="shared" si="139"/>
        <v>8</v>
      </c>
      <c r="I1688" s="41" t="str">
        <f t="shared" si="140"/>
        <v/>
      </c>
      <c r="J1688" s="41">
        <f t="shared" si="141"/>
        <v>0</v>
      </c>
      <c r="K1688" s="41" t="str">
        <f t="shared" si="142"/>
        <v>erminée</v>
      </c>
      <c r="L1688" s="41" t="str">
        <f t="shared" si="143"/>
        <v/>
      </c>
    </row>
    <row r="1689" spans="1:12" ht="15.75" thickBot="1" x14ac:dyDescent="0.3">
      <c r="A1689" s="17" t="s">
        <v>719</v>
      </c>
      <c r="H1689" s="41">
        <f t="shared" si="139"/>
        <v>97</v>
      </c>
      <c r="I1689" s="41" t="str">
        <f t="shared" si="140"/>
        <v>#00000968</v>
      </c>
      <c r="J1689" s="41">
        <f t="shared" si="141"/>
        <v>9</v>
      </c>
      <c r="K1689" s="41" t="str">
        <f t="shared" si="142"/>
        <v xml:space="preserve">‎19‎/‎07‎/‎2017, ‎16‎:‎04‎:‎02 lelia boscolo lelia.boscolo.external@airbus.com 1 €0.00 </v>
      </c>
      <c r="L1689" s="41" t="str">
        <f t="shared" si="143"/>
        <v>‎19‎/‎07‎/‎2017</v>
      </c>
    </row>
    <row r="1690" spans="1:12" ht="15.75" thickBot="1" x14ac:dyDescent="0.3">
      <c r="A1690" s="16" t="s">
        <v>621</v>
      </c>
      <c r="H1690" s="41">
        <f t="shared" si="139"/>
        <v>8</v>
      </c>
      <c r="I1690" s="41" t="str">
        <f t="shared" si="140"/>
        <v/>
      </c>
      <c r="J1690" s="41">
        <f t="shared" si="141"/>
        <v>0</v>
      </c>
      <c r="K1690" s="41" t="str">
        <f t="shared" si="142"/>
        <v>erminée</v>
      </c>
      <c r="L1690" s="41" t="str">
        <f t="shared" si="143"/>
        <v/>
      </c>
    </row>
    <row r="1691" spans="1:12" ht="15.75" thickBot="1" x14ac:dyDescent="0.3">
      <c r="A1691" s="17" t="s">
        <v>720</v>
      </c>
      <c r="H1691" s="41">
        <f t="shared" si="139"/>
        <v>98</v>
      </c>
      <c r="I1691" s="41" t="str">
        <f t="shared" si="140"/>
        <v>#00000967</v>
      </c>
      <c r="J1691" s="41">
        <f t="shared" si="141"/>
        <v>9</v>
      </c>
      <c r="K1691" s="41" t="str">
        <f t="shared" si="142"/>
        <v xml:space="preserve">‎19‎/‎07‎/‎2017, ‎10‎:‎04‎:‎40 alexis tamowski alexis.tamowski@actemium.com 4 €1,384.43 </v>
      </c>
      <c r="L1691" s="41" t="str">
        <f t="shared" si="143"/>
        <v>‎19‎/‎07‎/‎2017</v>
      </c>
    </row>
    <row r="1692" spans="1:12" ht="15.75" thickBot="1" x14ac:dyDescent="0.3">
      <c r="A1692" s="16" t="s">
        <v>621</v>
      </c>
      <c r="H1692" s="41">
        <f t="shared" ref="H1692:H1755" si="144">LEN(A1692)</f>
        <v>8</v>
      </c>
      <c r="I1692" s="41" t="str">
        <f t="shared" ref="I1692:I1755" si="145">IFERROR(MID(A1692,1,FIND(" ",A1692,1)-1),"")</f>
        <v/>
      </c>
      <c r="J1692" s="41">
        <f t="shared" ref="J1692:J1755" si="146">LEN(I1692)</f>
        <v>0</v>
      </c>
      <c r="K1692" s="41" t="str">
        <f t="shared" ref="K1692:K1755" si="147">RIGHT(A1692,H1692-J1692-1)</f>
        <v>erminée</v>
      </c>
      <c r="L1692" s="41" t="str">
        <f t="shared" ref="L1692:L1755" si="148">IFERROR(MID(K1692,1,FIND(",",K1692,1)-1),"")</f>
        <v/>
      </c>
    </row>
    <row r="1693" spans="1:12" ht="15.75" thickBot="1" x14ac:dyDescent="0.3">
      <c r="A1693" s="17" t="s">
        <v>721</v>
      </c>
      <c r="H1693" s="41">
        <f t="shared" si="144"/>
        <v>97</v>
      </c>
      <c r="I1693" s="41" t="str">
        <f t="shared" si="145"/>
        <v>#00000966</v>
      </c>
      <c r="J1693" s="41">
        <f t="shared" si="146"/>
        <v>9</v>
      </c>
      <c r="K1693" s="41" t="str">
        <f t="shared" si="147"/>
        <v xml:space="preserve">‎19‎/‎07‎/‎2017, ‎09‎:‎49‎:‎13 stephane mirouze stephane.mirouze@actemium.com 2 €37.90 </v>
      </c>
      <c r="L1693" s="41" t="str">
        <f t="shared" si="148"/>
        <v>‎19‎/‎07‎/‎2017</v>
      </c>
    </row>
    <row r="1694" spans="1:12" ht="15.75" thickBot="1" x14ac:dyDescent="0.3">
      <c r="A1694" s="16" t="s">
        <v>621</v>
      </c>
      <c r="H1694" s="41">
        <f t="shared" si="144"/>
        <v>8</v>
      </c>
      <c r="I1694" s="41" t="str">
        <f t="shared" si="145"/>
        <v/>
      </c>
      <c r="J1694" s="41">
        <f t="shared" si="146"/>
        <v>0</v>
      </c>
      <c r="K1694" s="41" t="str">
        <f t="shared" si="147"/>
        <v>erminée</v>
      </c>
      <c r="L1694" s="41" t="str">
        <f t="shared" si="148"/>
        <v/>
      </c>
    </row>
    <row r="1695" spans="1:12" ht="15.75" thickBot="1" x14ac:dyDescent="0.3">
      <c r="A1695" s="17" t="s">
        <v>722</v>
      </c>
      <c r="H1695" s="41">
        <f t="shared" si="144"/>
        <v>95</v>
      </c>
      <c r="I1695" s="41" t="str">
        <f t="shared" si="145"/>
        <v>#00000965</v>
      </c>
      <c r="J1695" s="41">
        <f t="shared" si="146"/>
        <v>9</v>
      </c>
      <c r="K1695" s="41" t="str">
        <f t="shared" si="147"/>
        <v xml:space="preserve">‎19‎/‎07‎/‎2017, ‎08‎:‎11‎:‎45 stephane delmas stephane.delmas@actemium.com 1 €19.38 </v>
      </c>
      <c r="L1695" s="41" t="str">
        <f t="shared" si="148"/>
        <v>‎19‎/‎07‎/‎2017</v>
      </c>
    </row>
    <row r="1696" spans="1:12" ht="15.75" thickBot="1" x14ac:dyDescent="0.3">
      <c r="A1696" s="16" t="s">
        <v>621</v>
      </c>
      <c r="H1696" s="41">
        <f t="shared" si="144"/>
        <v>8</v>
      </c>
      <c r="I1696" s="41" t="str">
        <f t="shared" si="145"/>
        <v/>
      </c>
      <c r="J1696" s="41">
        <f t="shared" si="146"/>
        <v>0</v>
      </c>
      <c r="K1696" s="41" t="str">
        <f t="shared" si="147"/>
        <v>erminée</v>
      </c>
      <c r="L1696" s="41" t="str">
        <f t="shared" si="148"/>
        <v/>
      </c>
    </row>
    <row r="1697" spans="1:12" ht="15.75" thickBot="1" x14ac:dyDescent="0.3">
      <c r="A1697" s="17" t="s">
        <v>723</v>
      </c>
      <c r="H1697" s="41">
        <f t="shared" si="144"/>
        <v>92</v>
      </c>
      <c r="I1697" s="41" t="str">
        <f t="shared" si="145"/>
        <v>#00000964</v>
      </c>
      <c r="J1697" s="41">
        <f t="shared" si="146"/>
        <v>9</v>
      </c>
      <c r="K1697" s="41" t="str">
        <f t="shared" si="147"/>
        <v xml:space="preserve">‎18‎/‎07‎/‎2017, ‎16‎:‎35‎:‎27 julien paumard julien.paumard@actemium.com 1 €0.00 </v>
      </c>
      <c r="L1697" s="41" t="str">
        <f t="shared" si="148"/>
        <v>‎18‎/‎07‎/‎2017</v>
      </c>
    </row>
    <row r="1698" spans="1:12" ht="15.75" thickBot="1" x14ac:dyDescent="0.3">
      <c r="A1698" s="16" t="s">
        <v>621</v>
      </c>
      <c r="H1698" s="41">
        <f t="shared" si="144"/>
        <v>8</v>
      </c>
      <c r="I1698" s="41" t="str">
        <f t="shared" si="145"/>
        <v/>
      </c>
      <c r="J1698" s="41">
        <f t="shared" si="146"/>
        <v>0</v>
      </c>
      <c r="K1698" s="41" t="str">
        <f t="shared" si="147"/>
        <v>erminée</v>
      </c>
      <c r="L1698" s="41" t="str">
        <f t="shared" si="148"/>
        <v/>
      </c>
    </row>
    <row r="1699" spans="1:12" ht="15.75" thickBot="1" x14ac:dyDescent="0.3">
      <c r="A1699" s="17" t="s">
        <v>724</v>
      </c>
      <c r="H1699" s="41">
        <f t="shared" si="144"/>
        <v>95</v>
      </c>
      <c r="I1699" s="41" t="str">
        <f t="shared" si="145"/>
        <v>#00000957</v>
      </c>
      <c r="J1699" s="41">
        <f t="shared" si="146"/>
        <v>9</v>
      </c>
      <c r="K1699" s="41" t="str">
        <f t="shared" si="147"/>
        <v xml:space="preserve">‎17‎/‎07‎/‎2017, ‎09‎:‎05‎:‎40 Erwann GUILLEMIN vincent.pascal@actemium.com 1 €35.20 </v>
      </c>
      <c r="L1699" s="41" t="str">
        <f t="shared" si="148"/>
        <v>‎17‎/‎07‎/‎2017</v>
      </c>
    </row>
    <row r="1700" spans="1:12" ht="15.75" thickBot="1" x14ac:dyDescent="0.3">
      <c r="A1700" s="16" t="s">
        <v>621</v>
      </c>
      <c r="H1700" s="41">
        <f t="shared" si="144"/>
        <v>8</v>
      </c>
      <c r="I1700" s="41" t="str">
        <f t="shared" si="145"/>
        <v/>
      </c>
      <c r="J1700" s="41">
        <f t="shared" si="146"/>
        <v>0</v>
      </c>
      <c r="K1700" s="41" t="str">
        <f t="shared" si="147"/>
        <v>erminée</v>
      </c>
      <c r="L1700" s="41" t="str">
        <f t="shared" si="148"/>
        <v/>
      </c>
    </row>
    <row r="1701" spans="1:12" ht="15.75" thickBot="1" x14ac:dyDescent="0.3">
      <c r="A1701" s="17" t="s">
        <v>725</v>
      </c>
      <c r="H1701" s="41">
        <f t="shared" si="144"/>
        <v>93</v>
      </c>
      <c r="I1701" s="41" t="str">
        <f t="shared" si="145"/>
        <v>#00000956</v>
      </c>
      <c r="J1701" s="41">
        <f t="shared" si="146"/>
        <v>9</v>
      </c>
      <c r="K1701" s="41" t="str">
        <f t="shared" si="147"/>
        <v xml:space="preserve">‎12‎/‎07‎/‎2017, ‎16‎:‎35‎:‎04 julien paumard julien.paumard@actemium.com 1 €74.20 </v>
      </c>
      <c r="L1701" s="41" t="str">
        <f t="shared" si="148"/>
        <v>‎12‎/‎07‎/‎2017</v>
      </c>
    </row>
    <row r="1702" spans="1:12" ht="15.75" thickBot="1" x14ac:dyDescent="0.3">
      <c r="A1702" s="16" t="s">
        <v>621</v>
      </c>
      <c r="H1702" s="41">
        <f t="shared" si="144"/>
        <v>8</v>
      </c>
      <c r="I1702" s="41" t="str">
        <f t="shared" si="145"/>
        <v/>
      </c>
      <c r="J1702" s="41">
        <f t="shared" si="146"/>
        <v>0</v>
      </c>
      <c r="K1702" s="41" t="str">
        <f t="shared" si="147"/>
        <v>erminée</v>
      </c>
      <c r="L1702" s="41" t="str">
        <f t="shared" si="148"/>
        <v/>
      </c>
    </row>
    <row r="1703" spans="1:12" ht="15.75" thickBot="1" x14ac:dyDescent="0.3">
      <c r="A1703" s="17" t="s">
        <v>726</v>
      </c>
      <c r="H1703" s="41">
        <f t="shared" si="144"/>
        <v>96</v>
      </c>
      <c r="I1703" s="41" t="str">
        <f t="shared" si="145"/>
        <v>#00000955</v>
      </c>
      <c r="J1703" s="41">
        <f t="shared" si="146"/>
        <v>9</v>
      </c>
      <c r="K1703" s="41" t="str">
        <f t="shared" si="147"/>
        <v xml:space="preserve">‎10‎/‎07‎/‎2017, ‎15‎:‎54‎:‎14 Emmanuel Grignon emmanuel.grignon@actemium.com 1 €0.00 </v>
      </c>
      <c r="L1703" s="41" t="str">
        <f t="shared" si="148"/>
        <v>‎10‎/‎07‎/‎2017</v>
      </c>
    </row>
    <row r="1704" spans="1:12" ht="15.75" thickBot="1" x14ac:dyDescent="0.3">
      <c r="A1704" s="16" t="s">
        <v>621</v>
      </c>
      <c r="H1704" s="41">
        <f t="shared" si="144"/>
        <v>8</v>
      </c>
      <c r="I1704" s="41" t="str">
        <f t="shared" si="145"/>
        <v/>
      </c>
      <c r="J1704" s="41">
        <f t="shared" si="146"/>
        <v>0</v>
      </c>
      <c r="K1704" s="41" t="str">
        <f t="shared" si="147"/>
        <v>erminée</v>
      </c>
      <c r="L1704" s="41" t="str">
        <f t="shared" si="148"/>
        <v/>
      </c>
    </row>
    <row r="1705" spans="1:12" ht="15.75" thickBot="1" x14ac:dyDescent="0.3">
      <c r="A1705" s="17" t="s">
        <v>727</v>
      </c>
      <c r="H1705" s="41">
        <f t="shared" si="144"/>
        <v>93</v>
      </c>
      <c r="I1705" s="41" t="str">
        <f t="shared" si="145"/>
        <v>#00000954</v>
      </c>
      <c r="J1705" s="41">
        <f t="shared" si="146"/>
        <v>9</v>
      </c>
      <c r="K1705" s="41" t="str">
        <f t="shared" si="147"/>
        <v xml:space="preserve">‎10‎/‎07‎/‎2017, ‎10‎:‎06‎:‎04 romain VERGNES romain.vergnes@actemium.com 1 €48.91 </v>
      </c>
      <c r="L1705" s="41" t="str">
        <f t="shared" si="148"/>
        <v>‎10‎/‎07‎/‎2017</v>
      </c>
    </row>
    <row r="1706" spans="1:12" ht="15.75" thickBot="1" x14ac:dyDescent="0.3">
      <c r="A1706" s="16" t="s">
        <v>621</v>
      </c>
      <c r="H1706" s="41">
        <f t="shared" si="144"/>
        <v>8</v>
      </c>
      <c r="I1706" s="41" t="str">
        <f t="shared" si="145"/>
        <v/>
      </c>
      <c r="J1706" s="41">
        <f t="shared" si="146"/>
        <v>0</v>
      </c>
      <c r="K1706" s="41" t="str">
        <f t="shared" si="147"/>
        <v>erminée</v>
      </c>
      <c r="L1706" s="41" t="str">
        <f t="shared" si="148"/>
        <v/>
      </c>
    </row>
    <row r="1707" spans="1:12" ht="15.75" thickBot="1" x14ac:dyDescent="0.3">
      <c r="A1707" s="17" t="s">
        <v>728</v>
      </c>
      <c r="H1707" s="41">
        <f t="shared" si="144"/>
        <v>97</v>
      </c>
      <c r="I1707" s="41" t="str">
        <f t="shared" si="145"/>
        <v>#00000953</v>
      </c>
      <c r="J1707" s="41">
        <f t="shared" si="146"/>
        <v>9</v>
      </c>
      <c r="K1707" s="41" t="str">
        <f t="shared" si="147"/>
        <v xml:space="preserve">‎10‎/‎07‎/‎2017, ‎08‎:‎13‎:‎08 stephane mirouze stephane.mirouze@actemium.com 1 €37.10 </v>
      </c>
      <c r="L1707" s="41" t="str">
        <f t="shared" si="148"/>
        <v>‎10‎/‎07‎/‎2017</v>
      </c>
    </row>
    <row r="1708" spans="1:12" ht="15.75" thickBot="1" x14ac:dyDescent="0.3">
      <c r="A1708" s="16" t="s">
        <v>621</v>
      </c>
      <c r="H1708" s="41">
        <f t="shared" si="144"/>
        <v>8</v>
      </c>
      <c r="I1708" s="41" t="str">
        <f t="shared" si="145"/>
        <v/>
      </c>
      <c r="J1708" s="41">
        <f t="shared" si="146"/>
        <v>0</v>
      </c>
      <c r="K1708" s="41" t="str">
        <f t="shared" si="147"/>
        <v>erminée</v>
      </c>
      <c r="L1708" s="41" t="str">
        <f t="shared" si="148"/>
        <v/>
      </c>
    </row>
    <row r="1709" spans="1:12" ht="15.75" thickBot="1" x14ac:dyDescent="0.3">
      <c r="A1709" s="17" t="s">
        <v>729</v>
      </c>
      <c r="H1709" s="41">
        <f t="shared" si="144"/>
        <v>97</v>
      </c>
      <c r="I1709" s="41" t="str">
        <f t="shared" si="145"/>
        <v>#00000952</v>
      </c>
      <c r="J1709" s="41">
        <f t="shared" si="146"/>
        <v>9</v>
      </c>
      <c r="K1709" s="41" t="str">
        <f t="shared" si="147"/>
        <v xml:space="preserve">‎10‎/‎07‎/‎2017, ‎07‎:‎06‎:‎44 stephane mirouze stephane.mirouze@actemium.com 1 €31.60 </v>
      </c>
      <c r="L1709" s="41" t="str">
        <f t="shared" si="148"/>
        <v>‎10‎/‎07‎/‎2017</v>
      </c>
    </row>
    <row r="1710" spans="1:12" ht="15.75" thickBot="1" x14ac:dyDescent="0.3">
      <c r="A1710" s="16" t="s">
        <v>621</v>
      </c>
      <c r="H1710" s="41">
        <f t="shared" si="144"/>
        <v>8</v>
      </c>
      <c r="I1710" s="41" t="str">
        <f t="shared" si="145"/>
        <v/>
      </c>
      <c r="J1710" s="41">
        <f t="shared" si="146"/>
        <v>0</v>
      </c>
      <c r="K1710" s="41" t="str">
        <f t="shared" si="147"/>
        <v>erminée</v>
      </c>
      <c r="L1710" s="41" t="str">
        <f t="shared" si="148"/>
        <v/>
      </c>
    </row>
    <row r="1711" spans="1:12" ht="15.75" thickBot="1" x14ac:dyDescent="0.3">
      <c r="A1711" s="17" t="s">
        <v>730</v>
      </c>
      <c r="H1711" s="41">
        <f t="shared" si="144"/>
        <v>88</v>
      </c>
      <c r="I1711" s="41" t="str">
        <f t="shared" si="145"/>
        <v>#00000950</v>
      </c>
      <c r="J1711" s="41">
        <f t="shared" si="146"/>
        <v>9</v>
      </c>
      <c r="K1711" s="41" t="str">
        <f t="shared" si="147"/>
        <v xml:space="preserve">‎06‎/‎07‎/‎2017, ‎14‎:‎56‎:‎54 Xavier Preto Xavier.preto@actemium.com 3 €0.00 </v>
      </c>
      <c r="L1711" s="41" t="str">
        <f t="shared" si="148"/>
        <v>‎06‎/‎07‎/‎2017</v>
      </c>
    </row>
    <row r="1712" spans="1:12" ht="15.75" thickBot="1" x14ac:dyDescent="0.3">
      <c r="A1712" s="16" t="s">
        <v>621</v>
      </c>
      <c r="H1712" s="41">
        <f t="shared" si="144"/>
        <v>8</v>
      </c>
      <c r="I1712" s="41" t="str">
        <f t="shared" si="145"/>
        <v/>
      </c>
      <c r="J1712" s="41">
        <f t="shared" si="146"/>
        <v>0</v>
      </c>
      <c r="K1712" s="41" t="str">
        <f t="shared" si="147"/>
        <v>erminée</v>
      </c>
      <c r="L1712" s="41" t="str">
        <f t="shared" si="148"/>
        <v/>
      </c>
    </row>
    <row r="1713" spans="1:12" ht="15.75" thickBot="1" x14ac:dyDescent="0.3">
      <c r="A1713" s="17" t="s">
        <v>731</v>
      </c>
      <c r="H1713" s="41">
        <f t="shared" si="144"/>
        <v>97</v>
      </c>
      <c r="I1713" s="41" t="str">
        <f t="shared" si="145"/>
        <v>#00000949</v>
      </c>
      <c r="J1713" s="41">
        <f t="shared" si="146"/>
        <v>9</v>
      </c>
      <c r="K1713" s="41" t="str">
        <f t="shared" si="147"/>
        <v xml:space="preserve">‎06‎/‎07‎/‎2017, ‎06‎:‎48‎:‎01 stephane mirouze stephane.mirouze@actemium.com 1 €13.30 </v>
      </c>
      <c r="L1713" s="41" t="str">
        <f t="shared" si="148"/>
        <v>‎06‎/‎07‎/‎2017</v>
      </c>
    </row>
    <row r="1714" spans="1:12" ht="15.75" thickBot="1" x14ac:dyDescent="0.3">
      <c r="A1714" s="16" t="s">
        <v>621</v>
      </c>
      <c r="H1714" s="41">
        <f t="shared" si="144"/>
        <v>8</v>
      </c>
      <c r="I1714" s="41" t="str">
        <f t="shared" si="145"/>
        <v/>
      </c>
      <c r="J1714" s="41">
        <f t="shared" si="146"/>
        <v>0</v>
      </c>
      <c r="K1714" s="41" t="str">
        <f t="shared" si="147"/>
        <v>erminée</v>
      </c>
      <c r="L1714" s="41" t="str">
        <f t="shared" si="148"/>
        <v/>
      </c>
    </row>
    <row r="1715" spans="1:12" ht="15.75" thickBot="1" x14ac:dyDescent="0.3">
      <c r="A1715" s="17" t="s">
        <v>732</v>
      </c>
      <c r="H1715" s="41">
        <f t="shared" si="144"/>
        <v>92</v>
      </c>
      <c r="I1715" s="41" t="str">
        <f t="shared" si="145"/>
        <v>#00000947</v>
      </c>
      <c r="J1715" s="41">
        <f t="shared" si="146"/>
        <v>9</v>
      </c>
      <c r="K1715" s="41" t="str">
        <f t="shared" si="147"/>
        <v xml:space="preserve">‎05‎/‎07‎/‎2017, ‎14‎:‎26‎:‎36 jean-luc cebe jean-luc.cebe@actemium.com 4 €120.74 </v>
      </c>
      <c r="L1715" s="41" t="str">
        <f t="shared" si="148"/>
        <v>‎05‎/‎07‎/‎2017</v>
      </c>
    </row>
    <row r="1716" spans="1:12" ht="15.75" thickBot="1" x14ac:dyDescent="0.3">
      <c r="A1716" s="16" t="s">
        <v>621</v>
      </c>
      <c r="H1716" s="41">
        <f t="shared" si="144"/>
        <v>8</v>
      </c>
      <c r="I1716" s="41" t="str">
        <f t="shared" si="145"/>
        <v/>
      </c>
      <c r="J1716" s="41">
        <f t="shared" si="146"/>
        <v>0</v>
      </c>
      <c r="K1716" s="41" t="str">
        <f t="shared" si="147"/>
        <v>erminée</v>
      </c>
      <c r="L1716" s="41" t="str">
        <f t="shared" si="148"/>
        <v/>
      </c>
    </row>
    <row r="1717" spans="1:12" ht="15.75" thickBot="1" x14ac:dyDescent="0.3">
      <c r="A1717" s="17" t="s">
        <v>733</v>
      </c>
      <c r="H1717" s="41">
        <f t="shared" si="144"/>
        <v>98</v>
      </c>
      <c r="I1717" s="41" t="str">
        <f t="shared" si="145"/>
        <v>#00000946</v>
      </c>
      <c r="J1717" s="41">
        <f t="shared" si="146"/>
        <v>9</v>
      </c>
      <c r="K1717" s="41" t="str">
        <f t="shared" si="147"/>
        <v xml:space="preserve">‎05‎/‎07‎/‎2017, ‎10‎:‎43‎:‎29 lelia boscolo lelia.boscolo.external@airbus.com 2 €15.20 </v>
      </c>
      <c r="L1717" s="41" t="str">
        <f t="shared" si="148"/>
        <v>‎05‎/‎07‎/‎2017</v>
      </c>
    </row>
    <row r="1718" spans="1:12" ht="15.75" thickBot="1" x14ac:dyDescent="0.3">
      <c r="A1718" s="16" t="s">
        <v>621</v>
      </c>
      <c r="H1718" s="41">
        <f t="shared" si="144"/>
        <v>8</v>
      </c>
      <c r="I1718" s="41" t="str">
        <f t="shared" si="145"/>
        <v/>
      </c>
      <c r="J1718" s="41">
        <f t="shared" si="146"/>
        <v>0</v>
      </c>
      <c r="K1718" s="41" t="str">
        <f t="shared" si="147"/>
        <v>erminée</v>
      </c>
      <c r="L1718" s="41" t="str">
        <f t="shared" si="148"/>
        <v/>
      </c>
    </row>
    <row r="1719" spans="1:12" ht="15.75" thickBot="1" x14ac:dyDescent="0.3">
      <c r="A1719" s="17" t="s">
        <v>734</v>
      </c>
      <c r="H1719" s="41">
        <f t="shared" si="144"/>
        <v>91</v>
      </c>
      <c r="I1719" s="41" t="str">
        <f t="shared" si="145"/>
        <v>#00000945</v>
      </c>
      <c r="J1719" s="41">
        <f t="shared" si="146"/>
        <v>9</v>
      </c>
      <c r="K1719" s="41" t="str">
        <f t="shared" si="147"/>
        <v xml:space="preserve">‎04‎/‎07‎/‎2017, ‎16‎:‎28‎:‎09 job filipe bruno.frayssinhes@actemium.com 1 €7.36 </v>
      </c>
      <c r="L1719" s="41" t="str">
        <f t="shared" si="148"/>
        <v>‎04‎/‎07‎/‎2017</v>
      </c>
    </row>
    <row r="1720" spans="1:12" ht="15.75" thickBot="1" x14ac:dyDescent="0.3">
      <c r="A1720" s="16" t="s">
        <v>621</v>
      </c>
      <c r="H1720" s="41">
        <f t="shared" si="144"/>
        <v>8</v>
      </c>
      <c r="I1720" s="41" t="str">
        <f t="shared" si="145"/>
        <v/>
      </c>
      <c r="J1720" s="41">
        <f t="shared" si="146"/>
        <v>0</v>
      </c>
      <c r="K1720" s="41" t="str">
        <f t="shared" si="147"/>
        <v>erminée</v>
      </c>
      <c r="L1720" s="41" t="str">
        <f t="shared" si="148"/>
        <v/>
      </c>
    </row>
    <row r="1721" spans="1:12" ht="15.75" thickBot="1" x14ac:dyDescent="0.3">
      <c r="A1721" s="17" t="s">
        <v>735</v>
      </c>
      <c r="H1721" s="41">
        <f t="shared" si="144"/>
        <v>92</v>
      </c>
      <c r="I1721" s="41" t="str">
        <f t="shared" si="145"/>
        <v>#00000944</v>
      </c>
      <c r="J1721" s="41">
        <f t="shared" si="146"/>
        <v>9</v>
      </c>
      <c r="K1721" s="41" t="str">
        <f t="shared" si="147"/>
        <v xml:space="preserve">‎04‎/‎07‎/‎2017, ‎13‎:‎01‎:‎20 cedric reixach cedric.reixach@actemium.com 1 €3.71 </v>
      </c>
      <c r="L1721" s="41" t="str">
        <f t="shared" si="148"/>
        <v>‎04‎/‎07‎/‎2017</v>
      </c>
    </row>
    <row r="1722" spans="1:12" ht="15.75" thickBot="1" x14ac:dyDescent="0.3">
      <c r="A1722" s="16" t="s">
        <v>621</v>
      </c>
      <c r="H1722" s="41">
        <f t="shared" si="144"/>
        <v>8</v>
      </c>
      <c r="I1722" s="41" t="str">
        <f t="shared" si="145"/>
        <v/>
      </c>
      <c r="J1722" s="41">
        <f t="shared" si="146"/>
        <v>0</v>
      </c>
      <c r="K1722" s="41" t="str">
        <f t="shared" si="147"/>
        <v>erminée</v>
      </c>
      <c r="L1722" s="41" t="str">
        <f t="shared" si="148"/>
        <v/>
      </c>
    </row>
    <row r="1723" spans="1:12" ht="15.75" thickBot="1" x14ac:dyDescent="0.3">
      <c r="A1723" s="17" t="s">
        <v>736</v>
      </c>
      <c r="H1723" s="41">
        <f t="shared" si="144"/>
        <v>89</v>
      </c>
      <c r="I1723" s="41" t="str">
        <f t="shared" si="145"/>
        <v>#00000943</v>
      </c>
      <c r="J1723" s="41">
        <f t="shared" si="146"/>
        <v>9</v>
      </c>
      <c r="K1723" s="41" t="str">
        <f t="shared" si="147"/>
        <v xml:space="preserve">‎30‎/‎06‎/‎2017, ‎10‎:‎54‎:‎47 KARINE BEDON karine.bedon@actemium.com 1 €97.50 </v>
      </c>
      <c r="L1723" s="41" t="str">
        <f t="shared" si="148"/>
        <v>‎30‎/‎06‎/‎2017</v>
      </c>
    </row>
    <row r="1724" spans="1:12" ht="15.75" thickBot="1" x14ac:dyDescent="0.3">
      <c r="A1724" s="16" t="s">
        <v>621</v>
      </c>
      <c r="H1724" s="41">
        <f t="shared" si="144"/>
        <v>8</v>
      </c>
      <c r="I1724" s="41" t="str">
        <f t="shared" si="145"/>
        <v/>
      </c>
      <c r="J1724" s="41">
        <f t="shared" si="146"/>
        <v>0</v>
      </c>
      <c r="K1724" s="41" t="str">
        <f t="shared" si="147"/>
        <v>erminée</v>
      </c>
      <c r="L1724" s="41" t="str">
        <f t="shared" si="148"/>
        <v/>
      </c>
    </row>
    <row r="1725" spans="1:12" ht="15.75" thickBot="1" x14ac:dyDescent="0.3">
      <c r="A1725" s="17" t="s">
        <v>737</v>
      </c>
      <c r="H1725" s="41">
        <f t="shared" si="144"/>
        <v>92</v>
      </c>
      <c r="I1725" s="41" t="str">
        <f t="shared" si="145"/>
        <v>#00000942</v>
      </c>
      <c r="J1725" s="41">
        <f t="shared" si="146"/>
        <v>9</v>
      </c>
      <c r="K1725" s="41" t="str">
        <f t="shared" si="147"/>
        <v xml:space="preserve">‎29‎/‎06‎/‎2017, ‎16‎:‎16‎:‎43 job filipe bruno.frayssinhes@actemium.com 2 €26.57 </v>
      </c>
      <c r="L1725" s="41" t="str">
        <f t="shared" si="148"/>
        <v>‎29‎/‎06‎/‎2017</v>
      </c>
    </row>
    <row r="1726" spans="1:12" ht="15.75" thickBot="1" x14ac:dyDescent="0.3">
      <c r="A1726" s="16" t="s">
        <v>621</v>
      </c>
      <c r="H1726" s="41">
        <f t="shared" si="144"/>
        <v>8</v>
      </c>
      <c r="I1726" s="41" t="str">
        <f t="shared" si="145"/>
        <v/>
      </c>
      <c r="J1726" s="41">
        <f t="shared" si="146"/>
        <v>0</v>
      </c>
      <c r="K1726" s="41" t="str">
        <f t="shared" si="147"/>
        <v>erminée</v>
      </c>
      <c r="L1726" s="41" t="str">
        <f t="shared" si="148"/>
        <v/>
      </c>
    </row>
    <row r="1727" spans="1:12" ht="15.75" thickBot="1" x14ac:dyDescent="0.3">
      <c r="A1727" s="17" t="s">
        <v>738</v>
      </c>
      <c r="H1727" s="41">
        <f t="shared" si="144"/>
        <v>91</v>
      </c>
      <c r="I1727" s="41" t="str">
        <f t="shared" si="145"/>
        <v>#00000941</v>
      </c>
      <c r="J1727" s="41">
        <f t="shared" si="146"/>
        <v>9</v>
      </c>
      <c r="K1727" s="41" t="str">
        <f t="shared" si="147"/>
        <v xml:space="preserve">‎29‎/‎06‎/‎2017, ‎13‎:‎51‎:‎50 Jean luc CEBE jean-luc.cebe@actemium.com 3 €98.10 </v>
      </c>
      <c r="L1727" s="41" t="str">
        <f t="shared" si="148"/>
        <v>‎29‎/‎06‎/‎2017</v>
      </c>
    </row>
    <row r="1728" spans="1:12" ht="15.75" thickBot="1" x14ac:dyDescent="0.3">
      <c r="A1728" s="16" t="s">
        <v>621</v>
      </c>
      <c r="H1728" s="41">
        <f t="shared" si="144"/>
        <v>8</v>
      </c>
      <c r="I1728" s="41" t="str">
        <f t="shared" si="145"/>
        <v/>
      </c>
      <c r="J1728" s="41">
        <f t="shared" si="146"/>
        <v>0</v>
      </c>
      <c r="K1728" s="41" t="str">
        <f t="shared" si="147"/>
        <v>erminée</v>
      </c>
      <c r="L1728" s="41" t="str">
        <f t="shared" si="148"/>
        <v/>
      </c>
    </row>
    <row r="1729" spans="1:12" ht="15.75" thickBot="1" x14ac:dyDescent="0.3">
      <c r="A1729" s="17" t="s">
        <v>739</v>
      </c>
      <c r="H1729" s="41">
        <f t="shared" si="144"/>
        <v>106</v>
      </c>
      <c r="I1729" s="41" t="str">
        <f t="shared" si="145"/>
        <v>#00000940</v>
      </c>
      <c r="J1729" s="41">
        <f t="shared" si="146"/>
        <v>9</v>
      </c>
      <c r="K1729" s="41" t="str">
        <f t="shared" si="147"/>
        <v xml:space="preserve">‎29‎/‎06‎/‎2017, ‎11‎:‎30‎:‎37 christophe combes christophe.combes.external@airbus.com 2 €64.26 </v>
      </c>
      <c r="L1729" s="41" t="str">
        <f t="shared" si="148"/>
        <v>‎29‎/‎06‎/‎2017</v>
      </c>
    </row>
    <row r="1730" spans="1:12" ht="15.75" thickBot="1" x14ac:dyDescent="0.3">
      <c r="A1730" s="16" t="s">
        <v>621</v>
      </c>
      <c r="H1730" s="41">
        <f t="shared" si="144"/>
        <v>8</v>
      </c>
      <c r="I1730" s="41" t="str">
        <f t="shared" si="145"/>
        <v/>
      </c>
      <c r="J1730" s="41">
        <f t="shared" si="146"/>
        <v>0</v>
      </c>
      <c r="K1730" s="41" t="str">
        <f t="shared" si="147"/>
        <v>erminée</v>
      </c>
      <c r="L1730" s="41" t="str">
        <f t="shared" si="148"/>
        <v/>
      </c>
    </row>
    <row r="1731" spans="1:12" ht="15.75" thickBot="1" x14ac:dyDescent="0.3">
      <c r="A1731" s="17" t="s">
        <v>740</v>
      </c>
      <c r="H1731" s="41">
        <f t="shared" si="144"/>
        <v>99</v>
      </c>
      <c r="I1731" s="41" t="str">
        <f t="shared" si="145"/>
        <v>#00000937</v>
      </c>
      <c r="J1731" s="41">
        <f t="shared" si="146"/>
        <v>9</v>
      </c>
      <c r="K1731" s="41" t="str">
        <f t="shared" si="147"/>
        <v xml:space="preserve">‎28‎/‎06‎/‎2017, ‎16‎:‎59‎:‎25 Vincent Bellanger vincent.bellanger@actemium.com 4 €60.00 </v>
      </c>
      <c r="L1731" s="41" t="str">
        <f t="shared" si="148"/>
        <v>‎28‎/‎06‎/‎2017</v>
      </c>
    </row>
    <row r="1732" spans="1:12" ht="15.75" thickBot="1" x14ac:dyDescent="0.3">
      <c r="A1732" s="16" t="s">
        <v>621</v>
      </c>
      <c r="H1732" s="41">
        <f t="shared" si="144"/>
        <v>8</v>
      </c>
      <c r="I1732" s="41" t="str">
        <f t="shared" si="145"/>
        <v/>
      </c>
      <c r="J1732" s="41">
        <f t="shared" si="146"/>
        <v>0</v>
      </c>
      <c r="K1732" s="41" t="str">
        <f t="shared" si="147"/>
        <v>erminée</v>
      </c>
      <c r="L1732" s="41" t="str">
        <f t="shared" si="148"/>
        <v/>
      </c>
    </row>
    <row r="1733" spans="1:12" ht="15.75" thickBot="1" x14ac:dyDescent="0.3">
      <c r="A1733" s="17" t="s">
        <v>741</v>
      </c>
      <c r="H1733" s="41">
        <f t="shared" si="144"/>
        <v>91</v>
      </c>
      <c r="I1733" s="41" t="str">
        <f t="shared" si="145"/>
        <v>#00000936</v>
      </c>
      <c r="J1733" s="41">
        <f t="shared" si="146"/>
        <v>9</v>
      </c>
      <c r="K1733" s="41" t="str">
        <f t="shared" si="147"/>
        <v xml:space="preserve">‎28‎/‎06‎/‎2017, ‎16‎:‎21‎:‎31 jean luc CEBE jean-luc.cebe@actemium.com 1 €60.00 </v>
      </c>
      <c r="L1733" s="41" t="str">
        <f t="shared" si="148"/>
        <v>‎28‎/‎06‎/‎2017</v>
      </c>
    </row>
    <row r="1734" spans="1:12" ht="15.75" thickBot="1" x14ac:dyDescent="0.3">
      <c r="A1734" s="16" t="s">
        <v>621</v>
      </c>
      <c r="H1734" s="41">
        <f t="shared" si="144"/>
        <v>8</v>
      </c>
      <c r="I1734" s="41" t="str">
        <f t="shared" si="145"/>
        <v/>
      </c>
      <c r="J1734" s="41">
        <f t="shared" si="146"/>
        <v>0</v>
      </c>
      <c r="K1734" s="41" t="str">
        <f t="shared" si="147"/>
        <v>erminée</v>
      </c>
      <c r="L1734" s="41" t="str">
        <f t="shared" si="148"/>
        <v/>
      </c>
    </row>
    <row r="1735" spans="1:12" ht="15.75" thickBot="1" x14ac:dyDescent="0.3">
      <c r="A1735" s="17" t="s">
        <v>742</v>
      </c>
      <c r="H1735" s="41">
        <f t="shared" si="144"/>
        <v>108</v>
      </c>
      <c r="I1735" s="41" t="str">
        <f t="shared" si="145"/>
        <v>#00000935</v>
      </c>
      <c r="J1735" s="41">
        <f t="shared" si="146"/>
        <v>9</v>
      </c>
      <c r="K1735" s="41" t="str">
        <f t="shared" si="147"/>
        <v xml:space="preserve">‎28‎/‎06‎/‎2017, ‎14‎:‎57‎:‎18 sanchez-clary eric eric.sanchez-clary.external@airbus.com 2 €42.96 </v>
      </c>
      <c r="L1735" s="41" t="str">
        <f t="shared" si="148"/>
        <v>‎28‎/‎06‎/‎2017</v>
      </c>
    </row>
    <row r="1736" spans="1:12" ht="15.75" thickBot="1" x14ac:dyDescent="0.3">
      <c r="A1736" s="16" t="s">
        <v>621</v>
      </c>
      <c r="H1736" s="41">
        <f t="shared" si="144"/>
        <v>8</v>
      </c>
      <c r="I1736" s="41" t="str">
        <f t="shared" si="145"/>
        <v/>
      </c>
      <c r="J1736" s="41">
        <f t="shared" si="146"/>
        <v>0</v>
      </c>
      <c r="K1736" s="41" t="str">
        <f t="shared" si="147"/>
        <v>erminée</v>
      </c>
      <c r="L1736" s="41" t="str">
        <f t="shared" si="148"/>
        <v/>
      </c>
    </row>
    <row r="1737" spans="1:12" ht="15.75" thickBot="1" x14ac:dyDescent="0.3">
      <c r="A1737" s="17" t="s">
        <v>743</v>
      </c>
      <c r="H1737" s="41">
        <f t="shared" si="144"/>
        <v>92</v>
      </c>
      <c r="I1737" s="41" t="str">
        <f t="shared" si="145"/>
        <v>#00000934</v>
      </c>
      <c r="J1737" s="41">
        <f t="shared" si="146"/>
        <v>9</v>
      </c>
      <c r="K1737" s="41" t="str">
        <f t="shared" si="147"/>
        <v xml:space="preserve">‎28‎/‎06‎/‎2017, ‎14‎:‎18‎:‎11 Cedric Reixach cedric.reixach@actemium.com 3 €0.00 </v>
      </c>
      <c r="L1737" s="41" t="str">
        <f t="shared" si="148"/>
        <v>‎28‎/‎06‎/‎2017</v>
      </c>
    </row>
    <row r="1738" spans="1:12" ht="15.75" thickBot="1" x14ac:dyDescent="0.3">
      <c r="A1738" s="16" t="s">
        <v>621</v>
      </c>
      <c r="H1738" s="41">
        <f t="shared" si="144"/>
        <v>8</v>
      </c>
      <c r="I1738" s="41" t="str">
        <f t="shared" si="145"/>
        <v/>
      </c>
      <c r="J1738" s="41">
        <f t="shared" si="146"/>
        <v>0</v>
      </c>
      <c r="K1738" s="41" t="str">
        <f t="shared" si="147"/>
        <v>erminée</v>
      </c>
      <c r="L1738" s="41" t="str">
        <f t="shared" si="148"/>
        <v/>
      </c>
    </row>
    <row r="1739" spans="1:12" ht="15.75" thickBot="1" x14ac:dyDescent="0.3">
      <c r="A1739" s="17" t="s">
        <v>744</v>
      </c>
      <c r="H1739" s="41">
        <f t="shared" si="144"/>
        <v>99</v>
      </c>
      <c r="I1739" s="41" t="str">
        <f t="shared" si="145"/>
        <v>#00000933</v>
      </c>
      <c r="J1739" s="41">
        <f t="shared" si="146"/>
        <v>9</v>
      </c>
      <c r="K1739" s="41" t="str">
        <f t="shared" si="147"/>
        <v xml:space="preserve">‎28‎/‎06‎/‎2017, ‎11‎:‎26‎:‎16 bruno frayssinhes bruno.frayssinhes@actemium.com 1 €16.88 </v>
      </c>
      <c r="L1739" s="41" t="str">
        <f t="shared" si="148"/>
        <v>‎28‎/‎06‎/‎2017</v>
      </c>
    </row>
    <row r="1740" spans="1:12" ht="15.75" thickBot="1" x14ac:dyDescent="0.3">
      <c r="A1740" s="16" t="s">
        <v>621</v>
      </c>
      <c r="H1740" s="41">
        <f t="shared" si="144"/>
        <v>8</v>
      </c>
      <c r="I1740" s="41" t="str">
        <f t="shared" si="145"/>
        <v/>
      </c>
      <c r="J1740" s="41">
        <f t="shared" si="146"/>
        <v>0</v>
      </c>
      <c r="K1740" s="41" t="str">
        <f t="shared" si="147"/>
        <v>erminée</v>
      </c>
      <c r="L1740" s="41" t="str">
        <f t="shared" si="148"/>
        <v/>
      </c>
    </row>
    <row r="1741" spans="1:12" ht="15.75" thickBot="1" x14ac:dyDescent="0.3">
      <c r="A1741" s="17" t="s">
        <v>745</v>
      </c>
      <c r="H1741" s="41">
        <f t="shared" si="144"/>
        <v>93</v>
      </c>
      <c r="I1741" s="41" t="str">
        <f t="shared" si="145"/>
        <v>#00000928</v>
      </c>
      <c r="J1741" s="41">
        <f t="shared" si="146"/>
        <v>9</v>
      </c>
      <c r="K1741" s="41" t="str">
        <f t="shared" si="147"/>
        <v xml:space="preserve">‎27‎/‎06‎/‎2017, ‎13‎:‎56‎:‎58 julien paumard julien.paumard@actemium.com 2 €44.16 </v>
      </c>
      <c r="L1741" s="41" t="str">
        <f t="shared" si="148"/>
        <v>‎27‎/‎06‎/‎2017</v>
      </c>
    </row>
    <row r="1742" spans="1:12" ht="15.75" thickBot="1" x14ac:dyDescent="0.3">
      <c r="A1742" s="16" t="s">
        <v>621</v>
      </c>
      <c r="H1742" s="41">
        <f t="shared" si="144"/>
        <v>8</v>
      </c>
      <c r="I1742" s="41" t="str">
        <f t="shared" si="145"/>
        <v/>
      </c>
      <c r="J1742" s="41">
        <f t="shared" si="146"/>
        <v>0</v>
      </c>
      <c r="K1742" s="41" t="str">
        <f t="shared" si="147"/>
        <v>erminée</v>
      </c>
      <c r="L1742" s="41" t="str">
        <f t="shared" si="148"/>
        <v/>
      </c>
    </row>
    <row r="1743" spans="1:12" ht="15.75" thickBot="1" x14ac:dyDescent="0.3">
      <c r="A1743" s="17" t="s">
        <v>746</v>
      </c>
      <c r="H1743" s="41">
        <f t="shared" si="144"/>
        <v>97</v>
      </c>
      <c r="I1743" s="41" t="str">
        <f t="shared" si="145"/>
        <v>#00000927</v>
      </c>
      <c r="J1743" s="41">
        <f t="shared" si="146"/>
        <v>9</v>
      </c>
      <c r="K1743" s="41" t="str">
        <f t="shared" si="147"/>
        <v xml:space="preserve">‎26‎/‎06‎/‎2017, ‎16‎:‎59‎:‎08 Emmanuel Grignon emmanuel.grignon@actemium.com 4 €68.66 </v>
      </c>
      <c r="L1743" s="41" t="str">
        <f t="shared" si="148"/>
        <v>‎26‎/‎06‎/‎2017</v>
      </c>
    </row>
    <row r="1744" spans="1:12" ht="15.75" thickBot="1" x14ac:dyDescent="0.3">
      <c r="A1744" s="16" t="s">
        <v>621</v>
      </c>
      <c r="H1744" s="41">
        <f t="shared" si="144"/>
        <v>8</v>
      </c>
      <c r="I1744" s="41" t="str">
        <f t="shared" si="145"/>
        <v/>
      </c>
      <c r="J1744" s="41">
        <f t="shared" si="146"/>
        <v>0</v>
      </c>
      <c r="K1744" s="41" t="str">
        <f t="shared" si="147"/>
        <v>erminée</v>
      </c>
      <c r="L1744" s="41" t="str">
        <f t="shared" si="148"/>
        <v/>
      </c>
    </row>
    <row r="1745" spans="1:12" ht="15.75" thickBot="1" x14ac:dyDescent="0.3">
      <c r="A1745" s="17" t="s">
        <v>747</v>
      </c>
      <c r="H1745" s="41">
        <f t="shared" si="144"/>
        <v>94</v>
      </c>
      <c r="I1745" s="41" t="str">
        <f t="shared" si="145"/>
        <v>#00000926</v>
      </c>
      <c r="J1745" s="41">
        <f t="shared" si="146"/>
        <v>9</v>
      </c>
      <c r="K1745" s="41" t="str">
        <f t="shared" si="147"/>
        <v xml:space="preserve">‎26‎/‎06‎/‎2017, ‎10‎:‎49‎:‎29 jean luc granier jean-luc.granier@merial.com 3 €0.00 </v>
      </c>
      <c r="L1745" s="41" t="str">
        <f t="shared" si="148"/>
        <v>‎26‎/‎06‎/‎2017</v>
      </c>
    </row>
    <row r="1746" spans="1:12" ht="15.75" thickBot="1" x14ac:dyDescent="0.3">
      <c r="A1746" s="16" t="s">
        <v>621</v>
      </c>
      <c r="H1746" s="41">
        <f t="shared" si="144"/>
        <v>8</v>
      </c>
      <c r="I1746" s="41" t="str">
        <f t="shared" si="145"/>
        <v/>
      </c>
      <c r="J1746" s="41">
        <f t="shared" si="146"/>
        <v>0</v>
      </c>
      <c r="K1746" s="41" t="str">
        <f t="shared" si="147"/>
        <v>erminée</v>
      </c>
      <c r="L1746" s="41" t="str">
        <f t="shared" si="148"/>
        <v/>
      </c>
    </row>
    <row r="1747" spans="1:12" ht="15.75" thickBot="1" x14ac:dyDescent="0.3">
      <c r="A1747" s="17" t="s">
        <v>748</v>
      </c>
      <c r="H1747" s="41">
        <f t="shared" si="144"/>
        <v>96</v>
      </c>
      <c r="I1747" s="41" t="str">
        <f t="shared" si="145"/>
        <v>#00000925</v>
      </c>
      <c r="J1747" s="41">
        <f t="shared" si="146"/>
        <v>9</v>
      </c>
      <c r="K1747" s="41" t="str">
        <f t="shared" si="147"/>
        <v xml:space="preserve">‎26‎/‎06‎/‎2017, ‎10‎:‎33‎:‎24 Tristan Calmelly tristan.calmelly@actemium.com 3 €3.71 </v>
      </c>
      <c r="L1747" s="41" t="str">
        <f t="shared" si="148"/>
        <v>‎26‎/‎06‎/‎2017</v>
      </c>
    </row>
    <row r="1748" spans="1:12" ht="15.75" thickBot="1" x14ac:dyDescent="0.3">
      <c r="A1748" s="16" t="s">
        <v>621</v>
      </c>
      <c r="H1748" s="41">
        <f t="shared" si="144"/>
        <v>8</v>
      </c>
      <c r="I1748" s="41" t="str">
        <f t="shared" si="145"/>
        <v/>
      </c>
      <c r="J1748" s="41">
        <f t="shared" si="146"/>
        <v>0</v>
      </c>
      <c r="K1748" s="41" t="str">
        <f t="shared" si="147"/>
        <v>erminée</v>
      </c>
      <c r="L1748" s="41" t="str">
        <f t="shared" si="148"/>
        <v/>
      </c>
    </row>
    <row r="1749" spans="1:12" ht="15.75" thickBot="1" x14ac:dyDescent="0.3">
      <c r="A1749" s="17" t="s">
        <v>749</v>
      </c>
      <c r="H1749" s="41">
        <f t="shared" si="144"/>
        <v>97</v>
      </c>
      <c r="I1749" s="41" t="str">
        <f t="shared" si="145"/>
        <v>#00000924</v>
      </c>
      <c r="J1749" s="41">
        <f t="shared" si="146"/>
        <v>9</v>
      </c>
      <c r="K1749" s="41" t="str">
        <f t="shared" si="147"/>
        <v xml:space="preserve">‎26‎/‎06‎/‎2017, ‎08‎:‎32‎:‎47 stephane mirouze stephane.mirouze@actemium.com 1 €11.26 </v>
      </c>
      <c r="L1749" s="41" t="str">
        <f t="shared" si="148"/>
        <v>‎26‎/‎06‎/‎2017</v>
      </c>
    </row>
    <row r="1750" spans="1:12" ht="15.75" thickBot="1" x14ac:dyDescent="0.3">
      <c r="A1750" s="16" t="s">
        <v>621</v>
      </c>
      <c r="H1750" s="41">
        <f t="shared" si="144"/>
        <v>8</v>
      </c>
      <c r="I1750" s="41" t="str">
        <f t="shared" si="145"/>
        <v/>
      </c>
      <c r="J1750" s="41">
        <f t="shared" si="146"/>
        <v>0</v>
      </c>
      <c r="K1750" s="41" t="str">
        <f t="shared" si="147"/>
        <v>erminée</v>
      </c>
      <c r="L1750" s="41" t="str">
        <f t="shared" si="148"/>
        <v/>
      </c>
    </row>
    <row r="1751" spans="1:12" ht="15.75" thickBot="1" x14ac:dyDescent="0.3">
      <c r="A1751" s="17" t="s">
        <v>750</v>
      </c>
      <c r="H1751" s="41">
        <f t="shared" si="144"/>
        <v>98</v>
      </c>
      <c r="I1751" s="41" t="str">
        <f t="shared" si="145"/>
        <v>#00000923</v>
      </c>
      <c r="J1751" s="41">
        <f t="shared" si="146"/>
        <v>9</v>
      </c>
      <c r="K1751" s="41" t="str">
        <f t="shared" si="147"/>
        <v xml:space="preserve">‎23‎/‎06‎/‎2017, ‎15‎:‎12‎:‎30 alexis tamowski alexis.tamowski@actemium.com 6 €1,204.00 </v>
      </c>
      <c r="L1751" s="41" t="str">
        <f t="shared" si="148"/>
        <v>‎23‎/‎06‎/‎2017</v>
      </c>
    </row>
    <row r="1752" spans="1:12" ht="15.75" thickBot="1" x14ac:dyDescent="0.3">
      <c r="A1752" s="16" t="s">
        <v>621</v>
      </c>
      <c r="H1752" s="41">
        <f t="shared" si="144"/>
        <v>8</v>
      </c>
      <c r="I1752" s="41" t="str">
        <f t="shared" si="145"/>
        <v/>
      </c>
      <c r="J1752" s="41">
        <f t="shared" si="146"/>
        <v>0</v>
      </c>
      <c r="K1752" s="41" t="str">
        <f t="shared" si="147"/>
        <v>erminée</v>
      </c>
      <c r="L1752" s="41" t="str">
        <f t="shared" si="148"/>
        <v/>
      </c>
    </row>
    <row r="1753" spans="1:12" ht="15.75" thickBot="1" x14ac:dyDescent="0.3">
      <c r="A1753" s="17" t="s">
        <v>751</v>
      </c>
      <c r="H1753" s="41">
        <f t="shared" si="144"/>
        <v>90</v>
      </c>
      <c r="I1753" s="41" t="str">
        <f t="shared" si="145"/>
        <v>#00000922</v>
      </c>
      <c r="J1753" s="41">
        <f t="shared" si="146"/>
        <v>9</v>
      </c>
      <c r="K1753" s="41" t="str">
        <f t="shared" si="147"/>
        <v xml:space="preserve">‎22‎/‎06‎/‎2017, ‎17‎:‎11‎:‎23 pascal garcia pascal.garcia@pioneer.com 1 €89.04 </v>
      </c>
      <c r="L1753" s="41" t="str">
        <f t="shared" si="148"/>
        <v>‎22‎/‎06‎/‎2017</v>
      </c>
    </row>
    <row r="1754" spans="1:12" ht="15.75" thickBot="1" x14ac:dyDescent="0.3">
      <c r="A1754" s="16" t="s">
        <v>621</v>
      </c>
      <c r="H1754" s="41">
        <f t="shared" si="144"/>
        <v>8</v>
      </c>
      <c r="I1754" s="41" t="str">
        <f t="shared" si="145"/>
        <v/>
      </c>
      <c r="J1754" s="41">
        <f t="shared" si="146"/>
        <v>0</v>
      </c>
      <c r="K1754" s="41" t="str">
        <f t="shared" si="147"/>
        <v>erminée</v>
      </c>
      <c r="L1754" s="41" t="str">
        <f t="shared" si="148"/>
        <v/>
      </c>
    </row>
    <row r="1755" spans="1:12" ht="15.75" thickBot="1" x14ac:dyDescent="0.3">
      <c r="A1755" s="17" t="s">
        <v>752</v>
      </c>
      <c r="H1755" s="41">
        <f t="shared" si="144"/>
        <v>97</v>
      </c>
      <c r="I1755" s="41" t="str">
        <f t="shared" si="145"/>
        <v>#00000921</v>
      </c>
      <c r="J1755" s="41">
        <f t="shared" si="146"/>
        <v>9</v>
      </c>
      <c r="K1755" s="41" t="str">
        <f t="shared" si="147"/>
        <v xml:space="preserve">‎21‎/‎06‎/‎2017, ‎11‎:‎02‎:‎14 stephane mirouze stephane.mirouze@actemium.com 2 €63.74 </v>
      </c>
      <c r="L1755" s="41" t="str">
        <f t="shared" si="148"/>
        <v>‎21‎/‎06‎/‎2017</v>
      </c>
    </row>
    <row r="1756" spans="1:12" ht="15.75" thickBot="1" x14ac:dyDescent="0.3">
      <c r="A1756" s="16" t="s">
        <v>621</v>
      </c>
      <c r="H1756" s="41">
        <f t="shared" ref="H1756:H1819" si="149">LEN(A1756)</f>
        <v>8</v>
      </c>
      <c r="I1756" s="41" t="str">
        <f t="shared" ref="I1756:I1819" si="150">IFERROR(MID(A1756,1,FIND(" ",A1756,1)-1),"")</f>
        <v/>
      </c>
      <c r="J1756" s="41">
        <f t="shared" ref="J1756:J1819" si="151">LEN(I1756)</f>
        <v>0</v>
      </c>
      <c r="K1756" s="41" t="str">
        <f t="shared" ref="K1756:K1819" si="152">RIGHT(A1756,H1756-J1756-1)</f>
        <v>erminée</v>
      </c>
      <c r="L1756" s="41" t="str">
        <f t="shared" ref="L1756:L1819" si="153">IFERROR(MID(K1756,1,FIND(",",K1756,1)-1),"")</f>
        <v/>
      </c>
    </row>
    <row r="1757" spans="1:12" ht="15.75" thickBot="1" x14ac:dyDescent="0.3">
      <c r="A1757" s="17" t="s">
        <v>753</v>
      </c>
      <c r="H1757" s="41">
        <f t="shared" si="149"/>
        <v>109</v>
      </c>
      <c r="I1757" s="41" t="str">
        <f t="shared" si="150"/>
        <v>#00000920</v>
      </c>
      <c r="J1757" s="41">
        <f t="shared" si="151"/>
        <v>9</v>
      </c>
      <c r="K1757" s="41" t="str">
        <f t="shared" si="152"/>
        <v xml:space="preserve">‎21‎/‎06‎/‎2017, ‎09‎:‎40‎:‎06 eric sanchez-clary eric.sanchez-clary.external@airbus.com 1 €159.30 </v>
      </c>
      <c r="L1757" s="41" t="str">
        <f t="shared" si="153"/>
        <v>‎21‎/‎06‎/‎2017</v>
      </c>
    </row>
    <row r="1758" spans="1:12" ht="15.75" thickBot="1" x14ac:dyDescent="0.3">
      <c r="A1758" s="16" t="s">
        <v>621</v>
      </c>
      <c r="H1758" s="41">
        <f t="shared" si="149"/>
        <v>8</v>
      </c>
      <c r="I1758" s="41" t="str">
        <f t="shared" si="150"/>
        <v/>
      </c>
      <c r="J1758" s="41">
        <f t="shared" si="151"/>
        <v>0</v>
      </c>
      <c r="K1758" s="41" t="str">
        <f t="shared" si="152"/>
        <v>erminée</v>
      </c>
      <c r="L1758" s="41" t="str">
        <f t="shared" si="153"/>
        <v/>
      </c>
    </row>
    <row r="1759" spans="1:12" ht="15.75" thickBot="1" x14ac:dyDescent="0.3">
      <c r="A1759" s="17" t="s">
        <v>754</v>
      </c>
      <c r="H1759" s="41">
        <f t="shared" si="149"/>
        <v>97</v>
      </c>
      <c r="I1759" s="41" t="str">
        <f t="shared" si="150"/>
        <v>#00000919</v>
      </c>
      <c r="J1759" s="41">
        <f t="shared" si="151"/>
        <v>9</v>
      </c>
      <c r="K1759" s="41" t="str">
        <f t="shared" si="152"/>
        <v xml:space="preserve">‎21‎/‎06‎/‎2017, ‎08‎:‎12‎:‎45 vincent davantes vincent.davantes@actemium.com 1 €60.00 </v>
      </c>
      <c r="L1759" s="41" t="str">
        <f t="shared" si="153"/>
        <v>‎21‎/‎06‎/‎2017</v>
      </c>
    </row>
    <row r="1760" spans="1:12" ht="15.75" thickBot="1" x14ac:dyDescent="0.3">
      <c r="A1760" s="16" t="s">
        <v>621</v>
      </c>
      <c r="H1760" s="41">
        <f t="shared" si="149"/>
        <v>8</v>
      </c>
      <c r="I1760" s="41" t="str">
        <f t="shared" si="150"/>
        <v/>
      </c>
      <c r="J1760" s="41">
        <f t="shared" si="151"/>
        <v>0</v>
      </c>
      <c r="K1760" s="41" t="str">
        <f t="shared" si="152"/>
        <v>erminée</v>
      </c>
      <c r="L1760" s="41" t="str">
        <f t="shared" si="153"/>
        <v/>
      </c>
    </row>
    <row r="1761" spans="1:12" ht="15.75" thickBot="1" x14ac:dyDescent="0.3">
      <c r="A1761" s="17" t="s">
        <v>755</v>
      </c>
      <c r="H1761" s="41">
        <f t="shared" si="149"/>
        <v>112</v>
      </c>
      <c r="I1761" s="41" t="str">
        <f t="shared" si="150"/>
        <v>#00000918</v>
      </c>
      <c r="J1761" s="41">
        <f t="shared" si="151"/>
        <v>9</v>
      </c>
      <c r="K1761" s="41" t="str">
        <f t="shared" si="152"/>
        <v xml:space="preserve">‎21‎/‎06‎/‎2017, ‎08‎:‎12‎:‎26 eric sanchez-clary eric.sanchez-clary.external@airbus.com 13 €2,680.94 </v>
      </c>
      <c r="L1761" s="41" t="str">
        <f t="shared" si="153"/>
        <v>‎21‎/‎06‎/‎2017</v>
      </c>
    </row>
    <row r="1762" spans="1:12" ht="15.75" thickBot="1" x14ac:dyDescent="0.3">
      <c r="A1762" s="16" t="s">
        <v>621</v>
      </c>
      <c r="H1762" s="41">
        <f t="shared" si="149"/>
        <v>8</v>
      </c>
      <c r="I1762" s="41" t="str">
        <f t="shared" si="150"/>
        <v/>
      </c>
      <c r="J1762" s="41">
        <f t="shared" si="151"/>
        <v>0</v>
      </c>
      <c r="K1762" s="41" t="str">
        <f t="shared" si="152"/>
        <v>erminée</v>
      </c>
      <c r="L1762" s="41" t="str">
        <f t="shared" si="153"/>
        <v/>
      </c>
    </row>
    <row r="1763" spans="1:12" ht="15.75" thickBot="1" x14ac:dyDescent="0.3">
      <c r="A1763" s="17" t="s">
        <v>756</v>
      </c>
      <c r="H1763" s="41">
        <f t="shared" si="149"/>
        <v>93</v>
      </c>
      <c r="I1763" s="41" t="str">
        <f t="shared" si="150"/>
        <v>#00000917</v>
      </c>
      <c r="J1763" s="41">
        <f t="shared" si="151"/>
        <v>9</v>
      </c>
      <c r="K1763" s="41" t="str">
        <f t="shared" si="152"/>
        <v xml:space="preserve">‎20‎/‎06‎/‎2017, ‎16‎:‎13‎:‎28 Cedric REIXACH cedric.reixach@actemium.com 4 €60.00 </v>
      </c>
      <c r="L1763" s="41" t="str">
        <f t="shared" si="153"/>
        <v>‎20‎/‎06‎/‎2017</v>
      </c>
    </row>
    <row r="1764" spans="1:12" ht="15.75" thickBot="1" x14ac:dyDescent="0.3">
      <c r="A1764" s="16" t="s">
        <v>621</v>
      </c>
      <c r="H1764" s="41">
        <f t="shared" si="149"/>
        <v>8</v>
      </c>
      <c r="I1764" s="41" t="str">
        <f t="shared" si="150"/>
        <v/>
      </c>
      <c r="J1764" s="41">
        <f t="shared" si="151"/>
        <v>0</v>
      </c>
      <c r="K1764" s="41" t="str">
        <f t="shared" si="152"/>
        <v>erminée</v>
      </c>
      <c r="L1764" s="41" t="str">
        <f t="shared" si="153"/>
        <v/>
      </c>
    </row>
    <row r="1765" spans="1:12" ht="15.75" thickBot="1" x14ac:dyDescent="0.3">
      <c r="A1765" s="17" t="s">
        <v>757</v>
      </c>
      <c r="H1765" s="41">
        <f t="shared" si="149"/>
        <v>90</v>
      </c>
      <c r="I1765" s="41" t="str">
        <f t="shared" si="150"/>
        <v>#00000916</v>
      </c>
      <c r="J1765" s="41">
        <f t="shared" si="151"/>
        <v>9</v>
      </c>
      <c r="K1765" s="41" t="str">
        <f t="shared" si="152"/>
        <v xml:space="preserve">‎20‎/‎06‎/‎2017, ‎11‎:‎17‎:‎42 KARINE BEDON karine.bedon@actemium.com 8 €858.08 </v>
      </c>
      <c r="L1765" s="41" t="str">
        <f t="shared" si="153"/>
        <v>‎20‎/‎06‎/‎2017</v>
      </c>
    </row>
    <row r="1766" spans="1:12" ht="15.75" thickBot="1" x14ac:dyDescent="0.3">
      <c r="A1766" s="16" t="s">
        <v>621</v>
      </c>
      <c r="H1766" s="41">
        <f t="shared" si="149"/>
        <v>8</v>
      </c>
      <c r="I1766" s="41" t="str">
        <f t="shared" si="150"/>
        <v/>
      </c>
      <c r="J1766" s="41">
        <f t="shared" si="151"/>
        <v>0</v>
      </c>
      <c r="K1766" s="41" t="str">
        <f t="shared" si="152"/>
        <v>erminée</v>
      </c>
      <c r="L1766" s="41" t="str">
        <f t="shared" si="153"/>
        <v/>
      </c>
    </row>
    <row r="1767" spans="1:12" ht="15.75" thickBot="1" x14ac:dyDescent="0.3">
      <c r="A1767" s="17" t="s">
        <v>758</v>
      </c>
      <c r="H1767" s="41">
        <f t="shared" si="149"/>
        <v>97</v>
      </c>
      <c r="I1767" s="41" t="str">
        <f t="shared" si="150"/>
        <v>#00000915</v>
      </c>
      <c r="J1767" s="41">
        <f t="shared" si="151"/>
        <v>9</v>
      </c>
      <c r="K1767" s="41" t="str">
        <f t="shared" si="152"/>
        <v xml:space="preserve">‎19‎/‎06‎/‎2017, ‎12‎:‎00‎:‎13 Emmanuel Grignon emmanuel.grignon@actemium.com 2 €60.00 </v>
      </c>
      <c r="L1767" s="41" t="str">
        <f t="shared" si="153"/>
        <v>‎19‎/‎06‎/‎2017</v>
      </c>
    </row>
    <row r="1768" spans="1:12" ht="15.75" thickBot="1" x14ac:dyDescent="0.3">
      <c r="A1768" s="16" t="s">
        <v>621</v>
      </c>
      <c r="H1768" s="41">
        <f t="shared" si="149"/>
        <v>8</v>
      </c>
      <c r="I1768" s="41" t="str">
        <f t="shared" si="150"/>
        <v/>
      </c>
      <c r="J1768" s="41">
        <f t="shared" si="151"/>
        <v>0</v>
      </c>
      <c r="K1768" s="41" t="str">
        <f t="shared" si="152"/>
        <v>erminée</v>
      </c>
      <c r="L1768" s="41" t="str">
        <f t="shared" si="153"/>
        <v/>
      </c>
    </row>
    <row r="1769" spans="1:12" ht="15.75" thickBot="1" x14ac:dyDescent="0.3">
      <c r="A1769" s="17" t="s">
        <v>759</v>
      </c>
      <c r="H1769" s="41">
        <f t="shared" si="149"/>
        <v>91</v>
      </c>
      <c r="I1769" s="41" t="str">
        <f t="shared" si="150"/>
        <v>#00000914</v>
      </c>
      <c r="J1769" s="41">
        <f t="shared" si="151"/>
        <v>9</v>
      </c>
      <c r="K1769" s="41" t="str">
        <f t="shared" si="152"/>
        <v xml:space="preserve">‎15‎/‎06‎/‎2017, ‎08‎:‎25‎:‎36 Jean-luc CEBE jean-luc.cebe@actemium.com 1 €11.26 </v>
      </c>
      <c r="L1769" s="41" t="str">
        <f t="shared" si="153"/>
        <v>‎15‎/‎06‎/‎2017</v>
      </c>
    </row>
    <row r="1770" spans="1:12" ht="15.75" thickBot="1" x14ac:dyDescent="0.3">
      <c r="A1770" s="16" t="s">
        <v>621</v>
      </c>
      <c r="H1770" s="41">
        <f t="shared" si="149"/>
        <v>8</v>
      </c>
      <c r="I1770" s="41" t="str">
        <f t="shared" si="150"/>
        <v/>
      </c>
      <c r="J1770" s="41">
        <f t="shared" si="151"/>
        <v>0</v>
      </c>
      <c r="K1770" s="41" t="str">
        <f t="shared" si="152"/>
        <v>erminée</v>
      </c>
      <c r="L1770" s="41" t="str">
        <f t="shared" si="153"/>
        <v/>
      </c>
    </row>
    <row r="1771" spans="1:12" ht="15.75" thickBot="1" x14ac:dyDescent="0.3">
      <c r="A1771" s="17" t="s">
        <v>760</v>
      </c>
      <c r="H1771" s="41">
        <f t="shared" si="149"/>
        <v>96</v>
      </c>
      <c r="I1771" s="41" t="str">
        <f t="shared" si="150"/>
        <v>#00000913</v>
      </c>
      <c r="J1771" s="41">
        <f t="shared" si="151"/>
        <v>9</v>
      </c>
      <c r="K1771" s="41" t="str">
        <f t="shared" si="152"/>
        <v xml:space="preserve">‎14‎/‎06‎/‎2017, ‎15‎:‎31‎:‎09 bruno frayssinhes pascal.garcia@pioneer.com 11 €612.96 </v>
      </c>
      <c r="L1771" s="41" t="str">
        <f t="shared" si="153"/>
        <v>‎14‎/‎06‎/‎2017</v>
      </c>
    </row>
    <row r="1772" spans="1:12" ht="15.75" thickBot="1" x14ac:dyDescent="0.3">
      <c r="A1772" s="16" t="s">
        <v>621</v>
      </c>
      <c r="H1772" s="41">
        <f t="shared" si="149"/>
        <v>8</v>
      </c>
      <c r="I1772" s="41" t="str">
        <f t="shared" si="150"/>
        <v/>
      </c>
      <c r="J1772" s="41">
        <f t="shared" si="151"/>
        <v>0</v>
      </c>
      <c r="K1772" s="41" t="str">
        <f t="shared" si="152"/>
        <v>erminée</v>
      </c>
      <c r="L1772" s="41" t="str">
        <f t="shared" si="153"/>
        <v/>
      </c>
    </row>
    <row r="1773" spans="1:12" ht="15.75" thickBot="1" x14ac:dyDescent="0.3">
      <c r="A1773" s="17" t="s">
        <v>761</v>
      </c>
      <c r="H1773" s="41">
        <f t="shared" si="149"/>
        <v>93</v>
      </c>
      <c r="I1773" s="41" t="str">
        <f t="shared" si="150"/>
        <v>#00000912</v>
      </c>
      <c r="J1773" s="41">
        <f t="shared" si="151"/>
        <v>9</v>
      </c>
      <c r="K1773" s="41" t="str">
        <f t="shared" si="152"/>
        <v xml:space="preserve">‎14‎/‎06‎/‎2017, ‎09‎:‎03‎:‎09 Vincent PASCAL vincent.pascal@actemium.com 1 €90.30 </v>
      </c>
      <c r="L1773" s="41" t="str">
        <f t="shared" si="153"/>
        <v>‎14‎/‎06‎/‎2017</v>
      </c>
    </row>
    <row r="1774" spans="1:12" ht="15.75" thickBot="1" x14ac:dyDescent="0.3">
      <c r="A1774" s="16" t="s">
        <v>621</v>
      </c>
      <c r="H1774" s="41">
        <f t="shared" si="149"/>
        <v>8</v>
      </c>
      <c r="I1774" s="41" t="str">
        <f t="shared" si="150"/>
        <v/>
      </c>
      <c r="J1774" s="41">
        <f t="shared" si="151"/>
        <v>0</v>
      </c>
      <c r="K1774" s="41" t="str">
        <f t="shared" si="152"/>
        <v>erminée</v>
      </c>
      <c r="L1774" s="41" t="str">
        <f t="shared" si="153"/>
        <v/>
      </c>
    </row>
    <row r="1775" spans="1:12" ht="15.75" thickBot="1" x14ac:dyDescent="0.3">
      <c r="A1775" s="17" t="s">
        <v>762</v>
      </c>
      <c r="H1775" s="41">
        <f t="shared" si="149"/>
        <v>89</v>
      </c>
      <c r="I1775" s="41" t="str">
        <f t="shared" si="150"/>
        <v>#00000911</v>
      </c>
      <c r="J1775" s="41">
        <f t="shared" si="151"/>
        <v>9</v>
      </c>
      <c r="K1775" s="41" t="str">
        <f t="shared" si="152"/>
        <v xml:space="preserve">‎13‎/‎06‎/‎2017, ‎19‎:‎51‎:‎01 Romain Vidoni romain.vidoni@gmail.com 3 €192.67 </v>
      </c>
      <c r="L1775" s="41" t="str">
        <f t="shared" si="153"/>
        <v>‎13‎/‎06‎/‎2017</v>
      </c>
    </row>
    <row r="1776" spans="1:12" ht="15.75" thickBot="1" x14ac:dyDescent="0.3">
      <c r="A1776" s="16" t="s">
        <v>621</v>
      </c>
      <c r="H1776" s="41">
        <f t="shared" si="149"/>
        <v>8</v>
      </c>
      <c r="I1776" s="41" t="str">
        <f t="shared" si="150"/>
        <v/>
      </c>
      <c r="J1776" s="41">
        <f t="shared" si="151"/>
        <v>0</v>
      </c>
      <c r="K1776" s="41" t="str">
        <f t="shared" si="152"/>
        <v>erminée</v>
      </c>
      <c r="L1776" s="41" t="str">
        <f t="shared" si="153"/>
        <v/>
      </c>
    </row>
    <row r="1777" spans="1:12" ht="15.75" thickBot="1" x14ac:dyDescent="0.3">
      <c r="A1777" s="17" t="s">
        <v>763</v>
      </c>
      <c r="H1777" s="41">
        <f t="shared" si="149"/>
        <v>105</v>
      </c>
      <c r="I1777" s="41" t="str">
        <f t="shared" si="150"/>
        <v>#00000910</v>
      </c>
      <c r="J1777" s="41">
        <f t="shared" si="151"/>
        <v>9</v>
      </c>
      <c r="K1777" s="41" t="str">
        <f t="shared" si="152"/>
        <v xml:space="preserve">‎13‎/‎06‎/‎2017, ‎14‎:‎18‎:‎33 lelia boscolo lelia.boscolo.external@vinci-energies.net 2 €0.00 </v>
      </c>
      <c r="L1777" s="41" t="str">
        <f t="shared" si="153"/>
        <v>‎13‎/‎06‎/‎2017</v>
      </c>
    </row>
    <row r="1778" spans="1:12" ht="15.75" thickBot="1" x14ac:dyDescent="0.3">
      <c r="A1778" s="16" t="s">
        <v>621</v>
      </c>
      <c r="H1778" s="41">
        <f t="shared" si="149"/>
        <v>8</v>
      </c>
      <c r="I1778" s="41" t="str">
        <f t="shared" si="150"/>
        <v/>
      </c>
      <c r="J1778" s="41">
        <f t="shared" si="151"/>
        <v>0</v>
      </c>
      <c r="K1778" s="41" t="str">
        <f t="shared" si="152"/>
        <v>erminée</v>
      </c>
      <c r="L1778" s="41" t="str">
        <f t="shared" si="153"/>
        <v/>
      </c>
    </row>
    <row r="1779" spans="1:12" ht="15.75" thickBot="1" x14ac:dyDescent="0.3">
      <c r="A1779" s="17" t="s">
        <v>764</v>
      </c>
      <c r="H1779" s="41">
        <f t="shared" si="149"/>
        <v>97</v>
      </c>
      <c r="I1779" s="41" t="str">
        <f t="shared" si="150"/>
        <v>#00000909</v>
      </c>
      <c r="J1779" s="41">
        <f t="shared" si="151"/>
        <v>9</v>
      </c>
      <c r="K1779" s="41" t="str">
        <f t="shared" si="152"/>
        <v xml:space="preserve">‎12‎/‎06‎/‎2017, ‎14‎:‎43‎:‎59 maxime sandré maxime.sandre.external@airbus.com 2 €0.00 </v>
      </c>
      <c r="L1779" s="41" t="str">
        <f t="shared" si="153"/>
        <v>‎12‎/‎06‎/‎2017</v>
      </c>
    </row>
    <row r="1780" spans="1:12" ht="15.75" thickBot="1" x14ac:dyDescent="0.3">
      <c r="A1780" s="16" t="s">
        <v>621</v>
      </c>
      <c r="H1780" s="41">
        <f t="shared" si="149"/>
        <v>8</v>
      </c>
      <c r="I1780" s="41" t="str">
        <f t="shared" si="150"/>
        <v/>
      </c>
      <c r="J1780" s="41">
        <f t="shared" si="151"/>
        <v>0</v>
      </c>
      <c r="K1780" s="41" t="str">
        <f t="shared" si="152"/>
        <v>erminée</v>
      </c>
      <c r="L1780" s="41" t="str">
        <f t="shared" si="153"/>
        <v/>
      </c>
    </row>
    <row r="1781" spans="1:12" ht="15.75" thickBot="1" x14ac:dyDescent="0.3">
      <c r="A1781" s="17" t="s">
        <v>765</v>
      </c>
      <c r="H1781" s="41">
        <f t="shared" si="149"/>
        <v>104</v>
      </c>
      <c r="I1781" s="41" t="str">
        <f t="shared" si="150"/>
        <v>#00000908</v>
      </c>
      <c r="J1781" s="41">
        <f t="shared" si="151"/>
        <v>9</v>
      </c>
      <c r="K1781" s="41" t="str">
        <f t="shared" si="152"/>
        <v xml:space="preserve">‎12‎/‎06‎/‎2017, ‎12‎:‎18‎:‎43 alexandre mourembles alexandre.mourembles@actemium.com 4 €0.00 </v>
      </c>
      <c r="L1781" s="41" t="str">
        <f t="shared" si="153"/>
        <v>‎12‎/‎06‎/‎2017</v>
      </c>
    </row>
    <row r="1782" spans="1:12" ht="15.75" thickBot="1" x14ac:dyDescent="0.3">
      <c r="A1782" s="16" t="s">
        <v>621</v>
      </c>
      <c r="H1782" s="41">
        <f t="shared" si="149"/>
        <v>8</v>
      </c>
      <c r="I1782" s="41" t="str">
        <f t="shared" si="150"/>
        <v/>
      </c>
      <c r="J1782" s="41">
        <f t="shared" si="151"/>
        <v>0</v>
      </c>
      <c r="K1782" s="41" t="str">
        <f t="shared" si="152"/>
        <v>erminée</v>
      </c>
      <c r="L1782" s="41" t="str">
        <f t="shared" si="153"/>
        <v/>
      </c>
    </row>
    <row r="1783" spans="1:12" ht="15.75" thickBot="1" x14ac:dyDescent="0.3">
      <c r="A1783" s="17" t="s">
        <v>766</v>
      </c>
      <c r="H1783" s="41">
        <f t="shared" si="149"/>
        <v>85</v>
      </c>
      <c r="I1783" s="41" t="str">
        <f t="shared" si="150"/>
        <v>#00000907</v>
      </c>
      <c r="J1783" s="41">
        <f t="shared" si="151"/>
        <v>9</v>
      </c>
      <c r="K1783" s="41" t="str">
        <f t="shared" si="152"/>
        <v xml:space="preserve">‎09‎/‎06‎/‎2017, ‎11‎:‎44‎:‎53 job FILIPE job.filipe@actemium.com 1 €52.79 </v>
      </c>
      <c r="L1783" s="41" t="str">
        <f t="shared" si="153"/>
        <v>‎09‎/‎06‎/‎2017</v>
      </c>
    </row>
    <row r="1784" spans="1:12" ht="15.75" thickBot="1" x14ac:dyDescent="0.3">
      <c r="A1784" s="16" t="s">
        <v>621</v>
      </c>
      <c r="H1784" s="41">
        <f t="shared" si="149"/>
        <v>8</v>
      </c>
      <c r="I1784" s="41" t="str">
        <f t="shared" si="150"/>
        <v/>
      </c>
      <c r="J1784" s="41">
        <f t="shared" si="151"/>
        <v>0</v>
      </c>
      <c r="K1784" s="41" t="str">
        <f t="shared" si="152"/>
        <v>erminée</v>
      </c>
      <c r="L1784" s="41" t="str">
        <f t="shared" si="153"/>
        <v/>
      </c>
    </row>
    <row r="1785" spans="1:12" ht="15.75" thickBot="1" x14ac:dyDescent="0.3">
      <c r="A1785" s="17" t="s">
        <v>767</v>
      </c>
      <c r="H1785" s="41">
        <f t="shared" si="149"/>
        <v>84</v>
      </c>
      <c r="I1785" s="41" t="str">
        <f t="shared" si="150"/>
        <v>#00000906</v>
      </c>
      <c r="J1785" s="41">
        <f t="shared" si="151"/>
        <v>9</v>
      </c>
      <c r="K1785" s="41" t="str">
        <f t="shared" si="152"/>
        <v xml:space="preserve">‎09‎/‎06‎/‎2017, ‎11‎:‎42‎:‎25 job FILIPE job.filipe@actemium.com 2 €0.00 </v>
      </c>
      <c r="L1785" s="41" t="str">
        <f t="shared" si="153"/>
        <v>‎09‎/‎06‎/‎2017</v>
      </c>
    </row>
    <row r="1786" spans="1:12" ht="15.75" thickBot="1" x14ac:dyDescent="0.3">
      <c r="A1786" s="16" t="s">
        <v>621</v>
      </c>
      <c r="H1786" s="41">
        <f t="shared" si="149"/>
        <v>8</v>
      </c>
      <c r="I1786" s="41" t="str">
        <f t="shared" si="150"/>
        <v/>
      </c>
      <c r="J1786" s="41">
        <f t="shared" si="151"/>
        <v>0</v>
      </c>
      <c r="K1786" s="41" t="str">
        <f t="shared" si="152"/>
        <v>erminée</v>
      </c>
      <c r="L1786" s="41" t="str">
        <f t="shared" si="153"/>
        <v/>
      </c>
    </row>
    <row r="1787" spans="1:12" ht="15.75" thickBot="1" x14ac:dyDescent="0.3">
      <c r="A1787" s="17" t="s">
        <v>768</v>
      </c>
      <c r="H1787" s="41">
        <f t="shared" si="149"/>
        <v>85</v>
      </c>
      <c r="I1787" s="41" t="str">
        <f t="shared" si="150"/>
        <v>#00000905</v>
      </c>
      <c r="J1787" s="41">
        <f t="shared" si="151"/>
        <v>9</v>
      </c>
      <c r="K1787" s="41" t="str">
        <f t="shared" si="152"/>
        <v xml:space="preserve">‎09‎/‎06‎/‎2017, ‎11‎:‎05‎:‎25 JOB FILIPE job.filipe@actemium.com 1 €48.91 </v>
      </c>
      <c r="L1787" s="41" t="str">
        <f t="shared" si="153"/>
        <v>‎09‎/‎06‎/‎2017</v>
      </c>
    </row>
    <row r="1788" spans="1:12" ht="15.75" thickBot="1" x14ac:dyDescent="0.3">
      <c r="A1788" s="16" t="s">
        <v>621</v>
      </c>
      <c r="H1788" s="41">
        <f t="shared" si="149"/>
        <v>8</v>
      </c>
      <c r="I1788" s="41" t="str">
        <f t="shared" si="150"/>
        <v/>
      </c>
      <c r="J1788" s="41">
        <f t="shared" si="151"/>
        <v>0</v>
      </c>
      <c r="K1788" s="41" t="str">
        <f t="shared" si="152"/>
        <v>erminée</v>
      </c>
      <c r="L1788" s="41" t="str">
        <f t="shared" si="153"/>
        <v/>
      </c>
    </row>
    <row r="1789" spans="1:12" ht="15.75" thickBot="1" x14ac:dyDescent="0.3">
      <c r="A1789" s="17" t="s">
        <v>769</v>
      </c>
      <c r="H1789" s="41">
        <f t="shared" si="149"/>
        <v>97</v>
      </c>
      <c r="I1789" s="41" t="str">
        <f t="shared" si="150"/>
        <v>#00000904</v>
      </c>
      <c r="J1789" s="41">
        <f t="shared" si="151"/>
        <v>9</v>
      </c>
      <c r="K1789" s="41" t="str">
        <f t="shared" si="152"/>
        <v xml:space="preserve">‎08‎/‎06‎/‎2017, ‎11‎:‎52‎:‎54 lelia boscolo lelia.boscolo.external@airbus.com 1 €0.00 </v>
      </c>
      <c r="L1789" s="41" t="str">
        <f t="shared" si="153"/>
        <v>‎08‎/‎06‎/‎2017</v>
      </c>
    </row>
    <row r="1790" spans="1:12" ht="15.75" thickBot="1" x14ac:dyDescent="0.3">
      <c r="A1790" s="16" t="s">
        <v>621</v>
      </c>
      <c r="H1790" s="41">
        <f t="shared" si="149"/>
        <v>8</v>
      </c>
      <c r="I1790" s="41" t="str">
        <f t="shared" si="150"/>
        <v/>
      </c>
      <c r="J1790" s="41">
        <f t="shared" si="151"/>
        <v>0</v>
      </c>
      <c r="K1790" s="41" t="str">
        <f t="shared" si="152"/>
        <v>erminée</v>
      </c>
      <c r="L1790" s="41" t="str">
        <f t="shared" si="153"/>
        <v/>
      </c>
    </row>
    <row r="1791" spans="1:12" ht="15.75" thickBot="1" x14ac:dyDescent="0.3">
      <c r="A1791" s="17" t="s">
        <v>770</v>
      </c>
      <c r="H1791" s="41">
        <f t="shared" si="149"/>
        <v>87</v>
      </c>
      <c r="I1791" s="41" t="str">
        <f t="shared" si="150"/>
        <v>#00000903</v>
      </c>
      <c r="J1791" s="41">
        <f t="shared" si="151"/>
        <v>9</v>
      </c>
      <c r="K1791" s="41" t="str">
        <f t="shared" si="152"/>
        <v xml:space="preserve">‎08‎/‎06‎/‎2017, ‎09‎:‎45‎:‎27 Marc Detraz marc.detraz@actemium.com 1 €45.67 </v>
      </c>
      <c r="L1791" s="41" t="str">
        <f t="shared" si="153"/>
        <v>‎08‎/‎06‎/‎2017</v>
      </c>
    </row>
    <row r="1792" spans="1:12" ht="15.75" thickBot="1" x14ac:dyDescent="0.3">
      <c r="A1792" s="16" t="s">
        <v>621</v>
      </c>
      <c r="H1792" s="41">
        <f t="shared" si="149"/>
        <v>8</v>
      </c>
      <c r="I1792" s="41" t="str">
        <f t="shared" si="150"/>
        <v/>
      </c>
      <c r="J1792" s="41">
        <f t="shared" si="151"/>
        <v>0</v>
      </c>
      <c r="K1792" s="41" t="str">
        <f t="shared" si="152"/>
        <v>erminée</v>
      </c>
      <c r="L1792" s="41" t="str">
        <f t="shared" si="153"/>
        <v/>
      </c>
    </row>
    <row r="1793" spans="1:12" ht="15.75" thickBot="1" x14ac:dyDescent="0.3">
      <c r="A1793" s="17" t="s">
        <v>771</v>
      </c>
      <c r="H1793" s="41">
        <f t="shared" si="149"/>
        <v>91</v>
      </c>
      <c r="I1793" s="41" t="str">
        <f t="shared" si="150"/>
        <v>#00000902</v>
      </c>
      <c r="J1793" s="41">
        <f t="shared" si="151"/>
        <v>9</v>
      </c>
      <c r="K1793" s="41" t="str">
        <f t="shared" si="152"/>
        <v xml:space="preserve">‎07‎/‎06‎/‎2017, ‎15‎:‎45‎:‎34 Jean Luc CEBE jean-luc.cebe@actemium.com 3 €46.00 </v>
      </c>
      <c r="L1793" s="41" t="str">
        <f t="shared" si="153"/>
        <v>‎07‎/‎06‎/‎2017</v>
      </c>
    </row>
    <row r="1794" spans="1:12" ht="15.75" thickBot="1" x14ac:dyDescent="0.3">
      <c r="A1794" s="16" t="s">
        <v>621</v>
      </c>
      <c r="H1794" s="41">
        <f t="shared" si="149"/>
        <v>8</v>
      </c>
      <c r="I1794" s="41" t="str">
        <f t="shared" si="150"/>
        <v/>
      </c>
      <c r="J1794" s="41">
        <f t="shared" si="151"/>
        <v>0</v>
      </c>
      <c r="K1794" s="41" t="str">
        <f t="shared" si="152"/>
        <v>erminée</v>
      </c>
      <c r="L1794" s="41" t="str">
        <f t="shared" si="153"/>
        <v/>
      </c>
    </row>
    <row r="1795" spans="1:12" ht="15.75" thickBot="1" x14ac:dyDescent="0.3">
      <c r="A1795" s="17" t="s">
        <v>772</v>
      </c>
      <c r="H1795" s="41">
        <f t="shared" si="149"/>
        <v>92</v>
      </c>
      <c r="I1795" s="41" t="str">
        <f t="shared" si="150"/>
        <v>#00000901</v>
      </c>
      <c r="J1795" s="41">
        <f t="shared" si="151"/>
        <v>9</v>
      </c>
      <c r="K1795" s="41" t="str">
        <f t="shared" si="152"/>
        <v xml:space="preserve">‎07‎/‎06‎/‎2017, ‎07‎:‎52‎:‎35 fabien gayraud fabien.gayraud@actemium.com 2 €0.00 </v>
      </c>
      <c r="L1795" s="41" t="str">
        <f t="shared" si="153"/>
        <v>‎07‎/‎06‎/‎2017</v>
      </c>
    </row>
    <row r="1796" spans="1:12" ht="15.75" thickBot="1" x14ac:dyDescent="0.3">
      <c r="A1796" s="16" t="s">
        <v>621</v>
      </c>
      <c r="H1796" s="41">
        <f t="shared" si="149"/>
        <v>8</v>
      </c>
      <c r="I1796" s="41" t="str">
        <f t="shared" si="150"/>
        <v/>
      </c>
      <c r="J1796" s="41">
        <f t="shared" si="151"/>
        <v>0</v>
      </c>
      <c r="K1796" s="41" t="str">
        <f t="shared" si="152"/>
        <v>erminée</v>
      </c>
      <c r="L1796" s="41" t="str">
        <f t="shared" si="153"/>
        <v/>
      </c>
    </row>
    <row r="1797" spans="1:12" ht="15.75" thickBot="1" x14ac:dyDescent="0.3">
      <c r="A1797" s="17" t="s">
        <v>773</v>
      </c>
      <c r="H1797" s="41">
        <f t="shared" si="149"/>
        <v>93</v>
      </c>
      <c r="I1797" s="41" t="str">
        <f t="shared" si="150"/>
        <v>#00000900</v>
      </c>
      <c r="J1797" s="41">
        <f t="shared" si="151"/>
        <v>9</v>
      </c>
      <c r="K1797" s="41" t="str">
        <f t="shared" si="152"/>
        <v xml:space="preserve">‎07‎/‎06‎/‎2017, ‎07‎:‎48‎:‎55 fabien gayraud fabien.gayraud@actemium.com 1 €77.40 </v>
      </c>
      <c r="L1797" s="41" t="str">
        <f t="shared" si="153"/>
        <v>‎07‎/‎06‎/‎2017</v>
      </c>
    </row>
    <row r="1798" spans="1:12" ht="15.75" thickBot="1" x14ac:dyDescent="0.3">
      <c r="A1798" s="16" t="s">
        <v>621</v>
      </c>
      <c r="H1798" s="41">
        <f t="shared" si="149"/>
        <v>8</v>
      </c>
      <c r="I1798" s="41" t="str">
        <f t="shared" si="150"/>
        <v/>
      </c>
      <c r="J1798" s="41">
        <f t="shared" si="151"/>
        <v>0</v>
      </c>
      <c r="K1798" s="41" t="str">
        <f t="shared" si="152"/>
        <v>erminée</v>
      </c>
      <c r="L1798" s="41" t="str">
        <f t="shared" si="153"/>
        <v/>
      </c>
    </row>
    <row r="1799" spans="1:12" ht="15.75" thickBot="1" x14ac:dyDescent="0.3">
      <c r="A1799" s="17" t="s">
        <v>774</v>
      </c>
      <c r="H1799" s="41">
        <f t="shared" si="149"/>
        <v>104</v>
      </c>
      <c r="I1799" s="41" t="str">
        <f t="shared" si="150"/>
        <v>#00000899</v>
      </c>
      <c r="J1799" s="41">
        <f t="shared" si="151"/>
        <v>9</v>
      </c>
      <c r="K1799" s="41" t="str">
        <f t="shared" si="152"/>
        <v xml:space="preserve">‎02‎/‎06‎/‎2017, ‎10‎:‎13‎:‎24 ALEXANDRE MOUREMBLES alexandre.mourembles@actemium.com 2 €0.00 </v>
      </c>
      <c r="L1799" s="41" t="str">
        <f t="shared" si="153"/>
        <v>‎02‎/‎06‎/‎2017</v>
      </c>
    </row>
    <row r="1800" spans="1:12" ht="15.75" thickBot="1" x14ac:dyDescent="0.3">
      <c r="A1800" s="16" t="s">
        <v>621</v>
      </c>
      <c r="H1800" s="41">
        <f t="shared" si="149"/>
        <v>8</v>
      </c>
      <c r="I1800" s="41" t="str">
        <f t="shared" si="150"/>
        <v/>
      </c>
      <c r="J1800" s="41">
        <f t="shared" si="151"/>
        <v>0</v>
      </c>
      <c r="K1800" s="41" t="str">
        <f t="shared" si="152"/>
        <v>erminée</v>
      </c>
      <c r="L1800" s="41" t="str">
        <f t="shared" si="153"/>
        <v/>
      </c>
    </row>
    <row r="1801" spans="1:12" ht="15.75" thickBot="1" x14ac:dyDescent="0.3">
      <c r="A1801" s="17" t="s">
        <v>775</v>
      </c>
      <c r="H1801" s="41">
        <f t="shared" si="149"/>
        <v>97</v>
      </c>
      <c r="I1801" s="41" t="str">
        <f t="shared" si="150"/>
        <v>#00000898</v>
      </c>
      <c r="J1801" s="41">
        <f t="shared" si="151"/>
        <v>9</v>
      </c>
      <c r="K1801" s="41" t="str">
        <f t="shared" si="152"/>
        <v xml:space="preserve">‎02‎/‎06‎/‎2017, ‎09‎:‎20‎:‎42 lelia boscolo lelia.boscolo.external@airbus.com 3 €0.00 </v>
      </c>
      <c r="L1801" s="41" t="str">
        <f t="shared" si="153"/>
        <v>‎02‎/‎06‎/‎2017</v>
      </c>
    </row>
    <row r="1802" spans="1:12" ht="15.75" thickBot="1" x14ac:dyDescent="0.3">
      <c r="A1802" s="16" t="s">
        <v>621</v>
      </c>
      <c r="H1802" s="41">
        <f t="shared" si="149"/>
        <v>8</v>
      </c>
      <c r="I1802" s="41" t="str">
        <f t="shared" si="150"/>
        <v/>
      </c>
      <c r="J1802" s="41">
        <f t="shared" si="151"/>
        <v>0</v>
      </c>
      <c r="K1802" s="41" t="str">
        <f t="shared" si="152"/>
        <v>erminée</v>
      </c>
      <c r="L1802" s="41" t="str">
        <f t="shared" si="153"/>
        <v/>
      </c>
    </row>
    <row r="1803" spans="1:12" ht="15.75" thickBot="1" x14ac:dyDescent="0.3">
      <c r="A1803" s="17" t="s">
        <v>776</v>
      </c>
      <c r="H1803" s="41">
        <f t="shared" si="149"/>
        <v>93</v>
      </c>
      <c r="I1803" s="41" t="str">
        <f t="shared" si="150"/>
        <v>#00000897</v>
      </c>
      <c r="J1803" s="41">
        <f t="shared" si="151"/>
        <v>9</v>
      </c>
      <c r="K1803" s="41" t="str">
        <f t="shared" si="152"/>
        <v xml:space="preserve">‎02‎/‎06‎/‎2017, ‎07‎:‎11‎:‎23 Romain VERGNES romain.vergnes@actemium.com 1 €60.00 </v>
      </c>
      <c r="L1803" s="41" t="str">
        <f t="shared" si="153"/>
        <v>‎02‎/‎06‎/‎2017</v>
      </c>
    </row>
    <row r="1804" spans="1:12" ht="15.75" thickBot="1" x14ac:dyDescent="0.3">
      <c r="A1804" s="16" t="s">
        <v>621</v>
      </c>
      <c r="H1804" s="41">
        <f t="shared" si="149"/>
        <v>8</v>
      </c>
      <c r="I1804" s="41" t="str">
        <f t="shared" si="150"/>
        <v/>
      </c>
      <c r="J1804" s="41">
        <f t="shared" si="151"/>
        <v>0</v>
      </c>
      <c r="K1804" s="41" t="str">
        <f t="shared" si="152"/>
        <v>erminée</v>
      </c>
      <c r="L1804" s="41" t="str">
        <f t="shared" si="153"/>
        <v/>
      </c>
    </row>
    <row r="1805" spans="1:12" ht="15.75" thickBot="1" x14ac:dyDescent="0.3">
      <c r="A1805" s="17" t="s">
        <v>777</v>
      </c>
      <c r="H1805" s="41">
        <f t="shared" si="149"/>
        <v>94</v>
      </c>
      <c r="I1805" s="41" t="str">
        <f t="shared" si="150"/>
        <v>#00000896</v>
      </c>
      <c r="J1805" s="41">
        <f t="shared" si="151"/>
        <v>9</v>
      </c>
      <c r="K1805" s="41" t="str">
        <f t="shared" si="152"/>
        <v xml:space="preserve">‎01‎/‎06‎/‎2017, ‎15‎:‎54‎:‎45 jean luc granier jean-luc.granier@merial.com 3 €0.00 </v>
      </c>
      <c r="L1805" s="41" t="str">
        <f t="shared" si="153"/>
        <v>‎01‎/‎06‎/‎2017</v>
      </c>
    </row>
    <row r="1806" spans="1:12" ht="15.75" thickBot="1" x14ac:dyDescent="0.3">
      <c r="A1806" s="16" t="s">
        <v>621</v>
      </c>
      <c r="H1806" s="41">
        <f t="shared" si="149"/>
        <v>8</v>
      </c>
      <c r="I1806" s="41" t="str">
        <f t="shared" si="150"/>
        <v/>
      </c>
      <c r="J1806" s="41">
        <f t="shared" si="151"/>
        <v>0</v>
      </c>
      <c r="K1806" s="41" t="str">
        <f t="shared" si="152"/>
        <v>erminée</v>
      </c>
      <c r="L1806" s="41" t="str">
        <f t="shared" si="153"/>
        <v/>
      </c>
    </row>
    <row r="1807" spans="1:12" ht="15.75" thickBot="1" x14ac:dyDescent="0.3">
      <c r="A1807" s="17" t="s">
        <v>778</v>
      </c>
      <c r="H1807" s="41">
        <f t="shared" si="149"/>
        <v>95</v>
      </c>
      <c r="I1807" s="41" t="str">
        <f t="shared" si="150"/>
        <v>#00000895</v>
      </c>
      <c r="J1807" s="41">
        <f t="shared" si="151"/>
        <v>9</v>
      </c>
      <c r="K1807" s="41" t="str">
        <f t="shared" si="152"/>
        <v xml:space="preserve">‎01‎/‎06‎/‎2017, ‎08‎:‎10‎:‎58 francois roque alexis.codevelle@actemium.com 1 €35.20 </v>
      </c>
      <c r="L1807" s="41" t="str">
        <f t="shared" si="153"/>
        <v>‎01‎/‎06‎/‎2017</v>
      </c>
    </row>
    <row r="1808" spans="1:12" ht="15.75" thickBot="1" x14ac:dyDescent="0.3">
      <c r="A1808" s="16" t="s">
        <v>621</v>
      </c>
      <c r="H1808" s="41">
        <f t="shared" si="149"/>
        <v>8</v>
      </c>
      <c r="I1808" s="41" t="str">
        <f t="shared" si="150"/>
        <v/>
      </c>
      <c r="J1808" s="41">
        <f t="shared" si="151"/>
        <v>0</v>
      </c>
      <c r="K1808" s="41" t="str">
        <f t="shared" si="152"/>
        <v>erminée</v>
      </c>
      <c r="L1808" s="41" t="str">
        <f t="shared" si="153"/>
        <v/>
      </c>
    </row>
    <row r="1809" spans="1:12" ht="15.75" thickBot="1" x14ac:dyDescent="0.3">
      <c r="A1809" s="17" t="s">
        <v>779</v>
      </c>
      <c r="H1809" s="41">
        <f t="shared" si="149"/>
        <v>98</v>
      </c>
      <c r="I1809" s="41" t="str">
        <f t="shared" si="150"/>
        <v>#00000894</v>
      </c>
      <c r="J1809" s="41">
        <f t="shared" si="151"/>
        <v>9</v>
      </c>
      <c r="K1809" s="41" t="str">
        <f t="shared" si="152"/>
        <v xml:space="preserve">‎31‎/‎05‎/‎2017, ‎10‎:‎53‎:‎37 lelia boscolo lelia.boscolo.external@airbus.com 1 €60.00 </v>
      </c>
      <c r="L1809" s="41" t="str">
        <f t="shared" si="153"/>
        <v>‎31‎/‎05‎/‎2017</v>
      </c>
    </row>
    <row r="1810" spans="1:12" ht="15.75" thickBot="1" x14ac:dyDescent="0.3">
      <c r="A1810" s="16" t="s">
        <v>621</v>
      </c>
      <c r="H1810" s="41">
        <f t="shared" si="149"/>
        <v>8</v>
      </c>
      <c r="I1810" s="41" t="str">
        <f t="shared" si="150"/>
        <v/>
      </c>
      <c r="J1810" s="41">
        <f t="shared" si="151"/>
        <v>0</v>
      </c>
      <c r="K1810" s="41" t="str">
        <f t="shared" si="152"/>
        <v>erminée</v>
      </c>
      <c r="L1810" s="41" t="str">
        <f t="shared" si="153"/>
        <v/>
      </c>
    </row>
    <row r="1811" spans="1:12" ht="15.75" thickBot="1" x14ac:dyDescent="0.3">
      <c r="A1811" s="17" t="s">
        <v>780</v>
      </c>
      <c r="H1811" s="41">
        <f t="shared" si="149"/>
        <v>109</v>
      </c>
      <c r="I1811" s="41" t="str">
        <f t="shared" si="150"/>
        <v>#00000893</v>
      </c>
      <c r="J1811" s="41">
        <f t="shared" si="151"/>
        <v>9</v>
      </c>
      <c r="K1811" s="41" t="str">
        <f t="shared" si="152"/>
        <v xml:space="preserve">‎31‎/‎05‎/‎2017, ‎09‎:‎53‎:‎32 eric sanchez-clary eric.sanchez-clary.external@airbus.com 4 €546.60 </v>
      </c>
      <c r="L1811" s="41" t="str">
        <f t="shared" si="153"/>
        <v>‎31‎/‎05‎/‎2017</v>
      </c>
    </row>
    <row r="1812" spans="1:12" ht="15.75" thickBot="1" x14ac:dyDescent="0.3">
      <c r="A1812" s="16" t="s">
        <v>621</v>
      </c>
      <c r="H1812" s="41">
        <f t="shared" si="149"/>
        <v>8</v>
      </c>
      <c r="I1812" s="41" t="str">
        <f t="shared" si="150"/>
        <v/>
      </c>
      <c r="J1812" s="41">
        <f t="shared" si="151"/>
        <v>0</v>
      </c>
      <c r="K1812" s="41" t="str">
        <f t="shared" si="152"/>
        <v>erminée</v>
      </c>
      <c r="L1812" s="41" t="str">
        <f t="shared" si="153"/>
        <v/>
      </c>
    </row>
    <row r="1813" spans="1:12" ht="15.75" thickBot="1" x14ac:dyDescent="0.3">
      <c r="A1813" s="17" t="s">
        <v>781</v>
      </c>
      <c r="H1813" s="41">
        <f t="shared" si="149"/>
        <v>106</v>
      </c>
      <c r="I1813" s="41" t="str">
        <f t="shared" si="150"/>
        <v>#00000892</v>
      </c>
      <c r="J1813" s="41">
        <f t="shared" si="151"/>
        <v>9</v>
      </c>
      <c r="K1813" s="41" t="str">
        <f t="shared" si="152"/>
        <v xml:space="preserve">‎30‎/‎05‎/‎2017, ‎15‎:‎31‎:‎50 ALEXANDRE MOUREMBLES alexandre.mourembles@actemium.com 6 €267.46 </v>
      </c>
      <c r="L1813" s="41" t="str">
        <f t="shared" si="153"/>
        <v>‎30‎/‎05‎/‎2017</v>
      </c>
    </row>
    <row r="1814" spans="1:12" ht="15.75" thickBot="1" x14ac:dyDescent="0.3">
      <c r="A1814" s="16" t="s">
        <v>621</v>
      </c>
      <c r="H1814" s="41">
        <f t="shared" si="149"/>
        <v>8</v>
      </c>
      <c r="I1814" s="41" t="str">
        <f t="shared" si="150"/>
        <v/>
      </c>
      <c r="J1814" s="41">
        <f t="shared" si="151"/>
        <v>0</v>
      </c>
      <c r="K1814" s="41" t="str">
        <f t="shared" si="152"/>
        <v>erminée</v>
      </c>
      <c r="L1814" s="41" t="str">
        <f t="shared" si="153"/>
        <v/>
      </c>
    </row>
    <row r="1815" spans="1:12" ht="15.75" thickBot="1" x14ac:dyDescent="0.3">
      <c r="A1815" s="17" t="s">
        <v>782</v>
      </c>
      <c r="H1815" s="41">
        <f t="shared" si="149"/>
        <v>109</v>
      </c>
      <c r="I1815" s="41" t="str">
        <f t="shared" si="150"/>
        <v>#00000890</v>
      </c>
      <c r="J1815" s="41">
        <f t="shared" si="151"/>
        <v>9</v>
      </c>
      <c r="K1815" s="41" t="str">
        <f t="shared" si="152"/>
        <v xml:space="preserve">‎29‎/‎05‎/‎2017, ‎07‎:‎45‎:‎13 eric sanchez-clary eric.sanchez-clary.external@airbus.com 2 €314.55 </v>
      </c>
      <c r="L1815" s="41" t="str">
        <f t="shared" si="153"/>
        <v>‎29‎/‎05‎/‎2017</v>
      </c>
    </row>
    <row r="1816" spans="1:12" ht="15.75" thickBot="1" x14ac:dyDescent="0.3">
      <c r="A1816" s="16" t="s">
        <v>621</v>
      </c>
      <c r="H1816" s="41">
        <f t="shared" si="149"/>
        <v>8</v>
      </c>
      <c r="I1816" s="41" t="str">
        <f t="shared" si="150"/>
        <v/>
      </c>
      <c r="J1816" s="41">
        <f t="shared" si="151"/>
        <v>0</v>
      </c>
      <c r="K1816" s="41" t="str">
        <f t="shared" si="152"/>
        <v>erminée</v>
      </c>
      <c r="L1816" s="41" t="str">
        <f t="shared" si="153"/>
        <v/>
      </c>
    </row>
    <row r="1817" spans="1:12" ht="15.75" thickBot="1" x14ac:dyDescent="0.3">
      <c r="A1817" s="17" t="s">
        <v>783</v>
      </c>
      <c r="H1817" s="41">
        <f t="shared" si="149"/>
        <v>109</v>
      </c>
      <c r="I1817" s="41" t="str">
        <f t="shared" si="150"/>
        <v>#00000889</v>
      </c>
      <c r="J1817" s="41">
        <f t="shared" si="151"/>
        <v>9</v>
      </c>
      <c r="K1817" s="41" t="str">
        <f t="shared" si="152"/>
        <v xml:space="preserve">‎24‎/‎05‎/‎2017, ‎11‎:‎15‎:‎12 eric sanchez-clary eric.sanchez-clary.external@airbus.com 2 €269.85 </v>
      </c>
      <c r="L1817" s="41" t="str">
        <f t="shared" si="153"/>
        <v>‎24‎/‎05‎/‎2017</v>
      </c>
    </row>
    <row r="1818" spans="1:12" ht="15.75" thickBot="1" x14ac:dyDescent="0.3">
      <c r="A1818" s="16" t="s">
        <v>621</v>
      </c>
      <c r="H1818" s="41">
        <f t="shared" si="149"/>
        <v>8</v>
      </c>
      <c r="I1818" s="41" t="str">
        <f t="shared" si="150"/>
        <v/>
      </c>
      <c r="J1818" s="41">
        <f t="shared" si="151"/>
        <v>0</v>
      </c>
      <c r="K1818" s="41" t="str">
        <f t="shared" si="152"/>
        <v>erminée</v>
      </c>
      <c r="L1818" s="41" t="str">
        <f t="shared" si="153"/>
        <v/>
      </c>
    </row>
    <row r="1819" spans="1:12" ht="15.75" thickBot="1" x14ac:dyDescent="0.3">
      <c r="A1819" s="17" t="s">
        <v>784</v>
      </c>
      <c r="H1819" s="41">
        <f t="shared" si="149"/>
        <v>94</v>
      </c>
      <c r="I1819" s="41" t="str">
        <f t="shared" si="150"/>
        <v>#00000888</v>
      </c>
      <c r="J1819" s="41">
        <f t="shared" si="151"/>
        <v>9</v>
      </c>
      <c r="K1819" s="41" t="str">
        <f t="shared" si="152"/>
        <v xml:space="preserve">‎24‎/‎05‎/‎2017, ‎10‎:‎21‎:‎47 stephane rodier stephane.rodier@actemium.com 2 €0.00 </v>
      </c>
      <c r="L1819" s="41" t="str">
        <f t="shared" si="153"/>
        <v>‎24‎/‎05‎/‎2017</v>
      </c>
    </row>
    <row r="1820" spans="1:12" ht="15.75" thickBot="1" x14ac:dyDescent="0.3">
      <c r="A1820" s="16" t="s">
        <v>621</v>
      </c>
      <c r="H1820" s="41">
        <f t="shared" ref="H1820:H1883" si="154">LEN(A1820)</f>
        <v>8</v>
      </c>
      <c r="I1820" s="41" t="str">
        <f t="shared" ref="I1820:I1883" si="155">IFERROR(MID(A1820,1,FIND(" ",A1820,1)-1),"")</f>
        <v/>
      </c>
      <c r="J1820" s="41">
        <f t="shared" ref="J1820:J1883" si="156">LEN(I1820)</f>
        <v>0</v>
      </c>
      <c r="K1820" s="41" t="str">
        <f t="shared" ref="K1820:K1883" si="157">RIGHT(A1820,H1820-J1820-1)</f>
        <v>erminée</v>
      </c>
      <c r="L1820" s="41" t="str">
        <f t="shared" ref="L1820:L1883" si="158">IFERROR(MID(K1820,1,FIND(",",K1820,1)-1),"")</f>
        <v/>
      </c>
    </row>
    <row r="1821" spans="1:12" ht="15.75" thickBot="1" x14ac:dyDescent="0.3">
      <c r="A1821" s="17" t="s">
        <v>785</v>
      </c>
      <c r="H1821" s="41">
        <f t="shared" si="154"/>
        <v>95</v>
      </c>
      <c r="I1821" s="41" t="str">
        <f t="shared" si="155"/>
        <v>#00000887</v>
      </c>
      <c r="J1821" s="41">
        <f t="shared" si="156"/>
        <v>9</v>
      </c>
      <c r="K1821" s="41" t="str">
        <f t="shared" si="157"/>
        <v xml:space="preserve">‎24‎/‎05‎/‎2017, ‎10‎:‎09‎:‎51 stephane rodier stephane.rodier@actemium.com 1 €52.79 </v>
      </c>
      <c r="L1821" s="41" t="str">
        <f t="shared" si="158"/>
        <v>‎24‎/‎05‎/‎2017</v>
      </c>
    </row>
    <row r="1822" spans="1:12" ht="15.75" thickBot="1" x14ac:dyDescent="0.3">
      <c r="A1822" s="16" t="s">
        <v>621</v>
      </c>
      <c r="H1822" s="41">
        <f t="shared" si="154"/>
        <v>8</v>
      </c>
      <c r="I1822" s="41" t="str">
        <f t="shared" si="155"/>
        <v/>
      </c>
      <c r="J1822" s="41">
        <f t="shared" si="156"/>
        <v>0</v>
      </c>
      <c r="K1822" s="41" t="str">
        <f t="shared" si="157"/>
        <v>erminée</v>
      </c>
      <c r="L1822" s="41" t="str">
        <f t="shared" si="158"/>
        <v/>
      </c>
    </row>
    <row r="1823" spans="1:12" ht="15.75" thickBot="1" x14ac:dyDescent="0.3">
      <c r="A1823" s="17" t="s">
        <v>786</v>
      </c>
      <c r="H1823" s="41">
        <f t="shared" si="154"/>
        <v>99</v>
      </c>
      <c r="I1823" s="41" t="str">
        <f t="shared" si="155"/>
        <v>#00000886</v>
      </c>
      <c r="J1823" s="41">
        <f t="shared" si="156"/>
        <v>9</v>
      </c>
      <c r="K1823" s="41" t="str">
        <f t="shared" si="157"/>
        <v xml:space="preserve">‎24‎/‎05‎/‎2017, ‎09‎:‎08‎:‎58 Romain Vergnes romain.vergnes@vinci-energies.net 1 €60.00 </v>
      </c>
      <c r="L1823" s="41" t="str">
        <f t="shared" si="158"/>
        <v>‎24‎/‎05‎/‎2017</v>
      </c>
    </row>
    <row r="1824" spans="1:12" ht="15.75" thickBot="1" x14ac:dyDescent="0.3">
      <c r="A1824" s="16" t="s">
        <v>621</v>
      </c>
      <c r="H1824" s="41">
        <f t="shared" si="154"/>
        <v>8</v>
      </c>
      <c r="I1824" s="41" t="str">
        <f t="shared" si="155"/>
        <v/>
      </c>
      <c r="J1824" s="41">
        <f t="shared" si="156"/>
        <v>0</v>
      </c>
      <c r="K1824" s="41" t="str">
        <f t="shared" si="157"/>
        <v>erminée</v>
      </c>
      <c r="L1824" s="41" t="str">
        <f t="shared" si="158"/>
        <v/>
      </c>
    </row>
    <row r="1825" spans="1:12" ht="15.75" thickBot="1" x14ac:dyDescent="0.3">
      <c r="A1825" s="17" t="s">
        <v>787</v>
      </c>
      <c r="H1825" s="41">
        <f t="shared" si="154"/>
        <v>98</v>
      </c>
      <c r="I1825" s="41" t="str">
        <f t="shared" si="155"/>
        <v>#00000885</v>
      </c>
      <c r="J1825" s="41">
        <f t="shared" si="156"/>
        <v>9</v>
      </c>
      <c r="K1825" s="41" t="str">
        <f t="shared" si="157"/>
        <v xml:space="preserve">‎23‎/‎05‎/‎2017, ‎17‎:‎00‎:‎00 vincent davantes vincent.davantes@actemium.com 7 €257.04 </v>
      </c>
      <c r="L1825" s="41" t="str">
        <f t="shared" si="158"/>
        <v>‎23‎/‎05‎/‎2017</v>
      </c>
    </row>
    <row r="1826" spans="1:12" ht="15.75" thickBot="1" x14ac:dyDescent="0.3">
      <c r="A1826" s="16" t="s">
        <v>621</v>
      </c>
      <c r="H1826" s="41">
        <f t="shared" si="154"/>
        <v>8</v>
      </c>
      <c r="I1826" s="41" t="str">
        <f t="shared" si="155"/>
        <v/>
      </c>
      <c r="J1826" s="41">
        <f t="shared" si="156"/>
        <v>0</v>
      </c>
      <c r="K1826" s="41" t="str">
        <f t="shared" si="157"/>
        <v>erminée</v>
      </c>
      <c r="L1826" s="41" t="str">
        <f t="shared" si="158"/>
        <v/>
      </c>
    </row>
    <row r="1827" spans="1:12" ht="15.75" thickBot="1" x14ac:dyDescent="0.3">
      <c r="A1827" s="17" t="s">
        <v>788</v>
      </c>
      <c r="H1827" s="41">
        <f t="shared" si="154"/>
        <v>105</v>
      </c>
      <c r="I1827" s="41" t="str">
        <f t="shared" si="155"/>
        <v>#00000884</v>
      </c>
      <c r="J1827" s="41">
        <f t="shared" si="156"/>
        <v>9</v>
      </c>
      <c r="K1827" s="41" t="str">
        <f t="shared" si="157"/>
        <v xml:space="preserve">‎22‎/‎05‎/‎2017, ‎11‎:‎17‎:‎56 alexis codevelle alexiscodevelle.actemium@liebherr.com 2 €11.10 </v>
      </c>
      <c r="L1827" s="41" t="str">
        <f t="shared" si="158"/>
        <v>‎22‎/‎05‎/‎2017</v>
      </c>
    </row>
    <row r="1828" spans="1:12" ht="15.75" thickBot="1" x14ac:dyDescent="0.3">
      <c r="A1828" s="16" t="s">
        <v>621</v>
      </c>
      <c r="H1828" s="41">
        <f t="shared" si="154"/>
        <v>8</v>
      </c>
      <c r="I1828" s="41" t="str">
        <f t="shared" si="155"/>
        <v/>
      </c>
      <c r="J1828" s="41">
        <f t="shared" si="156"/>
        <v>0</v>
      </c>
      <c r="K1828" s="41" t="str">
        <f t="shared" si="157"/>
        <v>erminée</v>
      </c>
      <c r="L1828" s="41" t="str">
        <f t="shared" si="158"/>
        <v/>
      </c>
    </row>
    <row r="1829" spans="1:12" ht="15.75" thickBot="1" x14ac:dyDescent="0.3">
      <c r="A1829" s="17" t="s">
        <v>789</v>
      </c>
      <c r="H1829" s="41">
        <f t="shared" si="154"/>
        <v>99</v>
      </c>
      <c r="I1829" s="41" t="str">
        <f t="shared" si="155"/>
        <v>#00000883</v>
      </c>
      <c r="J1829" s="41">
        <f t="shared" si="156"/>
        <v>9</v>
      </c>
      <c r="K1829" s="41" t="str">
        <f t="shared" si="157"/>
        <v xml:space="preserve">‎19‎/‎05‎/‎2017, ‎08‎:‎50‎:‎56 maxime sandré maxime.sandre.external@airbus.com 1 €146.80 </v>
      </c>
      <c r="L1829" s="41" t="str">
        <f t="shared" si="158"/>
        <v>‎19‎/‎05‎/‎2017</v>
      </c>
    </row>
    <row r="1830" spans="1:12" ht="15.75" thickBot="1" x14ac:dyDescent="0.3">
      <c r="A1830" s="16" t="s">
        <v>621</v>
      </c>
      <c r="H1830" s="41">
        <f t="shared" si="154"/>
        <v>8</v>
      </c>
      <c r="I1830" s="41" t="str">
        <f t="shared" si="155"/>
        <v/>
      </c>
      <c r="J1830" s="41">
        <f t="shared" si="156"/>
        <v>0</v>
      </c>
      <c r="K1830" s="41" t="str">
        <f t="shared" si="157"/>
        <v>erminée</v>
      </c>
      <c r="L1830" s="41" t="str">
        <f t="shared" si="158"/>
        <v/>
      </c>
    </row>
    <row r="1831" spans="1:12" ht="15.75" thickBot="1" x14ac:dyDescent="0.3">
      <c r="A1831" s="17" t="s">
        <v>790</v>
      </c>
      <c r="H1831" s="41">
        <f t="shared" si="154"/>
        <v>102</v>
      </c>
      <c r="I1831" s="41" t="str">
        <f t="shared" si="155"/>
        <v>#00000881</v>
      </c>
      <c r="J1831" s="41">
        <f t="shared" si="156"/>
        <v>9</v>
      </c>
      <c r="K1831" s="41" t="str">
        <f t="shared" si="157"/>
        <v xml:space="preserve">‎18‎/‎05‎/‎2017, ‎11‎:‎00‎:‎54 christophe GRANIER alexandre.mourembles@actemium.com 2 €0.00 </v>
      </c>
      <c r="L1831" s="41" t="str">
        <f t="shared" si="158"/>
        <v>‎18‎/‎05‎/‎2017</v>
      </c>
    </row>
    <row r="1832" spans="1:12" ht="15.75" thickBot="1" x14ac:dyDescent="0.3">
      <c r="A1832" s="16" t="s">
        <v>621</v>
      </c>
      <c r="H1832" s="41">
        <f t="shared" si="154"/>
        <v>8</v>
      </c>
      <c r="I1832" s="41" t="str">
        <f t="shared" si="155"/>
        <v/>
      </c>
      <c r="J1832" s="41">
        <f t="shared" si="156"/>
        <v>0</v>
      </c>
      <c r="K1832" s="41" t="str">
        <f t="shared" si="157"/>
        <v>erminée</v>
      </c>
      <c r="L1832" s="41" t="str">
        <f t="shared" si="158"/>
        <v/>
      </c>
    </row>
    <row r="1833" spans="1:12" ht="15.75" thickBot="1" x14ac:dyDescent="0.3">
      <c r="A1833" s="17" t="s">
        <v>791</v>
      </c>
      <c r="H1833" s="41">
        <f t="shared" si="154"/>
        <v>103</v>
      </c>
      <c r="I1833" s="41" t="str">
        <f t="shared" si="155"/>
        <v>#00000880</v>
      </c>
      <c r="J1833" s="41">
        <f t="shared" si="156"/>
        <v>9</v>
      </c>
      <c r="K1833" s="41" t="str">
        <f t="shared" si="157"/>
        <v xml:space="preserve">‎18‎/‎05‎/‎2017, ‎10‎:‎53‎:‎38 CHRISTOPHE GRANIER alexandre.mourembles@actemium.com 1 €60.00 </v>
      </c>
      <c r="L1833" s="41" t="str">
        <f t="shared" si="158"/>
        <v>‎18‎/‎05‎/‎2017</v>
      </c>
    </row>
    <row r="1834" spans="1:12" ht="15.75" thickBot="1" x14ac:dyDescent="0.3">
      <c r="A1834" s="16" t="s">
        <v>621</v>
      </c>
      <c r="H1834" s="41">
        <f t="shared" si="154"/>
        <v>8</v>
      </c>
      <c r="I1834" s="41" t="str">
        <f t="shared" si="155"/>
        <v/>
      </c>
      <c r="J1834" s="41">
        <f t="shared" si="156"/>
        <v>0</v>
      </c>
      <c r="K1834" s="41" t="str">
        <f t="shared" si="157"/>
        <v>erminée</v>
      </c>
      <c r="L1834" s="41" t="str">
        <f t="shared" si="158"/>
        <v/>
      </c>
    </row>
    <row r="1835" spans="1:12" ht="15.75" thickBot="1" x14ac:dyDescent="0.3">
      <c r="A1835" s="17" t="s">
        <v>792</v>
      </c>
      <c r="H1835" s="41">
        <f t="shared" si="154"/>
        <v>93</v>
      </c>
      <c r="I1835" s="41" t="str">
        <f t="shared" si="155"/>
        <v>#00000879</v>
      </c>
      <c r="J1835" s="41">
        <f t="shared" si="156"/>
        <v>9</v>
      </c>
      <c r="K1835" s="41" t="str">
        <f t="shared" si="157"/>
        <v xml:space="preserve">‎17‎/‎05‎/‎2017, ‎17‎:‎43‎:‎04 STEPHANE RODIER stephane.rodier@gmail.com 9 €570.23 </v>
      </c>
      <c r="L1835" s="41" t="str">
        <f t="shared" si="158"/>
        <v>‎17‎/‎05‎/‎2017</v>
      </c>
    </row>
    <row r="1836" spans="1:12" ht="15.75" thickBot="1" x14ac:dyDescent="0.3">
      <c r="A1836" s="16" t="s">
        <v>621</v>
      </c>
      <c r="H1836" s="41">
        <f t="shared" si="154"/>
        <v>8</v>
      </c>
      <c r="I1836" s="41" t="str">
        <f t="shared" si="155"/>
        <v/>
      </c>
      <c r="J1836" s="41">
        <f t="shared" si="156"/>
        <v>0</v>
      </c>
      <c r="K1836" s="41" t="str">
        <f t="shared" si="157"/>
        <v>erminée</v>
      </c>
      <c r="L1836" s="41" t="str">
        <f t="shared" si="158"/>
        <v/>
      </c>
    </row>
    <row r="1837" spans="1:12" ht="15.75" thickBot="1" x14ac:dyDescent="0.3">
      <c r="A1837" s="17" t="s">
        <v>793</v>
      </c>
      <c r="H1837" s="41">
        <f t="shared" si="154"/>
        <v>96</v>
      </c>
      <c r="I1837" s="41" t="str">
        <f t="shared" si="155"/>
        <v>#00000878</v>
      </c>
      <c r="J1837" s="41">
        <f t="shared" si="156"/>
        <v>9</v>
      </c>
      <c r="K1837" s="41" t="str">
        <f t="shared" si="157"/>
        <v xml:space="preserve">‎17‎/‎05‎/‎2017, ‎16‎:‎13‎:‎55 Bereche Mathias emmanuel.grignon@actemium.com 4 €62.45 </v>
      </c>
      <c r="L1837" s="41" t="str">
        <f t="shared" si="158"/>
        <v>‎17‎/‎05‎/‎2017</v>
      </c>
    </row>
    <row r="1838" spans="1:12" ht="15.75" thickBot="1" x14ac:dyDescent="0.3">
      <c r="A1838" s="16" t="s">
        <v>621</v>
      </c>
      <c r="H1838" s="41">
        <f t="shared" si="154"/>
        <v>8</v>
      </c>
      <c r="I1838" s="41" t="str">
        <f t="shared" si="155"/>
        <v/>
      </c>
      <c r="J1838" s="41">
        <f t="shared" si="156"/>
        <v>0</v>
      </c>
      <c r="K1838" s="41" t="str">
        <f t="shared" si="157"/>
        <v>erminée</v>
      </c>
      <c r="L1838" s="41" t="str">
        <f t="shared" si="158"/>
        <v/>
      </c>
    </row>
    <row r="1839" spans="1:12" ht="15.75" thickBot="1" x14ac:dyDescent="0.3">
      <c r="A1839" s="17" t="s">
        <v>794</v>
      </c>
      <c r="H1839" s="41">
        <f t="shared" si="154"/>
        <v>95</v>
      </c>
      <c r="I1839" s="41" t="str">
        <f t="shared" si="155"/>
        <v>#00000877</v>
      </c>
      <c r="J1839" s="41">
        <f t="shared" si="156"/>
        <v>9</v>
      </c>
      <c r="K1839" s="41" t="str">
        <f t="shared" si="157"/>
        <v xml:space="preserve">‎17‎/‎05‎/‎2017, ‎16‎:‎08‎:‎39 Mathias Bereche emmanuel.grignon@actemium.com 3 €0.00 </v>
      </c>
      <c r="L1839" s="41" t="str">
        <f t="shared" si="158"/>
        <v>‎17‎/‎05‎/‎2017</v>
      </c>
    </row>
    <row r="1840" spans="1:12" ht="15.75" thickBot="1" x14ac:dyDescent="0.3">
      <c r="A1840" s="16" t="s">
        <v>621</v>
      </c>
      <c r="H1840" s="41">
        <f t="shared" si="154"/>
        <v>8</v>
      </c>
      <c r="I1840" s="41" t="str">
        <f t="shared" si="155"/>
        <v/>
      </c>
      <c r="J1840" s="41">
        <f t="shared" si="156"/>
        <v>0</v>
      </c>
      <c r="K1840" s="41" t="str">
        <f t="shared" si="157"/>
        <v>erminée</v>
      </c>
      <c r="L1840" s="41" t="str">
        <f t="shared" si="158"/>
        <v/>
      </c>
    </row>
    <row r="1841" spans="1:12" ht="15.75" thickBot="1" x14ac:dyDescent="0.3">
      <c r="A1841" s="17" t="s">
        <v>795</v>
      </c>
      <c r="H1841" s="41">
        <f t="shared" si="154"/>
        <v>93</v>
      </c>
      <c r="I1841" s="41" t="str">
        <f t="shared" si="155"/>
        <v>#00000876</v>
      </c>
      <c r="J1841" s="41">
        <f t="shared" si="156"/>
        <v>9</v>
      </c>
      <c r="K1841" s="41" t="str">
        <f t="shared" si="157"/>
        <v xml:space="preserve">‎16‎/‎05‎/‎2017, ‎17‎:‎12‎:‎30 julien paumard julien.paumard@actemium.com 1 €60.00 </v>
      </c>
      <c r="L1841" s="41" t="str">
        <f t="shared" si="158"/>
        <v>‎16‎/‎05‎/‎2017</v>
      </c>
    </row>
    <row r="1842" spans="1:12" ht="15.75" thickBot="1" x14ac:dyDescent="0.3">
      <c r="A1842" s="16" t="s">
        <v>621</v>
      </c>
      <c r="H1842" s="41">
        <f t="shared" si="154"/>
        <v>8</v>
      </c>
      <c r="I1842" s="41" t="str">
        <f t="shared" si="155"/>
        <v/>
      </c>
      <c r="J1842" s="41">
        <f t="shared" si="156"/>
        <v>0</v>
      </c>
      <c r="K1842" s="41" t="str">
        <f t="shared" si="157"/>
        <v>erminée</v>
      </c>
      <c r="L1842" s="41" t="str">
        <f t="shared" si="158"/>
        <v/>
      </c>
    </row>
    <row r="1843" spans="1:12" ht="15.75" thickBot="1" x14ac:dyDescent="0.3">
      <c r="A1843" s="17" t="s">
        <v>796</v>
      </c>
      <c r="H1843" s="41">
        <f t="shared" si="154"/>
        <v>97</v>
      </c>
      <c r="I1843" s="41" t="str">
        <f t="shared" si="155"/>
        <v>#00000875</v>
      </c>
      <c r="J1843" s="41">
        <f t="shared" si="156"/>
        <v>9</v>
      </c>
      <c r="K1843" s="41" t="str">
        <f t="shared" si="157"/>
        <v xml:space="preserve">‎15‎/‎05‎/‎2017, ‎07‎:‎43‎:‎23 stephane mirouze stephane.mirouze@actemium.com 1 €37.10 </v>
      </c>
      <c r="L1843" s="41" t="str">
        <f t="shared" si="158"/>
        <v>‎15‎/‎05‎/‎2017</v>
      </c>
    </row>
    <row r="1844" spans="1:12" ht="15.75" thickBot="1" x14ac:dyDescent="0.3">
      <c r="A1844" s="16" t="s">
        <v>621</v>
      </c>
      <c r="H1844" s="41">
        <f t="shared" si="154"/>
        <v>8</v>
      </c>
      <c r="I1844" s="41" t="str">
        <f t="shared" si="155"/>
        <v/>
      </c>
      <c r="J1844" s="41">
        <f t="shared" si="156"/>
        <v>0</v>
      </c>
      <c r="K1844" s="41" t="str">
        <f t="shared" si="157"/>
        <v>erminée</v>
      </c>
      <c r="L1844" s="41" t="str">
        <f t="shared" si="158"/>
        <v/>
      </c>
    </row>
    <row r="1845" spans="1:12" ht="15.75" thickBot="1" x14ac:dyDescent="0.3">
      <c r="A1845" s="17" t="s">
        <v>797</v>
      </c>
      <c r="H1845" s="41">
        <f t="shared" si="154"/>
        <v>93</v>
      </c>
      <c r="I1845" s="41" t="str">
        <f t="shared" si="155"/>
        <v>#00000874</v>
      </c>
      <c r="J1845" s="41">
        <f t="shared" si="156"/>
        <v>9</v>
      </c>
      <c r="K1845" s="41" t="str">
        <f t="shared" si="157"/>
        <v xml:space="preserve">‎11‎/‎05‎/‎2017, ‎14‎:‎13‎:‎25 mathias hereau mathias.hereau@actemium.com 1 €48.91 </v>
      </c>
      <c r="L1845" s="41" t="str">
        <f t="shared" si="158"/>
        <v>‎11‎/‎05‎/‎2017</v>
      </c>
    </row>
    <row r="1846" spans="1:12" ht="15.75" thickBot="1" x14ac:dyDescent="0.3">
      <c r="A1846" s="16" t="s">
        <v>621</v>
      </c>
      <c r="H1846" s="41">
        <f t="shared" si="154"/>
        <v>8</v>
      </c>
      <c r="I1846" s="41" t="str">
        <f t="shared" si="155"/>
        <v/>
      </c>
      <c r="J1846" s="41">
        <f t="shared" si="156"/>
        <v>0</v>
      </c>
      <c r="K1846" s="41" t="str">
        <f t="shared" si="157"/>
        <v>erminée</v>
      </c>
      <c r="L1846" s="41" t="str">
        <f t="shared" si="158"/>
        <v/>
      </c>
    </row>
    <row r="1847" spans="1:12" ht="15.75" thickBot="1" x14ac:dyDescent="0.3">
      <c r="A1847" s="17" t="s">
        <v>798</v>
      </c>
      <c r="H1847" s="41">
        <f t="shared" si="154"/>
        <v>99</v>
      </c>
      <c r="I1847" s="41" t="str">
        <f t="shared" si="155"/>
        <v>#00000873</v>
      </c>
      <c r="J1847" s="41">
        <f t="shared" si="156"/>
        <v>9</v>
      </c>
      <c r="K1847" s="41" t="str">
        <f t="shared" si="157"/>
        <v xml:space="preserve">‎11‎/‎05‎/‎2017, ‎10‎:‎20‎:‎00 alexis tamowski alexis.tamowski@actemium.com 12 €2,545.22 </v>
      </c>
      <c r="L1847" s="41" t="str">
        <f t="shared" si="158"/>
        <v>‎11‎/‎05‎/‎2017</v>
      </c>
    </row>
    <row r="1848" spans="1:12" ht="15.75" thickBot="1" x14ac:dyDescent="0.3">
      <c r="A1848" s="16" t="s">
        <v>621</v>
      </c>
      <c r="H1848" s="41">
        <f t="shared" si="154"/>
        <v>8</v>
      </c>
      <c r="I1848" s="41" t="str">
        <f t="shared" si="155"/>
        <v/>
      </c>
      <c r="J1848" s="41">
        <f t="shared" si="156"/>
        <v>0</v>
      </c>
      <c r="K1848" s="41" t="str">
        <f t="shared" si="157"/>
        <v>erminée</v>
      </c>
      <c r="L1848" s="41" t="str">
        <f t="shared" si="158"/>
        <v/>
      </c>
    </row>
    <row r="1849" spans="1:12" ht="15.75" thickBot="1" x14ac:dyDescent="0.3">
      <c r="A1849" s="17" t="s">
        <v>799</v>
      </c>
      <c r="H1849" s="41">
        <f t="shared" si="154"/>
        <v>92</v>
      </c>
      <c r="I1849" s="41" t="str">
        <f t="shared" si="155"/>
        <v>#00000872</v>
      </c>
      <c r="J1849" s="41">
        <f t="shared" si="156"/>
        <v>9</v>
      </c>
      <c r="K1849" s="41" t="str">
        <f t="shared" si="157"/>
        <v xml:space="preserve">‎10‎/‎05‎/‎2017, ‎14‎:‎31‎:‎53 jean-luc CEBE jean-luc.cebe@actemium.com 8 €108.05 </v>
      </c>
      <c r="L1849" s="41" t="str">
        <f t="shared" si="158"/>
        <v>‎10‎/‎05‎/‎2017</v>
      </c>
    </row>
    <row r="1850" spans="1:12" ht="15.75" thickBot="1" x14ac:dyDescent="0.3">
      <c r="A1850" s="16" t="s">
        <v>621</v>
      </c>
      <c r="H1850" s="41">
        <f t="shared" si="154"/>
        <v>8</v>
      </c>
      <c r="I1850" s="41" t="str">
        <f t="shared" si="155"/>
        <v/>
      </c>
      <c r="J1850" s="41">
        <f t="shared" si="156"/>
        <v>0</v>
      </c>
      <c r="K1850" s="41" t="str">
        <f t="shared" si="157"/>
        <v>erminée</v>
      </c>
      <c r="L1850" s="41" t="str">
        <f t="shared" si="158"/>
        <v/>
      </c>
    </row>
    <row r="1851" spans="1:12" ht="15.75" thickBot="1" x14ac:dyDescent="0.3">
      <c r="A1851" s="17" t="s">
        <v>800</v>
      </c>
      <c r="H1851" s="41">
        <f t="shared" si="154"/>
        <v>99</v>
      </c>
      <c r="I1851" s="41" t="str">
        <f t="shared" si="155"/>
        <v>#00000871</v>
      </c>
      <c r="J1851" s="41">
        <f t="shared" si="156"/>
        <v>9</v>
      </c>
      <c r="K1851" s="41" t="str">
        <f t="shared" si="157"/>
        <v xml:space="preserve">‎09‎/‎05‎/‎2017, ‎15‎:‎36‎:‎06 MAthieu Cantonnet mathieu.cantonnet@actemium.com 1 €39.85 </v>
      </c>
      <c r="L1851" s="41" t="str">
        <f t="shared" si="158"/>
        <v>‎09‎/‎05‎/‎2017</v>
      </c>
    </row>
    <row r="1852" spans="1:12" ht="15.75" thickBot="1" x14ac:dyDescent="0.3">
      <c r="A1852" s="16" t="s">
        <v>621</v>
      </c>
      <c r="H1852" s="41">
        <f t="shared" si="154"/>
        <v>8</v>
      </c>
      <c r="I1852" s="41" t="str">
        <f t="shared" si="155"/>
        <v/>
      </c>
      <c r="J1852" s="41">
        <f t="shared" si="156"/>
        <v>0</v>
      </c>
      <c r="K1852" s="41" t="str">
        <f t="shared" si="157"/>
        <v>erminée</v>
      </c>
      <c r="L1852" s="41" t="str">
        <f t="shared" si="158"/>
        <v/>
      </c>
    </row>
    <row r="1853" spans="1:12" ht="15.75" thickBot="1" x14ac:dyDescent="0.3">
      <c r="A1853" s="17" t="s">
        <v>801</v>
      </c>
      <c r="H1853" s="41">
        <f t="shared" si="154"/>
        <v>98</v>
      </c>
      <c r="I1853" s="41" t="str">
        <f t="shared" si="155"/>
        <v>#00000870</v>
      </c>
      <c r="J1853" s="41">
        <f t="shared" si="156"/>
        <v>9</v>
      </c>
      <c r="K1853" s="41" t="str">
        <f t="shared" si="157"/>
        <v xml:space="preserve">‎09‎/‎05‎/‎2017, ‎15‎:‎30‎:‎23 Mathieu Cantonnet mathieu.cantonnet@actemium.com 4 €0.00 </v>
      </c>
      <c r="L1853" s="41" t="str">
        <f t="shared" si="158"/>
        <v>‎09‎/‎05‎/‎2017</v>
      </c>
    </row>
    <row r="1854" spans="1:12" ht="15.75" thickBot="1" x14ac:dyDescent="0.3">
      <c r="A1854" s="16" t="s">
        <v>621</v>
      </c>
      <c r="H1854" s="41">
        <f t="shared" si="154"/>
        <v>8</v>
      </c>
      <c r="I1854" s="41" t="str">
        <f t="shared" si="155"/>
        <v/>
      </c>
      <c r="J1854" s="41">
        <f t="shared" si="156"/>
        <v>0</v>
      </c>
      <c r="K1854" s="41" t="str">
        <f t="shared" si="157"/>
        <v>erminée</v>
      </c>
      <c r="L1854" s="41" t="str">
        <f t="shared" si="158"/>
        <v/>
      </c>
    </row>
    <row r="1855" spans="1:12" ht="15.75" thickBot="1" x14ac:dyDescent="0.3">
      <c r="A1855" s="17" t="s">
        <v>802</v>
      </c>
      <c r="H1855" s="41">
        <f t="shared" si="154"/>
        <v>94</v>
      </c>
      <c r="I1855" s="41" t="str">
        <f t="shared" si="155"/>
        <v>#00000869</v>
      </c>
      <c r="J1855" s="41">
        <f t="shared" si="156"/>
        <v>9</v>
      </c>
      <c r="K1855" s="41" t="str">
        <f t="shared" si="157"/>
        <v xml:space="preserve">‎09‎/‎05‎/‎2017, ‎09‎:‎11‎:‎08 Vincent PASCAL vincent.pascal@actemium.com 2 €212.56 </v>
      </c>
      <c r="L1855" s="41" t="str">
        <f t="shared" si="158"/>
        <v>‎09‎/‎05‎/‎2017</v>
      </c>
    </row>
    <row r="1856" spans="1:12" ht="15.75" thickBot="1" x14ac:dyDescent="0.3">
      <c r="A1856" s="16" t="s">
        <v>621</v>
      </c>
      <c r="H1856" s="41">
        <f t="shared" si="154"/>
        <v>8</v>
      </c>
      <c r="I1856" s="41" t="str">
        <f t="shared" si="155"/>
        <v/>
      </c>
      <c r="J1856" s="41">
        <f t="shared" si="156"/>
        <v>0</v>
      </c>
      <c r="K1856" s="41" t="str">
        <f t="shared" si="157"/>
        <v>erminée</v>
      </c>
      <c r="L1856" s="41" t="str">
        <f t="shared" si="158"/>
        <v/>
      </c>
    </row>
    <row r="1857" spans="1:12" ht="15.75" thickBot="1" x14ac:dyDescent="0.3">
      <c r="A1857" s="17" t="s">
        <v>803</v>
      </c>
      <c r="H1857" s="41">
        <f t="shared" si="154"/>
        <v>102</v>
      </c>
      <c r="I1857" s="41" t="str">
        <f t="shared" si="155"/>
        <v>#00000868</v>
      </c>
      <c r="J1857" s="41">
        <f t="shared" si="156"/>
        <v>9</v>
      </c>
      <c r="K1857" s="41" t="str">
        <f t="shared" si="157"/>
        <v xml:space="preserve">‎09‎/‎05‎/‎2017, ‎08‎:‎50‎:‎46 benjamin CABRIGNAC benjamin.cabrignac@actemium.com 4 €179.25 </v>
      </c>
      <c r="L1857" s="41" t="str">
        <f t="shared" si="158"/>
        <v>‎09‎/‎05‎/‎2017</v>
      </c>
    </row>
    <row r="1858" spans="1:12" ht="15.75" thickBot="1" x14ac:dyDescent="0.3">
      <c r="A1858" s="16" t="s">
        <v>621</v>
      </c>
      <c r="H1858" s="41">
        <f t="shared" si="154"/>
        <v>8</v>
      </c>
      <c r="I1858" s="41" t="str">
        <f t="shared" si="155"/>
        <v/>
      </c>
      <c r="J1858" s="41">
        <f t="shared" si="156"/>
        <v>0</v>
      </c>
      <c r="K1858" s="41" t="str">
        <f t="shared" si="157"/>
        <v>erminée</v>
      </c>
      <c r="L1858" s="41" t="str">
        <f t="shared" si="158"/>
        <v/>
      </c>
    </row>
    <row r="1859" spans="1:12" ht="15.75" thickBot="1" x14ac:dyDescent="0.3">
      <c r="A1859" s="17" t="s">
        <v>804</v>
      </c>
      <c r="H1859" s="41">
        <f t="shared" si="154"/>
        <v>104</v>
      </c>
      <c r="I1859" s="41" t="str">
        <f t="shared" si="155"/>
        <v>#00000867</v>
      </c>
      <c r="J1859" s="41">
        <f t="shared" si="156"/>
        <v>9</v>
      </c>
      <c r="K1859" s="41" t="str">
        <f t="shared" si="157"/>
        <v xml:space="preserve">‎04‎/‎05‎/‎2017, ‎15‎:‎12‎:‎10 ALEXANDRE MOUREMBLES alexandre.mourembles@actemium.com 2 €0.00 </v>
      </c>
      <c r="L1859" s="41" t="str">
        <f t="shared" si="158"/>
        <v>‎04‎/‎05‎/‎2017</v>
      </c>
    </row>
    <row r="1860" spans="1:12" ht="15.75" thickBot="1" x14ac:dyDescent="0.3">
      <c r="A1860" s="16" t="s">
        <v>621</v>
      </c>
      <c r="H1860" s="41">
        <f t="shared" si="154"/>
        <v>8</v>
      </c>
      <c r="I1860" s="41" t="str">
        <f t="shared" si="155"/>
        <v/>
      </c>
      <c r="J1860" s="41">
        <f t="shared" si="156"/>
        <v>0</v>
      </c>
      <c r="K1860" s="41" t="str">
        <f t="shared" si="157"/>
        <v>erminée</v>
      </c>
      <c r="L1860" s="41" t="str">
        <f t="shared" si="158"/>
        <v/>
      </c>
    </row>
    <row r="1861" spans="1:12" ht="15.75" thickBot="1" x14ac:dyDescent="0.3">
      <c r="A1861" s="17" t="s">
        <v>805</v>
      </c>
      <c r="H1861" s="41">
        <f t="shared" si="154"/>
        <v>93</v>
      </c>
      <c r="I1861" s="41" t="str">
        <f t="shared" si="155"/>
        <v>#00000866</v>
      </c>
      <c r="J1861" s="41">
        <f t="shared" si="156"/>
        <v>9</v>
      </c>
      <c r="K1861" s="41" t="str">
        <f t="shared" si="157"/>
        <v xml:space="preserve">‎04‎/‎05‎/‎2017, ‎09‎:‎14‎:‎34 Vincent PASCAL vincent.pascal@actemium.com 3 €35.20 </v>
      </c>
      <c r="L1861" s="41" t="str">
        <f t="shared" si="158"/>
        <v>‎04‎/‎05‎/‎2017</v>
      </c>
    </row>
    <row r="1862" spans="1:12" ht="15.75" thickBot="1" x14ac:dyDescent="0.3">
      <c r="A1862" s="16" t="s">
        <v>621</v>
      </c>
      <c r="H1862" s="41">
        <f t="shared" si="154"/>
        <v>8</v>
      </c>
      <c r="I1862" s="41" t="str">
        <f t="shared" si="155"/>
        <v/>
      </c>
      <c r="J1862" s="41">
        <f t="shared" si="156"/>
        <v>0</v>
      </c>
      <c r="K1862" s="41" t="str">
        <f t="shared" si="157"/>
        <v>erminée</v>
      </c>
      <c r="L1862" s="41" t="str">
        <f t="shared" si="158"/>
        <v/>
      </c>
    </row>
    <row r="1863" spans="1:12" ht="15.75" thickBot="1" x14ac:dyDescent="0.3">
      <c r="A1863" s="17" t="s">
        <v>806</v>
      </c>
      <c r="H1863" s="41">
        <f t="shared" si="154"/>
        <v>97</v>
      </c>
      <c r="I1863" s="41" t="str">
        <f t="shared" si="155"/>
        <v>#00000865</v>
      </c>
      <c r="J1863" s="41">
        <f t="shared" si="156"/>
        <v>9</v>
      </c>
      <c r="K1863" s="41" t="str">
        <f t="shared" si="157"/>
        <v xml:space="preserve">‎03‎/‎05‎/‎2017, ‎17‎:‎34‎:‎08 Jean-michel Loubens romain.vergnes@actemium.com 1 €0.00 </v>
      </c>
      <c r="L1863" s="41" t="str">
        <f t="shared" si="158"/>
        <v>‎03‎/‎05‎/‎2017</v>
      </c>
    </row>
    <row r="1864" spans="1:12" ht="15.75" thickBot="1" x14ac:dyDescent="0.3">
      <c r="A1864" s="16" t="s">
        <v>621</v>
      </c>
      <c r="H1864" s="41">
        <f t="shared" si="154"/>
        <v>8</v>
      </c>
      <c r="I1864" s="41" t="str">
        <f t="shared" si="155"/>
        <v/>
      </c>
      <c r="J1864" s="41">
        <f t="shared" si="156"/>
        <v>0</v>
      </c>
      <c r="K1864" s="41" t="str">
        <f t="shared" si="157"/>
        <v>erminée</v>
      </c>
      <c r="L1864" s="41" t="str">
        <f t="shared" si="158"/>
        <v/>
      </c>
    </row>
    <row r="1865" spans="1:12" ht="15.75" thickBot="1" x14ac:dyDescent="0.3">
      <c r="A1865" s="17" t="s">
        <v>807</v>
      </c>
      <c r="H1865" s="41">
        <f t="shared" si="154"/>
        <v>92</v>
      </c>
      <c r="I1865" s="41" t="str">
        <f t="shared" si="155"/>
        <v>#00000864</v>
      </c>
      <c r="J1865" s="41">
        <f t="shared" si="156"/>
        <v>9</v>
      </c>
      <c r="K1865" s="41" t="str">
        <f t="shared" si="157"/>
        <v xml:space="preserve">‎03‎/‎05‎/‎2017, ‎09‎:‎39‎:‎53 Romain Vincent romain.vergnes@actemium.com 1 €0.00 </v>
      </c>
      <c r="L1865" s="41" t="str">
        <f t="shared" si="158"/>
        <v>‎03‎/‎05‎/‎2017</v>
      </c>
    </row>
    <row r="1866" spans="1:12" ht="15.75" thickBot="1" x14ac:dyDescent="0.3">
      <c r="A1866" s="16" t="s">
        <v>621</v>
      </c>
      <c r="H1866" s="41">
        <f t="shared" si="154"/>
        <v>8</v>
      </c>
      <c r="I1866" s="41" t="str">
        <f t="shared" si="155"/>
        <v/>
      </c>
      <c r="J1866" s="41">
        <f t="shared" si="156"/>
        <v>0</v>
      </c>
      <c r="K1866" s="41" t="str">
        <f t="shared" si="157"/>
        <v>erminée</v>
      </c>
      <c r="L1866" s="41" t="str">
        <f t="shared" si="158"/>
        <v/>
      </c>
    </row>
    <row r="1867" spans="1:12" ht="15.75" thickBot="1" x14ac:dyDescent="0.3">
      <c r="A1867" s="17" t="s">
        <v>808</v>
      </c>
      <c r="H1867" s="41">
        <f t="shared" si="154"/>
        <v>100</v>
      </c>
      <c r="I1867" s="41" t="str">
        <f t="shared" si="155"/>
        <v>#00000863</v>
      </c>
      <c r="J1867" s="41">
        <f t="shared" si="156"/>
        <v>9</v>
      </c>
      <c r="K1867" s="41" t="str">
        <f t="shared" si="157"/>
        <v xml:space="preserve">‎03‎/‎05‎/‎2017, ‎09‎:‎36‎:‎42 Guilllaume Lamiaud guillaume.lamiaud@actemium.com 1 €35.20 </v>
      </c>
      <c r="L1867" s="41" t="str">
        <f t="shared" si="158"/>
        <v>‎03‎/‎05‎/‎2017</v>
      </c>
    </row>
    <row r="1868" spans="1:12" ht="15.75" thickBot="1" x14ac:dyDescent="0.3">
      <c r="A1868" s="16" t="s">
        <v>621</v>
      </c>
      <c r="H1868" s="41">
        <f t="shared" si="154"/>
        <v>8</v>
      </c>
      <c r="I1868" s="41" t="str">
        <f t="shared" si="155"/>
        <v/>
      </c>
      <c r="J1868" s="41">
        <f t="shared" si="156"/>
        <v>0</v>
      </c>
      <c r="K1868" s="41" t="str">
        <f t="shared" si="157"/>
        <v>erminée</v>
      </c>
      <c r="L1868" s="41" t="str">
        <f t="shared" si="158"/>
        <v/>
      </c>
    </row>
    <row r="1869" spans="1:12" ht="15.75" thickBot="1" x14ac:dyDescent="0.3">
      <c r="A1869" s="17" t="s">
        <v>809</v>
      </c>
      <c r="H1869" s="41">
        <f t="shared" si="154"/>
        <v>106</v>
      </c>
      <c r="I1869" s="41" t="str">
        <f t="shared" si="155"/>
        <v>#00000861</v>
      </c>
      <c r="J1869" s="41">
        <f t="shared" si="156"/>
        <v>9</v>
      </c>
      <c r="K1869" s="41" t="str">
        <f t="shared" si="157"/>
        <v xml:space="preserve">‎03‎/‎05‎/‎2017, ‎09‎:‎31‎:‎51 ALEXANDRE MOUREMBLES alexandre.mourembles@actemium.com 4 €223.90 </v>
      </c>
      <c r="L1869" s="41" t="str">
        <f t="shared" si="158"/>
        <v>‎03‎/‎05‎/‎2017</v>
      </c>
    </row>
    <row r="1870" spans="1:12" ht="15.75" thickBot="1" x14ac:dyDescent="0.3">
      <c r="A1870" s="16" t="s">
        <v>621</v>
      </c>
      <c r="H1870" s="41">
        <f t="shared" si="154"/>
        <v>8</v>
      </c>
      <c r="I1870" s="41" t="str">
        <f t="shared" si="155"/>
        <v/>
      </c>
      <c r="J1870" s="41">
        <f t="shared" si="156"/>
        <v>0</v>
      </c>
      <c r="K1870" s="41" t="str">
        <f t="shared" si="157"/>
        <v>erminée</v>
      </c>
      <c r="L1870" s="41" t="str">
        <f t="shared" si="158"/>
        <v/>
      </c>
    </row>
    <row r="1871" spans="1:12" ht="15.75" thickBot="1" x14ac:dyDescent="0.3">
      <c r="A1871" s="17" t="s">
        <v>810</v>
      </c>
      <c r="H1871" s="41">
        <f t="shared" si="154"/>
        <v>93</v>
      </c>
      <c r="I1871" s="41" t="str">
        <f t="shared" si="155"/>
        <v>#00000859</v>
      </c>
      <c r="J1871" s="41">
        <f t="shared" si="156"/>
        <v>9</v>
      </c>
      <c r="K1871" s="41" t="str">
        <f t="shared" si="157"/>
        <v xml:space="preserve">‎03‎/‎05‎/‎2017, ‎09‎:‎27‎:‎11 romain VERGNES romain.vergnes@actemium.com 1 €45.67 </v>
      </c>
      <c r="L1871" s="41" t="str">
        <f t="shared" si="158"/>
        <v>‎03‎/‎05‎/‎2017</v>
      </c>
    </row>
    <row r="1872" spans="1:12" ht="15.75" thickBot="1" x14ac:dyDescent="0.3">
      <c r="A1872" s="16" t="s">
        <v>621</v>
      </c>
      <c r="H1872" s="41">
        <f t="shared" si="154"/>
        <v>8</v>
      </c>
      <c r="I1872" s="41" t="str">
        <f t="shared" si="155"/>
        <v/>
      </c>
      <c r="J1872" s="41">
        <f t="shared" si="156"/>
        <v>0</v>
      </c>
      <c r="K1872" s="41" t="str">
        <f t="shared" si="157"/>
        <v>erminée</v>
      </c>
      <c r="L1872" s="41" t="str">
        <f t="shared" si="158"/>
        <v/>
      </c>
    </row>
    <row r="1873" spans="1:12" ht="15.75" thickBot="1" x14ac:dyDescent="0.3">
      <c r="A1873" s="17" t="s">
        <v>811</v>
      </c>
      <c r="H1873" s="41">
        <f t="shared" si="154"/>
        <v>105</v>
      </c>
      <c r="I1873" s="41" t="str">
        <f t="shared" si="155"/>
        <v>#00000858</v>
      </c>
      <c r="J1873" s="41">
        <f t="shared" si="156"/>
        <v>9</v>
      </c>
      <c r="K1873" s="41" t="str">
        <f t="shared" si="157"/>
        <v xml:space="preserve">‎28‎/‎04‎/‎2017, ‎16‎:‎12‎:‎23 Florian Devals florian.devals.externe@pierre-fabre.com 1 €60.00 </v>
      </c>
      <c r="L1873" s="41" t="str">
        <f t="shared" si="158"/>
        <v>‎28‎/‎04‎/‎2017</v>
      </c>
    </row>
    <row r="1874" spans="1:12" ht="15.75" thickBot="1" x14ac:dyDescent="0.3">
      <c r="A1874" s="16" t="s">
        <v>621</v>
      </c>
      <c r="H1874" s="41">
        <f t="shared" si="154"/>
        <v>8</v>
      </c>
      <c r="I1874" s="41" t="str">
        <f t="shared" si="155"/>
        <v/>
      </c>
      <c r="J1874" s="41">
        <f t="shared" si="156"/>
        <v>0</v>
      </c>
      <c r="K1874" s="41" t="str">
        <f t="shared" si="157"/>
        <v>erminée</v>
      </c>
      <c r="L1874" s="41" t="str">
        <f t="shared" si="158"/>
        <v/>
      </c>
    </row>
    <row r="1875" spans="1:12" ht="15.75" thickBot="1" x14ac:dyDescent="0.3">
      <c r="A1875" s="17" t="s">
        <v>812</v>
      </c>
      <c r="H1875" s="41">
        <f t="shared" si="154"/>
        <v>105</v>
      </c>
      <c r="I1875" s="41" t="str">
        <f t="shared" si="155"/>
        <v>#00000857</v>
      </c>
      <c r="J1875" s="41">
        <f t="shared" si="156"/>
        <v>9</v>
      </c>
      <c r="K1875" s="41" t="str">
        <f t="shared" si="157"/>
        <v xml:space="preserve">‎27‎/‎04‎/‎2017, ‎08‎:‎46‎:‎30 alexandre sirbulescu alexandre.sirbulescu@actemium.com 1 €14.84 </v>
      </c>
      <c r="L1875" s="41" t="str">
        <f t="shared" si="158"/>
        <v>‎27‎/‎04‎/‎2017</v>
      </c>
    </row>
    <row r="1876" spans="1:12" ht="15.75" thickBot="1" x14ac:dyDescent="0.3">
      <c r="A1876" s="16" t="s">
        <v>621</v>
      </c>
      <c r="H1876" s="41">
        <f t="shared" si="154"/>
        <v>8</v>
      </c>
      <c r="I1876" s="41" t="str">
        <f t="shared" si="155"/>
        <v/>
      </c>
      <c r="J1876" s="41">
        <f t="shared" si="156"/>
        <v>0</v>
      </c>
      <c r="K1876" s="41" t="str">
        <f t="shared" si="157"/>
        <v>erminée</v>
      </c>
      <c r="L1876" s="41" t="str">
        <f t="shared" si="158"/>
        <v/>
      </c>
    </row>
    <row r="1877" spans="1:12" ht="15.75" thickBot="1" x14ac:dyDescent="0.3">
      <c r="A1877" s="17" t="s">
        <v>813</v>
      </c>
      <c r="H1877" s="41">
        <f t="shared" si="154"/>
        <v>97</v>
      </c>
      <c r="I1877" s="41" t="str">
        <f t="shared" si="155"/>
        <v>#00000856</v>
      </c>
      <c r="J1877" s="41">
        <f t="shared" si="156"/>
        <v>9</v>
      </c>
      <c r="K1877" s="41" t="str">
        <f t="shared" si="157"/>
        <v xml:space="preserve">‎25‎/‎04‎/‎2017, ‎16‎:‎10‎:‎19 lelia Boscolo lelia.boscolo.external@airbus.com 2 €0.00 </v>
      </c>
      <c r="L1877" s="41" t="str">
        <f t="shared" si="158"/>
        <v>‎25‎/‎04‎/‎2017</v>
      </c>
    </row>
    <row r="1878" spans="1:12" ht="15.75" thickBot="1" x14ac:dyDescent="0.3">
      <c r="A1878" s="16" t="s">
        <v>621</v>
      </c>
      <c r="H1878" s="41">
        <f t="shared" si="154"/>
        <v>8</v>
      </c>
      <c r="I1878" s="41" t="str">
        <f t="shared" si="155"/>
        <v/>
      </c>
      <c r="J1878" s="41">
        <f t="shared" si="156"/>
        <v>0</v>
      </c>
      <c r="K1878" s="41" t="str">
        <f t="shared" si="157"/>
        <v>erminée</v>
      </c>
      <c r="L1878" s="41" t="str">
        <f t="shared" si="158"/>
        <v/>
      </c>
    </row>
    <row r="1879" spans="1:12" ht="15.75" thickBot="1" x14ac:dyDescent="0.3">
      <c r="A1879" s="17" t="s">
        <v>814</v>
      </c>
      <c r="H1879" s="41">
        <f t="shared" si="154"/>
        <v>98</v>
      </c>
      <c r="I1879" s="41" t="str">
        <f t="shared" si="155"/>
        <v>#00000854</v>
      </c>
      <c r="J1879" s="41">
        <f t="shared" si="156"/>
        <v>9</v>
      </c>
      <c r="K1879" s="41" t="str">
        <f t="shared" si="157"/>
        <v xml:space="preserve">‎21‎/‎04‎/‎2017, ‎09‎:‎03‎:‎47 vincent davantes vincent.davantes@actemium.com 7 €458.34 </v>
      </c>
      <c r="L1879" s="41" t="str">
        <f t="shared" si="158"/>
        <v>‎21‎/‎04‎/‎2017</v>
      </c>
    </row>
    <row r="1880" spans="1:12" ht="15.75" thickBot="1" x14ac:dyDescent="0.3">
      <c r="A1880" s="16" t="s">
        <v>621</v>
      </c>
      <c r="H1880" s="41">
        <f t="shared" si="154"/>
        <v>8</v>
      </c>
      <c r="I1880" s="41" t="str">
        <f t="shared" si="155"/>
        <v/>
      </c>
      <c r="J1880" s="41">
        <f t="shared" si="156"/>
        <v>0</v>
      </c>
      <c r="K1880" s="41" t="str">
        <f t="shared" si="157"/>
        <v>erminée</v>
      </c>
      <c r="L1880" s="41" t="str">
        <f t="shared" si="158"/>
        <v/>
      </c>
    </row>
    <row r="1881" spans="1:12" ht="15.75" thickBot="1" x14ac:dyDescent="0.3">
      <c r="A1881" s="17" t="s">
        <v>815</v>
      </c>
      <c r="H1881" s="41">
        <f t="shared" si="154"/>
        <v>90</v>
      </c>
      <c r="I1881" s="41" t="str">
        <f t="shared" si="155"/>
        <v>#00000853</v>
      </c>
      <c r="J1881" s="41">
        <f t="shared" si="156"/>
        <v>9</v>
      </c>
      <c r="K1881" s="41" t="str">
        <f t="shared" si="157"/>
        <v xml:space="preserve">‎19‎/‎04‎/‎2017, ‎06‎:‎43‎:‎06 pascal garcia pascal.garcia@pioneer.com 1 €16.80 </v>
      </c>
      <c r="L1881" s="41" t="str">
        <f t="shared" si="158"/>
        <v>‎19‎/‎04‎/‎2017</v>
      </c>
    </row>
    <row r="1882" spans="1:12" ht="15.75" thickBot="1" x14ac:dyDescent="0.3">
      <c r="A1882" s="16" t="s">
        <v>621</v>
      </c>
      <c r="H1882" s="41">
        <f t="shared" si="154"/>
        <v>8</v>
      </c>
      <c r="I1882" s="41" t="str">
        <f t="shared" si="155"/>
        <v/>
      </c>
      <c r="J1882" s="41">
        <f t="shared" si="156"/>
        <v>0</v>
      </c>
      <c r="K1882" s="41" t="str">
        <f t="shared" si="157"/>
        <v>erminée</v>
      </c>
      <c r="L1882" s="41" t="str">
        <f t="shared" si="158"/>
        <v/>
      </c>
    </row>
    <row r="1883" spans="1:12" ht="15.75" thickBot="1" x14ac:dyDescent="0.3">
      <c r="A1883" s="17" t="s">
        <v>816</v>
      </c>
      <c r="H1883" s="41">
        <f t="shared" si="154"/>
        <v>91</v>
      </c>
      <c r="I1883" s="41" t="str">
        <f t="shared" si="155"/>
        <v>#00000852</v>
      </c>
      <c r="J1883" s="41">
        <f t="shared" si="156"/>
        <v>9</v>
      </c>
      <c r="K1883" s="41" t="str">
        <f t="shared" si="157"/>
        <v xml:space="preserve">‎19‎/‎04‎/‎2017, ‎06‎:‎39‎:‎00 pascal garcia pascal.garcia@pioneer.com 2 €104.52 </v>
      </c>
      <c r="L1883" s="41" t="str">
        <f t="shared" si="158"/>
        <v>‎19‎/‎04‎/‎2017</v>
      </c>
    </row>
    <row r="1884" spans="1:12" ht="15.75" thickBot="1" x14ac:dyDescent="0.3">
      <c r="A1884" s="16" t="s">
        <v>621</v>
      </c>
      <c r="H1884" s="41">
        <f t="shared" ref="H1884:H1947" si="159">LEN(A1884)</f>
        <v>8</v>
      </c>
      <c r="I1884" s="41" t="str">
        <f t="shared" ref="I1884:I1947" si="160">IFERROR(MID(A1884,1,FIND(" ",A1884,1)-1),"")</f>
        <v/>
      </c>
      <c r="J1884" s="41">
        <f t="shared" ref="J1884:J1947" si="161">LEN(I1884)</f>
        <v>0</v>
      </c>
      <c r="K1884" s="41" t="str">
        <f t="shared" ref="K1884:K1947" si="162">RIGHT(A1884,H1884-J1884-1)</f>
        <v>erminée</v>
      </c>
      <c r="L1884" s="41" t="str">
        <f t="shared" ref="L1884:L1947" si="163">IFERROR(MID(K1884,1,FIND(",",K1884,1)-1),"")</f>
        <v/>
      </c>
    </row>
    <row r="1885" spans="1:12" ht="15.75" thickBot="1" x14ac:dyDescent="0.3">
      <c r="A1885" s="17" t="s">
        <v>817</v>
      </c>
      <c r="H1885" s="41">
        <f t="shared" si="159"/>
        <v>89</v>
      </c>
      <c r="I1885" s="41" t="str">
        <f t="shared" si="160"/>
        <v>#00000851</v>
      </c>
      <c r="J1885" s="41">
        <f t="shared" si="161"/>
        <v>9</v>
      </c>
      <c r="K1885" s="41" t="str">
        <f t="shared" si="162"/>
        <v xml:space="preserve">‎18‎/‎04‎/‎2017, ‎11‎:‎27‎:‎28 karl HUMBERT karl.humbert@actemium.com 2 €90.19 </v>
      </c>
      <c r="L1885" s="41" t="str">
        <f t="shared" si="163"/>
        <v>‎18‎/‎04‎/‎2017</v>
      </c>
    </row>
    <row r="1886" spans="1:12" ht="15.75" thickBot="1" x14ac:dyDescent="0.3">
      <c r="A1886" s="16" t="s">
        <v>621</v>
      </c>
      <c r="H1886" s="41">
        <f t="shared" si="159"/>
        <v>8</v>
      </c>
      <c r="I1886" s="41" t="str">
        <f t="shared" si="160"/>
        <v/>
      </c>
      <c r="J1886" s="41">
        <f t="shared" si="161"/>
        <v>0</v>
      </c>
      <c r="K1886" s="41" t="str">
        <f t="shared" si="162"/>
        <v>erminée</v>
      </c>
      <c r="L1886" s="41" t="str">
        <f t="shared" si="163"/>
        <v/>
      </c>
    </row>
    <row r="1887" spans="1:12" ht="15.75" thickBot="1" x14ac:dyDescent="0.3">
      <c r="A1887" s="17" t="s">
        <v>818</v>
      </c>
      <c r="H1887" s="41">
        <f t="shared" si="159"/>
        <v>90</v>
      </c>
      <c r="I1887" s="41" t="str">
        <f t="shared" si="160"/>
        <v>#00000850</v>
      </c>
      <c r="J1887" s="41">
        <f t="shared" si="161"/>
        <v>9</v>
      </c>
      <c r="K1887" s="41" t="str">
        <f t="shared" si="162"/>
        <v xml:space="preserve">‎11‎/‎04‎/‎2017, ‎09‎:‎22‎:‎42 karine bedon karine.bedon@actemium.com 3 €186.58 </v>
      </c>
      <c r="L1887" s="41" t="str">
        <f t="shared" si="163"/>
        <v>‎11‎/‎04‎/‎2017</v>
      </c>
    </row>
    <row r="1888" spans="1:12" ht="15.75" thickBot="1" x14ac:dyDescent="0.3">
      <c r="A1888" s="16" t="s">
        <v>621</v>
      </c>
      <c r="H1888" s="41">
        <f t="shared" si="159"/>
        <v>8</v>
      </c>
      <c r="I1888" s="41" t="str">
        <f t="shared" si="160"/>
        <v/>
      </c>
      <c r="J1888" s="41">
        <f t="shared" si="161"/>
        <v>0</v>
      </c>
      <c r="K1888" s="41" t="str">
        <f t="shared" si="162"/>
        <v>erminée</v>
      </c>
      <c r="L1888" s="41" t="str">
        <f t="shared" si="163"/>
        <v/>
      </c>
    </row>
    <row r="1889" spans="1:12" ht="15.75" thickBot="1" x14ac:dyDescent="0.3">
      <c r="A1889" s="17" t="s">
        <v>819</v>
      </c>
      <c r="H1889" s="41">
        <f t="shared" si="159"/>
        <v>97</v>
      </c>
      <c r="I1889" s="41" t="str">
        <f t="shared" si="160"/>
        <v>#00000849</v>
      </c>
      <c r="J1889" s="41">
        <f t="shared" si="161"/>
        <v>9</v>
      </c>
      <c r="K1889" s="41" t="str">
        <f t="shared" si="162"/>
        <v xml:space="preserve">‎10‎/‎04‎/‎2017, ‎15‎:‎37‎:‎22 stephane mirouze stephane.Mirouze@actemium.com 2 €47.15 </v>
      </c>
      <c r="L1889" s="41" t="str">
        <f t="shared" si="163"/>
        <v>‎10‎/‎04‎/‎2017</v>
      </c>
    </row>
    <row r="1890" spans="1:12" ht="15.75" thickBot="1" x14ac:dyDescent="0.3">
      <c r="A1890" s="16" t="s">
        <v>621</v>
      </c>
      <c r="H1890" s="41">
        <f t="shared" si="159"/>
        <v>8</v>
      </c>
      <c r="I1890" s="41" t="str">
        <f t="shared" si="160"/>
        <v/>
      </c>
      <c r="J1890" s="41">
        <f t="shared" si="161"/>
        <v>0</v>
      </c>
      <c r="K1890" s="41" t="str">
        <f t="shared" si="162"/>
        <v>erminée</v>
      </c>
      <c r="L1890" s="41" t="str">
        <f t="shared" si="163"/>
        <v/>
      </c>
    </row>
    <row r="1891" spans="1:12" ht="15.75" thickBot="1" x14ac:dyDescent="0.3">
      <c r="A1891" s="17" t="s">
        <v>820</v>
      </c>
      <c r="H1891" s="41">
        <f t="shared" si="159"/>
        <v>99</v>
      </c>
      <c r="I1891" s="41" t="str">
        <f t="shared" si="160"/>
        <v>#00000848</v>
      </c>
      <c r="J1891" s="41">
        <f t="shared" si="161"/>
        <v>9</v>
      </c>
      <c r="K1891" s="41" t="str">
        <f t="shared" si="162"/>
        <v xml:space="preserve">‎10‎/‎04‎/‎2017, ‎10‎:‎23‎:‎08 lelia Boscolo lelia.boscolo.external@airbus.com 3 €119.55 </v>
      </c>
      <c r="L1891" s="41" t="str">
        <f t="shared" si="163"/>
        <v>‎10‎/‎04‎/‎2017</v>
      </c>
    </row>
    <row r="1892" spans="1:12" ht="15.75" thickBot="1" x14ac:dyDescent="0.3">
      <c r="A1892" s="16" t="s">
        <v>621</v>
      </c>
      <c r="H1892" s="41">
        <f t="shared" si="159"/>
        <v>8</v>
      </c>
      <c r="I1892" s="41" t="str">
        <f t="shared" si="160"/>
        <v/>
      </c>
      <c r="J1892" s="41">
        <f t="shared" si="161"/>
        <v>0</v>
      </c>
      <c r="K1892" s="41" t="str">
        <f t="shared" si="162"/>
        <v>erminée</v>
      </c>
      <c r="L1892" s="41" t="str">
        <f t="shared" si="163"/>
        <v/>
      </c>
    </row>
    <row r="1893" spans="1:12" ht="15.75" thickBot="1" x14ac:dyDescent="0.3">
      <c r="A1893" s="17" t="s">
        <v>821</v>
      </c>
      <c r="H1893" s="41">
        <f t="shared" si="159"/>
        <v>106</v>
      </c>
      <c r="I1893" s="41" t="str">
        <f t="shared" si="160"/>
        <v>#00000847</v>
      </c>
      <c r="J1893" s="41">
        <f t="shared" si="161"/>
        <v>9</v>
      </c>
      <c r="K1893" s="41" t="str">
        <f t="shared" si="162"/>
        <v xml:space="preserve">‎10‎/‎04‎/‎2017, ‎10‎:‎21‎:‎18 ALEXANDRE MOUREMBLES alexandre.mourembles@actemium.com 3 €219.66 </v>
      </c>
      <c r="L1893" s="41" t="str">
        <f t="shared" si="163"/>
        <v>‎10‎/‎04‎/‎2017</v>
      </c>
    </row>
    <row r="1894" spans="1:12" ht="15.75" thickBot="1" x14ac:dyDescent="0.3">
      <c r="A1894" s="16" t="s">
        <v>621</v>
      </c>
      <c r="H1894" s="41">
        <f t="shared" si="159"/>
        <v>8</v>
      </c>
      <c r="I1894" s="41" t="str">
        <f t="shared" si="160"/>
        <v/>
      </c>
      <c r="J1894" s="41">
        <f t="shared" si="161"/>
        <v>0</v>
      </c>
      <c r="K1894" s="41" t="str">
        <f t="shared" si="162"/>
        <v>erminée</v>
      </c>
      <c r="L1894" s="41" t="str">
        <f t="shared" si="163"/>
        <v/>
      </c>
    </row>
    <row r="1895" spans="1:12" ht="15.75" thickBot="1" x14ac:dyDescent="0.3">
      <c r="A1895" s="17" t="s">
        <v>822</v>
      </c>
      <c r="H1895" s="41">
        <f t="shared" si="159"/>
        <v>105</v>
      </c>
      <c r="I1895" s="41" t="str">
        <f t="shared" si="160"/>
        <v>#00000846</v>
      </c>
      <c r="J1895" s="41">
        <f t="shared" si="161"/>
        <v>9</v>
      </c>
      <c r="K1895" s="41" t="str">
        <f t="shared" si="162"/>
        <v xml:space="preserve">‎10‎/‎04‎/‎2017, ‎08‎:‎40‎:‎02 ALEXANDRE MOUREMBLES alexandre.mourembles@actemium.com 1 €44.52 </v>
      </c>
      <c r="L1895" s="41" t="str">
        <f t="shared" si="163"/>
        <v>‎10‎/‎04‎/‎2017</v>
      </c>
    </row>
    <row r="1896" spans="1:12" ht="15.75" thickBot="1" x14ac:dyDescent="0.3">
      <c r="A1896" s="16" t="s">
        <v>621</v>
      </c>
      <c r="H1896" s="41">
        <f t="shared" si="159"/>
        <v>8</v>
      </c>
      <c r="I1896" s="41" t="str">
        <f t="shared" si="160"/>
        <v/>
      </c>
      <c r="J1896" s="41">
        <f t="shared" si="161"/>
        <v>0</v>
      </c>
      <c r="K1896" s="41" t="str">
        <f t="shared" si="162"/>
        <v>erminée</v>
      </c>
      <c r="L1896" s="41" t="str">
        <f t="shared" si="163"/>
        <v/>
      </c>
    </row>
    <row r="1897" spans="1:12" ht="15.75" thickBot="1" x14ac:dyDescent="0.3">
      <c r="A1897" s="17" t="s">
        <v>823</v>
      </c>
      <c r="H1897" s="41">
        <f t="shared" si="159"/>
        <v>97</v>
      </c>
      <c r="I1897" s="41" t="str">
        <f t="shared" si="160"/>
        <v>#00000845</v>
      </c>
      <c r="J1897" s="41">
        <f t="shared" si="161"/>
        <v>9</v>
      </c>
      <c r="K1897" s="41" t="str">
        <f t="shared" si="162"/>
        <v xml:space="preserve">‎10‎/‎04‎/‎2017, ‎07‎:‎49‎:‎37 stephane mirouze stephane.mirouze@actemium.com 1 €37.10 </v>
      </c>
      <c r="L1897" s="41" t="str">
        <f t="shared" si="163"/>
        <v>‎10‎/‎04‎/‎2017</v>
      </c>
    </row>
    <row r="1898" spans="1:12" ht="15.75" thickBot="1" x14ac:dyDescent="0.3">
      <c r="A1898" s="16" t="s">
        <v>621</v>
      </c>
      <c r="H1898" s="41">
        <f t="shared" si="159"/>
        <v>8</v>
      </c>
      <c r="I1898" s="41" t="str">
        <f t="shared" si="160"/>
        <v/>
      </c>
      <c r="J1898" s="41">
        <f t="shared" si="161"/>
        <v>0</v>
      </c>
      <c r="K1898" s="41" t="str">
        <f t="shared" si="162"/>
        <v>erminée</v>
      </c>
      <c r="L1898" s="41" t="str">
        <f t="shared" si="163"/>
        <v/>
      </c>
    </row>
    <row r="1899" spans="1:12" ht="15.75" thickBot="1" x14ac:dyDescent="0.3">
      <c r="A1899" s="17" t="s">
        <v>824</v>
      </c>
      <c r="H1899" s="41">
        <f t="shared" si="159"/>
        <v>96</v>
      </c>
      <c r="I1899" s="41" t="str">
        <f t="shared" si="160"/>
        <v>#00000844</v>
      </c>
      <c r="J1899" s="41">
        <f t="shared" si="161"/>
        <v>9</v>
      </c>
      <c r="K1899" s="41" t="str">
        <f t="shared" si="162"/>
        <v xml:space="preserve">‎07‎/‎04‎/‎2017, ‎10‎:‎22‎:‎32 JOB FILIPE alexandre.mourembles@actemium.com 9 €213.09 </v>
      </c>
      <c r="L1899" s="41" t="str">
        <f t="shared" si="163"/>
        <v>‎07‎/‎04‎/‎2017</v>
      </c>
    </row>
    <row r="1900" spans="1:12" ht="15.75" thickBot="1" x14ac:dyDescent="0.3">
      <c r="A1900" s="16" t="s">
        <v>621</v>
      </c>
      <c r="H1900" s="41">
        <f t="shared" si="159"/>
        <v>8</v>
      </c>
      <c r="I1900" s="41" t="str">
        <f t="shared" si="160"/>
        <v/>
      </c>
      <c r="J1900" s="41">
        <f t="shared" si="161"/>
        <v>0</v>
      </c>
      <c r="K1900" s="41" t="str">
        <f t="shared" si="162"/>
        <v>erminée</v>
      </c>
      <c r="L1900" s="41" t="str">
        <f t="shared" si="163"/>
        <v/>
      </c>
    </row>
    <row r="1901" spans="1:12" ht="15.75" thickBot="1" x14ac:dyDescent="0.3">
      <c r="A1901" s="17" t="s">
        <v>825</v>
      </c>
      <c r="H1901" s="41">
        <f t="shared" si="159"/>
        <v>104</v>
      </c>
      <c r="I1901" s="41" t="str">
        <f t="shared" si="160"/>
        <v>#00000843</v>
      </c>
      <c r="J1901" s="41">
        <f t="shared" si="161"/>
        <v>9</v>
      </c>
      <c r="K1901" s="41" t="str">
        <f t="shared" si="162"/>
        <v xml:space="preserve">‎07‎/‎04‎/‎2017, ‎10‎:‎14‎:‎59 ALEXANDRE MOUREMBLES alexandre.mourembles@actemium.com 2 €0.00 </v>
      </c>
      <c r="L1901" s="41" t="str">
        <f t="shared" si="163"/>
        <v>‎07‎/‎04‎/‎2017</v>
      </c>
    </row>
    <row r="1902" spans="1:12" ht="15.75" thickBot="1" x14ac:dyDescent="0.3">
      <c r="A1902" s="16" t="s">
        <v>621</v>
      </c>
      <c r="H1902" s="41">
        <f t="shared" si="159"/>
        <v>8</v>
      </c>
      <c r="I1902" s="41" t="str">
        <f t="shared" si="160"/>
        <v/>
      </c>
      <c r="J1902" s="41">
        <f t="shared" si="161"/>
        <v>0</v>
      </c>
      <c r="K1902" s="41" t="str">
        <f t="shared" si="162"/>
        <v>erminée</v>
      </c>
      <c r="L1902" s="41" t="str">
        <f t="shared" si="163"/>
        <v/>
      </c>
    </row>
    <row r="1903" spans="1:12" ht="15.75" thickBot="1" x14ac:dyDescent="0.3">
      <c r="A1903" s="17" t="s">
        <v>826</v>
      </c>
      <c r="H1903" s="41">
        <f t="shared" si="159"/>
        <v>104</v>
      </c>
      <c r="I1903" s="41" t="str">
        <f t="shared" si="160"/>
        <v>#00000842</v>
      </c>
      <c r="J1903" s="41">
        <f t="shared" si="161"/>
        <v>9</v>
      </c>
      <c r="K1903" s="41" t="str">
        <f t="shared" si="162"/>
        <v xml:space="preserve">‎07‎/‎04‎/‎2017, ‎09‎:‎32‎:‎47 alexandre sirbulescu alexandre.sirbulescu@actemium.com 2 €0.00 </v>
      </c>
      <c r="L1903" s="41" t="str">
        <f t="shared" si="163"/>
        <v>‎07‎/‎04‎/‎2017</v>
      </c>
    </row>
    <row r="1904" spans="1:12" ht="15.75" thickBot="1" x14ac:dyDescent="0.3">
      <c r="A1904" s="16" t="s">
        <v>621</v>
      </c>
      <c r="H1904" s="41">
        <f t="shared" si="159"/>
        <v>8</v>
      </c>
      <c r="I1904" s="41" t="str">
        <f t="shared" si="160"/>
        <v/>
      </c>
      <c r="J1904" s="41">
        <f t="shared" si="161"/>
        <v>0</v>
      </c>
      <c r="K1904" s="41" t="str">
        <f t="shared" si="162"/>
        <v>erminée</v>
      </c>
      <c r="L1904" s="41" t="str">
        <f t="shared" si="163"/>
        <v/>
      </c>
    </row>
    <row r="1905" spans="1:12" ht="15.75" thickBot="1" x14ac:dyDescent="0.3">
      <c r="A1905" s="17" t="s">
        <v>827</v>
      </c>
      <c r="H1905" s="41">
        <f t="shared" si="159"/>
        <v>112</v>
      </c>
      <c r="I1905" s="41" t="str">
        <f t="shared" si="160"/>
        <v>#00000841</v>
      </c>
      <c r="J1905" s="41">
        <f t="shared" si="161"/>
        <v>9</v>
      </c>
      <c r="K1905" s="41" t="str">
        <f t="shared" si="162"/>
        <v xml:space="preserve">‎07‎/‎04‎/‎2017, ‎09‎:‎25‎:‎10 eric sanchez-clary eric.sanchez-clary.external@airbus.com 10 €1,703.76 </v>
      </c>
      <c r="L1905" s="41" t="str">
        <f t="shared" si="163"/>
        <v>‎07‎/‎04‎/‎2017</v>
      </c>
    </row>
    <row r="1906" spans="1:12" ht="15.75" thickBot="1" x14ac:dyDescent="0.3">
      <c r="A1906" s="16" t="s">
        <v>621</v>
      </c>
      <c r="H1906" s="41">
        <f t="shared" si="159"/>
        <v>8</v>
      </c>
      <c r="I1906" s="41" t="str">
        <f t="shared" si="160"/>
        <v/>
      </c>
      <c r="J1906" s="41">
        <f t="shared" si="161"/>
        <v>0</v>
      </c>
      <c r="K1906" s="41" t="str">
        <f t="shared" si="162"/>
        <v>erminée</v>
      </c>
      <c r="L1906" s="41" t="str">
        <f t="shared" si="163"/>
        <v/>
      </c>
    </row>
    <row r="1907" spans="1:12" ht="15.75" thickBot="1" x14ac:dyDescent="0.3">
      <c r="A1907" s="17" t="s">
        <v>828</v>
      </c>
      <c r="H1907" s="41">
        <f t="shared" si="159"/>
        <v>98</v>
      </c>
      <c r="I1907" s="41" t="str">
        <f t="shared" si="160"/>
        <v>#00000840</v>
      </c>
      <c r="J1907" s="41">
        <f t="shared" si="161"/>
        <v>9</v>
      </c>
      <c r="K1907" s="41" t="str">
        <f t="shared" si="162"/>
        <v xml:space="preserve">‎05‎/‎04‎/‎2017, ‎15‎:‎51‎:‎16 Tristan Calmelly tristan.calmelly@actemium.com 3 €109.83 </v>
      </c>
      <c r="L1907" s="41" t="str">
        <f t="shared" si="163"/>
        <v>‎05‎/‎04‎/‎2017</v>
      </c>
    </row>
    <row r="1908" spans="1:12" ht="15.75" thickBot="1" x14ac:dyDescent="0.3">
      <c r="A1908" s="16" t="s">
        <v>621</v>
      </c>
      <c r="H1908" s="41">
        <f t="shared" si="159"/>
        <v>8</v>
      </c>
      <c r="I1908" s="41" t="str">
        <f t="shared" si="160"/>
        <v/>
      </c>
      <c r="J1908" s="41">
        <f t="shared" si="161"/>
        <v>0</v>
      </c>
      <c r="K1908" s="41" t="str">
        <f t="shared" si="162"/>
        <v>erminée</v>
      </c>
      <c r="L1908" s="41" t="str">
        <f t="shared" si="163"/>
        <v/>
      </c>
    </row>
    <row r="1909" spans="1:12" ht="15.75" thickBot="1" x14ac:dyDescent="0.3">
      <c r="A1909" s="17" t="s">
        <v>829</v>
      </c>
      <c r="H1909" s="41">
        <f t="shared" si="159"/>
        <v>104</v>
      </c>
      <c r="I1909" s="41" t="str">
        <f t="shared" si="160"/>
        <v>#00000839</v>
      </c>
      <c r="J1909" s="41">
        <f t="shared" si="161"/>
        <v>9</v>
      </c>
      <c r="K1909" s="41" t="str">
        <f t="shared" si="162"/>
        <v xml:space="preserve">‎05‎/‎04‎/‎2017, ‎11‎:‎37‎:‎33 ALEXANDRE MOUREMBLES alexandre.mourembles@actemium.com 4 €0.00 </v>
      </c>
      <c r="L1909" s="41" t="str">
        <f t="shared" si="163"/>
        <v>‎05‎/‎04‎/‎2017</v>
      </c>
    </row>
    <row r="1910" spans="1:12" ht="15.75" thickBot="1" x14ac:dyDescent="0.3">
      <c r="A1910" s="16" t="s">
        <v>621</v>
      </c>
      <c r="H1910" s="41">
        <f t="shared" si="159"/>
        <v>8</v>
      </c>
      <c r="I1910" s="41" t="str">
        <f t="shared" si="160"/>
        <v/>
      </c>
      <c r="J1910" s="41">
        <f t="shared" si="161"/>
        <v>0</v>
      </c>
      <c r="K1910" s="41" t="str">
        <f t="shared" si="162"/>
        <v>erminée</v>
      </c>
      <c r="L1910" s="41" t="str">
        <f t="shared" si="163"/>
        <v/>
      </c>
    </row>
    <row r="1911" spans="1:12" ht="15.75" thickBot="1" x14ac:dyDescent="0.3">
      <c r="A1911" s="17" t="s">
        <v>830</v>
      </c>
      <c r="H1911" s="41">
        <f t="shared" si="159"/>
        <v>93</v>
      </c>
      <c r="I1911" s="41" t="str">
        <f t="shared" si="160"/>
        <v>#00000837</v>
      </c>
      <c r="J1911" s="41">
        <f t="shared" si="161"/>
        <v>9</v>
      </c>
      <c r="K1911" s="41" t="str">
        <f t="shared" si="162"/>
        <v xml:space="preserve">‎05‎/‎04‎/‎2017, ‎08‎:‎09‎:‎30 julien paumard julien.paumard@actemium.com 2 €35.20 </v>
      </c>
      <c r="L1911" s="41" t="str">
        <f t="shared" si="163"/>
        <v>‎05‎/‎04‎/‎2017</v>
      </c>
    </row>
    <row r="1912" spans="1:12" ht="15.75" thickBot="1" x14ac:dyDescent="0.3">
      <c r="A1912" s="16" t="s">
        <v>621</v>
      </c>
      <c r="H1912" s="41">
        <f t="shared" si="159"/>
        <v>8</v>
      </c>
      <c r="I1912" s="41" t="str">
        <f t="shared" si="160"/>
        <v/>
      </c>
      <c r="J1912" s="41">
        <f t="shared" si="161"/>
        <v>0</v>
      </c>
      <c r="K1912" s="41" t="str">
        <f t="shared" si="162"/>
        <v>erminée</v>
      </c>
      <c r="L1912" s="41" t="str">
        <f t="shared" si="163"/>
        <v/>
      </c>
    </row>
    <row r="1913" spans="1:12" ht="15.75" thickBot="1" x14ac:dyDescent="0.3">
      <c r="A1913" s="17" t="s">
        <v>831</v>
      </c>
      <c r="H1913" s="41">
        <f t="shared" si="159"/>
        <v>93</v>
      </c>
      <c r="I1913" s="41" t="str">
        <f t="shared" si="160"/>
        <v>#00000836</v>
      </c>
      <c r="J1913" s="41">
        <f t="shared" si="161"/>
        <v>9</v>
      </c>
      <c r="K1913" s="41" t="str">
        <f t="shared" si="162"/>
        <v xml:space="preserve">‎04‎/‎04‎/‎2017, ‎10‎:‎43‎:‎35 julien paumard julien.paumard@actemium.com 1 €42.60 </v>
      </c>
      <c r="L1913" s="41" t="str">
        <f t="shared" si="163"/>
        <v>‎04‎/‎04‎/‎2017</v>
      </c>
    </row>
    <row r="1914" spans="1:12" ht="15.75" thickBot="1" x14ac:dyDescent="0.3">
      <c r="A1914" s="16" t="s">
        <v>621</v>
      </c>
      <c r="H1914" s="41">
        <f t="shared" si="159"/>
        <v>8</v>
      </c>
      <c r="I1914" s="41" t="str">
        <f t="shared" si="160"/>
        <v/>
      </c>
      <c r="J1914" s="41">
        <f t="shared" si="161"/>
        <v>0</v>
      </c>
      <c r="K1914" s="41" t="str">
        <f t="shared" si="162"/>
        <v>erminée</v>
      </c>
      <c r="L1914" s="41" t="str">
        <f t="shared" si="163"/>
        <v/>
      </c>
    </row>
    <row r="1915" spans="1:12" ht="15.75" thickBot="1" x14ac:dyDescent="0.3">
      <c r="A1915" s="17" t="s">
        <v>832</v>
      </c>
      <c r="H1915" s="41">
        <f t="shared" si="159"/>
        <v>96</v>
      </c>
      <c r="I1915" s="41" t="str">
        <f t="shared" si="160"/>
        <v>#00000835</v>
      </c>
      <c r="J1915" s="41">
        <f t="shared" si="161"/>
        <v>9</v>
      </c>
      <c r="K1915" s="41" t="str">
        <f t="shared" si="162"/>
        <v xml:space="preserve">‎04‎/‎04‎/‎2017, ‎08‎:‎45‎:‎20 Tristan Calmelly tristan.calmelly@actemium.com 1 €5.63 </v>
      </c>
      <c r="L1915" s="41" t="str">
        <f t="shared" si="163"/>
        <v>‎04‎/‎04‎/‎2017</v>
      </c>
    </row>
    <row r="1916" spans="1:12" ht="15.75" thickBot="1" x14ac:dyDescent="0.3">
      <c r="A1916" s="16" t="s">
        <v>621</v>
      </c>
      <c r="H1916" s="41">
        <f t="shared" si="159"/>
        <v>8</v>
      </c>
      <c r="I1916" s="41" t="str">
        <f t="shared" si="160"/>
        <v/>
      </c>
      <c r="J1916" s="41">
        <f t="shared" si="161"/>
        <v>0</v>
      </c>
      <c r="K1916" s="41" t="str">
        <f t="shared" si="162"/>
        <v>erminée</v>
      </c>
      <c r="L1916" s="41" t="str">
        <f t="shared" si="163"/>
        <v/>
      </c>
    </row>
    <row r="1917" spans="1:12" ht="15.75" thickBot="1" x14ac:dyDescent="0.3">
      <c r="A1917" s="17" t="s">
        <v>833</v>
      </c>
      <c r="H1917" s="41">
        <f t="shared" si="159"/>
        <v>97</v>
      </c>
      <c r="I1917" s="41" t="str">
        <f t="shared" si="160"/>
        <v>#00000834</v>
      </c>
      <c r="J1917" s="41">
        <f t="shared" si="161"/>
        <v>9</v>
      </c>
      <c r="K1917" s="41" t="str">
        <f t="shared" si="162"/>
        <v xml:space="preserve">‎03‎/‎04‎/‎2017, ‎14‎:‎37‎:‎10 stephane mirouze stephane.mirouze@actemium.com 1 €19.75 </v>
      </c>
      <c r="L1917" s="41" t="str">
        <f t="shared" si="163"/>
        <v>‎03‎/‎04‎/‎2017</v>
      </c>
    </row>
    <row r="1918" spans="1:12" ht="15.75" thickBot="1" x14ac:dyDescent="0.3">
      <c r="A1918" s="16" t="s">
        <v>621</v>
      </c>
      <c r="H1918" s="41">
        <f t="shared" si="159"/>
        <v>8</v>
      </c>
      <c r="I1918" s="41" t="str">
        <f t="shared" si="160"/>
        <v/>
      </c>
      <c r="J1918" s="41">
        <f t="shared" si="161"/>
        <v>0</v>
      </c>
      <c r="K1918" s="41" t="str">
        <f t="shared" si="162"/>
        <v>erminée</v>
      </c>
      <c r="L1918" s="41" t="str">
        <f t="shared" si="163"/>
        <v/>
      </c>
    </row>
    <row r="1919" spans="1:12" ht="15.75" thickBot="1" x14ac:dyDescent="0.3">
      <c r="A1919" s="17" t="s">
        <v>834</v>
      </c>
      <c r="H1919" s="41">
        <f t="shared" si="159"/>
        <v>97</v>
      </c>
      <c r="I1919" s="41" t="str">
        <f t="shared" si="160"/>
        <v>#00000833</v>
      </c>
      <c r="J1919" s="41">
        <f t="shared" si="161"/>
        <v>9</v>
      </c>
      <c r="K1919" s="41" t="str">
        <f t="shared" si="162"/>
        <v xml:space="preserve">‎03‎/‎04‎/‎2017, ‎14‎:‎33‎:‎11 stephane mirouze stephane.mirouze@actemium.com 1 €19.75 </v>
      </c>
      <c r="L1919" s="41" t="str">
        <f t="shared" si="163"/>
        <v>‎03‎/‎04‎/‎2017</v>
      </c>
    </row>
    <row r="1920" spans="1:12" ht="15.75" thickBot="1" x14ac:dyDescent="0.3">
      <c r="A1920" s="16" t="s">
        <v>621</v>
      </c>
      <c r="H1920" s="41">
        <f t="shared" si="159"/>
        <v>8</v>
      </c>
      <c r="I1920" s="41" t="str">
        <f t="shared" si="160"/>
        <v/>
      </c>
      <c r="J1920" s="41">
        <f t="shared" si="161"/>
        <v>0</v>
      </c>
      <c r="K1920" s="41" t="str">
        <f t="shared" si="162"/>
        <v>erminée</v>
      </c>
      <c r="L1920" s="41" t="str">
        <f t="shared" si="163"/>
        <v/>
      </c>
    </row>
    <row r="1921" spans="1:12" ht="15.75" thickBot="1" x14ac:dyDescent="0.3">
      <c r="A1921" s="17" t="s">
        <v>835</v>
      </c>
      <c r="H1921" s="41">
        <f t="shared" si="159"/>
        <v>97</v>
      </c>
      <c r="I1921" s="41" t="str">
        <f t="shared" si="160"/>
        <v>#00000832</v>
      </c>
      <c r="J1921" s="41">
        <f t="shared" si="161"/>
        <v>9</v>
      </c>
      <c r="K1921" s="41" t="str">
        <f t="shared" si="162"/>
        <v xml:space="preserve">‎30‎/‎03‎/‎2017, ‎18‎:‎51‎:‎25 Philippe Rousseau philipperousseau01@gmail.com 3 €35.20 </v>
      </c>
      <c r="L1921" s="41" t="str">
        <f t="shared" si="163"/>
        <v>‎30‎/‎03‎/‎2017</v>
      </c>
    </row>
    <row r="1922" spans="1:12" ht="15.75" thickBot="1" x14ac:dyDescent="0.3">
      <c r="A1922" s="16" t="s">
        <v>621</v>
      </c>
      <c r="H1922" s="41">
        <f t="shared" si="159"/>
        <v>8</v>
      </c>
      <c r="I1922" s="41" t="str">
        <f t="shared" si="160"/>
        <v/>
      </c>
      <c r="J1922" s="41">
        <f t="shared" si="161"/>
        <v>0</v>
      </c>
      <c r="K1922" s="41" t="str">
        <f t="shared" si="162"/>
        <v>erminée</v>
      </c>
      <c r="L1922" s="41" t="str">
        <f t="shared" si="163"/>
        <v/>
      </c>
    </row>
    <row r="1923" spans="1:12" ht="15.75" thickBot="1" x14ac:dyDescent="0.3">
      <c r="A1923" s="17" t="s">
        <v>836</v>
      </c>
      <c r="H1923" s="41">
        <f t="shared" si="159"/>
        <v>93</v>
      </c>
      <c r="I1923" s="41" t="str">
        <f t="shared" si="160"/>
        <v>#00000831</v>
      </c>
      <c r="J1923" s="41">
        <f t="shared" si="161"/>
        <v>9</v>
      </c>
      <c r="K1923" s="41" t="str">
        <f t="shared" si="162"/>
        <v xml:space="preserve">‎30‎/‎03‎/‎2017, ‎14‎:‎58‎:‎23 KARINE BEDON karine.bedon@actemium.com 10 €1,285.18 </v>
      </c>
      <c r="L1923" s="41" t="str">
        <f t="shared" si="163"/>
        <v>‎30‎/‎03‎/‎2017</v>
      </c>
    </row>
    <row r="1924" spans="1:12" ht="15.75" thickBot="1" x14ac:dyDescent="0.3">
      <c r="A1924" s="16" t="s">
        <v>621</v>
      </c>
      <c r="H1924" s="41">
        <f t="shared" si="159"/>
        <v>8</v>
      </c>
      <c r="I1924" s="41" t="str">
        <f t="shared" si="160"/>
        <v/>
      </c>
      <c r="J1924" s="41">
        <f t="shared" si="161"/>
        <v>0</v>
      </c>
      <c r="K1924" s="41" t="str">
        <f t="shared" si="162"/>
        <v>erminée</v>
      </c>
      <c r="L1924" s="41" t="str">
        <f t="shared" si="163"/>
        <v/>
      </c>
    </row>
    <row r="1925" spans="1:12" ht="15.75" thickBot="1" x14ac:dyDescent="0.3">
      <c r="A1925" s="17" t="s">
        <v>837</v>
      </c>
      <c r="H1925" s="41">
        <f t="shared" si="159"/>
        <v>99</v>
      </c>
      <c r="I1925" s="41" t="str">
        <f t="shared" si="160"/>
        <v>#00000830</v>
      </c>
      <c r="J1925" s="41">
        <f t="shared" si="161"/>
        <v>9</v>
      </c>
      <c r="K1925" s="41" t="str">
        <f t="shared" si="162"/>
        <v xml:space="preserve">‎30‎/‎03‎/‎2017, ‎08‎:‎25‎:‎49 Vincent Bellanger vincent.bellanger@actemium.com 1 €45.67 </v>
      </c>
      <c r="L1925" s="41" t="str">
        <f t="shared" si="163"/>
        <v>‎30‎/‎03‎/‎2017</v>
      </c>
    </row>
    <row r="1926" spans="1:12" ht="15.75" thickBot="1" x14ac:dyDescent="0.3">
      <c r="A1926" s="16" t="s">
        <v>621</v>
      </c>
      <c r="H1926" s="41">
        <f t="shared" si="159"/>
        <v>8</v>
      </c>
      <c r="I1926" s="41" t="str">
        <f t="shared" si="160"/>
        <v/>
      </c>
      <c r="J1926" s="41">
        <f t="shared" si="161"/>
        <v>0</v>
      </c>
      <c r="K1926" s="41" t="str">
        <f t="shared" si="162"/>
        <v>erminée</v>
      </c>
      <c r="L1926" s="41" t="str">
        <f t="shared" si="163"/>
        <v/>
      </c>
    </row>
    <row r="1927" spans="1:12" ht="15.75" thickBot="1" x14ac:dyDescent="0.3">
      <c r="A1927" s="17" t="s">
        <v>838</v>
      </c>
      <c r="H1927" s="41">
        <f t="shared" si="159"/>
        <v>95</v>
      </c>
      <c r="I1927" s="41" t="str">
        <f t="shared" si="160"/>
        <v>#00000829</v>
      </c>
      <c r="J1927" s="41">
        <f t="shared" si="161"/>
        <v>9</v>
      </c>
      <c r="K1927" s="41" t="str">
        <f t="shared" si="162"/>
        <v xml:space="preserve">‎29‎/‎03‎/‎2017, ‎15‎:‎58‎:‎51 JOB FILIPE alexandre.mourembles@actemium.com 2 €61.81 </v>
      </c>
      <c r="L1927" s="41" t="str">
        <f t="shared" si="163"/>
        <v>‎29‎/‎03‎/‎2017</v>
      </c>
    </row>
    <row r="1928" spans="1:12" ht="15.75" thickBot="1" x14ac:dyDescent="0.3">
      <c r="A1928" s="16" t="s">
        <v>621</v>
      </c>
      <c r="H1928" s="41">
        <f t="shared" si="159"/>
        <v>8</v>
      </c>
      <c r="I1928" s="41" t="str">
        <f t="shared" si="160"/>
        <v/>
      </c>
      <c r="J1928" s="41">
        <f t="shared" si="161"/>
        <v>0</v>
      </c>
      <c r="K1928" s="41" t="str">
        <f t="shared" si="162"/>
        <v>erminée</v>
      </c>
      <c r="L1928" s="41" t="str">
        <f t="shared" si="163"/>
        <v/>
      </c>
    </row>
    <row r="1929" spans="1:12" ht="15.75" thickBot="1" x14ac:dyDescent="0.3">
      <c r="A1929" s="17" t="s">
        <v>839</v>
      </c>
      <c r="H1929" s="41">
        <f t="shared" si="159"/>
        <v>94</v>
      </c>
      <c r="I1929" s="41" t="str">
        <f t="shared" si="160"/>
        <v>#00000827</v>
      </c>
      <c r="J1929" s="41">
        <f t="shared" si="161"/>
        <v>9</v>
      </c>
      <c r="K1929" s="41" t="str">
        <f t="shared" si="162"/>
        <v xml:space="preserve">‎27‎/‎03‎/‎2017, ‎08‎:‎51‎:‎10 Vincent PASCAL vincent.pascal@actemium.com 3 €133.44 </v>
      </c>
      <c r="L1929" s="41" t="str">
        <f t="shared" si="163"/>
        <v>‎27‎/‎03‎/‎2017</v>
      </c>
    </row>
    <row r="1930" spans="1:12" ht="15.75" thickBot="1" x14ac:dyDescent="0.3">
      <c r="A1930" s="16" t="s">
        <v>621</v>
      </c>
      <c r="H1930" s="41">
        <f t="shared" si="159"/>
        <v>8</v>
      </c>
      <c r="I1930" s="41" t="str">
        <f t="shared" si="160"/>
        <v/>
      </c>
      <c r="J1930" s="41">
        <f t="shared" si="161"/>
        <v>0</v>
      </c>
      <c r="K1930" s="41" t="str">
        <f t="shared" si="162"/>
        <v>erminée</v>
      </c>
      <c r="L1930" s="41" t="str">
        <f t="shared" si="163"/>
        <v/>
      </c>
    </row>
    <row r="1931" spans="1:12" ht="15.75" thickBot="1" x14ac:dyDescent="0.3">
      <c r="A1931" s="17" t="s">
        <v>840</v>
      </c>
      <c r="H1931" s="41">
        <f t="shared" si="159"/>
        <v>104</v>
      </c>
      <c r="I1931" s="41" t="str">
        <f t="shared" si="160"/>
        <v>#00000826</v>
      </c>
      <c r="J1931" s="41">
        <f t="shared" si="161"/>
        <v>9</v>
      </c>
      <c r="K1931" s="41" t="str">
        <f t="shared" si="162"/>
        <v xml:space="preserve">‎21‎/‎03‎/‎2017, ‎11‎:‎23‎:‎41 alexandre mourembles alexandre.mourembles@actemium.com 2 €0.00 </v>
      </c>
      <c r="L1931" s="41" t="str">
        <f t="shared" si="163"/>
        <v>‎21‎/‎03‎/‎2017</v>
      </c>
    </row>
    <row r="1932" spans="1:12" ht="15.75" thickBot="1" x14ac:dyDescent="0.3">
      <c r="A1932" s="16" t="s">
        <v>621</v>
      </c>
      <c r="H1932" s="41">
        <f t="shared" si="159"/>
        <v>8</v>
      </c>
      <c r="I1932" s="41" t="str">
        <f t="shared" si="160"/>
        <v/>
      </c>
      <c r="J1932" s="41">
        <f t="shared" si="161"/>
        <v>0</v>
      </c>
      <c r="K1932" s="41" t="str">
        <f t="shared" si="162"/>
        <v>erminée</v>
      </c>
      <c r="L1932" s="41" t="str">
        <f t="shared" si="163"/>
        <v/>
      </c>
    </row>
    <row r="1933" spans="1:12" ht="15.75" thickBot="1" x14ac:dyDescent="0.3">
      <c r="A1933" s="17" t="s">
        <v>841</v>
      </c>
      <c r="H1933" s="41">
        <f t="shared" si="159"/>
        <v>104</v>
      </c>
      <c r="I1933" s="41" t="str">
        <f t="shared" si="160"/>
        <v>#00000825</v>
      </c>
      <c r="J1933" s="41">
        <f t="shared" si="161"/>
        <v>9</v>
      </c>
      <c r="K1933" s="41" t="str">
        <f t="shared" si="162"/>
        <v xml:space="preserve">‎21‎/‎03‎/‎2017, ‎11‎:‎21‎:‎29 ALEXANDRE MOUREMBLES alexandre.mourembles@actemium.com 2 €0.00 </v>
      </c>
      <c r="L1933" s="41" t="str">
        <f t="shared" si="163"/>
        <v>‎21‎/‎03‎/‎2017</v>
      </c>
    </row>
    <row r="1934" spans="1:12" ht="15.75" thickBot="1" x14ac:dyDescent="0.3">
      <c r="A1934" s="16" t="s">
        <v>621</v>
      </c>
      <c r="H1934" s="41">
        <f t="shared" si="159"/>
        <v>8</v>
      </c>
      <c r="I1934" s="41" t="str">
        <f t="shared" si="160"/>
        <v/>
      </c>
      <c r="J1934" s="41">
        <f t="shared" si="161"/>
        <v>0</v>
      </c>
      <c r="K1934" s="41" t="str">
        <f t="shared" si="162"/>
        <v>erminée</v>
      </c>
      <c r="L1934" s="41" t="str">
        <f t="shared" si="163"/>
        <v/>
      </c>
    </row>
    <row r="1935" spans="1:12" ht="15.75" thickBot="1" x14ac:dyDescent="0.3">
      <c r="A1935" s="17" t="s">
        <v>842</v>
      </c>
      <c r="H1935" s="41">
        <f t="shared" si="159"/>
        <v>97</v>
      </c>
      <c r="I1935" s="41" t="str">
        <f t="shared" si="160"/>
        <v>#00000824</v>
      </c>
      <c r="J1935" s="41">
        <f t="shared" si="161"/>
        <v>9</v>
      </c>
      <c r="K1935" s="41" t="str">
        <f t="shared" si="162"/>
        <v xml:space="preserve">‎21‎/‎03‎/‎2017, ‎08‎:‎19‎:‎06 alexis codevelle alexis.codevelle@actemium.com 1 €75.24 </v>
      </c>
      <c r="L1935" s="41" t="str">
        <f t="shared" si="163"/>
        <v>‎21‎/‎03‎/‎2017</v>
      </c>
    </row>
    <row r="1936" spans="1:12" ht="15.75" thickBot="1" x14ac:dyDescent="0.3">
      <c r="A1936" s="16" t="s">
        <v>621</v>
      </c>
      <c r="H1936" s="41">
        <f t="shared" si="159"/>
        <v>8</v>
      </c>
      <c r="I1936" s="41" t="str">
        <f t="shared" si="160"/>
        <v/>
      </c>
      <c r="J1936" s="41">
        <f t="shared" si="161"/>
        <v>0</v>
      </c>
      <c r="K1936" s="41" t="str">
        <f t="shared" si="162"/>
        <v>erminée</v>
      </c>
      <c r="L1936" s="41" t="str">
        <f t="shared" si="163"/>
        <v/>
      </c>
    </row>
    <row r="1937" spans="1:12" ht="15.75" thickBot="1" x14ac:dyDescent="0.3">
      <c r="A1937" s="17" t="s">
        <v>843</v>
      </c>
      <c r="H1937" s="41">
        <f t="shared" si="159"/>
        <v>104</v>
      </c>
      <c r="I1937" s="41" t="str">
        <f t="shared" si="160"/>
        <v>#00000823</v>
      </c>
      <c r="J1937" s="41">
        <f t="shared" si="161"/>
        <v>9</v>
      </c>
      <c r="K1937" s="41" t="str">
        <f t="shared" si="162"/>
        <v xml:space="preserve">‎20‎/‎03‎/‎2017, ‎10‎:‎43‎:‎29 alexandre sirbulescu alexandre.sirbulescu@actemium.com 1 €0.00 </v>
      </c>
      <c r="L1937" s="41" t="str">
        <f t="shared" si="163"/>
        <v>‎20‎/‎03‎/‎2017</v>
      </c>
    </row>
    <row r="1938" spans="1:12" ht="15.75" thickBot="1" x14ac:dyDescent="0.3">
      <c r="A1938" s="16" t="s">
        <v>621</v>
      </c>
      <c r="H1938" s="41">
        <f t="shared" si="159"/>
        <v>8</v>
      </c>
      <c r="I1938" s="41" t="str">
        <f t="shared" si="160"/>
        <v/>
      </c>
      <c r="J1938" s="41">
        <f t="shared" si="161"/>
        <v>0</v>
      </c>
      <c r="K1938" s="41" t="str">
        <f t="shared" si="162"/>
        <v>erminée</v>
      </c>
      <c r="L1938" s="41" t="str">
        <f t="shared" si="163"/>
        <v/>
      </c>
    </row>
    <row r="1939" spans="1:12" ht="15.75" thickBot="1" x14ac:dyDescent="0.3">
      <c r="A1939" s="17" t="s">
        <v>844</v>
      </c>
      <c r="H1939" s="41">
        <f t="shared" si="159"/>
        <v>105</v>
      </c>
      <c r="I1939" s="41" t="str">
        <f t="shared" si="160"/>
        <v>#00000822</v>
      </c>
      <c r="J1939" s="41">
        <f t="shared" si="161"/>
        <v>9</v>
      </c>
      <c r="K1939" s="41" t="str">
        <f t="shared" si="162"/>
        <v xml:space="preserve">‎20‎/‎03‎/‎2017, ‎10‎:‎39‎:‎50 alexandre sirbulescu alexandre.sirbulescu@actemium.com 3 €43.78 </v>
      </c>
      <c r="L1939" s="41" t="str">
        <f t="shared" si="163"/>
        <v>‎20‎/‎03‎/‎2017</v>
      </c>
    </row>
    <row r="1940" spans="1:12" ht="15.75" thickBot="1" x14ac:dyDescent="0.3">
      <c r="A1940" s="16" t="s">
        <v>621</v>
      </c>
      <c r="H1940" s="41">
        <f t="shared" si="159"/>
        <v>8</v>
      </c>
      <c r="I1940" s="41" t="str">
        <f t="shared" si="160"/>
        <v/>
      </c>
      <c r="J1940" s="41">
        <f t="shared" si="161"/>
        <v>0</v>
      </c>
      <c r="K1940" s="41" t="str">
        <f t="shared" si="162"/>
        <v>erminée</v>
      </c>
      <c r="L1940" s="41" t="str">
        <f t="shared" si="163"/>
        <v/>
      </c>
    </row>
    <row r="1941" spans="1:12" ht="15.75" thickBot="1" x14ac:dyDescent="0.3">
      <c r="A1941" s="17" t="s">
        <v>845</v>
      </c>
      <c r="H1941" s="41">
        <f t="shared" si="159"/>
        <v>98</v>
      </c>
      <c r="I1941" s="41" t="str">
        <f t="shared" si="160"/>
        <v>#00000821</v>
      </c>
      <c r="J1941" s="41">
        <f t="shared" si="161"/>
        <v>9</v>
      </c>
      <c r="K1941" s="41" t="str">
        <f t="shared" si="162"/>
        <v xml:space="preserve">‎15‎/‎03‎/‎2017, ‎15‎:‎35‎:‎53 lelia boscolo lelia.boscolo.external@airbus.com 1 €37.10 </v>
      </c>
      <c r="L1941" s="41" t="str">
        <f t="shared" si="163"/>
        <v>‎15‎/‎03‎/‎2017</v>
      </c>
    </row>
    <row r="1942" spans="1:12" ht="15.75" thickBot="1" x14ac:dyDescent="0.3">
      <c r="A1942" s="16" t="s">
        <v>621</v>
      </c>
      <c r="H1942" s="41">
        <f t="shared" si="159"/>
        <v>8</v>
      </c>
      <c r="I1942" s="41" t="str">
        <f t="shared" si="160"/>
        <v/>
      </c>
      <c r="J1942" s="41">
        <f t="shared" si="161"/>
        <v>0</v>
      </c>
      <c r="K1942" s="41" t="str">
        <f t="shared" si="162"/>
        <v>erminée</v>
      </c>
      <c r="L1942" s="41" t="str">
        <f t="shared" si="163"/>
        <v/>
      </c>
    </row>
    <row r="1943" spans="1:12" ht="15.75" thickBot="1" x14ac:dyDescent="0.3">
      <c r="A1943" s="17" t="s">
        <v>846</v>
      </c>
      <c r="H1943" s="41">
        <f t="shared" si="159"/>
        <v>98</v>
      </c>
      <c r="I1943" s="41" t="str">
        <f t="shared" si="160"/>
        <v>#00000819</v>
      </c>
      <c r="J1943" s="41">
        <f t="shared" si="161"/>
        <v>9</v>
      </c>
      <c r="K1943" s="41" t="str">
        <f t="shared" si="162"/>
        <v xml:space="preserve">‎15‎/‎03‎/‎2017, ‎13‎:‎53‎:‎53 lelia boscolo lelia.boscolo.external@airbus.com 1 €60.00 </v>
      </c>
      <c r="L1943" s="41" t="str">
        <f t="shared" si="163"/>
        <v>‎15‎/‎03‎/‎2017</v>
      </c>
    </row>
    <row r="1944" spans="1:12" ht="15.75" thickBot="1" x14ac:dyDescent="0.3">
      <c r="A1944" s="16" t="s">
        <v>621</v>
      </c>
      <c r="H1944" s="41">
        <f t="shared" si="159"/>
        <v>8</v>
      </c>
      <c r="I1944" s="41" t="str">
        <f t="shared" si="160"/>
        <v/>
      </c>
      <c r="J1944" s="41">
        <f t="shared" si="161"/>
        <v>0</v>
      </c>
      <c r="K1944" s="41" t="str">
        <f t="shared" si="162"/>
        <v>erminée</v>
      </c>
      <c r="L1944" s="41" t="str">
        <f t="shared" si="163"/>
        <v/>
      </c>
    </row>
    <row r="1945" spans="1:12" ht="15.75" thickBot="1" x14ac:dyDescent="0.3">
      <c r="A1945" s="17" t="s">
        <v>847</v>
      </c>
      <c r="H1945" s="41">
        <f t="shared" si="159"/>
        <v>97</v>
      </c>
      <c r="I1945" s="41" t="str">
        <f t="shared" si="160"/>
        <v>#00000818</v>
      </c>
      <c r="J1945" s="41">
        <f t="shared" si="161"/>
        <v>9</v>
      </c>
      <c r="K1945" s="41" t="str">
        <f t="shared" si="162"/>
        <v xml:space="preserve">‎15‎/‎03‎/‎2017, ‎11‎:‎35‎:‎35 maxime sandré maxime.sandre.external@airbus.com 1 €0.00 </v>
      </c>
      <c r="L1945" s="41" t="str">
        <f t="shared" si="163"/>
        <v>‎15‎/‎03‎/‎2017</v>
      </c>
    </row>
    <row r="1946" spans="1:12" ht="15.75" thickBot="1" x14ac:dyDescent="0.3">
      <c r="A1946" s="16" t="s">
        <v>621</v>
      </c>
      <c r="H1946" s="41">
        <f t="shared" si="159"/>
        <v>8</v>
      </c>
      <c r="I1946" s="41" t="str">
        <f t="shared" si="160"/>
        <v/>
      </c>
      <c r="J1946" s="41">
        <f t="shared" si="161"/>
        <v>0</v>
      </c>
      <c r="K1946" s="41" t="str">
        <f t="shared" si="162"/>
        <v>erminée</v>
      </c>
      <c r="L1946" s="41" t="str">
        <f t="shared" si="163"/>
        <v/>
      </c>
    </row>
    <row r="1947" spans="1:12" ht="15.75" thickBot="1" x14ac:dyDescent="0.3">
      <c r="A1947" s="17" t="s">
        <v>848</v>
      </c>
      <c r="H1947" s="41">
        <f t="shared" si="159"/>
        <v>97</v>
      </c>
      <c r="I1947" s="41" t="str">
        <f t="shared" si="160"/>
        <v>#00000817</v>
      </c>
      <c r="J1947" s="41">
        <f t="shared" si="161"/>
        <v>9</v>
      </c>
      <c r="K1947" s="41" t="str">
        <f t="shared" si="162"/>
        <v xml:space="preserve">‎10‎/‎03‎/‎2017, ‎09‎:‎45‎:‎32 william stephens william.stephens@cegelec.com 2 €270.00 </v>
      </c>
      <c r="L1947" s="41" t="str">
        <f t="shared" si="163"/>
        <v>‎10‎/‎03‎/‎2017</v>
      </c>
    </row>
    <row r="1948" spans="1:12" ht="15.75" thickBot="1" x14ac:dyDescent="0.3">
      <c r="A1948" s="16" t="s">
        <v>621</v>
      </c>
      <c r="H1948" s="41">
        <f t="shared" ref="H1948:H2011" si="164">LEN(A1948)</f>
        <v>8</v>
      </c>
      <c r="I1948" s="41" t="str">
        <f t="shared" ref="I1948:I2011" si="165">IFERROR(MID(A1948,1,FIND(" ",A1948,1)-1),"")</f>
        <v/>
      </c>
      <c r="J1948" s="41">
        <f t="shared" ref="J1948:J2011" si="166">LEN(I1948)</f>
        <v>0</v>
      </c>
      <c r="K1948" s="41" t="str">
        <f t="shared" ref="K1948:K2011" si="167">RIGHT(A1948,H1948-J1948-1)</f>
        <v>erminée</v>
      </c>
      <c r="L1948" s="41" t="str">
        <f t="shared" ref="L1948:L2011" si="168">IFERROR(MID(K1948,1,FIND(",",K1948,1)-1),"")</f>
        <v/>
      </c>
    </row>
    <row r="1949" spans="1:12" ht="15.75" thickBot="1" x14ac:dyDescent="0.3">
      <c r="A1949" s="17" t="s">
        <v>849</v>
      </c>
      <c r="H1949" s="41">
        <f t="shared" si="164"/>
        <v>98</v>
      </c>
      <c r="I1949" s="41" t="str">
        <f t="shared" si="165"/>
        <v>#00000816</v>
      </c>
      <c r="J1949" s="41">
        <f t="shared" si="166"/>
        <v>9</v>
      </c>
      <c r="K1949" s="41" t="str">
        <f t="shared" si="167"/>
        <v xml:space="preserve">‎09‎/‎03‎/‎2017, ‎14‎:‎51‎:‎43 lelia boscolo lelia.boscolo.external@airbus.com 1 €38.00 </v>
      </c>
      <c r="L1949" s="41" t="str">
        <f t="shared" si="168"/>
        <v>‎09‎/‎03‎/‎2017</v>
      </c>
    </row>
    <row r="1950" spans="1:12" ht="15.75" thickBot="1" x14ac:dyDescent="0.3">
      <c r="A1950" s="16" t="s">
        <v>621</v>
      </c>
      <c r="H1950" s="41">
        <f t="shared" si="164"/>
        <v>8</v>
      </c>
      <c r="I1950" s="41" t="str">
        <f t="shared" si="165"/>
        <v/>
      </c>
      <c r="J1950" s="41">
        <f t="shared" si="166"/>
        <v>0</v>
      </c>
      <c r="K1950" s="41" t="str">
        <f t="shared" si="167"/>
        <v>erminée</v>
      </c>
      <c r="L1950" s="41" t="str">
        <f t="shared" si="168"/>
        <v/>
      </c>
    </row>
    <row r="1951" spans="1:12" ht="15.75" thickBot="1" x14ac:dyDescent="0.3">
      <c r="A1951" s="17" t="s">
        <v>850</v>
      </c>
      <c r="H1951" s="41">
        <f t="shared" si="164"/>
        <v>90</v>
      </c>
      <c r="I1951" s="41" t="str">
        <f t="shared" si="165"/>
        <v>#00000815</v>
      </c>
      <c r="J1951" s="41">
        <f t="shared" si="166"/>
        <v>9</v>
      </c>
      <c r="K1951" s="41" t="str">
        <f t="shared" si="167"/>
        <v xml:space="preserve">‎08‎/‎03‎/‎2017, ‎08‎:‎15‎:‎13 pascal garcia pascal.garcia@pioneer.com 1 €44.52 </v>
      </c>
      <c r="L1951" s="41" t="str">
        <f t="shared" si="168"/>
        <v>‎08‎/‎03‎/‎2017</v>
      </c>
    </row>
    <row r="1952" spans="1:12" ht="15.75" thickBot="1" x14ac:dyDescent="0.3">
      <c r="A1952" s="16" t="s">
        <v>621</v>
      </c>
      <c r="H1952" s="41">
        <f t="shared" si="164"/>
        <v>8</v>
      </c>
      <c r="I1952" s="41" t="str">
        <f t="shared" si="165"/>
        <v/>
      </c>
      <c r="J1952" s="41">
        <f t="shared" si="166"/>
        <v>0</v>
      </c>
      <c r="K1952" s="41" t="str">
        <f t="shared" si="167"/>
        <v>erminée</v>
      </c>
      <c r="L1952" s="41" t="str">
        <f t="shared" si="168"/>
        <v/>
      </c>
    </row>
    <row r="1953" spans="1:12" ht="15.75" thickBot="1" x14ac:dyDescent="0.3">
      <c r="A1953" s="17" t="s">
        <v>851</v>
      </c>
      <c r="H1953" s="41">
        <f t="shared" si="164"/>
        <v>96</v>
      </c>
      <c r="I1953" s="41" t="str">
        <f t="shared" si="165"/>
        <v>#00000814</v>
      </c>
      <c r="J1953" s="41">
        <f t="shared" si="166"/>
        <v>9</v>
      </c>
      <c r="K1953" s="41" t="str">
        <f t="shared" si="167"/>
        <v xml:space="preserve">‎06‎/‎03‎/‎2017, ‎10‎:‎01‎:‎29 Jérôme BACHELERY jerome.bachelery@actemium.com 1 €0.00 </v>
      </c>
      <c r="L1953" s="41" t="str">
        <f t="shared" si="168"/>
        <v>‎06‎/‎03‎/‎2017</v>
      </c>
    </row>
    <row r="1954" spans="1:12" ht="15.75" thickBot="1" x14ac:dyDescent="0.3">
      <c r="A1954" s="16" t="s">
        <v>621</v>
      </c>
      <c r="H1954" s="41">
        <f t="shared" si="164"/>
        <v>8</v>
      </c>
      <c r="I1954" s="41" t="str">
        <f t="shared" si="165"/>
        <v/>
      </c>
      <c r="J1954" s="41">
        <f t="shared" si="166"/>
        <v>0</v>
      </c>
      <c r="K1954" s="41" t="str">
        <f t="shared" si="167"/>
        <v>erminée</v>
      </c>
      <c r="L1954" s="41" t="str">
        <f t="shared" si="168"/>
        <v/>
      </c>
    </row>
    <row r="1955" spans="1:12" ht="15.75" thickBot="1" x14ac:dyDescent="0.3">
      <c r="A1955" s="17" t="s">
        <v>852</v>
      </c>
      <c r="H1955" s="41">
        <f t="shared" si="164"/>
        <v>93</v>
      </c>
      <c r="I1955" s="41" t="str">
        <f t="shared" si="165"/>
        <v>#00000813</v>
      </c>
      <c r="J1955" s="41">
        <f t="shared" si="166"/>
        <v>9</v>
      </c>
      <c r="K1955" s="41" t="str">
        <f t="shared" si="167"/>
        <v xml:space="preserve">‎03‎/‎03‎/‎2017, ‎15‎:‎02‎:‎03 julien paumard julien.paumard@actemium.com 1 €18.35 </v>
      </c>
      <c r="L1955" s="41" t="str">
        <f t="shared" si="168"/>
        <v>‎03‎/‎03‎/‎2017</v>
      </c>
    </row>
    <row r="1956" spans="1:12" ht="15.75" thickBot="1" x14ac:dyDescent="0.3">
      <c r="A1956" s="16" t="s">
        <v>621</v>
      </c>
      <c r="H1956" s="41">
        <f t="shared" si="164"/>
        <v>8</v>
      </c>
      <c r="I1956" s="41" t="str">
        <f t="shared" si="165"/>
        <v/>
      </c>
      <c r="J1956" s="41">
        <f t="shared" si="166"/>
        <v>0</v>
      </c>
      <c r="K1956" s="41" t="str">
        <f t="shared" si="167"/>
        <v>erminée</v>
      </c>
      <c r="L1956" s="41" t="str">
        <f t="shared" si="168"/>
        <v/>
      </c>
    </row>
    <row r="1957" spans="1:12" ht="15.75" thickBot="1" x14ac:dyDescent="0.3">
      <c r="A1957" s="17" t="s">
        <v>853</v>
      </c>
      <c r="H1957" s="41">
        <f t="shared" si="164"/>
        <v>89</v>
      </c>
      <c r="I1957" s="41" t="str">
        <f t="shared" si="165"/>
        <v>#00000812</v>
      </c>
      <c r="J1957" s="41">
        <f t="shared" si="166"/>
        <v>9</v>
      </c>
      <c r="K1957" s="41" t="str">
        <f t="shared" si="167"/>
        <v xml:space="preserve">‎03‎/‎03‎/‎2017, ‎11‎:‎50‎:‎20 Romain Vidoni romain.vidoni@gmail.com 3 €315.80 </v>
      </c>
      <c r="L1957" s="41" t="str">
        <f t="shared" si="168"/>
        <v>‎03‎/‎03‎/‎2017</v>
      </c>
    </row>
    <row r="1958" spans="1:12" ht="15.75" thickBot="1" x14ac:dyDescent="0.3">
      <c r="A1958" s="16" t="s">
        <v>621</v>
      </c>
      <c r="H1958" s="41">
        <f t="shared" si="164"/>
        <v>8</v>
      </c>
      <c r="I1958" s="41" t="str">
        <f t="shared" si="165"/>
        <v/>
      </c>
      <c r="J1958" s="41">
        <f t="shared" si="166"/>
        <v>0</v>
      </c>
      <c r="K1958" s="41" t="str">
        <f t="shared" si="167"/>
        <v>erminée</v>
      </c>
      <c r="L1958" s="41" t="str">
        <f t="shared" si="168"/>
        <v/>
      </c>
    </row>
    <row r="1959" spans="1:12" ht="15.75" thickBot="1" x14ac:dyDescent="0.3">
      <c r="A1959" s="17" t="s">
        <v>854</v>
      </c>
      <c r="H1959" s="41">
        <f t="shared" si="164"/>
        <v>97</v>
      </c>
      <c r="I1959" s="41" t="str">
        <f t="shared" si="165"/>
        <v>#00000810</v>
      </c>
      <c r="J1959" s="41">
        <f t="shared" si="166"/>
        <v>9</v>
      </c>
      <c r="K1959" s="41" t="str">
        <f t="shared" si="167"/>
        <v xml:space="preserve">‎02‎/‎03‎/‎2017, ‎15‎:‎50‎:‎40 MAXIME SANDRE maxime.sandre.external@airbus.com 1 €0.00 </v>
      </c>
      <c r="L1959" s="41" t="str">
        <f t="shared" si="168"/>
        <v>‎02‎/‎03‎/‎2017</v>
      </c>
    </row>
    <row r="1960" spans="1:12" ht="15.75" thickBot="1" x14ac:dyDescent="0.3">
      <c r="A1960" s="16" t="s">
        <v>621</v>
      </c>
      <c r="H1960" s="41">
        <f t="shared" si="164"/>
        <v>8</v>
      </c>
      <c r="I1960" s="41" t="str">
        <f t="shared" si="165"/>
        <v/>
      </c>
      <c r="J1960" s="41">
        <f t="shared" si="166"/>
        <v>0</v>
      </c>
      <c r="K1960" s="41" t="str">
        <f t="shared" si="167"/>
        <v>erminée</v>
      </c>
      <c r="L1960" s="41" t="str">
        <f t="shared" si="168"/>
        <v/>
      </c>
    </row>
    <row r="1961" spans="1:12" ht="15.75" thickBot="1" x14ac:dyDescent="0.3">
      <c r="A1961" s="17" t="s">
        <v>855</v>
      </c>
      <c r="H1961" s="41">
        <f t="shared" si="164"/>
        <v>93</v>
      </c>
      <c r="I1961" s="41" t="str">
        <f t="shared" si="165"/>
        <v>#00000809</v>
      </c>
      <c r="J1961" s="41">
        <f t="shared" si="166"/>
        <v>9</v>
      </c>
      <c r="K1961" s="41" t="str">
        <f t="shared" si="167"/>
        <v xml:space="preserve">‎02‎/‎03‎/‎2017, ‎15‎:‎46‎:‎14 mathias hereau mathias.hereau@actemium.com 1 €37.62 </v>
      </c>
      <c r="L1961" s="41" t="str">
        <f t="shared" si="168"/>
        <v>‎02‎/‎03‎/‎2017</v>
      </c>
    </row>
    <row r="1962" spans="1:12" ht="15.75" thickBot="1" x14ac:dyDescent="0.3">
      <c r="A1962" s="16" t="s">
        <v>621</v>
      </c>
      <c r="H1962" s="41">
        <f t="shared" si="164"/>
        <v>8</v>
      </c>
      <c r="I1962" s="41" t="str">
        <f t="shared" si="165"/>
        <v/>
      </c>
      <c r="J1962" s="41">
        <f t="shared" si="166"/>
        <v>0</v>
      </c>
      <c r="K1962" s="41" t="str">
        <f t="shared" si="167"/>
        <v>erminée</v>
      </c>
      <c r="L1962" s="41" t="str">
        <f t="shared" si="168"/>
        <v/>
      </c>
    </row>
    <row r="1963" spans="1:12" ht="15.75" thickBot="1" x14ac:dyDescent="0.3">
      <c r="A1963" s="17" t="s">
        <v>856</v>
      </c>
      <c r="H1963" s="41">
        <f t="shared" si="164"/>
        <v>94</v>
      </c>
      <c r="I1963" s="41" t="str">
        <f t="shared" si="165"/>
        <v>#00000808</v>
      </c>
      <c r="J1963" s="41">
        <f t="shared" si="166"/>
        <v>9</v>
      </c>
      <c r="K1963" s="41" t="str">
        <f t="shared" si="167"/>
        <v xml:space="preserve">‎02‎/‎03‎/‎2017, ‎11‎:‎01‎:‎21 jean-luc GRANIER jean-luc.granier@merial.com 2 €0.00 </v>
      </c>
      <c r="L1963" s="41" t="str">
        <f t="shared" si="168"/>
        <v>‎02‎/‎03‎/‎2017</v>
      </c>
    </row>
    <row r="1964" spans="1:12" ht="15.75" thickBot="1" x14ac:dyDescent="0.3">
      <c r="A1964" s="16" t="s">
        <v>621</v>
      </c>
      <c r="H1964" s="41">
        <f t="shared" si="164"/>
        <v>8</v>
      </c>
      <c r="I1964" s="41" t="str">
        <f t="shared" si="165"/>
        <v/>
      </c>
      <c r="J1964" s="41">
        <f t="shared" si="166"/>
        <v>0</v>
      </c>
      <c r="K1964" s="41" t="str">
        <f t="shared" si="167"/>
        <v>erminée</v>
      </c>
      <c r="L1964" s="41" t="str">
        <f t="shared" si="168"/>
        <v/>
      </c>
    </row>
    <row r="1965" spans="1:12" ht="15.75" thickBot="1" x14ac:dyDescent="0.3">
      <c r="A1965" s="17" t="s">
        <v>857</v>
      </c>
      <c r="H1965" s="41">
        <f t="shared" si="164"/>
        <v>99</v>
      </c>
      <c r="I1965" s="41" t="str">
        <f t="shared" si="165"/>
        <v>#00000807</v>
      </c>
      <c r="J1965" s="41">
        <f t="shared" si="166"/>
        <v>9</v>
      </c>
      <c r="K1965" s="41" t="str">
        <f t="shared" si="167"/>
        <v xml:space="preserve">‎02‎/‎03‎/‎2017, ‎09‎:‎36‎:‎26 William Roumaganc william.roumagnac@actemium.com 1 €45.67 </v>
      </c>
      <c r="L1965" s="41" t="str">
        <f t="shared" si="168"/>
        <v>‎02‎/‎03‎/‎2017</v>
      </c>
    </row>
    <row r="1966" spans="1:12" ht="15.75" thickBot="1" x14ac:dyDescent="0.3">
      <c r="A1966" s="16" t="s">
        <v>621</v>
      </c>
      <c r="H1966" s="41">
        <f t="shared" si="164"/>
        <v>8</v>
      </c>
      <c r="I1966" s="41" t="str">
        <f t="shared" si="165"/>
        <v/>
      </c>
      <c r="J1966" s="41">
        <f t="shared" si="166"/>
        <v>0</v>
      </c>
      <c r="K1966" s="41" t="str">
        <f t="shared" si="167"/>
        <v>erminée</v>
      </c>
      <c r="L1966" s="41" t="str">
        <f t="shared" si="168"/>
        <v/>
      </c>
    </row>
    <row r="1967" spans="1:12" ht="15.75" thickBot="1" x14ac:dyDescent="0.3">
      <c r="A1967" s="17" t="s">
        <v>858</v>
      </c>
      <c r="H1967" s="41">
        <f t="shared" si="164"/>
        <v>105</v>
      </c>
      <c r="I1967" s="41" t="str">
        <f t="shared" si="165"/>
        <v>#00000806</v>
      </c>
      <c r="J1967" s="41">
        <f t="shared" si="166"/>
        <v>9</v>
      </c>
      <c r="K1967" s="41" t="str">
        <f t="shared" si="167"/>
        <v xml:space="preserve">‎01‎/‎03‎/‎2017, ‎16‎:‎47‎:‎44 alexandre sirbulescu alexandre.sirbulescu@actemium.com 1 €29.89 </v>
      </c>
      <c r="L1967" s="41" t="str">
        <f t="shared" si="168"/>
        <v>‎01‎/‎03‎/‎2017</v>
      </c>
    </row>
    <row r="1968" spans="1:12" ht="15.75" thickBot="1" x14ac:dyDescent="0.3">
      <c r="A1968" s="16" t="s">
        <v>621</v>
      </c>
      <c r="H1968" s="41">
        <f t="shared" si="164"/>
        <v>8</v>
      </c>
      <c r="I1968" s="41" t="str">
        <f t="shared" si="165"/>
        <v/>
      </c>
      <c r="J1968" s="41">
        <f t="shared" si="166"/>
        <v>0</v>
      </c>
      <c r="K1968" s="41" t="str">
        <f t="shared" si="167"/>
        <v>erminée</v>
      </c>
      <c r="L1968" s="41" t="str">
        <f t="shared" si="168"/>
        <v/>
      </c>
    </row>
    <row r="1969" spans="1:12" ht="15.75" thickBot="1" x14ac:dyDescent="0.3">
      <c r="A1969" s="17" t="s">
        <v>859</v>
      </c>
      <c r="H1969" s="41">
        <f t="shared" si="164"/>
        <v>94</v>
      </c>
      <c r="I1969" s="41" t="str">
        <f t="shared" si="165"/>
        <v>#00000805</v>
      </c>
      <c r="J1969" s="41">
        <f t="shared" si="166"/>
        <v>9</v>
      </c>
      <c r="K1969" s="41" t="str">
        <f t="shared" si="167"/>
        <v xml:space="preserve">‎28‎/‎02‎/‎2017, ‎16‎:‎43‎:‎00 DRAGNE Francis francis.dragne@actemium.com 6 €211.80 </v>
      </c>
      <c r="L1969" s="41" t="str">
        <f t="shared" si="168"/>
        <v>‎28‎/‎02‎/‎2017</v>
      </c>
    </row>
    <row r="1970" spans="1:12" ht="15.75" thickBot="1" x14ac:dyDescent="0.3">
      <c r="A1970" s="16" t="s">
        <v>621</v>
      </c>
      <c r="H1970" s="41">
        <f t="shared" si="164"/>
        <v>8</v>
      </c>
      <c r="I1970" s="41" t="str">
        <f t="shared" si="165"/>
        <v/>
      </c>
      <c r="J1970" s="41">
        <f t="shared" si="166"/>
        <v>0</v>
      </c>
      <c r="K1970" s="41" t="str">
        <f t="shared" si="167"/>
        <v>erminée</v>
      </c>
      <c r="L1970" s="41" t="str">
        <f t="shared" si="168"/>
        <v/>
      </c>
    </row>
    <row r="1971" spans="1:12" ht="15.75" thickBot="1" x14ac:dyDescent="0.3">
      <c r="A1971" s="17" t="s">
        <v>860</v>
      </c>
      <c r="H1971" s="41">
        <f t="shared" si="164"/>
        <v>97</v>
      </c>
      <c r="I1971" s="41" t="str">
        <f t="shared" si="165"/>
        <v>#00000804</v>
      </c>
      <c r="J1971" s="41">
        <f t="shared" si="166"/>
        <v>9</v>
      </c>
      <c r="K1971" s="41" t="str">
        <f t="shared" si="167"/>
        <v xml:space="preserve">‎28‎/‎02‎/‎2017, ‎13‎:‎22‎:‎29 lelia boscolo lelia.boscolo.external@airbus.com 5 €0.00 </v>
      </c>
      <c r="L1971" s="41" t="str">
        <f t="shared" si="168"/>
        <v>‎28‎/‎02‎/‎2017</v>
      </c>
    </row>
    <row r="1972" spans="1:12" ht="15.75" thickBot="1" x14ac:dyDescent="0.3">
      <c r="A1972" s="16" t="s">
        <v>621</v>
      </c>
      <c r="H1972" s="41">
        <f t="shared" si="164"/>
        <v>8</v>
      </c>
      <c r="I1972" s="41" t="str">
        <f t="shared" si="165"/>
        <v/>
      </c>
      <c r="J1972" s="41">
        <f t="shared" si="166"/>
        <v>0</v>
      </c>
      <c r="K1972" s="41" t="str">
        <f t="shared" si="167"/>
        <v>erminée</v>
      </c>
      <c r="L1972" s="41" t="str">
        <f t="shared" si="168"/>
        <v/>
      </c>
    </row>
    <row r="1973" spans="1:12" ht="15.75" thickBot="1" x14ac:dyDescent="0.3">
      <c r="A1973" s="17" t="s">
        <v>861</v>
      </c>
      <c r="H1973" s="41">
        <f t="shared" si="164"/>
        <v>108</v>
      </c>
      <c r="I1973" s="41" t="str">
        <f t="shared" si="165"/>
        <v>#00000803</v>
      </c>
      <c r="J1973" s="41">
        <f t="shared" si="166"/>
        <v>9</v>
      </c>
      <c r="K1973" s="41" t="str">
        <f t="shared" si="167"/>
        <v xml:space="preserve">‎28‎/‎02‎/‎2017, ‎11‎:‎29‎:‎35 eric sanchez-clary eric.sanchez-clary.external@airbus.com 1 €74.20 </v>
      </c>
      <c r="L1973" s="41" t="str">
        <f t="shared" si="168"/>
        <v>‎28‎/‎02‎/‎2017</v>
      </c>
    </row>
    <row r="1974" spans="1:12" ht="15.75" thickBot="1" x14ac:dyDescent="0.3">
      <c r="A1974" s="16" t="s">
        <v>621</v>
      </c>
      <c r="H1974" s="41">
        <f t="shared" si="164"/>
        <v>8</v>
      </c>
      <c r="I1974" s="41" t="str">
        <f t="shared" si="165"/>
        <v/>
      </c>
      <c r="J1974" s="41">
        <f t="shared" si="166"/>
        <v>0</v>
      </c>
      <c r="K1974" s="41" t="str">
        <f t="shared" si="167"/>
        <v>erminée</v>
      </c>
      <c r="L1974" s="41" t="str">
        <f t="shared" si="168"/>
        <v/>
      </c>
    </row>
    <row r="1975" spans="1:12" ht="15.75" thickBot="1" x14ac:dyDescent="0.3">
      <c r="A1975" s="17" t="s">
        <v>862</v>
      </c>
      <c r="H1975" s="41">
        <f t="shared" si="164"/>
        <v>105</v>
      </c>
      <c r="I1975" s="41" t="str">
        <f t="shared" si="165"/>
        <v>#00000802</v>
      </c>
      <c r="J1975" s="41">
        <f t="shared" si="166"/>
        <v>9</v>
      </c>
      <c r="K1975" s="41" t="str">
        <f t="shared" si="167"/>
        <v xml:space="preserve">‎22‎/‎02‎/‎2017, ‎19‎:‎07‎:‎42 ALEXANDRE MOUREMBLES alexandre.mourembles@actemium.com 1 €76.00 </v>
      </c>
      <c r="L1975" s="41" t="str">
        <f t="shared" si="168"/>
        <v>‎22‎/‎02‎/‎2017</v>
      </c>
    </row>
    <row r="1976" spans="1:12" ht="15.75" thickBot="1" x14ac:dyDescent="0.3">
      <c r="A1976" s="16" t="s">
        <v>621</v>
      </c>
      <c r="H1976" s="41">
        <f t="shared" si="164"/>
        <v>8</v>
      </c>
      <c r="I1976" s="41" t="str">
        <f t="shared" si="165"/>
        <v/>
      </c>
      <c r="J1976" s="41">
        <f t="shared" si="166"/>
        <v>0</v>
      </c>
      <c r="K1976" s="41" t="str">
        <f t="shared" si="167"/>
        <v>erminée</v>
      </c>
      <c r="L1976" s="41" t="str">
        <f t="shared" si="168"/>
        <v/>
      </c>
    </row>
    <row r="1977" spans="1:12" ht="15.75" thickBot="1" x14ac:dyDescent="0.3">
      <c r="A1977" s="17" t="s">
        <v>863</v>
      </c>
      <c r="H1977" s="41">
        <f t="shared" si="164"/>
        <v>93</v>
      </c>
      <c r="I1977" s="41" t="str">
        <f t="shared" si="165"/>
        <v>#00000801</v>
      </c>
      <c r="J1977" s="41">
        <f t="shared" si="166"/>
        <v>9</v>
      </c>
      <c r="K1977" s="41" t="str">
        <f t="shared" si="167"/>
        <v xml:space="preserve">‎22‎/‎02‎/‎2017, ‎13‎:‎14‎:‎49 Romain VERGNES romain.vergnes@actemium.com 1 €45.67 </v>
      </c>
      <c r="L1977" s="41" t="str">
        <f t="shared" si="168"/>
        <v>‎22‎/‎02‎/‎2017</v>
      </c>
    </row>
    <row r="1978" spans="1:12" ht="15.75" thickBot="1" x14ac:dyDescent="0.3">
      <c r="A1978" s="16" t="s">
        <v>621</v>
      </c>
      <c r="H1978" s="41">
        <f t="shared" si="164"/>
        <v>8</v>
      </c>
      <c r="I1978" s="41" t="str">
        <f t="shared" si="165"/>
        <v/>
      </c>
      <c r="J1978" s="41">
        <f t="shared" si="166"/>
        <v>0</v>
      </c>
      <c r="K1978" s="41" t="str">
        <f t="shared" si="167"/>
        <v>erminée</v>
      </c>
      <c r="L1978" s="41" t="str">
        <f t="shared" si="168"/>
        <v/>
      </c>
    </row>
    <row r="1979" spans="1:12" ht="15.75" thickBot="1" x14ac:dyDescent="0.3">
      <c r="A1979" s="17" t="s">
        <v>864</v>
      </c>
      <c r="H1979" s="41">
        <f t="shared" si="164"/>
        <v>90</v>
      </c>
      <c r="I1979" s="41" t="str">
        <f t="shared" si="165"/>
        <v>#00000800</v>
      </c>
      <c r="J1979" s="41">
        <f t="shared" si="166"/>
        <v>9</v>
      </c>
      <c r="K1979" s="41" t="str">
        <f t="shared" si="167"/>
        <v xml:space="preserve">‎21‎/‎02‎/‎2017, ‎10‎:‎46‎:‎46 KARINE BEDON karine.bedon@actemium.com 3 €255.31 </v>
      </c>
      <c r="L1979" s="41" t="str">
        <f t="shared" si="168"/>
        <v>‎21‎/‎02‎/‎2017</v>
      </c>
    </row>
    <row r="1980" spans="1:12" ht="15.75" thickBot="1" x14ac:dyDescent="0.3">
      <c r="A1980" s="16" t="s">
        <v>621</v>
      </c>
      <c r="H1980" s="41">
        <f t="shared" si="164"/>
        <v>8</v>
      </c>
      <c r="I1980" s="41" t="str">
        <f t="shared" si="165"/>
        <v/>
      </c>
      <c r="J1980" s="41">
        <f t="shared" si="166"/>
        <v>0</v>
      </c>
      <c r="K1980" s="41" t="str">
        <f t="shared" si="167"/>
        <v>erminée</v>
      </c>
      <c r="L1980" s="41" t="str">
        <f t="shared" si="168"/>
        <v/>
      </c>
    </row>
    <row r="1981" spans="1:12" ht="15.75" thickBot="1" x14ac:dyDescent="0.3">
      <c r="A1981" s="17" t="s">
        <v>865</v>
      </c>
      <c r="H1981" s="41">
        <f t="shared" si="164"/>
        <v>98</v>
      </c>
      <c r="I1981" s="41" t="str">
        <f t="shared" si="165"/>
        <v>#00000799</v>
      </c>
      <c r="J1981" s="41">
        <f t="shared" si="166"/>
        <v>9</v>
      </c>
      <c r="K1981" s="41" t="str">
        <f t="shared" si="167"/>
        <v xml:space="preserve">‎21‎/‎02‎/‎2017, ‎08‎:‎46‎:‎46 alexis tamowski alexis.tamowski@actemium.com 9 €1,159.10 </v>
      </c>
      <c r="L1981" s="41" t="str">
        <f t="shared" si="168"/>
        <v>‎21‎/‎02‎/‎2017</v>
      </c>
    </row>
    <row r="1982" spans="1:12" ht="15.75" thickBot="1" x14ac:dyDescent="0.3">
      <c r="A1982" s="16" t="s">
        <v>621</v>
      </c>
      <c r="H1982" s="41">
        <f t="shared" si="164"/>
        <v>8</v>
      </c>
      <c r="I1982" s="41" t="str">
        <f t="shared" si="165"/>
        <v/>
      </c>
      <c r="J1982" s="41">
        <f t="shared" si="166"/>
        <v>0</v>
      </c>
      <c r="K1982" s="41" t="str">
        <f t="shared" si="167"/>
        <v>erminée</v>
      </c>
      <c r="L1982" s="41" t="str">
        <f t="shared" si="168"/>
        <v/>
      </c>
    </row>
    <row r="1983" spans="1:12" ht="15.75" thickBot="1" x14ac:dyDescent="0.3">
      <c r="A1983" s="17" t="s">
        <v>866</v>
      </c>
      <c r="H1983" s="41">
        <f t="shared" si="164"/>
        <v>99</v>
      </c>
      <c r="I1983" s="41" t="str">
        <f t="shared" si="165"/>
        <v>#00000798</v>
      </c>
      <c r="J1983" s="41">
        <f t="shared" si="166"/>
        <v>9</v>
      </c>
      <c r="K1983" s="41" t="str">
        <f t="shared" si="167"/>
        <v xml:space="preserve">‎20‎/‎02‎/‎2017, ‎16‎:‎49‎:‎06 William Roumagnac william.roumagnac@actemium.com 1 €47.94 </v>
      </c>
      <c r="L1983" s="41" t="str">
        <f t="shared" si="168"/>
        <v>‎20‎/‎02‎/‎2017</v>
      </c>
    </row>
    <row r="1984" spans="1:12" ht="15.75" thickBot="1" x14ac:dyDescent="0.3">
      <c r="A1984" s="16" t="s">
        <v>621</v>
      </c>
      <c r="H1984" s="41">
        <f t="shared" si="164"/>
        <v>8</v>
      </c>
      <c r="I1984" s="41" t="str">
        <f t="shared" si="165"/>
        <v/>
      </c>
      <c r="J1984" s="41">
        <f t="shared" si="166"/>
        <v>0</v>
      </c>
      <c r="K1984" s="41" t="str">
        <f t="shared" si="167"/>
        <v>erminée</v>
      </c>
      <c r="L1984" s="41" t="str">
        <f t="shared" si="168"/>
        <v/>
      </c>
    </row>
    <row r="1985" spans="1:12" ht="15.75" thickBot="1" x14ac:dyDescent="0.3">
      <c r="A1985" s="17" t="s">
        <v>867</v>
      </c>
      <c r="H1985" s="41">
        <f t="shared" si="164"/>
        <v>90</v>
      </c>
      <c r="I1985" s="41" t="str">
        <f t="shared" si="165"/>
        <v>#00000797</v>
      </c>
      <c r="J1985" s="41">
        <f t="shared" si="166"/>
        <v>9</v>
      </c>
      <c r="K1985" s="41" t="str">
        <f t="shared" si="167"/>
        <v xml:space="preserve">‎20‎/‎02‎/‎2017, ‎16‎:‎14‎:‎35 karine bedon karine.bedon@actemium.com 4 €924.80 </v>
      </c>
      <c r="L1985" s="41" t="str">
        <f t="shared" si="168"/>
        <v>‎20‎/‎02‎/‎2017</v>
      </c>
    </row>
    <row r="1986" spans="1:12" ht="15.75" thickBot="1" x14ac:dyDescent="0.3">
      <c r="A1986" s="16" t="s">
        <v>621</v>
      </c>
      <c r="H1986" s="41">
        <f t="shared" si="164"/>
        <v>8</v>
      </c>
      <c r="I1986" s="41" t="str">
        <f t="shared" si="165"/>
        <v/>
      </c>
      <c r="J1986" s="41">
        <f t="shared" si="166"/>
        <v>0</v>
      </c>
      <c r="K1986" s="41" t="str">
        <f t="shared" si="167"/>
        <v>erminée</v>
      </c>
      <c r="L1986" s="41" t="str">
        <f t="shared" si="168"/>
        <v/>
      </c>
    </row>
    <row r="1987" spans="1:12" ht="15.75" thickBot="1" x14ac:dyDescent="0.3">
      <c r="A1987" s="17" t="s">
        <v>868</v>
      </c>
      <c r="H1987" s="41">
        <f t="shared" si="164"/>
        <v>97</v>
      </c>
      <c r="I1987" s="41" t="str">
        <f t="shared" si="165"/>
        <v>#00000794</v>
      </c>
      <c r="J1987" s="41">
        <f t="shared" si="166"/>
        <v>9</v>
      </c>
      <c r="K1987" s="41" t="str">
        <f t="shared" si="167"/>
        <v xml:space="preserve">‎20‎/‎02‎/‎2017, ‎06‎:‎58‎:‎38 stephane mirouze stephane.mirouze@actemium.com 1 €38.00 </v>
      </c>
      <c r="L1987" s="41" t="str">
        <f t="shared" si="168"/>
        <v>‎20‎/‎02‎/‎2017</v>
      </c>
    </row>
    <row r="1988" spans="1:12" ht="15.75" thickBot="1" x14ac:dyDescent="0.3">
      <c r="A1988" s="16" t="s">
        <v>621</v>
      </c>
      <c r="H1988" s="41">
        <f t="shared" si="164"/>
        <v>8</v>
      </c>
      <c r="I1988" s="41" t="str">
        <f t="shared" si="165"/>
        <v/>
      </c>
      <c r="J1988" s="41">
        <f t="shared" si="166"/>
        <v>0</v>
      </c>
      <c r="K1988" s="41" t="str">
        <f t="shared" si="167"/>
        <v>erminée</v>
      </c>
      <c r="L1988" s="41" t="str">
        <f t="shared" si="168"/>
        <v/>
      </c>
    </row>
    <row r="1989" spans="1:12" ht="15.75" thickBot="1" x14ac:dyDescent="0.3">
      <c r="A1989" s="17" t="s">
        <v>869</v>
      </c>
      <c r="H1989" s="41">
        <f t="shared" si="164"/>
        <v>98</v>
      </c>
      <c r="I1989" s="41" t="str">
        <f t="shared" si="165"/>
        <v>#00000793</v>
      </c>
      <c r="J1989" s="41">
        <f t="shared" si="166"/>
        <v>9</v>
      </c>
      <c r="K1989" s="41" t="str">
        <f t="shared" si="167"/>
        <v xml:space="preserve">‎17‎/‎02‎/‎2017, ‎12‎:‎04‎:‎25 Mathieu Cantonnet mathieu.cantonnet@actemium.com 2 €0.00 </v>
      </c>
      <c r="L1989" s="41" t="str">
        <f t="shared" si="168"/>
        <v>‎17‎/‎02‎/‎2017</v>
      </c>
    </row>
    <row r="1990" spans="1:12" ht="15.75" thickBot="1" x14ac:dyDescent="0.3">
      <c r="A1990" s="16" t="s">
        <v>621</v>
      </c>
      <c r="H1990" s="41">
        <f t="shared" si="164"/>
        <v>8</v>
      </c>
      <c r="I1990" s="41" t="str">
        <f t="shared" si="165"/>
        <v/>
      </c>
      <c r="J1990" s="41">
        <f t="shared" si="166"/>
        <v>0</v>
      </c>
      <c r="K1990" s="41" t="str">
        <f t="shared" si="167"/>
        <v>erminée</v>
      </c>
      <c r="L1990" s="41" t="str">
        <f t="shared" si="168"/>
        <v/>
      </c>
    </row>
    <row r="1991" spans="1:12" ht="15.75" thickBot="1" x14ac:dyDescent="0.3">
      <c r="A1991" s="17" t="s">
        <v>870</v>
      </c>
      <c r="H1991" s="41">
        <f t="shared" si="164"/>
        <v>106</v>
      </c>
      <c r="I1991" s="41" t="str">
        <f t="shared" si="165"/>
        <v>#00000792</v>
      </c>
      <c r="J1991" s="41">
        <f t="shared" si="166"/>
        <v>9</v>
      </c>
      <c r="K1991" s="41" t="str">
        <f t="shared" si="167"/>
        <v xml:space="preserve">‎17‎/‎02‎/‎2017, ‎09‎:‎56‎:‎09 ALEXANDRE MOUREMBLES alexandre.mourembles@actemium.com 1 €105.35 </v>
      </c>
      <c r="L1991" s="41" t="str">
        <f t="shared" si="168"/>
        <v>‎17‎/‎02‎/‎2017</v>
      </c>
    </row>
    <row r="1992" spans="1:12" ht="15.75" thickBot="1" x14ac:dyDescent="0.3">
      <c r="A1992" s="16" t="s">
        <v>621</v>
      </c>
      <c r="H1992" s="41">
        <f t="shared" si="164"/>
        <v>8</v>
      </c>
      <c r="I1992" s="41" t="str">
        <f t="shared" si="165"/>
        <v/>
      </c>
      <c r="J1992" s="41">
        <f t="shared" si="166"/>
        <v>0</v>
      </c>
      <c r="K1992" s="41" t="str">
        <f t="shared" si="167"/>
        <v>erminée</v>
      </c>
      <c r="L1992" s="41" t="str">
        <f t="shared" si="168"/>
        <v/>
      </c>
    </row>
    <row r="1993" spans="1:12" ht="15.75" thickBot="1" x14ac:dyDescent="0.3">
      <c r="A1993" s="17" t="s">
        <v>871</v>
      </c>
      <c r="H1993" s="41">
        <f t="shared" si="164"/>
        <v>108</v>
      </c>
      <c r="I1993" s="41" t="str">
        <f t="shared" si="165"/>
        <v>#00000791</v>
      </c>
      <c r="J1993" s="41">
        <f t="shared" si="166"/>
        <v>9</v>
      </c>
      <c r="K1993" s="41" t="str">
        <f t="shared" si="167"/>
        <v xml:space="preserve">‎17‎/‎02‎/‎2017, ‎09‎:‎14‎:‎37 eric sanchez-clary eric.sanchez-clary.external@airbus.com 1 €44.82 </v>
      </c>
      <c r="L1993" s="41" t="str">
        <f t="shared" si="168"/>
        <v>‎17‎/‎02‎/‎2017</v>
      </c>
    </row>
    <row r="1994" spans="1:12" ht="15.75" thickBot="1" x14ac:dyDescent="0.3">
      <c r="A1994" s="16" t="s">
        <v>621</v>
      </c>
      <c r="H1994" s="41">
        <f t="shared" si="164"/>
        <v>8</v>
      </c>
      <c r="I1994" s="41" t="str">
        <f t="shared" si="165"/>
        <v/>
      </c>
      <c r="J1994" s="41">
        <f t="shared" si="166"/>
        <v>0</v>
      </c>
      <c r="K1994" s="41" t="str">
        <f t="shared" si="167"/>
        <v>erminée</v>
      </c>
      <c r="L1994" s="41" t="str">
        <f t="shared" si="168"/>
        <v/>
      </c>
    </row>
    <row r="1995" spans="1:12" ht="15.75" thickBot="1" x14ac:dyDescent="0.3">
      <c r="A1995" s="17" t="s">
        <v>872</v>
      </c>
      <c r="H1995" s="41">
        <f t="shared" si="164"/>
        <v>97</v>
      </c>
      <c r="I1995" s="41" t="str">
        <f t="shared" si="165"/>
        <v>#00000790</v>
      </c>
      <c r="J1995" s="41">
        <f t="shared" si="166"/>
        <v>9</v>
      </c>
      <c r="K1995" s="41" t="str">
        <f t="shared" si="167"/>
        <v xml:space="preserve">‎15‎/‎02‎/‎2017, ‎09‎:‎29‎:‎08 stephane mirouze stephane.mirouze@actemium.com 1 €37.10 </v>
      </c>
      <c r="L1995" s="41" t="str">
        <f t="shared" si="168"/>
        <v>‎15‎/‎02‎/‎2017</v>
      </c>
    </row>
    <row r="1996" spans="1:12" ht="15.75" thickBot="1" x14ac:dyDescent="0.3">
      <c r="A1996" s="16" t="s">
        <v>621</v>
      </c>
      <c r="H1996" s="41">
        <f t="shared" si="164"/>
        <v>8</v>
      </c>
      <c r="I1996" s="41" t="str">
        <f t="shared" si="165"/>
        <v/>
      </c>
      <c r="J1996" s="41">
        <f t="shared" si="166"/>
        <v>0</v>
      </c>
      <c r="K1996" s="41" t="str">
        <f t="shared" si="167"/>
        <v>erminée</v>
      </c>
      <c r="L1996" s="41" t="str">
        <f t="shared" si="168"/>
        <v/>
      </c>
    </row>
    <row r="1997" spans="1:12" ht="15.75" thickBot="1" x14ac:dyDescent="0.3">
      <c r="A1997" s="17" t="s">
        <v>873</v>
      </c>
      <c r="H1997" s="41">
        <f t="shared" si="164"/>
        <v>97</v>
      </c>
      <c r="I1997" s="41" t="str">
        <f t="shared" si="165"/>
        <v>#00000788</v>
      </c>
      <c r="J1997" s="41">
        <f t="shared" si="166"/>
        <v>9</v>
      </c>
      <c r="K1997" s="41" t="str">
        <f t="shared" si="167"/>
        <v xml:space="preserve">‎14‎/‎02‎/‎2017, ‎17‎:‎01‎:‎05 lelia boscolo lelia.boscolo.external@airbus.com 3 €0.00 </v>
      </c>
      <c r="L1997" s="41" t="str">
        <f t="shared" si="168"/>
        <v>‎14‎/‎02‎/‎2017</v>
      </c>
    </row>
    <row r="1998" spans="1:12" ht="15.75" thickBot="1" x14ac:dyDescent="0.3">
      <c r="A1998" s="16" t="s">
        <v>621</v>
      </c>
      <c r="H1998" s="41">
        <f t="shared" si="164"/>
        <v>8</v>
      </c>
      <c r="I1998" s="41" t="str">
        <f t="shared" si="165"/>
        <v/>
      </c>
      <c r="J1998" s="41">
        <f t="shared" si="166"/>
        <v>0</v>
      </c>
      <c r="K1998" s="41" t="str">
        <f t="shared" si="167"/>
        <v>erminée</v>
      </c>
      <c r="L1998" s="41" t="str">
        <f t="shared" si="168"/>
        <v/>
      </c>
    </row>
    <row r="1999" spans="1:12" ht="15.75" thickBot="1" x14ac:dyDescent="0.3">
      <c r="A1999" s="17" t="s">
        <v>874</v>
      </c>
      <c r="H1999" s="41">
        <f t="shared" si="164"/>
        <v>96</v>
      </c>
      <c r="I1999" s="41" t="str">
        <f t="shared" si="165"/>
        <v>#00000783</v>
      </c>
      <c r="J1999" s="41">
        <f t="shared" si="166"/>
        <v>9</v>
      </c>
      <c r="K1999" s="41" t="str">
        <f t="shared" si="167"/>
        <v xml:space="preserve">‎14‎/‎02‎/‎2017, ‎09‎:‎45‎:‎36 stephane rodier stephene.rodier@actemium.com 6 €328.31 </v>
      </c>
      <c r="L1999" s="41" t="str">
        <f t="shared" si="168"/>
        <v>‎14‎/‎02‎/‎2017</v>
      </c>
    </row>
    <row r="2000" spans="1:12" ht="15.75" thickBot="1" x14ac:dyDescent="0.3">
      <c r="A2000" s="16" t="s">
        <v>621</v>
      </c>
      <c r="H2000" s="41">
        <f t="shared" si="164"/>
        <v>8</v>
      </c>
      <c r="I2000" s="41" t="str">
        <f t="shared" si="165"/>
        <v/>
      </c>
      <c r="J2000" s="41">
        <f t="shared" si="166"/>
        <v>0</v>
      </c>
      <c r="K2000" s="41" t="str">
        <f t="shared" si="167"/>
        <v>erminée</v>
      </c>
      <c r="L2000" s="41" t="str">
        <f t="shared" si="168"/>
        <v/>
      </c>
    </row>
    <row r="2001" spans="1:12" ht="15.75" thickBot="1" x14ac:dyDescent="0.3">
      <c r="A2001" s="17" t="s">
        <v>875</v>
      </c>
      <c r="H2001" s="41">
        <f t="shared" si="164"/>
        <v>97</v>
      </c>
      <c r="I2001" s="41" t="str">
        <f t="shared" si="165"/>
        <v>#00000782</v>
      </c>
      <c r="J2001" s="41">
        <f t="shared" si="166"/>
        <v>9</v>
      </c>
      <c r="K2001" s="41" t="str">
        <f t="shared" si="167"/>
        <v xml:space="preserve">‎13‎/‎02‎/‎2017, ‎11‎:‎31‎:‎05 lelia boscolo lelia.boscolo.external@airbus.com 7 €0.00 </v>
      </c>
      <c r="L2001" s="41" t="str">
        <f t="shared" si="168"/>
        <v>‎13‎/‎02‎/‎2017</v>
      </c>
    </row>
    <row r="2002" spans="1:12" ht="15.75" thickBot="1" x14ac:dyDescent="0.3">
      <c r="A2002" s="16" t="s">
        <v>621</v>
      </c>
      <c r="H2002" s="41">
        <f t="shared" si="164"/>
        <v>8</v>
      </c>
      <c r="I2002" s="41" t="str">
        <f t="shared" si="165"/>
        <v/>
      </c>
      <c r="J2002" s="41">
        <f t="shared" si="166"/>
        <v>0</v>
      </c>
      <c r="K2002" s="41" t="str">
        <f t="shared" si="167"/>
        <v>erminée</v>
      </c>
      <c r="L2002" s="41" t="str">
        <f t="shared" si="168"/>
        <v/>
      </c>
    </row>
    <row r="2003" spans="1:12" ht="15.75" thickBot="1" x14ac:dyDescent="0.3">
      <c r="A2003" s="17" t="s">
        <v>876</v>
      </c>
      <c r="H2003" s="41">
        <f t="shared" si="164"/>
        <v>101</v>
      </c>
      <c r="I2003" s="41" t="str">
        <f t="shared" si="165"/>
        <v>#00000781</v>
      </c>
      <c r="J2003" s="41">
        <f t="shared" si="166"/>
        <v>9</v>
      </c>
      <c r="K2003" s="41" t="str">
        <f t="shared" si="167"/>
        <v xml:space="preserve">‎10‎/‎02‎/‎2017, ‎16‎:‎05‎:‎30 Benjamin Cabrignac benjamin.cabrignac@actemium.com 2 €55.05 </v>
      </c>
      <c r="L2003" s="41" t="str">
        <f t="shared" si="168"/>
        <v>‎10‎/‎02‎/‎2017</v>
      </c>
    </row>
    <row r="2004" spans="1:12" ht="15.75" thickBot="1" x14ac:dyDescent="0.3">
      <c r="A2004" s="16" t="s">
        <v>621</v>
      </c>
      <c r="H2004" s="41">
        <f t="shared" si="164"/>
        <v>8</v>
      </c>
      <c r="I2004" s="41" t="str">
        <f t="shared" si="165"/>
        <v/>
      </c>
      <c r="J2004" s="41">
        <f t="shared" si="166"/>
        <v>0</v>
      </c>
      <c r="K2004" s="41" t="str">
        <f t="shared" si="167"/>
        <v>erminée</v>
      </c>
      <c r="L2004" s="41" t="str">
        <f t="shared" si="168"/>
        <v/>
      </c>
    </row>
    <row r="2005" spans="1:12" ht="15.75" thickBot="1" x14ac:dyDescent="0.3">
      <c r="A2005" s="17" t="s">
        <v>877</v>
      </c>
      <c r="H2005" s="41">
        <f t="shared" si="164"/>
        <v>97</v>
      </c>
      <c r="I2005" s="41" t="str">
        <f t="shared" si="165"/>
        <v>#00000780</v>
      </c>
      <c r="J2005" s="41">
        <f t="shared" si="166"/>
        <v>9</v>
      </c>
      <c r="K2005" s="41" t="str">
        <f t="shared" si="167"/>
        <v xml:space="preserve">‎10‎/‎02‎/‎2017, ‎07‎:‎50‎:‎15 stephane mirouze stephane.mirouze@actemium.com 2 €62.28 </v>
      </c>
      <c r="L2005" s="41" t="str">
        <f t="shared" si="168"/>
        <v>‎10‎/‎02‎/‎2017</v>
      </c>
    </row>
    <row r="2006" spans="1:12" ht="15.75" thickBot="1" x14ac:dyDescent="0.3">
      <c r="A2006" s="16" t="s">
        <v>621</v>
      </c>
      <c r="H2006" s="41">
        <f t="shared" si="164"/>
        <v>8</v>
      </c>
      <c r="I2006" s="41" t="str">
        <f t="shared" si="165"/>
        <v/>
      </c>
      <c r="J2006" s="41">
        <f t="shared" si="166"/>
        <v>0</v>
      </c>
      <c r="K2006" s="41" t="str">
        <f t="shared" si="167"/>
        <v>erminée</v>
      </c>
      <c r="L2006" s="41" t="str">
        <f t="shared" si="168"/>
        <v/>
      </c>
    </row>
    <row r="2007" spans="1:12" ht="15.75" thickBot="1" x14ac:dyDescent="0.3">
      <c r="A2007" s="17" t="s">
        <v>878</v>
      </c>
      <c r="H2007" s="41">
        <f t="shared" si="164"/>
        <v>109</v>
      </c>
      <c r="I2007" s="41" t="str">
        <f t="shared" si="165"/>
        <v>#00000779</v>
      </c>
      <c r="J2007" s="41">
        <f t="shared" si="166"/>
        <v>9</v>
      </c>
      <c r="K2007" s="41" t="str">
        <f t="shared" si="167"/>
        <v xml:space="preserve">‎09‎/‎02‎/‎2017, ‎14‎:‎09‎:‎08 eric sanchez-clary eric.sanchez-clary.external@airbus.com 4 €915.02 </v>
      </c>
      <c r="L2007" s="41" t="str">
        <f t="shared" si="168"/>
        <v>‎09‎/‎02‎/‎2017</v>
      </c>
    </row>
    <row r="2008" spans="1:12" ht="15.75" thickBot="1" x14ac:dyDescent="0.3">
      <c r="A2008" s="16" t="s">
        <v>621</v>
      </c>
      <c r="H2008" s="41">
        <f t="shared" si="164"/>
        <v>8</v>
      </c>
      <c r="I2008" s="41" t="str">
        <f t="shared" si="165"/>
        <v/>
      </c>
      <c r="J2008" s="41">
        <f t="shared" si="166"/>
        <v>0</v>
      </c>
      <c r="K2008" s="41" t="str">
        <f t="shared" si="167"/>
        <v>erminée</v>
      </c>
      <c r="L2008" s="41" t="str">
        <f t="shared" si="168"/>
        <v/>
      </c>
    </row>
    <row r="2009" spans="1:12" ht="15.75" thickBot="1" x14ac:dyDescent="0.3">
      <c r="A2009" s="17" t="s">
        <v>879</v>
      </c>
      <c r="H2009" s="41">
        <f t="shared" si="164"/>
        <v>95</v>
      </c>
      <c r="I2009" s="41" t="str">
        <f t="shared" si="165"/>
        <v>#00000777</v>
      </c>
      <c r="J2009" s="41">
        <f t="shared" si="166"/>
        <v>9</v>
      </c>
      <c r="K2009" s="41" t="str">
        <f t="shared" si="167"/>
        <v xml:space="preserve">‎08‎/‎02‎/‎2017, ‎09‎:‎59‎:‎54 alexis TAMOWSKI alexis.tamowski@actemium.com 2 €45.79 </v>
      </c>
      <c r="L2009" s="41" t="str">
        <f t="shared" si="168"/>
        <v>‎08‎/‎02‎/‎2017</v>
      </c>
    </row>
    <row r="2010" spans="1:12" ht="15.75" thickBot="1" x14ac:dyDescent="0.3">
      <c r="A2010" s="16" t="s">
        <v>621</v>
      </c>
      <c r="H2010" s="41">
        <f t="shared" si="164"/>
        <v>8</v>
      </c>
      <c r="I2010" s="41" t="str">
        <f t="shared" si="165"/>
        <v/>
      </c>
      <c r="J2010" s="41">
        <f t="shared" si="166"/>
        <v>0</v>
      </c>
      <c r="K2010" s="41" t="str">
        <f t="shared" si="167"/>
        <v>erminée</v>
      </c>
      <c r="L2010" s="41" t="str">
        <f t="shared" si="168"/>
        <v/>
      </c>
    </row>
    <row r="2011" spans="1:12" ht="15.75" thickBot="1" x14ac:dyDescent="0.3">
      <c r="A2011" s="17" t="s">
        <v>880</v>
      </c>
      <c r="H2011" s="41">
        <f t="shared" si="164"/>
        <v>106</v>
      </c>
      <c r="I2011" s="41" t="str">
        <f t="shared" si="165"/>
        <v>#00000776</v>
      </c>
      <c r="J2011" s="41">
        <f t="shared" si="166"/>
        <v>9</v>
      </c>
      <c r="K2011" s="41" t="str">
        <f t="shared" si="167"/>
        <v xml:space="preserve">‎06‎/‎02‎/‎2017, ‎10‎:‎44‎:‎25 Alexandre Mourembles alexandre.mourembles@actemium.com 4 €241.80 </v>
      </c>
      <c r="L2011" s="41" t="str">
        <f t="shared" si="168"/>
        <v>‎06‎/‎02‎/‎2017</v>
      </c>
    </row>
    <row r="2012" spans="1:12" ht="15.75" thickBot="1" x14ac:dyDescent="0.3">
      <c r="A2012" s="16" t="s">
        <v>621</v>
      </c>
      <c r="H2012" s="41">
        <f t="shared" ref="H2012:H2075" si="169">LEN(A2012)</f>
        <v>8</v>
      </c>
      <c r="I2012" s="41" t="str">
        <f t="shared" ref="I2012:I2075" si="170">IFERROR(MID(A2012,1,FIND(" ",A2012,1)-1),"")</f>
        <v/>
      </c>
      <c r="J2012" s="41">
        <f t="shared" ref="J2012:J2075" si="171">LEN(I2012)</f>
        <v>0</v>
      </c>
      <c r="K2012" s="41" t="str">
        <f t="shared" ref="K2012:K2075" si="172">RIGHT(A2012,H2012-J2012-1)</f>
        <v>erminée</v>
      </c>
      <c r="L2012" s="41" t="str">
        <f t="shared" ref="L2012:L2075" si="173">IFERROR(MID(K2012,1,FIND(",",K2012,1)-1),"")</f>
        <v/>
      </c>
    </row>
    <row r="2013" spans="1:12" ht="15.75" thickBot="1" x14ac:dyDescent="0.3">
      <c r="A2013" s="17" t="s">
        <v>881</v>
      </c>
      <c r="H2013" s="41">
        <f t="shared" si="169"/>
        <v>104</v>
      </c>
      <c r="I2013" s="41" t="str">
        <f t="shared" si="170"/>
        <v>#00000775</v>
      </c>
      <c r="J2013" s="41">
        <f t="shared" si="171"/>
        <v>9</v>
      </c>
      <c r="K2013" s="41" t="str">
        <f t="shared" si="172"/>
        <v xml:space="preserve">‎06‎/‎02‎/‎2017, ‎10‎:‎40‎:‎15 Alexandre Mourembles alexandre.mourembles@actemium.com 2 €0.00 </v>
      </c>
      <c r="L2013" s="41" t="str">
        <f t="shared" si="173"/>
        <v>‎06‎/‎02‎/‎2017</v>
      </c>
    </row>
    <row r="2014" spans="1:12" ht="15.75" thickBot="1" x14ac:dyDescent="0.3">
      <c r="A2014" s="16" t="s">
        <v>621</v>
      </c>
      <c r="H2014" s="41">
        <f t="shared" si="169"/>
        <v>8</v>
      </c>
      <c r="I2014" s="41" t="str">
        <f t="shared" si="170"/>
        <v/>
      </c>
      <c r="J2014" s="41">
        <f t="shared" si="171"/>
        <v>0</v>
      </c>
      <c r="K2014" s="41" t="str">
        <f t="shared" si="172"/>
        <v>erminée</v>
      </c>
      <c r="L2014" s="41" t="str">
        <f t="shared" si="173"/>
        <v/>
      </c>
    </row>
    <row r="2015" spans="1:12" ht="15.75" thickBot="1" x14ac:dyDescent="0.3">
      <c r="A2015" s="17" t="s">
        <v>882</v>
      </c>
      <c r="H2015" s="41">
        <f t="shared" si="169"/>
        <v>90</v>
      </c>
      <c r="I2015" s="41" t="str">
        <f t="shared" si="170"/>
        <v>#00000774</v>
      </c>
      <c r="J2015" s="41">
        <f t="shared" si="171"/>
        <v>9</v>
      </c>
      <c r="K2015" s="41" t="str">
        <f t="shared" si="172"/>
        <v xml:space="preserve">‎03‎/‎02‎/‎2017, ‎11‎:‎43‎:‎43 KARINE BEDON karine.bedon@actemium.com 3 €325.32 </v>
      </c>
      <c r="L2015" s="41" t="str">
        <f t="shared" si="173"/>
        <v>‎03‎/‎02‎/‎2017</v>
      </c>
    </row>
    <row r="2016" spans="1:12" ht="15.75" thickBot="1" x14ac:dyDescent="0.3">
      <c r="A2016" s="16" t="s">
        <v>621</v>
      </c>
      <c r="H2016" s="41">
        <f t="shared" si="169"/>
        <v>8</v>
      </c>
      <c r="I2016" s="41" t="str">
        <f t="shared" si="170"/>
        <v/>
      </c>
      <c r="J2016" s="41">
        <f t="shared" si="171"/>
        <v>0</v>
      </c>
      <c r="K2016" s="41" t="str">
        <f t="shared" si="172"/>
        <v>erminée</v>
      </c>
      <c r="L2016" s="41" t="str">
        <f t="shared" si="173"/>
        <v/>
      </c>
    </row>
    <row r="2017" spans="1:12" ht="15.75" thickBot="1" x14ac:dyDescent="0.3">
      <c r="A2017" s="17" t="s">
        <v>883</v>
      </c>
      <c r="H2017" s="41">
        <f t="shared" si="169"/>
        <v>98</v>
      </c>
      <c r="I2017" s="41" t="str">
        <f t="shared" si="170"/>
        <v>#00000773</v>
      </c>
      <c r="J2017" s="41">
        <f t="shared" si="171"/>
        <v>9</v>
      </c>
      <c r="K2017" s="41" t="str">
        <f t="shared" si="172"/>
        <v xml:space="preserve">‎03‎/‎02‎/‎2017, ‎10‎:‎13‎:‎23 lelia boscolo lelia.boscolo.external@airbus.com 1 €38.00 </v>
      </c>
      <c r="L2017" s="41" t="str">
        <f t="shared" si="173"/>
        <v>‎03‎/‎02‎/‎2017</v>
      </c>
    </row>
    <row r="2018" spans="1:12" ht="15.75" thickBot="1" x14ac:dyDescent="0.3">
      <c r="A2018" s="16" t="s">
        <v>621</v>
      </c>
      <c r="H2018" s="41">
        <f t="shared" si="169"/>
        <v>8</v>
      </c>
      <c r="I2018" s="41" t="str">
        <f t="shared" si="170"/>
        <v/>
      </c>
      <c r="J2018" s="41">
        <f t="shared" si="171"/>
        <v>0</v>
      </c>
      <c r="K2018" s="41" t="str">
        <f t="shared" si="172"/>
        <v>erminée</v>
      </c>
      <c r="L2018" s="41" t="str">
        <f t="shared" si="173"/>
        <v/>
      </c>
    </row>
    <row r="2019" spans="1:12" ht="15.75" thickBot="1" x14ac:dyDescent="0.3">
      <c r="A2019" s="17" t="s">
        <v>884</v>
      </c>
      <c r="H2019" s="41">
        <f t="shared" si="169"/>
        <v>97</v>
      </c>
      <c r="I2019" s="41" t="str">
        <f t="shared" si="170"/>
        <v>#00000772</v>
      </c>
      <c r="J2019" s="41">
        <f t="shared" si="171"/>
        <v>9</v>
      </c>
      <c r="K2019" s="41" t="str">
        <f t="shared" si="172"/>
        <v xml:space="preserve">‎03‎/‎02‎/‎2017, ‎10‎:‎06‎:‎29 lelia boscolo lelia.boscolo.external@airbus.com 1 €0.00 </v>
      </c>
      <c r="L2019" s="41" t="str">
        <f t="shared" si="173"/>
        <v>‎03‎/‎02‎/‎2017</v>
      </c>
    </row>
    <row r="2020" spans="1:12" ht="15.75" thickBot="1" x14ac:dyDescent="0.3">
      <c r="A2020" s="16" t="s">
        <v>621</v>
      </c>
      <c r="H2020" s="41">
        <f t="shared" si="169"/>
        <v>8</v>
      </c>
      <c r="I2020" s="41" t="str">
        <f t="shared" si="170"/>
        <v/>
      </c>
      <c r="J2020" s="41">
        <f t="shared" si="171"/>
        <v>0</v>
      </c>
      <c r="K2020" s="41" t="str">
        <f t="shared" si="172"/>
        <v>erminée</v>
      </c>
      <c r="L2020" s="41" t="str">
        <f t="shared" si="173"/>
        <v/>
      </c>
    </row>
    <row r="2021" spans="1:12" ht="15.75" thickBot="1" x14ac:dyDescent="0.3">
      <c r="A2021" s="17" t="s">
        <v>885</v>
      </c>
      <c r="H2021" s="41">
        <f t="shared" si="169"/>
        <v>101</v>
      </c>
      <c r="I2021" s="41" t="str">
        <f t="shared" si="170"/>
        <v>#00000771</v>
      </c>
      <c r="J2021" s="41">
        <f t="shared" si="171"/>
        <v>9</v>
      </c>
      <c r="K2021" s="41" t="str">
        <f t="shared" si="172"/>
        <v xml:space="preserve">‎02‎/‎02‎/‎2017, ‎15‎:‎59‎:‎37 vincent davantes vincent.davantes@vincactemium.com 2 €83.33 </v>
      </c>
      <c r="L2021" s="41" t="str">
        <f t="shared" si="173"/>
        <v>‎02‎/‎02‎/‎2017</v>
      </c>
    </row>
    <row r="2022" spans="1:12" ht="15.75" thickBot="1" x14ac:dyDescent="0.3">
      <c r="A2022" s="16" t="s">
        <v>621</v>
      </c>
      <c r="H2022" s="41">
        <f t="shared" si="169"/>
        <v>8</v>
      </c>
      <c r="I2022" s="41" t="str">
        <f t="shared" si="170"/>
        <v/>
      </c>
      <c r="J2022" s="41">
        <f t="shared" si="171"/>
        <v>0</v>
      </c>
      <c r="K2022" s="41" t="str">
        <f t="shared" si="172"/>
        <v>erminée</v>
      </c>
      <c r="L2022" s="41" t="str">
        <f t="shared" si="173"/>
        <v/>
      </c>
    </row>
    <row r="2023" spans="1:12" ht="15.75" thickBot="1" x14ac:dyDescent="0.3">
      <c r="A2023" s="17" t="s">
        <v>886</v>
      </c>
      <c r="H2023" s="41">
        <f t="shared" si="169"/>
        <v>93</v>
      </c>
      <c r="I2023" s="41" t="str">
        <f t="shared" si="170"/>
        <v>#00000770</v>
      </c>
      <c r="J2023" s="41">
        <f t="shared" si="171"/>
        <v>9</v>
      </c>
      <c r="K2023" s="41" t="str">
        <f t="shared" si="172"/>
        <v xml:space="preserve">‎02‎/‎02‎/‎2017, ‎11‎:‎51‎:‎12 mathias hereau mathias.hereau@actemium.com 2 €55.35 </v>
      </c>
      <c r="L2023" s="41" t="str">
        <f t="shared" si="173"/>
        <v>‎02‎/‎02‎/‎2017</v>
      </c>
    </row>
    <row r="2024" spans="1:12" ht="15.75" thickBot="1" x14ac:dyDescent="0.3">
      <c r="A2024" s="16" t="s">
        <v>621</v>
      </c>
      <c r="H2024" s="41">
        <f t="shared" si="169"/>
        <v>8</v>
      </c>
      <c r="I2024" s="41" t="str">
        <f t="shared" si="170"/>
        <v/>
      </c>
      <c r="J2024" s="41">
        <f t="shared" si="171"/>
        <v>0</v>
      </c>
      <c r="K2024" s="41" t="str">
        <f t="shared" si="172"/>
        <v>erminée</v>
      </c>
      <c r="L2024" s="41" t="str">
        <f t="shared" si="173"/>
        <v/>
      </c>
    </row>
    <row r="2025" spans="1:12" ht="15.75" thickBot="1" x14ac:dyDescent="0.3">
      <c r="A2025" s="17" t="s">
        <v>887</v>
      </c>
      <c r="H2025" s="41">
        <f t="shared" si="169"/>
        <v>92</v>
      </c>
      <c r="I2025" s="41" t="str">
        <f t="shared" si="170"/>
        <v>#00000769</v>
      </c>
      <c r="J2025" s="41">
        <f t="shared" si="171"/>
        <v>9</v>
      </c>
      <c r="K2025" s="41" t="str">
        <f t="shared" si="172"/>
        <v xml:space="preserve">‎31‎/‎01‎/‎2017, ‎09‎:‎55‎:‎53 julien paumard julien.paumard@actemium.com 1 €0.00 </v>
      </c>
      <c r="L2025" s="41" t="str">
        <f t="shared" si="173"/>
        <v>‎31‎/‎01‎/‎2017</v>
      </c>
    </row>
    <row r="2026" spans="1:12" ht="15.75" thickBot="1" x14ac:dyDescent="0.3">
      <c r="A2026" s="16" t="s">
        <v>621</v>
      </c>
      <c r="H2026" s="41">
        <f t="shared" si="169"/>
        <v>8</v>
      </c>
      <c r="I2026" s="41" t="str">
        <f t="shared" si="170"/>
        <v/>
      </c>
      <c r="J2026" s="41">
        <f t="shared" si="171"/>
        <v>0</v>
      </c>
      <c r="K2026" s="41" t="str">
        <f t="shared" si="172"/>
        <v>erminée</v>
      </c>
      <c r="L2026" s="41" t="str">
        <f t="shared" si="173"/>
        <v/>
      </c>
    </row>
    <row r="2027" spans="1:12" ht="15.75" thickBot="1" x14ac:dyDescent="0.3">
      <c r="A2027" s="17" t="s">
        <v>888</v>
      </c>
      <c r="H2027" s="41">
        <f t="shared" si="169"/>
        <v>97</v>
      </c>
      <c r="I2027" s="41" t="str">
        <f t="shared" si="170"/>
        <v>#00000768</v>
      </c>
      <c r="J2027" s="41">
        <f t="shared" si="171"/>
        <v>9</v>
      </c>
      <c r="K2027" s="41" t="str">
        <f t="shared" si="172"/>
        <v xml:space="preserve">‎30‎/‎01‎/‎2017, ‎17‎:‎44‎:‎46 vincent davantes vincent.davantes@actemium.com 2 €12.68 </v>
      </c>
      <c r="L2027" s="41" t="str">
        <f t="shared" si="173"/>
        <v>‎30‎/‎01‎/‎2017</v>
      </c>
    </row>
    <row r="2028" spans="1:12" ht="15.75" thickBot="1" x14ac:dyDescent="0.3">
      <c r="A2028" s="16" t="s">
        <v>621</v>
      </c>
      <c r="H2028" s="41">
        <f t="shared" si="169"/>
        <v>8</v>
      </c>
      <c r="I2028" s="41" t="str">
        <f t="shared" si="170"/>
        <v/>
      </c>
      <c r="J2028" s="41">
        <f t="shared" si="171"/>
        <v>0</v>
      </c>
      <c r="K2028" s="41" t="str">
        <f t="shared" si="172"/>
        <v>erminée</v>
      </c>
      <c r="L2028" s="41" t="str">
        <f t="shared" si="173"/>
        <v/>
      </c>
    </row>
    <row r="2029" spans="1:12" ht="15.75" thickBot="1" x14ac:dyDescent="0.3">
      <c r="A2029" s="17" t="s">
        <v>889</v>
      </c>
      <c r="H2029" s="41">
        <f t="shared" si="169"/>
        <v>103</v>
      </c>
      <c r="I2029" s="41" t="str">
        <f t="shared" si="170"/>
        <v>#00000767</v>
      </c>
      <c r="J2029" s="41">
        <f t="shared" si="171"/>
        <v>9</v>
      </c>
      <c r="K2029" s="41" t="str">
        <f t="shared" si="172"/>
        <v xml:space="preserve">‎30‎/‎01‎/‎2017, ‎15‎:‎07‎:‎12 mathieu cantonnet mathieu.cantonnet@actemium.com 11 €3,160.31 </v>
      </c>
      <c r="L2029" s="41" t="str">
        <f t="shared" si="173"/>
        <v>‎30‎/‎01‎/‎2017</v>
      </c>
    </row>
    <row r="2030" spans="1:12" ht="15.75" thickBot="1" x14ac:dyDescent="0.3">
      <c r="A2030" s="16" t="s">
        <v>621</v>
      </c>
      <c r="H2030" s="41">
        <f t="shared" si="169"/>
        <v>8</v>
      </c>
      <c r="I2030" s="41" t="str">
        <f t="shared" si="170"/>
        <v/>
      </c>
      <c r="J2030" s="41">
        <f t="shared" si="171"/>
        <v>0</v>
      </c>
      <c r="K2030" s="41" t="str">
        <f t="shared" si="172"/>
        <v>erminée</v>
      </c>
      <c r="L2030" s="41" t="str">
        <f t="shared" si="173"/>
        <v/>
      </c>
    </row>
    <row r="2031" spans="1:12" ht="15.75" thickBot="1" x14ac:dyDescent="0.3">
      <c r="A2031" s="17" t="s">
        <v>890</v>
      </c>
      <c r="H2031" s="41">
        <f t="shared" si="169"/>
        <v>106</v>
      </c>
      <c r="I2031" s="41" t="str">
        <f t="shared" si="170"/>
        <v>#00000766</v>
      </c>
      <c r="J2031" s="41">
        <f t="shared" si="171"/>
        <v>9</v>
      </c>
      <c r="K2031" s="41" t="str">
        <f t="shared" si="172"/>
        <v xml:space="preserve">‎27‎/‎01‎/‎2017, ‎10‎:‎14‎:‎49 ALEXANDRE MOUREMBLES alexandre.mourembles@actemium.com 2 €376.32 </v>
      </c>
      <c r="L2031" s="41" t="str">
        <f t="shared" si="173"/>
        <v>‎27‎/‎01‎/‎2017</v>
      </c>
    </row>
    <row r="2032" spans="1:12" ht="15.75" thickBot="1" x14ac:dyDescent="0.3">
      <c r="A2032" s="16" t="s">
        <v>621</v>
      </c>
      <c r="H2032" s="41">
        <f t="shared" si="169"/>
        <v>8</v>
      </c>
      <c r="I2032" s="41" t="str">
        <f t="shared" si="170"/>
        <v/>
      </c>
      <c r="J2032" s="41">
        <f t="shared" si="171"/>
        <v>0</v>
      </c>
      <c r="K2032" s="41" t="str">
        <f t="shared" si="172"/>
        <v>erminée</v>
      </c>
      <c r="L2032" s="41" t="str">
        <f t="shared" si="173"/>
        <v/>
      </c>
    </row>
    <row r="2033" spans="1:12" ht="15.75" thickBot="1" x14ac:dyDescent="0.3">
      <c r="A2033" s="17" t="s">
        <v>891</v>
      </c>
      <c r="H2033" s="41">
        <f t="shared" si="169"/>
        <v>99</v>
      </c>
      <c r="I2033" s="41" t="str">
        <f t="shared" si="170"/>
        <v>#00000765</v>
      </c>
      <c r="J2033" s="41">
        <f t="shared" si="171"/>
        <v>9</v>
      </c>
      <c r="K2033" s="41" t="str">
        <f t="shared" si="172"/>
        <v xml:space="preserve">‎26‎/‎01‎/‎2017, ‎16‎:‎24‎:‎24 Mathieu CANTONNET mathieu.cantonnet@actemium.com 1 €41.60 </v>
      </c>
      <c r="L2033" s="41" t="str">
        <f t="shared" si="173"/>
        <v>‎26‎/‎01‎/‎2017</v>
      </c>
    </row>
    <row r="2034" spans="1:12" ht="15.75" thickBot="1" x14ac:dyDescent="0.3">
      <c r="A2034" s="16" t="s">
        <v>621</v>
      </c>
      <c r="H2034" s="41">
        <f t="shared" si="169"/>
        <v>8</v>
      </c>
      <c r="I2034" s="41" t="str">
        <f t="shared" si="170"/>
        <v/>
      </c>
      <c r="J2034" s="41">
        <f t="shared" si="171"/>
        <v>0</v>
      </c>
      <c r="K2034" s="41" t="str">
        <f t="shared" si="172"/>
        <v>erminée</v>
      </c>
      <c r="L2034" s="41" t="str">
        <f t="shared" si="173"/>
        <v/>
      </c>
    </row>
    <row r="2035" spans="1:12" ht="15.75" thickBot="1" x14ac:dyDescent="0.3">
      <c r="A2035" s="17" t="s">
        <v>892</v>
      </c>
      <c r="H2035" s="41">
        <f t="shared" si="169"/>
        <v>97</v>
      </c>
      <c r="I2035" s="41" t="str">
        <f t="shared" si="170"/>
        <v>#00000764</v>
      </c>
      <c r="J2035" s="41">
        <f t="shared" si="171"/>
        <v>9</v>
      </c>
      <c r="K2035" s="41" t="str">
        <f t="shared" si="172"/>
        <v xml:space="preserve">‎26‎/‎01‎/‎2017, ‎10‎:‎10‎:‎11 lelia boscolo lelia.boscolo.external@airbus.com 1 €0.00 </v>
      </c>
      <c r="L2035" s="41" t="str">
        <f t="shared" si="173"/>
        <v>‎26‎/‎01‎/‎2017</v>
      </c>
    </row>
    <row r="2036" spans="1:12" ht="15.75" thickBot="1" x14ac:dyDescent="0.3">
      <c r="A2036" s="16" t="s">
        <v>621</v>
      </c>
      <c r="H2036" s="41">
        <f t="shared" si="169"/>
        <v>8</v>
      </c>
      <c r="I2036" s="41" t="str">
        <f t="shared" si="170"/>
        <v/>
      </c>
      <c r="J2036" s="41">
        <f t="shared" si="171"/>
        <v>0</v>
      </c>
      <c r="K2036" s="41" t="str">
        <f t="shared" si="172"/>
        <v>erminée</v>
      </c>
      <c r="L2036" s="41" t="str">
        <f t="shared" si="173"/>
        <v/>
      </c>
    </row>
    <row r="2037" spans="1:12" ht="15.75" thickBot="1" x14ac:dyDescent="0.3">
      <c r="A2037" s="17" t="s">
        <v>893</v>
      </c>
      <c r="H2037" s="41">
        <f t="shared" si="169"/>
        <v>97</v>
      </c>
      <c r="I2037" s="41" t="str">
        <f t="shared" si="170"/>
        <v>#00000763</v>
      </c>
      <c r="J2037" s="41">
        <f t="shared" si="171"/>
        <v>9</v>
      </c>
      <c r="K2037" s="41" t="str">
        <f t="shared" si="172"/>
        <v xml:space="preserve">‎25‎/‎01‎/‎2017, ‎15‎:‎42‎:‎05 lelia boscolo lelia.boscolo.external@airbus.com 2 €0.00 </v>
      </c>
      <c r="L2037" s="41" t="str">
        <f t="shared" si="173"/>
        <v>‎25‎/‎01‎/‎2017</v>
      </c>
    </row>
    <row r="2038" spans="1:12" ht="15.75" thickBot="1" x14ac:dyDescent="0.3">
      <c r="A2038" s="16" t="s">
        <v>621</v>
      </c>
      <c r="H2038" s="41">
        <f t="shared" si="169"/>
        <v>8</v>
      </c>
      <c r="I2038" s="41" t="str">
        <f t="shared" si="170"/>
        <v/>
      </c>
      <c r="J2038" s="41">
        <f t="shared" si="171"/>
        <v>0</v>
      </c>
      <c r="K2038" s="41" t="str">
        <f t="shared" si="172"/>
        <v>erminée</v>
      </c>
      <c r="L2038" s="41" t="str">
        <f t="shared" si="173"/>
        <v/>
      </c>
    </row>
    <row r="2039" spans="1:12" ht="15.75" thickBot="1" x14ac:dyDescent="0.3">
      <c r="A2039" s="17" t="s">
        <v>894</v>
      </c>
      <c r="H2039" s="41">
        <f t="shared" si="169"/>
        <v>95</v>
      </c>
      <c r="I2039" s="41" t="str">
        <f t="shared" si="170"/>
        <v>#00000762</v>
      </c>
      <c r="J2039" s="41">
        <f t="shared" si="171"/>
        <v>9</v>
      </c>
      <c r="K2039" s="41" t="str">
        <f t="shared" si="172"/>
        <v xml:space="preserve">‎25‎/‎01‎/‎2017, ‎13‎:‎01‎:‎33 stephane delmas maintenance.dga@actemium.com 2 €30.39 </v>
      </c>
      <c r="L2039" s="41" t="str">
        <f t="shared" si="173"/>
        <v>‎25‎/‎01‎/‎2017</v>
      </c>
    </row>
    <row r="2040" spans="1:12" ht="15.75" thickBot="1" x14ac:dyDescent="0.3">
      <c r="A2040" s="16" t="s">
        <v>621</v>
      </c>
      <c r="H2040" s="41">
        <f t="shared" si="169"/>
        <v>8</v>
      </c>
      <c r="I2040" s="41" t="str">
        <f t="shared" si="170"/>
        <v/>
      </c>
      <c r="J2040" s="41">
        <f t="shared" si="171"/>
        <v>0</v>
      </c>
      <c r="K2040" s="41" t="str">
        <f t="shared" si="172"/>
        <v>erminée</v>
      </c>
      <c r="L2040" s="41" t="str">
        <f t="shared" si="173"/>
        <v/>
      </c>
    </row>
    <row r="2041" spans="1:12" ht="15.75" thickBot="1" x14ac:dyDescent="0.3">
      <c r="A2041" s="17" t="s">
        <v>895</v>
      </c>
      <c r="H2041" s="41">
        <f t="shared" si="169"/>
        <v>102</v>
      </c>
      <c r="I2041" s="41" t="str">
        <f t="shared" si="170"/>
        <v>#00000761</v>
      </c>
      <c r="J2041" s="41">
        <f t="shared" si="171"/>
        <v>9</v>
      </c>
      <c r="K2041" s="41" t="str">
        <f t="shared" si="172"/>
        <v xml:space="preserve">‎25‎/‎01‎/‎2017, ‎10‎:‎26‎:‎23 vincent davantes vincent.davantes@vinci-energies.net 3 €0.00 </v>
      </c>
      <c r="L2041" s="41" t="str">
        <f t="shared" si="173"/>
        <v>‎25‎/‎01‎/‎2017</v>
      </c>
    </row>
    <row r="2042" spans="1:12" ht="15.75" thickBot="1" x14ac:dyDescent="0.3">
      <c r="A2042" s="16" t="s">
        <v>621</v>
      </c>
      <c r="H2042" s="41">
        <f t="shared" si="169"/>
        <v>8</v>
      </c>
      <c r="I2042" s="41" t="str">
        <f t="shared" si="170"/>
        <v/>
      </c>
      <c r="J2042" s="41">
        <f t="shared" si="171"/>
        <v>0</v>
      </c>
      <c r="K2042" s="41" t="str">
        <f t="shared" si="172"/>
        <v>erminée</v>
      </c>
      <c r="L2042" s="41" t="str">
        <f t="shared" si="173"/>
        <v/>
      </c>
    </row>
    <row r="2043" spans="1:12" ht="15.75" thickBot="1" x14ac:dyDescent="0.3">
      <c r="A2043" s="17" t="s">
        <v>896</v>
      </c>
      <c r="H2043" s="41">
        <f t="shared" si="169"/>
        <v>91</v>
      </c>
      <c r="I2043" s="41" t="str">
        <f t="shared" si="170"/>
        <v>#00000760</v>
      </c>
      <c r="J2043" s="41">
        <f t="shared" si="171"/>
        <v>9</v>
      </c>
      <c r="K2043" s="41" t="str">
        <f t="shared" si="172"/>
        <v xml:space="preserve">‎24‎/‎01‎/‎2017, ‎09‎:‎23‎:‎04 Jean Luc CEBE jean-luc.cebe@actemium.com 1 €31.36 </v>
      </c>
      <c r="L2043" s="41" t="str">
        <f t="shared" si="173"/>
        <v>‎24‎/‎01‎/‎2017</v>
      </c>
    </row>
    <row r="2044" spans="1:12" ht="15.75" thickBot="1" x14ac:dyDescent="0.3">
      <c r="A2044" s="16" t="s">
        <v>621</v>
      </c>
      <c r="H2044" s="41">
        <f t="shared" si="169"/>
        <v>8</v>
      </c>
      <c r="I2044" s="41" t="str">
        <f t="shared" si="170"/>
        <v/>
      </c>
      <c r="J2044" s="41">
        <f t="shared" si="171"/>
        <v>0</v>
      </c>
      <c r="K2044" s="41" t="str">
        <f t="shared" si="172"/>
        <v>erminée</v>
      </c>
      <c r="L2044" s="41" t="str">
        <f t="shared" si="173"/>
        <v/>
      </c>
    </row>
    <row r="2045" spans="1:12" ht="15.75" thickBot="1" x14ac:dyDescent="0.3">
      <c r="A2045" s="17" t="s">
        <v>897</v>
      </c>
      <c r="H2045" s="41">
        <f t="shared" si="169"/>
        <v>97</v>
      </c>
      <c r="I2045" s="41" t="str">
        <f t="shared" si="170"/>
        <v>#00000759</v>
      </c>
      <c r="J2045" s="41">
        <f t="shared" si="171"/>
        <v>9</v>
      </c>
      <c r="K2045" s="41" t="str">
        <f t="shared" si="172"/>
        <v xml:space="preserve">‎24‎/‎01‎/‎2017, ‎09‎:‎02‎:‎23 stephane mirouze stephane.mirouze@actemium.com 1 €39.50 </v>
      </c>
      <c r="L2045" s="41" t="str">
        <f t="shared" si="173"/>
        <v>‎24‎/‎01‎/‎2017</v>
      </c>
    </row>
    <row r="2046" spans="1:12" ht="15.75" thickBot="1" x14ac:dyDescent="0.3">
      <c r="A2046" s="16" t="s">
        <v>621</v>
      </c>
      <c r="H2046" s="41">
        <f t="shared" si="169"/>
        <v>8</v>
      </c>
      <c r="I2046" s="41" t="str">
        <f t="shared" si="170"/>
        <v/>
      </c>
      <c r="J2046" s="41">
        <f t="shared" si="171"/>
        <v>0</v>
      </c>
      <c r="K2046" s="41" t="str">
        <f t="shared" si="172"/>
        <v>erminée</v>
      </c>
      <c r="L2046" s="41" t="str">
        <f t="shared" si="173"/>
        <v/>
      </c>
    </row>
    <row r="2047" spans="1:12" ht="15.75" thickBot="1" x14ac:dyDescent="0.3">
      <c r="A2047" s="17" t="s">
        <v>898</v>
      </c>
      <c r="H2047" s="41">
        <f t="shared" si="169"/>
        <v>91</v>
      </c>
      <c r="I2047" s="41" t="str">
        <f t="shared" si="170"/>
        <v>#00000758</v>
      </c>
      <c r="J2047" s="41">
        <f t="shared" si="171"/>
        <v>9</v>
      </c>
      <c r="K2047" s="41" t="str">
        <f t="shared" si="172"/>
        <v xml:space="preserve">‎24‎/‎01‎/‎2017, ‎07‎:‎15‎:‎20 Jean Luc CEBE jean-luc.cebe@actemium.com 2 €39.46 </v>
      </c>
      <c r="L2047" s="41" t="str">
        <f t="shared" si="173"/>
        <v>‎24‎/‎01‎/‎2017</v>
      </c>
    </row>
    <row r="2048" spans="1:12" ht="15.75" thickBot="1" x14ac:dyDescent="0.3">
      <c r="A2048" s="16" t="s">
        <v>621</v>
      </c>
      <c r="H2048" s="41">
        <f t="shared" si="169"/>
        <v>8</v>
      </c>
      <c r="I2048" s="41" t="str">
        <f t="shared" si="170"/>
        <v/>
      </c>
      <c r="J2048" s="41">
        <f t="shared" si="171"/>
        <v>0</v>
      </c>
      <c r="K2048" s="41" t="str">
        <f t="shared" si="172"/>
        <v>erminée</v>
      </c>
      <c r="L2048" s="41" t="str">
        <f t="shared" si="173"/>
        <v/>
      </c>
    </row>
    <row r="2049" spans="1:12" ht="15.75" thickBot="1" x14ac:dyDescent="0.3">
      <c r="A2049" s="17" t="s">
        <v>899</v>
      </c>
      <c r="H2049" s="41">
        <f t="shared" si="169"/>
        <v>92</v>
      </c>
      <c r="I2049" s="41" t="str">
        <f t="shared" si="170"/>
        <v>#00000757</v>
      </c>
      <c r="J2049" s="41">
        <f t="shared" si="171"/>
        <v>9</v>
      </c>
      <c r="K2049" s="41" t="str">
        <f t="shared" si="172"/>
        <v xml:space="preserve">‎23‎/‎01‎/‎2017, ‎15‎:‎08‎:‎08 Jean Luc CEBE jean-luc.cebe@actemium.com 3 €141.36 </v>
      </c>
      <c r="L2049" s="41" t="str">
        <f t="shared" si="173"/>
        <v>‎23‎/‎01‎/‎2017</v>
      </c>
    </row>
    <row r="2050" spans="1:12" ht="15.75" thickBot="1" x14ac:dyDescent="0.3">
      <c r="A2050" s="16" t="s">
        <v>621</v>
      </c>
      <c r="H2050" s="41">
        <f t="shared" si="169"/>
        <v>8</v>
      </c>
      <c r="I2050" s="41" t="str">
        <f t="shared" si="170"/>
        <v/>
      </c>
      <c r="J2050" s="41">
        <f t="shared" si="171"/>
        <v>0</v>
      </c>
      <c r="K2050" s="41" t="str">
        <f t="shared" si="172"/>
        <v>erminée</v>
      </c>
      <c r="L2050" s="41" t="str">
        <f t="shared" si="173"/>
        <v/>
      </c>
    </row>
    <row r="2051" spans="1:12" ht="15.75" thickBot="1" x14ac:dyDescent="0.3">
      <c r="A2051" s="17" t="s">
        <v>900</v>
      </c>
      <c r="H2051" s="41">
        <f t="shared" si="169"/>
        <v>98</v>
      </c>
      <c r="I2051" s="41" t="str">
        <f t="shared" si="170"/>
        <v>#00000756</v>
      </c>
      <c r="J2051" s="41">
        <f t="shared" si="171"/>
        <v>9</v>
      </c>
      <c r="K2051" s="41" t="str">
        <f t="shared" si="172"/>
        <v xml:space="preserve">‎23‎/‎01‎/‎2017, ‎14‎:‎41‎:‎33 alexis codevelle alexis.codevelle@actemium.com 7 €294.63 </v>
      </c>
      <c r="L2051" s="41" t="str">
        <f t="shared" si="173"/>
        <v>‎23‎/‎01‎/‎2017</v>
      </c>
    </row>
    <row r="2052" spans="1:12" ht="15.75" thickBot="1" x14ac:dyDescent="0.3">
      <c r="A2052" s="16" t="s">
        <v>621</v>
      </c>
      <c r="H2052" s="41">
        <f t="shared" si="169"/>
        <v>8</v>
      </c>
      <c r="I2052" s="41" t="str">
        <f t="shared" si="170"/>
        <v/>
      </c>
      <c r="J2052" s="41">
        <f t="shared" si="171"/>
        <v>0</v>
      </c>
      <c r="K2052" s="41" t="str">
        <f t="shared" si="172"/>
        <v>erminée</v>
      </c>
      <c r="L2052" s="41" t="str">
        <f t="shared" si="173"/>
        <v/>
      </c>
    </row>
    <row r="2053" spans="1:12" ht="15.75" thickBot="1" x14ac:dyDescent="0.3">
      <c r="A2053" s="17" t="s">
        <v>901</v>
      </c>
      <c r="H2053" s="41">
        <f t="shared" si="169"/>
        <v>94</v>
      </c>
      <c r="I2053" s="41" t="str">
        <f t="shared" si="170"/>
        <v>#00000754</v>
      </c>
      <c r="J2053" s="41">
        <f t="shared" si="171"/>
        <v>9</v>
      </c>
      <c r="K2053" s="41" t="str">
        <f t="shared" si="172"/>
        <v xml:space="preserve">‎20‎/‎01‎/‎2017, ‎09‎:‎28‎:‎06 Vincent PASCAL vincent.pascal@actemium.com 2 €144.24 </v>
      </c>
      <c r="L2053" s="41" t="str">
        <f t="shared" si="173"/>
        <v>‎20‎/‎01‎/‎2017</v>
      </c>
    </row>
    <row r="2054" spans="1:12" ht="15.75" thickBot="1" x14ac:dyDescent="0.3">
      <c r="A2054" s="16" t="s">
        <v>621</v>
      </c>
      <c r="H2054" s="41">
        <f t="shared" si="169"/>
        <v>8</v>
      </c>
      <c r="I2054" s="41" t="str">
        <f t="shared" si="170"/>
        <v/>
      </c>
      <c r="J2054" s="41">
        <f t="shared" si="171"/>
        <v>0</v>
      </c>
      <c r="K2054" s="41" t="str">
        <f t="shared" si="172"/>
        <v>erminée</v>
      </c>
      <c r="L2054" s="41" t="str">
        <f t="shared" si="173"/>
        <v/>
      </c>
    </row>
    <row r="2055" spans="1:12" ht="15.75" thickBot="1" x14ac:dyDescent="0.3">
      <c r="A2055" s="17" t="s">
        <v>902</v>
      </c>
      <c r="H2055" s="41">
        <f t="shared" si="169"/>
        <v>95</v>
      </c>
      <c r="I2055" s="41" t="str">
        <f t="shared" si="170"/>
        <v>#00000753</v>
      </c>
      <c r="J2055" s="41">
        <f t="shared" si="171"/>
        <v>9</v>
      </c>
      <c r="K2055" s="41" t="str">
        <f t="shared" si="172"/>
        <v xml:space="preserve">‎20‎/‎01‎/‎2017, ‎08‎:‎47‎:‎11 Lionel CALMEJANE vincent.pascal@actemium.com 3 €72.85 </v>
      </c>
      <c r="L2055" s="41" t="str">
        <f t="shared" si="173"/>
        <v>‎20‎/‎01‎/‎2017</v>
      </c>
    </row>
    <row r="2056" spans="1:12" ht="15.75" thickBot="1" x14ac:dyDescent="0.3">
      <c r="A2056" s="16" t="s">
        <v>621</v>
      </c>
      <c r="H2056" s="41">
        <f t="shared" si="169"/>
        <v>8</v>
      </c>
      <c r="I2056" s="41" t="str">
        <f t="shared" si="170"/>
        <v/>
      </c>
      <c r="J2056" s="41">
        <f t="shared" si="171"/>
        <v>0</v>
      </c>
      <c r="K2056" s="41" t="str">
        <f t="shared" si="172"/>
        <v>erminée</v>
      </c>
      <c r="L2056" s="41" t="str">
        <f t="shared" si="173"/>
        <v/>
      </c>
    </row>
    <row r="2057" spans="1:12" ht="15.75" thickBot="1" x14ac:dyDescent="0.3">
      <c r="A2057" s="17" t="s">
        <v>903</v>
      </c>
      <c r="H2057" s="41">
        <f t="shared" si="169"/>
        <v>97</v>
      </c>
      <c r="I2057" s="41" t="str">
        <f t="shared" si="170"/>
        <v>#00000752</v>
      </c>
      <c r="J2057" s="41">
        <f t="shared" si="171"/>
        <v>9</v>
      </c>
      <c r="K2057" s="41" t="str">
        <f t="shared" si="172"/>
        <v xml:space="preserve">‎19‎/‎01‎/‎2017, ‎18‎:‎08‎:‎48 Tristan Calmelly tristan.calmelly@actemium.com 1 €37.62 </v>
      </c>
      <c r="L2057" s="41" t="str">
        <f t="shared" si="173"/>
        <v>‎19‎/‎01‎/‎2017</v>
      </c>
    </row>
    <row r="2058" spans="1:12" ht="15.75" thickBot="1" x14ac:dyDescent="0.3">
      <c r="A2058" s="16" t="s">
        <v>621</v>
      </c>
      <c r="H2058" s="41">
        <f t="shared" si="169"/>
        <v>8</v>
      </c>
      <c r="I2058" s="41" t="str">
        <f t="shared" si="170"/>
        <v/>
      </c>
      <c r="J2058" s="41">
        <f t="shared" si="171"/>
        <v>0</v>
      </c>
      <c r="K2058" s="41" t="str">
        <f t="shared" si="172"/>
        <v>erminée</v>
      </c>
      <c r="L2058" s="41" t="str">
        <f t="shared" si="173"/>
        <v/>
      </c>
    </row>
    <row r="2059" spans="1:12" ht="15.75" thickBot="1" x14ac:dyDescent="0.3">
      <c r="A2059" s="17" t="s">
        <v>904</v>
      </c>
      <c r="H2059" s="41">
        <f t="shared" si="169"/>
        <v>96</v>
      </c>
      <c r="I2059" s="41" t="str">
        <f t="shared" si="170"/>
        <v>#00000751</v>
      </c>
      <c r="J2059" s="41">
        <f t="shared" si="171"/>
        <v>9</v>
      </c>
      <c r="K2059" s="41" t="str">
        <f t="shared" si="172"/>
        <v xml:space="preserve">‎19‎/‎01‎/‎2017, ‎14‎:‎21‎:‎06 vincent davantes vincent.davantes@actemium.com 3 €0.00 </v>
      </c>
      <c r="L2059" s="41" t="str">
        <f t="shared" si="173"/>
        <v>‎19‎/‎01‎/‎2017</v>
      </c>
    </row>
    <row r="2060" spans="1:12" ht="15.75" thickBot="1" x14ac:dyDescent="0.3">
      <c r="A2060" s="16" t="s">
        <v>621</v>
      </c>
      <c r="H2060" s="41">
        <f t="shared" si="169"/>
        <v>8</v>
      </c>
      <c r="I2060" s="41" t="str">
        <f t="shared" si="170"/>
        <v/>
      </c>
      <c r="J2060" s="41">
        <f t="shared" si="171"/>
        <v>0</v>
      </c>
      <c r="K2060" s="41" t="str">
        <f t="shared" si="172"/>
        <v>erminée</v>
      </c>
      <c r="L2060" s="41" t="str">
        <f t="shared" si="173"/>
        <v/>
      </c>
    </row>
    <row r="2061" spans="1:12" ht="15.75" thickBot="1" x14ac:dyDescent="0.3">
      <c r="A2061" s="17" t="s">
        <v>905</v>
      </c>
      <c r="H2061" s="41">
        <f t="shared" si="169"/>
        <v>97</v>
      </c>
      <c r="I2061" s="41" t="str">
        <f t="shared" si="170"/>
        <v>#00000750</v>
      </c>
      <c r="J2061" s="41">
        <f t="shared" si="171"/>
        <v>9</v>
      </c>
      <c r="K2061" s="41" t="str">
        <f t="shared" si="172"/>
        <v xml:space="preserve">‎19‎/‎01‎/‎2017, ‎11‎:‎47‎:‎23 Jérôme BACHELERY jerome.bachelery@actemium.com 1 €13.30 </v>
      </c>
      <c r="L2061" s="41" t="str">
        <f t="shared" si="173"/>
        <v>‎19‎/‎01‎/‎2017</v>
      </c>
    </row>
    <row r="2062" spans="1:12" ht="15.75" thickBot="1" x14ac:dyDescent="0.3">
      <c r="A2062" s="16" t="s">
        <v>621</v>
      </c>
      <c r="H2062" s="41">
        <f t="shared" si="169"/>
        <v>8</v>
      </c>
      <c r="I2062" s="41" t="str">
        <f t="shared" si="170"/>
        <v/>
      </c>
      <c r="J2062" s="41">
        <f t="shared" si="171"/>
        <v>0</v>
      </c>
      <c r="K2062" s="41" t="str">
        <f t="shared" si="172"/>
        <v>erminée</v>
      </c>
      <c r="L2062" s="41" t="str">
        <f t="shared" si="173"/>
        <v/>
      </c>
    </row>
    <row r="2063" spans="1:12" ht="15.75" thickBot="1" x14ac:dyDescent="0.3">
      <c r="A2063" s="17" t="s">
        <v>906</v>
      </c>
      <c r="H2063" s="41">
        <f t="shared" si="169"/>
        <v>98</v>
      </c>
      <c r="I2063" s="41" t="str">
        <f t="shared" si="170"/>
        <v>#00000749</v>
      </c>
      <c r="J2063" s="41">
        <f t="shared" si="171"/>
        <v>9</v>
      </c>
      <c r="K2063" s="41" t="str">
        <f t="shared" si="172"/>
        <v xml:space="preserve">‎19‎/‎01‎/‎2017, ‎11‎:‎35‎:‎06 Mathieu Cantonnet mathieu.cantonnet@actemium.com 1 €0.00 </v>
      </c>
      <c r="L2063" s="41" t="str">
        <f t="shared" si="173"/>
        <v>‎19‎/‎01‎/‎2017</v>
      </c>
    </row>
    <row r="2064" spans="1:12" ht="15.75" thickBot="1" x14ac:dyDescent="0.3">
      <c r="A2064" s="16" t="s">
        <v>621</v>
      </c>
      <c r="H2064" s="41">
        <f t="shared" si="169"/>
        <v>8</v>
      </c>
      <c r="I2064" s="41" t="str">
        <f t="shared" si="170"/>
        <v/>
      </c>
      <c r="J2064" s="41">
        <f t="shared" si="171"/>
        <v>0</v>
      </c>
      <c r="K2064" s="41" t="str">
        <f t="shared" si="172"/>
        <v>erminée</v>
      </c>
      <c r="L2064" s="41" t="str">
        <f t="shared" si="173"/>
        <v/>
      </c>
    </row>
    <row r="2065" spans="1:12" ht="15.75" thickBot="1" x14ac:dyDescent="0.3">
      <c r="A2065" s="17" t="s">
        <v>907</v>
      </c>
      <c r="H2065" s="41">
        <f t="shared" si="169"/>
        <v>89</v>
      </c>
      <c r="I2065" s="41" t="str">
        <f t="shared" si="170"/>
        <v>#00000748</v>
      </c>
      <c r="J2065" s="41">
        <f t="shared" si="171"/>
        <v>9</v>
      </c>
      <c r="K2065" s="41" t="str">
        <f t="shared" si="172"/>
        <v xml:space="preserve">‎18‎/‎01‎/‎2017, ‎15‎:‎49‎:‎49 HUMBERT Karl karl.humbert@actemium.com 1 €12.90 </v>
      </c>
      <c r="L2065" s="41" t="str">
        <f t="shared" si="173"/>
        <v>‎18‎/‎01‎/‎2017</v>
      </c>
    </row>
    <row r="2066" spans="1:12" ht="15.75" thickBot="1" x14ac:dyDescent="0.3">
      <c r="A2066" s="16" t="s">
        <v>621</v>
      </c>
      <c r="H2066" s="41">
        <f t="shared" si="169"/>
        <v>8</v>
      </c>
      <c r="I2066" s="41" t="str">
        <f t="shared" si="170"/>
        <v/>
      </c>
      <c r="J2066" s="41">
        <f t="shared" si="171"/>
        <v>0</v>
      </c>
      <c r="K2066" s="41" t="str">
        <f t="shared" si="172"/>
        <v>erminée</v>
      </c>
      <c r="L2066" s="41" t="str">
        <f t="shared" si="173"/>
        <v/>
      </c>
    </row>
    <row r="2067" spans="1:12" ht="15.75" thickBot="1" x14ac:dyDescent="0.3">
      <c r="A2067" s="17" t="s">
        <v>908</v>
      </c>
      <c r="H2067" s="41">
        <f t="shared" si="169"/>
        <v>90</v>
      </c>
      <c r="I2067" s="41" t="str">
        <f t="shared" si="170"/>
        <v>#00000747</v>
      </c>
      <c r="J2067" s="41">
        <f t="shared" si="171"/>
        <v>9</v>
      </c>
      <c r="K2067" s="41" t="str">
        <f t="shared" si="172"/>
        <v xml:space="preserve">‎18‎/‎01‎/‎2017, ‎14‎:‎54‎:‎49 KARINE BEDON karine.bedon@actemium.com 3 €145.28 </v>
      </c>
      <c r="L2067" s="41" t="str">
        <f t="shared" si="173"/>
        <v>‎18‎/‎01‎/‎2017</v>
      </c>
    </row>
    <row r="2068" spans="1:12" ht="15.75" thickBot="1" x14ac:dyDescent="0.3">
      <c r="A2068" s="16" t="s">
        <v>621</v>
      </c>
      <c r="H2068" s="41">
        <f t="shared" si="169"/>
        <v>8</v>
      </c>
      <c r="I2068" s="41" t="str">
        <f t="shared" si="170"/>
        <v/>
      </c>
      <c r="J2068" s="41">
        <f t="shared" si="171"/>
        <v>0</v>
      </c>
      <c r="K2068" s="41" t="str">
        <f t="shared" si="172"/>
        <v>erminée</v>
      </c>
      <c r="L2068" s="41" t="str">
        <f t="shared" si="173"/>
        <v/>
      </c>
    </row>
    <row r="2069" spans="1:12" ht="15.75" thickBot="1" x14ac:dyDescent="0.3">
      <c r="A2069" s="17" t="s">
        <v>909</v>
      </c>
      <c r="H2069" s="41">
        <f t="shared" si="169"/>
        <v>90</v>
      </c>
      <c r="I2069" s="41" t="str">
        <f t="shared" si="170"/>
        <v>#00000746</v>
      </c>
      <c r="J2069" s="41">
        <f t="shared" si="171"/>
        <v>9</v>
      </c>
      <c r="K2069" s="41" t="str">
        <f t="shared" si="172"/>
        <v xml:space="preserve">‎18‎/‎01‎/‎2017, ‎14‎:‎53‎:‎10 KARINE BEDON karine.bedon@actemium.com 4 €481.52 </v>
      </c>
      <c r="L2069" s="41" t="str">
        <f t="shared" si="173"/>
        <v>‎18‎/‎01‎/‎2017</v>
      </c>
    </row>
    <row r="2070" spans="1:12" ht="15.75" thickBot="1" x14ac:dyDescent="0.3">
      <c r="A2070" s="16" t="s">
        <v>621</v>
      </c>
      <c r="H2070" s="41">
        <f t="shared" si="169"/>
        <v>8</v>
      </c>
      <c r="I2070" s="41" t="str">
        <f t="shared" si="170"/>
        <v/>
      </c>
      <c r="J2070" s="41">
        <f t="shared" si="171"/>
        <v>0</v>
      </c>
      <c r="K2070" s="41" t="str">
        <f t="shared" si="172"/>
        <v>erminée</v>
      </c>
      <c r="L2070" s="41" t="str">
        <f t="shared" si="173"/>
        <v/>
      </c>
    </row>
    <row r="2071" spans="1:12" ht="15.75" thickBot="1" x14ac:dyDescent="0.3">
      <c r="A2071" s="17" t="s">
        <v>910</v>
      </c>
      <c r="H2071" s="41">
        <f t="shared" si="169"/>
        <v>89</v>
      </c>
      <c r="I2071" s="41" t="str">
        <f t="shared" si="170"/>
        <v>#00000745</v>
      </c>
      <c r="J2071" s="41">
        <f t="shared" si="171"/>
        <v>9</v>
      </c>
      <c r="K2071" s="41" t="str">
        <f t="shared" si="172"/>
        <v xml:space="preserve">‎18‎/‎01‎/‎2017, ‎14‎:‎13‎:‎20 eric sanchez-clary s.clary.e@gmail.com 1 €73.60 </v>
      </c>
      <c r="L2071" s="41" t="str">
        <f t="shared" si="173"/>
        <v>‎18‎/‎01‎/‎2017</v>
      </c>
    </row>
    <row r="2072" spans="1:12" ht="15.75" thickBot="1" x14ac:dyDescent="0.3">
      <c r="A2072" s="16" t="s">
        <v>621</v>
      </c>
      <c r="H2072" s="41">
        <f t="shared" si="169"/>
        <v>8</v>
      </c>
      <c r="I2072" s="41" t="str">
        <f t="shared" si="170"/>
        <v/>
      </c>
      <c r="J2072" s="41">
        <f t="shared" si="171"/>
        <v>0</v>
      </c>
      <c r="K2072" s="41" t="str">
        <f t="shared" si="172"/>
        <v>erminée</v>
      </c>
      <c r="L2072" s="41" t="str">
        <f t="shared" si="173"/>
        <v/>
      </c>
    </row>
    <row r="2073" spans="1:12" ht="15.75" thickBot="1" x14ac:dyDescent="0.3">
      <c r="A2073" s="17" t="s">
        <v>911</v>
      </c>
      <c r="H2073" s="41">
        <f t="shared" si="169"/>
        <v>108</v>
      </c>
      <c r="I2073" s="41" t="str">
        <f t="shared" si="170"/>
        <v>#00000744</v>
      </c>
      <c r="J2073" s="41">
        <f t="shared" si="171"/>
        <v>9</v>
      </c>
      <c r="K2073" s="41" t="str">
        <f t="shared" si="172"/>
        <v xml:space="preserve">‎18‎/‎01‎/‎2017, ‎13‎:‎36‎:‎46 eric sanchez-clary eric.sanchez-clary.external@airbus.com 2 €68.10 </v>
      </c>
      <c r="L2073" s="41" t="str">
        <f t="shared" si="173"/>
        <v>‎18‎/‎01‎/‎2017</v>
      </c>
    </row>
    <row r="2074" spans="1:12" ht="15.75" thickBot="1" x14ac:dyDescent="0.3">
      <c r="A2074" s="16" t="s">
        <v>621</v>
      </c>
      <c r="H2074" s="41">
        <f t="shared" si="169"/>
        <v>8</v>
      </c>
      <c r="I2074" s="41" t="str">
        <f t="shared" si="170"/>
        <v/>
      </c>
      <c r="J2074" s="41">
        <f t="shared" si="171"/>
        <v>0</v>
      </c>
      <c r="K2074" s="41" t="str">
        <f t="shared" si="172"/>
        <v>erminée</v>
      </c>
      <c r="L2074" s="41" t="str">
        <f t="shared" si="173"/>
        <v/>
      </c>
    </row>
    <row r="2075" spans="1:12" ht="15.75" thickBot="1" x14ac:dyDescent="0.3">
      <c r="A2075" s="17" t="s">
        <v>912</v>
      </c>
      <c r="H2075" s="41">
        <f t="shared" si="169"/>
        <v>89</v>
      </c>
      <c r="I2075" s="41" t="str">
        <f t="shared" si="170"/>
        <v>#00000743</v>
      </c>
      <c r="J2075" s="41">
        <f t="shared" si="171"/>
        <v>9</v>
      </c>
      <c r="K2075" s="41" t="str">
        <f t="shared" si="172"/>
        <v xml:space="preserve">‎18‎/‎01‎/‎2017, ‎11‎:‎46‎:‎38 KARINE BEDON karine.bedon@actemium.com 2 €73.60 </v>
      </c>
      <c r="L2075" s="41" t="str">
        <f t="shared" si="173"/>
        <v>‎18‎/‎01‎/‎2017</v>
      </c>
    </row>
    <row r="2076" spans="1:12" ht="15.75" thickBot="1" x14ac:dyDescent="0.3">
      <c r="A2076" s="16" t="s">
        <v>621</v>
      </c>
      <c r="H2076" s="41">
        <f t="shared" ref="H2076:H2139" si="174">LEN(A2076)</f>
        <v>8</v>
      </c>
      <c r="I2076" s="41" t="str">
        <f t="shared" ref="I2076:I2139" si="175">IFERROR(MID(A2076,1,FIND(" ",A2076,1)-1),"")</f>
        <v/>
      </c>
      <c r="J2076" s="41">
        <f t="shared" ref="J2076:J2139" si="176">LEN(I2076)</f>
        <v>0</v>
      </c>
      <c r="K2076" s="41" t="str">
        <f t="shared" ref="K2076:K2139" si="177">RIGHT(A2076,H2076-J2076-1)</f>
        <v>erminée</v>
      </c>
      <c r="L2076" s="41" t="str">
        <f t="shared" ref="L2076:L2139" si="178">IFERROR(MID(K2076,1,FIND(",",K2076,1)-1),"")</f>
        <v/>
      </c>
    </row>
    <row r="2077" spans="1:12" ht="15.75" thickBot="1" x14ac:dyDescent="0.3">
      <c r="A2077" s="17" t="s">
        <v>913</v>
      </c>
      <c r="H2077" s="41">
        <f t="shared" si="174"/>
        <v>90</v>
      </c>
      <c r="I2077" s="41" t="str">
        <f t="shared" si="175"/>
        <v>#00000742</v>
      </c>
      <c r="J2077" s="41">
        <f t="shared" si="176"/>
        <v>9</v>
      </c>
      <c r="K2077" s="41" t="str">
        <f t="shared" si="177"/>
        <v xml:space="preserve">‎18‎/‎01‎/‎2017, ‎11‎:‎44‎:‎45 KARINE BEDON karine.bedon@actemium.com 4 €551.12 </v>
      </c>
      <c r="L2077" s="41" t="str">
        <f t="shared" si="178"/>
        <v>‎18‎/‎01‎/‎2017</v>
      </c>
    </row>
    <row r="2078" spans="1:12" ht="15.75" thickBot="1" x14ac:dyDescent="0.3">
      <c r="A2078" s="16" t="s">
        <v>621</v>
      </c>
      <c r="H2078" s="41">
        <f t="shared" si="174"/>
        <v>8</v>
      </c>
      <c r="I2078" s="41" t="str">
        <f t="shared" si="175"/>
        <v/>
      </c>
      <c r="J2078" s="41">
        <f t="shared" si="176"/>
        <v>0</v>
      </c>
      <c r="K2078" s="41" t="str">
        <f t="shared" si="177"/>
        <v>erminée</v>
      </c>
      <c r="L2078" s="41" t="str">
        <f t="shared" si="178"/>
        <v/>
      </c>
    </row>
    <row r="2079" spans="1:12" ht="15.75" thickBot="1" x14ac:dyDescent="0.3">
      <c r="A2079" s="17" t="s">
        <v>914</v>
      </c>
      <c r="H2079" s="41">
        <f t="shared" si="174"/>
        <v>89</v>
      </c>
      <c r="I2079" s="41" t="str">
        <f t="shared" si="175"/>
        <v>#00000741</v>
      </c>
      <c r="J2079" s="41">
        <f t="shared" si="176"/>
        <v>9</v>
      </c>
      <c r="K2079" s="41" t="str">
        <f t="shared" si="177"/>
        <v xml:space="preserve">‎18‎/‎01‎/‎2017, ‎11‎:‎28‎:‎29 KARINE BEDON karine.bedon@actemium.com 2 €89.67 </v>
      </c>
      <c r="L2079" s="41" t="str">
        <f t="shared" si="178"/>
        <v>‎18‎/‎01‎/‎2017</v>
      </c>
    </row>
    <row r="2080" spans="1:12" ht="15.75" thickBot="1" x14ac:dyDescent="0.3">
      <c r="A2080" s="16" t="s">
        <v>621</v>
      </c>
      <c r="H2080" s="41">
        <f t="shared" si="174"/>
        <v>8</v>
      </c>
      <c r="I2080" s="41" t="str">
        <f t="shared" si="175"/>
        <v/>
      </c>
      <c r="J2080" s="41">
        <f t="shared" si="176"/>
        <v>0</v>
      </c>
      <c r="K2080" s="41" t="str">
        <f t="shared" si="177"/>
        <v>erminée</v>
      </c>
      <c r="L2080" s="41" t="str">
        <f t="shared" si="178"/>
        <v/>
      </c>
    </row>
    <row r="2081" spans="1:12" ht="15.75" thickBot="1" x14ac:dyDescent="0.3">
      <c r="A2081" s="17" t="s">
        <v>915</v>
      </c>
      <c r="H2081" s="41">
        <f t="shared" si="174"/>
        <v>90</v>
      </c>
      <c r="I2081" s="41" t="str">
        <f t="shared" si="175"/>
        <v>#00000740</v>
      </c>
      <c r="J2081" s="41">
        <f t="shared" si="176"/>
        <v>9</v>
      </c>
      <c r="K2081" s="41" t="str">
        <f t="shared" si="177"/>
        <v xml:space="preserve">‎18‎/‎01‎/‎2017, ‎11‎:‎19‎:‎23 KARINE BEDON karine.bedon@actemium.com 7 €607.51 </v>
      </c>
      <c r="L2081" s="41" t="str">
        <f t="shared" si="178"/>
        <v>‎18‎/‎01‎/‎2017</v>
      </c>
    </row>
    <row r="2082" spans="1:12" ht="15.75" thickBot="1" x14ac:dyDescent="0.3">
      <c r="A2082" s="16" t="s">
        <v>621</v>
      </c>
      <c r="H2082" s="41">
        <f t="shared" si="174"/>
        <v>8</v>
      </c>
      <c r="I2082" s="41" t="str">
        <f t="shared" si="175"/>
        <v/>
      </c>
      <c r="J2082" s="41">
        <f t="shared" si="176"/>
        <v>0</v>
      </c>
      <c r="K2082" s="41" t="str">
        <f t="shared" si="177"/>
        <v>erminée</v>
      </c>
      <c r="L2082" s="41" t="str">
        <f t="shared" si="178"/>
        <v/>
      </c>
    </row>
    <row r="2083" spans="1:12" ht="15.75" thickBot="1" x14ac:dyDescent="0.3">
      <c r="A2083" s="17" t="s">
        <v>916</v>
      </c>
      <c r="H2083" s="41">
        <f t="shared" si="174"/>
        <v>90</v>
      </c>
      <c r="I2083" s="41" t="str">
        <f t="shared" si="175"/>
        <v>#00000739</v>
      </c>
      <c r="J2083" s="41">
        <f t="shared" si="176"/>
        <v>9</v>
      </c>
      <c r="K2083" s="41" t="str">
        <f t="shared" si="177"/>
        <v xml:space="preserve">‎18‎/‎01‎/‎2017, ‎11‎:‎12‎:‎18 KARINE BEDON karine.bedon@actemium.com 4 €313.74 </v>
      </c>
      <c r="L2083" s="41" t="str">
        <f t="shared" si="178"/>
        <v>‎18‎/‎01‎/‎2017</v>
      </c>
    </row>
    <row r="2084" spans="1:12" ht="15.75" thickBot="1" x14ac:dyDescent="0.3">
      <c r="A2084" s="16" t="s">
        <v>621</v>
      </c>
      <c r="H2084" s="41">
        <f t="shared" si="174"/>
        <v>8</v>
      </c>
      <c r="I2084" s="41" t="str">
        <f t="shared" si="175"/>
        <v/>
      </c>
      <c r="J2084" s="41">
        <f t="shared" si="176"/>
        <v>0</v>
      </c>
      <c r="K2084" s="41" t="str">
        <f t="shared" si="177"/>
        <v>erminée</v>
      </c>
      <c r="L2084" s="41" t="str">
        <f t="shared" si="178"/>
        <v/>
      </c>
    </row>
    <row r="2085" spans="1:12" ht="15.75" thickBot="1" x14ac:dyDescent="0.3">
      <c r="A2085" s="17" t="s">
        <v>917</v>
      </c>
      <c r="H2085" s="41">
        <f t="shared" si="174"/>
        <v>95</v>
      </c>
      <c r="I2085" s="41" t="str">
        <f t="shared" si="175"/>
        <v>#00000738</v>
      </c>
      <c r="J2085" s="41">
        <f t="shared" si="176"/>
        <v>9</v>
      </c>
      <c r="K2085" s="41" t="str">
        <f t="shared" si="177"/>
        <v xml:space="preserve">‎18‎/‎01‎/‎2017, ‎10‎:‎30‎:‎05 GRANIER JEAN-LUC jean-luc.granier@merial.com 2 €45.79 </v>
      </c>
      <c r="L2085" s="41" t="str">
        <f t="shared" si="178"/>
        <v>‎18‎/‎01‎/‎2017</v>
      </c>
    </row>
    <row r="2086" spans="1:12" ht="15.75" thickBot="1" x14ac:dyDescent="0.3">
      <c r="A2086" s="16" t="s">
        <v>621</v>
      </c>
      <c r="H2086" s="41">
        <f t="shared" si="174"/>
        <v>8</v>
      </c>
      <c r="I2086" s="41" t="str">
        <f t="shared" si="175"/>
        <v/>
      </c>
      <c r="J2086" s="41">
        <f t="shared" si="176"/>
        <v>0</v>
      </c>
      <c r="K2086" s="41" t="str">
        <f t="shared" si="177"/>
        <v>erminée</v>
      </c>
      <c r="L2086" s="41" t="str">
        <f t="shared" si="178"/>
        <v/>
      </c>
    </row>
    <row r="2087" spans="1:12" ht="15.75" thickBot="1" x14ac:dyDescent="0.3">
      <c r="A2087" s="17" t="s">
        <v>918</v>
      </c>
      <c r="H2087" s="41">
        <f t="shared" si="174"/>
        <v>99</v>
      </c>
      <c r="I2087" s="41" t="str">
        <f t="shared" si="175"/>
        <v>#00000736</v>
      </c>
      <c r="J2087" s="41">
        <f t="shared" si="176"/>
        <v>9</v>
      </c>
      <c r="K2087" s="41" t="str">
        <f t="shared" si="177"/>
        <v xml:space="preserve">‎17‎/‎01‎/‎2017, ‎10‎:‎51‎:‎02 Philippe Rousseau philippe.Rousseau@actemium.com 2 €49.93 </v>
      </c>
      <c r="L2087" s="41" t="str">
        <f t="shared" si="178"/>
        <v>‎17‎/‎01‎/‎2017</v>
      </c>
    </row>
    <row r="2088" spans="1:12" ht="15.75" thickBot="1" x14ac:dyDescent="0.3">
      <c r="A2088" s="16" t="s">
        <v>621</v>
      </c>
      <c r="H2088" s="41">
        <f t="shared" si="174"/>
        <v>8</v>
      </c>
      <c r="I2088" s="41" t="str">
        <f t="shared" si="175"/>
        <v/>
      </c>
      <c r="J2088" s="41">
        <f t="shared" si="176"/>
        <v>0</v>
      </c>
      <c r="K2088" s="41" t="str">
        <f t="shared" si="177"/>
        <v>erminée</v>
      </c>
      <c r="L2088" s="41" t="str">
        <f t="shared" si="178"/>
        <v/>
      </c>
    </row>
    <row r="2089" spans="1:12" ht="15.75" thickBot="1" x14ac:dyDescent="0.3">
      <c r="A2089" s="17" t="s">
        <v>919</v>
      </c>
      <c r="H2089" s="41">
        <f t="shared" si="174"/>
        <v>97</v>
      </c>
      <c r="I2089" s="41" t="str">
        <f t="shared" si="175"/>
        <v>#00000734</v>
      </c>
      <c r="J2089" s="41">
        <f t="shared" si="176"/>
        <v>9</v>
      </c>
      <c r="K2089" s="41" t="str">
        <f t="shared" si="177"/>
        <v xml:space="preserve">‎16‎/‎01‎/‎2017, ‎15‎:‎37‎:‎59 lelia boscolo lelia.boscolo.external@airbus.com 2 €0.00 </v>
      </c>
      <c r="L2089" s="41" t="str">
        <f t="shared" si="178"/>
        <v>‎16‎/‎01‎/‎2017</v>
      </c>
    </row>
    <row r="2090" spans="1:12" ht="15.75" thickBot="1" x14ac:dyDescent="0.3">
      <c r="A2090" s="16" t="s">
        <v>621</v>
      </c>
      <c r="H2090" s="41">
        <f t="shared" si="174"/>
        <v>8</v>
      </c>
      <c r="I2090" s="41" t="str">
        <f t="shared" si="175"/>
        <v/>
      </c>
      <c r="J2090" s="41">
        <f t="shared" si="176"/>
        <v>0</v>
      </c>
      <c r="K2090" s="41" t="str">
        <f t="shared" si="177"/>
        <v>erminée</v>
      </c>
      <c r="L2090" s="41" t="str">
        <f t="shared" si="178"/>
        <v/>
      </c>
    </row>
    <row r="2091" spans="1:12" ht="15.75" thickBot="1" x14ac:dyDescent="0.3">
      <c r="A2091" s="17" t="s">
        <v>920</v>
      </c>
      <c r="H2091" s="41">
        <f t="shared" si="174"/>
        <v>95</v>
      </c>
      <c r="I2091" s="41" t="str">
        <f t="shared" si="175"/>
        <v>#00000733</v>
      </c>
      <c r="J2091" s="41">
        <f t="shared" si="176"/>
        <v>9</v>
      </c>
      <c r="K2091" s="41" t="str">
        <f t="shared" si="177"/>
        <v xml:space="preserve">‎16‎/‎01‎/‎2017, ‎14‎:‎11‎:‎40 stephane rodier stephane.rodier@actemium.com 1 €45.67 </v>
      </c>
      <c r="L2091" s="41" t="str">
        <f t="shared" si="178"/>
        <v>‎16‎/‎01‎/‎2017</v>
      </c>
    </row>
    <row r="2092" spans="1:12" ht="15.75" thickBot="1" x14ac:dyDescent="0.3">
      <c r="A2092" s="16" t="s">
        <v>621</v>
      </c>
      <c r="H2092" s="41">
        <f t="shared" si="174"/>
        <v>8</v>
      </c>
      <c r="I2092" s="41" t="str">
        <f t="shared" si="175"/>
        <v/>
      </c>
      <c r="J2092" s="41">
        <f t="shared" si="176"/>
        <v>0</v>
      </c>
      <c r="K2092" s="41" t="str">
        <f t="shared" si="177"/>
        <v>erminée</v>
      </c>
      <c r="L2092" s="41" t="str">
        <f t="shared" si="178"/>
        <v/>
      </c>
    </row>
    <row r="2093" spans="1:12" ht="15.75" thickBot="1" x14ac:dyDescent="0.3">
      <c r="A2093" s="17" t="s">
        <v>921</v>
      </c>
      <c r="H2093" s="41">
        <f t="shared" si="174"/>
        <v>92</v>
      </c>
      <c r="I2093" s="41" t="str">
        <f t="shared" si="175"/>
        <v>#00000732</v>
      </c>
      <c r="J2093" s="41">
        <f t="shared" si="176"/>
        <v>9</v>
      </c>
      <c r="K2093" s="41" t="str">
        <f t="shared" si="177"/>
        <v xml:space="preserve">‎16‎/‎01‎/‎2017, ‎13‎:‎55‎:‎30 jean luc cebe jean-luc.cebe@actemium.com 4 €185.30 </v>
      </c>
      <c r="L2093" s="41" t="str">
        <f t="shared" si="178"/>
        <v>‎16‎/‎01‎/‎2017</v>
      </c>
    </row>
    <row r="2094" spans="1:12" ht="15.75" thickBot="1" x14ac:dyDescent="0.3">
      <c r="A2094" s="16" t="s">
        <v>621</v>
      </c>
      <c r="H2094" s="41">
        <f t="shared" si="174"/>
        <v>8</v>
      </c>
      <c r="I2094" s="41" t="str">
        <f t="shared" si="175"/>
        <v/>
      </c>
      <c r="J2094" s="41">
        <f t="shared" si="176"/>
        <v>0</v>
      </c>
      <c r="K2094" s="41" t="str">
        <f t="shared" si="177"/>
        <v>erminée</v>
      </c>
      <c r="L2094" s="41" t="str">
        <f t="shared" si="178"/>
        <v/>
      </c>
    </row>
    <row r="2095" spans="1:12" ht="15.75" thickBot="1" x14ac:dyDescent="0.3">
      <c r="A2095" s="17" t="s">
        <v>922</v>
      </c>
      <c r="H2095" s="41">
        <f t="shared" si="174"/>
        <v>94</v>
      </c>
      <c r="I2095" s="41" t="str">
        <f t="shared" si="175"/>
        <v>#00000731</v>
      </c>
      <c r="J2095" s="41">
        <f t="shared" si="176"/>
        <v>9</v>
      </c>
      <c r="K2095" s="41" t="str">
        <f t="shared" si="177"/>
        <v xml:space="preserve">‎16‎/‎01‎/‎2017, ‎08‎:‎53‎:‎04 juilien paumard julien.paumard@actemium.com 1 €35.20 </v>
      </c>
      <c r="L2095" s="41" t="str">
        <f t="shared" si="178"/>
        <v>‎16‎/‎01‎/‎2017</v>
      </c>
    </row>
    <row r="2096" spans="1:12" ht="15.75" thickBot="1" x14ac:dyDescent="0.3">
      <c r="A2096" s="16" t="s">
        <v>621</v>
      </c>
      <c r="H2096" s="41">
        <f t="shared" si="174"/>
        <v>8</v>
      </c>
      <c r="I2096" s="41" t="str">
        <f t="shared" si="175"/>
        <v/>
      </c>
      <c r="J2096" s="41">
        <f t="shared" si="176"/>
        <v>0</v>
      </c>
      <c r="K2096" s="41" t="str">
        <f t="shared" si="177"/>
        <v>erminée</v>
      </c>
      <c r="L2096" s="41" t="str">
        <f t="shared" si="178"/>
        <v/>
      </c>
    </row>
    <row r="2097" spans="1:12" ht="15.75" thickBot="1" x14ac:dyDescent="0.3">
      <c r="A2097" s="17" t="s">
        <v>923</v>
      </c>
      <c r="H2097" s="41">
        <f t="shared" si="174"/>
        <v>93</v>
      </c>
      <c r="I2097" s="41" t="str">
        <f t="shared" si="175"/>
        <v>#00000730</v>
      </c>
      <c r="J2097" s="41">
        <f t="shared" si="176"/>
        <v>9</v>
      </c>
      <c r="K2097" s="41" t="str">
        <f t="shared" si="177"/>
        <v xml:space="preserve">‎16‎/‎01‎/‎2017, ‎08‎:‎41‎:‎55 Romain Vergnes romain.vergnes@actemium.com 1 €29.89 </v>
      </c>
      <c r="L2097" s="41" t="str">
        <f t="shared" si="178"/>
        <v>‎16‎/‎01‎/‎2017</v>
      </c>
    </row>
    <row r="2098" spans="1:12" ht="15.75" thickBot="1" x14ac:dyDescent="0.3">
      <c r="A2098" s="16" t="s">
        <v>621</v>
      </c>
      <c r="H2098" s="41">
        <f t="shared" si="174"/>
        <v>8</v>
      </c>
      <c r="I2098" s="41" t="str">
        <f t="shared" si="175"/>
        <v/>
      </c>
      <c r="J2098" s="41">
        <f t="shared" si="176"/>
        <v>0</v>
      </c>
      <c r="K2098" s="41" t="str">
        <f t="shared" si="177"/>
        <v>erminée</v>
      </c>
      <c r="L2098" s="41" t="str">
        <f t="shared" si="178"/>
        <v/>
      </c>
    </row>
    <row r="2099" spans="1:12" ht="15.75" thickBot="1" x14ac:dyDescent="0.3">
      <c r="A2099" s="17" t="s">
        <v>924</v>
      </c>
      <c r="H2099" s="41">
        <f t="shared" si="174"/>
        <v>98</v>
      </c>
      <c r="I2099" s="41" t="str">
        <f t="shared" si="175"/>
        <v>#00000729</v>
      </c>
      <c r="J2099" s="41">
        <f t="shared" si="176"/>
        <v>9</v>
      </c>
      <c r="K2099" s="41" t="str">
        <f t="shared" si="177"/>
        <v xml:space="preserve">‎13‎/‎01‎/‎2017, ‎09‎:‎37‎:‎26 alexis tamowski alexis.tamowski@actemium.com 7 €1,631.18 </v>
      </c>
      <c r="L2099" s="41" t="str">
        <f t="shared" si="178"/>
        <v>‎13‎/‎01‎/‎2017</v>
      </c>
    </row>
    <row r="2100" spans="1:12" ht="15.75" thickBot="1" x14ac:dyDescent="0.3">
      <c r="A2100" s="16" t="s">
        <v>621</v>
      </c>
      <c r="H2100" s="41">
        <f t="shared" si="174"/>
        <v>8</v>
      </c>
      <c r="I2100" s="41" t="str">
        <f t="shared" si="175"/>
        <v/>
      </c>
      <c r="J2100" s="41">
        <f t="shared" si="176"/>
        <v>0</v>
      </c>
      <c r="K2100" s="41" t="str">
        <f t="shared" si="177"/>
        <v>erminée</v>
      </c>
      <c r="L2100" s="41" t="str">
        <f t="shared" si="178"/>
        <v/>
      </c>
    </row>
    <row r="2101" spans="1:12" ht="15.75" thickBot="1" x14ac:dyDescent="0.3">
      <c r="A2101" s="17" t="s">
        <v>925</v>
      </c>
      <c r="H2101" s="41">
        <f t="shared" si="174"/>
        <v>98</v>
      </c>
      <c r="I2101" s="41" t="str">
        <f t="shared" si="175"/>
        <v>#00000728</v>
      </c>
      <c r="J2101" s="41">
        <f t="shared" si="176"/>
        <v>9</v>
      </c>
      <c r="K2101" s="41" t="str">
        <f t="shared" si="177"/>
        <v xml:space="preserve">‎12‎/‎01‎/‎2017, ‎15‎:‎28‎:‎31 lelia boscolo lelia.boscolo.external@airbus.com 1 €89.64 </v>
      </c>
      <c r="L2101" s="41" t="str">
        <f t="shared" si="178"/>
        <v>‎12‎/‎01‎/‎2017</v>
      </c>
    </row>
    <row r="2102" spans="1:12" ht="15.75" thickBot="1" x14ac:dyDescent="0.3">
      <c r="A2102" s="16" t="s">
        <v>621</v>
      </c>
      <c r="H2102" s="41">
        <f t="shared" si="174"/>
        <v>8</v>
      </c>
      <c r="I2102" s="41" t="str">
        <f t="shared" si="175"/>
        <v/>
      </c>
      <c r="J2102" s="41">
        <f t="shared" si="176"/>
        <v>0</v>
      </c>
      <c r="K2102" s="41" t="str">
        <f t="shared" si="177"/>
        <v>erminée</v>
      </c>
      <c r="L2102" s="41" t="str">
        <f t="shared" si="178"/>
        <v/>
      </c>
    </row>
    <row r="2103" spans="1:12" ht="15.75" thickBot="1" x14ac:dyDescent="0.3">
      <c r="A2103" s="17" t="s">
        <v>926</v>
      </c>
      <c r="H2103" s="41">
        <f t="shared" si="174"/>
        <v>101</v>
      </c>
      <c r="I2103" s="41" t="str">
        <f t="shared" si="175"/>
        <v>#00000726</v>
      </c>
      <c r="J2103" s="41">
        <f t="shared" si="176"/>
        <v>9</v>
      </c>
      <c r="K2103" s="41" t="str">
        <f t="shared" si="177"/>
        <v xml:space="preserve">‎12‎/‎01‎/‎2017, ‎13‎:‎08‎:‎53 stephane vindel stephane.vindel@vinci-energies.net 2 €49.93 </v>
      </c>
      <c r="L2103" s="41" t="str">
        <f t="shared" si="178"/>
        <v>‎12‎/‎01‎/‎2017</v>
      </c>
    </row>
    <row r="2104" spans="1:12" ht="15.75" thickBot="1" x14ac:dyDescent="0.3">
      <c r="A2104" s="16" t="s">
        <v>621</v>
      </c>
      <c r="H2104" s="41">
        <f t="shared" si="174"/>
        <v>8</v>
      </c>
      <c r="I2104" s="41" t="str">
        <f t="shared" si="175"/>
        <v/>
      </c>
      <c r="J2104" s="41">
        <f t="shared" si="176"/>
        <v>0</v>
      </c>
      <c r="K2104" s="41" t="str">
        <f t="shared" si="177"/>
        <v>erminée</v>
      </c>
      <c r="L2104" s="41" t="str">
        <f t="shared" si="178"/>
        <v/>
      </c>
    </row>
    <row r="2105" spans="1:12" ht="15.75" thickBot="1" x14ac:dyDescent="0.3">
      <c r="A2105" s="17" t="s">
        <v>927</v>
      </c>
      <c r="H2105" s="41">
        <f t="shared" si="174"/>
        <v>89</v>
      </c>
      <c r="I2105" s="41" t="str">
        <f t="shared" si="175"/>
        <v>#00000725</v>
      </c>
      <c r="J2105" s="41">
        <f t="shared" si="176"/>
        <v>9</v>
      </c>
      <c r="K2105" s="41" t="str">
        <f t="shared" si="177"/>
        <v xml:space="preserve">‎12‎/‎01‎/‎2017, ‎12‎:‎10‎:‎14 pascal garcia pascal.garcia@pioneer.com 1 €0.00 </v>
      </c>
      <c r="L2105" s="41" t="str">
        <f t="shared" si="178"/>
        <v>‎12‎/‎01‎/‎2017</v>
      </c>
    </row>
    <row r="2106" spans="1:12" ht="15.75" thickBot="1" x14ac:dyDescent="0.3">
      <c r="A2106" s="16" t="s">
        <v>621</v>
      </c>
      <c r="H2106" s="41">
        <f t="shared" si="174"/>
        <v>8</v>
      </c>
      <c r="I2106" s="41" t="str">
        <f t="shared" si="175"/>
        <v/>
      </c>
      <c r="J2106" s="41">
        <f t="shared" si="176"/>
        <v>0</v>
      </c>
      <c r="K2106" s="41" t="str">
        <f t="shared" si="177"/>
        <v>erminée</v>
      </c>
      <c r="L2106" s="41" t="str">
        <f t="shared" si="178"/>
        <v/>
      </c>
    </row>
    <row r="2107" spans="1:12" ht="15.75" thickBot="1" x14ac:dyDescent="0.3">
      <c r="A2107" s="17" t="s">
        <v>928</v>
      </c>
      <c r="H2107" s="41">
        <f t="shared" si="174"/>
        <v>93</v>
      </c>
      <c r="I2107" s="41" t="str">
        <f t="shared" si="175"/>
        <v>#00000724</v>
      </c>
      <c r="J2107" s="41">
        <f t="shared" si="176"/>
        <v>9</v>
      </c>
      <c r="K2107" s="41" t="str">
        <f t="shared" si="177"/>
        <v xml:space="preserve">‎12‎/‎01‎/‎2017, ‎09‎:‎15‎:‎06 julien paumard julien.paumard@actemium.com 1 €44.82 </v>
      </c>
      <c r="L2107" s="41" t="str">
        <f t="shared" si="178"/>
        <v>‎12‎/‎01‎/‎2017</v>
      </c>
    </row>
    <row r="2108" spans="1:12" ht="15.75" thickBot="1" x14ac:dyDescent="0.3">
      <c r="A2108" s="16" t="s">
        <v>621</v>
      </c>
      <c r="H2108" s="41">
        <f t="shared" si="174"/>
        <v>8</v>
      </c>
      <c r="I2108" s="41" t="str">
        <f t="shared" si="175"/>
        <v/>
      </c>
      <c r="J2108" s="41">
        <f t="shared" si="176"/>
        <v>0</v>
      </c>
      <c r="K2108" s="41" t="str">
        <f t="shared" si="177"/>
        <v>erminée</v>
      </c>
      <c r="L2108" s="41" t="str">
        <f t="shared" si="178"/>
        <v/>
      </c>
    </row>
    <row r="2109" spans="1:12" ht="15.75" thickBot="1" x14ac:dyDescent="0.3">
      <c r="A2109" s="17" t="s">
        <v>929</v>
      </c>
      <c r="H2109" s="41">
        <f t="shared" si="174"/>
        <v>93</v>
      </c>
      <c r="I2109" s="41" t="str">
        <f t="shared" si="175"/>
        <v>#00000723</v>
      </c>
      <c r="J2109" s="41">
        <f t="shared" si="176"/>
        <v>9</v>
      </c>
      <c r="K2109" s="41" t="str">
        <f t="shared" si="177"/>
        <v xml:space="preserve">‎11‎/‎01‎/‎2017, ‎12‎:‎06‎:‎26 julien paumard julien.paumard@actemium.com 1 €16.88 </v>
      </c>
      <c r="L2109" s="41" t="str">
        <f t="shared" si="178"/>
        <v>‎11‎/‎01‎/‎2017</v>
      </c>
    </row>
    <row r="2110" spans="1:12" ht="15.75" thickBot="1" x14ac:dyDescent="0.3">
      <c r="A2110" s="16" t="s">
        <v>621</v>
      </c>
      <c r="H2110" s="41">
        <f t="shared" si="174"/>
        <v>8</v>
      </c>
      <c r="I2110" s="41" t="str">
        <f t="shared" si="175"/>
        <v/>
      </c>
      <c r="J2110" s="41">
        <f t="shared" si="176"/>
        <v>0</v>
      </c>
      <c r="K2110" s="41" t="str">
        <f t="shared" si="177"/>
        <v>erminée</v>
      </c>
      <c r="L2110" s="41" t="str">
        <f t="shared" si="178"/>
        <v/>
      </c>
    </row>
    <row r="2111" spans="1:12" ht="15.75" thickBot="1" x14ac:dyDescent="0.3">
      <c r="A2111" s="17" t="s">
        <v>930</v>
      </c>
      <c r="H2111" s="41">
        <f t="shared" si="174"/>
        <v>97</v>
      </c>
      <c r="I2111" s="41" t="str">
        <f t="shared" si="175"/>
        <v>#00000722</v>
      </c>
      <c r="J2111" s="41">
        <f t="shared" si="176"/>
        <v>9</v>
      </c>
      <c r="K2111" s="41" t="str">
        <f t="shared" si="177"/>
        <v xml:space="preserve">‎10‎/‎01‎/‎2017, ‎16‎:‎27‎:‎41 DAVID LAURENS alexandre.mourembles@actemium.com 3 €0.00 </v>
      </c>
      <c r="L2111" s="41" t="str">
        <f t="shared" si="178"/>
        <v>‎10‎/‎01‎/‎2017</v>
      </c>
    </row>
    <row r="2112" spans="1:12" ht="15.75" thickBot="1" x14ac:dyDescent="0.3">
      <c r="A2112" s="16" t="s">
        <v>621</v>
      </c>
      <c r="H2112" s="41">
        <f t="shared" si="174"/>
        <v>8</v>
      </c>
      <c r="I2112" s="41" t="str">
        <f t="shared" si="175"/>
        <v/>
      </c>
      <c r="J2112" s="41">
        <f t="shared" si="176"/>
        <v>0</v>
      </c>
      <c r="K2112" s="41" t="str">
        <f t="shared" si="177"/>
        <v>erminée</v>
      </c>
      <c r="L2112" s="41" t="str">
        <f t="shared" si="178"/>
        <v/>
      </c>
    </row>
    <row r="2113" spans="1:12" ht="15.75" thickBot="1" x14ac:dyDescent="0.3">
      <c r="A2113" s="17" t="s">
        <v>931</v>
      </c>
      <c r="H2113" s="41">
        <f t="shared" si="174"/>
        <v>92</v>
      </c>
      <c r="I2113" s="41" t="str">
        <f t="shared" si="175"/>
        <v>#00000721</v>
      </c>
      <c r="J2113" s="41">
        <f t="shared" si="176"/>
        <v>9</v>
      </c>
      <c r="K2113" s="41" t="str">
        <f t="shared" si="177"/>
        <v xml:space="preserve">‎10‎/‎01‎/‎2017, ‎14‎:‎10‎:‎38 Vincent PASCAL vincent.pascal@actemium.com 1 €0.00 </v>
      </c>
      <c r="L2113" s="41" t="str">
        <f t="shared" si="178"/>
        <v>‎10‎/‎01‎/‎2017</v>
      </c>
    </row>
    <row r="2114" spans="1:12" ht="15.75" thickBot="1" x14ac:dyDescent="0.3">
      <c r="A2114" s="16" t="s">
        <v>621</v>
      </c>
      <c r="H2114" s="41">
        <f t="shared" si="174"/>
        <v>8</v>
      </c>
      <c r="I2114" s="41" t="str">
        <f t="shared" si="175"/>
        <v/>
      </c>
      <c r="J2114" s="41">
        <f t="shared" si="176"/>
        <v>0</v>
      </c>
      <c r="K2114" s="41" t="str">
        <f t="shared" si="177"/>
        <v>erminée</v>
      </c>
      <c r="L2114" s="41" t="str">
        <f t="shared" si="178"/>
        <v/>
      </c>
    </row>
    <row r="2115" spans="1:12" ht="15.75" thickBot="1" x14ac:dyDescent="0.3">
      <c r="A2115" s="17" t="s">
        <v>932</v>
      </c>
      <c r="H2115" s="41">
        <f t="shared" si="174"/>
        <v>96</v>
      </c>
      <c r="I2115" s="41" t="str">
        <f t="shared" si="175"/>
        <v>#00000720</v>
      </c>
      <c r="J2115" s="41">
        <f t="shared" si="176"/>
        <v>9</v>
      </c>
      <c r="K2115" s="41" t="str">
        <f t="shared" si="177"/>
        <v xml:space="preserve">‎10‎/‎01‎/‎2017, ‎11‎:‎45‎:‎28 GRANIER JEAN-LUC jean-luc.granier@merial.com 4 €124.59 </v>
      </c>
      <c r="L2115" s="41" t="str">
        <f t="shared" si="178"/>
        <v>‎10‎/‎01‎/‎2017</v>
      </c>
    </row>
    <row r="2116" spans="1:12" ht="15.75" thickBot="1" x14ac:dyDescent="0.3">
      <c r="A2116" s="16" t="s">
        <v>621</v>
      </c>
      <c r="H2116" s="41">
        <f t="shared" si="174"/>
        <v>8</v>
      </c>
      <c r="I2116" s="41" t="str">
        <f t="shared" si="175"/>
        <v/>
      </c>
      <c r="J2116" s="41">
        <f t="shared" si="176"/>
        <v>0</v>
      </c>
      <c r="K2116" s="41" t="str">
        <f t="shared" si="177"/>
        <v>erminée</v>
      </c>
      <c r="L2116" s="41" t="str">
        <f t="shared" si="178"/>
        <v/>
      </c>
    </row>
    <row r="2117" spans="1:12" ht="15.75" thickBot="1" x14ac:dyDescent="0.3">
      <c r="A2117" s="17" t="s">
        <v>933</v>
      </c>
      <c r="H2117" s="41">
        <f t="shared" si="174"/>
        <v>93</v>
      </c>
      <c r="I2117" s="41" t="str">
        <f t="shared" si="175"/>
        <v>#00000719</v>
      </c>
      <c r="J2117" s="41">
        <f t="shared" si="176"/>
        <v>9</v>
      </c>
      <c r="K2117" s="41" t="str">
        <f t="shared" si="177"/>
        <v xml:space="preserve">‎10‎/‎01‎/‎2017, ‎09‎:‎56‎:‎03 Fabrice DURAND vincent.pascal@actemium.com 1 €35.20 </v>
      </c>
      <c r="L2117" s="41" t="str">
        <f t="shared" si="178"/>
        <v>‎10‎/‎01‎/‎2017</v>
      </c>
    </row>
    <row r="2118" spans="1:12" ht="15.75" thickBot="1" x14ac:dyDescent="0.3">
      <c r="A2118" s="16" t="s">
        <v>621</v>
      </c>
      <c r="H2118" s="41">
        <f t="shared" si="174"/>
        <v>8</v>
      </c>
      <c r="I2118" s="41" t="str">
        <f t="shared" si="175"/>
        <v/>
      </c>
      <c r="J2118" s="41">
        <f t="shared" si="176"/>
        <v>0</v>
      </c>
      <c r="K2118" s="41" t="str">
        <f t="shared" si="177"/>
        <v>erminée</v>
      </c>
      <c r="L2118" s="41" t="str">
        <f t="shared" si="178"/>
        <v/>
      </c>
    </row>
    <row r="2119" spans="1:12" ht="15.75" thickBot="1" x14ac:dyDescent="0.3">
      <c r="A2119" s="17" t="s">
        <v>934</v>
      </c>
      <c r="H2119" s="41">
        <f t="shared" si="174"/>
        <v>94</v>
      </c>
      <c r="I2119" s="41" t="str">
        <f t="shared" si="175"/>
        <v>#00000718</v>
      </c>
      <c r="J2119" s="41">
        <f t="shared" si="176"/>
        <v>9</v>
      </c>
      <c r="K2119" s="41" t="str">
        <f t="shared" si="177"/>
        <v xml:space="preserve">‎10‎/‎01‎/‎2017, ‎09‎:‎48‎:‎16 Vincent PASCAL vincent.pascal@actemium.com 3 €108.71 </v>
      </c>
      <c r="L2119" s="41" t="str">
        <f t="shared" si="178"/>
        <v>‎10‎/‎01‎/‎2017</v>
      </c>
    </row>
    <row r="2120" spans="1:12" ht="15.75" thickBot="1" x14ac:dyDescent="0.3">
      <c r="A2120" s="16" t="s">
        <v>621</v>
      </c>
      <c r="H2120" s="41">
        <f t="shared" si="174"/>
        <v>8</v>
      </c>
      <c r="I2120" s="41" t="str">
        <f t="shared" si="175"/>
        <v/>
      </c>
      <c r="J2120" s="41">
        <f t="shared" si="176"/>
        <v>0</v>
      </c>
      <c r="K2120" s="41" t="str">
        <f t="shared" si="177"/>
        <v>erminée</v>
      </c>
      <c r="L2120" s="41" t="str">
        <f t="shared" si="178"/>
        <v/>
      </c>
    </row>
    <row r="2121" spans="1:12" ht="15.75" thickBot="1" x14ac:dyDescent="0.3">
      <c r="A2121" s="17" t="s">
        <v>935</v>
      </c>
      <c r="H2121" s="41">
        <f t="shared" si="174"/>
        <v>90</v>
      </c>
      <c r="I2121" s="41" t="str">
        <f t="shared" si="175"/>
        <v>#00000717</v>
      </c>
      <c r="J2121" s="41">
        <f t="shared" si="176"/>
        <v>9</v>
      </c>
      <c r="K2121" s="41" t="str">
        <f t="shared" si="177"/>
        <v xml:space="preserve">‎09‎/‎01‎/‎2017, ‎17‎:‎07‎:‎20 KARINE BEDON karine.bedon@actemium.com 4 €184.37 </v>
      </c>
      <c r="L2121" s="41" t="str">
        <f t="shared" si="178"/>
        <v>‎09‎/‎01‎/‎2017</v>
      </c>
    </row>
    <row r="2122" spans="1:12" ht="15.75" thickBot="1" x14ac:dyDescent="0.3">
      <c r="A2122" s="16" t="s">
        <v>621</v>
      </c>
      <c r="H2122" s="41">
        <f t="shared" si="174"/>
        <v>8</v>
      </c>
      <c r="I2122" s="41" t="str">
        <f t="shared" si="175"/>
        <v/>
      </c>
      <c r="J2122" s="41">
        <f t="shared" si="176"/>
        <v>0</v>
      </c>
      <c r="K2122" s="41" t="str">
        <f t="shared" si="177"/>
        <v>erminée</v>
      </c>
      <c r="L2122" s="41" t="str">
        <f t="shared" si="178"/>
        <v/>
      </c>
    </row>
    <row r="2123" spans="1:12" ht="15.75" thickBot="1" x14ac:dyDescent="0.3">
      <c r="A2123" s="17" t="s">
        <v>936</v>
      </c>
      <c r="H2123" s="41">
        <f t="shared" si="174"/>
        <v>97</v>
      </c>
      <c r="I2123" s="41" t="str">
        <f t="shared" si="175"/>
        <v>#00000715</v>
      </c>
      <c r="J2123" s="41">
        <f t="shared" si="176"/>
        <v>9</v>
      </c>
      <c r="K2123" s="41" t="str">
        <f t="shared" si="177"/>
        <v xml:space="preserve">‎09‎/‎01‎/‎2017, ‎15‎:‎24‎:‎28 lelia boscolo lelia.boscolo.external@airbus.com 7 €0.00 </v>
      </c>
      <c r="L2123" s="41" t="str">
        <f t="shared" si="178"/>
        <v>‎09‎/‎01‎/‎2017</v>
      </c>
    </row>
    <row r="2124" spans="1:12" ht="15.75" thickBot="1" x14ac:dyDescent="0.3">
      <c r="A2124" s="16" t="s">
        <v>621</v>
      </c>
      <c r="H2124" s="41">
        <f t="shared" si="174"/>
        <v>8</v>
      </c>
      <c r="I2124" s="41" t="str">
        <f t="shared" si="175"/>
        <v/>
      </c>
      <c r="J2124" s="41">
        <f t="shared" si="176"/>
        <v>0</v>
      </c>
      <c r="K2124" s="41" t="str">
        <f t="shared" si="177"/>
        <v>erminée</v>
      </c>
      <c r="L2124" s="41" t="str">
        <f t="shared" si="178"/>
        <v/>
      </c>
    </row>
    <row r="2125" spans="1:12" ht="15.75" thickBot="1" x14ac:dyDescent="0.3">
      <c r="A2125" s="17" t="s">
        <v>937</v>
      </c>
      <c r="H2125" s="41">
        <f t="shared" si="174"/>
        <v>96</v>
      </c>
      <c r="I2125" s="41" t="str">
        <f t="shared" si="175"/>
        <v>#00000714</v>
      </c>
      <c r="J2125" s="41">
        <f t="shared" si="176"/>
        <v>9</v>
      </c>
      <c r="K2125" s="41" t="str">
        <f t="shared" si="177"/>
        <v xml:space="preserve">‎09‎/‎01‎/‎2017, ‎08‎:‎58‎:‎38 stephane mirouze stephane.mirouze@actemium.com 1 €5.63 </v>
      </c>
      <c r="L2125" s="41" t="str">
        <f t="shared" si="178"/>
        <v>‎09‎/‎01‎/‎2017</v>
      </c>
    </row>
    <row r="2126" spans="1:12" ht="15.75" thickBot="1" x14ac:dyDescent="0.3">
      <c r="A2126" s="16" t="s">
        <v>621</v>
      </c>
      <c r="H2126" s="41">
        <f t="shared" si="174"/>
        <v>8</v>
      </c>
      <c r="I2126" s="41" t="str">
        <f t="shared" si="175"/>
        <v/>
      </c>
      <c r="J2126" s="41">
        <f t="shared" si="176"/>
        <v>0</v>
      </c>
      <c r="K2126" s="41" t="str">
        <f t="shared" si="177"/>
        <v>erminée</v>
      </c>
      <c r="L2126" s="41" t="str">
        <f t="shared" si="178"/>
        <v/>
      </c>
    </row>
    <row r="2127" spans="1:12" ht="15.75" thickBot="1" x14ac:dyDescent="0.3">
      <c r="A2127" s="17" t="s">
        <v>938</v>
      </c>
      <c r="H2127" s="41">
        <f t="shared" si="174"/>
        <v>98</v>
      </c>
      <c r="I2127" s="41" t="str">
        <f t="shared" si="175"/>
        <v>#00000712</v>
      </c>
      <c r="J2127" s="41">
        <f t="shared" si="176"/>
        <v>9</v>
      </c>
      <c r="K2127" s="41" t="str">
        <f t="shared" si="177"/>
        <v xml:space="preserve">‎06‎/‎01‎/‎2017, ‎15‎:‎19‎:‎40 lelia boscolo lelia.boscolo.external@airbus.com 2 €53.70 </v>
      </c>
      <c r="L2127" s="41" t="str">
        <f t="shared" si="178"/>
        <v>‎06‎/‎01‎/‎2017</v>
      </c>
    </row>
    <row r="2128" spans="1:12" ht="15.75" thickBot="1" x14ac:dyDescent="0.3">
      <c r="A2128" s="16" t="s">
        <v>621</v>
      </c>
      <c r="H2128" s="41">
        <f t="shared" si="174"/>
        <v>8</v>
      </c>
      <c r="I2128" s="41" t="str">
        <f t="shared" si="175"/>
        <v/>
      </c>
      <c r="J2128" s="41">
        <f t="shared" si="176"/>
        <v>0</v>
      </c>
      <c r="K2128" s="41" t="str">
        <f t="shared" si="177"/>
        <v>erminée</v>
      </c>
      <c r="L2128" s="41" t="str">
        <f t="shared" si="178"/>
        <v/>
      </c>
    </row>
    <row r="2129" spans="1:12" ht="15.75" thickBot="1" x14ac:dyDescent="0.3">
      <c r="A2129" s="17" t="s">
        <v>939</v>
      </c>
      <c r="H2129" s="41">
        <f t="shared" si="174"/>
        <v>90</v>
      </c>
      <c r="I2129" s="41" t="str">
        <f t="shared" si="175"/>
        <v>#00000711</v>
      </c>
      <c r="J2129" s="41">
        <f t="shared" si="176"/>
        <v>9</v>
      </c>
      <c r="K2129" s="41" t="str">
        <f t="shared" si="177"/>
        <v xml:space="preserve">‎06‎/‎01‎/‎2017, ‎11‎:‎16‎:‎52 KARINE BADON karine.bedon@actemium.com 1 €209.98 </v>
      </c>
      <c r="L2129" s="41" t="str">
        <f t="shared" si="178"/>
        <v>‎06‎/‎01‎/‎2017</v>
      </c>
    </row>
    <row r="2130" spans="1:12" ht="15.75" thickBot="1" x14ac:dyDescent="0.3">
      <c r="A2130" s="16" t="s">
        <v>621</v>
      </c>
      <c r="H2130" s="41">
        <f t="shared" si="174"/>
        <v>8</v>
      </c>
      <c r="I2130" s="41" t="str">
        <f t="shared" si="175"/>
        <v/>
      </c>
      <c r="J2130" s="41">
        <f t="shared" si="176"/>
        <v>0</v>
      </c>
      <c r="K2130" s="41" t="str">
        <f t="shared" si="177"/>
        <v>erminée</v>
      </c>
      <c r="L2130" s="41" t="str">
        <f t="shared" si="178"/>
        <v/>
      </c>
    </row>
    <row r="2131" spans="1:12" ht="15.75" thickBot="1" x14ac:dyDescent="0.3">
      <c r="A2131" s="17" t="s">
        <v>940</v>
      </c>
      <c r="H2131" s="41">
        <f t="shared" si="174"/>
        <v>109</v>
      </c>
      <c r="I2131" s="41" t="str">
        <f t="shared" si="175"/>
        <v>#00000710</v>
      </c>
      <c r="J2131" s="41">
        <f t="shared" si="176"/>
        <v>9</v>
      </c>
      <c r="K2131" s="41" t="str">
        <f t="shared" si="177"/>
        <v xml:space="preserve">‎06‎/‎01‎/‎2017, ‎09‎:‎45‎:‎56 eric sanchez-clary eric.sanchez-clary.external@airbus.com 3 €422.62 </v>
      </c>
      <c r="L2131" s="41" t="str">
        <f t="shared" si="178"/>
        <v>‎06‎/‎01‎/‎2017</v>
      </c>
    </row>
    <row r="2132" spans="1:12" ht="15.75" thickBot="1" x14ac:dyDescent="0.3">
      <c r="A2132" s="16" t="s">
        <v>621</v>
      </c>
      <c r="H2132" s="41">
        <f t="shared" si="174"/>
        <v>8</v>
      </c>
      <c r="I2132" s="41" t="str">
        <f t="shared" si="175"/>
        <v/>
      </c>
      <c r="J2132" s="41">
        <f t="shared" si="176"/>
        <v>0</v>
      </c>
      <c r="K2132" s="41" t="str">
        <f t="shared" si="177"/>
        <v>erminée</v>
      </c>
      <c r="L2132" s="41" t="str">
        <f t="shared" si="178"/>
        <v/>
      </c>
    </row>
    <row r="2133" spans="1:12" ht="15.75" thickBot="1" x14ac:dyDescent="0.3">
      <c r="A2133" s="17" t="s">
        <v>941</v>
      </c>
      <c r="H2133" s="41">
        <f t="shared" si="174"/>
        <v>98</v>
      </c>
      <c r="I2133" s="41" t="str">
        <f t="shared" si="175"/>
        <v>#00000709</v>
      </c>
      <c r="J2133" s="41">
        <f t="shared" si="176"/>
        <v>9</v>
      </c>
      <c r="K2133" s="41" t="str">
        <f t="shared" si="177"/>
        <v xml:space="preserve">‎06‎/‎01‎/‎2017, ‎08‎:‎23‎:‎06 alexis tamowski alexis.tamowski@actemium.com 2 €1,246.56 </v>
      </c>
      <c r="L2133" s="41" t="str">
        <f t="shared" si="178"/>
        <v>‎06‎/‎01‎/‎2017</v>
      </c>
    </row>
    <row r="2134" spans="1:12" ht="15.75" thickBot="1" x14ac:dyDescent="0.3">
      <c r="A2134" s="16" t="s">
        <v>621</v>
      </c>
      <c r="H2134" s="41">
        <f t="shared" si="174"/>
        <v>8</v>
      </c>
      <c r="I2134" s="41" t="str">
        <f t="shared" si="175"/>
        <v/>
      </c>
      <c r="J2134" s="41">
        <f t="shared" si="176"/>
        <v>0</v>
      </c>
      <c r="K2134" s="41" t="str">
        <f t="shared" si="177"/>
        <v>erminée</v>
      </c>
      <c r="L2134" s="41" t="str">
        <f t="shared" si="178"/>
        <v/>
      </c>
    </row>
    <row r="2135" spans="1:12" ht="15.75" thickBot="1" x14ac:dyDescent="0.3">
      <c r="A2135" s="17" t="s">
        <v>942</v>
      </c>
      <c r="H2135" s="41">
        <f t="shared" si="174"/>
        <v>97</v>
      </c>
      <c r="I2135" s="41" t="str">
        <f t="shared" si="175"/>
        <v>#00000708</v>
      </c>
      <c r="J2135" s="41">
        <f t="shared" si="176"/>
        <v>9</v>
      </c>
      <c r="K2135" s="41" t="str">
        <f t="shared" si="177"/>
        <v xml:space="preserve">‎06‎/‎01‎/‎2017, ‎07‎:‎02‎:‎17 stephane mirouze stephane.mirouze@actemium.com 1 €22.30 </v>
      </c>
      <c r="L2135" s="41" t="str">
        <f t="shared" si="178"/>
        <v>‎06‎/‎01‎/‎2017</v>
      </c>
    </row>
    <row r="2136" spans="1:12" ht="15.75" thickBot="1" x14ac:dyDescent="0.3">
      <c r="A2136" s="16" t="s">
        <v>621</v>
      </c>
      <c r="H2136" s="41">
        <f t="shared" si="174"/>
        <v>8</v>
      </c>
      <c r="I2136" s="41" t="str">
        <f t="shared" si="175"/>
        <v/>
      </c>
      <c r="J2136" s="41">
        <f t="shared" si="176"/>
        <v>0</v>
      </c>
      <c r="K2136" s="41" t="str">
        <f t="shared" si="177"/>
        <v>erminée</v>
      </c>
      <c r="L2136" s="41" t="str">
        <f t="shared" si="178"/>
        <v/>
      </c>
    </row>
    <row r="2137" spans="1:12" ht="15.75" thickBot="1" x14ac:dyDescent="0.3">
      <c r="A2137" s="17" t="s">
        <v>943</v>
      </c>
      <c r="H2137" s="41">
        <f t="shared" si="174"/>
        <v>94</v>
      </c>
      <c r="I2137" s="41" t="str">
        <f t="shared" si="175"/>
        <v>#00000707</v>
      </c>
      <c r="J2137" s="41">
        <f t="shared" si="176"/>
        <v>9</v>
      </c>
      <c r="K2137" s="41" t="str">
        <f t="shared" si="177"/>
        <v xml:space="preserve">‎05‎/‎01‎/‎2017, ‎14‎:‎20‎:‎51 Stephane Rodier stephane.rodier@actemium.com 2 €0.00 </v>
      </c>
      <c r="L2137" s="41" t="str">
        <f t="shared" si="178"/>
        <v>‎05‎/‎01‎/‎2017</v>
      </c>
    </row>
    <row r="2138" spans="1:12" ht="15.75" thickBot="1" x14ac:dyDescent="0.3">
      <c r="A2138" s="16" t="s">
        <v>621</v>
      </c>
      <c r="H2138" s="41">
        <f t="shared" si="174"/>
        <v>8</v>
      </c>
      <c r="I2138" s="41" t="str">
        <f t="shared" si="175"/>
        <v/>
      </c>
      <c r="J2138" s="41">
        <f t="shared" si="176"/>
        <v>0</v>
      </c>
      <c r="K2138" s="41" t="str">
        <f t="shared" si="177"/>
        <v>erminée</v>
      </c>
      <c r="L2138" s="41" t="str">
        <f t="shared" si="178"/>
        <v/>
      </c>
    </row>
    <row r="2139" spans="1:12" ht="15.75" thickBot="1" x14ac:dyDescent="0.3">
      <c r="A2139" s="17" t="s">
        <v>944</v>
      </c>
      <c r="H2139" s="41">
        <f t="shared" si="174"/>
        <v>89</v>
      </c>
      <c r="I2139" s="41" t="str">
        <f t="shared" si="175"/>
        <v>#00000706</v>
      </c>
      <c r="J2139" s="41">
        <f t="shared" si="176"/>
        <v>9</v>
      </c>
      <c r="K2139" s="41" t="str">
        <f t="shared" si="177"/>
        <v xml:space="preserve">‎04‎/‎01‎/‎2017, ‎11‎:‎12‎:‎18 alexis codevelle a.codevelle@gmail.com 2 €49.62 </v>
      </c>
      <c r="L2139" s="41" t="str">
        <f t="shared" si="178"/>
        <v>‎04‎/‎01‎/‎2017</v>
      </c>
    </row>
    <row r="2140" spans="1:12" ht="15.75" thickBot="1" x14ac:dyDescent="0.3">
      <c r="A2140" s="16" t="s">
        <v>621</v>
      </c>
      <c r="H2140" s="41">
        <f t="shared" ref="H2140:H2203" si="179">LEN(A2140)</f>
        <v>8</v>
      </c>
      <c r="I2140" s="41" t="str">
        <f t="shared" ref="I2140:I2203" si="180">IFERROR(MID(A2140,1,FIND(" ",A2140,1)-1),"")</f>
        <v/>
      </c>
      <c r="J2140" s="41">
        <f t="shared" ref="J2140:J2203" si="181">LEN(I2140)</f>
        <v>0</v>
      </c>
      <c r="K2140" s="41" t="str">
        <f t="shared" ref="K2140:K2203" si="182">RIGHT(A2140,H2140-J2140-1)</f>
        <v>erminée</v>
      </c>
      <c r="L2140" s="41" t="str">
        <f t="shared" ref="L2140:L2203" si="183">IFERROR(MID(K2140,1,FIND(",",K2140,1)-1),"")</f>
        <v/>
      </c>
    </row>
    <row r="2141" spans="1:12" ht="15.75" thickBot="1" x14ac:dyDescent="0.3">
      <c r="A2141" s="17" t="s">
        <v>945</v>
      </c>
      <c r="H2141" s="41">
        <f t="shared" si="179"/>
        <v>95</v>
      </c>
      <c r="I2141" s="41" t="str">
        <f t="shared" si="180"/>
        <v>#00000705</v>
      </c>
      <c r="J2141" s="41">
        <f t="shared" si="181"/>
        <v>9</v>
      </c>
      <c r="K2141" s="41" t="str">
        <f t="shared" si="182"/>
        <v xml:space="preserve">‎04‎/‎01‎/‎2017, ‎10‎:‎53‎:‎06 stephane delmas maintenance.dga@actemium.com 1 €18.40 </v>
      </c>
      <c r="L2141" s="41" t="str">
        <f t="shared" si="183"/>
        <v>‎04‎/‎01‎/‎2017</v>
      </c>
    </row>
    <row r="2142" spans="1:12" ht="15.75" thickBot="1" x14ac:dyDescent="0.3">
      <c r="A2142" s="16" t="s">
        <v>621</v>
      </c>
      <c r="H2142" s="41">
        <f t="shared" si="179"/>
        <v>8</v>
      </c>
      <c r="I2142" s="41" t="str">
        <f t="shared" si="180"/>
        <v/>
      </c>
      <c r="J2142" s="41">
        <f t="shared" si="181"/>
        <v>0</v>
      </c>
      <c r="K2142" s="41" t="str">
        <f t="shared" si="182"/>
        <v>erminée</v>
      </c>
      <c r="L2142" s="41" t="str">
        <f t="shared" si="183"/>
        <v/>
      </c>
    </row>
    <row r="2143" spans="1:12" ht="15.75" thickBot="1" x14ac:dyDescent="0.3">
      <c r="A2143" s="17" t="s">
        <v>946</v>
      </c>
      <c r="H2143" s="41">
        <f t="shared" si="179"/>
        <v>93</v>
      </c>
      <c r="I2143" s="41" t="str">
        <f t="shared" si="180"/>
        <v>#00000704</v>
      </c>
      <c r="J2143" s="41">
        <f t="shared" si="181"/>
        <v>9</v>
      </c>
      <c r="K2143" s="41" t="str">
        <f t="shared" si="182"/>
        <v xml:space="preserve">‎04‎/‎01‎/‎2017, ‎10‎:‎50‎:‎39 mathias hereau mathias.hereau@actemium.com 1 €35.20 </v>
      </c>
      <c r="L2143" s="41" t="str">
        <f t="shared" si="183"/>
        <v>‎04‎/‎01‎/‎2017</v>
      </c>
    </row>
    <row r="2144" spans="1:12" ht="15.75" thickBot="1" x14ac:dyDescent="0.3">
      <c r="A2144" s="16" t="s">
        <v>621</v>
      </c>
      <c r="H2144" s="41">
        <f t="shared" si="179"/>
        <v>8</v>
      </c>
      <c r="I2144" s="41" t="str">
        <f t="shared" si="180"/>
        <v/>
      </c>
      <c r="J2144" s="41">
        <f t="shared" si="181"/>
        <v>0</v>
      </c>
      <c r="K2144" s="41" t="str">
        <f t="shared" si="182"/>
        <v>erminée</v>
      </c>
      <c r="L2144" s="41" t="str">
        <f t="shared" si="183"/>
        <v/>
      </c>
    </row>
    <row r="2145" spans="1:12" ht="15.75" thickBot="1" x14ac:dyDescent="0.3">
      <c r="A2145" s="17" t="s">
        <v>947</v>
      </c>
      <c r="H2145" s="41">
        <f t="shared" si="179"/>
        <v>105</v>
      </c>
      <c r="I2145" s="41" t="str">
        <f t="shared" si="180"/>
        <v>#00000703</v>
      </c>
      <c r="J2145" s="41">
        <f t="shared" si="181"/>
        <v>9</v>
      </c>
      <c r="K2145" s="41" t="str">
        <f t="shared" si="182"/>
        <v xml:space="preserve">‎03‎/‎01‎/‎2017, ‎13‎:‎45‎:‎59 alexandre sirbulescu alexandre.sirbulescu@actemium.com 1 €35.20 </v>
      </c>
      <c r="L2145" s="41" t="str">
        <f t="shared" si="183"/>
        <v>‎03‎/‎01‎/‎2017</v>
      </c>
    </row>
    <row r="2146" spans="1:12" ht="15.75" thickBot="1" x14ac:dyDescent="0.3">
      <c r="A2146" s="16" t="s">
        <v>621</v>
      </c>
      <c r="H2146" s="41">
        <f t="shared" si="179"/>
        <v>8</v>
      </c>
      <c r="I2146" s="41" t="str">
        <f t="shared" si="180"/>
        <v/>
      </c>
      <c r="J2146" s="41">
        <f t="shared" si="181"/>
        <v>0</v>
      </c>
      <c r="K2146" s="41" t="str">
        <f t="shared" si="182"/>
        <v>erminée</v>
      </c>
      <c r="L2146" s="41" t="str">
        <f t="shared" si="183"/>
        <v/>
      </c>
    </row>
    <row r="2147" spans="1:12" ht="15.75" thickBot="1" x14ac:dyDescent="0.3">
      <c r="A2147" s="17" t="s">
        <v>948</v>
      </c>
      <c r="H2147" s="41">
        <f t="shared" si="179"/>
        <v>97</v>
      </c>
      <c r="I2147" s="41" t="str">
        <f t="shared" si="180"/>
        <v>#00000702</v>
      </c>
      <c r="J2147" s="41">
        <f t="shared" si="181"/>
        <v>9</v>
      </c>
      <c r="K2147" s="41" t="str">
        <f t="shared" si="182"/>
        <v xml:space="preserve">‎03‎/‎01‎/‎2017, ‎09‎:‎35‎:‎09 stephane mirouze stephane.mirouze@actemium.com 1 €37.10 </v>
      </c>
      <c r="L2147" s="41" t="str">
        <f t="shared" si="183"/>
        <v>‎03‎/‎01‎/‎2017</v>
      </c>
    </row>
    <row r="2148" spans="1:12" ht="15.75" thickBot="1" x14ac:dyDescent="0.3">
      <c r="A2148" s="16" t="s">
        <v>621</v>
      </c>
      <c r="H2148" s="41">
        <f t="shared" si="179"/>
        <v>8</v>
      </c>
      <c r="I2148" s="41" t="str">
        <f t="shared" si="180"/>
        <v/>
      </c>
      <c r="J2148" s="41">
        <f t="shared" si="181"/>
        <v>0</v>
      </c>
      <c r="K2148" s="41" t="str">
        <f t="shared" si="182"/>
        <v>erminée</v>
      </c>
      <c r="L2148" s="41" t="str">
        <f t="shared" si="183"/>
        <v/>
      </c>
    </row>
    <row r="2149" spans="1:12" ht="15.75" thickBot="1" x14ac:dyDescent="0.3">
      <c r="A2149" s="17" t="s">
        <v>949</v>
      </c>
      <c r="H2149" s="41">
        <f t="shared" si="179"/>
        <v>105</v>
      </c>
      <c r="I2149" s="41" t="str">
        <f t="shared" si="180"/>
        <v>#00000701</v>
      </c>
      <c r="J2149" s="41">
        <f t="shared" si="181"/>
        <v>9</v>
      </c>
      <c r="K2149" s="41" t="str">
        <f t="shared" si="182"/>
        <v xml:space="preserve">‎28‎/‎12‎/‎2016, ‎15‎:‎27‎:‎12 alexandre sirbulescu alexandre.sirbulescu@actemium.com 1 €44.60 </v>
      </c>
      <c r="L2149" s="41" t="str">
        <f t="shared" si="183"/>
        <v>‎28‎/‎12‎/‎2016</v>
      </c>
    </row>
    <row r="2150" spans="1:12" ht="15.75" thickBot="1" x14ac:dyDescent="0.3">
      <c r="A2150" s="16" t="s">
        <v>621</v>
      </c>
      <c r="H2150" s="41">
        <f t="shared" si="179"/>
        <v>8</v>
      </c>
      <c r="I2150" s="41" t="str">
        <f t="shared" si="180"/>
        <v/>
      </c>
      <c r="J2150" s="41">
        <f t="shared" si="181"/>
        <v>0</v>
      </c>
      <c r="K2150" s="41" t="str">
        <f t="shared" si="182"/>
        <v>erminée</v>
      </c>
      <c r="L2150" s="41" t="str">
        <f t="shared" si="183"/>
        <v/>
      </c>
    </row>
    <row r="2151" spans="1:12" ht="15.75" thickBot="1" x14ac:dyDescent="0.3">
      <c r="A2151" s="17" t="s">
        <v>950</v>
      </c>
      <c r="H2151" s="41">
        <f t="shared" si="179"/>
        <v>105</v>
      </c>
      <c r="I2151" s="41" t="str">
        <f t="shared" si="180"/>
        <v>#00000700</v>
      </c>
      <c r="J2151" s="41">
        <f t="shared" si="181"/>
        <v>9</v>
      </c>
      <c r="K2151" s="41" t="str">
        <f t="shared" si="182"/>
        <v xml:space="preserve">‎28‎/‎12‎/‎2016, ‎14‎:‎31‎:‎10 alexandre sirbulescu alexandre.sirbulescu@actemium.com 4 €85.63 </v>
      </c>
      <c r="L2151" s="41" t="str">
        <f t="shared" si="183"/>
        <v>‎28‎/‎12‎/‎2016</v>
      </c>
    </row>
    <row r="2152" spans="1:12" ht="15.75" thickBot="1" x14ac:dyDescent="0.3">
      <c r="A2152" s="16" t="s">
        <v>621</v>
      </c>
      <c r="H2152" s="41">
        <f t="shared" si="179"/>
        <v>8</v>
      </c>
      <c r="I2152" s="41" t="str">
        <f t="shared" si="180"/>
        <v/>
      </c>
      <c r="J2152" s="41">
        <f t="shared" si="181"/>
        <v>0</v>
      </c>
      <c r="K2152" s="41" t="str">
        <f t="shared" si="182"/>
        <v>erminée</v>
      </c>
      <c r="L2152" s="41" t="str">
        <f t="shared" si="183"/>
        <v/>
      </c>
    </row>
    <row r="2153" spans="1:12" ht="15.75" thickBot="1" x14ac:dyDescent="0.3">
      <c r="A2153" s="17" t="s">
        <v>951</v>
      </c>
      <c r="H2153" s="41">
        <f t="shared" si="179"/>
        <v>90</v>
      </c>
      <c r="I2153" s="41" t="str">
        <f t="shared" si="180"/>
        <v>#00000699</v>
      </c>
      <c r="J2153" s="41">
        <f t="shared" si="181"/>
        <v>9</v>
      </c>
      <c r="K2153" s="41" t="str">
        <f t="shared" si="182"/>
        <v xml:space="preserve">‎23‎/‎12‎/‎2016, ‎10‎:‎33‎:‎32 Benoit GREIN vincent.pascal@actemium.com 4 €0.00 </v>
      </c>
      <c r="L2153" s="41" t="str">
        <f t="shared" si="183"/>
        <v>‎23‎/‎12‎/‎2016</v>
      </c>
    </row>
    <row r="2154" spans="1:12" ht="15.75" thickBot="1" x14ac:dyDescent="0.3">
      <c r="A2154" s="16" t="s">
        <v>621</v>
      </c>
      <c r="H2154" s="41">
        <f t="shared" si="179"/>
        <v>8</v>
      </c>
      <c r="I2154" s="41" t="str">
        <f t="shared" si="180"/>
        <v/>
      </c>
      <c r="J2154" s="41">
        <f t="shared" si="181"/>
        <v>0</v>
      </c>
      <c r="K2154" s="41" t="str">
        <f t="shared" si="182"/>
        <v>erminée</v>
      </c>
      <c r="L2154" s="41" t="str">
        <f t="shared" si="183"/>
        <v/>
      </c>
    </row>
    <row r="2155" spans="1:12" ht="15.75" thickBot="1" x14ac:dyDescent="0.3">
      <c r="A2155" s="17" t="s">
        <v>952</v>
      </c>
      <c r="H2155" s="41">
        <f t="shared" si="179"/>
        <v>99</v>
      </c>
      <c r="I2155" s="41" t="str">
        <f t="shared" si="180"/>
        <v>#00000698</v>
      </c>
      <c r="J2155" s="41">
        <f t="shared" si="181"/>
        <v>9</v>
      </c>
      <c r="K2155" s="41" t="str">
        <f t="shared" si="182"/>
        <v xml:space="preserve">‎22‎/‎12‎/‎2016, ‎11‎:‎07‎:‎57 Mathieu Cantonnet mathieu.cantonnet@actemium.com 1 €48.68 </v>
      </c>
      <c r="L2155" s="41" t="str">
        <f t="shared" si="183"/>
        <v>‎22‎/‎12‎/‎2016</v>
      </c>
    </row>
    <row r="2156" spans="1:12" ht="15.75" thickBot="1" x14ac:dyDescent="0.3">
      <c r="A2156" s="16" t="s">
        <v>621</v>
      </c>
      <c r="H2156" s="41">
        <f t="shared" si="179"/>
        <v>8</v>
      </c>
      <c r="I2156" s="41" t="str">
        <f t="shared" si="180"/>
        <v/>
      </c>
      <c r="J2156" s="41">
        <f t="shared" si="181"/>
        <v>0</v>
      </c>
      <c r="K2156" s="41" t="str">
        <f t="shared" si="182"/>
        <v>erminée</v>
      </c>
      <c r="L2156" s="41" t="str">
        <f t="shared" si="183"/>
        <v/>
      </c>
    </row>
    <row r="2157" spans="1:12" ht="15.75" thickBot="1" x14ac:dyDescent="0.3">
      <c r="A2157" s="17" t="s">
        <v>953</v>
      </c>
      <c r="H2157" s="41">
        <f t="shared" si="179"/>
        <v>102</v>
      </c>
      <c r="I2157" s="41" t="str">
        <f t="shared" si="180"/>
        <v>#00000697</v>
      </c>
      <c r="J2157" s="41">
        <f t="shared" si="181"/>
        <v>9</v>
      </c>
      <c r="K2157" s="41" t="str">
        <f t="shared" si="182"/>
        <v xml:space="preserve">‎22‎/‎12‎/‎2016, ‎09‎:‎43‎:‎46 CHRISTOPHE GRANIER alexandre.mourembles@actemium.com 2 €0.00 </v>
      </c>
      <c r="L2157" s="41" t="str">
        <f t="shared" si="183"/>
        <v>‎22‎/‎12‎/‎2016</v>
      </c>
    </row>
    <row r="2158" spans="1:12" ht="15.75" thickBot="1" x14ac:dyDescent="0.3">
      <c r="A2158" s="16" t="s">
        <v>621</v>
      </c>
      <c r="H2158" s="41">
        <f t="shared" si="179"/>
        <v>8</v>
      </c>
      <c r="I2158" s="41" t="str">
        <f t="shared" si="180"/>
        <v/>
      </c>
      <c r="J2158" s="41">
        <f t="shared" si="181"/>
        <v>0</v>
      </c>
      <c r="K2158" s="41" t="str">
        <f t="shared" si="182"/>
        <v>erminée</v>
      </c>
      <c r="L2158" s="41" t="str">
        <f t="shared" si="183"/>
        <v/>
      </c>
    </row>
    <row r="2159" spans="1:12" ht="15.75" thickBot="1" x14ac:dyDescent="0.3">
      <c r="A2159" s="17" t="s">
        <v>954</v>
      </c>
      <c r="H2159" s="41">
        <f t="shared" si="179"/>
        <v>91</v>
      </c>
      <c r="I2159" s="41" t="str">
        <f t="shared" si="180"/>
        <v>#00000696</v>
      </c>
      <c r="J2159" s="41">
        <f t="shared" si="181"/>
        <v>9</v>
      </c>
      <c r="K2159" s="41" t="str">
        <f t="shared" si="182"/>
        <v xml:space="preserve">‎22‎/‎12‎/‎2016, ‎08‎:‎24‎:‎03 Jean Luc CEBE jean-luc.cebe@actemium.com 1 €35.20 </v>
      </c>
      <c r="L2159" s="41" t="str">
        <f t="shared" si="183"/>
        <v>‎22‎/‎12‎/‎2016</v>
      </c>
    </row>
    <row r="2160" spans="1:12" ht="15.75" thickBot="1" x14ac:dyDescent="0.3">
      <c r="A2160" s="16" t="s">
        <v>621</v>
      </c>
      <c r="H2160" s="41">
        <f t="shared" si="179"/>
        <v>8</v>
      </c>
      <c r="I2160" s="41" t="str">
        <f t="shared" si="180"/>
        <v/>
      </c>
      <c r="J2160" s="41">
        <f t="shared" si="181"/>
        <v>0</v>
      </c>
      <c r="K2160" s="41" t="str">
        <f t="shared" si="182"/>
        <v>erminée</v>
      </c>
      <c r="L2160" s="41" t="str">
        <f t="shared" si="183"/>
        <v/>
      </c>
    </row>
    <row r="2161" spans="1:12" ht="15.75" thickBot="1" x14ac:dyDescent="0.3">
      <c r="A2161" s="17" t="s">
        <v>955</v>
      </c>
      <c r="H2161" s="41">
        <f t="shared" si="179"/>
        <v>90</v>
      </c>
      <c r="I2161" s="41" t="str">
        <f t="shared" si="180"/>
        <v>#00000695</v>
      </c>
      <c r="J2161" s="41">
        <f t="shared" si="181"/>
        <v>9</v>
      </c>
      <c r="K2161" s="41" t="str">
        <f t="shared" si="182"/>
        <v xml:space="preserve">‎22‎/‎12‎/‎2016, ‎08‎:‎22‎:‎38 Jean Luc CEBE jean-luc.cebe@actemium.com 5 €0.00 </v>
      </c>
      <c r="L2161" s="41" t="str">
        <f t="shared" si="183"/>
        <v>‎22‎/‎12‎/‎2016</v>
      </c>
    </row>
    <row r="2162" spans="1:12" ht="15.75" thickBot="1" x14ac:dyDescent="0.3">
      <c r="A2162" s="16" t="s">
        <v>621</v>
      </c>
      <c r="H2162" s="41">
        <f t="shared" si="179"/>
        <v>8</v>
      </c>
      <c r="I2162" s="41" t="str">
        <f t="shared" si="180"/>
        <v/>
      </c>
      <c r="J2162" s="41">
        <f t="shared" si="181"/>
        <v>0</v>
      </c>
      <c r="K2162" s="41" t="str">
        <f t="shared" si="182"/>
        <v>erminée</v>
      </c>
      <c r="L2162" s="41" t="str">
        <f t="shared" si="183"/>
        <v/>
      </c>
    </row>
    <row r="2163" spans="1:12" ht="15.75" thickBot="1" x14ac:dyDescent="0.3">
      <c r="A2163" s="17" t="s">
        <v>956</v>
      </c>
      <c r="H2163" s="41">
        <f t="shared" si="179"/>
        <v>98</v>
      </c>
      <c r="I2163" s="41" t="str">
        <f t="shared" si="180"/>
        <v>#00000694</v>
      </c>
      <c r="J2163" s="41">
        <f t="shared" si="181"/>
        <v>9</v>
      </c>
      <c r="K2163" s="41" t="str">
        <f t="shared" si="182"/>
        <v xml:space="preserve">‎21‎/‎12‎/‎2016, ‎13‎:‎34‎:‎56 lelia boscolo lelia.boscolo.external@airbus.com 1 €89.64 </v>
      </c>
      <c r="L2163" s="41" t="str">
        <f t="shared" si="183"/>
        <v>‎21‎/‎12‎/‎2016</v>
      </c>
    </row>
    <row r="2164" spans="1:12" ht="15.75" thickBot="1" x14ac:dyDescent="0.3">
      <c r="A2164" s="16" t="s">
        <v>621</v>
      </c>
      <c r="H2164" s="41">
        <f t="shared" si="179"/>
        <v>8</v>
      </c>
      <c r="I2164" s="41" t="str">
        <f t="shared" si="180"/>
        <v/>
      </c>
      <c r="J2164" s="41">
        <f t="shared" si="181"/>
        <v>0</v>
      </c>
      <c r="K2164" s="41" t="str">
        <f t="shared" si="182"/>
        <v>erminée</v>
      </c>
      <c r="L2164" s="41" t="str">
        <f t="shared" si="183"/>
        <v/>
      </c>
    </row>
    <row r="2165" spans="1:12" ht="15.75" thickBot="1" x14ac:dyDescent="0.3">
      <c r="A2165" s="17" t="s">
        <v>957</v>
      </c>
      <c r="H2165" s="41">
        <f t="shared" si="179"/>
        <v>93</v>
      </c>
      <c r="I2165" s="41" t="str">
        <f t="shared" si="180"/>
        <v>#00000690</v>
      </c>
      <c r="J2165" s="41">
        <f t="shared" si="181"/>
        <v>9</v>
      </c>
      <c r="K2165" s="41" t="str">
        <f t="shared" si="182"/>
        <v xml:space="preserve">‎21‎/‎12‎/‎2016, ‎08‎:‎35‎:‎07 julien paumard julien.paumard@actemium.com 2 €86.62 </v>
      </c>
      <c r="L2165" s="41" t="str">
        <f t="shared" si="183"/>
        <v>‎21‎/‎12‎/‎2016</v>
      </c>
    </row>
    <row r="2166" spans="1:12" ht="15.75" thickBot="1" x14ac:dyDescent="0.3">
      <c r="A2166" s="16" t="s">
        <v>621</v>
      </c>
      <c r="H2166" s="41">
        <f t="shared" si="179"/>
        <v>8</v>
      </c>
      <c r="I2166" s="41" t="str">
        <f t="shared" si="180"/>
        <v/>
      </c>
      <c r="J2166" s="41">
        <f t="shared" si="181"/>
        <v>0</v>
      </c>
      <c r="K2166" s="41" t="str">
        <f t="shared" si="182"/>
        <v>erminée</v>
      </c>
      <c r="L2166" s="41" t="str">
        <f t="shared" si="183"/>
        <v/>
      </c>
    </row>
    <row r="2167" spans="1:12" ht="15.75" thickBot="1" x14ac:dyDescent="0.3">
      <c r="A2167" s="17" t="s">
        <v>958</v>
      </c>
      <c r="H2167" s="41">
        <f t="shared" si="179"/>
        <v>97</v>
      </c>
      <c r="I2167" s="41" t="str">
        <f t="shared" si="180"/>
        <v>#00000689</v>
      </c>
      <c r="J2167" s="41">
        <f t="shared" si="181"/>
        <v>9</v>
      </c>
      <c r="K2167" s="41" t="str">
        <f t="shared" si="182"/>
        <v xml:space="preserve">‎20‎/‎12‎/‎2016, ‎08‎:‎44‎:‎46 vincent davantes vincent.davantes@actemium.com 2 €46.56 </v>
      </c>
      <c r="L2167" s="41" t="str">
        <f t="shared" si="183"/>
        <v>‎20‎/‎12‎/‎2016</v>
      </c>
    </row>
    <row r="2168" spans="1:12" ht="15.75" thickBot="1" x14ac:dyDescent="0.3">
      <c r="A2168" s="16" t="s">
        <v>621</v>
      </c>
      <c r="H2168" s="41">
        <f t="shared" si="179"/>
        <v>8</v>
      </c>
      <c r="I2168" s="41" t="str">
        <f t="shared" si="180"/>
        <v/>
      </c>
      <c r="J2168" s="41">
        <f t="shared" si="181"/>
        <v>0</v>
      </c>
      <c r="K2168" s="41" t="str">
        <f t="shared" si="182"/>
        <v>erminée</v>
      </c>
      <c r="L2168" s="41" t="str">
        <f t="shared" si="183"/>
        <v/>
      </c>
    </row>
    <row r="2169" spans="1:12" ht="15.75" thickBot="1" x14ac:dyDescent="0.3">
      <c r="A2169" s="17" t="s">
        <v>959</v>
      </c>
      <c r="H2169" s="41">
        <f t="shared" si="179"/>
        <v>105</v>
      </c>
      <c r="I2169" s="41" t="str">
        <f t="shared" si="180"/>
        <v>#00000687</v>
      </c>
      <c r="J2169" s="41">
        <f t="shared" si="181"/>
        <v>9</v>
      </c>
      <c r="K2169" s="41" t="str">
        <f t="shared" si="182"/>
        <v xml:space="preserve">‎20‎/‎12‎/‎2016, ‎08‎:‎36‎:‎05 alexandre sirbulescu alexandre.sirbulescu@actemium.com 1 €45.67 </v>
      </c>
      <c r="L2169" s="41" t="str">
        <f t="shared" si="183"/>
        <v>‎20‎/‎12‎/‎2016</v>
      </c>
    </row>
    <row r="2170" spans="1:12" ht="15.75" thickBot="1" x14ac:dyDescent="0.3">
      <c r="A2170" s="16" t="s">
        <v>621</v>
      </c>
      <c r="H2170" s="41">
        <f t="shared" si="179"/>
        <v>8</v>
      </c>
      <c r="I2170" s="41" t="str">
        <f t="shared" si="180"/>
        <v/>
      </c>
      <c r="J2170" s="41">
        <f t="shared" si="181"/>
        <v>0</v>
      </c>
      <c r="K2170" s="41" t="str">
        <f t="shared" si="182"/>
        <v>erminée</v>
      </c>
      <c r="L2170" s="41" t="str">
        <f t="shared" si="183"/>
        <v/>
      </c>
    </row>
    <row r="2171" spans="1:12" ht="15.75" thickBot="1" x14ac:dyDescent="0.3">
      <c r="A2171" s="17" t="s">
        <v>960</v>
      </c>
      <c r="H2171" s="41">
        <f t="shared" si="179"/>
        <v>99</v>
      </c>
      <c r="I2171" s="41" t="str">
        <f t="shared" si="180"/>
        <v>#00000686</v>
      </c>
      <c r="J2171" s="41">
        <f t="shared" si="181"/>
        <v>9</v>
      </c>
      <c r="K2171" s="41" t="str">
        <f t="shared" si="182"/>
        <v xml:space="preserve">‎19‎/‎12‎/‎2016, ‎16‎:‎30‎:‎06 mathieu Cantonnet mathieu.cantonnet@actemium.com 1 €12.17 </v>
      </c>
      <c r="L2171" s="41" t="str">
        <f t="shared" si="183"/>
        <v>‎19‎/‎12‎/‎2016</v>
      </c>
    </row>
    <row r="2172" spans="1:12" ht="15.75" thickBot="1" x14ac:dyDescent="0.3">
      <c r="A2172" s="16" t="s">
        <v>621</v>
      </c>
      <c r="H2172" s="41">
        <f t="shared" si="179"/>
        <v>8</v>
      </c>
      <c r="I2172" s="41" t="str">
        <f t="shared" si="180"/>
        <v/>
      </c>
      <c r="J2172" s="41">
        <f t="shared" si="181"/>
        <v>0</v>
      </c>
      <c r="K2172" s="41" t="str">
        <f t="shared" si="182"/>
        <v>erminée</v>
      </c>
      <c r="L2172" s="41" t="str">
        <f t="shared" si="183"/>
        <v/>
      </c>
    </row>
    <row r="2173" spans="1:12" ht="15.75" thickBot="1" x14ac:dyDescent="0.3">
      <c r="A2173" s="17" t="s">
        <v>961</v>
      </c>
      <c r="H2173" s="41">
        <f t="shared" si="179"/>
        <v>94</v>
      </c>
      <c r="I2173" s="41" t="str">
        <f t="shared" si="180"/>
        <v>#00000685</v>
      </c>
      <c r="J2173" s="41">
        <f t="shared" si="181"/>
        <v>9</v>
      </c>
      <c r="K2173" s="41" t="str">
        <f t="shared" si="182"/>
        <v xml:space="preserve">‎19‎/‎12‎/‎2016, ‎13‎:‎41‎:‎49 Vincent Davantes vincent.davantes@gmail.com 2 €46.56 </v>
      </c>
      <c r="L2173" s="41" t="str">
        <f t="shared" si="183"/>
        <v>‎19‎/‎12‎/‎2016</v>
      </c>
    </row>
    <row r="2174" spans="1:12" ht="15.75" thickBot="1" x14ac:dyDescent="0.3">
      <c r="A2174" s="16" t="s">
        <v>621</v>
      </c>
      <c r="H2174" s="41">
        <f t="shared" si="179"/>
        <v>8</v>
      </c>
      <c r="I2174" s="41" t="str">
        <f t="shared" si="180"/>
        <v/>
      </c>
      <c r="J2174" s="41">
        <f t="shared" si="181"/>
        <v>0</v>
      </c>
      <c r="K2174" s="41" t="str">
        <f t="shared" si="182"/>
        <v>erminée</v>
      </c>
      <c r="L2174" s="41" t="str">
        <f t="shared" si="183"/>
        <v/>
      </c>
    </row>
    <row r="2175" spans="1:12" ht="15.75" thickBot="1" x14ac:dyDescent="0.3">
      <c r="A2175" s="17" t="s">
        <v>962</v>
      </c>
      <c r="H2175" s="41">
        <f t="shared" si="179"/>
        <v>93</v>
      </c>
      <c r="I2175" s="41" t="str">
        <f t="shared" si="180"/>
        <v>#00000684</v>
      </c>
      <c r="J2175" s="41">
        <f t="shared" si="181"/>
        <v>9</v>
      </c>
      <c r="K2175" s="41" t="str">
        <f t="shared" si="182"/>
        <v xml:space="preserve">‎19‎/‎12‎/‎2016, ‎09‎:‎25‎:‎37 Romain Vergnes romain.vergnes@actemium.com 1 €29.89 </v>
      </c>
      <c r="L2175" s="41" t="str">
        <f t="shared" si="183"/>
        <v>‎19‎/‎12‎/‎2016</v>
      </c>
    </row>
    <row r="2176" spans="1:12" ht="15.75" thickBot="1" x14ac:dyDescent="0.3">
      <c r="A2176" s="16" t="s">
        <v>621</v>
      </c>
      <c r="H2176" s="41">
        <f t="shared" si="179"/>
        <v>8</v>
      </c>
      <c r="I2176" s="41" t="str">
        <f t="shared" si="180"/>
        <v/>
      </c>
      <c r="J2176" s="41">
        <f t="shared" si="181"/>
        <v>0</v>
      </c>
      <c r="K2176" s="41" t="str">
        <f t="shared" si="182"/>
        <v>erminée</v>
      </c>
      <c r="L2176" s="41" t="str">
        <f t="shared" si="183"/>
        <v/>
      </c>
    </row>
    <row r="2177" spans="1:12" ht="15.75" thickBot="1" x14ac:dyDescent="0.3">
      <c r="A2177" s="17" t="s">
        <v>963</v>
      </c>
      <c r="H2177" s="41">
        <f t="shared" si="179"/>
        <v>94</v>
      </c>
      <c r="I2177" s="41" t="str">
        <f t="shared" si="180"/>
        <v>#00000683</v>
      </c>
      <c r="J2177" s="41">
        <f t="shared" si="181"/>
        <v>9</v>
      </c>
      <c r="K2177" s="41" t="str">
        <f t="shared" si="182"/>
        <v xml:space="preserve">‎19‎/‎12‎/‎2016, ‎08‎:‎57‎:‎03 Romain VERGNES romain.vergnes@actemium.com 2 €775.80 </v>
      </c>
      <c r="L2177" s="41" t="str">
        <f t="shared" si="183"/>
        <v>‎19‎/‎12‎/‎2016</v>
      </c>
    </row>
    <row r="2178" spans="1:12" ht="15.75" thickBot="1" x14ac:dyDescent="0.3">
      <c r="A2178" s="16" t="s">
        <v>621</v>
      </c>
      <c r="H2178" s="41">
        <f t="shared" si="179"/>
        <v>8</v>
      </c>
      <c r="I2178" s="41" t="str">
        <f t="shared" si="180"/>
        <v/>
      </c>
      <c r="J2178" s="41">
        <f t="shared" si="181"/>
        <v>0</v>
      </c>
      <c r="K2178" s="41" t="str">
        <f t="shared" si="182"/>
        <v>erminée</v>
      </c>
      <c r="L2178" s="41" t="str">
        <f t="shared" si="183"/>
        <v/>
      </c>
    </row>
    <row r="2179" spans="1:12" ht="15.75" thickBot="1" x14ac:dyDescent="0.3">
      <c r="A2179" s="17" t="s">
        <v>964</v>
      </c>
      <c r="H2179" s="41">
        <f t="shared" si="179"/>
        <v>95</v>
      </c>
      <c r="I2179" s="41" t="str">
        <f t="shared" si="180"/>
        <v>#00000682</v>
      </c>
      <c r="J2179" s="41">
        <f t="shared" si="181"/>
        <v>9</v>
      </c>
      <c r="K2179" s="41" t="str">
        <f t="shared" si="182"/>
        <v xml:space="preserve">‎16‎/‎12‎/‎2016, ‎10‎:‎38‎:‎16 Stephane Delmas maintenance.dga@actemium.com 8 €73.96 </v>
      </c>
      <c r="L2179" s="41" t="str">
        <f t="shared" si="183"/>
        <v>‎16‎/‎12‎/‎2016</v>
      </c>
    </row>
    <row r="2180" spans="1:12" ht="15.75" thickBot="1" x14ac:dyDescent="0.3">
      <c r="A2180" s="16" t="s">
        <v>621</v>
      </c>
      <c r="H2180" s="41">
        <f t="shared" si="179"/>
        <v>8</v>
      </c>
      <c r="I2180" s="41" t="str">
        <f t="shared" si="180"/>
        <v/>
      </c>
      <c r="J2180" s="41">
        <f t="shared" si="181"/>
        <v>0</v>
      </c>
      <c r="K2180" s="41" t="str">
        <f t="shared" si="182"/>
        <v>erminée</v>
      </c>
      <c r="L2180" s="41" t="str">
        <f t="shared" si="183"/>
        <v/>
      </c>
    </row>
    <row r="2181" spans="1:12" ht="15.75" thickBot="1" x14ac:dyDescent="0.3">
      <c r="A2181" s="17" t="s">
        <v>965</v>
      </c>
      <c r="H2181" s="41">
        <f t="shared" si="179"/>
        <v>99</v>
      </c>
      <c r="I2181" s="41" t="str">
        <f t="shared" si="180"/>
        <v>#00000681</v>
      </c>
      <c r="J2181" s="41">
        <f t="shared" si="181"/>
        <v>9</v>
      </c>
      <c r="K2181" s="41" t="str">
        <f t="shared" si="182"/>
        <v xml:space="preserve">‎16‎/‎12‎/‎2016, ‎10‎:‎14‎:‎45 william stephens william.stephens@cegelec.com 7 €1,946.30 </v>
      </c>
      <c r="L2181" s="41" t="str">
        <f t="shared" si="183"/>
        <v>‎16‎/‎12‎/‎2016</v>
      </c>
    </row>
    <row r="2182" spans="1:12" ht="15.75" thickBot="1" x14ac:dyDescent="0.3">
      <c r="A2182" s="16" t="s">
        <v>621</v>
      </c>
      <c r="H2182" s="41">
        <f t="shared" si="179"/>
        <v>8</v>
      </c>
      <c r="I2182" s="41" t="str">
        <f t="shared" si="180"/>
        <v/>
      </c>
      <c r="J2182" s="41">
        <f t="shared" si="181"/>
        <v>0</v>
      </c>
      <c r="K2182" s="41" t="str">
        <f t="shared" si="182"/>
        <v>erminée</v>
      </c>
      <c r="L2182" s="41" t="str">
        <f t="shared" si="183"/>
        <v/>
      </c>
    </row>
    <row r="2183" spans="1:12" ht="15.75" thickBot="1" x14ac:dyDescent="0.3">
      <c r="A2183" s="17" t="s">
        <v>966</v>
      </c>
      <c r="H2183" s="41">
        <f t="shared" si="179"/>
        <v>93</v>
      </c>
      <c r="I2183" s="41" t="str">
        <f t="shared" si="180"/>
        <v>#00000680</v>
      </c>
      <c r="J2183" s="41">
        <f t="shared" si="181"/>
        <v>9</v>
      </c>
      <c r="K2183" s="41" t="str">
        <f t="shared" si="182"/>
        <v xml:space="preserve">‎15‎/‎12‎/‎2016, ‎10‎:‎10‎:‎16 Romain VERGNES romain.vergnes@actemium.com 2 €18.95 </v>
      </c>
      <c r="L2183" s="41" t="str">
        <f t="shared" si="183"/>
        <v>‎15‎/‎12‎/‎2016</v>
      </c>
    </row>
    <row r="2184" spans="1:12" ht="15.75" thickBot="1" x14ac:dyDescent="0.3">
      <c r="A2184" s="16" t="s">
        <v>621</v>
      </c>
      <c r="H2184" s="41">
        <f t="shared" si="179"/>
        <v>8</v>
      </c>
      <c r="I2184" s="41" t="str">
        <f t="shared" si="180"/>
        <v/>
      </c>
      <c r="J2184" s="41">
        <f t="shared" si="181"/>
        <v>0</v>
      </c>
      <c r="K2184" s="41" t="str">
        <f t="shared" si="182"/>
        <v>erminée</v>
      </c>
      <c r="L2184" s="41" t="str">
        <f t="shared" si="183"/>
        <v/>
      </c>
    </row>
    <row r="2185" spans="1:12" ht="15.75" thickBot="1" x14ac:dyDescent="0.3">
      <c r="A2185" s="17" t="s">
        <v>967</v>
      </c>
      <c r="H2185" s="41">
        <f t="shared" si="179"/>
        <v>93</v>
      </c>
      <c r="I2185" s="41" t="str">
        <f t="shared" si="180"/>
        <v>#00000679</v>
      </c>
      <c r="J2185" s="41">
        <f t="shared" si="181"/>
        <v>9</v>
      </c>
      <c r="K2185" s="41" t="str">
        <f t="shared" si="182"/>
        <v xml:space="preserve">‎15‎/‎12‎/‎2016, ‎10‎:‎05‎:‎36 Romain VERGNES romain.vergnes@actemium.com 2 €34.15 </v>
      </c>
      <c r="L2185" s="41" t="str">
        <f t="shared" si="183"/>
        <v>‎15‎/‎12‎/‎2016</v>
      </c>
    </row>
    <row r="2186" spans="1:12" ht="15.75" thickBot="1" x14ac:dyDescent="0.3">
      <c r="A2186" s="16" t="s">
        <v>621</v>
      </c>
      <c r="H2186" s="41">
        <f t="shared" si="179"/>
        <v>8</v>
      </c>
      <c r="I2186" s="41" t="str">
        <f t="shared" si="180"/>
        <v/>
      </c>
      <c r="J2186" s="41">
        <f t="shared" si="181"/>
        <v>0</v>
      </c>
      <c r="K2186" s="41" t="str">
        <f t="shared" si="182"/>
        <v>erminée</v>
      </c>
      <c r="L2186" s="41" t="str">
        <f t="shared" si="183"/>
        <v/>
      </c>
    </row>
    <row r="2187" spans="1:12" ht="15.75" thickBot="1" x14ac:dyDescent="0.3">
      <c r="A2187" s="17" t="s">
        <v>968</v>
      </c>
      <c r="H2187" s="41">
        <f t="shared" si="179"/>
        <v>107</v>
      </c>
      <c r="I2187" s="41" t="str">
        <f t="shared" si="180"/>
        <v>#00000678</v>
      </c>
      <c r="J2187" s="41">
        <f t="shared" si="181"/>
        <v>9</v>
      </c>
      <c r="K2187" s="41" t="str">
        <f t="shared" si="182"/>
        <v xml:space="preserve">‎15‎/‎12‎/‎2016, ‎09‎:‎19‎:‎19 eric Sanchez-Clary eric.sanchez-clary.external@airbus.com 1 €0.00 </v>
      </c>
      <c r="L2187" s="41" t="str">
        <f t="shared" si="183"/>
        <v>‎15‎/‎12‎/‎2016</v>
      </c>
    </row>
    <row r="2188" spans="1:12" ht="15.75" thickBot="1" x14ac:dyDescent="0.3">
      <c r="A2188" s="16" t="s">
        <v>621</v>
      </c>
      <c r="H2188" s="41">
        <f t="shared" si="179"/>
        <v>8</v>
      </c>
      <c r="I2188" s="41" t="str">
        <f t="shared" si="180"/>
        <v/>
      </c>
      <c r="J2188" s="41">
        <f t="shared" si="181"/>
        <v>0</v>
      </c>
      <c r="K2188" s="41" t="str">
        <f t="shared" si="182"/>
        <v>erminée</v>
      </c>
      <c r="L2188" s="41" t="str">
        <f t="shared" si="183"/>
        <v/>
      </c>
    </row>
    <row r="2189" spans="1:12" ht="15.75" thickBot="1" x14ac:dyDescent="0.3">
      <c r="A2189" s="17" t="s">
        <v>969</v>
      </c>
      <c r="H2189" s="41">
        <f t="shared" si="179"/>
        <v>97</v>
      </c>
      <c r="I2189" s="41" t="str">
        <f t="shared" si="180"/>
        <v>#00000677</v>
      </c>
      <c r="J2189" s="41">
        <f t="shared" si="181"/>
        <v>9</v>
      </c>
      <c r="K2189" s="41" t="str">
        <f t="shared" si="182"/>
        <v xml:space="preserve">‎14‎/‎12‎/‎2016, ‎09‎:‎24‎:‎36 stephane mirouze stephane.mirouze@actemium.com 2 €27.93 </v>
      </c>
      <c r="L2189" s="41" t="str">
        <f t="shared" si="183"/>
        <v>‎14‎/‎12‎/‎2016</v>
      </c>
    </row>
    <row r="2190" spans="1:12" ht="15.75" thickBot="1" x14ac:dyDescent="0.3">
      <c r="A2190" s="16" t="s">
        <v>621</v>
      </c>
      <c r="H2190" s="41">
        <f t="shared" si="179"/>
        <v>8</v>
      </c>
      <c r="I2190" s="41" t="str">
        <f t="shared" si="180"/>
        <v/>
      </c>
      <c r="J2190" s="41">
        <f t="shared" si="181"/>
        <v>0</v>
      </c>
      <c r="K2190" s="41" t="str">
        <f t="shared" si="182"/>
        <v>erminée</v>
      </c>
      <c r="L2190" s="41" t="str">
        <f t="shared" si="183"/>
        <v/>
      </c>
    </row>
    <row r="2191" spans="1:12" ht="15.75" thickBot="1" x14ac:dyDescent="0.3">
      <c r="A2191" s="17" t="s">
        <v>970</v>
      </c>
      <c r="H2191" s="41">
        <f t="shared" si="179"/>
        <v>94</v>
      </c>
      <c r="I2191" s="41" t="str">
        <f t="shared" si="180"/>
        <v>#00000676</v>
      </c>
      <c r="J2191" s="41">
        <f t="shared" si="181"/>
        <v>9</v>
      </c>
      <c r="K2191" s="41" t="str">
        <f t="shared" si="182"/>
        <v xml:space="preserve">‎14‎/‎12‎/‎2016, ‎08‎:‎31‎:‎10 julien paumard julien.paumard@actemium.com 1 €129.00 </v>
      </c>
      <c r="L2191" s="41" t="str">
        <f t="shared" si="183"/>
        <v>‎14‎/‎12‎/‎2016</v>
      </c>
    </row>
    <row r="2192" spans="1:12" ht="15.75" thickBot="1" x14ac:dyDescent="0.3">
      <c r="A2192" s="16" t="s">
        <v>621</v>
      </c>
      <c r="H2192" s="41">
        <f t="shared" si="179"/>
        <v>8</v>
      </c>
      <c r="I2192" s="41" t="str">
        <f t="shared" si="180"/>
        <v/>
      </c>
      <c r="J2192" s="41">
        <f t="shared" si="181"/>
        <v>0</v>
      </c>
      <c r="K2192" s="41" t="str">
        <f t="shared" si="182"/>
        <v>erminée</v>
      </c>
      <c r="L2192" s="41" t="str">
        <f t="shared" si="183"/>
        <v/>
      </c>
    </row>
    <row r="2193" spans="1:12" ht="15.75" thickBot="1" x14ac:dyDescent="0.3">
      <c r="A2193" s="17" t="s">
        <v>971</v>
      </c>
      <c r="H2193" s="41">
        <f t="shared" si="179"/>
        <v>92</v>
      </c>
      <c r="I2193" s="41" t="str">
        <f t="shared" si="180"/>
        <v>#00000675</v>
      </c>
      <c r="J2193" s="41">
        <f t="shared" si="181"/>
        <v>9</v>
      </c>
      <c r="K2193" s="41" t="str">
        <f t="shared" si="182"/>
        <v xml:space="preserve">‎13‎/‎12‎/‎2016, ‎14‎:‎24‎:‎06 mathias hereau mathias.hereau@actemium.com 1 €0.00 </v>
      </c>
      <c r="L2193" s="41" t="str">
        <f t="shared" si="183"/>
        <v>‎13‎/‎12‎/‎2016</v>
      </c>
    </row>
    <row r="2194" spans="1:12" ht="15.75" thickBot="1" x14ac:dyDescent="0.3">
      <c r="A2194" s="16" t="s">
        <v>621</v>
      </c>
      <c r="H2194" s="41">
        <f t="shared" si="179"/>
        <v>8</v>
      </c>
      <c r="I2194" s="41" t="str">
        <f t="shared" si="180"/>
        <v/>
      </c>
      <c r="J2194" s="41">
        <f t="shared" si="181"/>
        <v>0</v>
      </c>
      <c r="K2194" s="41" t="str">
        <f t="shared" si="182"/>
        <v>erminée</v>
      </c>
      <c r="L2194" s="41" t="str">
        <f t="shared" si="183"/>
        <v/>
      </c>
    </row>
    <row r="2195" spans="1:12" ht="15.75" thickBot="1" x14ac:dyDescent="0.3">
      <c r="A2195" s="17" t="s">
        <v>972</v>
      </c>
      <c r="H2195" s="41">
        <f t="shared" si="179"/>
        <v>96</v>
      </c>
      <c r="I2195" s="41" t="str">
        <f t="shared" si="180"/>
        <v>#00000674</v>
      </c>
      <c r="J2195" s="41">
        <f t="shared" si="181"/>
        <v>9</v>
      </c>
      <c r="K2195" s="41" t="str">
        <f t="shared" si="182"/>
        <v xml:space="preserve">‎13‎/‎12‎/‎2016, ‎14‎:‎15‎:‎53 alexis tamowski alexis.tamowski@actemium.com 2 €239.30 </v>
      </c>
      <c r="L2195" s="41" t="str">
        <f t="shared" si="183"/>
        <v>‎13‎/‎12‎/‎2016</v>
      </c>
    </row>
    <row r="2196" spans="1:12" ht="15.75" thickBot="1" x14ac:dyDescent="0.3">
      <c r="A2196" s="16" t="s">
        <v>621</v>
      </c>
      <c r="H2196" s="41">
        <f t="shared" si="179"/>
        <v>8</v>
      </c>
      <c r="I2196" s="41" t="str">
        <f t="shared" si="180"/>
        <v/>
      </c>
      <c r="J2196" s="41">
        <f t="shared" si="181"/>
        <v>0</v>
      </c>
      <c r="K2196" s="41" t="str">
        <f t="shared" si="182"/>
        <v>erminée</v>
      </c>
      <c r="L2196" s="41" t="str">
        <f t="shared" si="183"/>
        <v/>
      </c>
    </row>
    <row r="2197" spans="1:12" ht="15.75" thickBot="1" x14ac:dyDescent="0.3">
      <c r="A2197" s="17" t="s">
        <v>973</v>
      </c>
      <c r="H2197" s="41">
        <f t="shared" si="179"/>
        <v>92</v>
      </c>
      <c r="I2197" s="41" t="str">
        <f t="shared" si="180"/>
        <v>#00000673</v>
      </c>
      <c r="J2197" s="41">
        <f t="shared" si="181"/>
        <v>9</v>
      </c>
      <c r="K2197" s="41" t="str">
        <f t="shared" si="182"/>
        <v xml:space="preserve">‎13‎/‎12‎/‎2016, ‎11‎:‎16‎:‎46 Romain VERGNES romain.vergnes@actemium.com 1 €0.00 </v>
      </c>
      <c r="L2197" s="41" t="str">
        <f t="shared" si="183"/>
        <v>‎13‎/‎12‎/‎2016</v>
      </c>
    </row>
    <row r="2198" spans="1:12" ht="15.75" thickBot="1" x14ac:dyDescent="0.3">
      <c r="A2198" s="16" t="s">
        <v>621</v>
      </c>
      <c r="H2198" s="41">
        <f t="shared" si="179"/>
        <v>8</v>
      </c>
      <c r="I2198" s="41" t="str">
        <f t="shared" si="180"/>
        <v/>
      </c>
      <c r="J2198" s="41">
        <f t="shared" si="181"/>
        <v>0</v>
      </c>
      <c r="K2198" s="41" t="str">
        <f t="shared" si="182"/>
        <v>erminée</v>
      </c>
      <c r="L2198" s="41" t="str">
        <f t="shared" si="183"/>
        <v/>
      </c>
    </row>
    <row r="2199" spans="1:12" ht="15.75" thickBot="1" x14ac:dyDescent="0.3">
      <c r="A2199" s="17" t="s">
        <v>974</v>
      </c>
      <c r="H2199" s="41">
        <f t="shared" si="179"/>
        <v>93</v>
      </c>
      <c r="I2199" s="41" t="str">
        <f t="shared" si="180"/>
        <v>#00000672</v>
      </c>
      <c r="J2199" s="41">
        <f t="shared" si="181"/>
        <v>9</v>
      </c>
      <c r="K2199" s="41" t="str">
        <f t="shared" si="182"/>
        <v xml:space="preserve">‎13‎/‎12‎/‎2016, ‎08‎:‎44‎:‎51 Romain VERGNES romain.vergnes@actemium.com 1 €31.36 </v>
      </c>
      <c r="L2199" s="41" t="str">
        <f t="shared" si="183"/>
        <v>‎13‎/‎12‎/‎2016</v>
      </c>
    </row>
    <row r="2200" spans="1:12" ht="15.75" thickBot="1" x14ac:dyDescent="0.3">
      <c r="A2200" s="16" t="s">
        <v>621</v>
      </c>
      <c r="H2200" s="41">
        <f t="shared" si="179"/>
        <v>8</v>
      </c>
      <c r="I2200" s="41" t="str">
        <f t="shared" si="180"/>
        <v/>
      </c>
      <c r="J2200" s="41">
        <f t="shared" si="181"/>
        <v>0</v>
      </c>
      <c r="K2200" s="41" t="str">
        <f t="shared" si="182"/>
        <v>erminée</v>
      </c>
      <c r="L2200" s="41" t="str">
        <f t="shared" si="183"/>
        <v/>
      </c>
    </row>
    <row r="2201" spans="1:12" ht="15.75" thickBot="1" x14ac:dyDescent="0.3">
      <c r="A2201" s="17" t="s">
        <v>975</v>
      </c>
      <c r="H2201" s="41">
        <f t="shared" si="179"/>
        <v>94</v>
      </c>
      <c r="I2201" s="41" t="str">
        <f t="shared" si="180"/>
        <v>#00000671</v>
      </c>
      <c r="J2201" s="41">
        <f t="shared" si="181"/>
        <v>9</v>
      </c>
      <c r="K2201" s="41" t="str">
        <f t="shared" si="182"/>
        <v xml:space="preserve">‎12‎/‎12‎/‎2016, ‎11‎:‎01‎:‎07 Vincent PASCAL vincent.pascal@actemium.com 6 €451.12 </v>
      </c>
      <c r="L2201" s="41" t="str">
        <f t="shared" si="183"/>
        <v>‎12‎/‎12‎/‎2016</v>
      </c>
    </row>
    <row r="2202" spans="1:12" ht="15.75" thickBot="1" x14ac:dyDescent="0.3">
      <c r="A2202" s="16" t="s">
        <v>621</v>
      </c>
      <c r="H2202" s="41">
        <f t="shared" si="179"/>
        <v>8</v>
      </c>
      <c r="I2202" s="41" t="str">
        <f t="shared" si="180"/>
        <v/>
      </c>
      <c r="J2202" s="41">
        <f t="shared" si="181"/>
        <v>0</v>
      </c>
      <c r="K2202" s="41" t="str">
        <f t="shared" si="182"/>
        <v>erminée</v>
      </c>
      <c r="L2202" s="41" t="str">
        <f t="shared" si="183"/>
        <v/>
      </c>
    </row>
    <row r="2203" spans="1:12" ht="15.75" thickBot="1" x14ac:dyDescent="0.3">
      <c r="A2203" s="17" t="s">
        <v>976</v>
      </c>
      <c r="H2203" s="41">
        <f t="shared" si="179"/>
        <v>112</v>
      </c>
      <c r="I2203" s="41" t="str">
        <f t="shared" si="180"/>
        <v>#00000670</v>
      </c>
      <c r="J2203" s="41">
        <f t="shared" si="181"/>
        <v>9</v>
      </c>
      <c r="K2203" s="41" t="str">
        <f t="shared" si="182"/>
        <v xml:space="preserve">‎12‎/‎12‎/‎2016, ‎10‎:‎57‎:‎12 eric sanchez-clary eric.sanchez-clary.external@airbus.com 10 €2,111.15 </v>
      </c>
      <c r="L2203" s="41" t="str">
        <f t="shared" si="183"/>
        <v>‎12‎/‎12‎/‎2016</v>
      </c>
    </row>
    <row r="2204" spans="1:12" ht="15.75" thickBot="1" x14ac:dyDescent="0.3">
      <c r="A2204" s="16" t="s">
        <v>621</v>
      </c>
      <c r="H2204" s="41">
        <f t="shared" ref="H2204:H2267" si="184">LEN(A2204)</f>
        <v>8</v>
      </c>
      <c r="I2204" s="41" t="str">
        <f t="shared" ref="I2204:I2267" si="185">IFERROR(MID(A2204,1,FIND(" ",A2204,1)-1),"")</f>
        <v/>
      </c>
      <c r="J2204" s="41">
        <f t="shared" ref="J2204:J2267" si="186">LEN(I2204)</f>
        <v>0</v>
      </c>
      <c r="K2204" s="41" t="str">
        <f t="shared" ref="K2204:K2267" si="187">RIGHT(A2204,H2204-J2204-1)</f>
        <v>erminée</v>
      </c>
      <c r="L2204" s="41" t="str">
        <f t="shared" ref="L2204:L2267" si="188">IFERROR(MID(K2204,1,FIND(",",K2204,1)-1),"")</f>
        <v/>
      </c>
    </row>
    <row r="2205" spans="1:12" ht="15.75" thickBot="1" x14ac:dyDescent="0.3">
      <c r="A2205" s="17" t="s">
        <v>977</v>
      </c>
      <c r="H2205" s="41">
        <f t="shared" si="184"/>
        <v>99</v>
      </c>
      <c r="I2205" s="41" t="str">
        <f t="shared" si="185"/>
        <v>#00000669</v>
      </c>
      <c r="J2205" s="41">
        <f t="shared" si="186"/>
        <v>9</v>
      </c>
      <c r="K2205" s="41" t="str">
        <f t="shared" si="187"/>
        <v xml:space="preserve">‎12‎/‎12‎/‎2016, ‎10‎:‎43‎:‎43 Guillaume Lamiaud guillaume.lamiaud@actemium.com 2 €49.03 </v>
      </c>
      <c r="L2205" s="41" t="str">
        <f t="shared" si="188"/>
        <v>‎12‎/‎12‎/‎2016</v>
      </c>
    </row>
    <row r="2206" spans="1:12" ht="15.75" thickBot="1" x14ac:dyDescent="0.3">
      <c r="A2206" s="16" t="s">
        <v>621</v>
      </c>
      <c r="H2206" s="41">
        <f t="shared" si="184"/>
        <v>8</v>
      </c>
      <c r="I2206" s="41" t="str">
        <f t="shared" si="185"/>
        <v/>
      </c>
      <c r="J2206" s="41">
        <f t="shared" si="186"/>
        <v>0</v>
      </c>
      <c r="K2206" s="41" t="str">
        <f t="shared" si="187"/>
        <v>erminée</v>
      </c>
      <c r="L2206" s="41" t="str">
        <f t="shared" si="188"/>
        <v/>
      </c>
    </row>
    <row r="2207" spans="1:12" ht="15.75" thickBot="1" x14ac:dyDescent="0.3">
      <c r="A2207" s="17" t="s">
        <v>978</v>
      </c>
      <c r="H2207" s="41">
        <f t="shared" si="184"/>
        <v>97</v>
      </c>
      <c r="I2207" s="41" t="str">
        <f t="shared" si="185"/>
        <v>#00000668</v>
      </c>
      <c r="J2207" s="41">
        <f t="shared" si="186"/>
        <v>9</v>
      </c>
      <c r="K2207" s="41" t="str">
        <f t="shared" si="187"/>
        <v xml:space="preserve">‎12‎/‎12‎/‎2016, ‎08‎:‎25‎:‎47 thierry delpech thierry.delpech1@actemium.com 6 €295.02 </v>
      </c>
      <c r="L2207" s="41" t="str">
        <f t="shared" si="188"/>
        <v>‎12‎/‎12‎/‎2016</v>
      </c>
    </row>
    <row r="2208" spans="1:12" ht="15.75" thickBot="1" x14ac:dyDescent="0.3">
      <c r="A2208" s="16" t="s">
        <v>621</v>
      </c>
      <c r="H2208" s="41">
        <f t="shared" si="184"/>
        <v>8</v>
      </c>
      <c r="I2208" s="41" t="str">
        <f t="shared" si="185"/>
        <v/>
      </c>
      <c r="J2208" s="41">
        <f t="shared" si="186"/>
        <v>0</v>
      </c>
      <c r="K2208" s="41" t="str">
        <f t="shared" si="187"/>
        <v>erminée</v>
      </c>
      <c r="L2208" s="41" t="str">
        <f t="shared" si="188"/>
        <v/>
      </c>
    </row>
    <row r="2209" spans="1:12" ht="15.75" thickBot="1" x14ac:dyDescent="0.3">
      <c r="A2209" s="17" t="s">
        <v>979</v>
      </c>
      <c r="H2209" s="41">
        <f t="shared" si="184"/>
        <v>97</v>
      </c>
      <c r="I2209" s="41" t="str">
        <f t="shared" si="185"/>
        <v>#00000667</v>
      </c>
      <c r="J2209" s="41">
        <f t="shared" si="186"/>
        <v>9</v>
      </c>
      <c r="K2209" s="41" t="str">
        <f t="shared" si="187"/>
        <v xml:space="preserve">‎12‎/‎12‎/‎2016, ‎08‎:‎18‎:‎39 tHIERRY DELPECH thierry.delpech1@actemium.com 8 €824.24 </v>
      </c>
      <c r="L2209" s="41" t="str">
        <f t="shared" si="188"/>
        <v>‎12‎/‎12‎/‎2016</v>
      </c>
    </row>
    <row r="2210" spans="1:12" ht="15.75" thickBot="1" x14ac:dyDescent="0.3">
      <c r="A2210" s="16" t="s">
        <v>621</v>
      </c>
      <c r="H2210" s="41">
        <f t="shared" si="184"/>
        <v>8</v>
      </c>
      <c r="I2210" s="41" t="str">
        <f t="shared" si="185"/>
        <v/>
      </c>
      <c r="J2210" s="41">
        <f t="shared" si="186"/>
        <v>0</v>
      </c>
      <c r="K2210" s="41" t="str">
        <f t="shared" si="187"/>
        <v>erminée</v>
      </c>
      <c r="L2210" s="41" t="str">
        <f t="shared" si="188"/>
        <v/>
      </c>
    </row>
    <row r="2211" spans="1:12" ht="15.75" thickBot="1" x14ac:dyDescent="0.3">
      <c r="A2211" s="17" t="s">
        <v>980</v>
      </c>
      <c r="H2211" s="41">
        <f t="shared" si="184"/>
        <v>93</v>
      </c>
      <c r="I2211" s="41" t="str">
        <f t="shared" si="185"/>
        <v>#00000666</v>
      </c>
      <c r="J2211" s="41">
        <f t="shared" si="186"/>
        <v>9</v>
      </c>
      <c r="K2211" s="41" t="str">
        <f t="shared" si="187"/>
        <v xml:space="preserve">‎09‎/‎12‎/‎2016, ‎11‎:‎30‎:‎14 julien paumard julien.paumard@actemium.com 1 €35.20 </v>
      </c>
      <c r="L2211" s="41" t="str">
        <f t="shared" si="188"/>
        <v>‎09‎/‎12‎/‎2016</v>
      </c>
    </row>
    <row r="2212" spans="1:12" ht="15.75" thickBot="1" x14ac:dyDescent="0.3">
      <c r="A2212" s="16" t="s">
        <v>621</v>
      </c>
      <c r="H2212" s="41">
        <f t="shared" si="184"/>
        <v>8</v>
      </c>
      <c r="I2212" s="41" t="str">
        <f t="shared" si="185"/>
        <v/>
      </c>
      <c r="J2212" s="41">
        <f t="shared" si="186"/>
        <v>0</v>
      </c>
      <c r="K2212" s="41" t="str">
        <f t="shared" si="187"/>
        <v>erminée</v>
      </c>
      <c r="L2212" s="41" t="str">
        <f t="shared" si="188"/>
        <v/>
      </c>
    </row>
    <row r="2213" spans="1:12" ht="15.75" thickBot="1" x14ac:dyDescent="0.3">
      <c r="A2213" s="17" t="s">
        <v>981</v>
      </c>
      <c r="H2213" s="41">
        <f t="shared" si="184"/>
        <v>96</v>
      </c>
      <c r="I2213" s="41" t="str">
        <f t="shared" si="185"/>
        <v>#00000665</v>
      </c>
      <c r="J2213" s="41">
        <f t="shared" si="186"/>
        <v>9</v>
      </c>
      <c r="K2213" s="41" t="str">
        <f t="shared" si="187"/>
        <v xml:space="preserve">‎09‎/‎12‎/‎2016, ‎10‎:‎25‎:‎17 alexis tamowski alexis.tamowski@actemium.com 2 €318.30 </v>
      </c>
      <c r="L2213" s="41" t="str">
        <f t="shared" si="188"/>
        <v>‎09‎/‎12‎/‎2016</v>
      </c>
    </row>
    <row r="2214" spans="1:12" ht="15.75" thickBot="1" x14ac:dyDescent="0.3">
      <c r="A2214" s="16" t="s">
        <v>621</v>
      </c>
      <c r="H2214" s="41">
        <f t="shared" si="184"/>
        <v>8</v>
      </c>
      <c r="I2214" s="41" t="str">
        <f t="shared" si="185"/>
        <v/>
      </c>
      <c r="J2214" s="41">
        <f t="shared" si="186"/>
        <v>0</v>
      </c>
      <c r="K2214" s="41" t="str">
        <f t="shared" si="187"/>
        <v>erminée</v>
      </c>
      <c r="L2214" s="41" t="str">
        <f t="shared" si="188"/>
        <v/>
      </c>
    </row>
    <row r="2215" spans="1:12" ht="15.75" thickBot="1" x14ac:dyDescent="0.3">
      <c r="A2215" s="17" t="s">
        <v>982</v>
      </c>
      <c r="H2215" s="41">
        <f t="shared" si="184"/>
        <v>97</v>
      </c>
      <c r="I2215" s="41" t="str">
        <f t="shared" si="185"/>
        <v>#00000664</v>
      </c>
      <c r="J2215" s="41">
        <f t="shared" si="186"/>
        <v>9</v>
      </c>
      <c r="K2215" s="41" t="str">
        <f t="shared" si="187"/>
        <v xml:space="preserve">‎08‎/‎12‎/‎2016, ‎16‎:‎10‎:‎11 lelia boscolo lelia.boscolo.external@airbus.com 2 €0.00 </v>
      </c>
      <c r="L2215" s="41" t="str">
        <f t="shared" si="188"/>
        <v>‎08‎/‎12‎/‎2016</v>
      </c>
    </row>
    <row r="2216" spans="1:12" ht="15.75" thickBot="1" x14ac:dyDescent="0.3">
      <c r="A2216" s="16" t="s">
        <v>621</v>
      </c>
      <c r="H2216" s="41">
        <f t="shared" si="184"/>
        <v>8</v>
      </c>
      <c r="I2216" s="41" t="str">
        <f t="shared" si="185"/>
        <v/>
      </c>
      <c r="J2216" s="41">
        <f t="shared" si="186"/>
        <v>0</v>
      </c>
      <c r="K2216" s="41" t="str">
        <f t="shared" si="187"/>
        <v>erminée</v>
      </c>
      <c r="L2216" s="41" t="str">
        <f t="shared" si="188"/>
        <v/>
      </c>
    </row>
    <row r="2217" spans="1:12" ht="15.75" thickBot="1" x14ac:dyDescent="0.3">
      <c r="A2217" s="17" t="s">
        <v>983</v>
      </c>
      <c r="H2217" s="41">
        <f t="shared" si="184"/>
        <v>92</v>
      </c>
      <c r="I2217" s="41" t="str">
        <f t="shared" si="185"/>
        <v>#00000663</v>
      </c>
      <c r="J2217" s="41">
        <f t="shared" si="186"/>
        <v>9</v>
      </c>
      <c r="K2217" s="41" t="str">
        <f t="shared" si="187"/>
        <v xml:space="preserve">‎08‎/‎12‎/‎2016, ‎14‎:‎24‎:‎29 julien paumard julien.paumard@actemium.com 1 €0.00 </v>
      </c>
      <c r="L2217" s="41" t="str">
        <f t="shared" si="188"/>
        <v>‎08‎/‎12‎/‎2016</v>
      </c>
    </row>
    <row r="2218" spans="1:12" ht="15.75" thickBot="1" x14ac:dyDescent="0.3">
      <c r="A2218" s="16" t="s">
        <v>621</v>
      </c>
      <c r="H2218" s="41">
        <f t="shared" si="184"/>
        <v>8</v>
      </c>
      <c r="I2218" s="41" t="str">
        <f t="shared" si="185"/>
        <v/>
      </c>
      <c r="J2218" s="41">
        <f t="shared" si="186"/>
        <v>0</v>
      </c>
      <c r="K2218" s="41" t="str">
        <f t="shared" si="187"/>
        <v>erminée</v>
      </c>
      <c r="L2218" s="41" t="str">
        <f t="shared" si="188"/>
        <v/>
      </c>
    </row>
    <row r="2219" spans="1:12" ht="15.75" thickBot="1" x14ac:dyDescent="0.3">
      <c r="A2219" s="17" t="s">
        <v>984</v>
      </c>
      <c r="H2219" s="41">
        <f t="shared" si="184"/>
        <v>91</v>
      </c>
      <c r="I2219" s="41" t="str">
        <f t="shared" si="185"/>
        <v>#00000662</v>
      </c>
      <c r="J2219" s="41">
        <f t="shared" si="186"/>
        <v>9</v>
      </c>
      <c r="K2219" s="41" t="str">
        <f t="shared" si="187"/>
        <v xml:space="preserve">‎07‎/‎12‎/‎2016, ‎09‎:‎30‎:‎38 MANUEL MORAIS karine.bedon@actemium.com 1 €104.99 </v>
      </c>
      <c r="L2219" s="41" t="str">
        <f t="shared" si="188"/>
        <v>‎07‎/‎12‎/‎2016</v>
      </c>
    </row>
    <row r="2220" spans="1:12" ht="15.75" thickBot="1" x14ac:dyDescent="0.3">
      <c r="A2220" s="16" t="s">
        <v>621</v>
      </c>
      <c r="H2220" s="41">
        <f t="shared" si="184"/>
        <v>8</v>
      </c>
      <c r="I2220" s="41" t="str">
        <f t="shared" si="185"/>
        <v/>
      </c>
      <c r="J2220" s="41">
        <f t="shared" si="186"/>
        <v>0</v>
      </c>
      <c r="K2220" s="41" t="str">
        <f t="shared" si="187"/>
        <v>erminée</v>
      </c>
      <c r="L2220" s="41" t="str">
        <f t="shared" si="188"/>
        <v/>
      </c>
    </row>
    <row r="2221" spans="1:12" ht="15.75" thickBot="1" x14ac:dyDescent="0.3">
      <c r="A2221" s="17" t="s">
        <v>985</v>
      </c>
      <c r="H2221" s="41">
        <f t="shared" si="184"/>
        <v>90</v>
      </c>
      <c r="I2221" s="41" t="str">
        <f t="shared" si="185"/>
        <v>#00000661</v>
      </c>
      <c r="J2221" s="41">
        <f t="shared" si="186"/>
        <v>9</v>
      </c>
      <c r="K2221" s="41" t="str">
        <f t="shared" si="187"/>
        <v xml:space="preserve">‎06‎/‎12‎/‎2016, ‎17‎:‎09‎:‎19 emilie norroy emilie.norroy@actemium.com 1 €2.75 </v>
      </c>
      <c r="L2221" s="41" t="str">
        <f t="shared" si="188"/>
        <v>‎06‎/‎12‎/‎2016</v>
      </c>
    </row>
    <row r="2222" spans="1:12" ht="15.75" thickBot="1" x14ac:dyDescent="0.3">
      <c r="A2222" s="16" t="s">
        <v>621</v>
      </c>
      <c r="H2222" s="41">
        <f t="shared" si="184"/>
        <v>8</v>
      </c>
      <c r="I2222" s="41" t="str">
        <f t="shared" si="185"/>
        <v/>
      </c>
      <c r="J2222" s="41">
        <f t="shared" si="186"/>
        <v>0</v>
      </c>
      <c r="K2222" s="41" t="str">
        <f t="shared" si="187"/>
        <v>erminée</v>
      </c>
      <c r="L2222" s="41" t="str">
        <f t="shared" si="188"/>
        <v/>
      </c>
    </row>
    <row r="2223" spans="1:12" ht="15.75" thickBot="1" x14ac:dyDescent="0.3">
      <c r="A2223" s="17" t="s">
        <v>986</v>
      </c>
      <c r="H2223" s="41">
        <f t="shared" si="184"/>
        <v>97</v>
      </c>
      <c r="I2223" s="41" t="str">
        <f t="shared" si="185"/>
        <v>#00000660</v>
      </c>
      <c r="J2223" s="41">
        <f t="shared" si="186"/>
        <v>9</v>
      </c>
      <c r="K2223" s="41" t="str">
        <f t="shared" si="187"/>
        <v xml:space="preserve">‎06‎/‎12‎/‎2016, ‎15‎:‎33‎:‎32 stephane mirouze stephane.mirouze@actemium.com 1 €31.36 </v>
      </c>
      <c r="L2223" s="41" t="str">
        <f t="shared" si="188"/>
        <v>‎06‎/‎12‎/‎2016</v>
      </c>
    </row>
    <row r="2224" spans="1:12" ht="15.75" thickBot="1" x14ac:dyDescent="0.3">
      <c r="A2224" s="16" t="s">
        <v>621</v>
      </c>
      <c r="H2224" s="41">
        <f t="shared" si="184"/>
        <v>8</v>
      </c>
      <c r="I2224" s="41" t="str">
        <f t="shared" si="185"/>
        <v/>
      </c>
      <c r="J2224" s="41">
        <f t="shared" si="186"/>
        <v>0</v>
      </c>
      <c r="K2224" s="41" t="str">
        <f t="shared" si="187"/>
        <v>erminée</v>
      </c>
      <c r="L2224" s="41" t="str">
        <f t="shared" si="188"/>
        <v/>
      </c>
    </row>
    <row r="2225" spans="1:12" ht="15.75" thickBot="1" x14ac:dyDescent="0.3">
      <c r="A2225" s="17" t="s">
        <v>987</v>
      </c>
      <c r="H2225" s="41">
        <f t="shared" si="184"/>
        <v>95</v>
      </c>
      <c r="I2225" s="41" t="str">
        <f t="shared" si="185"/>
        <v>#00000659</v>
      </c>
      <c r="J2225" s="41">
        <f t="shared" si="186"/>
        <v>9</v>
      </c>
      <c r="K2225" s="41" t="str">
        <f t="shared" si="187"/>
        <v xml:space="preserve">‎06‎/‎12‎/‎2016, ‎08‎:‎08‎:‎11 alexis TAMOWSKI alexis.tamowski@actemium.com 4 €96.85 </v>
      </c>
      <c r="L2225" s="41" t="str">
        <f t="shared" si="188"/>
        <v>‎06‎/‎12‎/‎2016</v>
      </c>
    </row>
    <row r="2226" spans="1:12" ht="15.75" thickBot="1" x14ac:dyDescent="0.3">
      <c r="A2226" s="16" t="s">
        <v>621</v>
      </c>
      <c r="H2226" s="41">
        <f t="shared" si="184"/>
        <v>8</v>
      </c>
      <c r="I2226" s="41" t="str">
        <f t="shared" si="185"/>
        <v/>
      </c>
      <c r="J2226" s="41">
        <f t="shared" si="186"/>
        <v>0</v>
      </c>
      <c r="K2226" s="41" t="str">
        <f t="shared" si="187"/>
        <v>erminée</v>
      </c>
      <c r="L2226" s="41" t="str">
        <f t="shared" si="188"/>
        <v/>
      </c>
    </row>
    <row r="2227" spans="1:12" ht="15.75" thickBot="1" x14ac:dyDescent="0.3">
      <c r="A2227" s="17" t="s">
        <v>988</v>
      </c>
      <c r="H2227" s="41">
        <f t="shared" si="184"/>
        <v>98</v>
      </c>
      <c r="I2227" s="41" t="str">
        <f t="shared" si="185"/>
        <v>#00000658</v>
      </c>
      <c r="J2227" s="41">
        <f t="shared" si="186"/>
        <v>9</v>
      </c>
      <c r="K2227" s="41" t="str">
        <f t="shared" si="187"/>
        <v xml:space="preserve">‎05‎/‎12‎/‎2016, ‎17‎:‎36‎:‎38 vincent davantes vincent.davantes@actemium.com 6 €178.31 </v>
      </c>
      <c r="L2227" s="41" t="str">
        <f t="shared" si="188"/>
        <v>‎05‎/‎12‎/‎2016</v>
      </c>
    </row>
    <row r="2228" spans="1:12" ht="15.75" thickBot="1" x14ac:dyDescent="0.3">
      <c r="A2228" s="16" t="s">
        <v>621</v>
      </c>
      <c r="H2228" s="41">
        <f t="shared" si="184"/>
        <v>8</v>
      </c>
      <c r="I2228" s="41" t="str">
        <f t="shared" si="185"/>
        <v/>
      </c>
      <c r="J2228" s="41">
        <f t="shared" si="186"/>
        <v>0</v>
      </c>
      <c r="K2228" s="41" t="str">
        <f t="shared" si="187"/>
        <v>erminée</v>
      </c>
      <c r="L2228" s="41" t="str">
        <f t="shared" si="188"/>
        <v/>
      </c>
    </row>
    <row r="2229" spans="1:12" ht="15.75" thickBot="1" x14ac:dyDescent="0.3">
      <c r="A2229" s="17" t="s">
        <v>989</v>
      </c>
      <c r="H2229" s="41">
        <f t="shared" si="184"/>
        <v>97</v>
      </c>
      <c r="I2229" s="41" t="str">
        <f t="shared" si="185"/>
        <v>#00000657</v>
      </c>
      <c r="J2229" s="41">
        <f t="shared" si="186"/>
        <v>9</v>
      </c>
      <c r="K2229" s="41" t="str">
        <f t="shared" si="187"/>
        <v xml:space="preserve">‎05‎/‎12‎/‎2016, ‎15‎:‎26‎:‎20 Tristan Calmelly tristan.calmelly@actemium.com 2 €25.68 </v>
      </c>
      <c r="L2229" s="41" t="str">
        <f t="shared" si="188"/>
        <v>‎05‎/‎12‎/‎2016</v>
      </c>
    </row>
    <row r="2230" spans="1:12" ht="15.75" thickBot="1" x14ac:dyDescent="0.3">
      <c r="A2230" s="16" t="s">
        <v>621</v>
      </c>
      <c r="H2230" s="41">
        <f t="shared" si="184"/>
        <v>8</v>
      </c>
      <c r="I2230" s="41" t="str">
        <f t="shared" si="185"/>
        <v/>
      </c>
      <c r="J2230" s="41">
        <f t="shared" si="186"/>
        <v>0</v>
      </c>
      <c r="K2230" s="41" t="str">
        <f t="shared" si="187"/>
        <v>erminée</v>
      </c>
      <c r="L2230" s="41" t="str">
        <f t="shared" si="188"/>
        <v/>
      </c>
    </row>
    <row r="2231" spans="1:12" ht="15.75" thickBot="1" x14ac:dyDescent="0.3">
      <c r="A2231" s="17" t="s">
        <v>990</v>
      </c>
      <c r="H2231" s="41">
        <f t="shared" si="184"/>
        <v>98</v>
      </c>
      <c r="I2231" s="41" t="str">
        <f t="shared" si="185"/>
        <v>#00000656</v>
      </c>
      <c r="J2231" s="41">
        <f t="shared" si="186"/>
        <v>9</v>
      </c>
      <c r="K2231" s="41" t="str">
        <f t="shared" si="187"/>
        <v xml:space="preserve">‎05‎/‎12‎/‎2016, ‎12‎:‎12‎:‎17 Tristan Calmelly tristan.calmelly@actemium.com 1 €103.20 </v>
      </c>
      <c r="L2231" s="41" t="str">
        <f t="shared" si="188"/>
        <v>‎05‎/‎12‎/‎2016</v>
      </c>
    </row>
    <row r="2232" spans="1:12" ht="15.75" thickBot="1" x14ac:dyDescent="0.3">
      <c r="A2232" s="16" t="s">
        <v>621</v>
      </c>
      <c r="H2232" s="41">
        <f t="shared" si="184"/>
        <v>8</v>
      </c>
      <c r="I2232" s="41" t="str">
        <f t="shared" si="185"/>
        <v/>
      </c>
      <c r="J2232" s="41">
        <f t="shared" si="186"/>
        <v>0</v>
      </c>
      <c r="K2232" s="41" t="str">
        <f t="shared" si="187"/>
        <v>erminée</v>
      </c>
      <c r="L2232" s="41" t="str">
        <f t="shared" si="188"/>
        <v/>
      </c>
    </row>
    <row r="2233" spans="1:12" ht="15.75" thickBot="1" x14ac:dyDescent="0.3">
      <c r="A2233" s="17" t="s">
        <v>991</v>
      </c>
      <c r="H2233" s="41">
        <f t="shared" si="184"/>
        <v>93</v>
      </c>
      <c r="I2233" s="41" t="str">
        <f t="shared" si="185"/>
        <v>#00000655</v>
      </c>
      <c r="J2233" s="41">
        <f t="shared" si="186"/>
        <v>9</v>
      </c>
      <c r="K2233" s="41" t="str">
        <f t="shared" si="187"/>
        <v xml:space="preserve">‎05‎/‎12‎/‎2016, ‎09‎:‎59‎:‎41 romain Vergnes romain.vergnes@actemium.com 1 €28.10 </v>
      </c>
      <c r="L2233" s="41" t="str">
        <f t="shared" si="188"/>
        <v>‎05‎/‎12‎/‎2016</v>
      </c>
    </row>
    <row r="2234" spans="1:12" ht="15.75" thickBot="1" x14ac:dyDescent="0.3">
      <c r="A2234" s="16" t="s">
        <v>621</v>
      </c>
      <c r="H2234" s="41">
        <f t="shared" si="184"/>
        <v>8</v>
      </c>
      <c r="I2234" s="41" t="str">
        <f t="shared" si="185"/>
        <v/>
      </c>
      <c r="J2234" s="41">
        <f t="shared" si="186"/>
        <v>0</v>
      </c>
      <c r="K2234" s="41" t="str">
        <f t="shared" si="187"/>
        <v>erminée</v>
      </c>
      <c r="L2234" s="41" t="str">
        <f t="shared" si="188"/>
        <v/>
      </c>
    </row>
    <row r="2235" spans="1:12" ht="15.75" thickBot="1" x14ac:dyDescent="0.3">
      <c r="A2235" s="17" t="s">
        <v>992</v>
      </c>
      <c r="H2235" s="41">
        <f t="shared" si="184"/>
        <v>94</v>
      </c>
      <c r="I2235" s="41" t="str">
        <f t="shared" si="185"/>
        <v>#00000654</v>
      </c>
      <c r="J2235" s="41">
        <f t="shared" si="186"/>
        <v>9</v>
      </c>
      <c r="K2235" s="41" t="str">
        <f t="shared" si="187"/>
        <v xml:space="preserve">‎05‎/‎12‎/‎2016, ‎09‎:‎57‎:‎16 Romain VERGNES romain.vergnes@actemium.com 5 €125.96 </v>
      </c>
      <c r="L2235" s="41" t="str">
        <f t="shared" si="188"/>
        <v>‎05‎/‎12‎/‎2016</v>
      </c>
    </row>
    <row r="2236" spans="1:12" ht="15.75" thickBot="1" x14ac:dyDescent="0.3">
      <c r="A2236" s="16" t="s">
        <v>621</v>
      </c>
      <c r="H2236" s="41">
        <f t="shared" si="184"/>
        <v>8</v>
      </c>
      <c r="I2236" s="41" t="str">
        <f t="shared" si="185"/>
        <v/>
      </c>
      <c r="J2236" s="41">
        <f t="shared" si="186"/>
        <v>0</v>
      </c>
      <c r="K2236" s="41" t="str">
        <f t="shared" si="187"/>
        <v>erminée</v>
      </c>
      <c r="L2236" s="41" t="str">
        <f t="shared" si="188"/>
        <v/>
      </c>
    </row>
    <row r="2237" spans="1:12" ht="15.75" thickBot="1" x14ac:dyDescent="0.3">
      <c r="A2237" s="17" t="s">
        <v>993</v>
      </c>
      <c r="H2237" s="41">
        <f t="shared" si="184"/>
        <v>97</v>
      </c>
      <c r="I2237" s="41" t="str">
        <f t="shared" si="185"/>
        <v>#00000653</v>
      </c>
      <c r="J2237" s="41">
        <f t="shared" si="186"/>
        <v>9</v>
      </c>
      <c r="K2237" s="41" t="str">
        <f t="shared" si="187"/>
        <v xml:space="preserve">‎05‎/‎12‎/‎2016, ‎09‎:‎17‎:‎14 lelia boscolo lelia.boscolo.external@airbus.com 1 €0.00 </v>
      </c>
      <c r="L2237" s="41" t="str">
        <f t="shared" si="188"/>
        <v>‎05‎/‎12‎/‎2016</v>
      </c>
    </row>
    <row r="2238" spans="1:12" ht="15.75" thickBot="1" x14ac:dyDescent="0.3">
      <c r="A2238" s="16" t="s">
        <v>621</v>
      </c>
      <c r="H2238" s="41">
        <f t="shared" si="184"/>
        <v>8</v>
      </c>
      <c r="I2238" s="41" t="str">
        <f t="shared" si="185"/>
        <v/>
      </c>
      <c r="J2238" s="41">
        <f t="shared" si="186"/>
        <v>0</v>
      </c>
      <c r="K2238" s="41" t="str">
        <f t="shared" si="187"/>
        <v>erminée</v>
      </c>
      <c r="L2238" s="41" t="str">
        <f t="shared" si="188"/>
        <v/>
      </c>
    </row>
    <row r="2239" spans="1:12" ht="15.75" thickBot="1" x14ac:dyDescent="0.3">
      <c r="A2239" s="17" t="s">
        <v>994</v>
      </c>
      <c r="H2239" s="41">
        <f t="shared" si="184"/>
        <v>93</v>
      </c>
      <c r="I2239" s="41" t="str">
        <f t="shared" si="185"/>
        <v>#00000652</v>
      </c>
      <c r="J2239" s="41">
        <f t="shared" si="186"/>
        <v>9</v>
      </c>
      <c r="K2239" s="41" t="str">
        <f t="shared" si="187"/>
        <v xml:space="preserve">‎02‎/‎12‎/‎2016, ‎07‎:‎48‎:‎42 mathias hereau mathias.hereau@actemium.com 4 €80.12 </v>
      </c>
      <c r="L2239" s="41" t="str">
        <f t="shared" si="188"/>
        <v>‎02‎/‎12‎/‎2016</v>
      </c>
    </row>
    <row r="2240" spans="1:12" ht="15.75" thickBot="1" x14ac:dyDescent="0.3">
      <c r="A2240" s="16" t="s">
        <v>621</v>
      </c>
      <c r="H2240" s="41">
        <f t="shared" si="184"/>
        <v>8</v>
      </c>
      <c r="I2240" s="41" t="str">
        <f t="shared" si="185"/>
        <v/>
      </c>
      <c r="J2240" s="41">
        <f t="shared" si="186"/>
        <v>0</v>
      </c>
      <c r="K2240" s="41" t="str">
        <f t="shared" si="187"/>
        <v>erminée</v>
      </c>
      <c r="L2240" s="41" t="str">
        <f t="shared" si="188"/>
        <v/>
      </c>
    </row>
    <row r="2241" spans="1:12" ht="15.75" thickBot="1" x14ac:dyDescent="0.3">
      <c r="A2241" s="17" t="s">
        <v>995</v>
      </c>
      <c r="H2241" s="41">
        <f t="shared" si="184"/>
        <v>91</v>
      </c>
      <c r="I2241" s="41" t="str">
        <f t="shared" si="185"/>
        <v>#00000651</v>
      </c>
      <c r="J2241" s="41">
        <f t="shared" si="186"/>
        <v>9</v>
      </c>
      <c r="K2241" s="41" t="str">
        <f t="shared" si="187"/>
        <v xml:space="preserve">‎01‎/‎12‎/‎2016, ‎16‎:‎27‎:‎22 pascal garcia pascal.garcia@pioneer.com 4 €147.30 </v>
      </c>
      <c r="L2241" s="41" t="str">
        <f t="shared" si="188"/>
        <v>‎01‎/‎12‎/‎2016</v>
      </c>
    </row>
    <row r="2242" spans="1:12" ht="15.75" thickBot="1" x14ac:dyDescent="0.3">
      <c r="A2242" s="16" t="s">
        <v>621</v>
      </c>
      <c r="H2242" s="41">
        <f t="shared" si="184"/>
        <v>8</v>
      </c>
      <c r="I2242" s="41" t="str">
        <f t="shared" si="185"/>
        <v/>
      </c>
      <c r="J2242" s="41">
        <f t="shared" si="186"/>
        <v>0</v>
      </c>
      <c r="K2242" s="41" t="str">
        <f t="shared" si="187"/>
        <v>erminée</v>
      </c>
      <c r="L2242" s="41" t="str">
        <f t="shared" si="188"/>
        <v/>
      </c>
    </row>
    <row r="2243" spans="1:12" ht="15.75" thickBot="1" x14ac:dyDescent="0.3">
      <c r="A2243" s="17" t="s">
        <v>996</v>
      </c>
      <c r="H2243" s="41">
        <f t="shared" si="184"/>
        <v>93</v>
      </c>
      <c r="I2243" s="41" t="str">
        <f t="shared" si="185"/>
        <v>#00000650</v>
      </c>
      <c r="J2243" s="41">
        <f t="shared" si="186"/>
        <v>9</v>
      </c>
      <c r="K2243" s="41" t="str">
        <f t="shared" si="187"/>
        <v xml:space="preserve">‎01‎/‎12‎/‎2016, ‎15‎:‎55‎:‎45 julien paumard julien.paumard@actemium.com 4 €66.42 </v>
      </c>
      <c r="L2243" s="41" t="str">
        <f t="shared" si="188"/>
        <v>‎01‎/‎12‎/‎2016</v>
      </c>
    </row>
    <row r="2244" spans="1:12" ht="15.75" thickBot="1" x14ac:dyDescent="0.3">
      <c r="A2244" s="16" t="s">
        <v>621</v>
      </c>
      <c r="H2244" s="41">
        <f t="shared" si="184"/>
        <v>8</v>
      </c>
      <c r="I2244" s="41" t="str">
        <f t="shared" si="185"/>
        <v/>
      </c>
      <c r="J2244" s="41">
        <f t="shared" si="186"/>
        <v>0</v>
      </c>
      <c r="K2244" s="41" t="str">
        <f t="shared" si="187"/>
        <v>erminée</v>
      </c>
      <c r="L2244" s="41" t="str">
        <f t="shared" si="188"/>
        <v/>
      </c>
    </row>
    <row r="2245" spans="1:12" ht="15.75" thickBot="1" x14ac:dyDescent="0.3">
      <c r="A2245" s="17" t="s">
        <v>997</v>
      </c>
      <c r="H2245" s="41">
        <f t="shared" si="184"/>
        <v>98</v>
      </c>
      <c r="I2245" s="41" t="str">
        <f t="shared" si="185"/>
        <v>#00000649</v>
      </c>
      <c r="J2245" s="41">
        <f t="shared" si="186"/>
        <v>9</v>
      </c>
      <c r="K2245" s="41" t="str">
        <f t="shared" si="187"/>
        <v xml:space="preserve">‎01‎/‎12‎/‎2016, ‎14‎:‎13‎:‎56 bruno frayssinhes bruno.frayssinhes@actemium.com 1 €0.00 </v>
      </c>
      <c r="L2245" s="41" t="str">
        <f t="shared" si="188"/>
        <v>‎01‎/‎12‎/‎2016</v>
      </c>
    </row>
    <row r="2246" spans="1:12" ht="15.75" thickBot="1" x14ac:dyDescent="0.3">
      <c r="A2246" s="16" t="s">
        <v>621</v>
      </c>
      <c r="H2246" s="41">
        <f t="shared" si="184"/>
        <v>8</v>
      </c>
      <c r="I2246" s="41" t="str">
        <f t="shared" si="185"/>
        <v/>
      </c>
      <c r="J2246" s="41">
        <f t="shared" si="186"/>
        <v>0</v>
      </c>
      <c r="K2246" s="41" t="str">
        <f t="shared" si="187"/>
        <v>erminée</v>
      </c>
      <c r="L2246" s="41" t="str">
        <f t="shared" si="188"/>
        <v/>
      </c>
    </row>
    <row r="2247" spans="1:12" ht="15.75" thickBot="1" x14ac:dyDescent="0.3">
      <c r="A2247" s="17" t="s">
        <v>998</v>
      </c>
      <c r="H2247" s="41">
        <f t="shared" si="184"/>
        <v>108</v>
      </c>
      <c r="I2247" s="41" t="str">
        <f t="shared" si="185"/>
        <v>#00000648</v>
      </c>
      <c r="J2247" s="41">
        <f t="shared" si="186"/>
        <v>9</v>
      </c>
      <c r="K2247" s="41" t="str">
        <f t="shared" si="187"/>
        <v xml:space="preserve">‎29‎/‎11‎/‎2016, ‎10‎:‎29‎:‎05 eric sanchez-clary eric.sanchez-clary.external@airbus.com 1 €85.20 </v>
      </c>
      <c r="L2247" s="41" t="str">
        <f t="shared" si="188"/>
        <v>‎29‎/‎11‎/‎2016</v>
      </c>
    </row>
    <row r="2248" spans="1:12" ht="15.75" thickBot="1" x14ac:dyDescent="0.3">
      <c r="A2248" s="16" t="s">
        <v>621</v>
      </c>
      <c r="H2248" s="41">
        <f t="shared" si="184"/>
        <v>8</v>
      </c>
      <c r="I2248" s="41" t="str">
        <f t="shared" si="185"/>
        <v/>
      </c>
      <c r="J2248" s="41">
        <f t="shared" si="186"/>
        <v>0</v>
      </c>
      <c r="K2248" s="41" t="str">
        <f t="shared" si="187"/>
        <v>erminée</v>
      </c>
      <c r="L2248" s="41" t="str">
        <f t="shared" si="188"/>
        <v/>
      </c>
    </row>
    <row r="2249" spans="1:12" ht="15.75" thickBot="1" x14ac:dyDescent="0.3">
      <c r="A2249" s="17" t="s">
        <v>999</v>
      </c>
      <c r="H2249" s="41">
        <f t="shared" si="184"/>
        <v>109</v>
      </c>
      <c r="I2249" s="41" t="str">
        <f t="shared" si="185"/>
        <v>#00000647</v>
      </c>
      <c r="J2249" s="41">
        <f t="shared" si="186"/>
        <v>9</v>
      </c>
      <c r="K2249" s="41" t="str">
        <f t="shared" si="187"/>
        <v xml:space="preserve">‎28‎/‎11‎/‎2016, ‎09‎:‎39‎:‎00 eric sanchez-clary eric.sanchez-clary.external@airbus.com 5 €876.40 </v>
      </c>
      <c r="L2249" s="41" t="str">
        <f t="shared" si="188"/>
        <v>‎28‎/‎11‎/‎2016</v>
      </c>
    </row>
    <row r="2250" spans="1:12" ht="15.75" thickBot="1" x14ac:dyDescent="0.3">
      <c r="A2250" s="16" t="s">
        <v>621</v>
      </c>
      <c r="H2250" s="41">
        <f t="shared" si="184"/>
        <v>8</v>
      </c>
      <c r="I2250" s="41" t="str">
        <f t="shared" si="185"/>
        <v/>
      </c>
      <c r="J2250" s="41">
        <f t="shared" si="186"/>
        <v>0</v>
      </c>
      <c r="K2250" s="41" t="str">
        <f t="shared" si="187"/>
        <v>erminée</v>
      </c>
      <c r="L2250" s="41" t="str">
        <f t="shared" si="188"/>
        <v/>
      </c>
    </row>
    <row r="2251" spans="1:12" ht="15.75" thickBot="1" x14ac:dyDescent="0.3">
      <c r="A2251" s="17" t="s">
        <v>1000</v>
      </c>
      <c r="H2251" s="41">
        <f t="shared" si="184"/>
        <v>109</v>
      </c>
      <c r="I2251" s="41" t="str">
        <f t="shared" si="185"/>
        <v>#00000646</v>
      </c>
      <c r="J2251" s="41">
        <f t="shared" si="186"/>
        <v>9</v>
      </c>
      <c r="K2251" s="41" t="str">
        <f t="shared" si="187"/>
        <v xml:space="preserve">‎28‎/‎11‎/‎2016, ‎09‎:‎10‎:‎15 eric sanchez-clary eric.sanchez-clary.external@airbus.com 5 €177.94 </v>
      </c>
      <c r="L2251" s="41" t="str">
        <f t="shared" si="188"/>
        <v>‎28‎/‎11‎/‎2016</v>
      </c>
    </row>
    <row r="2252" spans="1:12" ht="15.75" thickBot="1" x14ac:dyDescent="0.3">
      <c r="A2252" s="16" t="s">
        <v>621</v>
      </c>
      <c r="H2252" s="41">
        <f t="shared" si="184"/>
        <v>8</v>
      </c>
      <c r="I2252" s="41" t="str">
        <f t="shared" si="185"/>
        <v/>
      </c>
      <c r="J2252" s="41">
        <f t="shared" si="186"/>
        <v>0</v>
      </c>
      <c r="K2252" s="41" t="str">
        <f t="shared" si="187"/>
        <v>erminée</v>
      </c>
      <c r="L2252" s="41" t="str">
        <f t="shared" si="188"/>
        <v/>
      </c>
    </row>
    <row r="2253" spans="1:12" ht="15.75" thickBot="1" x14ac:dyDescent="0.3">
      <c r="A2253" s="17" t="s">
        <v>1001</v>
      </c>
      <c r="H2253" s="41">
        <f t="shared" si="184"/>
        <v>106</v>
      </c>
      <c r="I2253" s="41" t="str">
        <f t="shared" si="185"/>
        <v>#00000643</v>
      </c>
      <c r="J2253" s="41">
        <f t="shared" si="186"/>
        <v>9</v>
      </c>
      <c r="K2253" s="41" t="str">
        <f t="shared" si="187"/>
        <v xml:space="preserve">‎25‎/‎11‎/‎2016, ‎17‎:‎53‎:‎42 ALEXANDRE MOUREMBLES alexandre.mourembles@actemium.com 1 €154.80 </v>
      </c>
      <c r="L2253" s="41" t="str">
        <f t="shared" si="188"/>
        <v>‎25‎/‎11‎/‎2016</v>
      </c>
    </row>
    <row r="2254" spans="1:12" ht="15.75" thickBot="1" x14ac:dyDescent="0.3">
      <c r="A2254" s="16" t="s">
        <v>621</v>
      </c>
      <c r="H2254" s="41">
        <f t="shared" si="184"/>
        <v>8</v>
      </c>
      <c r="I2254" s="41" t="str">
        <f t="shared" si="185"/>
        <v/>
      </c>
      <c r="J2254" s="41">
        <f t="shared" si="186"/>
        <v>0</v>
      </c>
      <c r="K2254" s="41" t="str">
        <f t="shared" si="187"/>
        <v>erminée</v>
      </c>
      <c r="L2254" s="41" t="str">
        <f t="shared" si="188"/>
        <v/>
      </c>
    </row>
    <row r="2255" spans="1:12" ht="15.75" thickBot="1" x14ac:dyDescent="0.3">
      <c r="A2255" s="17" t="s">
        <v>1002</v>
      </c>
      <c r="H2255" s="41">
        <f t="shared" si="184"/>
        <v>92</v>
      </c>
      <c r="I2255" s="41" t="str">
        <f t="shared" si="185"/>
        <v>#00000642</v>
      </c>
      <c r="J2255" s="41">
        <f t="shared" si="186"/>
        <v>9</v>
      </c>
      <c r="K2255" s="41" t="str">
        <f t="shared" si="187"/>
        <v xml:space="preserve">‎25‎/‎11‎/‎2016, ‎13‎:‎55‎:‎59 Jean Luc CEBE jean-luc.cebe@actemium.com 1 €258.00 </v>
      </c>
      <c r="L2255" s="41" t="str">
        <f t="shared" si="188"/>
        <v>‎25‎/‎11‎/‎2016</v>
      </c>
    </row>
    <row r="2256" spans="1:12" ht="15.75" thickBot="1" x14ac:dyDescent="0.3">
      <c r="A2256" s="16" t="s">
        <v>621</v>
      </c>
      <c r="H2256" s="41">
        <f t="shared" si="184"/>
        <v>8</v>
      </c>
      <c r="I2256" s="41" t="str">
        <f t="shared" si="185"/>
        <v/>
      </c>
      <c r="J2256" s="41">
        <f t="shared" si="186"/>
        <v>0</v>
      </c>
      <c r="K2256" s="41" t="str">
        <f t="shared" si="187"/>
        <v>erminée</v>
      </c>
      <c r="L2256" s="41" t="str">
        <f t="shared" si="188"/>
        <v/>
      </c>
    </row>
    <row r="2257" spans="1:12" ht="15.75" thickBot="1" x14ac:dyDescent="0.3">
      <c r="A2257" s="17" t="s">
        <v>1003</v>
      </c>
      <c r="H2257" s="41">
        <f t="shared" si="184"/>
        <v>97</v>
      </c>
      <c r="I2257" s="41" t="str">
        <f t="shared" si="185"/>
        <v>#00000641</v>
      </c>
      <c r="J2257" s="41">
        <f t="shared" si="186"/>
        <v>9</v>
      </c>
      <c r="K2257" s="41" t="str">
        <f t="shared" si="187"/>
        <v xml:space="preserve">‎25‎/‎11‎/‎2016, ‎13‎:‎49‎:‎49 Tristan Calmelly tristan.calmelly@actemium.com 2 €12.90 </v>
      </c>
      <c r="L2257" s="41" t="str">
        <f t="shared" si="188"/>
        <v>‎25‎/‎11‎/‎2016</v>
      </c>
    </row>
    <row r="2258" spans="1:12" ht="15.75" thickBot="1" x14ac:dyDescent="0.3">
      <c r="A2258" s="16" t="s">
        <v>621</v>
      </c>
      <c r="H2258" s="41">
        <f t="shared" si="184"/>
        <v>8</v>
      </c>
      <c r="I2258" s="41" t="str">
        <f t="shared" si="185"/>
        <v/>
      </c>
      <c r="J2258" s="41">
        <f t="shared" si="186"/>
        <v>0</v>
      </c>
      <c r="K2258" s="41" t="str">
        <f t="shared" si="187"/>
        <v>erminée</v>
      </c>
      <c r="L2258" s="41" t="str">
        <f t="shared" si="188"/>
        <v/>
      </c>
    </row>
    <row r="2259" spans="1:12" ht="15.75" thickBot="1" x14ac:dyDescent="0.3">
      <c r="A2259" s="17" t="s">
        <v>1004</v>
      </c>
      <c r="H2259" s="41">
        <f t="shared" si="184"/>
        <v>100</v>
      </c>
      <c r="I2259" s="41" t="str">
        <f t="shared" si="185"/>
        <v>#00000640</v>
      </c>
      <c r="J2259" s="41">
        <f t="shared" si="186"/>
        <v>9</v>
      </c>
      <c r="K2259" s="41" t="str">
        <f t="shared" si="187"/>
        <v xml:space="preserve">‎25‎/‎11‎/‎2016, ‎12‎:‎28‎:‎33 bruno frayssinhes bruno.frayssinhes@actemium.com 1 €270.90 </v>
      </c>
      <c r="L2259" s="41" t="str">
        <f t="shared" si="188"/>
        <v>‎25‎/‎11‎/‎2016</v>
      </c>
    </row>
    <row r="2260" spans="1:12" ht="15.75" thickBot="1" x14ac:dyDescent="0.3">
      <c r="A2260" s="16" t="s">
        <v>621</v>
      </c>
      <c r="H2260" s="41">
        <f t="shared" si="184"/>
        <v>8</v>
      </c>
      <c r="I2260" s="41" t="str">
        <f t="shared" si="185"/>
        <v/>
      </c>
      <c r="J2260" s="41">
        <f t="shared" si="186"/>
        <v>0</v>
      </c>
      <c r="K2260" s="41" t="str">
        <f t="shared" si="187"/>
        <v>erminée</v>
      </c>
      <c r="L2260" s="41" t="str">
        <f t="shared" si="188"/>
        <v/>
      </c>
    </row>
    <row r="2261" spans="1:12" ht="15.75" thickBot="1" x14ac:dyDescent="0.3">
      <c r="A2261" s="17" t="s">
        <v>1005</v>
      </c>
      <c r="H2261" s="41">
        <f t="shared" si="184"/>
        <v>97</v>
      </c>
      <c r="I2261" s="41" t="str">
        <f t="shared" si="185"/>
        <v>#00000638</v>
      </c>
      <c r="J2261" s="41">
        <f t="shared" si="186"/>
        <v>9</v>
      </c>
      <c r="K2261" s="41" t="str">
        <f t="shared" si="187"/>
        <v xml:space="preserve">‎25‎/‎11‎/‎2016, ‎12‎:‎26‎:‎07 vincent davantes vincent.davantes@actemium.com 1 €41.53 </v>
      </c>
      <c r="L2261" s="41" t="str">
        <f t="shared" si="188"/>
        <v>‎25‎/‎11‎/‎2016</v>
      </c>
    </row>
    <row r="2262" spans="1:12" ht="15.75" thickBot="1" x14ac:dyDescent="0.3">
      <c r="A2262" s="16" t="s">
        <v>621</v>
      </c>
      <c r="H2262" s="41">
        <f t="shared" si="184"/>
        <v>8</v>
      </c>
      <c r="I2262" s="41" t="str">
        <f t="shared" si="185"/>
        <v/>
      </c>
      <c r="J2262" s="41">
        <f t="shared" si="186"/>
        <v>0</v>
      </c>
      <c r="K2262" s="41" t="str">
        <f t="shared" si="187"/>
        <v>erminée</v>
      </c>
      <c r="L2262" s="41" t="str">
        <f t="shared" si="188"/>
        <v/>
      </c>
    </row>
    <row r="2263" spans="1:12" ht="15.75" thickBot="1" x14ac:dyDescent="0.3">
      <c r="A2263" s="17" t="s">
        <v>1006</v>
      </c>
      <c r="H2263" s="41">
        <f t="shared" si="184"/>
        <v>101</v>
      </c>
      <c r="I2263" s="41" t="str">
        <f t="shared" si="185"/>
        <v>#00000636</v>
      </c>
      <c r="J2263" s="41">
        <f t="shared" si="186"/>
        <v>9</v>
      </c>
      <c r="K2263" s="41" t="str">
        <f t="shared" si="187"/>
        <v xml:space="preserve">‎22‎/‎11‎/‎2016, ‎11‎:‎16‎:‎05 benjamin cabrignac benjamin.cabrignac@actemium.com 1 €48.40 </v>
      </c>
      <c r="L2263" s="41" t="str">
        <f t="shared" si="188"/>
        <v>‎22‎/‎11‎/‎2016</v>
      </c>
    </row>
    <row r="2264" spans="1:12" ht="15.75" thickBot="1" x14ac:dyDescent="0.3">
      <c r="A2264" s="16" t="s">
        <v>621</v>
      </c>
      <c r="H2264" s="41">
        <f t="shared" si="184"/>
        <v>8</v>
      </c>
      <c r="I2264" s="41" t="str">
        <f t="shared" si="185"/>
        <v/>
      </c>
      <c r="J2264" s="41">
        <f t="shared" si="186"/>
        <v>0</v>
      </c>
      <c r="K2264" s="41" t="str">
        <f t="shared" si="187"/>
        <v>erminée</v>
      </c>
      <c r="L2264" s="41" t="str">
        <f t="shared" si="188"/>
        <v/>
      </c>
    </row>
    <row r="2265" spans="1:12" ht="15.75" thickBot="1" x14ac:dyDescent="0.3">
      <c r="A2265" s="17" t="s">
        <v>1007</v>
      </c>
      <c r="H2265" s="41">
        <f t="shared" si="184"/>
        <v>97</v>
      </c>
      <c r="I2265" s="41" t="str">
        <f t="shared" si="185"/>
        <v>#00000635</v>
      </c>
      <c r="J2265" s="41">
        <f t="shared" si="186"/>
        <v>9</v>
      </c>
      <c r="K2265" s="41" t="str">
        <f t="shared" si="187"/>
        <v xml:space="preserve">‎22‎/‎11‎/‎2016, ‎09‎:‎31‎:‎23 alexis codevelle alexis.codevelle@actemium.com 3 €87.73 </v>
      </c>
      <c r="L2265" s="41" t="str">
        <f t="shared" si="188"/>
        <v>‎22‎/‎11‎/‎2016</v>
      </c>
    </row>
    <row r="2266" spans="1:12" ht="15.75" thickBot="1" x14ac:dyDescent="0.3">
      <c r="A2266" s="16" t="s">
        <v>621</v>
      </c>
      <c r="H2266" s="41">
        <f t="shared" si="184"/>
        <v>8</v>
      </c>
      <c r="I2266" s="41" t="str">
        <f t="shared" si="185"/>
        <v/>
      </c>
      <c r="J2266" s="41">
        <f t="shared" si="186"/>
        <v>0</v>
      </c>
      <c r="K2266" s="41" t="str">
        <f t="shared" si="187"/>
        <v>erminée</v>
      </c>
      <c r="L2266" s="41" t="str">
        <f t="shared" si="188"/>
        <v/>
      </c>
    </row>
    <row r="2267" spans="1:12" ht="15.75" thickBot="1" x14ac:dyDescent="0.3">
      <c r="A2267" s="17" t="s">
        <v>1008</v>
      </c>
      <c r="H2267" s="41">
        <f t="shared" si="184"/>
        <v>93</v>
      </c>
      <c r="I2267" s="41" t="str">
        <f t="shared" si="185"/>
        <v>#00000634</v>
      </c>
      <c r="J2267" s="41">
        <f t="shared" si="186"/>
        <v>9</v>
      </c>
      <c r="K2267" s="41" t="str">
        <f t="shared" si="187"/>
        <v xml:space="preserve">‎21‎/‎11‎/‎2016, ‎13‎:‎25‎:‎59 REIXACH CEDRIC cedric.reixach@actemium.com 2 €74.41 </v>
      </c>
      <c r="L2267" s="41" t="str">
        <f t="shared" si="188"/>
        <v>‎21‎/‎11‎/‎2016</v>
      </c>
    </row>
    <row r="2268" spans="1:12" ht="15.75" thickBot="1" x14ac:dyDescent="0.3">
      <c r="A2268" s="16" t="s">
        <v>621</v>
      </c>
      <c r="H2268" s="41">
        <f t="shared" ref="H2268:H2331" si="189">LEN(A2268)</f>
        <v>8</v>
      </c>
      <c r="I2268" s="41" t="str">
        <f t="shared" ref="I2268:I2331" si="190">IFERROR(MID(A2268,1,FIND(" ",A2268,1)-1),"")</f>
        <v/>
      </c>
      <c r="J2268" s="41">
        <f t="shared" ref="J2268:J2331" si="191">LEN(I2268)</f>
        <v>0</v>
      </c>
      <c r="K2268" s="41" t="str">
        <f t="shared" ref="K2268:K2331" si="192">RIGHT(A2268,H2268-J2268-1)</f>
        <v>erminée</v>
      </c>
      <c r="L2268" s="41" t="str">
        <f t="shared" ref="L2268:L2331" si="193">IFERROR(MID(K2268,1,FIND(",",K2268,1)-1),"")</f>
        <v/>
      </c>
    </row>
    <row r="2269" spans="1:12" ht="15.75" thickBot="1" x14ac:dyDescent="0.3">
      <c r="A2269" s="17" t="s">
        <v>1009</v>
      </c>
      <c r="H2269" s="41">
        <f t="shared" si="189"/>
        <v>94</v>
      </c>
      <c r="I2269" s="41" t="str">
        <f t="shared" si="190"/>
        <v>#00000633</v>
      </c>
      <c r="J2269" s="41">
        <f t="shared" si="191"/>
        <v>9</v>
      </c>
      <c r="K2269" s="41" t="str">
        <f t="shared" si="192"/>
        <v xml:space="preserve">‎18‎/‎11‎/‎2016, ‎09‎:‎51‎:‎39 stephane rodier stephane.rodier@gmail.com 12 €303.09 </v>
      </c>
      <c r="L2269" s="41" t="str">
        <f t="shared" si="193"/>
        <v>‎18‎/‎11‎/‎2016</v>
      </c>
    </row>
    <row r="2270" spans="1:12" ht="15.75" thickBot="1" x14ac:dyDescent="0.3">
      <c r="A2270" s="16" t="s">
        <v>621</v>
      </c>
      <c r="H2270" s="41">
        <f t="shared" si="189"/>
        <v>8</v>
      </c>
      <c r="I2270" s="41" t="str">
        <f t="shared" si="190"/>
        <v/>
      </c>
      <c r="J2270" s="41">
        <f t="shared" si="191"/>
        <v>0</v>
      </c>
      <c r="K2270" s="41" t="str">
        <f t="shared" si="192"/>
        <v>erminée</v>
      </c>
      <c r="L2270" s="41" t="str">
        <f t="shared" si="193"/>
        <v/>
      </c>
    </row>
    <row r="2271" spans="1:12" ht="15.75" thickBot="1" x14ac:dyDescent="0.3">
      <c r="A2271" s="17" t="s">
        <v>1010</v>
      </c>
      <c r="H2271" s="41">
        <f t="shared" si="189"/>
        <v>91</v>
      </c>
      <c r="I2271" s="41" t="str">
        <f t="shared" si="190"/>
        <v>#00000632</v>
      </c>
      <c r="J2271" s="41">
        <f t="shared" si="191"/>
        <v>9</v>
      </c>
      <c r="K2271" s="41" t="str">
        <f t="shared" si="192"/>
        <v xml:space="preserve">‎16‎/‎11‎/‎2016, ‎14‎:‎32‎:‎49 Jean Luc CEBE jean-luc.cebe@actemium.com 6 €35.20 </v>
      </c>
      <c r="L2271" s="41" t="str">
        <f t="shared" si="193"/>
        <v>‎16‎/‎11‎/‎2016</v>
      </c>
    </row>
    <row r="2272" spans="1:12" ht="15.75" thickBot="1" x14ac:dyDescent="0.3">
      <c r="A2272" s="16" t="s">
        <v>621</v>
      </c>
      <c r="H2272" s="41">
        <f t="shared" si="189"/>
        <v>8</v>
      </c>
      <c r="I2272" s="41" t="str">
        <f t="shared" si="190"/>
        <v/>
      </c>
      <c r="J2272" s="41">
        <f t="shared" si="191"/>
        <v>0</v>
      </c>
      <c r="K2272" s="41" t="str">
        <f t="shared" si="192"/>
        <v>erminée</v>
      </c>
      <c r="L2272" s="41" t="str">
        <f t="shared" si="193"/>
        <v/>
      </c>
    </row>
    <row r="2273" spans="1:12" ht="15.75" thickBot="1" x14ac:dyDescent="0.3">
      <c r="A2273" s="17" t="s">
        <v>1011</v>
      </c>
      <c r="H2273" s="41">
        <f t="shared" si="189"/>
        <v>93</v>
      </c>
      <c r="I2273" s="41" t="str">
        <f t="shared" si="190"/>
        <v>#00000631</v>
      </c>
      <c r="J2273" s="41">
        <f t="shared" si="191"/>
        <v>9</v>
      </c>
      <c r="K2273" s="41" t="str">
        <f t="shared" si="192"/>
        <v xml:space="preserve">‎16‎/‎11‎/‎2016, ‎10‎:‎18‎:‎11 mathias hereau mathias.hereau@actemium.com 3 €69.76 </v>
      </c>
      <c r="L2273" s="41" t="str">
        <f t="shared" si="193"/>
        <v>‎16‎/‎11‎/‎2016</v>
      </c>
    </row>
    <row r="2274" spans="1:12" ht="15.75" thickBot="1" x14ac:dyDescent="0.3">
      <c r="A2274" s="16" t="s">
        <v>621</v>
      </c>
      <c r="H2274" s="41">
        <f t="shared" si="189"/>
        <v>8</v>
      </c>
      <c r="I2274" s="41" t="str">
        <f t="shared" si="190"/>
        <v/>
      </c>
      <c r="J2274" s="41">
        <f t="shared" si="191"/>
        <v>0</v>
      </c>
      <c r="K2274" s="41" t="str">
        <f t="shared" si="192"/>
        <v>erminée</v>
      </c>
      <c r="L2274" s="41" t="str">
        <f t="shared" si="193"/>
        <v/>
      </c>
    </row>
    <row r="2275" spans="1:12" ht="15.75" thickBot="1" x14ac:dyDescent="0.3">
      <c r="A2275" s="17" t="s">
        <v>1012</v>
      </c>
      <c r="H2275" s="41">
        <f t="shared" si="189"/>
        <v>93</v>
      </c>
      <c r="I2275" s="41" t="str">
        <f t="shared" si="190"/>
        <v>#00000629</v>
      </c>
      <c r="J2275" s="41">
        <f t="shared" si="191"/>
        <v>9</v>
      </c>
      <c r="K2275" s="41" t="str">
        <f t="shared" si="192"/>
        <v xml:space="preserve">‎14‎/‎11‎/‎2016, ‎16‎:‎28‎:‎18 Xavier ORRIERE xavier.orriere@actemium.com 4 €22.23 </v>
      </c>
      <c r="L2275" s="41" t="str">
        <f t="shared" si="193"/>
        <v>‎14‎/‎11‎/‎2016</v>
      </c>
    </row>
    <row r="2276" spans="1:12" ht="15.75" thickBot="1" x14ac:dyDescent="0.3">
      <c r="A2276" s="16" t="s">
        <v>621</v>
      </c>
      <c r="H2276" s="41">
        <f t="shared" si="189"/>
        <v>8</v>
      </c>
      <c r="I2276" s="41" t="str">
        <f t="shared" si="190"/>
        <v/>
      </c>
      <c r="J2276" s="41">
        <f t="shared" si="191"/>
        <v>0</v>
      </c>
      <c r="K2276" s="41" t="str">
        <f t="shared" si="192"/>
        <v>erminée</v>
      </c>
      <c r="L2276" s="41" t="str">
        <f t="shared" si="193"/>
        <v/>
      </c>
    </row>
    <row r="2277" spans="1:12" ht="15.75" thickBot="1" x14ac:dyDescent="0.3">
      <c r="A2277" s="17" t="s">
        <v>1013</v>
      </c>
      <c r="H2277" s="41">
        <f t="shared" si="189"/>
        <v>99</v>
      </c>
      <c r="I2277" s="41" t="str">
        <f t="shared" si="190"/>
        <v>#00000628</v>
      </c>
      <c r="J2277" s="41">
        <f t="shared" si="191"/>
        <v>9</v>
      </c>
      <c r="K2277" s="41" t="str">
        <f t="shared" si="192"/>
        <v xml:space="preserve">‎14‎/‎11‎/‎2016, ‎13‎:‎00‎:‎57 lelia boscolo lelia.boscolo.external@airbus.com 1 €159.30 </v>
      </c>
      <c r="L2277" s="41" t="str">
        <f t="shared" si="193"/>
        <v>‎14‎/‎11‎/‎2016</v>
      </c>
    </row>
    <row r="2278" spans="1:12" ht="15.75" thickBot="1" x14ac:dyDescent="0.3">
      <c r="A2278" s="16" t="s">
        <v>621</v>
      </c>
      <c r="H2278" s="41">
        <f t="shared" si="189"/>
        <v>8</v>
      </c>
      <c r="I2278" s="41" t="str">
        <f t="shared" si="190"/>
        <v/>
      </c>
      <c r="J2278" s="41">
        <f t="shared" si="191"/>
        <v>0</v>
      </c>
      <c r="K2278" s="41" t="str">
        <f t="shared" si="192"/>
        <v>erminée</v>
      </c>
      <c r="L2278" s="41" t="str">
        <f t="shared" si="193"/>
        <v/>
      </c>
    </row>
    <row r="2279" spans="1:12" ht="15.75" thickBot="1" x14ac:dyDescent="0.3">
      <c r="A2279" s="17" t="s">
        <v>1014</v>
      </c>
      <c r="H2279" s="41">
        <f t="shared" si="189"/>
        <v>90</v>
      </c>
      <c r="I2279" s="41" t="str">
        <f t="shared" si="190"/>
        <v>#00000627</v>
      </c>
      <c r="J2279" s="41">
        <f t="shared" si="191"/>
        <v>9</v>
      </c>
      <c r="K2279" s="41" t="str">
        <f t="shared" si="192"/>
        <v xml:space="preserve">‎14‎/‎11‎/‎2016, ‎11‎:‎40‎:‎43 KARINE BEDON karine.bedon@actemium.com 5 €232.03 </v>
      </c>
      <c r="L2279" s="41" t="str">
        <f t="shared" si="193"/>
        <v>‎14‎/‎11‎/‎2016</v>
      </c>
    </row>
    <row r="2280" spans="1:12" ht="15.75" thickBot="1" x14ac:dyDescent="0.3">
      <c r="A2280" s="16" t="s">
        <v>621</v>
      </c>
      <c r="H2280" s="41">
        <f t="shared" si="189"/>
        <v>8</v>
      </c>
      <c r="I2280" s="41" t="str">
        <f t="shared" si="190"/>
        <v/>
      </c>
      <c r="J2280" s="41">
        <f t="shared" si="191"/>
        <v>0</v>
      </c>
      <c r="K2280" s="41" t="str">
        <f t="shared" si="192"/>
        <v>erminée</v>
      </c>
      <c r="L2280" s="41" t="str">
        <f t="shared" si="193"/>
        <v/>
      </c>
    </row>
    <row r="2281" spans="1:12" ht="15.75" thickBot="1" x14ac:dyDescent="0.3">
      <c r="A2281" s="17" t="s">
        <v>1015</v>
      </c>
      <c r="H2281" s="41">
        <f t="shared" si="189"/>
        <v>93</v>
      </c>
      <c r="I2281" s="41" t="str">
        <f t="shared" si="190"/>
        <v>#00000625</v>
      </c>
      <c r="J2281" s="41">
        <f t="shared" si="191"/>
        <v>9</v>
      </c>
      <c r="K2281" s="41" t="str">
        <f t="shared" si="192"/>
        <v xml:space="preserve">‎14‎/‎11‎/‎2016, ‎11‎:‎37‎:‎12 KARINE BEDON karine.bedon@actemium.com 22 €2,826.29 </v>
      </c>
      <c r="L2281" s="41" t="str">
        <f t="shared" si="193"/>
        <v>‎14‎/‎11‎/‎2016</v>
      </c>
    </row>
    <row r="2282" spans="1:12" ht="15.75" thickBot="1" x14ac:dyDescent="0.3">
      <c r="A2282" s="16" t="s">
        <v>621</v>
      </c>
      <c r="H2282" s="41">
        <f t="shared" si="189"/>
        <v>8</v>
      </c>
      <c r="I2282" s="41" t="str">
        <f t="shared" si="190"/>
        <v/>
      </c>
      <c r="J2282" s="41">
        <f t="shared" si="191"/>
        <v>0</v>
      </c>
      <c r="K2282" s="41" t="str">
        <f t="shared" si="192"/>
        <v>erminée</v>
      </c>
      <c r="L2282" s="41" t="str">
        <f t="shared" si="193"/>
        <v/>
      </c>
    </row>
    <row r="2283" spans="1:12" ht="15.75" thickBot="1" x14ac:dyDescent="0.3">
      <c r="A2283" s="17" t="s">
        <v>1016</v>
      </c>
      <c r="H2283" s="41">
        <f t="shared" si="189"/>
        <v>92</v>
      </c>
      <c r="I2283" s="41" t="str">
        <f t="shared" si="190"/>
        <v>#00000624</v>
      </c>
      <c r="J2283" s="41">
        <f t="shared" si="191"/>
        <v>9</v>
      </c>
      <c r="K2283" s="41" t="str">
        <f t="shared" si="192"/>
        <v xml:space="preserve">‎14‎/‎11‎/‎2016, ‎10‎:‎44‎:‎02 Rémy CASTILLON vincent.pascal@actemium.com 4 €0.00 </v>
      </c>
      <c r="L2283" s="41" t="str">
        <f t="shared" si="193"/>
        <v>‎14‎/‎11‎/‎2016</v>
      </c>
    </row>
    <row r="2284" spans="1:12" ht="15.75" thickBot="1" x14ac:dyDescent="0.3">
      <c r="A2284" s="16" t="s">
        <v>621</v>
      </c>
      <c r="H2284" s="41">
        <f t="shared" si="189"/>
        <v>8</v>
      </c>
      <c r="I2284" s="41" t="str">
        <f t="shared" si="190"/>
        <v/>
      </c>
      <c r="J2284" s="41">
        <f t="shared" si="191"/>
        <v>0</v>
      </c>
      <c r="K2284" s="41" t="str">
        <f t="shared" si="192"/>
        <v>erminée</v>
      </c>
      <c r="L2284" s="41" t="str">
        <f t="shared" si="193"/>
        <v/>
      </c>
    </row>
    <row r="2285" spans="1:12" ht="15.75" thickBot="1" x14ac:dyDescent="0.3">
      <c r="A2285" s="17" t="s">
        <v>1017</v>
      </c>
      <c r="H2285" s="41">
        <f t="shared" si="189"/>
        <v>97</v>
      </c>
      <c r="I2285" s="41" t="str">
        <f t="shared" si="190"/>
        <v>#00000623</v>
      </c>
      <c r="J2285" s="41">
        <f t="shared" si="191"/>
        <v>9</v>
      </c>
      <c r="K2285" s="41" t="str">
        <f t="shared" si="192"/>
        <v xml:space="preserve">‎14‎/‎11‎/‎2016, ‎09‎:‎23‎:‎47 lelia boscolo lelia.boscolo.external@airbus.com 7 €0.00 </v>
      </c>
      <c r="L2285" s="41" t="str">
        <f t="shared" si="193"/>
        <v>‎14‎/‎11‎/‎2016</v>
      </c>
    </row>
    <row r="2286" spans="1:12" ht="15.75" thickBot="1" x14ac:dyDescent="0.3">
      <c r="A2286" s="16" t="s">
        <v>621</v>
      </c>
      <c r="H2286" s="41">
        <f t="shared" si="189"/>
        <v>8</v>
      </c>
      <c r="I2286" s="41" t="str">
        <f t="shared" si="190"/>
        <v/>
      </c>
      <c r="J2286" s="41">
        <f t="shared" si="191"/>
        <v>0</v>
      </c>
      <c r="K2286" s="41" t="str">
        <f t="shared" si="192"/>
        <v>erminée</v>
      </c>
      <c r="L2286" s="41" t="str">
        <f t="shared" si="193"/>
        <v/>
      </c>
    </row>
    <row r="2287" spans="1:12" ht="15.75" thickBot="1" x14ac:dyDescent="0.3">
      <c r="A2287" s="17" t="s">
        <v>1018</v>
      </c>
      <c r="H2287" s="41">
        <f t="shared" si="189"/>
        <v>97</v>
      </c>
      <c r="I2287" s="41" t="str">
        <f t="shared" si="190"/>
        <v>#00000622</v>
      </c>
      <c r="J2287" s="41">
        <f t="shared" si="191"/>
        <v>9</v>
      </c>
      <c r="K2287" s="41" t="str">
        <f t="shared" si="192"/>
        <v xml:space="preserve">‎14‎/‎11‎/‎2016, ‎07‎:‎27‎:‎05 stephane mirouze stephane.mirouze@actemium.com 1 €37.10 </v>
      </c>
      <c r="L2287" s="41" t="str">
        <f t="shared" si="193"/>
        <v>‎14‎/‎11‎/‎2016</v>
      </c>
    </row>
    <row r="2288" spans="1:12" ht="15.75" thickBot="1" x14ac:dyDescent="0.3">
      <c r="A2288" s="16" t="s">
        <v>621</v>
      </c>
      <c r="H2288" s="41">
        <f t="shared" si="189"/>
        <v>8</v>
      </c>
      <c r="I2288" s="41" t="str">
        <f t="shared" si="190"/>
        <v/>
      </c>
      <c r="J2288" s="41">
        <f t="shared" si="191"/>
        <v>0</v>
      </c>
      <c r="K2288" s="41" t="str">
        <f t="shared" si="192"/>
        <v>erminée</v>
      </c>
      <c r="L2288" s="41" t="str">
        <f t="shared" si="193"/>
        <v/>
      </c>
    </row>
    <row r="2289" spans="1:12" ht="15.75" thickBot="1" x14ac:dyDescent="0.3">
      <c r="A2289" s="17" t="s">
        <v>1019</v>
      </c>
      <c r="H2289" s="41">
        <f t="shared" si="189"/>
        <v>97</v>
      </c>
      <c r="I2289" s="41" t="str">
        <f t="shared" si="190"/>
        <v>#00000621</v>
      </c>
      <c r="J2289" s="41">
        <f t="shared" si="191"/>
        <v>9</v>
      </c>
      <c r="K2289" s="41" t="str">
        <f t="shared" si="192"/>
        <v xml:space="preserve">‎10‎/‎11‎/‎2016, ‎17‎:‎32‎:‎37 Jérôme BACHELERY jerome.bachelery@actemium.com 1 €13.30 </v>
      </c>
      <c r="L2289" s="41" t="str">
        <f t="shared" si="193"/>
        <v>‎10‎/‎11‎/‎2016</v>
      </c>
    </row>
    <row r="2290" spans="1:12" ht="15.75" thickBot="1" x14ac:dyDescent="0.3">
      <c r="A2290" s="16" t="s">
        <v>621</v>
      </c>
      <c r="H2290" s="41">
        <f t="shared" si="189"/>
        <v>8</v>
      </c>
      <c r="I2290" s="41" t="str">
        <f t="shared" si="190"/>
        <v/>
      </c>
      <c r="J2290" s="41">
        <f t="shared" si="191"/>
        <v>0</v>
      </c>
      <c r="K2290" s="41" t="str">
        <f t="shared" si="192"/>
        <v>erminée</v>
      </c>
      <c r="L2290" s="41" t="str">
        <f t="shared" si="193"/>
        <v/>
      </c>
    </row>
    <row r="2291" spans="1:12" ht="15.75" thickBot="1" x14ac:dyDescent="0.3">
      <c r="A2291" s="17" t="s">
        <v>1020</v>
      </c>
      <c r="H2291" s="41">
        <f t="shared" si="189"/>
        <v>94</v>
      </c>
      <c r="I2291" s="41" t="str">
        <f t="shared" si="190"/>
        <v>#00000620</v>
      </c>
      <c r="J2291" s="41">
        <f t="shared" si="191"/>
        <v>9</v>
      </c>
      <c r="K2291" s="41" t="str">
        <f t="shared" si="192"/>
        <v xml:space="preserve">‎10‎/‎11‎/‎2016, ‎08‎:‎41‎:‎12 romain Vergnes romain.vergnes@actemium.com 1 €258.00 </v>
      </c>
      <c r="L2291" s="41" t="str">
        <f t="shared" si="193"/>
        <v>‎10‎/‎11‎/‎2016</v>
      </c>
    </row>
    <row r="2292" spans="1:12" ht="15.75" thickBot="1" x14ac:dyDescent="0.3">
      <c r="A2292" s="16" t="s">
        <v>621</v>
      </c>
      <c r="H2292" s="41">
        <f t="shared" si="189"/>
        <v>8</v>
      </c>
      <c r="I2292" s="41" t="str">
        <f t="shared" si="190"/>
        <v/>
      </c>
      <c r="J2292" s="41">
        <f t="shared" si="191"/>
        <v>0</v>
      </c>
      <c r="K2292" s="41" t="str">
        <f t="shared" si="192"/>
        <v>erminée</v>
      </c>
      <c r="L2292" s="41" t="str">
        <f t="shared" si="193"/>
        <v/>
      </c>
    </row>
    <row r="2293" spans="1:12" ht="15.75" thickBot="1" x14ac:dyDescent="0.3">
      <c r="A2293" s="17" t="s">
        <v>1021</v>
      </c>
      <c r="H2293" s="41">
        <f t="shared" si="189"/>
        <v>97</v>
      </c>
      <c r="I2293" s="41" t="str">
        <f t="shared" si="190"/>
        <v>#00000619</v>
      </c>
      <c r="J2293" s="41">
        <f t="shared" si="191"/>
        <v>9</v>
      </c>
      <c r="K2293" s="41" t="str">
        <f t="shared" si="192"/>
        <v xml:space="preserve">‎09‎/‎11‎/‎2016, ‎10‎:‎19‎:‎54 lelia boscolo lelia.boscolo.external@airbus.com 1 €0.00 </v>
      </c>
      <c r="L2293" s="41" t="str">
        <f t="shared" si="193"/>
        <v>‎09‎/‎11‎/‎2016</v>
      </c>
    </row>
    <row r="2294" spans="1:12" ht="15.75" thickBot="1" x14ac:dyDescent="0.3">
      <c r="A2294" s="16" t="s">
        <v>621</v>
      </c>
      <c r="H2294" s="41">
        <f t="shared" si="189"/>
        <v>8</v>
      </c>
      <c r="I2294" s="41" t="str">
        <f t="shared" si="190"/>
        <v/>
      </c>
      <c r="J2294" s="41">
        <f t="shared" si="191"/>
        <v>0</v>
      </c>
      <c r="K2294" s="41" t="str">
        <f t="shared" si="192"/>
        <v>erminée</v>
      </c>
      <c r="L2294" s="41" t="str">
        <f t="shared" si="193"/>
        <v/>
      </c>
    </row>
    <row r="2295" spans="1:12" ht="15.75" thickBot="1" x14ac:dyDescent="0.3">
      <c r="A2295" s="17" t="s">
        <v>1022</v>
      </c>
      <c r="H2295" s="41">
        <f t="shared" si="189"/>
        <v>93</v>
      </c>
      <c r="I2295" s="41" t="str">
        <f t="shared" si="190"/>
        <v>#00000618</v>
      </c>
      <c r="J2295" s="41">
        <f t="shared" si="191"/>
        <v>9</v>
      </c>
      <c r="K2295" s="41" t="str">
        <f t="shared" si="192"/>
        <v xml:space="preserve">‎09‎/‎11‎/‎2016, ‎08‎:‎37‎:‎31 julien paumard julien.paumard@actemium.com 1 €35.20 </v>
      </c>
      <c r="L2295" s="41" t="str">
        <f t="shared" si="193"/>
        <v>‎09‎/‎11‎/‎2016</v>
      </c>
    </row>
    <row r="2296" spans="1:12" ht="15.75" thickBot="1" x14ac:dyDescent="0.3">
      <c r="A2296" s="16" t="s">
        <v>621</v>
      </c>
      <c r="H2296" s="41">
        <f t="shared" si="189"/>
        <v>8</v>
      </c>
      <c r="I2296" s="41" t="str">
        <f t="shared" si="190"/>
        <v/>
      </c>
      <c r="J2296" s="41">
        <f t="shared" si="191"/>
        <v>0</v>
      </c>
      <c r="K2296" s="41" t="str">
        <f t="shared" si="192"/>
        <v>erminée</v>
      </c>
      <c r="L2296" s="41" t="str">
        <f t="shared" si="193"/>
        <v/>
      </c>
    </row>
    <row r="2297" spans="1:12" ht="15.75" thickBot="1" x14ac:dyDescent="0.3">
      <c r="A2297" s="17" t="s">
        <v>1023</v>
      </c>
      <c r="H2297" s="41">
        <f t="shared" si="189"/>
        <v>100</v>
      </c>
      <c r="I2297" s="41" t="str">
        <f t="shared" si="190"/>
        <v>#00000617</v>
      </c>
      <c r="J2297" s="41">
        <f t="shared" si="191"/>
        <v>9</v>
      </c>
      <c r="K2297" s="41" t="str">
        <f t="shared" si="192"/>
        <v xml:space="preserve">‎08‎/‎11‎/‎2016, ‎15‎:‎48‎:‎41 vincent davantes vincent.davantes@actemium.com 5 €1,951.10 </v>
      </c>
      <c r="L2297" s="41" t="str">
        <f t="shared" si="193"/>
        <v>‎08‎/‎11‎/‎2016</v>
      </c>
    </row>
    <row r="2298" spans="1:12" ht="15.75" thickBot="1" x14ac:dyDescent="0.3">
      <c r="A2298" s="16" t="s">
        <v>621</v>
      </c>
      <c r="H2298" s="41">
        <f t="shared" si="189"/>
        <v>8</v>
      </c>
      <c r="I2298" s="41" t="str">
        <f t="shared" si="190"/>
        <v/>
      </c>
      <c r="J2298" s="41">
        <f t="shared" si="191"/>
        <v>0</v>
      </c>
      <c r="K2298" s="41" t="str">
        <f t="shared" si="192"/>
        <v>erminée</v>
      </c>
      <c r="L2298" s="41" t="str">
        <f t="shared" si="193"/>
        <v/>
      </c>
    </row>
    <row r="2299" spans="1:12" ht="15.75" thickBot="1" x14ac:dyDescent="0.3">
      <c r="A2299" s="17" t="s">
        <v>1024</v>
      </c>
      <c r="H2299" s="41">
        <f t="shared" si="189"/>
        <v>90</v>
      </c>
      <c r="I2299" s="41" t="str">
        <f t="shared" si="190"/>
        <v>#00000616</v>
      </c>
      <c r="J2299" s="41">
        <f t="shared" si="191"/>
        <v>9</v>
      </c>
      <c r="K2299" s="41" t="str">
        <f t="shared" si="192"/>
        <v xml:space="preserve">‎07‎/‎11‎/‎2016, ‎08‎:‎47‎:‎06 pascal garcia pascal.garcia@pioneer.com 1 €20.16 </v>
      </c>
      <c r="L2299" s="41" t="str">
        <f t="shared" si="193"/>
        <v>‎07‎/‎11‎/‎2016</v>
      </c>
    </row>
    <row r="2300" spans="1:12" ht="15.75" thickBot="1" x14ac:dyDescent="0.3">
      <c r="A2300" s="16" t="s">
        <v>621</v>
      </c>
      <c r="H2300" s="41">
        <f t="shared" si="189"/>
        <v>8</v>
      </c>
      <c r="I2300" s="41" t="str">
        <f t="shared" si="190"/>
        <v/>
      </c>
      <c r="J2300" s="41">
        <f t="shared" si="191"/>
        <v>0</v>
      </c>
      <c r="K2300" s="41" t="str">
        <f t="shared" si="192"/>
        <v>erminée</v>
      </c>
      <c r="L2300" s="41" t="str">
        <f t="shared" si="193"/>
        <v/>
      </c>
    </row>
    <row r="2301" spans="1:12" ht="15.75" thickBot="1" x14ac:dyDescent="0.3">
      <c r="A2301" s="17" t="s">
        <v>1025</v>
      </c>
      <c r="H2301" s="41">
        <f t="shared" si="189"/>
        <v>90</v>
      </c>
      <c r="I2301" s="41" t="str">
        <f t="shared" si="190"/>
        <v>#00000615</v>
      </c>
      <c r="J2301" s="41">
        <f t="shared" si="191"/>
        <v>9</v>
      </c>
      <c r="K2301" s="41" t="str">
        <f t="shared" si="192"/>
        <v xml:space="preserve">‎07‎/‎11‎/‎2016, ‎08‎:‎44‎:‎02 pascal garcia pascal.garcia@pioneer.com 1 €44.52 </v>
      </c>
      <c r="L2301" s="41" t="str">
        <f t="shared" si="193"/>
        <v>‎07‎/‎11‎/‎2016</v>
      </c>
    </row>
    <row r="2302" spans="1:12" ht="15.75" thickBot="1" x14ac:dyDescent="0.3">
      <c r="A2302" s="16" t="s">
        <v>621</v>
      </c>
      <c r="H2302" s="41">
        <f t="shared" si="189"/>
        <v>8</v>
      </c>
      <c r="I2302" s="41" t="str">
        <f t="shared" si="190"/>
        <v/>
      </c>
      <c r="J2302" s="41">
        <f t="shared" si="191"/>
        <v>0</v>
      </c>
      <c r="K2302" s="41" t="str">
        <f t="shared" si="192"/>
        <v>erminée</v>
      </c>
      <c r="L2302" s="41" t="str">
        <f t="shared" si="193"/>
        <v/>
      </c>
    </row>
    <row r="2303" spans="1:12" ht="15.75" thickBot="1" x14ac:dyDescent="0.3">
      <c r="A2303" s="17" t="s">
        <v>1026</v>
      </c>
      <c r="H2303" s="41">
        <f t="shared" si="189"/>
        <v>97</v>
      </c>
      <c r="I2303" s="41" t="str">
        <f t="shared" si="190"/>
        <v>#00000614</v>
      </c>
      <c r="J2303" s="41">
        <f t="shared" si="191"/>
        <v>9</v>
      </c>
      <c r="K2303" s="41" t="str">
        <f t="shared" si="192"/>
        <v xml:space="preserve">‎04‎/‎11‎/‎2016, ‎15‎:‎23‎:‎45 lelia boscolo lelia.boscolo.external@airbus.com 3 €0.00 </v>
      </c>
      <c r="L2303" s="41" t="str">
        <f t="shared" si="193"/>
        <v>‎04‎/‎11‎/‎2016</v>
      </c>
    </row>
    <row r="2304" spans="1:12" ht="15.75" thickBot="1" x14ac:dyDescent="0.3">
      <c r="A2304" s="16" t="s">
        <v>621</v>
      </c>
      <c r="H2304" s="41">
        <f t="shared" si="189"/>
        <v>8</v>
      </c>
      <c r="I2304" s="41" t="str">
        <f t="shared" si="190"/>
        <v/>
      </c>
      <c r="J2304" s="41">
        <f t="shared" si="191"/>
        <v>0</v>
      </c>
      <c r="K2304" s="41" t="str">
        <f t="shared" si="192"/>
        <v>erminée</v>
      </c>
      <c r="L2304" s="41" t="str">
        <f t="shared" si="193"/>
        <v/>
      </c>
    </row>
    <row r="2305" spans="1:12" ht="15.75" thickBot="1" x14ac:dyDescent="0.3">
      <c r="A2305" s="17" t="s">
        <v>1027</v>
      </c>
      <c r="H2305" s="41">
        <f t="shared" si="189"/>
        <v>97</v>
      </c>
      <c r="I2305" s="41" t="str">
        <f t="shared" si="190"/>
        <v>#00000612</v>
      </c>
      <c r="J2305" s="41">
        <f t="shared" si="191"/>
        <v>9</v>
      </c>
      <c r="K2305" s="41" t="str">
        <f t="shared" si="192"/>
        <v xml:space="preserve">‎04‎/‎11‎/‎2016, ‎10‎:‎16‎:‎52 vincent davantes vincent.davantes@actemium.com 1 €41.53 </v>
      </c>
      <c r="L2305" s="41" t="str">
        <f t="shared" si="193"/>
        <v>‎04‎/‎11‎/‎2016</v>
      </c>
    </row>
    <row r="2306" spans="1:12" ht="15.75" thickBot="1" x14ac:dyDescent="0.3">
      <c r="A2306" s="16" t="s">
        <v>621</v>
      </c>
      <c r="H2306" s="41">
        <f t="shared" si="189"/>
        <v>8</v>
      </c>
      <c r="I2306" s="41" t="str">
        <f t="shared" si="190"/>
        <v/>
      </c>
      <c r="J2306" s="41">
        <f t="shared" si="191"/>
        <v>0</v>
      </c>
      <c r="K2306" s="41" t="str">
        <f t="shared" si="192"/>
        <v>erminée</v>
      </c>
      <c r="L2306" s="41" t="str">
        <f t="shared" si="193"/>
        <v/>
      </c>
    </row>
    <row r="2307" spans="1:12" ht="15.75" thickBot="1" x14ac:dyDescent="0.3">
      <c r="A2307" s="17" t="s">
        <v>1028</v>
      </c>
      <c r="H2307" s="41">
        <f t="shared" si="189"/>
        <v>97</v>
      </c>
      <c r="I2307" s="41" t="str">
        <f t="shared" si="190"/>
        <v>#00000611</v>
      </c>
      <c r="J2307" s="41">
        <f t="shared" si="191"/>
        <v>9</v>
      </c>
      <c r="K2307" s="41" t="str">
        <f t="shared" si="192"/>
        <v xml:space="preserve">‎04‎/‎11‎/‎2016, ‎09‎:‎50‎:‎09 Tristan Calmelly tristan.calmelly@actemium.com 1 €36.81 </v>
      </c>
      <c r="L2307" s="41" t="str">
        <f t="shared" si="193"/>
        <v>‎04‎/‎11‎/‎2016</v>
      </c>
    </row>
    <row r="2308" spans="1:12" ht="15.75" thickBot="1" x14ac:dyDescent="0.3">
      <c r="A2308" s="16" t="s">
        <v>621</v>
      </c>
      <c r="H2308" s="41">
        <f t="shared" si="189"/>
        <v>8</v>
      </c>
      <c r="I2308" s="41" t="str">
        <f t="shared" si="190"/>
        <v/>
      </c>
      <c r="J2308" s="41">
        <f t="shared" si="191"/>
        <v>0</v>
      </c>
      <c r="K2308" s="41" t="str">
        <f t="shared" si="192"/>
        <v>erminée</v>
      </c>
      <c r="L2308" s="41" t="str">
        <f t="shared" si="193"/>
        <v/>
      </c>
    </row>
    <row r="2309" spans="1:12" ht="15.75" thickBot="1" x14ac:dyDescent="0.3">
      <c r="A2309" s="17" t="s">
        <v>1029</v>
      </c>
      <c r="H2309" s="41">
        <f t="shared" si="189"/>
        <v>90</v>
      </c>
      <c r="I2309" s="41" t="str">
        <f t="shared" si="190"/>
        <v>#00000610</v>
      </c>
      <c r="J2309" s="41">
        <f t="shared" si="191"/>
        <v>9</v>
      </c>
      <c r="K2309" s="41" t="str">
        <f t="shared" si="192"/>
        <v xml:space="preserve">‎03‎/‎11‎/‎2016, ‎14‎:‎17‎:‎50 Jean PEREIRA vincent.pascal@actemium.com 1 €0.00 </v>
      </c>
      <c r="L2309" s="41" t="str">
        <f t="shared" si="193"/>
        <v>‎03‎/‎11‎/‎2016</v>
      </c>
    </row>
    <row r="2310" spans="1:12" ht="15.75" thickBot="1" x14ac:dyDescent="0.3">
      <c r="A2310" s="16" t="s">
        <v>621</v>
      </c>
      <c r="H2310" s="41">
        <f t="shared" si="189"/>
        <v>8</v>
      </c>
      <c r="I2310" s="41" t="str">
        <f t="shared" si="190"/>
        <v/>
      </c>
      <c r="J2310" s="41">
        <f t="shared" si="191"/>
        <v>0</v>
      </c>
      <c r="K2310" s="41" t="str">
        <f t="shared" si="192"/>
        <v>erminée</v>
      </c>
      <c r="L2310" s="41" t="str">
        <f t="shared" si="193"/>
        <v/>
      </c>
    </row>
    <row r="2311" spans="1:12" ht="15.75" thickBot="1" x14ac:dyDescent="0.3">
      <c r="A2311" s="17" t="s">
        <v>1030</v>
      </c>
      <c r="H2311" s="41">
        <f t="shared" si="189"/>
        <v>97</v>
      </c>
      <c r="I2311" s="41" t="str">
        <f t="shared" si="190"/>
        <v>#00000609</v>
      </c>
      <c r="J2311" s="41">
        <f t="shared" si="191"/>
        <v>9</v>
      </c>
      <c r="K2311" s="41" t="str">
        <f t="shared" si="192"/>
        <v xml:space="preserve">‎02‎/‎11‎/‎2016, ‎15‎:‎26‎:‎46 jerome BACHELERY jerome.bachelery@actemium.com 1 €11.04 </v>
      </c>
      <c r="L2311" s="41" t="str">
        <f t="shared" si="193"/>
        <v>‎02‎/‎11‎/‎2016</v>
      </c>
    </row>
    <row r="2312" spans="1:12" ht="15.75" thickBot="1" x14ac:dyDescent="0.3">
      <c r="A2312" s="16" t="s">
        <v>621</v>
      </c>
      <c r="H2312" s="41">
        <f t="shared" si="189"/>
        <v>8</v>
      </c>
      <c r="I2312" s="41" t="str">
        <f t="shared" si="190"/>
        <v/>
      </c>
      <c r="J2312" s="41">
        <f t="shared" si="191"/>
        <v>0</v>
      </c>
      <c r="K2312" s="41" t="str">
        <f t="shared" si="192"/>
        <v>erminée</v>
      </c>
      <c r="L2312" s="41" t="str">
        <f t="shared" si="193"/>
        <v/>
      </c>
    </row>
    <row r="2313" spans="1:12" ht="15.75" thickBot="1" x14ac:dyDescent="0.3">
      <c r="A2313" s="17" t="s">
        <v>1031</v>
      </c>
      <c r="H2313" s="41">
        <f t="shared" si="189"/>
        <v>99</v>
      </c>
      <c r="I2313" s="41" t="str">
        <f t="shared" si="190"/>
        <v>#00000605</v>
      </c>
      <c r="J2313" s="41">
        <f t="shared" si="191"/>
        <v>9</v>
      </c>
      <c r="K2313" s="41" t="str">
        <f t="shared" si="192"/>
        <v xml:space="preserve">‎27‎/‎10‎/‎2016, ‎13‎:‎58‎:‎53 william stephens william.stephens@cegelec.com 5 €1,757.80 </v>
      </c>
      <c r="L2313" s="41" t="str">
        <f t="shared" si="193"/>
        <v>‎27‎/‎10‎/‎2016</v>
      </c>
    </row>
    <row r="2314" spans="1:12" ht="15.75" thickBot="1" x14ac:dyDescent="0.3">
      <c r="A2314" s="16" t="s">
        <v>621</v>
      </c>
      <c r="H2314" s="41">
        <f t="shared" si="189"/>
        <v>8</v>
      </c>
      <c r="I2314" s="41" t="str">
        <f t="shared" si="190"/>
        <v/>
      </c>
      <c r="J2314" s="41">
        <f t="shared" si="191"/>
        <v>0</v>
      </c>
      <c r="K2314" s="41" t="str">
        <f t="shared" si="192"/>
        <v>erminée</v>
      </c>
      <c r="L2314" s="41" t="str">
        <f t="shared" si="193"/>
        <v/>
      </c>
    </row>
    <row r="2315" spans="1:12" ht="15.75" thickBot="1" x14ac:dyDescent="0.3">
      <c r="A2315" s="17" t="s">
        <v>1032</v>
      </c>
      <c r="H2315" s="41">
        <f t="shared" si="189"/>
        <v>97</v>
      </c>
      <c r="I2315" s="41" t="str">
        <f t="shared" si="190"/>
        <v>#00000604</v>
      </c>
      <c r="J2315" s="41">
        <f t="shared" si="191"/>
        <v>9</v>
      </c>
      <c r="K2315" s="41" t="str">
        <f t="shared" si="192"/>
        <v xml:space="preserve">‎27‎/‎10‎/‎2016, ‎10‎:‎11‎:‎55 stephane mirouze stephane.mirouze@actemium.com 1 €13.30 </v>
      </c>
      <c r="L2315" s="41" t="str">
        <f t="shared" si="193"/>
        <v>‎27‎/‎10‎/‎2016</v>
      </c>
    </row>
    <row r="2316" spans="1:12" ht="15.75" thickBot="1" x14ac:dyDescent="0.3">
      <c r="A2316" s="16" t="s">
        <v>621</v>
      </c>
      <c r="H2316" s="41">
        <f t="shared" si="189"/>
        <v>8</v>
      </c>
      <c r="I2316" s="41" t="str">
        <f t="shared" si="190"/>
        <v/>
      </c>
      <c r="J2316" s="41">
        <f t="shared" si="191"/>
        <v>0</v>
      </c>
      <c r="K2316" s="41" t="str">
        <f t="shared" si="192"/>
        <v>erminée</v>
      </c>
      <c r="L2316" s="41" t="str">
        <f t="shared" si="193"/>
        <v/>
      </c>
    </row>
    <row r="2317" spans="1:12" ht="15.75" thickBot="1" x14ac:dyDescent="0.3">
      <c r="A2317" s="17" t="s">
        <v>1033</v>
      </c>
      <c r="H2317" s="41">
        <f t="shared" si="189"/>
        <v>92</v>
      </c>
      <c r="I2317" s="41" t="str">
        <f t="shared" si="190"/>
        <v>#00000603</v>
      </c>
      <c r="J2317" s="41">
        <f t="shared" si="191"/>
        <v>9</v>
      </c>
      <c r="K2317" s="41" t="str">
        <f t="shared" si="192"/>
        <v xml:space="preserve">‎26‎/‎10‎/‎2016, ‎13‎:‎45‎:‎12 julien paumard julien.paumard@actemium.com 1 €0.00 </v>
      </c>
      <c r="L2317" s="41" t="str">
        <f t="shared" si="193"/>
        <v>‎26‎/‎10‎/‎2016</v>
      </c>
    </row>
    <row r="2318" spans="1:12" ht="15.75" thickBot="1" x14ac:dyDescent="0.3">
      <c r="A2318" s="16" t="s">
        <v>621</v>
      </c>
      <c r="H2318" s="41">
        <f t="shared" si="189"/>
        <v>8</v>
      </c>
      <c r="I2318" s="41" t="str">
        <f t="shared" si="190"/>
        <v/>
      </c>
      <c r="J2318" s="41">
        <f t="shared" si="191"/>
        <v>0</v>
      </c>
      <c r="K2318" s="41" t="str">
        <f t="shared" si="192"/>
        <v>erminée</v>
      </c>
      <c r="L2318" s="41" t="str">
        <f t="shared" si="193"/>
        <v/>
      </c>
    </row>
    <row r="2319" spans="1:12" ht="15.75" thickBot="1" x14ac:dyDescent="0.3">
      <c r="A2319" s="17" t="s">
        <v>1034</v>
      </c>
      <c r="H2319" s="41">
        <f t="shared" si="189"/>
        <v>93</v>
      </c>
      <c r="I2319" s="41" t="str">
        <f t="shared" si="190"/>
        <v>#00000602</v>
      </c>
      <c r="J2319" s="41">
        <f t="shared" si="191"/>
        <v>9</v>
      </c>
      <c r="K2319" s="41" t="str">
        <f t="shared" si="192"/>
        <v xml:space="preserve">‎26‎/‎10‎/‎2016, ‎11‎:‎51‎:‎08 georges manric georges.manric@actemium.com 3 €47.43 </v>
      </c>
      <c r="L2319" s="41" t="str">
        <f t="shared" si="193"/>
        <v>‎26‎/‎10‎/‎2016</v>
      </c>
    </row>
    <row r="2320" spans="1:12" ht="15.75" thickBot="1" x14ac:dyDescent="0.3">
      <c r="A2320" s="16" t="s">
        <v>621</v>
      </c>
      <c r="H2320" s="41">
        <f t="shared" si="189"/>
        <v>8</v>
      </c>
      <c r="I2320" s="41" t="str">
        <f t="shared" si="190"/>
        <v/>
      </c>
      <c r="J2320" s="41">
        <f t="shared" si="191"/>
        <v>0</v>
      </c>
      <c r="K2320" s="41" t="str">
        <f t="shared" si="192"/>
        <v>erminée</v>
      </c>
      <c r="L2320" s="41" t="str">
        <f t="shared" si="193"/>
        <v/>
      </c>
    </row>
    <row r="2321" spans="1:12" ht="15.75" thickBot="1" x14ac:dyDescent="0.3">
      <c r="A2321" s="17" t="s">
        <v>1035</v>
      </c>
      <c r="H2321" s="41">
        <f t="shared" si="189"/>
        <v>98</v>
      </c>
      <c r="I2321" s="41" t="str">
        <f t="shared" si="190"/>
        <v>#00000601</v>
      </c>
      <c r="J2321" s="41">
        <f t="shared" si="191"/>
        <v>9</v>
      </c>
      <c r="K2321" s="41" t="str">
        <f t="shared" si="192"/>
        <v xml:space="preserve">‎26‎/‎10‎/‎2016, ‎09‎:‎10‎:‎51 lelia boscolo lelia.boscolo.external@airbus.com 2 €74.00 </v>
      </c>
      <c r="L2321" s="41" t="str">
        <f t="shared" si="193"/>
        <v>‎26‎/‎10‎/‎2016</v>
      </c>
    </row>
    <row r="2322" spans="1:12" ht="15.75" thickBot="1" x14ac:dyDescent="0.3">
      <c r="A2322" s="16" t="s">
        <v>621</v>
      </c>
      <c r="H2322" s="41">
        <f t="shared" si="189"/>
        <v>8</v>
      </c>
      <c r="I2322" s="41" t="str">
        <f t="shared" si="190"/>
        <v/>
      </c>
      <c r="J2322" s="41">
        <f t="shared" si="191"/>
        <v>0</v>
      </c>
      <c r="K2322" s="41" t="str">
        <f t="shared" si="192"/>
        <v>erminée</v>
      </c>
      <c r="L2322" s="41" t="str">
        <f t="shared" si="193"/>
        <v/>
      </c>
    </row>
    <row r="2323" spans="1:12" ht="15.75" thickBot="1" x14ac:dyDescent="0.3">
      <c r="A2323" s="17" t="s">
        <v>1036</v>
      </c>
      <c r="H2323" s="41">
        <f t="shared" si="189"/>
        <v>97</v>
      </c>
      <c r="I2323" s="41" t="str">
        <f t="shared" si="190"/>
        <v>#00000600</v>
      </c>
      <c r="J2323" s="41">
        <f t="shared" si="191"/>
        <v>9</v>
      </c>
      <c r="K2323" s="41" t="str">
        <f t="shared" si="192"/>
        <v xml:space="preserve">‎25‎/‎10‎/‎2016, ‎15‎:‎08‎:‎29 lelia boscolo lelia.boscolo.external@airbus.com 1 €0.00 </v>
      </c>
      <c r="L2323" s="41" t="str">
        <f t="shared" si="193"/>
        <v>‎25‎/‎10‎/‎2016</v>
      </c>
    </row>
    <row r="2324" spans="1:12" ht="15.75" thickBot="1" x14ac:dyDescent="0.3">
      <c r="A2324" s="16" t="s">
        <v>621</v>
      </c>
      <c r="H2324" s="41">
        <f t="shared" si="189"/>
        <v>8</v>
      </c>
      <c r="I2324" s="41" t="str">
        <f t="shared" si="190"/>
        <v/>
      </c>
      <c r="J2324" s="41">
        <f t="shared" si="191"/>
        <v>0</v>
      </c>
      <c r="K2324" s="41" t="str">
        <f t="shared" si="192"/>
        <v>erminée</v>
      </c>
      <c r="L2324" s="41" t="str">
        <f t="shared" si="193"/>
        <v/>
      </c>
    </row>
    <row r="2325" spans="1:12" ht="15.75" thickBot="1" x14ac:dyDescent="0.3">
      <c r="A2325" s="17" t="s">
        <v>1037</v>
      </c>
      <c r="H2325" s="41">
        <f t="shared" si="189"/>
        <v>96</v>
      </c>
      <c r="I2325" s="41" t="str">
        <f t="shared" si="190"/>
        <v>#00000599</v>
      </c>
      <c r="J2325" s="41">
        <f t="shared" si="191"/>
        <v>9</v>
      </c>
      <c r="K2325" s="41" t="str">
        <f t="shared" si="192"/>
        <v xml:space="preserve">‎25‎/‎10‎/‎2016, ‎14‎:‎45‎:‎20 granier jean-luc jean-luc.granier@merial.com 3 €113.73 </v>
      </c>
      <c r="L2325" s="41" t="str">
        <f t="shared" si="193"/>
        <v>‎25‎/‎10‎/‎2016</v>
      </c>
    </row>
    <row r="2326" spans="1:12" ht="15.75" thickBot="1" x14ac:dyDescent="0.3">
      <c r="A2326" s="16" t="s">
        <v>621</v>
      </c>
      <c r="H2326" s="41">
        <f t="shared" si="189"/>
        <v>8</v>
      </c>
      <c r="I2326" s="41" t="str">
        <f t="shared" si="190"/>
        <v/>
      </c>
      <c r="J2326" s="41">
        <f t="shared" si="191"/>
        <v>0</v>
      </c>
      <c r="K2326" s="41" t="str">
        <f t="shared" si="192"/>
        <v>erminée</v>
      </c>
      <c r="L2326" s="41" t="str">
        <f t="shared" si="193"/>
        <v/>
      </c>
    </row>
    <row r="2327" spans="1:12" ht="15.75" thickBot="1" x14ac:dyDescent="0.3">
      <c r="A2327" s="17" t="s">
        <v>1038</v>
      </c>
      <c r="H2327" s="41">
        <f t="shared" si="189"/>
        <v>87</v>
      </c>
      <c r="I2327" s="41" t="str">
        <f t="shared" si="190"/>
        <v>#00000598</v>
      </c>
      <c r="J2327" s="41">
        <f t="shared" si="191"/>
        <v>9</v>
      </c>
      <c r="K2327" s="41" t="str">
        <f t="shared" si="192"/>
        <v xml:space="preserve">‎25‎/‎10‎/‎2016, ‎11‎:‎16‎:‎07 ERIC BRUNET eric.brunet@actemium.com 1 €35.20 </v>
      </c>
      <c r="L2327" s="41" t="str">
        <f t="shared" si="193"/>
        <v>‎25‎/‎10‎/‎2016</v>
      </c>
    </row>
    <row r="2328" spans="1:12" ht="15.75" thickBot="1" x14ac:dyDescent="0.3">
      <c r="A2328" s="16" t="s">
        <v>621</v>
      </c>
      <c r="H2328" s="41">
        <f t="shared" si="189"/>
        <v>8</v>
      </c>
      <c r="I2328" s="41" t="str">
        <f t="shared" si="190"/>
        <v/>
      </c>
      <c r="J2328" s="41">
        <f t="shared" si="191"/>
        <v>0</v>
      </c>
      <c r="K2328" s="41" t="str">
        <f t="shared" si="192"/>
        <v>erminée</v>
      </c>
      <c r="L2328" s="41" t="str">
        <f t="shared" si="193"/>
        <v/>
      </c>
    </row>
    <row r="2329" spans="1:12" ht="15.75" thickBot="1" x14ac:dyDescent="0.3">
      <c r="A2329" s="17" t="s">
        <v>1039</v>
      </c>
      <c r="H2329" s="41">
        <f t="shared" si="189"/>
        <v>93</v>
      </c>
      <c r="I2329" s="41" t="str">
        <f t="shared" si="190"/>
        <v>#00000597</v>
      </c>
      <c r="J2329" s="41">
        <f t="shared" si="191"/>
        <v>9</v>
      </c>
      <c r="K2329" s="41" t="str">
        <f t="shared" si="192"/>
        <v xml:space="preserve">‎25‎/‎10‎/‎2016, ‎10‎:‎48‎:‎20 Romain VERGNES romain.vergnes@actemium.com 1 €31.36 </v>
      </c>
      <c r="L2329" s="41" t="str">
        <f t="shared" si="193"/>
        <v>‎25‎/‎10‎/‎2016</v>
      </c>
    </row>
    <row r="2330" spans="1:12" ht="15.75" thickBot="1" x14ac:dyDescent="0.3">
      <c r="A2330" s="16" t="s">
        <v>621</v>
      </c>
      <c r="H2330" s="41">
        <f t="shared" si="189"/>
        <v>8</v>
      </c>
      <c r="I2330" s="41" t="str">
        <f t="shared" si="190"/>
        <v/>
      </c>
      <c r="J2330" s="41">
        <f t="shared" si="191"/>
        <v>0</v>
      </c>
      <c r="K2330" s="41" t="str">
        <f t="shared" si="192"/>
        <v>erminée</v>
      </c>
      <c r="L2330" s="41" t="str">
        <f t="shared" si="193"/>
        <v/>
      </c>
    </row>
    <row r="2331" spans="1:12" ht="15.75" thickBot="1" x14ac:dyDescent="0.3">
      <c r="A2331" s="17" t="s">
        <v>1040</v>
      </c>
      <c r="H2331" s="41">
        <f t="shared" si="189"/>
        <v>93</v>
      </c>
      <c r="I2331" s="41" t="str">
        <f t="shared" si="190"/>
        <v>#00000596</v>
      </c>
      <c r="J2331" s="41">
        <f t="shared" si="191"/>
        <v>9</v>
      </c>
      <c r="K2331" s="41" t="str">
        <f t="shared" si="192"/>
        <v xml:space="preserve">‎24‎/‎10‎/‎2016, ‎10‎:‎52‎:‎32 CEDRIC REIXACH cedric.reixach@actemium.com 3 €19.97 </v>
      </c>
      <c r="L2331" s="41" t="str">
        <f t="shared" si="193"/>
        <v>‎24‎/‎10‎/‎2016</v>
      </c>
    </row>
    <row r="2332" spans="1:12" ht="15.75" thickBot="1" x14ac:dyDescent="0.3">
      <c r="A2332" s="16" t="s">
        <v>621</v>
      </c>
      <c r="H2332" s="41">
        <f t="shared" ref="H2332:H2395" si="194">LEN(A2332)</f>
        <v>8</v>
      </c>
      <c r="I2332" s="41" t="str">
        <f t="shared" ref="I2332:I2395" si="195">IFERROR(MID(A2332,1,FIND(" ",A2332,1)-1),"")</f>
        <v/>
      </c>
      <c r="J2332" s="41">
        <f t="shared" ref="J2332:J2395" si="196">LEN(I2332)</f>
        <v>0</v>
      </c>
      <c r="K2332" s="41" t="str">
        <f t="shared" ref="K2332:K2395" si="197">RIGHT(A2332,H2332-J2332-1)</f>
        <v>erminée</v>
      </c>
      <c r="L2332" s="41" t="str">
        <f t="shared" ref="L2332:L2395" si="198">IFERROR(MID(K2332,1,FIND(",",K2332,1)-1),"")</f>
        <v/>
      </c>
    </row>
    <row r="2333" spans="1:12" ht="15.75" thickBot="1" x14ac:dyDescent="0.3">
      <c r="A2333" s="17" t="s">
        <v>1041</v>
      </c>
      <c r="H2333" s="41">
        <f t="shared" si="194"/>
        <v>93</v>
      </c>
      <c r="I2333" s="41" t="str">
        <f t="shared" si="195"/>
        <v>#00000595</v>
      </c>
      <c r="J2333" s="41">
        <f t="shared" si="196"/>
        <v>9</v>
      </c>
      <c r="K2333" s="41" t="str">
        <f t="shared" si="197"/>
        <v xml:space="preserve">‎20‎/‎10‎/‎2016, ‎11‎:‎47‎:‎54 Vincent PASCAL vincent.pascal@actemium.com 2 €44.18 </v>
      </c>
      <c r="L2333" s="41" t="str">
        <f t="shared" si="198"/>
        <v>‎20‎/‎10‎/‎2016</v>
      </c>
    </row>
    <row r="2334" spans="1:12" ht="15.75" thickBot="1" x14ac:dyDescent="0.3">
      <c r="A2334" s="16" t="s">
        <v>621</v>
      </c>
      <c r="H2334" s="41">
        <f t="shared" si="194"/>
        <v>8</v>
      </c>
      <c r="I2334" s="41" t="str">
        <f t="shared" si="195"/>
        <v/>
      </c>
      <c r="J2334" s="41">
        <f t="shared" si="196"/>
        <v>0</v>
      </c>
      <c r="K2334" s="41" t="str">
        <f t="shared" si="197"/>
        <v>erminée</v>
      </c>
      <c r="L2334" s="41" t="str">
        <f t="shared" si="198"/>
        <v/>
      </c>
    </row>
    <row r="2335" spans="1:12" ht="15.75" thickBot="1" x14ac:dyDescent="0.3">
      <c r="A2335" s="17" t="s">
        <v>1042</v>
      </c>
      <c r="H2335" s="41">
        <f t="shared" si="194"/>
        <v>93</v>
      </c>
      <c r="I2335" s="41" t="str">
        <f t="shared" si="195"/>
        <v>#00000594</v>
      </c>
      <c r="J2335" s="41">
        <f t="shared" si="196"/>
        <v>9</v>
      </c>
      <c r="K2335" s="41" t="str">
        <f t="shared" si="197"/>
        <v xml:space="preserve">‎19‎/‎10‎/‎2016, ‎12‎:‎26‎:‎47 romain Vergnes romain.vergnes@actemium.com 2 €87.04 </v>
      </c>
      <c r="L2335" s="41" t="str">
        <f t="shared" si="198"/>
        <v>‎19‎/‎10‎/‎2016</v>
      </c>
    </row>
    <row r="2336" spans="1:12" ht="15.75" thickBot="1" x14ac:dyDescent="0.3">
      <c r="A2336" s="16" t="s">
        <v>621</v>
      </c>
      <c r="H2336" s="41">
        <f t="shared" si="194"/>
        <v>8</v>
      </c>
      <c r="I2336" s="41" t="str">
        <f t="shared" si="195"/>
        <v/>
      </c>
      <c r="J2336" s="41">
        <f t="shared" si="196"/>
        <v>0</v>
      </c>
      <c r="K2336" s="41" t="str">
        <f t="shared" si="197"/>
        <v>erminée</v>
      </c>
      <c r="L2336" s="41" t="str">
        <f t="shared" si="198"/>
        <v/>
      </c>
    </row>
    <row r="2337" spans="1:12" ht="15.75" thickBot="1" x14ac:dyDescent="0.3">
      <c r="A2337" s="17" t="s">
        <v>1043</v>
      </c>
      <c r="H2337" s="41">
        <f t="shared" si="194"/>
        <v>94</v>
      </c>
      <c r="I2337" s="41" t="str">
        <f t="shared" si="195"/>
        <v>#00000593</v>
      </c>
      <c r="J2337" s="41">
        <f t="shared" si="196"/>
        <v>9</v>
      </c>
      <c r="K2337" s="41" t="str">
        <f t="shared" si="197"/>
        <v xml:space="preserve">‎18‎/‎10‎/‎2016, ‎09‎:‎29‎:‎56 Vincent PASCAL vincent.pascal@actemium.com 3 €100.40 </v>
      </c>
      <c r="L2337" s="41" t="str">
        <f t="shared" si="198"/>
        <v>‎18‎/‎10‎/‎2016</v>
      </c>
    </row>
    <row r="2338" spans="1:12" ht="15.75" thickBot="1" x14ac:dyDescent="0.3">
      <c r="A2338" s="16" t="s">
        <v>621</v>
      </c>
      <c r="H2338" s="41">
        <f t="shared" si="194"/>
        <v>8</v>
      </c>
      <c r="I2338" s="41" t="str">
        <f t="shared" si="195"/>
        <v/>
      </c>
      <c r="J2338" s="41">
        <f t="shared" si="196"/>
        <v>0</v>
      </c>
      <c r="K2338" s="41" t="str">
        <f t="shared" si="197"/>
        <v>erminée</v>
      </c>
      <c r="L2338" s="41" t="str">
        <f t="shared" si="198"/>
        <v/>
      </c>
    </row>
    <row r="2339" spans="1:12" ht="15.75" thickBot="1" x14ac:dyDescent="0.3">
      <c r="A2339" s="17" t="s">
        <v>1044</v>
      </c>
      <c r="H2339" s="41">
        <f t="shared" si="194"/>
        <v>98</v>
      </c>
      <c r="I2339" s="41" t="str">
        <f t="shared" si="195"/>
        <v>#00000592</v>
      </c>
      <c r="J2339" s="41">
        <f t="shared" si="196"/>
        <v>9</v>
      </c>
      <c r="K2339" s="41" t="str">
        <f t="shared" si="197"/>
        <v xml:space="preserve">‎17‎/‎10‎/‎2016, ‎10‎:‎49‎:‎53 jerome fasolo jerome.fasolo.external@airbus.com 3 €20.26 </v>
      </c>
      <c r="L2339" s="41" t="str">
        <f t="shared" si="198"/>
        <v>‎17‎/‎10‎/‎2016</v>
      </c>
    </row>
    <row r="2340" spans="1:12" ht="15.75" thickBot="1" x14ac:dyDescent="0.3">
      <c r="A2340" s="16" t="s">
        <v>621</v>
      </c>
      <c r="H2340" s="41">
        <f t="shared" si="194"/>
        <v>8</v>
      </c>
      <c r="I2340" s="41" t="str">
        <f t="shared" si="195"/>
        <v/>
      </c>
      <c r="J2340" s="41">
        <f t="shared" si="196"/>
        <v>0</v>
      </c>
      <c r="K2340" s="41" t="str">
        <f t="shared" si="197"/>
        <v>erminée</v>
      </c>
      <c r="L2340" s="41" t="str">
        <f t="shared" si="198"/>
        <v/>
      </c>
    </row>
    <row r="2341" spans="1:12" ht="15.75" thickBot="1" x14ac:dyDescent="0.3">
      <c r="A2341" s="17" t="s">
        <v>1045</v>
      </c>
      <c r="H2341" s="41">
        <f t="shared" si="194"/>
        <v>98</v>
      </c>
      <c r="I2341" s="41" t="str">
        <f t="shared" si="195"/>
        <v>#00000591</v>
      </c>
      <c r="J2341" s="41">
        <f t="shared" si="196"/>
        <v>9</v>
      </c>
      <c r="K2341" s="41" t="str">
        <f t="shared" si="197"/>
        <v xml:space="preserve">‎17‎/‎10‎/‎2016, ‎09‎:‎37‎:‎38 lelia boscolo lelia.boscolo.external@airbus.com 1 €54.17 </v>
      </c>
      <c r="L2341" s="41" t="str">
        <f t="shared" si="198"/>
        <v>‎17‎/‎10‎/‎2016</v>
      </c>
    </row>
    <row r="2342" spans="1:12" ht="15.75" thickBot="1" x14ac:dyDescent="0.3">
      <c r="A2342" s="16" t="s">
        <v>621</v>
      </c>
      <c r="H2342" s="41">
        <f t="shared" si="194"/>
        <v>8</v>
      </c>
      <c r="I2342" s="41" t="str">
        <f t="shared" si="195"/>
        <v/>
      </c>
      <c r="J2342" s="41">
        <f t="shared" si="196"/>
        <v>0</v>
      </c>
      <c r="K2342" s="41" t="str">
        <f t="shared" si="197"/>
        <v>erminée</v>
      </c>
      <c r="L2342" s="41" t="str">
        <f t="shared" si="198"/>
        <v/>
      </c>
    </row>
    <row r="2343" spans="1:12" ht="15.75" thickBot="1" x14ac:dyDescent="0.3">
      <c r="A2343" s="17" t="s">
        <v>1046</v>
      </c>
      <c r="H2343" s="41">
        <f t="shared" si="194"/>
        <v>97</v>
      </c>
      <c r="I2343" s="41" t="str">
        <f t="shared" si="195"/>
        <v>#00000590</v>
      </c>
      <c r="J2343" s="41">
        <f t="shared" si="196"/>
        <v>9</v>
      </c>
      <c r="K2343" s="41" t="str">
        <f t="shared" si="197"/>
        <v xml:space="preserve">‎14‎/‎10‎/‎2016, ‎11‎:‎17‎:‎56 lelia boscolo lelia.boscolo.external@airbus.com 1 €0.00 </v>
      </c>
      <c r="L2343" s="41" t="str">
        <f t="shared" si="198"/>
        <v>‎14‎/‎10‎/‎2016</v>
      </c>
    </row>
    <row r="2344" spans="1:12" ht="15.75" thickBot="1" x14ac:dyDescent="0.3">
      <c r="A2344" s="16" t="s">
        <v>621</v>
      </c>
      <c r="H2344" s="41">
        <f t="shared" si="194"/>
        <v>8</v>
      </c>
      <c r="I2344" s="41" t="str">
        <f t="shared" si="195"/>
        <v/>
      </c>
      <c r="J2344" s="41">
        <f t="shared" si="196"/>
        <v>0</v>
      </c>
      <c r="K2344" s="41" t="str">
        <f t="shared" si="197"/>
        <v>erminée</v>
      </c>
      <c r="L2344" s="41" t="str">
        <f t="shared" si="198"/>
        <v/>
      </c>
    </row>
    <row r="2345" spans="1:12" ht="15.75" thickBot="1" x14ac:dyDescent="0.3">
      <c r="A2345" s="17" t="s">
        <v>1047</v>
      </c>
      <c r="H2345" s="41">
        <f t="shared" si="194"/>
        <v>97</v>
      </c>
      <c r="I2345" s="41" t="str">
        <f t="shared" si="195"/>
        <v>#00000589</v>
      </c>
      <c r="J2345" s="41">
        <f t="shared" si="196"/>
        <v>9</v>
      </c>
      <c r="K2345" s="41" t="str">
        <f t="shared" si="197"/>
        <v xml:space="preserve">‎14‎/‎10‎/‎2016, ‎08‎:‎01‎:‎24 lelia boscolo lelia.boscolo.external@airbus.com 4 €0.00 </v>
      </c>
      <c r="L2345" s="41" t="str">
        <f t="shared" si="198"/>
        <v>‎14‎/‎10‎/‎2016</v>
      </c>
    </row>
    <row r="2346" spans="1:12" ht="15.75" thickBot="1" x14ac:dyDescent="0.3">
      <c r="A2346" s="16" t="s">
        <v>621</v>
      </c>
      <c r="H2346" s="41">
        <f t="shared" si="194"/>
        <v>8</v>
      </c>
      <c r="I2346" s="41" t="str">
        <f t="shared" si="195"/>
        <v/>
      </c>
      <c r="J2346" s="41">
        <f t="shared" si="196"/>
        <v>0</v>
      </c>
      <c r="K2346" s="41" t="str">
        <f t="shared" si="197"/>
        <v>erminée</v>
      </c>
      <c r="L2346" s="41" t="str">
        <f t="shared" si="198"/>
        <v/>
      </c>
    </row>
    <row r="2347" spans="1:12" ht="15.75" thickBot="1" x14ac:dyDescent="0.3">
      <c r="A2347" s="17" t="s">
        <v>1048</v>
      </c>
      <c r="H2347" s="41">
        <f t="shared" si="194"/>
        <v>91</v>
      </c>
      <c r="I2347" s="41" t="str">
        <f t="shared" si="195"/>
        <v>#00000588</v>
      </c>
      <c r="J2347" s="41">
        <f t="shared" si="196"/>
        <v>9</v>
      </c>
      <c r="K2347" s="41" t="str">
        <f t="shared" si="197"/>
        <v xml:space="preserve">‎13‎/‎10‎/‎2016, ‎11‎:‎52‎:‎58 jean luc cebe jean-luc.cebe@actemium.com 2 €11.04 </v>
      </c>
      <c r="L2347" s="41" t="str">
        <f t="shared" si="198"/>
        <v>‎13‎/‎10‎/‎2016</v>
      </c>
    </row>
    <row r="2348" spans="1:12" ht="15.75" thickBot="1" x14ac:dyDescent="0.3">
      <c r="A2348" s="16" t="s">
        <v>621</v>
      </c>
      <c r="H2348" s="41">
        <f t="shared" si="194"/>
        <v>8</v>
      </c>
      <c r="I2348" s="41" t="str">
        <f t="shared" si="195"/>
        <v/>
      </c>
      <c r="J2348" s="41">
        <f t="shared" si="196"/>
        <v>0</v>
      </c>
      <c r="K2348" s="41" t="str">
        <f t="shared" si="197"/>
        <v>erminée</v>
      </c>
      <c r="L2348" s="41" t="str">
        <f t="shared" si="198"/>
        <v/>
      </c>
    </row>
    <row r="2349" spans="1:12" ht="15.75" thickBot="1" x14ac:dyDescent="0.3">
      <c r="A2349" s="17" t="s">
        <v>1049</v>
      </c>
      <c r="H2349" s="41">
        <f t="shared" si="194"/>
        <v>99</v>
      </c>
      <c r="I2349" s="41" t="str">
        <f t="shared" si="195"/>
        <v>#00000587</v>
      </c>
      <c r="J2349" s="41">
        <f t="shared" si="196"/>
        <v>9</v>
      </c>
      <c r="K2349" s="41" t="str">
        <f t="shared" si="197"/>
        <v xml:space="preserve">‎13‎/‎10‎/‎2016, ‎11‎:‎01‎:‎00 lelia boscolo lelia.boscolo.external@airbus.com 1 €111.30 </v>
      </c>
      <c r="L2349" s="41" t="str">
        <f t="shared" si="198"/>
        <v>‎13‎/‎10‎/‎2016</v>
      </c>
    </row>
    <row r="2350" spans="1:12" ht="15.75" thickBot="1" x14ac:dyDescent="0.3">
      <c r="A2350" s="16" t="s">
        <v>621</v>
      </c>
      <c r="H2350" s="41">
        <f t="shared" si="194"/>
        <v>8</v>
      </c>
      <c r="I2350" s="41" t="str">
        <f t="shared" si="195"/>
        <v/>
      </c>
      <c r="J2350" s="41">
        <f t="shared" si="196"/>
        <v>0</v>
      </c>
      <c r="K2350" s="41" t="str">
        <f t="shared" si="197"/>
        <v>erminée</v>
      </c>
      <c r="L2350" s="41" t="str">
        <f t="shared" si="198"/>
        <v/>
      </c>
    </row>
    <row r="2351" spans="1:12" ht="15.75" thickBot="1" x14ac:dyDescent="0.3">
      <c r="A2351" s="17" t="s">
        <v>1050</v>
      </c>
      <c r="H2351" s="41">
        <f t="shared" si="194"/>
        <v>99</v>
      </c>
      <c r="I2351" s="41" t="str">
        <f t="shared" si="195"/>
        <v>#00000586</v>
      </c>
      <c r="J2351" s="41">
        <f t="shared" si="196"/>
        <v>9</v>
      </c>
      <c r="K2351" s="41" t="str">
        <f t="shared" si="197"/>
        <v xml:space="preserve">‎13‎/‎10‎/‎2016, ‎09‎:‎59‎:‎30 lelia boscolo lelia.boscolo.external@airbus.com 3 €253.20 </v>
      </c>
      <c r="L2351" s="41" t="str">
        <f t="shared" si="198"/>
        <v>‎13‎/‎10‎/‎2016</v>
      </c>
    </row>
    <row r="2352" spans="1:12" ht="15.75" thickBot="1" x14ac:dyDescent="0.3">
      <c r="A2352" s="16" t="s">
        <v>621</v>
      </c>
      <c r="H2352" s="41">
        <f t="shared" si="194"/>
        <v>8</v>
      </c>
      <c r="I2352" s="41" t="str">
        <f t="shared" si="195"/>
        <v/>
      </c>
      <c r="J2352" s="41">
        <f t="shared" si="196"/>
        <v>0</v>
      </c>
      <c r="K2352" s="41" t="str">
        <f t="shared" si="197"/>
        <v>erminée</v>
      </c>
      <c r="L2352" s="41" t="str">
        <f t="shared" si="198"/>
        <v/>
      </c>
    </row>
    <row r="2353" spans="1:12" ht="15.75" thickBot="1" x14ac:dyDescent="0.3">
      <c r="A2353" s="17" t="s">
        <v>1051</v>
      </c>
      <c r="H2353" s="41">
        <f t="shared" si="194"/>
        <v>95</v>
      </c>
      <c r="I2353" s="41" t="str">
        <f t="shared" si="195"/>
        <v>#00000585</v>
      </c>
      <c r="J2353" s="41">
        <f t="shared" si="196"/>
        <v>9</v>
      </c>
      <c r="K2353" s="41" t="str">
        <f t="shared" si="197"/>
        <v xml:space="preserve">‎13‎/‎10‎/‎2016, ‎07‎:‎59‎:‎44 Thierry DELPECH thierry.delpech1@actemium.com 2 €0.00 </v>
      </c>
      <c r="L2353" s="41" t="str">
        <f t="shared" si="198"/>
        <v>‎13‎/‎10‎/‎2016</v>
      </c>
    </row>
    <row r="2354" spans="1:12" ht="15.75" thickBot="1" x14ac:dyDescent="0.3">
      <c r="A2354" s="16" t="s">
        <v>621</v>
      </c>
      <c r="H2354" s="41">
        <f t="shared" si="194"/>
        <v>8</v>
      </c>
      <c r="I2354" s="41" t="str">
        <f t="shared" si="195"/>
        <v/>
      </c>
      <c r="J2354" s="41">
        <f t="shared" si="196"/>
        <v>0</v>
      </c>
      <c r="K2354" s="41" t="str">
        <f t="shared" si="197"/>
        <v>erminée</v>
      </c>
      <c r="L2354" s="41" t="str">
        <f t="shared" si="198"/>
        <v/>
      </c>
    </row>
    <row r="2355" spans="1:12" ht="15.75" thickBot="1" x14ac:dyDescent="0.3">
      <c r="A2355" s="17" t="s">
        <v>1052</v>
      </c>
      <c r="H2355" s="41">
        <f t="shared" si="194"/>
        <v>92</v>
      </c>
      <c r="I2355" s="41" t="str">
        <f t="shared" si="195"/>
        <v>#00000584</v>
      </c>
      <c r="J2355" s="41">
        <f t="shared" si="196"/>
        <v>9</v>
      </c>
      <c r="K2355" s="41" t="str">
        <f t="shared" si="197"/>
        <v xml:space="preserve">‎12‎/‎10‎/‎2016, ‎16‎:‎52‎:‎30 julien paumard julien.paumard@actemium.com 1 €0.00 </v>
      </c>
      <c r="L2355" s="41" t="str">
        <f t="shared" si="198"/>
        <v>‎12‎/‎10‎/‎2016</v>
      </c>
    </row>
    <row r="2356" spans="1:12" ht="15.75" thickBot="1" x14ac:dyDescent="0.3">
      <c r="A2356" s="16" t="s">
        <v>621</v>
      </c>
      <c r="H2356" s="41">
        <f t="shared" si="194"/>
        <v>8</v>
      </c>
      <c r="I2356" s="41" t="str">
        <f t="shared" si="195"/>
        <v/>
      </c>
      <c r="J2356" s="41">
        <f t="shared" si="196"/>
        <v>0</v>
      </c>
      <c r="K2356" s="41" t="str">
        <f t="shared" si="197"/>
        <v>erminée</v>
      </c>
      <c r="L2356" s="41" t="str">
        <f t="shared" si="198"/>
        <v/>
      </c>
    </row>
    <row r="2357" spans="1:12" ht="15.75" thickBot="1" x14ac:dyDescent="0.3">
      <c r="A2357" s="17" t="s">
        <v>1053</v>
      </c>
      <c r="H2357" s="41">
        <f t="shared" si="194"/>
        <v>99</v>
      </c>
      <c r="I2357" s="41" t="str">
        <f t="shared" si="195"/>
        <v>#00000583</v>
      </c>
      <c r="J2357" s="41">
        <f t="shared" si="196"/>
        <v>9</v>
      </c>
      <c r="K2357" s="41" t="str">
        <f t="shared" si="197"/>
        <v xml:space="preserve">‎12‎/‎10‎/‎2016, ‎15‎:‎32‎:‎41 Sébastien roussel bruno.frayssinhes@actemium.com 5 €12.90 </v>
      </c>
      <c r="L2357" s="41" t="str">
        <f t="shared" si="198"/>
        <v>‎12‎/‎10‎/‎2016</v>
      </c>
    </row>
    <row r="2358" spans="1:12" ht="15.75" thickBot="1" x14ac:dyDescent="0.3">
      <c r="A2358" s="16" t="s">
        <v>621</v>
      </c>
      <c r="H2358" s="41">
        <f t="shared" si="194"/>
        <v>8</v>
      </c>
      <c r="I2358" s="41" t="str">
        <f t="shared" si="195"/>
        <v/>
      </c>
      <c r="J2358" s="41">
        <f t="shared" si="196"/>
        <v>0</v>
      </c>
      <c r="K2358" s="41" t="str">
        <f t="shared" si="197"/>
        <v>erminée</v>
      </c>
      <c r="L2358" s="41" t="str">
        <f t="shared" si="198"/>
        <v/>
      </c>
    </row>
    <row r="2359" spans="1:12" ht="15.75" thickBot="1" x14ac:dyDescent="0.3">
      <c r="A2359" s="17" t="s">
        <v>1054</v>
      </c>
      <c r="H2359" s="41">
        <f t="shared" si="194"/>
        <v>96</v>
      </c>
      <c r="I2359" s="41" t="str">
        <f t="shared" si="195"/>
        <v>#00000582</v>
      </c>
      <c r="J2359" s="41">
        <f t="shared" si="196"/>
        <v>9</v>
      </c>
      <c r="K2359" s="41" t="str">
        <f t="shared" si="197"/>
        <v xml:space="preserve">‎12‎/‎10‎/‎2016, ‎14‎:‎55‎:‎57 ERIC SUAREZ lelia.boscolo.external@airbus.com 1 €37.00 </v>
      </c>
      <c r="L2359" s="41" t="str">
        <f t="shared" si="198"/>
        <v>‎12‎/‎10‎/‎2016</v>
      </c>
    </row>
    <row r="2360" spans="1:12" ht="15.75" thickBot="1" x14ac:dyDescent="0.3">
      <c r="A2360" s="16" t="s">
        <v>621</v>
      </c>
      <c r="H2360" s="41">
        <f t="shared" si="194"/>
        <v>8</v>
      </c>
      <c r="I2360" s="41" t="str">
        <f t="shared" si="195"/>
        <v/>
      </c>
      <c r="J2360" s="41">
        <f t="shared" si="196"/>
        <v>0</v>
      </c>
      <c r="K2360" s="41" t="str">
        <f t="shared" si="197"/>
        <v>erminée</v>
      </c>
      <c r="L2360" s="41" t="str">
        <f t="shared" si="198"/>
        <v/>
      </c>
    </row>
    <row r="2361" spans="1:12" ht="15.75" thickBot="1" x14ac:dyDescent="0.3">
      <c r="A2361" s="17" t="s">
        <v>1055</v>
      </c>
      <c r="H2361" s="41">
        <f t="shared" si="194"/>
        <v>96</v>
      </c>
      <c r="I2361" s="41" t="str">
        <f t="shared" si="195"/>
        <v>#00000581</v>
      </c>
      <c r="J2361" s="41">
        <f t="shared" si="196"/>
        <v>9</v>
      </c>
      <c r="K2361" s="41" t="str">
        <f t="shared" si="197"/>
        <v xml:space="preserve">‎12‎/‎10‎/‎2016, ‎14‎:‎47‎:‎11 alexis codevelle alexis.codevelle@actemium.com 5 €0.00 </v>
      </c>
      <c r="L2361" s="41" t="str">
        <f t="shared" si="198"/>
        <v>‎12‎/‎10‎/‎2016</v>
      </c>
    </row>
    <row r="2362" spans="1:12" ht="15.75" thickBot="1" x14ac:dyDescent="0.3">
      <c r="A2362" s="16" t="s">
        <v>621</v>
      </c>
      <c r="H2362" s="41">
        <f t="shared" si="194"/>
        <v>8</v>
      </c>
      <c r="I2362" s="41" t="str">
        <f t="shared" si="195"/>
        <v/>
      </c>
      <c r="J2362" s="41">
        <f t="shared" si="196"/>
        <v>0</v>
      </c>
      <c r="K2362" s="41" t="str">
        <f t="shared" si="197"/>
        <v>erminée</v>
      </c>
      <c r="L2362" s="41" t="str">
        <f t="shared" si="198"/>
        <v/>
      </c>
    </row>
    <row r="2363" spans="1:12" ht="15.75" thickBot="1" x14ac:dyDescent="0.3">
      <c r="A2363" s="17" t="s">
        <v>1056</v>
      </c>
      <c r="H2363" s="41">
        <f t="shared" si="194"/>
        <v>91</v>
      </c>
      <c r="I2363" s="41" t="str">
        <f t="shared" si="195"/>
        <v>#00000580</v>
      </c>
      <c r="J2363" s="41">
        <f t="shared" si="196"/>
        <v>9</v>
      </c>
      <c r="K2363" s="41" t="str">
        <f t="shared" si="197"/>
        <v xml:space="preserve">‎12‎/‎10‎/‎2016, ‎10‎:‎01‎:‎54 jean luc cebe jean-luc.cebe@actemium.com 1 €40.10 </v>
      </c>
      <c r="L2363" s="41" t="str">
        <f t="shared" si="198"/>
        <v>‎12‎/‎10‎/‎2016</v>
      </c>
    </row>
    <row r="2364" spans="1:12" ht="15.75" thickBot="1" x14ac:dyDescent="0.3">
      <c r="A2364" s="16" t="s">
        <v>621</v>
      </c>
      <c r="H2364" s="41">
        <f t="shared" si="194"/>
        <v>8</v>
      </c>
      <c r="I2364" s="41" t="str">
        <f t="shared" si="195"/>
        <v/>
      </c>
      <c r="J2364" s="41">
        <f t="shared" si="196"/>
        <v>0</v>
      </c>
      <c r="K2364" s="41" t="str">
        <f t="shared" si="197"/>
        <v>erminée</v>
      </c>
      <c r="L2364" s="41" t="str">
        <f t="shared" si="198"/>
        <v/>
      </c>
    </row>
    <row r="2365" spans="1:12" ht="15.75" thickBot="1" x14ac:dyDescent="0.3">
      <c r="A2365" s="17" t="s">
        <v>1057</v>
      </c>
      <c r="H2365" s="41">
        <f t="shared" si="194"/>
        <v>93</v>
      </c>
      <c r="I2365" s="41" t="str">
        <f t="shared" si="195"/>
        <v>#00000579</v>
      </c>
      <c r="J2365" s="41">
        <f t="shared" si="196"/>
        <v>9</v>
      </c>
      <c r="K2365" s="41" t="str">
        <f t="shared" si="197"/>
        <v xml:space="preserve">‎12‎/‎10‎/‎2016, ‎09‎:‎27‎:‎48 julien paumard julien.paumard@actemium.com 4 €44.52 </v>
      </c>
      <c r="L2365" s="41" t="str">
        <f t="shared" si="198"/>
        <v>‎12‎/‎10‎/‎2016</v>
      </c>
    </row>
    <row r="2366" spans="1:12" ht="15.75" thickBot="1" x14ac:dyDescent="0.3">
      <c r="A2366" s="16" t="s">
        <v>621</v>
      </c>
      <c r="H2366" s="41">
        <f t="shared" si="194"/>
        <v>8</v>
      </c>
      <c r="I2366" s="41" t="str">
        <f t="shared" si="195"/>
        <v/>
      </c>
      <c r="J2366" s="41">
        <f t="shared" si="196"/>
        <v>0</v>
      </c>
      <c r="K2366" s="41" t="str">
        <f t="shared" si="197"/>
        <v>erminée</v>
      </c>
      <c r="L2366" s="41" t="str">
        <f t="shared" si="198"/>
        <v/>
      </c>
    </row>
    <row r="2367" spans="1:12" ht="15.75" thickBot="1" x14ac:dyDescent="0.3">
      <c r="A2367" s="17" t="s">
        <v>1058</v>
      </c>
      <c r="H2367" s="41">
        <f t="shared" si="194"/>
        <v>99</v>
      </c>
      <c r="I2367" s="41" t="str">
        <f t="shared" si="195"/>
        <v>#00000578</v>
      </c>
      <c r="J2367" s="41">
        <f t="shared" si="196"/>
        <v>9</v>
      </c>
      <c r="K2367" s="41" t="str">
        <f t="shared" si="197"/>
        <v xml:space="preserve">‎11‎/‎10‎/‎2016, ‎17‎:‎47‎:‎59 Mathieu Cantonnet mathieu.cantonnet@actemium.com 1 €39.68 </v>
      </c>
      <c r="L2367" s="41" t="str">
        <f t="shared" si="198"/>
        <v>‎11‎/‎10‎/‎2016</v>
      </c>
    </row>
    <row r="2368" spans="1:12" ht="15.75" thickBot="1" x14ac:dyDescent="0.3">
      <c r="A2368" s="16" t="s">
        <v>621</v>
      </c>
      <c r="H2368" s="41">
        <f t="shared" si="194"/>
        <v>8</v>
      </c>
      <c r="I2368" s="41" t="str">
        <f t="shared" si="195"/>
        <v/>
      </c>
      <c r="J2368" s="41">
        <f t="shared" si="196"/>
        <v>0</v>
      </c>
      <c r="K2368" s="41" t="str">
        <f t="shared" si="197"/>
        <v>erminée</v>
      </c>
      <c r="L2368" s="41" t="str">
        <f t="shared" si="198"/>
        <v/>
      </c>
    </row>
    <row r="2369" spans="1:12" ht="15.75" thickBot="1" x14ac:dyDescent="0.3">
      <c r="A2369" s="17" t="s">
        <v>1059</v>
      </c>
      <c r="H2369" s="41">
        <f t="shared" si="194"/>
        <v>105</v>
      </c>
      <c r="I2369" s="41" t="str">
        <f t="shared" si="195"/>
        <v>#00000577</v>
      </c>
      <c r="J2369" s="41">
        <f t="shared" si="196"/>
        <v>9</v>
      </c>
      <c r="K2369" s="41" t="str">
        <f t="shared" si="197"/>
        <v xml:space="preserve">‎11‎/‎10‎/‎2016, ‎16‎:‎19‎:‎22 ALEXANDRE MOUREMBLES alexandre.mourembles@actemium.com 1 €43.60 </v>
      </c>
      <c r="L2369" s="41" t="str">
        <f t="shared" si="198"/>
        <v>‎11‎/‎10‎/‎2016</v>
      </c>
    </row>
    <row r="2370" spans="1:12" ht="15.75" thickBot="1" x14ac:dyDescent="0.3">
      <c r="A2370" s="16" t="s">
        <v>621</v>
      </c>
      <c r="H2370" s="41">
        <f t="shared" si="194"/>
        <v>8</v>
      </c>
      <c r="I2370" s="41" t="str">
        <f t="shared" si="195"/>
        <v/>
      </c>
      <c r="J2370" s="41">
        <f t="shared" si="196"/>
        <v>0</v>
      </c>
      <c r="K2370" s="41" t="str">
        <f t="shared" si="197"/>
        <v>erminée</v>
      </c>
      <c r="L2370" s="41" t="str">
        <f t="shared" si="198"/>
        <v/>
      </c>
    </row>
    <row r="2371" spans="1:12" ht="15.75" thickBot="1" x14ac:dyDescent="0.3">
      <c r="A2371" s="17" t="s">
        <v>1060</v>
      </c>
      <c r="H2371" s="41">
        <f t="shared" si="194"/>
        <v>96</v>
      </c>
      <c r="I2371" s="41" t="str">
        <f t="shared" si="195"/>
        <v>#00000576</v>
      </c>
      <c r="J2371" s="41">
        <f t="shared" si="196"/>
        <v>9</v>
      </c>
      <c r="K2371" s="41" t="str">
        <f t="shared" si="197"/>
        <v xml:space="preserve">‎11‎/‎10‎/‎2016, ‎14‎:‎32‎:‎31 william stephens william.stephens@cegelec.com 3 €58.60 </v>
      </c>
      <c r="L2371" s="41" t="str">
        <f t="shared" si="198"/>
        <v>‎11‎/‎10‎/‎2016</v>
      </c>
    </row>
    <row r="2372" spans="1:12" ht="15.75" thickBot="1" x14ac:dyDescent="0.3">
      <c r="A2372" s="16" t="s">
        <v>621</v>
      </c>
      <c r="H2372" s="41">
        <f t="shared" si="194"/>
        <v>8</v>
      </c>
      <c r="I2372" s="41" t="str">
        <f t="shared" si="195"/>
        <v/>
      </c>
      <c r="J2372" s="41">
        <f t="shared" si="196"/>
        <v>0</v>
      </c>
      <c r="K2372" s="41" t="str">
        <f t="shared" si="197"/>
        <v>erminée</v>
      </c>
      <c r="L2372" s="41" t="str">
        <f t="shared" si="198"/>
        <v/>
      </c>
    </row>
    <row r="2373" spans="1:12" ht="15.75" thickBot="1" x14ac:dyDescent="0.3">
      <c r="A2373" s="17" t="s">
        <v>1061</v>
      </c>
      <c r="H2373" s="41">
        <f t="shared" si="194"/>
        <v>96</v>
      </c>
      <c r="I2373" s="41" t="str">
        <f t="shared" si="195"/>
        <v>#00000575</v>
      </c>
      <c r="J2373" s="41">
        <f t="shared" si="196"/>
        <v>9</v>
      </c>
      <c r="K2373" s="41" t="str">
        <f t="shared" si="197"/>
        <v xml:space="preserve">‎11‎/‎10‎/‎2016, ‎13‎:‎20‎:‎05 alexis tamowski alexis.tamowski@actemium.com 5 €225.60 </v>
      </c>
      <c r="L2373" s="41" t="str">
        <f t="shared" si="198"/>
        <v>‎11‎/‎10‎/‎2016</v>
      </c>
    </row>
    <row r="2374" spans="1:12" ht="15.75" thickBot="1" x14ac:dyDescent="0.3">
      <c r="A2374" s="16" t="s">
        <v>621</v>
      </c>
      <c r="H2374" s="41">
        <f t="shared" si="194"/>
        <v>8</v>
      </c>
      <c r="I2374" s="41" t="str">
        <f t="shared" si="195"/>
        <v/>
      </c>
      <c r="J2374" s="41">
        <f t="shared" si="196"/>
        <v>0</v>
      </c>
      <c r="K2374" s="41" t="str">
        <f t="shared" si="197"/>
        <v>erminée</v>
      </c>
      <c r="L2374" s="41" t="str">
        <f t="shared" si="198"/>
        <v/>
      </c>
    </row>
    <row r="2375" spans="1:12" ht="15.75" thickBot="1" x14ac:dyDescent="0.3">
      <c r="A2375" s="17" t="s">
        <v>1062</v>
      </c>
      <c r="H2375" s="41">
        <f t="shared" si="194"/>
        <v>95</v>
      </c>
      <c r="I2375" s="41" t="str">
        <f t="shared" si="195"/>
        <v>#00000574</v>
      </c>
      <c r="J2375" s="41">
        <f t="shared" si="196"/>
        <v>9</v>
      </c>
      <c r="K2375" s="41" t="str">
        <f t="shared" si="197"/>
        <v xml:space="preserve">‎10‎/‎10‎/‎2016, ‎13‎:‎53‎:‎27 THIERRY DELPECH thierry.delpech1@actemium.com 3 €0.00 </v>
      </c>
      <c r="L2375" s="41" t="str">
        <f t="shared" si="198"/>
        <v>‎10‎/‎10‎/‎2016</v>
      </c>
    </row>
    <row r="2376" spans="1:12" ht="15.75" thickBot="1" x14ac:dyDescent="0.3">
      <c r="A2376" s="16" t="s">
        <v>621</v>
      </c>
      <c r="H2376" s="41">
        <f t="shared" si="194"/>
        <v>8</v>
      </c>
      <c r="I2376" s="41" t="str">
        <f t="shared" si="195"/>
        <v/>
      </c>
      <c r="J2376" s="41">
        <f t="shared" si="196"/>
        <v>0</v>
      </c>
      <c r="K2376" s="41" t="str">
        <f t="shared" si="197"/>
        <v>erminée</v>
      </c>
      <c r="L2376" s="41" t="str">
        <f t="shared" si="198"/>
        <v/>
      </c>
    </row>
    <row r="2377" spans="1:12" ht="15.75" thickBot="1" x14ac:dyDescent="0.3">
      <c r="A2377" s="17" t="s">
        <v>1063</v>
      </c>
      <c r="H2377" s="41">
        <f t="shared" si="194"/>
        <v>98</v>
      </c>
      <c r="I2377" s="41" t="str">
        <f t="shared" si="195"/>
        <v>#00000572</v>
      </c>
      <c r="J2377" s="41">
        <f t="shared" si="196"/>
        <v>9</v>
      </c>
      <c r="K2377" s="41" t="str">
        <f t="shared" si="197"/>
        <v xml:space="preserve">‎10‎/‎10‎/‎2016, ‎11‎:‎21‎:‎20 lelia boscolo lelia.boscolo.external@airbus.com 1 €37.00 </v>
      </c>
      <c r="L2377" s="41" t="str">
        <f t="shared" si="198"/>
        <v>‎10‎/‎10‎/‎2016</v>
      </c>
    </row>
    <row r="2378" spans="1:12" ht="15.75" thickBot="1" x14ac:dyDescent="0.3">
      <c r="A2378" s="16" t="s">
        <v>621</v>
      </c>
      <c r="H2378" s="41">
        <f t="shared" si="194"/>
        <v>8</v>
      </c>
      <c r="I2378" s="41" t="str">
        <f t="shared" si="195"/>
        <v/>
      </c>
      <c r="J2378" s="41">
        <f t="shared" si="196"/>
        <v>0</v>
      </c>
      <c r="K2378" s="41" t="str">
        <f t="shared" si="197"/>
        <v>erminée</v>
      </c>
      <c r="L2378" s="41" t="str">
        <f t="shared" si="198"/>
        <v/>
      </c>
    </row>
    <row r="2379" spans="1:12" ht="15.75" thickBot="1" x14ac:dyDescent="0.3">
      <c r="A2379" s="17" t="s">
        <v>1064</v>
      </c>
      <c r="H2379" s="41">
        <f t="shared" si="194"/>
        <v>99</v>
      </c>
      <c r="I2379" s="41" t="str">
        <f t="shared" si="195"/>
        <v>#00000571</v>
      </c>
      <c r="J2379" s="41">
        <f t="shared" si="196"/>
        <v>9</v>
      </c>
      <c r="K2379" s="41" t="str">
        <f t="shared" si="197"/>
        <v xml:space="preserve">‎10‎/‎10‎/‎2016, ‎11‎:‎18‎:‎24 William Roumagnac william.roumagnac@actemium.com 6 €37.00 </v>
      </c>
      <c r="L2379" s="41" t="str">
        <f t="shared" si="198"/>
        <v>‎10‎/‎10‎/‎2016</v>
      </c>
    </row>
    <row r="2380" spans="1:12" ht="15.75" thickBot="1" x14ac:dyDescent="0.3">
      <c r="A2380" s="16" t="s">
        <v>621</v>
      </c>
      <c r="H2380" s="41">
        <f t="shared" si="194"/>
        <v>8</v>
      </c>
      <c r="I2380" s="41" t="str">
        <f t="shared" si="195"/>
        <v/>
      </c>
      <c r="J2380" s="41">
        <f t="shared" si="196"/>
        <v>0</v>
      </c>
      <c r="K2380" s="41" t="str">
        <f t="shared" si="197"/>
        <v>erminée</v>
      </c>
      <c r="L2380" s="41" t="str">
        <f t="shared" si="198"/>
        <v/>
      </c>
    </row>
    <row r="2381" spans="1:12" ht="15.75" thickBot="1" x14ac:dyDescent="0.3">
      <c r="A2381" s="17" t="s">
        <v>1065</v>
      </c>
      <c r="H2381" s="41">
        <f t="shared" si="194"/>
        <v>97</v>
      </c>
      <c r="I2381" s="41" t="str">
        <f t="shared" si="195"/>
        <v>#00000570</v>
      </c>
      <c r="J2381" s="41">
        <f t="shared" si="196"/>
        <v>9</v>
      </c>
      <c r="K2381" s="41" t="str">
        <f t="shared" si="197"/>
        <v xml:space="preserve">‎10‎/‎10‎/‎2016, ‎11‎:‎05‎:‎38 Thierry DELPECH thierry.delpech1@actemium.com 2 €356.40 </v>
      </c>
      <c r="L2381" s="41" t="str">
        <f t="shared" si="198"/>
        <v>‎10‎/‎10‎/‎2016</v>
      </c>
    </row>
    <row r="2382" spans="1:12" ht="15.75" thickBot="1" x14ac:dyDescent="0.3">
      <c r="A2382" s="16" t="s">
        <v>621</v>
      </c>
      <c r="H2382" s="41">
        <f t="shared" si="194"/>
        <v>8</v>
      </c>
      <c r="I2382" s="41" t="str">
        <f t="shared" si="195"/>
        <v/>
      </c>
      <c r="J2382" s="41">
        <f t="shared" si="196"/>
        <v>0</v>
      </c>
      <c r="K2382" s="41" t="str">
        <f t="shared" si="197"/>
        <v>erminée</v>
      </c>
      <c r="L2382" s="41" t="str">
        <f t="shared" si="198"/>
        <v/>
      </c>
    </row>
    <row r="2383" spans="1:12" ht="15.75" thickBot="1" x14ac:dyDescent="0.3">
      <c r="A2383" s="17" t="s">
        <v>1066</v>
      </c>
      <c r="H2383" s="41">
        <f t="shared" si="194"/>
        <v>97</v>
      </c>
      <c r="I2383" s="41" t="str">
        <f t="shared" si="195"/>
        <v>#00000569</v>
      </c>
      <c r="J2383" s="41">
        <f t="shared" si="196"/>
        <v>9</v>
      </c>
      <c r="K2383" s="41" t="str">
        <f t="shared" si="197"/>
        <v xml:space="preserve">‎10‎/‎10‎/‎2016, ‎10‎:‎39‎:‎08 Grignon Emmanuel emmanuel.grignon@actemium.com 7 €43.94 </v>
      </c>
      <c r="L2383" s="41" t="str">
        <f t="shared" si="198"/>
        <v>‎10‎/‎10‎/‎2016</v>
      </c>
    </row>
    <row r="2384" spans="1:12" ht="15.75" thickBot="1" x14ac:dyDescent="0.3">
      <c r="A2384" s="16" t="s">
        <v>621</v>
      </c>
      <c r="H2384" s="41">
        <f t="shared" si="194"/>
        <v>8</v>
      </c>
      <c r="I2384" s="41" t="str">
        <f t="shared" si="195"/>
        <v/>
      </c>
      <c r="J2384" s="41">
        <f t="shared" si="196"/>
        <v>0</v>
      </c>
      <c r="K2384" s="41" t="str">
        <f t="shared" si="197"/>
        <v>erminée</v>
      </c>
      <c r="L2384" s="41" t="str">
        <f t="shared" si="198"/>
        <v/>
      </c>
    </row>
    <row r="2385" spans="1:12" ht="15.75" thickBot="1" x14ac:dyDescent="0.3">
      <c r="A2385" s="17" t="s">
        <v>1067</v>
      </c>
      <c r="H2385" s="41">
        <f t="shared" si="194"/>
        <v>93</v>
      </c>
      <c r="I2385" s="41" t="str">
        <f t="shared" si="195"/>
        <v>#00000567</v>
      </c>
      <c r="J2385" s="41">
        <f t="shared" si="196"/>
        <v>9</v>
      </c>
      <c r="K2385" s="41" t="str">
        <f t="shared" si="197"/>
        <v xml:space="preserve">‎10‎/‎10‎/‎2016, ‎10‎:‎28‎:‎12 romain vergnes romain.vergnes@actemium.com 1 €39.68 </v>
      </c>
      <c r="L2385" s="41" t="str">
        <f t="shared" si="198"/>
        <v>‎10‎/‎10‎/‎2016</v>
      </c>
    </row>
    <row r="2386" spans="1:12" ht="15.75" thickBot="1" x14ac:dyDescent="0.3">
      <c r="A2386" s="16" t="s">
        <v>621</v>
      </c>
      <c r="H2386" s="41">
        <f t="shared" si="194"/>
        <v>8</v>
      </c>
      <c r="I2386" s="41" t="str">
        <f t="shared" si="195"/>
        <v/>
      </c>
      <c r="J2386" s="41">
        <f t="shared" si="196"/>
        <v>0</v>
      </c>
      <c r="K2386" s="41" t="str">
        <f t="shared" si="197"/>
        <v>erminée</v>
      </c>
      <c r="L2386" s="41" t="str">
        <f t="shared" si="198"/>
        <v/>
      </c>
    </row>
    <row r="2387" spans="1:12" ht="15.75" thickBot="1" x14ac:dyDescent="0.3">
      <c r="A2387" s="17" t="s">
        <v>1068</v>
      </c>
      <c r="H2387" s="41">
        <f t="shared" si="194"/>
        <v>97</v>
      </c>
      <c r="I2387" s="41" t="str">
        <f t="shared" si="195"/>
        <v>#00000566</v>
      </c>
      <c r="J2387" s="41">
        <f t="shared" si="196"/>
        <v>9</v>
      </c>
      <c r="K2387" s="41" t="str">
        <f t="shared" si="197"/>
        <v xml:space="preserve">‎07‎/‎10‎/‎2016, ‎11‎:‎58‎:‎39 lelia boscolo lelia.boscolo.external@airbus.com 2 €0.00 </v>
      </c>
      <c r="L2387" s="41" t="str">
        <f t="shared" si="198"/>
        <v>‎07‎/‎10‎/‎2016</v>
      </c>
    </row>
    <row r="2388" spans="1:12" ht="15.75" thickBot="1" x14ac:dyDescent="0.3">
      <c r="A2388" s="16" t="s">
        <v>621</v>
      </c>
      <c r="H2388" s="41">
        <f t="shared" si="194"/>
        <v>8</v>
      </c>
      <c r="I2388" s="41" t="str">
        <f t="shared" si="195"/>
        <v/>
      </c>
      <c r="J2388" s="41">
        <f t="shared" si="196"/>
        <v>0</v>
      </c>
      <c r="K2388" s="41" t="str">
        <f t="shared" si="197"/>
        <v>erminée</v>
      </c>
      <c r="L2388" s="41" t="str">
        <f t="shared" si="198"/>
        <v/>
      </c>
    </row>
    <row r="2389" spans="1:12" ht="15.75" thickBot="1" x14ac:dyDescent="0.3">
      <c r="A2389" s="17" t="s">
        <v>1069</v>
      </c>
      <c r="H2389" s="41">
        <f t="shared" si="194"/>
        <v>97</v>
      </c>
      <c r="I2389" s="41" t="str">
        <f t="shared" si="195"/>
        <v>#00000565</v>
      </c>
      <c r="J2389" s="41">
        <f t="shared" si="196"/>
        <v>9</v>
      </c>
      <c r="K2389" s="41" t="str">
        <f t="shared" si="197"/>
        <v xml:space="preserve">‎07‎/‎10‎/‎2016, ‎11‎:‎20‎:‎00 lelia Boscolo lelia.boscolo.external@airbus.com 2 €0.00 </v>
      </c>
      <c r="L2389" s="41" t="str">
        <f t="shared" si="198"/>
        <v>‎07‎/‎10‎/‎2016</v>
      </c>
    </row>
    <row r="2390" spans="1:12" ht="15.75" thickBot="1" x14ac:dyDescent="0.3">
      <c r="A2390" s="16" t="s">
        <v>621</v>
      </c>
      <c r="H2390" s="41">
        <f t="shared" si="194"/>
        <v>8</v>
      </c>
      <c r="I2390" s="41" t="str">
        <f t="shared" si="195"/>
        <v/>
      </c>
      <c r="J2390" s="41">
        <f t="shared" si="196"/>
        <v>0</v>
      </c>
      <c r="K2390" s="41" t="str">
        <f t="shared" si="197"/>
        <v>erminée</v>
      </c>
      <c r="L2390" s="41" t="str">
        <f t="shared" si="198"/>
        <v/>
      </c>
    </row>
    <row r="2391" spans="1:12" ht="15.75" thickBot="1" x14ac:dyDescent="0.3">
      <c r="A2391" s="17" t="s">
        <v>1070</v>
      </c>
      <c r="H2391" s="41">
        <f t="shared" si="194"/>
        <v>97</v>
      </c>
      <c r="I2391" s="41" t="str">
        <f t="shared" si="195"/>
        <v>#00000564</v>
      </c>
      <c r="J2391" s="41">
        <f t="shared" si="196"/>
        <v>9</v>
      </c>
      <c r="K2391" s="41" t="str">
        <f t="shared" si="197"/>
        <v xml:space="preserve">‎07‎/‎10‎/‎2016, ‎08‎:‎49‎:‎11 lelia boscolo lelia.boscolo.external@airbus.com 1 €0.00 </v>
      </c>
      <c r="L2391" s="41" t="str">
        <f t="shared" si="198"/>
        <v>‎07‎/‎10‎/‎2016</v>
      </c>
    </row>
    <row r="2392" spans="1:12" ht="15.75" thickBot="1" x14ac:dyDescent="0.3">
      <c r="A2392" s="16" t="s">
        <v>621</v>
      </c>
      <c r="H2392" s="41">
        <f t="shared" si="194"/>
        <v>8</v>
      </c>
      <c r="I2392" s="41" t="str">
        <f t="shared" si="195"/>
        <v/>
      </c>
      <c r="J2392" s="41">
        <f t="shared" si="196"/>
        <v>0</v>
      </c>
      <c r="K2392" s="41" t="str">
        <f t="shared" si="197"/>
        <v>erminée</v>
      </c>
      <c r="L2392" s="41" t="str">
        <f t="shared" si="198"/>
        <v/>
      </c>
    </row>
    <row r="2393" spans="1:12" ht="15.75" thickBot="1" x14ac:dyDescent="0.3">
      <c r="A2393" s="17" t="s">
        <v>1071</v>
      </c>
      <c r="H2393" s="41">
        <f t="shared" si="194"/>
        <v>98</v>
      </c>
      <c r="I2393" s="41" t="str">
        <f t="shared" si="195"/>
        <v>#00000563</v>
      </c>
      <c r="J2393" s="41">
        <f t="shared" si="196"/>
        <v>9</v>
      </c>
      <c r="K2393" s="41" t="str">
        <f t="shared" si="197"/>
        <v xml:space="preserve">‎05‎/‎10‎/‎2016, ‎16‎:‎33‎:‎08 alexis codevelle alexis.codevelle@actemium.com 3 €130.20 </v>
      </c>
      <c r="L2393" s="41" t="str">
        <f t="shared" si="198"/>
        <v>‎05‎/‎10‎/‎2016</v>
      </c>
    </row>
    <row r="2394" spans="1:12" ht="15.75" thickBot="1" x14ac:dyDescent="0.3">
      <c r="A2394" s="16" t="s">
        <v>621</v>
      </c>
      <c r="H2394" s="41">
        <f t="shared" si="194"/>
        <v>8</v>
      </c>
      <c r="I2394" s="41" t="str">
        <f t="shared" si="195"/>
        <v/>
      </c>
      <c r="J2394" s="41">
        <f t="shared" si="196"/>
        <v>0</v>
      </c>
      <c r="K2394" s="41" t="str">
        <f t="shared" si="197"/>
        <v>erminée</v>
      </c>
      <c r="L2394" s="41" t="str">
        <f t="shared" si="198"/>
        <v/>
      </c>
    </row>
    <row r="2395" spans="1:12" ht="15.75" thickBot="1" x14ac:dyDescent="0.3">
      <c r="A2395" s="17" t="s">
        <v>1072</v>
      </c>
      <c r="H2395" s="41">
        <f t="shared" si="194"/>
        <v>93</v>
      </c>
      <c r="I2395" s="41" t="str">
        <f t="shared" si="195"/>
        <v>#00000562</v>
      </c>
      <c r="J2395" s="41">
        <f t="shared" si="196"/>
        <v>9</v>
      </c>
      <c r="K2395" s="41" t="str">
        <f t="shared" si="197"/>
        <v xml:space="preserve">‎05‎/‎10‎/‎2016, ‎09‎:‎21‎:‎02 Mathias Hereau mathias.hereau@actemium.com 2 €27.00 </v>
      </c>
      <c r="L2395" s="41" t="str">
        <f t="shared" si="198"/>
        <v>‎05‎/‎10‎/‎2016</v>
      </c>
    </row>
    <row r="2396" spans="1:12" ht="15.75" thickBot="1" x14ac:dyDescent="0.3">
      <c r="A2396" s="16" t="s">
        <v>621</v>
      </c>
      <c r="H2396" s="41">
        <f t="shared" ref="H2396:H2459" si="199">LEN(A2396)</f>
        <v>8</v>
      </c>
      <c r="I2396" s="41" t="str">
        <f t="shared" ref="I2396:I2459" si="200">IFERROR(MID(A2396,1,FIND(" ",A2396,1)-1),"")</f>
        <v/>
      </c>
      <c r="J2396" s="41">
        <f t="shared" ref="J2396:J2459" si="201">LEN(I2396)</f>
        <v>0</v>
      </c>
      <c r="K2396" s="41" t="str">
        <f t="shared" ref="K2396:K2459" si="202">RIGHT(A2396,H2396-J2396-1)</f>
        <v>erminée</v>
      </c>
      <c r="L2396" s="41" t="str">
        <f t="shared" ref="L2396:L2459" si="203">IFERROR(MID(K2396,1,FIND(",",K2396,1)-1),"")</f>
        <v/>
      </c>
    </row>
    <row r="2397" spans="1:12" ht="15.75" thickBot="1" x14ac:dyDescent="0.3">
      <c r="A2397" s="17" t="s">
        <v>1073</v>
      </c>
      <c r="H2397" s="41">
        <f t="shared" si="199"/>
        <v>101</v>
      </c>
      <c r="I2397" s="41" t="str">
        <f t="shared" si="200"/>
        <v>#00000560</v>
      </c>
      <c r="J2397" s="41">
        <f t="shared" si="201"/>
        <v>9</v>
      </c>
      <c r="K2397" s="41" t="str">
        <f t="shared" si="202"/>
        <v xml:space="preserve">‎04‎/‎10‎/‎2016, ‎15‎:‎15‎:‎40 lelia boscolo lelia.boscolo.external@airbus.com 7 €1,750.92 </v>
      </c>
      <c r="L2397" s="41" t="str">
        <f t="shared" si="203"/>
        <v>‎04‎/‎10‎/‎2016</v>
      </c>
    </row>
    <row r="2398" spans="1:12" ht="15.75" thickBot="1" x14ac:dyDescent="0.3">
      <c r="A2398" s="16" t="s">
        <v>621</v>
      </c>
      <c r="H2398" s="41">
        <f t="shared" si="199"/>
        <v>8</v>
      </c>
      <c r="I2398" s="41" t="str">
        <f t="shared" si="200"/>
        <v/>
      </c>
      <c r="J2398" s="41">
        <f t="shared" si="201"/>
        <v>0</v>
      </c>
      <c r="K2398" s="41" t="str">
        <f t="shared" si="202"/>
        <v>erminée</v>
      </c>
      <c r="L2398" s="41" t="str">
        <f t="shared" si="203"/>
        <v/>
      </c>
    </row>
    <row r="2399" spans="1:12" ht="15.75" thickBot="1" x14ac:dyDescent="0.3">
      <c r="A2399" s="17" t="s">
        <v>1074</v>
      </c>
      <c r="H2399" s="41">
        <f t="shared" si="199"/>
        <v>98</v>
      </c>
      <c r="I2399" s="41" t="str">
        <f t="shared" si="200"/>
        <v>#00000559</v>
      </c>
      <c r="J2399" s="41">
        <f t="shared" si="201"/>
        <v>9</v>
      </c>
      <c r="K2399" s="41" t="str">
        <f t="shared" si="202"/>
        <v xml:space="preserve">‎04‎/‎10‎/‎2016, ‎14‎:‎14‎:‎49 lelia boscolo lelia.boscolo.external@airbus.com 1 €89.20 </v>
      </c>
      <c r="L2399" s="41" t="str">
        <f t="shared" si="203"/>
        <v>‎04‎/‎10‎/‎2016</v>
      </c>
    </row>
    <row r="2400" spans="1:12" ht="15.75" thickBot="1" x14ac:dyDescent="0.3">
      <c r="A2400" s="16" t="s">
        <v>621</v>
      </c>
      <c r="H2400" s="41">
        <f t="shared" si="199"/>
        <v>8</v>
      </c>
      <c r="I2400" s="41" t="str">
        <f t="shared" si="200"/>
        <v/>
      </c>
      <c r="J2400" s="41">
        <f t="shared" si="201"/>
        <v>0</v>
      </c>
      <c r="K2400" s="41" t="str">
        <f t="shared" si="202"/>
        <v>erminée</v>
      </c>
      <c r="L2400" s="41" t="str">
        <f t="shared" si="203"/>
        <v/>
      </c>
    </row>
    <row r="2401" spans="1:12" ht="15.75" thickBot="1" x14ac:dyDescent="0.3">
      <c r="A2401" s="17" t="s">
        <v>1075</v>
      </c>
      <c r="H2401" s="41">
        <f t="shared" si="199"/>
        <v>101</v>
      </c>
      <c r="I2401" s="41" t="str">
        <f t="shared" si="200"/>
        <v>#00000558</v>
      </c>
      <c r="J2401" s="41">
        <f t="shared" si="201"/>
        <v>9</v>
      </c>
      <c r="K2401" s="41" t="str">
        <f t="shared" si="202"/>
        <v xml:space="preserve">‎04‎/‎10‎/‎2016, ‎12‎:‎26‎:‎48 benjamin cabrignac benjamin.cabrignac@actemium.com 3 €55.87 </v>
      </c>
      <c r="L2401" s="41" t="str">
        <f t="shared" si="203"/>
        <v>‎04‎/‎10‎/‎2016</v>
      </c>
    </row>
    <row r="2402" spans="1:12" ht="15.75" thickBot="1" x14ac:dyDescent="0.3">
      <c r="A2402" s="16" t="s">
        <v>621</v>
      </c>
      <c r="H2402" s="41">
        <f t="shared" si="199"/>
        <v>8</v>
      </c>
      <c r="I2402" s="41" t="str">
        <f t="shared" si="200"/>
        <v/>
      </c>
      <c r="J2402" s="41">
        <f t="shared" si="201"/>
        <v>0</v>
      </c>
      <c r="K2402" s="41" t="str">
        <f t="shared" si="202"/>
        <v>erminée</v>
      </c>
      <c r="L2402" s="41" t="str">
        <f t="shared" si="203"/>
        <v/>
      </c>
    </row>
    <row r="2403" spans="1:12" ht="15.75" thickBot="1" x14ac:dyDescent="0.3">
      <c r="A2403" s="17" t="s">
        <v>1076</v>
      </c>
      <c r="H2403" s="41">
        <f t="shared" si="199"/>
        <v>98</v>
      </c>
      <c r="I2403" s="41" t="str">
        <f t="shared" si="200"/>
        <v>#00000557</v>
      </c>
      <c r="J2403" s="41">
        <f t="shared" si="201"/>
        <v>9</v>
      </c>
      <c r="K2403" s="41" t="str">
        <f t="shared" si="202"/>
        <v xml:space="preserve">‎04‎/‎10‎/‎2016, ‎11‎:‎58‎:‎13 lelia boscolo lelia.boscolo.external@airbus.com 1 €29.89 </v>
      </c>
      <c r="L2403" s="41" t="str">
        <f t="shared" si="203"/>
        <v>‎04‎/‎10‎/‎2016</v>
      </c>
    </row>
    <row r="2404" spans="1:12" ht="15.75" thickBot="1" x14ac:dyDescent="0.3">
      <c r="A2404" s="16" t="s">
        <v>621</v>
      </c>
      <c r="H2404" s="41">
        <f t="shared" si="199"/>
        <v>8</v>
      </c>
      <c r="I2404" s="41" t="str">
        <f t="shared" si="200"/>
        <v/>
      </c>
      <c r="J2404" s="41">
        <f t="shared" si="201"/>
        <v>0</v>
      </c>
      <c r="K2404" s="41" t="str">
        <f t="shared" si="202"/>
        <v>erminée</v>
      </c>
      <c r="L2404" s="41" t="str">
        <f t="shared" si="203"/>
        <v/>
      </c>
    </row>
    <row r="2405" spans="1:12" ht="15.75" thickBot="1" x14ac:dyDescent="0.3">
      <c r="A2405" s="17" t="s">
        <v>1077</v>
      </c>
      <c r="H2405" s="41">
        <f t="shared" si="199"/>
        <v>93</v>
      </c>
      <c r="I2405" s="41" t="str">
        <f t="shared" si="200"/>
        <v>#00000556</v>
      </c>
      <c r="J2405" s="41">
        <f t="shared" si="201"/>
        <v>9</v>
      </c>
      <c r="K2405" s="41" t="str">
        <f t="shared" si="202"/>
        <v xml:space="preserve">‎04‎/‎10‎/‎2016, ‎11‎:‎48‎:‎20 julien PAUMARD julien.paumard@actemium.com 5 €35.20 </v>
      </c>
      <c r="L2405" s="41" t="str">
        <f t="shared" si="203"/>
        <v>‎04‎/‎10‎/‎2016</v>
      </c>
    </row>
    <row r="2406" spans="1:12" ht="15.75" thickBot="1" x14ac:dyDescent="0.3">
      <c r="A2406" s="16" t="s">
        <v>621</v>
      </c>
      <c r="H2406" s="41">
        <f t="shared" si="199"/>
        <v>8</v>
      </c>
      <c r="I2406" s="41" t="str">
        <f t="shared" si="200"/>
        <v/>
      </c>
      <c r="J2406" s="41">
        <f t="shared" si="201"/>
        <v>0</v>
      </c>
      <c r="K2406" s="41" t="str">
        <f t="shared" si="202"/>
        <v>erminée</v>
      </c>
      <c r="L2406" s="41" t="str">
        <f t="shared" si="203"/>
        <v/>
      </c>
    </row>
    <row r="2407" spans="1:12" ht="15.75" thickBot="1" x14ac:dyDescent="0.3">
      <c r="A2407" s="17" t="s">
        <v>1078</v>
      </c>
      <c r="H2407" s="41">
        <f t="shared" si="199"/>
        <v>96</v>
      </c>
      <c r="I2407" s="41" t="str">
        <f t="shared" si="200"/>
        <v>#00000555</v>
      </c>
      <c r="J2407" s="41">
        <f t="shared" si="201"/>
        <v>9</v>
      </c>
      <c r="K2407" s="41" t="str">
        <f t="shared" si="202"/>
        <v xml:space="preserve">‎04‎/‎10‎/‎2016, ‎10‎:‎14‎:‎57 alexis tamowski alexis.tamowski@actemium.com 4 €246.69 </v>
      </c>
      <c r="L2407" s="41" t="str">
        <f t="shared" si="203"/>
        <v>‎04‎/‎10‎/‎2016</v>
      </c>
    </row>
    <row r="2408" spans="1:12" ht="15.75" thickBot="1" x14ac:dyDescent="0.3">
      <c r="A2408" s="16" t="s">
        <v>621</v>
      </c>
      <c r="H2408" s="41">
        <f t="shared" si="199"/>
        <v>8</v>
      </c>
      <c r="I2408" s="41" t="str">
        <f t="shared" si="200"/>
        <v/>
      </c>
      <c r="J2408" s="41">
        <f t="shared" si="201"/>
        <v>0</v>
      </c>
      <c r="K2408" s="41" t="str">
        <f t="shared" si="202"/>
        <v>erminée</v>
      </c>
      <c r="L2408" s="41" t="str">
        <f t="shared" si="203"/>
        <v/>
      </c>
    </row>
    <row r="2409" spans="1:12" ht="15.75" thickBot="1" x14ac:dyDescent="0.3">
      <c r="A2409" s="17" t="s">
        <v>1079</v>
      </c>
      <c r="H2409" s="41">
        <f t="shared" si="199"/>
        <v>97</v>
      </c>
      <c r="I2409" s="41" t="str">
        <f t="shared" si="200"/>
        <v>#00000554</v>
      </c>
      <c r="J2409" s="41">
        <f t="shared" si="201"/>
        <v>9</v>
      </c>
      <c r="K2409" s="41" t="str">
        <f t="shared" si="202"/>
        <v xml:space="preserve">‎03‎/‎10‎/‎2016, ‎15‎:‎14‎:‎28 stephane mirouze stephane.mirouze@actemium.com 2 €74.20 </v>
      </c>
      <c r="L2409" s="41" t="str">
        <f t="shared" si="203"/>
        <v>‎03‎/‎10‎/‎2016</v>
      </c>
    </row>
    <row r="2410" spans="1:12" ht="15.75" thickBot="1" x14ac:dyDescent="0.3">
      <c r="A2410" s="16" t="s">
        <v>621</v>
      </c>
      <c r="H2410" s="41">
        <f t="shared" si="199"/>
        <v>8</v>
      </c>
      <c r="I2410" s="41" t="str">
        <f t="shared" si="200"/>
        <v/>
      </c>
      <c r="J2410" s="41">
        <f t="shared" si="201"/>
        <v>0</v>
      </c>
      <c r="K2410" s="41" t="str">
        <f t="shared" si="202"/>
        <v>erminée</v>
      </c>
      <c r="L2410" s="41" t="str">
        <f t="shared" si="203"/>
        <v/>
      </c>
    </row>
    <row r="2411" spans="1:12" ht="15.75" thickBot="1" x14ac:dyDescent="0.3">
      <c r="A2411" s="17" t="s">
        <v>1080</v>
      </c>
      <c r="H2411" s="41">
        <f t="shared" si="199"/>
        <v>91</v>
      </c>
      <c r="I2411" s="41" t="str">
        <f t="shared" si="200"/>
        <v>#00000553</v>
      </c>
      <c r="J2411" s="41">
        <f t="shared" si="201"/>
        <v>9</v>
      </c>
      <c r="K2411" s="41" t="str">
        <f t="shared" si="202"/>
        <v xml:space="preserve">‎03‎/‎10‎/‎2016, ‎13‎:‎52‎:‎08 jean luc cebe jean-luc.cebe@actemium.com 1 €39.68 </v>
      </c>
      <c r="L2411" s="41" t="str">
        <f t="shared" si="203"/>
        <v>‎03‎/‎10‎/‎2016</v>
      </c>
    </row>
    <row r="2412" spans="1:12" ht="15.75" thickBot="1" x14ac:dyDescent="0.3">
      <c r="A2412" s="16" t="s">
        <v>621</v>
      </c>
      <c r="H2412" s="41">
        <f t="shared" si="199"/>
        <v>8</v>
      </c>
      <c r="I2412" s="41" t="str">
        <f t="shared" si="200"/>
        <v/>
      </c>
      <c r="J2412" s="41">
        <f t="shared" si="201"/>
        <v>0</v>
      </c>
      <c r="K2412" s="41" t="str">
        <f t="shared" si="202"/>
        <v>erminée</v>
      </c>
      <c r="L2412" s="41" t="str">
        <f t="shared" si="203"/>
        <v/>
      </c>
    </row>
    <row r="2413" spans="1:12" ht="15.75" thickBot="1" x14ac:dyDescent="0.3">
      <c r="A2413" s="17" t="s">
        <v>1081</v>
      </c>
      <c r="H2413" s="41">
        <f t="shared" si="199"/>
        <v>92</v>
      </c>
      <c r="I2413" s="41" t="str">
        <f t="shared" si="200"/>
        <v>#00000552</v>
      </c>
      <c r="J2413" s="41">
        <f t="shared" si="201"/>
        <v>9</v>
      </c>
      <c r="K2413" s="41" t="str">
        <f t="shared" si="202"/>
        <v xml:space="preserve">‎03‎/‎10‎/‎2016, ‎13‎:‎46‎:‎41 Romain Vergnes romain.vergnes@actemiu.com 3 €78.19 </v>
      </c>
      <c r="L2413" s="41" t="str">
        <f t="shared" si="203"/>
        <v>‎03‎/‎10‎/‎2016</v>
      </c>
    </row>
    <row r="2414" spans="1:12" ht="15.75" thickBot="1" x14ac:dyDescent="0.3">
      <c r="A2414" s="16" t="s">
        <v>621</v>
      </c>
      <c r="H2414" s="41">
        <f t="shared" si="199"/>
        <v>8</v>
      </c>
      <c r="I2414" s="41" t="str">
        <f t="shared" si="200"/>
        <v/>
      </c>
      <c r="J2414" s="41">
        <f t="shared" si="201"/>
        <v>0</v>
      </c>
      <c r="K2414" s="41" t="str">
        <f t="shared" si="202"/>
        <v>erminée</v>
      </c>
      <c r="L2414" s="41" t="str">
        <f t="shared" si="203"/>
        <v/>
      </c>
    </row>
    <row r="2415" spans="1:12" ht="15.75" thickBot="1" x14ac:dyDescent="0.3">
      <c r="A2415" s="17" t="s">
        <v>1082</v>
      </c>
      <c r="H2415" s="41">
        <f t="shared" si="199"/>
        <v>97</v>
      </c>
      <c r="I2415" s="41" t="str">
        <f t="shared" si="200"/>
        <v>#00000551</v>
      </c>
      <c r="J2415" s="41">
        <f t="shared" si="201"/>
        <v>9</v>
      </c>
      <c r="K2415" s="41" t="str">
        <f t="shared" si="202"/>
        <v xml:space="preserve">‎03‎/‎10‎/‎2016, ‎13‎:‎34‎:‎35 lelia boscolo lelia.boscolo.external@airbus.com 2 €0.00 </v>
      </c>
      <c r="L2415" s="41" t="str">
        <f t="shared" si="203"/>
        <v>‎03‎/‎10‎/‎2016</v>
      </c>
    </row>
    <row r="2416" spans="1:12" ht="15.75" thickBot="1" x14ac:dyDescent="0.3">
      <c r="A2416" s="16" t="s">
        <v>621</v>
      </c>
      <c r="H2416" s="41">
        <f t="shared" si="199"/>
        <v>8</v>
      </c>
      <c r="I2416" s="41" t="str">
        <f t="shared" si="200"/>
        <v/>
      </c>
      <c r="J2416" s="41">
        <f t="shared" si="201"/>
        <v>0</v>
      </c>
      <c r="K2416" s="41" t="str">
        <f t="shared" si="202"/>
        <v>erminée</v>
      </c>
      <c r="L2416" s="41" t="str">
        <f t="shared" si="203"/>
        <v/>
      </c>
    </row>
    <row r="2417" spans="1:12" ht="15.75" thickBot="1" x14ac:dyDescent="0.3">
      <c r="A2417" s="17" t="s">
        <v>1083</v>
      </c>
      <c r="H2417" s="41">
        <f t="shared" si="199"/>
        <v>93</v>
      </c>
      <c r="I2417" s="41" t="str">
        <f t="shared" si="200"/>
        <v>#00000550</v>
      </c>
      <c r="J2417" s="41">
        <f t="shared" si="201"/>
        <v>9</v>
      </c>
      <c r="K2417" s="41" t="str">
        <f t="shared" si="202"/>
        <v xml:space="preserve">‎03‎/‎10‎/‎2016, ‎13‎:‎03‎:‎21 Francis DRAGNE francis.dragne@actemium.com 2 €59.78 </v>
      </c>
      <c r="L2417" s="41" t="str">
        <f t="shared" si="203"/>
        <v>‎03‎/‎10‎/‎2016</v>
      </c>
    </row>
    <row r="2418" spans="1:12" ht="15.75" thickBot="1" x14ac:dyDescent="0.3">
      <c r="A2418" s="16" t="s">
        <v>621</v>
      </c>
      <c r="H2418" s="41">
        <f t="shared" si="199"/>
        <v>8</v>
      </c>
      <c r="I2418" s="41" t="str">
        <f t="shared" si="200"/>
        <v/>
      </c>
      <c r="J2418" s="41">
        <f t="shared" si="201"/>
        <v>0</v>
      </c>
      <c r="K2418" s="41" t="str">
        <f t="shared" si="202"/>
        <v>erminée</v>
      </c>
      <c r="L2418" s="41" t="str">
        <f t="shared" si="203"/>
        <v/>
      </c>
    </row>
    <row r="2419" spans="1:12" ht="15.75" thickBot="1" x14ac:dyDescent="0.3">
      <c r="A2419" s="17" t="s">
        <v>1084</v>
      </c>
      <c r="H2419" s="41">
        <f t="shared" si="199"/>
        <v>93</v>
      </c>
      <c r="I2419" s="41" t="str">
        <f t="shared" si="200"/>
        <v>#00000549</v>
      </c>
      <c r="J2419" s="41">
        <f t="shared" si="201"/>
        <v>9</v>
      </c>
      <c r="K2419" s="41" t="str">
        <f t="shared" si="202"/>
        <v xml:space="preserve">‎03‎/‎10‎/‎2016, ‎11‎:‎11‎:‎22 julien paumard julien.paumard@actemium.com 1 €35.20 </v>
      </c>
      <c r="L2419" s="41" t="str">
        <f t="shared" si="203"/>
        <v>‎03‎/‎10‎/‎2016</v>
      </c>
    </row>
    <row r="2420" spans="1:12" ht="15.75" thickBot="1" x14ac:dyDescent="0.3">
      <c r="A2420" s="16" t="s">
        <v>621</v>
      </c>
      <c r="H2420" s="41">
        <f t="shared" si="199"/>
        <v>8</v>
      </c>
      <c r="I2420" s="41" t="str">
        <f t="shared" si="200"/>
        <v/>
      </c>
      <c r="J2420" s="41">
        <f t="shared" si="201"/>
        <v>0</v>
      </c>
      <c r="K2420" s="41" t="str">
        <f t="shared" si="202"/>
        <v>erminée</v>
      </c>
      <c r="L2420" s="41" t="str">
        <f t="shared" si="203"/>
        <v/>
      </c>
    </row>
    <row r="2421" spans="1:12" ht="15.75" thickBot="1" x14ac:dyDescent="0.3">
      <c r="A2421" s="17" t="s">
        <v>1085</v>
      </c>
      <c r="H2421" s="41">
        <f t="shared" si="199"/>
        <v>87</v>
      </c>
      <c r="I2421" s="41" t="str">
        <f t="shared" si="200"/>
        <v>#00000548</v>
      </c>
      <c r="J2421" s="41">
        <f t="shared" si="201"/>
        <v>9</v>
      </c>
      <c r="K2421" s="41" t="str">
        <f t="shared" si="202"/>
        <v xml:space="preserve">‎03‎/‎10‎/‎2016, ‎10‎:‎59‎:‎13 Marc Detraz marc.detraz@actemium.com 4 €18.87 </v>
      </c>
      <c r="L2421" s="41" t="str">
        <f t="shared" si="203"/>
        <v>‎03‎/‎10‎/‎2016</v>
      </c>
    </row>
    <row r="2422" spans="1:12" ht="15.75" thickBot="1" x14ac:dyDescent="0.3">
      <c r="A2422" s="16" t="s">
        <v>621</v>
      </c>
      <c r="H2422" s="41">
        <f t="shared" si="199"/>
        <v>8</v>
      </c>
      <c r="I2422" s="41" t="str">
        <f t="shared" si="200"/>
        <v/>
      </c>
      <c r="J2422" s="41">
        <f t="shared" si="201"/>
        <v>0</v>
      </c>
      <c r="K2422" s="41" t="str">
        <f t="shared" si="202"/>
        <v>erminée</v>
      </c>
      <c r="L2422" s="41" t="str">
        <f t="shared" si="203"/>
        <v/>
      </c>
    </row>
    <row r="2423" spans="1:12" ht="15.75" thickBot="1" x14ac:dyDescent="0.3">
      <c r="A2423" s="17" t="s">
        <v>1086</v>
      </c>
      <c r="H2423" s="41">
        <f t="shared" si="199"/>
        <v>92</v>
      </c>
      <c r="I2423" s="41" t="str">
        <f t="shared" si="200"/>
        <v>#00000545</v>
      </c>
      <c r="J2423" s="41">
        <f t="shared" si="201"/>
        <v>9</v>
      </c>
      <c r="K2423" s="41" t="str">
        <f t="shared" si="202"/>
        <v xml:space="preserve">‎30‎/‎09‎/‎2016, ‎13‎:‎48‎:‎28 fabien gayraud fabien.gayraud@actemium/com 4 €0.00 </v>
      </c>
      <c r="L2423" s="41" t="str">
        <f t="shared" si="203"/>
        <v>‎30‎/‎09‎/‎2016</v>
      </c>
    </row>
    <row r="2424" spans="1:12" ht="15.75" thickBot="1" x14ac:dyDescent="0.3">
      <c r="A2424" s="16" t="s">
        <v>621</v>
      </c>
      <c r="H2424" s="41">
        <f t="shared" si="199"/>
        <v>8</v>
      </c>
      <c r="I2424" s="41" t="str">
        <f t="shared" si="200"/>
        <v/>
      </c>
      <c r="J2424" s="41">
        <f t="shared" si="201"/>
        <v>0</v>
      </c>
      <c r="K2424" s="41" t="str">
        <f t="shared" si="202"/>
        <v>erminée</v>
      </c>
      <c r="L2424" s="41" t="str">
        <f t="shared" si="203"/>
        <v/>
      </c>
    </row>
    <row r="2425" spans="1:12" ht="15.75" thickBot="1" x14ac:dyDescent="0.3">
      <c r="A2425" s="17" t="s">
        <v>1087</v>
      </c>
      <c r="H2425" s="41">
        <f t="shared" si="199"/>
        <v>96</v>
      </c>
      <c r="I2425" s="41" t="str">
        <f t="shared" si="200"/>
        <v>#00000544</v>
      </c>
      <c r="J2425" s="41">
        <f t="shared" si="201"/>
        <v>9</v>
      </c>
      <c r="K2425" s="41" t="str">
        <f t="shared" si="202"/>
        <v xml:space="preserve">‎30‎/‎09‎/‎2016, ‎09‎:‎17‎:‎58 stephane mirouze stephane.mirouze@actemium.com 1 €7.51 </v>
      </c>
      <c r="L2425" s="41" t="str">
        <f t="shared" si="203"/>
        <v>‎30‎/‎09‎/‎2016</v>
      </c>
    </row>
    <row r="2426" spans="1:12" ht="15.75" thickBot="1" x14ac:dyDescent="0.3">
      <c r="A2426" s="16" t="s">
        <v>621</v>
      </c>
      <c r="H2426" s="41">
        <f t="shared" si="199"/>
        <v>8</v>
      </c>
      <c r="I2426" s="41" t="str">
        <f t="shared" si="200"/>
        <v/>
      </c>
      <c r="J2426" s="41">
        <f t="shared" si="201"/>
        <v>0</v>
      </c>
      <c r="K2426" s="41" t="str">
        <f t="shared" si="202"/>
        <v>erminée</v>
      </c>
      <c r="L2426" s="41" t="str">
        <f t="shared" si="203"/>
        <v/>
      </c>
    </row>
    <row r="2427" spans="1:12" ht="15.75" thickBot="1" x14ac:dyDescent="0.3">
      <c r="A2427" s="17" t="s">
        <v>1088</v>
      </c>
      <c r="H2427" s="41">
        <f t="shared" si="199"/>
        <v>93</v>
      </c>
      <c r="I2427" s="41" t="str">
        <f t="shared" si="200"/>
        <v>#00000543</v>
      </c>
      <c r="J2427" s="41">
        <f t="shared" si="201"/>
        <v>9</v>
      </c>
      <c r="K2427" s="41" t="str">
        <f t="shared" si="202"/>
        <v xml:space="preserve">‎29‎/‎09‎/‎2016, ‎16‎:‎18‎:‎39 Vincent PASCAL vincent.pascal@actemium.com 1 €18.87 </v>
      </c>
      <c r="L2427" s="41" t="str">
        <f t="shared" si="203"/>
        <v>‎29‎/‎09‎/‎2016</v>
      </c>
    </row>
    <row r="2428" spans="1:12" ht="15.75" thickBot="1" x14ac:dyDescent="0.3">
      <c r="A2428" s="16" t="s">
        <v>621</v>
      </c>
      <c r="H2428" s="41">
        <f t="shared" si="199"/>
        <v>8</v>
      </c>
      <c r="I2428" s="41" t="str">
        <f t="shared" si="200"/>
        <v/>
      </c>
      <c r="J2428" s="41">
        <f t="shared" si="201"/>
        <v>0</v>
      </c>
      <c r="K2428" s="41" t="str">
        <f t="shared" si="202"/>
        <v>erminée</v>
      </c>
      <c r="L2428" s="41" t="str">
        <f t="shared" si="203"/>
        <v/>
      </c>
    </row>
    <row r="2429" spans="1:12" ht="15.75" thickBot="1" x14ac:dyDescent="0.3">
      <c r="A2429" s="17" t="s">
        <v>1089</v>
      </c>
      <c r="H2429" s="41">
        <f t="shared" si="199"/>
        <v>98</v>
      </c>
      <c r="I2429" s="41" t="str">
        <f t="shared" si="200"/>
        <v>#00000542</v>
      </c>
      <c r="J2429" s="41">
        <f t="shared" si="201"/>
        <v>9</v>
      </c>
      <c r="K2429" s="41" t="str">
        <f t="shared" si="202"/>
        <v xml:space="preserve">‎29‎/‎09‎/‎2016, ‎11‎:‎47‎:‎54 Guillaume Lamiaud guillaume.lamiaud@actemium.com 1 €0.00 </v>
      </c>
      <c r="L2429" s="41" t="str">
        <f t="shared" si="203"/>
        <v>‎29‎/‎09‎/‎2016</v>
      </c>
    </row>
    <row r="2430" spans="1:12" ht="15.75" thickBot="1" x14ac:dyDescent="0.3">
      <c r="A2430" s="16" t="s">
        <v>621</v>
      </c>
      <c r="H2430" s="41">
        <f t="shared" si="199"/>
        <v>8</v>
      </c>
      <c r="I2430" s="41" t="str">
        <f t="shared" si="200"/>
        <v/>
      </c>
      <c r="J2430" s="41">
        <f t="shared" si="201"/>
        <v>0</v>
      </c>
      <c r="K2430" s="41" t="str">
        <f t="shared" si="202"/>
        <v>erminée</v>
      </c>
      <c r="L2430" s="41" t="str">
        <f t="shared" si="203"/>
        <v/>
      </c>
    </row>
    <row r="2431" spans="1:12" ht="15.75" thickBot="1" x14ac:dyDescent="0.3">
      <c r="A2431" s="17" t="s">
        <v>1090</v>
      </c>
      <c r="H2431" s="41">
        <f t="shared" si="199"/>
        <v>92</v>
      </c>
      <c r="I2431" s="41" t="str">
        <f t="shared" si="200"/>
        <v>#00000541</v>
      </c>
      <c r="J2431" s="41">
        <f t="shared" si="201"/>
        <v>9</v>
      </c>
      <c r="K2431" s="41" t="str">
        <f t="shared" si="202"/>
        <v xml:space="preserve">‎29‎/‎09‎/‎2016, ‎11‎:‎34‎:‎35 fabien gayraud fabien.gayraud@actemium.com 3 €0.00 </v>
      </c>
      <c r="L2431" s="41" t="str">
        <f t="shared" si="203"/>
        <v>‎29‎/‎09‎/‎2016</v>
      </c>
    </row>
    <row r="2432" spans="1:12" ht="15.75" thickBot="1" x14ac:dyDescent="0.3">
      <c r="A2432" s="16" t="s">
        <v>621</v>
      </c>
      <c r="H2432" s="41">
        <f t="shared" si="199"/>
        <v>8</v>
      </c>
      <c r="I2432" s="41" t="str">
        <f t="shared" si="200"/>
        <v/>
      </c>
      <c r="J2432" s="41">
        <f t="shared" si="201"/>
        <v>0</v>
      </c>
      <c r="K2432" s="41" t="str">
        <f t="shared" si="202"/>
        <v>erminée</v>
      </c>
      <c r="L2432" s="41" t="str">
        <f t="shared" si="203"/>
        <v/>
      </c>
    </row>
    <row r="2433" spans="1:12" ht="15.75" thickBot="1" x14ac:dyDescent="0.3">
      <c r="A2433" s="17" t="s">
        <v>1091</v>
      </c>
      <c r="H2433" s="41">
        <f t="shared" si="199"/>
        <v>94</v>
      </c>
      <c r="I2433" s="41" t="str">
        <f t="shared" si="200"/>
        <v>#00000540</v>
      </c>
      <c r="J2433" s="41">
        <f t="shared" si="201"/>
        <v>9</v>
      </c>
      <c r="K2433" s="41" t="str">
        <f t="shared" si="202"/>
        <v xml:space="preserve">‎28‎/‎09‎/‎2016, ‎17‎:‎31‎:‎22 Vincent PASCAL vincent.pascal@actemium.com 3 €376.20 </v>
      </c>
      <c r="L2433" s="41" t="str">
        <f t="shared" si="203"/>
        <v>‎28‎/‎09‎/‎2016</v>
      </c>
    </row>
    <row r="2434" spans="1:12" ht="15.75" thickBot="1" x14ac:dyDescent="0.3">
      <c r="A2434" s="16" t="s">
        <v>621</v>
      </c>
      <c r="H2434" s="41">
        <f t="shared" si="199"/>
        <v>8</v>
      </c>
      <c r="I2434" s="41" t="str">
        <f t="shared" si="200"/>
        <v/>
      </c>
      <c r="J2434" s="41">
        <f t="shared" si="201"/>
        <v>0</v>
      </c>
      <c r="K2434" s="41" t="str">
        <f t="shared" si="202"/>
        <v>erminée</v>
      </c>
      <c r="L2434" s="41" t="str">
        <f t="shared" si="203"/>
        <v/>
      </c>
    </row>
    <row r="2435" spans="1:12" ht="15.75" thickBot="1" x14ac:dyDescent="0.3">
      <c r="A2435" s="17" t="s">
        <v>1092</v>
      </c>
      <c r="H2435" s="41">
        <f t="shared" si="199"/>
        <v>90</v>
      </c>
      <c r="I2435" s="41" t="str">
        <f t="shared" si="200"/>
        <v>#00000538</v>
      </c>
      <c r="J2435" s="41">
        <f t="shared" si="201"/>
        <v>9</v>
      </c>
      <c r="K2435" s="41" t="str">
        <f t="shared" si="202"/>
        <v xml:space="preserve">‎28‎/‎09‎/‎2016, ‎10‎:‎19‎:‎50 jean luc cebe jean-luc.cebe@actemium.com 1 €0.00 </v>
      </c>
      <c r="L2435" s="41" t="str">
        <f t="shared" si="203"/>
        <v>‎28‎/‎09‎/‎2016</v>
      </c>
    </row>
    <row r="2436" spans="1:12" ht="15.75" thickBot="1" x14ac:dyDescent="0.3">
      <c r="A2436" s="16" t="s">
        <v>621</v>
      </c>
      <c r="H2436" s="41">
        <f t="shared" si="199"/>
        <v>8</v>
      </c>
      <c r="I2436" s="41" t="str">
        <f t="shared" si="200"/>
        <v/>
      </c>
      <c r="J2436" s="41">
        <f t="shared" si="201"/>
        <v>0</v>
      </c>
      <c r="K2436" s="41" t="str">
        <f t="shared" si="202"/>
        <v>erminée</v>
      </c>
      <c r="L2436" s="41" t="str">
        <f t="shared" si="203"/>
        <v/>
      </c>
    </row>
    <row r="2437" spans="1:12" ht="15.75" thickBot="1" x14ac:dyDescent="0.3">
      <c r="A2437" s="17" t="s">
        <v>1093</v>
      </c>
      <c r="H2437" s="41">
        <f t="shared" si="199"/>
        <v>97</v>
      </c>
      <c r="I2437" s="41" t="str">
        <f t="shared" si="200"/>
        <v>#00000537</v>
      </c>
      <c r="J2437" s="41">
        <f t="shared" si="201"/>
        <v>9</v>
      </c>
      <c r="K2437" s="41" t="str">
        <f t="shared" si="202"/>
        <v xml:space="preserve">‎27‎/‎09‎/‎2016, ‎14‎:‎39‎:‎09 stephane mirouze stephane.mirouze@actemium.com 1 €12.90 </v>
      </c>
      <c r="L2437" s="41" t="str">
        <f t="shared" si="203"/>
        <v>‎27‎/‎09‎/‎2016</v>
      </c>
    </row>
    <row r="2438" spans="1:12" ht="15.75" thickBot="1" x14ac:dyDescent="0.3">
      <c r="A2438" s="16" t="s">
        <v>621</v>
      </c>
      <c r="H2438" s="41">
        <f t="shared" si="199"/>
        <v>8</v>
      </c>
      <c r="I2438" s="41" t="str">
        <f t="shared" si="200"/>
        <v/>
      </c>
      <c r="J2438" s="41">
        <f t="shared" si="201"/>
        <v>0</v>
      </c>
      <c r="K2438" s="41" t="str">
        <f t="shared" si="202"/>
        <v>erminée</v>
      </c>
      <c r="L2438" s="41" t="str">
        <f t="shared" si="203"/>
        <v/>
      </c>
    </row>
    <row r="2439" spans="1:12" ht="15.75" thickBot="1" x14ac:dyDescent="0.3">
      <c r="A2439" s="17" t="s">
        <v>1094</v>
      </c>
      <c r="H2439" s="41">
        <f t="shared" si="199"/>
        <v>99</v>
      </c>
      <c r="I2439" s="41" t="str">
        <f t="shared" si="200"/>
        <v>#00000536</v>
      </c>
      <c r="J2439" s="41">
        <f t="shared" si="201"/>
        <v>9</v>
      </c>
      <c r="K2439" s="41" t="str">
        <f t="shared" si="202"/>
        <v xml:space="preserve">‎27‎/‎09‎/‎2016, ‎10‎:‎44‎:‎02 lelia boscolo lelia.boscolo.external@airbus.com 2 €295.00 </v>
      </c>
      <c r="L2439" s="41" t="str">
        <f t="shared" si="203"/>
        <v>‎27‎/‎09‎/‎2016</v>
      </c>
    </row>
    <row r="2440" spans="1:12" ht="15.75" thickBot="1" x14ac:dyDescent="0.3">
      <c r="A2440" s="16" t="s">
        <v>621</v>
      </c>
      <c r="H2440" s="41">
        <f t="shared" si="199"/>
        <v>8</v>
      </c>
      <c r="I2440" s="41" t="str">
        <f t="shared" si="200"/>
        <v/>
      </c>
      <c r="J2440" s="41">
        <f t="shared" si="201"/>
        <v>0</v>
      </c>
      <c r="K2440" s="41" t="str">
        <f t="shared" si="202"/>
        <v>erminée</v>
      </c>
      <c r="L2440" s="41" t="str">
        <f t="shared" si="203"/>
        <v/>
      </c>
    </row>
    <row r="2441" spans="1:12" ht="15.75" thickBot="1" x14ac:dyDescent="0.3">
      <c r="A2441" s="17" t="s">
        <v>1095</v>
      </c>
      <c r="H2441" s="41">
        <f t="shared" si="199"/>
        <v>89</v>
      </c>
      <c r="I2441" s="41" t="str">
        <f t="shared" si="200"/>
        <v>#00000535</v>
      </c>
      <c r="J2441" s="41">
        <f t="shared" si="201"/>
        <v>9</v>
      </c>
      <c r="K2441" s="41" t="str">
        <f t="shared" si="202"/>
        <v xml:space="preserve">‎27‎/‎09‎/‎2016, ‎09‎:‎01‎:‎04 Karl HUMBERT karl.humbert@actemium.com 4 €46.91 </v>
      </c>
      <c r="L2441" s="41" t="str">
        <f t="shared" si="203"/>
        <v>‎27‎/‎09‎/‎2016</v>
      </c>
    </row>
    <row r="2442" spans="1:12" ht="15.75" thickBot="1" x14ac:dyDescent="0.3">
      <c r="A2442" s="16" t="s">
        <v>621</v>
      </c>
      <c r="H2442" s="41">
        <f t="shared" si="199"/>
        <v>8</v>
      </c>
      <c r="I2442" s="41" t="str">
        <f t="shared" si="200"/>
        <v/>
      </c>
      <c r="J2442" s="41">
        <f t="shared" si="201"/>
        <v>0</v>
      </c>
      <c r="K2442" s="41" t="str">
        <f t="shared" si="202"/>
        <v>erminée</v>
      </c>
      <c r="L2442" s="41" t="str">
        <f t="shared" si="203"/>
        <v/>
      </c>
    </row>
    <row r="2443" spans="1:12" ht="15.75" thickBot="1" x14ac:dyDescent="0.3">
      <c r="A2443" s="17" t="s">
        <v>1096</v>
      </c>
      <c r="H2443" s="41">
        <f t="shared" si="199"/>
        <v>91</v>
      </c>
      <c r="I2443" s="41" t="str">
        <f t="shared" si="200"/>
        <v>#00000534</v>
      </c>
      <c r="J2443" s="41">
        <f t="shared" si="201"/>
        <v>9</v>
      </c>
      <c r="K2443" s="41" t="str">
        <f t="shared" si="202"/>
        <v xml:space="preserve">‎27‎/‎09‎/‎2016, ‎08‎:‎17‎:‎31 Jean Luc CEBE jean-luc.cebe@actemium.com 1 €74.20 </v>
      </c>
      <c r="L2443" s="41" t="str">
        <f t="shared" si="203"/>
        <v>‎27‎/‎09‎/‎2016</v>
      </c>
    </row>
    <row r="2444" spans="1:12" ht="15.75" thickBot="1" x14ac:dyDescent="0.3">
      <c r="A2444" s="16" t="s">
        <v>621</v>
      </c>
      <c r="H2444" s="41">
        <f t="shared" si="199"/>
        <v>8</v>
      </c>
      <c r="I2444" s="41" t="str">
        <f t="shared" si="200"/>
        <v/>
      </c>
      <c r="J2444" s="41">
        <f t="shared" si="201"/>
        <v>0</v>
      </c>
      <c r="K2444" s="41" t="str">
        <f t="shared" si="202"/>
        <v>erminée</v>
      </c>
      <c r="L2444" s="41" t="str">
        <f t="shared" si="203"/>
        <v/>
      </c>
    </row>
    <row r="2445" spans="1:12" ht="15.75" thickBot="1" x14ac:dyDescent="0.3">
      <c r="A2445" s="17" t="s">
        <v>1097</v>
      </c>
      <c r="H2445" s="41">
        <f t="shared" si="199"/>
        <v>91</v>
      </c>
      <c r="I2445" s="41" t="str">
        <f t="shared" si="200"/>
        <v>#00000533</v>
      </c>
      <c r="J2445" s="41">
        <f t="shared" si="201"/>
        <v>9</v>
      </c>
      <c r="K2445" s="41" t="str">
        <f t="shared" si="202"/>
        <v xml:space="preserve">‎27‎/‎09‎/‎2016, ‎08‎:‎16‎:‎09 jean Luc CEBE jean-luc.cebe@actemium.com 2 €85.35 </v>
      </c>
      <c r="L2445" s="41" t="str">
        <f t="shared" si="203"/>
        <v>‎27‎/‎09‎/‎2016</v>
      </c>
    </row>
    <row r="2446" spans="1:12" ht="15.75" thickBot="1" x14ac:dyDescent="0.3">
      <c r="A2446" s="16" t="s">
        <v>621</v>
      </c>
      <c r="H2446" s="41">
        <f t="shared" si="199"/>
        <v>8</v>
      </c>
      <c r="I2446" s="41" t="str">
        <f t="shared" si="200"/>
        <v/>
      </c>
      <c r="J2446" s="41">
        <f t="shared" si="201"/>
        <v>0</v>
      </c>
      <c r="K2446" s="41" t="str">
        <f t="shared" si="202"/>
        <v>erminée</v>
      </c>
      <c r="L2446" s="41" t="str">
        <f t="shared" si="203"/>
        <v/>
      </c>
    </row>
    <row r="2447" spans="1:12" ht="15.75" thickBot="1" x14ac:dyDescent="0.3">
      <c r="A2447" s="17" t="s">
        <v>1098</v>
      </c>
      <c r="H2447" s="41">
        <f t="shared" si="199"/>
        <v>93</v>
      </c>
      <c r="I2447" s="41" t="str">
        <f t="shared" si="200"/>
        <v>#00000532</v>
      </c>
      <c r="J2447" s="41">
        <f t="shared" si="201"/>
        <v>9</v>
      </c>
      <c r="K2447" s="41" t="str">
        <f t="shared" si="202"/>
        <v xml:space="preserve">‎26‎/‎09‎/‎2016, ‎14‎:‎11‎:‎51 Romain VERGNES romain.vergnes@actemium.com 1 €12.90 </v>
      </c>
      <c r="L2447" s="41" t="str">
        <f t="shared" si="203"/>
        <v>‎26‎/‎09‎/‎2016</v>
      </c>
    </row>
    <row r="2448" spans="1:12" ht="15.75" thickBot="1" x14ac:dyDescent="0.3">
      <c r="A2448" s="16" t="s">
        <v>621</v>
      </c>
      <c r="H2448" s="41">
        <f t="shared" si="199"/>
        <v>8</v>
      </c>
      <c r="I2448" s="41" t="str">
        <f t="shared" si="200"/>
        <v/>
      </c>
      <c r="J2448" s="41">
        <f t="shared" si="201"/>
        <v>0</v>
      </c>
      <c r="K2448" s="41" t="str">
        <f t="shared" si="202"/>
        <v>erminée</v>
      </c>
      <c r="L2448" s="41" t="str">
        <f t="shared" si="203"/>
        <v/>
      </c>
    </row>
    <row r="2449" spans="1:12" ht="15.75" thickBot="1" x14ac:dyDescent="0.3">
      <c r="A2449" s="17" t="s">
        <v>1099</v>
      </c>
      <c r="H2449" s="41">
        <f t="shared" si="199"/>
        <v>91</v>
      </c>
      <c r="I2449" s="41" t="str">
        <f t="shared" si="200"/>
        <v>#00000531</v>
      </c>
      <c r="J2449" s="41">
        <f t="shared" si="201"/>
        <v>9</v>
      </c>
      <c r="K2449" s="41" t="str">
        <f t="shared" si="202"/>
        <v xml:space="preserve">‎26‎/‎09‎/‎2016, ‎11‎:‎18‎:‎52 Nicolas Graby nicolas.graby@actemium.com 5 €31.36 </v>
      </c>
      <c r="L2449" s="41" t="str">
        <f t="shared" si="203"/>
        <v>‎26‎/‎09‎/‎2016</v>
      </c>
    </row>
    <row r="2450" spans="1:12" ht="15.75" thickBot="1" x14ac:dyDescent="0.3">
      <c r="A2450" s="16" t="s">
        <v>621</v>
      </c>
      <c r="H2450" s="41">
        <f t="shared" si="199"/>
        <v>8</v>
      </c>
      <c r="I2450" s="41" t="str">
        <f t="shared" si="200"/>
        <v/>
      </c>
      <c r="J2450" s="41">
        <f t="shared" si="201"/>
        <v>0</v>
      </c>
      <c r="K2450" s="41" t="str">
        <f t="shared" si="202"/>
        <v>erminée</v>
      </c>
      <c r="L2450" s="41" t="str">
        <f t="shared" si="203"/>
        <v/>
      </c>
    </row>
    <row r="2451" spans="1:12" ht="15.75" thickBot="1" x14ac:dyDescent="0.3">
      <c r="A2451" s="17" t="s">
        <v>1100</v>
      </c>
      <c r="H2451" s="41">
        <f t="shared" si="199"/>
        <v>96</v>
      </c>
      <c r="I2451" s="41" t="str">
        <f t="shared" si="200"/>
        <v>#00000530</v>
      </c>
      <c r="J2451" s="41">
        <f t="shared" si="201"/>
        <v>9</v>
      </c>
      <c r="K2451" s="41" t="str">
        <f t="shared" si="202"/>
        <v xml:space="preserve">‎26‎/‎09‎/‎2016, ‎10‎:‎19‎:‎09 stephane mirouze stephane.mirouze@actemium.com 1 €0.00 </v>
      </c>
      <c r="L2451" s="41" t="str">
        <f t="shared" si="203"/>
        <v>‎26‎/‎09‎/‎2016</v>
      </c>
    </row>
    <row r="2452" spans="1:12" ht="15.75" thickBot="1" x14ac:dyDescent="0.3">
      <c r="A2452" s="16" t="s">
        <v>621</v>
      </c>
      <c r="H2452" s="41">
        <f t="shared" si="199"/>
        <v>8</v>
      </c>
      <c r="I2452" s="41" t="str">
        <f t="shared" si="200"/>
        <v/>
      </c>
      <c r="J2452" s="41">
        <f t="shared" si="201"/>
        <v>0</v>
      </c>
      <c r="K2452" s="41" t="str">
        <f t="shared" si="202"/>
        <v>erminée</v>
      </c>
      <c r="L2452" s="41" t="str">
        <f t="shared" si="203"/>
        <v/>
      </c>
    </row>
    <row r="2453" spans="1:12" ht="15.75" thickBot="1" x14ac:dyDescent="0.3">
      <c r="A2453" s="17" t="s">
        <v>1101</v>
      </c>
      <c r="H2453" s="41">
        <f t="shared" si="199"/>
        <v>99</v>
      </c>
      <c r="I2453" s="41" t="str">
        <f t="shared" si="200"/>
        <v>#00000529</v>
      </c>
      <c r="J2453" s="41">
        <f t="shared" si="201"/>
        <v>9</v>
      </c>
      <c r="K2453" s="41" t="str">
        <f t="shared" si="202"/>
        <v xml:space="preserve">‎21‎/‎09‎/‎2016, ‎17‎:‎17‎:‎41 Mathieu Cantonnet mathieu.cantonnet@actemium.com 1 €39.68 </v>
      </c>
      <c r="L2453" s="41" t="str">
        <f t="shared" si="203"/>
        <v>‎21‎/‎09‎/‎2016</v>
      </c>
    </row>
    <row r="2454" spans="1:12" ht="15.75" thickBot="1" x14ac:dyDescent="0.3">
      <c r="A2454" s="16" t="s">
        <v>621</v>
      </c>
      <c r="H2454" s="41">
        <f t="shared" si="199"/>
        <v>8</v>
      </c>
      <c r="I2454" s="41" t="str">
        <f t="shared" si="200"/>
        <v/>
      </c>
      <c r="J2454" s="41">
        <f t="shared" si="201"/>
        <v>0</v>
      </c>
      <c r="K2454" s="41" t="str">
        <f t="shared" si="202"/>
        <v>erminée</v>
      </c>
      <c r="L2454" s="41" t="str">
        <f t="shared" si="203"/>
        <v/>
      </c>
    </row>
    <row r="2455" spans="1:12" ht="15.75" thickBot="1" x14ac:dyDescent="0.3">
      <c r="A2455" s="17" t="s">
        <v>1102</v>
      </c>
      <c r="H2455" s="41">
        <f t="shared" si="199"/>
        <v>102</v>
      </c>
      <c r="I2455" s="41" t="str">
        <f t="shared" si="200"/>
        <v>#00000528</v>
      </c>
      <c r="J2455" s="41">
        <f t="shared" si="201"/>
        <v>9</v>
      </c>
      <c r="K2455" s="41" t="str">
        <f t="shared" si="202"/>
        <v xml:space="preserve">‎20‎/‎09‎/‎2016, ‎14‎:‎37‎:‎20 Benjamin Cabrignac benjamin.cabrignac@actemium.com 3 €125.66 </v>
      </c>
      <c r="L2455" s="41" t="str">
        <f t="shared" si="203"/>
        <v>‎20‎/‎09‎/‎2016</v>
      </c>
    </row>
    <row r="2456" spans="1:12" ht="15.75" thickBot="1" x14ac:dyDescent="0.3">
      <c r="A2456" s="16" t="s">
        <v>621</v>
      </c>
      <c r="H2456" s="41">
        <f t="shared" si="199"/>
        <v>8</v>
      </c>
      <c r="I2456" s="41" t="str">
        <f t="shared" si="200"/>
        <v/>
      </c>
      <c r="J2456" s="41">
        <f t="shared" si="201"/>
        <v>0</v>
      </c>
      <c r="K2456" s="41" t="str">
        <f t="shared" si="202"/>
        <v>erminée</v>
      </c>
      <c r="L2456" s="41" t="str">
        <f t="shared" si="203"/>
        <v/>
      </c>
    </row>
    <row r="2457" spans="1:12" ht="15.75" thickBot="1" x14ac:dyDescent="0.3">
      <c r="A2457" s="17" t="s">
        <v>1103</v>
      </c>
      <c r="H2457" s="41">
        <f t="shared" si="199"/>
        <v>93</v>
      </c>
      <c r="I2457" s="41" t="str">
        <f t="shared" si="200"/>
        <v>#00000527</v>
      </c>
      <c r="J2457" s="41">
        <f t="shared" si="201"/>
        <v>9</v>
      </c>
      <c r="K2457" s="41" t="str">
        <f t="shared" si="202"/>
        <v xml:space="preserve">‎19‎/‎09‎/‎2016, ‎13‎:‎57‎:‎27 Vincent PASCAL vincent.pascal@actemium.com 1 €45.67 </v>
      </c>
      <c r="L2457" s="41" t="str">
        <f t="shared" si="203"/>
        <v>‎19‎/‎09‎/‎2016</v>
      </c>
    </row>
    <row r="2458" spans="1:12" ht="15.75" thickBot="1" x14ac:dyDescent="0.3">
      <c r="A2458" s="16" t="s">
        <v>621</v>
      </c>
      <c r="H2458" s="41">
        <f t="shared" si="199"/>
        <v>8</v>
      </c>
      <c r="I2458" s="41" t="str">
        <f t="shared" si="200"/>
        <v/>
      </c>
      <c r="J2458" s="41">
        <f t="shared" si="201"/>
        <v>0</v>
      </c>
      <c r="K2458" s="41" t="str">
        <f t="shared" si="202"/>
        <v>erminée</v>
      </c>
      <c r="L2458" s="41" t="str">
        <f t="shared" si="203"/>
        <v/>
      </c>
    </row>
    <row r="2459" spans="1:12" ht="15.75" thickBot="1" x14ac:dyDescent="0.3">
      <c r="A2459" s="17" t="s">
        <v>1104</v>
      </c>
      <c r="H2459" s="41">
        <f t="shared" si="199"/>
        <v>99</v>
      </c>
      <c r="I2459" s="41" t="str">
        <f t="shared" si="200"/>
        <v>#00000526</v>
      </c>
      <c r="J2459" s="41">
        <f t="shared" si="201"/>
        <v>9</v>
      </c>
      <c r="K2459" s="41" t="str">
        <f t="shared" si="202"/>
        <v xml:space="preserve">‎16‎/‎09‎/‎2016, ‎16‎:‎19‎:‎58 Guillaume Lamiaud guillaume.lamiaud@actemium.com 1 €15.00 </v>
      </c>
      <c r="L2459" s="41" t="str">
        <f t="shared" si="203"/>
        <v>‎16‎/‎09‎/‎2016</v>
      </c>
    </row>
    <row r="2460" spans="1:12" ht="15.75" thickBot="1" x14ac:dyDescent="0.3">
      <c r="A2460" s="16" t="s">
        <v>621</v>
      </c>
      <c r="H2460" s="41">
        <f t="shared" ref="H2460:H2523" si="204">LEN(A2460)</f>
        <v>8</v>
      </c>
      <c r="I2460" s="41" t="str">
        <f t="shared" ref="I2460:I2523" si="205">IFERROR(MID(A2460,1,FIND(" ",A2460,1)-1),"")</f>
        <v/>
      </c>
      <c r="J2460" s="41">
        <f t="shared" ref="J2460:J2523" si="206">LEN(I2460)</f>
        <v>0</v>
      </c>
      <c r="K2460" s="41" t="str">
        <f t="shared" ref="K2460:K2523" si="207">RIGHT(A2460,H2460-J2460-1)</f>
        <v>erminée</v>
      </c>
      <c r="L2460" s="41" t="str">
        <f t="shared" ref="L2460:L2523" si="208">IFERROR(MID(K2460,1,FIND(",",K2460,1)-1),"")</f>
        <v/>
      </c>
    </row>
    <row r="2461" spans="1:12" ht="15.75" thickBot="1" x14ac:dyDescent="0.3">
      <c r="A2461" s="17" t="s">
        <v>1105</v>
      </c>
      <c r="H2461" s="41">
        <f t="shared" si="204"/>
        <v>100</v>
      </c>
      <c r="I2461" s="41" t="str">
        <f t="shared" si="205"/>
        <v>#00000525</v>
      </c>
      <c r="J2461" s="41">
        <f t="shared" si="206"/>
        <v>9</v>
      </c>
      <c r="K2461" s="41" t="str">
        <f t="shared" si="207"/>
        <v xml:space="preserve">‎16‎/‎09‎/‎2016, ‎15‎:‎26‎:‎31 William Roumagnac william.roumagnac@actemium.com 1 €202.50 </v>
      </c>
      <c r="L2461" s="41" t="str">
        <f t="shared" si="208"/>
        <v>‎16‎/‎09‎/‎2016</v>
      </c>
    </row>
    <row r="2462" spans="1:12" ht="15.75" thickBot="1" x14ac:dyDescent="0.3">
      <c r="A2462" s="16" t="s">
        <v>621</v>
      </c>
      <c r="H2462" s="41">
        <f t="shared" si="204"/>
        <v>8</v>
      </c>
      <c r="I2462" s="41" t="str">
        <f t="shared" si="205"/>
        <v/>
      </c>
      <c r="J2462" s="41">
        <f t="shared" si="206"/>
        <v>0</v>
      </c>
      <c r="K2462" s="41" t="str">
        <f t="shared" si="207"/>
        <v>erminée</v>
      </c>
      <c r="L2462" s="41" t="str">
        <f t="shared" si="208"/>
        <v/>
      </c>
    </row>
    <row r="2463" spans="1:12" ht="15.75" thickBot="1" x14ac:dyDescent="0.3">
      <c r="A2463" s="17" t="s">
        <v>1106</v>
      </c>
      <c r="H2463" s="41">
        <f t="shared" si="204"/>
        <v>100</v>
      </c>
      <c r="I2463" s="41" t="str">
        <f t="shared" si="205"/>
        <v>#00000524</v>
      </c>
      <c r="J2463" s="41">
        <f t="shared" si="206"/>
        <v>9</v>
      </c>
      <c r="K2463" s="41" t="str">
        <f t="shared" si="207"/>
        <v xml:space="preserve">‎16‎/‎09‎/‎2016, ‎09‎:‎06‎:‎40 fabien gayraud fabien.gayraud.external@airbus.com 1 €24.20 </v>
      </c>
      <c r="L2463" s="41" t="str">
        <f t="shared" si="208"/>
        <v>‎16‎/‎09‎/‎2016</v>
      </c>
    </row>
    <row r="2464" spans="1:12" ht="15.75" thickBot="1" x14ac:dyDescent="0.3">
      <c r="A2464" s="16" t="s">
        <v>621</v>
      </c>
      <c r="H2464" s="41">
        <f t="shared" si="204"/>
        <v>8</v>
      </c>
      <c r="I2464" s="41" t="str">
        <f t="shared" si="205"/>
        <v/>
      </c>
      <c r="J2464" s="41">
        <f t="shared" si="206"/>
        <v>0</v>
      </c>
      <c r="K2464" s="41" t="str">
        <f t="shared" si="207"/>
        <v>erminée</v>
      </c>
      <c r="L2464" s="41" t="str">
        <f t="shared" si="208"/>
        <v/>
      </c>
    </row>
    <row r="2465" spans="1:12" ht="15.75" thickBot="1" x14ac:dyDescent="0.3">
      <c r="A2465" s="17" t="s">
        <v>1107</v>
      </c>
      <c r="H2465" s="41">
        <f t="shared" si="204"/>
        <v>96</v>
      </c>
      <c r="I2465" s="41" t="str">
        <f t="shared" si="205"/>
        <v>#00000523</v>
      </c>
      <c r="J2465" s="41">
        <f t="shared" si="206"/>
        <v>9</v>
      </c>
      <c r="K2465" s="41" t="str">
        <f t="shared" si="207"/>
        <v xml:space="preserve">‎15‎/‎09‎/‎2016, ‎10‎:‎18‎:‎12 alexis tamowski alexis.tamowski@actemium.com 4 €284.24 </v>
      </c>
      <c r="L2465" s="41" t="str">
        <f t="shared" si="208"/>
        <v>‎15‎/‎09‎/‎2016</v>
      </c>
    </row>
    <row r="2466" spans="1:12" ht="15.75" thickBot="1" x14ac:dyDescent="0.3">
      <c r="A2466" s="16" t="s">
        <v>621</v>
      </c>
      <c r="H2466" s="41">
        <f t="shared" si="204"/>
        <v>8</v>
      </c>
      <c r="I2466" s="41" t="str">
        <f t="shared" si="205"/>
        <v/>
      </c>
      <c r="J2466" s="41">
        <f t="shared" si="206"/>
        <v>0</v>
      </c>
      <c r="K2466" s="41" t="str">
        <f t="shared" si="207"/>
        <v>erminée</v>
      </c>
      <c r="L2466" s="41" t="str">
        <f t="shared" si="208"/>
        <v/>
      </c>
    </row>
    <row r="2467" spans="1:12" ht="15.75" thickBot="1" x14ac:dyDescent="0.3">
      <c r="A2467" s="17" t="s">
        <v>1108</v>
      </c>
      <c r="H2467" s="41">
        <f t="shared" si="204"/>
        <v>92</v>
      </c>
      <c r="I2467" s="41" t="str">
        <f t="shared" si="205"/>
        <v>#00000522</v>
      </c>
      <c r="J2467" s="41">
        <f t="shared" si="206"/>
        <v>9</v>
      </c>
      <c r="K2467" s="41" t="str">
        <f t="shared" si="207"/>
        <v xml:space="preserve">‎15‎/‎09‎/‎2016, ‎08‎:‎39‎:‎27 julien paumard julien.paumard@actemium.com 5 €0.00 </v>
      </c>
      <c r="L2467" s="41" t="str">
        <f t="shared" si="208"/>
        <v>‎15‎/‎09‎/‎2016</v>
      </c>
    </row>
    <row r="2468" spans="1:12" ht="15.75" thickBot="1" x14ac:dyDescent="0.3">
      <c r="A2468" s="16" t="s">
        <v>621</v>
      </c>
      <c r="H2468" s="41">
        <f t="shared" si="204"/>
        <v>8</v>
      </c>
      <c r="I2468" s="41" t="str">
        <f t="shared" si="205"/>
        <v/>
      </c>
      <c r="J2468" s="41">
        <f t="shared" si="206"/>
        <v>0</v>
      </c>
      <c r="K2468" s="41" t="str">
        <f t="shared" si="207"/>
        <v>erminée</v>
      </c>
      <c r="L2468" s="41" t="str">
        <f t="shared" si="208"/>
        <v/>
      </c>
    </row>
    <row r="2469" spans="1:12" ht="15.75" thickBot="1" x14ac:dyDescent="0.3">
      <c r="A2469" s="17" t="s">
        <v>1109</v>
      </c>
      <c r="H2469" s="41">
        <f t="shared" si="204"/>
        <v>92</v>
      </c>
      <c r="I2469" s="41" t="str">
        <f t="shared" si="205"/>
        <v>#00000521</v>
      </c>
      <c r="J2469" s="41">
        <f t="shared" si="206"/>
        <v>9</v>
      </c>
      <c r="K2469" s="41" t="str">
        <f t="shared" si="207"/>
        <v xml:space="preserve">‎14‎/‎09‎/‎2016, ‎13‎:‎37‎:‎21 julien paumard julien.paumard@actemium.com 3 €0.00 </v>
      </c>
      <c r="L2469" s="41" t="str">
        <f t="shared" si="208"/>
        <v>‎14‎/‎09‎/‎2016</v>
      </c>
    </row>
    <row r="2470" spans="1:12" ht="15.75" thickBot="1" x14ac:dyDescent="0.3">
      <c r="A2470" s="16" t="s">
        <v>621</v>
      </c>
      <c r="H2470" s="41">
        <f t="shared" si="204"/>
        <v>8</v>
      </c>
      <c r="I2470" s="41" t="str">
        <f t="shared" si="205"/>
        <v/>
      </c>
      <c r="J2470" s="41">
        <f t="shared" si="206"/>
        <v>0</v>
      </c>
      <c r="K2470" s="41" t="str">
        <f t="shared" si="207"/>
        <v>erminée</v>
      </c>
      <c r="L2470" s="41" t="str">
        <f t="shared" si="208"/>
        <v/>
      </c>
    </row>
    <row r="2471" spans="1:12" ht="15.75" thickBot="1" x14ac:dyDescent="0.3">
      <c r="A2471" s="17" t="s">
        <v>1110</v>
      </c>
      <c r="H2471" s="41">
        <f t="shared" si="204"/>
        <v>96</v>
      </c>
      <c r="I2471" s="41" t="str">
        <f t="shared" si="205"/>
        <v>#00000520</v>
      </c>
      <c r="J2471" s="41">
        <f t="shared" si="206"/>
        <v>9</v>
      </c>
      <c r="K2471" s="41" t="str">
        <f t="shared" si="207"/>
        <v xml:space="preserve">‎13‎/‎09‎/‎2016, ‎15‎:‎59‎:‎10 thierry delpech thierry.delpech1@actemium.com 3 €56.17 </v>
      </c>
      <c r="L2471" s="41" t="str">
        <f t="shared" si="208"/>
        <v>‎13‎/‎09‎/‎2016</v>
      </c>
    </row>
    <row r="2472" spans="1:12" ht="15.75" thickBot="1" x14ac:dyDescent="0.3">
      <c r="A2472" s="16" t="s">
        <v>621</v>
      </c>
      <c r="H2472" s="41">
        <f t="shared" si="204"/>
        <v>8</v>
      </c>
      <c r="I2472" s="41" t="str">
        <f t="shared" si="205"/>
        <v/>
      </c>
      <c r="J2472" s="41">
        <f t="shared" si="206"/>
        <v>0</v>
      </c>
      <c r="K2472" s="41" t="str">
        <f t="shared" si="207"/>
        <v>erminée</v>
      </c>
      <c r="L2472" s="41" t="str">
        <f t="shared" si="208"/>
        <v/>
      </c>
    </row>
    <row r="2473" spans="1:12" ht="15.75" thickBot="1" x14ac:dyDescent="0.3">
      <c r="A2473" s="17" t="s">
        <v>1111</v>
      </c>
      <c r="H2473" s="41">
        <f t="shared" si="204"/>
        <v>98</v>
      </c>
      <c r="I2473" s="41" t="str">
        <f t="shared" si="205"/>
        <v>#00000519</v>
      </c>
      <c r="J2473" s="41">
        <f t="shared" si="206"/>
        <v>9</v>
      </c>
      <c r="K2473" s="41" t="str">
        <f t="shared" si="207"/>
        <v xml:space="preserve">‎13‎/‎09‎/‎2016, ‎11‎:‎48‎:‎15 lelia boscolo lelia.boscolo.external@airbus.com 1 €38.00 </v>
      </c>
      <c r="L2473" s="41" t="str">
        <f t="shared" si="208"/>
        <v>‎13‎/‎09‎/‎2016</v>
      </c>
    </row>
    <row r="2474" spans="1:12" ht="15.75" thickBot="1" x14ac:dyDescent="0.3">
      <c r="A2474" s="16" t="s">
        <v>621</v>
      </c>
      <c r="H2474" s="41">
        <f t="shared" si="204"/>
        <v>8</v>
      </c>
      <c r="I2474" s="41" t="str">
        <f t="shared" si="205"/>
        <v/>
      </c>
      <c r="J2474" s="41">
        <f t="shared" si="206"/>
        <v>0</v>
      </c>
      <c r="K2474" s="41" t="str">
        <f t="shared" si="207"/>
        <v>erminée</v>
      </c>
      <c r="L2474" s="41" t="str">
        <f t="shared" si="208"/>
        <v/>
      </c>
    </row>
    <row r="2475" spans="1:12" ht="15.75" thickBot="1" x14ac:dyDescent="0.3">
      <c r="A2475" s="17" t="s">
        <v>1112</v>
      </c>
      <c r="H2475" s="41">
        <f t="shared" si="204"/>
        <v>100</v>
      </c>
      <c r="I2475" s="41" t="str">
        <f t="shared" si="205"/>
        <v>#00000517</v>
      </c>
      <c r="J2475" s="41">
        <f t="shared" si="206"/>
        <v>9</v>
      </c>
      <c r="K2475" s="41" t="str">
        <f t="shared" si="207"/>
        <v xml:space="preserve">‎13‎/‎09‎/‎2016, ‎11‎:‎01‎:‎14 william stephens william.stephens@cegelec.com 11 €2,410.00 </v>
      </c>
      <c r="L2475" s="41" t="str">
        <f t="shared" si="208"/>
        <v>‎13‎/‎09‎/‎2016</v>
      </c>
    </row>
    <row r="2476" spans="1:12" ht="15.75" thickBot="1" x14ac:dyDescent="0.3">
      <c r="A2476" s="16" t="s">
        <v>621</v>
      </c>
      <c r="H2476" s="41">
        <f t="shared" si="204"/>
        <v>8</v>
      </c>
      <c r="I2476" s="41" t="str">
        <f t="shared" si="205"/>
        <v/>
      </c>
      <c r="J2476" s="41">
        <f t="shared" si="206"/>
        <v>0</v>
      </c>
      <c r="K2476" s="41" t="str">
        <f t="shared" si="207"/>
        <v>erminée</v>
      </c>
      <c r="L2476" s="41" t="str">
        <f t="shared" si="208"/>
        <v/>
      </c>
    </row>
    <row r="2477" spans="1:12" ht="15.75" thickBot="1" x14ac:dyDescent="0.3">
      <c r="A2477" s="17" t="s">
        <v>1113</v>
      </c>
      <c r="H2477" s="41">
        <f t="shared" si="204"/>
        <v>88</v>
      </c>
      <c r="I2477" s="41" t="str">
        <f t="shared" si="205"/>
        <v>#00000516</v>
      </c>
      <c r="J2477" s="41">
        <f t="shared" si="206"/>
        <v>9</v>
      </c>
      <c r="K2477" s="41" t="str">
        <f t="shared" si="207"/>
        <v xml:space="preserve">‎13‎/‎09‎/‎2016, ‎09‎:‎10‎:‎07 xavier preto xavier.preto@actemium.com 2 €0.00 </v>
      </c>
      <c r="L2477" s="41" t="str">
        <f t="shared" si="208"/>
        <v>‎13‎/‎09‎/‎2016</v>
      </c>
    </row>
    <row r="2478" spans="1:12" ht="15.75" thickBot="1" x14ac:dyDescent="0.3">
      <c r="A2478" s="16" t="s">
        <v>621</v>
      </c>
      <c r="H2478" s="41">
        <f t="shared" si="204"/>
        <v>8</v>
      </c>
      <c r="I2478" s="41" t="str">
        <f t="shared" si="205"/>
        <v/>
      </c>
      <c r="J2478" s="41">
        <f t="shared" si="206"/>
        <v>0</v>
      </c>
      <c r="K2478" s="41" t="str">
        <f t="shared" si="207"/>
        <v>erminée</v>
      </c>
      <c r="L2478" s="41" t="str">
        <f t="shared" si="208"/>
        <v/>
      </c>
    </row>
    <row r="2479" spans="1:12" ht="15.75" thickBot="1" x14ac:dyDescent="0.3">
      <c r="A2479" s="17" t="s">
        <v>1114</v>
      </c>
      <c r="H2479" s="41">
        <f t="shared" si="204"/>
        <v>93</v>
      </c>
      <c r="I2479" s="41" t="str">
        <f t="shared" si="205"/>
        <v>#00000515</v>
      </c>
      <c r="J2479" s="41">
        <f t="shared" si="206"/>
        <v>9</v>
      </c>
      <c r="K2479" s="41" t="str">
        <f t="shared" si="207"/>
        <v xml:space="preserve">‎12‎/‎09‎/‎2016, ‎08‎:‎40‎:‎21 julien paumard julien.paumard@actemium.com 1 €35.20 </v>
      </c>
      <c r="L2479" s="41" t="str">
        <f t="shared" si="208"/>
        <v>‎12‎/‎09‎/‎2016</v>
      </c>
    </row>
    <row r="2480" spans="1:12" ht="15.75" thickBot="1" x14ac:dyDescent="0.3">
      <c r="A2480" s="16" t="s">
        <v>621</v>
      </c>
      <c r="H2480" s="41">
        <f t="shared" si="204"/>
        <v>8</v>
      </c>
      <c r="I2480" s="41" t="str">
        <f t="shared" si="205"/>
        <v/>
      </c>
      <c r="J2480" s="41">
        <f t="shared" si="206"/>
        <v>0</v>
      </c>
      <c r="K2480" s="41" t="str">
        <f t="shared" si="207"/>
        <v>erminée</v>
      </c>
      <c r="L2480" s="41" t="str">
        <f t="shared" si="208"/>
        <v/>
      </c>
    </row>
    <row r="2481" spans="1:12" ht="15.75" thickBot="1" x14ac:dyDescent="0.3">
      <c r="A2481" s="17" t="s">
        <v>1115</v>
      </c>
      <c r="H2481" s="41">
        <f t="shared" si="204"/>
        <v>93</v>
      </c>
      <c r="I2481" s="41" t="str">
        <f t="shared" si="205"/>
        <v>#00000514</v>
      </c>
      <c r="J2481" s="41">
        <f t="shared" si="206"/>
        <v>9</v>
      </c>
      <c r="K2481" s="41" t="str">
        <f t="shared" si="207"/>
        <v xml:space="preserve">‎08‎/‎09‎/‎2016, ‎13‎:‎52‎:‎39 romain Vergnes romain.vergnes@actemium.com 1 €43.52 </v>
      </c>
      <c r="L2481" s="41" t="str">
        <f t="shared" si="208"/>
        <v>‎08‎/‎09‎/‎2016</v>
      </c>
    </row>
    <row r="2482" spans="1:12" ht="15.75" thickBot="1" x14ac:dyDescent="0.3">
      <c r="A2482" s="16" t="s">
        <v>621</v>
      </c>
      <c r="H2482" s="41">
        <f t="shared" si="204"/>
        <v>8</v>
      </c>
      <c r="I2482" s="41" t="str">
        <f t="shared" si="205"/>
        <v/>
      </c>
      <c r="J2482" s="41">
        <f t="shared" si="206"/>
        <v>0</v>
      </c>
      <c r="K2482" s="41" t="str">
        <f t="shared" si="207"/>
        <v>erminée</v>
      </c>
      <c r="L2482" s="41" t="str">
        <f t="shared" si="208"/>
        <v/>
      </c>
    </row>
    <row r="2483" spans="1:12" ht="15.75" thickBot="1" x14ac:dyDescent="0.3">
      <c r="A2483" s="17" t="s">
        <v>1116</v>
      </c>
      <c r="H2483" s="41">
        <f t="shared" si="204"/>
        <v>92</v>
      </c>
      <c r="I2483" s="41" t="str">
        <f t="shared" si="205"/>
        <v>#00000513</v>
      </c>
      <c r="J2483" s="41">
        <f t="shared" si="206"/>
        <v>9</v>
      </c>
      <c r="K2483" s="41" t="str">
        <f t="shared" si="207"/>
        <v xml:space="preserve">‎08‎/‎09‎/‎2016, ‎13‎:‎51‎:‎33 romain Vergnes romain.vergnes@actemium.com 7 €0.00 </v>
      </c>
      <c r="L2483" s="41" t="str">
        <f t="shared" si="208"/>
        <v>‎08‎/‎09‎/‎2016</v>
      </c>
    </row>
    <row r="2484" spans="1:12" ht="15.75" thickBot="1" x14ac:dyDescent="0.3">
      <c r="A2484" s="16" t="s">
        <v>621</v>
      </c>
      <c r="H2484" s="41">
        <f t="shared" si="204"/>
        <v>8</v>
      </c>
      <c r="I2484" s="41" t="str">
        <f t="shared" si="205"/>
        <v/>
      </c>
      <c r="J2484" s="41">
        <f t="shared" si="206"/>
        <v>0</v>
      </c>
      <c r="K2484" s="41" t="str">
        <f t="shared" si="207"/>
        <v>erminée</v>
      </c>
      <c r="L2484" s="41" t="str">
        <f t="shared" si="208"/>
        <v/>
      </c>
    </row>
    <row r="2485" spans="1:12" ht="15.75" thickBot="1" x14ac:dyDescent="0.3">
      <c r="A2485" s="17" t="s">
        <v>1117</v>
      </c>
      <c r="H2485" s="41">
        <f t="shared" si="204"/>
        <v>93</v>
      </c>
      <c r="I2485" s="41" t="str">
        <f t="shared" si="205"/>
        <v>#00000512</v>
      </c>
      <c r="J2485" s="41">
        <f t="shared" si="206"/>
        <v>9</v>
      </c>
      <c r="K2485" s="41" t="str">
        <f t="shared" si="207"/>
        <v xml:space="preserve">‎08‎/‎09‎/‎2016, ‎13‎:‎47‎:‎16 Romain VERGNES romain.vergnes@actemium.com 2 €43.94 </v>
      </c>
      <c r="L2485" s="41" t="str">
        <f t="shared" si="208"/>
        <v>‎08‎/‎09‎/‎2016</v>
      </c>
    </row>
    <row r="2486" spans="1:12" ht="15.75" thickBot="1" x14ac:dyDescent="0.3">
      <c r="A2486" s="16" t="s">
        <v>621</v>
      </c>
      <c r="H2486" s="41">
        <f t="shared" si="204"/>
        <v>8</v>
      </c>
      <c r="I2486" s="41" t="str">
        <f t="shared" si="205"/>
        <v/>
      </c>
      <c r="J2486" s="41">
        <f t="shared" si="206"/>
        <v>0</v>
      </c>
      <c r="K2486" s="41" t="str">
        <f t="shared" si="207"/>
        <v>erminée</v>
      </c>
      <c r="L2486" s="41" t="str">
        <f t="shared" si="208"/>
        <v/>
      </c>
    </row>
    <row r="2487" spans="1:12" ht="15.75" thickBot="1" x14ac:dyDescent="0.3">
      <c r="A2487" s="17" t="s">
        <v>1118</v>
      </c>
      <c r="H2487" s="41">
        <f t="shared" si="204"/>
        <v>92</v>
      </c>
      <c r="I2487" s="41" t="str">
        <f t="shared" si="205"/>
        <v>#00000511</v>
      </c>
      <c r="J2487" s="41">
        <f t="shared" si="206"/>
        <v>9</v>
      </c>
      <c r="K2487" s="41" t="str">
        <f t="shared" si="207"/>
        <v xml:space="preserve">‎08‎/‎09‎/‎2016, ‎08‎:‎48‎:‎59 GRANIER J-LUC jean-luc.granier@merial.com 3 €81.94 </v>
      </c>
      <c r="L2487" s="41" t="str">
        <f t="shared" si="208"/>
        <v>‎08‎/‎09‎/‎2016</v>
      </c>
    </row>
    <row r="2488" spans="1:12" ht="15.75" thickBot="1" x14ac:dyDescent="0.3">
      <c r="A2488" s="16" t="s">
        <v>621</v>
      </c>
      <c r="H2488" s="41">
        <f t="shared" si="204"/>
        <v>8</v>
      </c>
      <c r="I2488" s="41" t="str">
        <f t="shared" si="205"/>
        <v/>
      </c>
      <c r="J2488" s="41">
        <f t="shared" si="206"/>
        <v>0</v>
      </c>
      <c r="K2488" s="41" t="str">
        <f t="shared" si="207"/>
        <v>erminée</v>
      </c>
      <c r="L2488" s="41" t="str">
        <f t="shared" si="208"/>
        <v/>
      </c>
    </row>
    <row r="2489" spans="1:12" ht="15.75" thickBot="1" x14ac:dyDescent="0.3">
      <c r="A2489" s="17" t="s">
        <v>1119</v>
      </c>
      <c r="H2489" s="41">
        <f t="shared" si="204"/>
        <v>88</v>
      </c>
      <c r="I2489" s="41" t="str">
        <f t="shared" si="205"/>
        <v>#00000510</v>
      </c>
      <c r="J2489" s="41">
        <f t="shared" si="206"/>
        <v>9</v>
      </c>
      <c r="K2489" s="41" t="str">
        <f t="shared" si="207"/>
        <v xml:space="preserve">‎06‎/‎09‎/‎2016, ‎15‎:‎36‎:‎39 KARINE BEDON karine.bedon@actemium.com 6 €0.00 </v>
      </c>
      <c r="L2489" s="41" t="str">
        <f t="shared" si="208"/>
        <v>‎06‎/‎09‎/‎2016</v>
      </c>
    </row>
    <row r="2490" spans="1:12" ht="15.75" thickBot="1" x14ac:dyDescent="0.3">
      <c r="A2490" s="16" t="s">
        <v>621</v>
      </c>
      <c r="H2490" s="41">
        <f t="shared" si="204"/>
        <v>8</v>
      </c>
      <c r="I2490" s="41" t="str">
        <f t="shared" si="205"/>
        <v/>
      </c>
      <c r="J2490" s="41">
        <f t="shared" si="206"/>
        <v>0</v>
      </c>
      <c r="K2490" s="41" t="str">
        <f t="shared" si="207"/>
        <v>erminée</v>
      </c>
      <c r="L2490" s="41" t="str">
        <f t="shared" si="208"/>
        <v/>
      </c>
    </row>
    <row r="2491" spans="1:12" ht="15.75" thickBot="1" x14ac:dyDescent="0.3">
      <c r="A2491" s="17" t="s">
        <v>1120</v>
      </c>
      <c r="H2491" s="41">
        <f t="shared" si="204"/>
        <v>92</v>
      </c>
      <c r="I2491" s="41" t="str">
        <f t="shared" si="205"/>
        <v>#00000509</v>
      </c>
      <c r="J2491" s="41">
        <f t="shared" si="206"/>
        <v>9</v>
      </c>
      <c r="K2491" s="41" t="str">
        <f t="shared" si="207"/>
        <v xml:space="preserve">‎06‎/‎09‎/‎2016, ‎13‎:‎38‎:‎32 mathias hereau mathias.hereau@actemium.com 1 €2.30 </v>
      </c>
      <c r="L2491" s="41" t="str">
        <f t="shared" si="208"/>
        <v>‎06‎/‎09‎/‎2016</v>
      </c>
    </row>
    <row r="2492" spans="1:12" ht="15.75" thickBot="1" x14ac:dyDescent="0.3">
      <c r="A2492" s="16" t="s">
        <v>621</v>
      </c>
      <c r="H2492" s="41">
        <f t="shared" si="204"/>
        <v>8</v>
      </c>
      <c r="I2492" s="41" t="str">
        <f t="shared" si="205"/>
        <v/>
      </c>
      <c r="J2492" s="41">
        <f t="shared" si="206"/>
        <v>0</v>
      </c>
      <c r="K2492" s="41" t="str">
        <f t="shared" si="207"/>
        <v>erminée</v>
      </c>
      <c r="L2492" s="41" t="str">
        <f t="shared" si="208"/>
        <v/>
      </c>
    </row>
    <row r="2493" spans="1:12" ht="15.75" thickBot="1" x14ac:dyDescent="0.3">
      <c r="A2493" s="17" t="s">
        <v>1121</v>
      </c>
      <c r="H2493" s="41">
        <f t="shared" si="204"/>
        <v>97</v>
      </c>
      <c r="I2493" s="41" t="str">
        <f t="shared" si="205"/>
        <v>#00000508</v>
      </c>
      <c r="J2493" s="41">
        <f t="shared" si="206"/>
        <v>9</v>
      </c>
      <c r="K2493" s="41" t="str">
        <f t="shared" si="207"/>
        <v xml:space="preserve">‎06‎/‎09‎/‎2016, ‎09‎:‎21‎:‎55 lelia boscolo lelia.boscolo.external@airbus.com 4 €0.00 </v>
      </c>
      <c r="L2493" s="41" t="str">
        <f t="shared" si="208"/>
        <v>‎06‎/‎09‎/‎2016</v>
      </c>
    </row>
    <row r="2494" spans="1:12" ht="15.75" thickBot="1" x14ac:dyDescent="0.3">
      <c r="A2494" s="16" t="s">
        <v>621</v>
      </c>
      <c r="H2494" s="41">
        <f t="shared" si="204"/>
        <v>8</v>
      </c>
      <c r="I2494" s="41" t="str">
        <f t="shared" si="205"/>
        <v/>
      </c>
      <c r="J2494" s="41">
        <f t="shared" si="206"/>
        <v>0</v>
      </c>
      <c r="K2494" s="41" t="str">
        <f t="shared" si="207"/>
        <v>erminée</v>
      </c>
      <c r="L2494" s="41" t="str">
        <f t="shared" si="208"/>
        <v/>
      </c>
    </row>
    <row r="2495" spans="1:12" ht="15.75" thickBot="1" x14ac:dyDescent="0.3">
      <c r="A2495" s="17" t="s">
        <v>1122</v>
      </c>
      <c r="H2495" s="41">
        <f t="shared" si="204"/>
        <v>92</v>
      </c>
      <c r="I2495" s="41" t="str">
        <f t="shared" si="205"/>
        <v>#00000506</v>
      </c>
      <c r="J2495" s="41">
        <f t="shared" si="206"/>
        <v>9</v>
      </c>
      <c r="K2495" s="41" t="str">
        <f t="shared" si="207"/>
        <v xml:space="preserve">‎06‎/‎09‎/‎2016, ‎08‎:‎47‎:‎40 mathias Hereau mathias.hereau@actemium.com 1 €0.00 </v>
      </c>
      <c r="L2495" s="41" t="str">
        <f t="shared" si="208"/>
        <v>‎06‎/‎09‎/‎2016</v>
      </c>
    </row>
    <row r="2496" spans="1:12" ht="15.75" thickBot="1" x14ac:dyDescent="0.3">
      <c r="A2496" s="16" t="s">
        <v>621</v>
      </c>
      <c r="H2496" s="41">
        <f t="shared" si="204"/>
        <v>8</v>
      </c>
      <c r="I2496" s="41" t="str">
        <f t="shared" si="205"/>
        <v/>
      </c>
      <c r="J2496" s="41">
        <f t="shared" si="206"/>
        <v>0</v>
      </c>
      <c r="K2496" s="41" t="str">
        <f t="shared" si="207"/>
        <v>erminée</v>
      </c>
      <c r="L2496" s="41" t="str">
        <f t="shared" si="208"/>
        <v/>
      </c>
    </row>
    <row r="2497" spans="1:12" ht="15.75" thickBot="1" x14ac:dyDescent="0.3">
      <c r="A2497" s="17" t="s">
        <v>1123</v>
      </c>
      <c r="H2497" s="41">
        <f t="shared" si="204"/>
        <v>97</v>
      </c>
      <c r="I2497" s="41" t="str">
        <f t="shared" si="205"/>
        <v>#00000505</v>
      </c>
      <c r="J2497" s="41">
        <f t="shared" si="206"/>
        <v>9</v>
      </c>
      <c r="K2497" s="41" t="str">
        <f t="shared" si="207"/>
        <v xml:space="preserve">‎05‎/‎09‎/‎2016, ‎15‎:‎43‎:‎03 lelia Boscolo lelia.boscolo.external@airbus.com 1 €0.00 </v>
      </c>
      <c r="L2497" s="41" t="str">
        <f t="shared" si="208"/>
        <v>‎05‎/‎09‎/‎2016</v>
      </c>
    </row>
    <row r="2498" spans="1:12" ht="15.75" thickBot="1" x14ac:dyDescent="0.3">
      <c r="A2498" s="16" t="s">
        <v>621</v>
      </c>
      <c r="H2498" s="41">
        <f t="shared" si="204"/>
        <v>8</v>
      </c>
      <c r="I2498" s="41" t="str">
        <f t="shared" si="205"/>
        <v/>
      </c>
      <c r="J2498" s="41">
        <f t="shared" si="206"/>
        <v>0</v>
      </c>
      <c r="K2498" s="41" t="str">
        <f t="shared" si="207"/>
        <v>erminée</v>
      </c>
      <c r="L2498" s="41" t="str">
        <f t="shared" si="208"/>
        <v/>
      </c>
    </row>
    <row r="2499" spans="1:12" ht="15.75" thickBot="1" x14ac:dyDescent="0.3">
      <c r="A2499" s="17" t="s">
        <v>1124</v>
      </c>
      <c r="H2499" s="41">
        <f t="shared" si="204"/>
        <v>93</v>
      </c>
      <c r="I2499" s="41" t="str">
        <f t="shared" si="205"/>
        <v>#00000503</v>
      </c>
      <c r="J2499" s="41">
        <f t="shared" si="206"/>
        <v>9</v>
      </c>
      <c r="K2499" s="41" t="str">
        <f t="shared" si="207"/>
        <v xml:space="preserve">‎05‎/‎09‎/‎2016, ‎11‎:‎21‎:‎38 Vincent PASCAL vincent.pascal@actemium.com 1 €90.30 </v>
      </c>
      <c r="L2499" s="41" t="str">
        <f t="shared" si="208"/>
        <v>‎05‎/‎09‎/‎2016</v>
      </c>
    </row>
    <row r="2500" spans="1:12" ht="15.75" thickBot="1" x14ac:dyDescent="0.3">
      <c r="A2500" s="16" t="s">
        <v>621</v>
      </c>
      <c r="H2500" s="41">
        <f t="shared" si="204"/>
        <v>8</v>
      </c>
      <c r="I2500" s="41" t="str">
        <f t="shared" si="205"/>
        <v/>
      </c>
      <c r="J2500" s="41">
        <f t="shared" si="206"/>
        <v>0</v>
      </c>
      <c r="K2500" s="41" t="str">
        <f t="shared" si="207"/>
        <v>erminée</v>
      </c>
      <c r="L2500" s="41" t="str">
        <f t="shared" si="208"/>
        <v/>
      </c>
    </row>
    <row r="2501" spans="1:12" ht="15.75" thickBot="1" x14ac:dyDescent="0.3">
      <c r="A2501" s="17" t="s">
        <v>1125</v>
      </c>
      <c r="H2501" s="41">
        <f t="shared" si="204"/>
        <v>99</v>
      </c>
      <c r="I2501" s="41" t="str">
        <f t="shared" si="205"/>
        <v>#00000502</v>
      </c>
      <c r="J2501" s="41">
        <f t="shared" si="206"/>
        <v>9</v>
      </c>
      <c r="K2501" s="41" t="str">
        <f t="shared" si="207"/>
        <v xml:space="preserve">‎02‎/‎09‎/‎2016, ‎08‎:‎50‎:‎51 lelia boscolo lelia.boscolo.external@airbus.com 3 €111.00 </v>
      </c>
      <c r="L2501" s="41" t="str">
        <f t="shared" si="208"/>
        <v>‎02‎/‎09‎/‎2016</v>
      </c>
    </row>
    <row r="2502" spans="1:12" ht="15.75" thickBot="1" x14ac:dyDescent="0.3">
      <c r="A2502" s="16" t="s">
        <v>621</v>
      </c>
      <c r="H2502" s="41">
        <f t="shared" si="204"/>
        <v>8</v>
      </c>
      <c r="I2502" s="41" t="str">
        <f t="shared" si="205"/>
        <v/>
      </c>
      <c r="J2502" s="41">
        <f t="shared" si="206"/>
        <v>0</v>
      </c>
      <c r="K2502" s="41" t="str">
        <f t="shared" si="207"/>
        <v>erminée</v>
      </c>
      <c r="L2502" s="41" t="str">
        <f t="shared" si="208"/>
        <v/>
      </c>
    </row>
    <row r="2503" spans="1:12" ht="15.75" thickBot="1" x14ac:dyDescent="0.3">
      <c r="A2503" s="17" t="s">
        <v>1126</v>
      </c>
      <c r="H2503" s="41">
        <f t="shared" si="204"/>
        <v>102</v>
      </c>
      <c r="I2503" s="41" t="str">
        <f t="shared" si="205"/>
        <v>#00000501</v>
      </c>
      <c r="J2503" s="41">
        <f t="shared" si="206"/>
        <v>9</v>
      </c>
      <c r="K2503" s="41" t="str">
        <f t="shared" si="207"/>
        <v xml:space="preserve">‎29‎/‎08‎/‎2016, ‎09‎:‎25‎:‎27 Stéphane Vindel stephane.vindel.external@airbus.com 2 €48.40 </v>
      </c>
      <c r="L2503" s="41" t="str">
        <f t="shared" si="208"/>
        <v>‎29‎/‎08‎/‎2016</v>
      </c>
    </row>
    <row r="2504" spans="1:12" ht="15.75" thickBot="1" x14ac:dyDescent="0.3">
      <c r="A2504" s="16" t="s">
        <v>621</v>
      </c>
      <c r="H2504" s="41">
        <f t="shared" si="204"/>
        <v>8</v>
      </c>
      <c r="I2504" s="41" t="str">
        <f t="shared" si="205"/>
        <v/>
      </c>
      <c r="J2504" s="41">
        <f t="shared" si="206"/>
        <v>0</v>
      </c>
      <c r="K2504" s="41" t="str">
        <f t="shared" si="207"/>
        <v>erminée</v>
      </c>
      <c r="L2504" s="41" t="str">
        <f t="shared" si="208"/>
        <v/>
      </c>
    </row>
    <row r="2505" spans="1:12" ht="15.75" thickBot="1" x14ac:dyDescent="0.3">
      <c r="A2505" s="17" t="s">
        <v>1127</v>
      </c>
      <c r="H2505" s="41">
        <f t="shared" si="204"/>
        <v>93</v>
      </c>
      <c r="I2505" s="41" t="str">
        <f t="shared" si="205"/>
        <v>#00000500</v>
      </c>
      <c r="J2505" s="41">
        <f t="shared" si="206"/>
        <v>9</v>
      </c>
      <c r="K2505" s="41" t="str">
        <f t="shared" si="207"/>
        <v xml:space="preserve">‎26‎/‎08‎/‎2016, ‎09‎:‎06‎:‎08 julien paumard julien.paumard@actemium.com 2 €35.20 </v>
      </c>
      <c r="L2505" s="41" t="str">
        <f t="shared" si="208"/>
        <v>‎26‎/‎08‎/‎2016</v>
      </c>
    </row>
    <row r="2506" spans="1:12" ht="15.75" thickBot="1" x14ac:dyDescent="0.3">
      <c r="A2506" s="16" t="s">
        <v>621</v>
      </c>
      <c r="H2506" s="41">
        <f t="shared" si="204"/>
        <v>8</v>
      </c>
      <c r="I2506" s="41" t="str">
        <f t="shared" si="205"/>
        <v/>
      </c>
      <c r="J2506" s="41">
        <f t="shared" si="206"/>
        <v>0</v>
      </c>
      <c r="K2506" s="41" t="str">
        <f t="shared" si="207"/>
        <v>erminée</v>
      </c>
      <c r="L2506" s="41" t="str">
        <f t="shared" si="208"/>
        <v/>
      </c>
    </row>
    <row r="2507" spans="1:12" ht="15.75" thickBot="1" x14ac:dyDescent="0.3">
      <c r="A2507" s="17" t="s">
        <v>1128</v>
      </c>
      <c r="H2507" s="41">
        <f t="shared" si="204"/>
        <v>97</v>
      </c>
      <c r="I2507" s="41" t="str">
        <f t="shared" si="205"/>
        <v>#00000499</v>
      </c>
      <c r="J2507" s="41">
        <f t="shared" si="206"/>
        <v>9</v>
      </c>
      <c r="K2507" s="41" t="str">
        <f t="shared" si="207"/>
        <v xml:space="preserve">‎25‎/‎08‎/‎2016, ‎13‎:‎59‎:‎40 lelia boscolo lelia.boscolo.external@airbus.com 1 €0.00 </v>
      </c>
      <c r="L2507" s="41" t="str">
        <f t="shared" si="208"/>
        <v>‎25‎/‎08‎/‎2016</v>
      </c>
    </row>
    <row r="2508" spans="1:12" ht="15.75" thickBot="1" x14ac:dyDescent="0.3">
      <c r="A2508" s="16" t="s">
        <v>621</v>
      </c>
      <c r="H2508" s="41">
        <f t="shared" si="204"/>
        <v>8</v>
      </c>
      <c r="I2508" s="41" t="str">
        <f t="shared" si="205"/>
        <v/>
      </c>
      <c r="J2508" s="41">
        <f t="shared" si="206"/>
        <v>0</v>
      </c>
      <c r="K2508" s="41" t="str">
        <f t="shared" si="207"/>
        <v>erminée</v>
      </c>
      <c r="L2508" s="41" t="str">
        <f t="shared" si="208"/>
        <v/>
      </c>
    </row>
    <row r="2509" spans="1:12" ht="15.75" thickBot="1" x14ac:dyDescent="0.3">
      <c r="A2509" s="17" t="s">
        <v>1129</v>
      </c>
      <c r="H2509" s="41">
        <f t="shared" si="204"/>
        <v>100</v>
      </c>
      <c r="I2509" s="41" t="str">
        <f t="shared" si="205"/>
        <v>#00000498</v>
      </c>
      <c r="J2509" s="41">
        <f t="shared" si="206"/>
        <v>9</v>
      </c>
      <c r="K2509" s="41" t="str">
        <f t="shared" si="207"/>
        <v xml:space="preserve">‎25‎/‎08‎/‎2016, ‎09‎:‎54‎:‎01 THIERRY DELPECH thierry.delpech1@actemium.com 27 €5,970.28 </v>
      </c>
      <c r="L2509" s="41" t="str">
        <f t="shared" si="208"/>
        <v>‎25‎/‎08‎/‎2016</v>
      </c>
    </row>
    <row r="2510" spans="1:12" ht="15.75" thickBot="1" x14ac:dyDescent="0.3">
      <c r="A2510" s="16" t="s">
        <v>621</v>
      </c>
      <c r="H2510" s="41">
        <f t="shared" si="204"/>
        <v>8</v>
      </c>
      <c r="I2510" s="41" t="str">
        <f t="shared" si="205"/>
        <v/>
      </c>
      <c r="J2510" s="41">
        <f t="shared" si="206"/>
        <v>0</v>
      </c>
      <c r="K2510" s="41" t="str">
        <f t="shared" si="207"/>
        <v>erminée</v>
      </c>
      <c r="L2510" s="41" t="str">
        <f t="shared" si="208"/>
        <v/>
      </c>
    </row>
    <row r="2511" spans="1:12" ht="15.75" thickBot="1" x14ac:dyDescent="0.3">
      <c r="A2511" s="17" t="s">
        <v>1130</v>
      </c>
      <c r="H2511" s="41">
        <f t="shared" si="204"/>
        <v>95</v>
      </c>
      <c r="I2511" s="41" t="str">
        <f t="shared" si="205"/>
        <v>#00000497</v>
      </c>
      <c r="J2511" s="41">
        <f t="shared" si="206"/>
        <v>9</v>
      </c>
      <c r="K2511" s="41" t="str">
        <f t="shared" si="207"/>
        <v xml:space="preserve">‎24‎/‎08‎/‎2016, ‎16‎:‎02‎:‎27 granier jean-luc jean-luc.granier@merial.com 1 €56.20 </v>
      </c>
      <c r="L2511" s="41" t="str">
        <f t="shared" si="208"/>
        <v>‎24‎/‎08‎/‎2016</v>
      </c>
    </row>
    <row r="2512" spans="1:12" ht="15.75" thickBot="1" x14ac:dyDescent="0.3">
      <c r="A2512" s="16" t="s">
        <v>621</v>
      </c>
      <c r="H2512" s="41">
        <f t="shared" si="204"/>
        <v>8</v>
      </c>
      <c r="I2512" s="41" t="str">
        <f t="shared" si="205"/>
        <v/>
      </c>
      <c r="J2512" s="41">
        <f t="shared" si="206"/>
        <v>0</v>
      </c>
      <c r="K2512" s="41" t="str">
        <f t="shared" si="207"/>
        <v>erminée</v>
      </c>
      <c r="L2512" s="41" t="str">
        <f t="shared" si="208"/>
        <v/>
      </c>
    </row>
    <row r="2513" spans="1:12" ht="15.75" thickBot="1" x14ac:dyDescent="0.3">
      <c r="A2513" s="17" t="s">
        <v>1131</v>
      </c>
      <c r="H2513" s="41">
        <f t="shared" si="204"/>
        <v>97</v>
      </c>
      <c r="I2513" s="41" t="str">
        <f t="shared" si="205"/>
        <v>#00000496</v>
      </c>
      <c r="J2513" s="41">
        <f t="shared" si="206"/>
        <v>9</v>
      </c>
      <c r="K2513" s="41" t="str">
        <f t="shared" si="207"/>
        <v xml:space="preserve">‎24‎/‎08‎/‎2016, ‎15‎:‎59‎:‎53 lelia boscolo lelia.boscolo.external@airbus.com 9 €0.00 </v>
      </c>
      <c r="L2513" s="41" t="str">
        <f t="shared" si="208"/>
        <v>‎24‎/‎08‎/‎2016</v>
      </c>
    </row>
    <row r="2514" spans="1:12" ht="15.75" thickBot="1" x14ac:dyDescent="0.3">
      <c r="A2514" s="16" t="s">
        <v>621</v>
      </c>
      <c r="H2514" s="41">
        <f t="shared" si="204"/>
        <v>8</v>
      </c>
      <c r="I2514" s="41" t="str">
        <f t="shared" si="205"/>
        <v/>
      </c>
      <c r="J2514" s="41">
        <f t="shared" si="206"/>
        <v>0</v>
      </c>
      <c r="K2514" s="41" t="str">
        <f t="shared" si="207"/>
        <v>erminée</v>
      </c>
      <c r="L2514" s="41" t="str">
        <f t="shared" si="208"/>
        <v/>
      </c>
    </row>
    <row r="2515" spans="1:12" ht="15.75" thickBot="1" x14ac:dyDescent="0.3">
      <c r="A2515" s="17" t="s">
        <v>1132</v>
      </c>
      <c r="H2515" s="41">
        <f t="shared" si="204"/>
        <v>100</v>
      </c>
      <c r="I2515" s="41" t="str">
        <f t="shared" si="205"/>
        <v>#00000494</v>
      </c>
      <c r="J2515" s="41">
        <f t="shared" si="206"/>
        <v>9</v>
      </c>
      <c r="K2515" s="41" t="str">
        <f t="shared" si="207"/>
        <v xml:space="preserve">‎23‎/‎08‎/‎2016, ‎13‎:‎49‎:‎15 THIERRY DELPECH thierry.delpech1@actemium.com 14 €3,424.32 </v>
      </c>
      <c r="L2515" s="41" t="str">
        <f t="shared" si="208"/>
        <v>‎23‎/‎08‎/‎2016</v>
      </c>
    </row>
    <row r="2516" spans="1:12" ht="15.75" thickBot="1" x14ac:dyDescent="0.3">
      <c r="A2516" s="16" t="s">
        <v>621</v>
      </c>
      <c r="H2516" s="41">
        <f t="shared" si="204"/>
        <v>8</v>
      </c>
      <c r="I2516" s="41" t="str">
        <f t="shared" si="205"/>
        <v/>
      </c>
      <c r="J2516" s="41">
        <f t="shared" si="206"/>
        <v>0</v>
      </c>
      <c r="K2516" s="41" t="str">
        <f t="shared" si="207"/>
        <v>erminée</v>
      </c>
      <c r="L2516" s="41" t="str">
        <f t="shared" si="208"/>
        <v/>
      </c>
    </row>
    <row r="2517" spans="1:12" ht="15.75" thickBot="1" x14ac:dyDescent="0.3">
      <c r="A2517" s="17" t="s">
        <v>1133</v>
      </c>
      <c r="H2517" s="41">
        <f t="shared" si="204"/>
        <v>90</v>
      </c>
      <c r="I2517" s="41" t="str">
        <f t="shared" si="205"/>
        <v>#00000493</v>
      </c>
      <c r="J2517" s="41">
        <f t="shared" si="206"/>
        <v>9</v>
      </c>
      <c r="K2517" s="41" t="str">
        <f t="shared" si="207"/>
        <v xml:space="preserve">‎19‎/‎08‎/‎2016, ‎15‎:‎51‎:‎53 emilie norroy emilie.norroy@actemium.com 1 €2.30 </v>
      </c>
      <c r="L2517" s="41" t="str">
        <f t="shared" si="208"/>
        <v>‎19‎/‎08‎/‎2016</v>
      </c>
    </row>
    <row r="2518" spans="1:12" ht="15.75" thickBot="1" x14ac:dyDescent="0.3">
      <c r="A2518" s="16" t="s">
        <v>621</v>
      </c>
      <c r="H2518" s="41">
        <f t="shared" si="204"/>
        <v>8</v>
      </c>
      <c r="I2518" s="41" t="str">
        <f t="shared" si="205"/>
        <v/>
      </c>
      <c r="J2518" s="41">
        <f t="shared" si="206"/>
        <v>0</v>
      </c>
      <c r="K2518" s="41" t="str">
        <f t="shared" si="207"/>
        <v>erminée</v>
      </c>
      <c r="L2518" s="41" t="str">
        <f t="shared" si="208"/>
        <v/>
      </c>
    </row>
    <row r="2519" spans="1:12" ht="15.75" thickBot="1" x14ac:dyDescent="0.3">
      <c r="A2519" s="17" t="s">
        <v>1134</v>
      </c>
      <c r="H2519" s="41">
        <f t="shared" si="204"/>
        <v>90</v>
      </c>
      <c r="I2519" s="41" t="str">
        <f t="shared" si="205"/>
        <v>#00000492</v>
      </c>
      <c r="J2519" s="41">
        <f t="shared" si="206"/>
        <v>9</v>
      </c>
      <c r="K2519" s="41" t="str">
        <f t="shared" si="207"/>
        <v xml:space="preserve">‎19‎/‎08‎/‎2016, ‎15‎:‎38‎:‎45 emilie norroy emilie.norroy@actemium.com 4 €0.00 </v>
      </c>
      <c r="L2519" s="41" t="str">
        <f t="shared" si="208"/>
        <v>‎19‎/‎08‎/‎2016</v>
      </c>
    </row>
    <row r="2520" spans="1:12" ht="15.75" thickBot="1" x14ac:dyDescent="0.3">
      <c r="A2520" s="16" t="s">
        <v>621</v>
      </c>
      <c r="H2520" s="41">
        <f t="shared" si="204"/>
        <v>8</v>
      </c>
      <c r="I2520" s="41" t="str">
        <f t="shared" si="205"/>
        <v/>
      </c>
      <c r="J2520" s="41">
        <f t="shared" si="206"/>
        <v>0</v>
      </c>
      <c r="K2520" s="41" t="str">
        <f t="shared" si="207"/>
        <v>erminée</v>
      </c>
      <c r="L2520" s="41" t="str">
        <f t="shared" si="208"/>
        <v/>
      </c>
    </row>
    <row r="2521" spans="1:12" ht="15.75" thickBot="1" x14ac:dyDescent="0.3">
      <c r="A2521" s="17" t="s">
        <v>1135</v>
      </c>
      <c r="H2521" s="41">
        <f t="shared" si="204"/>
        <v>93</v>
      </c>
      <c r="I2521" s="41" t="str">
        <f t="shared" si="205"/>
        <v>#00000491</v>
      </c>
      <c r="J2521" s="41">
        <f t="shared" si="206"/>
        <v>9</v>
      </c>
      <c r="K2521" s="41" t="str">
        <f t="shared" si="207"/>
        <v xml:space="preserve">‎19‎/‎08‎/‎2016, ‎11‎:‎38‎:‎46 Xavier ORRIERE xavier.orriere@actemium.com 2 €18.53 </v>
      </c>
      <c r="L2521" s="41" t="str">
        <f t="shared" si="208"/>
        <v>‎19‎/‎08‎/‎2016</v>
      </c>
    </row>
    <row r="2522" spans="1:12" ht="15.75" thickBot="1" x14ac:dyDescent="0.3">
      <c r="A2522" s="16" t="s">
        <v>621</v>
      </c>
      <c r="H2522" s="41">
        <f t="shared" si="204"/>
        <v>8</v>
      </c>
      <c r="I2522" s="41" t="str">
        <f t="shared" si="205"/>
        <v/>
      </c>
      <c r="J2522" s="41">
        <f t="shared" si="206"/>
        <v>0</v>
      </c>
      <c r="K2522" s="41" t="str">
        <f t="shared" si="207"/>
        <v>erminée</v>
      </c>
      <c r="L2522" s="41" t="str">
        <f t="shared" si="208"/>
        <v/>
      </c>
    </row>
    <row r="2523" spans="1:12" ht="15.75" thickBot="1" x14ac:dyDescent="0.3">
      <c r="A2523" s="17" t="s">
        <v>1136</v>
      </c>
      <c r="H2523" s="41">
        <f t="shared" si="204"/>
        <v>97</v>
      </c>
      <c r="I2523" s="41" t="str">
        <f t="shared" si="205"/>
        <v>#00000490</v>
      </c>
      <c r="J2523" s="41">
        <f t="shared" si="206"/>
        <v>9</v>
      </c>
      <c r="K2523" s="41" t="str">
        <f t="shared" si="207"/>
        <v xml:space="preserve">‎19‎/‎08‎/‎2016, ‎08‎:‎56‎:‎18 lelia boscolo lelia.boscolo.external@airbus.com 1 €0.00 </v>
      </c>
      <c r="L2523" s="41" t="str">
        <f t="shared" si="208"/>
        <v>‎19‎/‎08‎/‎2016</v>
      </c>
    </row>
    <row r="2524" spans="1:12" ht="15.75" thickBot="1" x14ac:dyDescent="0.3">
      <c r="A2524" s="16" t="s">
        <v>621</v>
      </c>
      <c r="H2524" s="41">
        <f t="shared" ref="H2524:H2587" si="209">LEN(A2524)</f>
        <v>8</v>
      </c>
      <c r="I2524" s="41" t="str">
        <f t="shared" ref="I2524:I2587" si="210">IFERROR(MID(A2524,1,FIND(" ",A2524,1)-1),"")</f>
        <v/>
      </c>
      <c r="J2524" s="41">
        <f t="shared" ref="J2524:J2587" si="211">LEN(I2524)</f>
        <v>0</v>
      </c>
      <c r="K2524" s="41" t="str">
        <f t="shared" ref="K2524:K2587" si="212">RIGHT(A2524,H2524-J2524-1)</f>
        <v>erminée</v>
      </c>
      <c r="L2524" s="41" t="str">
        <f t="shared" ref="L2524:L2587" si="213">IFERROR(MID(K2524,1,FIND(",",K2524,1)-1),"")</f>
        <v/>
      </c>
    </row>
    <row r="2525" spans="1:12" ht="15.75" thickBot="1" x14ac:dyDescent="0.3">
      <c r="A2525" s="17" t="s">
        <v>1137</v>
      </c>
      <c r="H2525" s="41">
        <f t="shared" si="209"/>
        <v>97</v>
      </c>
      <c r="I2525" s="41" t="str">
        <f t="shared" si="210"/>
        <v>#00000489</v>
      </c>
      <c r="J2525" s="41">
        <f t="shared" si="211"/>
        <v>9</v>
      </c>
      <c r="K2525" s="41" t="str">
        <f t="shared" si="212"/>
        <v xml:space="preserve">‎18‎/‎08‎/‎2016, ‎08‎:‎29‎:‎44 lelia boscolo lelia.boscolo.external@airbus.com 1 €0.00 </v>
      </c>
      <c r="L2525" s="41" t="str">
        <f t="shared" si="213"/>
        <v>‎18‎/‎08‎/‎2016</v>
      </c>
    </row>
    <row r="2526" spans="1:12" ht="15.75" thickBot="1" x14ac:dyDescent="0.3">
      <c r="A2526" s="16" t="s">
        <v>621</v>
      </c>
      <c r="H2526" s="41">
        <f t="shared" si="209"/>
        <v>8</v>
      </c>
      <c r="I2526" s="41" t="str">
        <f t="shared" si="210"/>
        <v/>
      </c>
      <c r="J2526" s="41">
        <f t="shared" si="211"/>
        <v>0</v>
      </c>
      <c r="K2526" s="41" t="str">
        <f t="shared" si="212"/>
        <v>erminée</v>
      </c>
      <c r="L2526" s="41" t="str">
        <f t="shared" si="213"/>
        <v/>
      </c>
    </row>
    <row r="2527" spans="1:12" ht="15.75" thickBot="1" x14ac:dyDescent="0.3">
      <c r="A2527" s="17" t="s">
        <v>1138</v>
      </c>
      <c r="H2527" s="41">
        <f t="shared" si="209"/>
        <v>97</v>
      </c>
      <c r="I2527" s="41" t="str">
        <f t="shared" si="210"/>
        <v>#00000488</v>
      </c>
      <c r="J2527" s="41">
        <f t="shared" si="211"/>
        <v>9</v>
      </c>
      <c r="K2527" s="41" t="str">
        <f t="shared" si="212"/>
        <v xml:space="preserve">‎18‎/‎08‎/‎2016, ‎06‎:‎27‎:‎01 Thierry Delpech thierry.delpech1@actemium.com 3 €181.80 </v>
      </c>
      <c r="L2527" s="41" t="str">
        <f t="shared" si="213"/>
        <v>‎18‎/‎08‎/‎2016</v>
      </c>
    </row>
    <row r="2528" spans="1:12" ht="15.75" thickBot="1" x14ac:dyDescent="0.3">
      <c r="A2528" s="16" t="s">
        <v>621</v>
      </c>
      <c r="H2528" s="41">
        <f t="shared" si="209"/>
        <v>8</v>
      </c>
      <c r="I2528" s="41" t="str">
        <f t="shared" si="210"/>
        <v/>
      </c>
      <c r="J2528" s="41">
        <f t="shared" si="211"/>
        <v>0</v>
      </c>
      <c r="K2528" s="41" t="str">
        <f t="shared" si="212"/>
        <v>erminée</v>
      </c>
      <c r="L2528" s="41" t="str">
        <f t="shared" si="213"/>
        <v/>
      </c>
    </row>
    <row r="2529" spans="1:12" ht="15.75" thickBot="1" x14ac:dyDescent="0.3">
      <c r="A2529" s="17" t="s">
        <v>1139</v>
      </c>
      <c r="H2529" s="41">
        <f t="shared" si="209"/>
        <v>98</v>
      </c>
      <c r="I2529" s="41" t="str">
        <f t="shared" si="210"/>
        <v>#00000487</v>
      </c>
      <c r="J2529" s="41">
        <f t="shared" si="211"/>
        <v>9</v>
      </c>
      <c r="K2529" s="41" t="str">
        <f t="shared" si="212"/>
        <v xml:space="preserve">‎17‎/‎08‎/‎2016, ‎14‎:‎55‎:‎27 lelia boscolo lelia.boscolo.external@airbus.com 1 €37.00 </v>
      </c>
      <c r="L2529" s="41" t="str">
        <f t="shared" si="213"/>
        <v>‎17‎/‎08‎/‎2016</v>
      </c>
    </row>
    <row r="2530" spans="1:12" ht="15.75" thickBot="1" x14ac:dyDescent="0.3">
      <c r="A2530" s="16" t="s">
        <v>621</v>
      </c>
      <c r="H2530" s="41">
        <f t="shared" si="209"/>
        <v>8</v>
      </c>
      <c r="I2530" s="41" t="str">
        <f t="shared" si="210"/>
        <v/>
      </c>
      <c r="J2530" s="41">
        <f t="shared" si="211"/>
        <v>0</v>
      </c>
      <c r="K2530" s="41" t="str">
        <f t="shared" si="212"/>
        <v>erminée</v>
      </c>
      <c r="L2530" s="41" t="str">
        <f t="shared" si="213"/>
        <v/>
      </c>
    </row>
    <row r="2531" spans="1:12" ht="15.75" thickBot="1" x14ac:dyDescent="0.3">
      <c r="A2531" s="17" t="s">
        <v>1140</v>
      </c>
      <c r="H2531" s="41">
        <f t="shared" si="209"/>
        <v>96</v>
      </c>
      <c r="I2531" s="41" t="str">
        <f t="shared" si="210"/>
        <v>#00000485</v>
      </c>
      <c r="J2531" s="41">
        <f t="shared" si="211"/>
        <v>9</v>
      </c>
      <c r="K2531" s="41" t="str">
        <f t="shared" si="212"/>
        <v xml:space="preserve">‎17‎/‎08‎/‎2016, ‎13‎:‎37‎:‎43 JEROME BACHELERY jerome.bachelery@actemium.com 1 €0.00 </v>
      </c>
      <c r="L2531" s="41" t="str">
        <f t="shared" si="213"/>
        <v>‎17‎/‎08‎/‎2016</v>
      </c>
    </row>
    <row r="2532" spans="1:12" ht="15.75" thickBot="1" x14ac:dyDescent="0.3">
      <c r="A2532" s="16" t="s">
        <v>621</v>
      </c>
      <c r="H2532" s="41">
        <f t="shared" si="209"/>
        <v>8</v>
      </c>
      <c r="I2532" s="41" t="str">
        <f t="shared" si="210"/>
        <v/>
      </c>
      <c r="J2532" s="41">
        <f t="shared" si="211"/>
        <v>0</v>
      </c>
      <c r="K2532" s="41" t="str">
        <f t="shared" si="212"/>
        <v>erminée</v>
      </c>
      <c r="L2532" s="41" t="str">
        <f t="shared" si="213"/>
        <v/>
      </c>
    </row>
    <row r="2533" spans="1:12" ht="15.75" thickBot="1" x14ac:dyDescent="0.3">
      <c r="A2533" s="17" t="s">
        <v>1141</v>
      </c>
      <c r="H2533" s="41">
        <f t="shared" si="209"/>
        <v>97</v>
      </c>
      <c r="I2533" s="41" t="str">
        <f t="shared" si="210"/>
        <v>#00000484</v>
      </c>
      <c r="J2533" s="41">
        <f t="shared" si="211"/>
        <v>9</v>
      </c>
      <c r="K2533" s="41" t="str">
        <f t="shared" si="212"/>
        <v xml:space="preserve">‎17‎/‎08‎/‎2016, ‎09‎:‎29‎:‎13 lelia boscolo lelia.boscolo.external@airbus.com 4 €0.00 </v>
      </c>
      <c r="L2533" s="41" t="str">
        <f t="shared" si="213"/>
        <v>‎17‎/‎08‎/‎2016</v>
      </c>
    </row>
    <row r="2534" spans="1:12" ht="15.75" thickBot="1" x14ac:dyDescent="0.3">
      <c r="A2534" s="16" t="s">
        <v>621</v>
      </c>
      <c r="H2534" s="41">
        <f t="shared" si="209"/>
        <v>8</v>
      </c>
      <c r="I2534" s="41" t="str">
        <f t="shared" si="210"/>
        <v/>
      </c>
      <c r="J2534" s="41">
        <f t="shared" si="211"/>
        <v>0</v>
      </c>
      <c r="K2534" s="41" t="str">
        <f t="shared" si="212"/>
        <v>erminée</v>
      </c>
      <c r="L2534" s="41" t="str">
        <f t="shared" si="213"/>
        <v/>
      </c>
    </row>
    <row r="2535" spans="1:12" ht="15.75" thickBot="1" x14ac:dyDescent="0.3">
      <c r="A2535" s="17" t="s">
        <v>1142</v>
      </c>
      <c r="H2535" s="41">
        <f t="shared" si="209"/>
        <v>92</v>
      </c>
      <c r="I2535" s="41" t="str">
        <f t="shared" si="210"/>
        <v>#00000481</v>
      </c>
      <c r="J2535" s="41">
        <f t="shared" si="211"/>
        <v>9</v>
      </c>
      <c r="K2535" s="41" t="str">
        <f t="shared" si="212"/>
        <v xml:space="preserve">‎16‎/‎08‎/‎2016, ‎17‎:‎29‎:‎52 PIERRE MANRIC cedric.reixach@actemium.com 1 €43.52 </v>
      </c>
      <c r="L2535" s="41" t="str">
        <f t="shared" si="213"/>
        <v>‎16‎/‎08‎/‎2016</v>
      </c>
    </row>
    <row r="2536" spans="1:12" ht="15.75" thickBot="1" x14ac:dyDescent="0.3">
      <c r="A2536" s="16" t="s">
        <v>621</v>
      </c>
      <c r="H2536" s="41">
        <f t="shared" si="209"/>
        <v>8</v>
      </c>
      <c r="I2536" s="41" t="str">
        <f t="shared" si="210"/>
        <v/>
      </c>
      <c r="J2536" s="41">
        <f t="shared" si="211"/>
        <v>0</v>
      </c>
      <c r="K2536" s="41" t="str">
        <f t="shared" si="212"/>
        <v>erminée</v>
      </c>
      <c r="L2536" s="41" t="str">
        <f t="shared" si="213"/>
        <v/>
      </c>
    </row>
    <row r="2537" spans="1:12" ht="15.75" thickBot="1" x14ac:dyDescent="0.3">
      <c r="A2537" s="17" t="s">
        <v>1143</v>
      </c>
      <c r="H2537" s="41">
        <f t="shared" si="209"/>
        <v>96</v>
      </c>
      <c r="I2537" s="41" t="str">
        <f t="shared" si="210"/>
        <v>#00000480</v>
      </c>
      <c r="J2537" s="41">
        <f t="shared" si="211"/>
        <v>9</v>
      </c>
      <c r="K2537" s="41" t="str">
        <f t="shared" si="212"/>
        <v xml:space="preserve">‎16‎/‎08‎/‎2016, ‎14‎:‎48‎:‎54 alexis codevelle alexis.codevelle@actemium.com 1 €0.00 </v>
      </c>
      <c r="L2537" s="41" t="str">
        <f t="shared" si="213"/>
        <v>‎16‎/‎08‎/‎2016</v>
      </c>
    </row>
    <row r="2538" spans="1:12" ht="15.75" thickBot="1" x14ac:dyDescent="0.3">
      <c r="A2538" s="16" t="s">
        <v>621</v>
      </c>
      <c r="H2538" s="41">
        <f t="shared" si="209"/>
        <v>8</v>
      </c>
      <c r="I2538" s="41" t="str">
        <f t="shared" si="210"/>
        <v/>
      </c>
      <c r="J2538" s="41">
        <f t="shared" si="211"/>
        <v>0</v>
      </c>
      <c r="K2538" s="41" t="str">
        <f t="shared" si="212"/>
        <v>erminée</v>
      </c>
      <c r="L2538" s="41" t="str">
        <f t="shared" si="213"/>
        <v/>
      </c>
    </row>
    <row r="2539" spans="1:12" ht="15.75" thickBot="1" x14ac:dyDescent="0.3">
      <c r="A2539" s="17" t="s">
        <v>1144</v>
      </c>
      <c r="H2539" s="41">
        <f t="shared" si="209"/>
        <v>90</v>
      </c>
      <c r="I2539" s="41" t="str">
        <f t="shared" si="210"/>
        <v>#00000478</v>
      </c>
      <c r="J2539" s="41">
        <f t="shared" si="211"/>
        <v>9</v>
      </c>
      <c r="K2539" s="41" t="str">
        <f t="shared" si="212"/>
        <v xml:space="preserve">‎16‎/‎08‎/‎2016, ‎10‎:‎23‎:‎07 pascal garcia pascal.garcia@pioneer.com 1 €44.52 </v>
      </c>
      <c r="L2539" s="41" t="str">
        <f t="shared" si="213"/>
        <v>‎16‎/‎08‎/‎2016</v>
      </c>
    </row>
    <row r="2540" spans="1:12" ht="15.75" thickBot="1" x14ac:dyDescent="0.3">
      <c r="A2540" s="16" t="s">
        <v>621</v>
      </c>
      <c r="H2540" s="41">
        <f t="shared" si="209"/>
        <v>8</v>
      </c>
      <c r="I2540" s="41" t="str">
        <f t="shared" si="210"/>
        <v/>
      </c>
      <c r="J2540" s="41">
        <f t="shared" si="211"/>
        <v>0</v>
      </c>
      <c r="K2540" s="41" t="str">
        <f t="shared" si="212"/>
        <v>erminée</v>
      </c>
      <c r="L2540" s="41" t="str">
        <f t="shared" si="213"/>
        <v/>
      </c>
    </row>
    <row r="2541" spans="1:12" ht="15.75" thickBot="1" x14ac:dyDescent="0.3">
      <c r="A2541" s="17" t="s">
        <v>1145</v>
      </c>
      <c r="H2541" s="41">
        <f t="shared" si="209"/>
        <v>95</v>
      </c>
      <c r="I2541" s="41" t="str">
        <f t="shared" si="210"/>
        <v>#00000477</v>
      </c>
      <c r="J2541" s="41">
        <f t="shared" si="211"/>
        <v>9</v>
      </c>
      <c r="K2541" s="41" t="str">
        <f t="shared" si="212"/>
        <v xml:space="preserve">‎12‎/‎08‎/‎2016, ‎11‎:‎33‎:‎14 Karine Bedon florian.ferrier@actemium.com 6 €1,057.60 </v>
      </c>
      <c r="L2541" s="41" t="str">
        <f t="shared" si="213"/>
        <v>‎12‎/‎08‎/‎2016</v>
      </c>
    </row>
    <row r="2542" spans="1:12" ht="15.75" thickBot="1" x14ac:dyDescent="0.3">
      <c r="A2542" s="16" t="s">
        <v>621</v>
      </c>
      <c r="H2542" s="41">
        <f t="shared" si="209"/>
        <v>8</v>
      </c>
      <c r="I2542" s="41" t="str">
        <f t="shared" si="210"/>
        <v/>
      </c>
      <c r="J2542" s="41">
        <f t="shared" si="211"/>
        <v>0</v>
      </c>
      <c r="K2542" s="41" t="str">
        <f t="shared" si="212"/>
        <v>erminée</v>
      </c>
      <c r="L2542" s="41" t="str">
        <f t="shared" si="213"/>
        <v/>
      </c>
    </row>
    <row r="2543" spans="1:12" ht="15.75" thickBot="1" x14ac:dyDescent="0.3">
      <c r="A2543" s="17" t="s">
        <v>1146</v>
      </c>
      <c r="H2543" s="41">
        <f t="shared" si="209"/>
        <v>91</v>
      </c>
      <c r="I2543" s="41" t="str">
        <f t="shared" si="210"/>
        <v>#00000476</v>
      </c>
      <c r="J2543" s="41">
        <f t="shared" si="211"/>
        <v>9</v>
      </c>
      <c r="K2543" s="41" t="str">
        <f t="shared" si="212"/>
        <v xml:space="preserve">‎11‎/‎08‎/‎2016, ‎09‎:‎19‎:‎26 Emilie NORROY emilie.norroy@actemium.com 1 €45.67 </v>
      </c>
      <c r="L2543" s="41" t="str">
        <f t="shared" si="213"/>
        <v>‎11‎/‎08‎/‎2016</v>
      </c>
    </row>
    <row r="2544" spans="1:12" ht="15.75" thickBot="1" x14ac:dyDescent="0.3">
      <c r="A2544" s="16" t="s">
        <v>621</v>
      </c>
      <c r="H2544" s="41">
        <f t="shared" si="209"/>
        <v>8</v>
      </c>
      <c r="I2544" s="41" t="str">
        <f t="shared" si="210"/>
        <v/>
      </c>
      <c r="J2544" s="41">
        <f t="shared" si="211"/>
        <v>0</v>
      </c>
      <c r="K2544" s="41" t="str">
        <f t="shared" si="212"/>
        <v>erminée</v>
      </c>
      <c r="L2544" s="41" t="str">
        <f t="shared" si="213"/>
        <v/>
      </c>
    </row>
    <row r="2545" spans="1:12" ht="15.75" thickBot="1" x14ac:dyDescent="0.3">
      <c r="A2545" s="17" t="s">
        <v>1147</v>
      </c>
      <c r="H2545" s="41">
        <f t="shared" si="209"/>
        <v>111</v>
      </c>
      <c r="I2545" s="41" t="str">
        <f t="shared" si="210"/>
        <v>#00000474</v>
      </c>
      <c r="J2545" s="41">
        <f t="shared" si="211"/>
        <v>9</v>
      </c>
      <c r="K2545" s="41" t="str">
        <f t="shared" si="212"/>
        <v xml:space="preserve">‎11‎/‎08‎/‎2016, ‎07‎:‎25‎:‎59 CARVALHO JEAN-CHRISTOPHE carvalho.jean-christophe@merial.com 1 €39.68 </v>
      </c>
      <c r="L2545" s="41" t="str">
        <f t="shared" si="213"/>
        <v>‎11‎/‎08‎/‎2016</v>
      </c>
    </row>
    <row r="2546" spans="1:12" ht="15.75" thickBot="1" x14ac:dyDescent="0.3">
      <c r="A2546" s="16" t="s">
        <v>621</v>
      </c>
      <c r="H2546" s="41">
        <f t="shared" si="209"/>
        <v>8</v>
      </c>
      <c r="I2546" s="41" t="str">
        <f t="shared" si="210"/>
        <v/>
      </c>
      <c r="J2546" s="41">
        <f t="shared" si="211"/>
        <v>0</v>
      </c>
      <c r="K2546" s="41" t="str">
        <f t="shared" si="212"/>
        <v>erminée</v>
      </c>
      <c r="L2546" s="41" t="str">
        <f t="shared" si="213"/>
        <v/>
      </c>
    </row>
    <row r="2547" spans="1:12" ht="15.75" thickBot="1" x14ac:dyDescent="0.3">
      <c r="A2547" s="17" t="s">
        <v>1148</v>
      </c>
      <c r="H2547" s="41">
        <f t="shared" si="209"/>
        <v>97</v>
      </c>
      <c r="I2547" s="41" t="str">
        <f t="shared" si="210"/>
        <v>#00000473</v>
      </c>
      <c r="J2547" s="41">
        <f t="shared" si="211"/>
        <v>9</v>
      </c>
      <c r="K2547" s="41" t="str">
        <f t="shared" si="212"/>
        <v xml:space="preserve">‎10‎/‎08‎/‎2016, ‎08‎:‎35‎:‎58 thierry delpech thierry.delpech1@actemium.com 5 €170.21 </v>
      </c>
      <c r="L2547" s="41" t="str">
        <f t="shared" si="213"/>
        <v>‎10‎/‎08‎/‎2016</v>
      </c>
    </row>
    <row r="2548" spans="1:12" ht="15.75" thickBot="1" x14ac:dyDescent="0.3">
      <c r="A2548" s="16" t="s">
        <v>621</v>
      </c>
      <c r="H2548" s="41">
        <f t="shared" si="209"/>
        <v>8</v>
      </c>
      <c r="I2548" s="41" t="str">
        <f t="shared" si="210"/>
        <v/>
      </c>
      <c r="J2548" s="41">
        <f t="shared" si="211"/>
        <v>0</v>
      </c>
      <c r="K2548" s="41" t="str">
        <f t="shared" si="212"/>
        <v>erminée</v>
      </c>
      <c r="L2548" s="41" t="str">
        <f t="shared" si="213"/>
        <v/>
      </c>
    </row>
    <row r="2549" spans="1:12" ht="15.75" thickBot="1" x14ac:dyDescent="0.3">
      <c r="A2549" s="17" t="s">
        <v>1149</v>
      </c>
      <c r="H2549" s="41">
        <f t="shared" si="209"/>
        <v>93</v>
      </c>
      <c r="I2549" s="41" t="str">
        <f t="shared" si="210"/>
        <v>#00000472</v>
      </c>
      <c r="J2549" s="41">
        <f t="shared" si="211"/>
        <v>9</v>
      </c>
      <c r="K2549" s="41" t="str">
        <f t="shared" si="212"/>
        <v xml:space="preserve">‎09‎/‎08‎/‎2016, ‎18‎:‎23‎:‎05 mathias hereau mathias.hereau@actemium.com 1 €40.10 </v>
      </c>
      <c r="L2549" s="41" t="str">
        <f t="shared" si="213"/>
        <v>‎09‎/‎08‎/‎2016</v>
      </c>
    </row>
    <row r="2550" spans="1:12" ht="15.75" thickBot="1" x14ac:dyDescent="0.3">
      <c r="A2550" s="16" t="s">
        <v>621</v>
      </c>
      <c r="H2550" s="41">
        <f t="shared" si="209"/>
        <v>8</v>
      </c>
      <c r="I2550" s="41" t="str">
        <f t="shared" si="210"/>
        <v/>
      </c>
      <c r="J2550" s="41">
        <f t="shared" si="211"/>
        <v>0</v>
      </c>
      <c r="K2550" s="41" t="str">
        <f t="shared" si="212"/>
        <v>erminée</v>
      </c>
      <c r="L2550" s="41" t="str">
        <f t="shared" si="213"/>
        <v/>
      </c>
    </row>
    <row r="2551" spans="1:12" ht="15.75" thickBot="1" x14ac:dyDescent="0.3">
      <c r="A2551" s="17" t="s">
        <v>1150</v>
      </c>
      <c r="H2551" s="41">
        <f t="shared" si="209"/>
        <v>93</v>
      </c>
      <c r="I2551" s="41" t="str">
        <f t="shared" si="210"/>
        <v>#00000470</v>
      </c>
      <c r="J2551" s="41">
        <f t="shared" si="211"/>
        <v>9</v>
      </c>
      <c r="K2551" s="41" t="str">
        <f t="shared" si="212"/>
        <v xml:space="preserve">‎09‎/‎08‎/‎2016, ‎18‎:‎20‎:‎56 mathias hereau mathias.hereau@actemium.com 1 €24.20 </v>
      </c>
      <c r="L2551" s="41" t="str">
        <f t="shared" si="213"/>
        <v>‎09‎/‎08‎/‎2016</v>
      </c>
    </row>
    <row r="2552" spans="1:12" ht="15.75" thickBot="1" x14ac:dyDescent="0.3">
      <c r="A2552" s="16" t="s">
        <v>621</v>
      </c>
      <c r="H2552" s="41">
        <f t="shared" si="209"/>
        <v>8</v>
      </c>
      <c r="I2552" s="41" t="str">
        <f t="shared" si="210"/>
        <v/>
      </c>
      <c r="J2552" s="41">
        <f t="shared" si="211"/>
        <v>0</v>
      </c>
      <c r="K2552" s="41" t="str">
        <f t="shared" si="212"/>
        <v>erminée</v>
      </c>
      <c r="L2552" s="41" t="str">
        <f t="shared" si="213"/>
        <v/>
      </c>
    </row>
    <row r="2553" spans="1:12" ht="15.75" thickBot="1" x14ac:dyDescent="0.3">
      <c r="A2553" s="17" t="s">
        <v>1151</v>
      </c>
      <c r="H2553" s="41">
        <f t="shared" si="209"/>
        <v>97</v>
      </c>
      <c r="I2553" s="41" t="str">
        <f t="shared" si="210"/>
        <v>#00000469</v>
      </c>
      <c r="J2553" s="41">
        <f t="shared" si="211"/>
        <v>9</v>
      </c>
      <c r="K2553" s="41" t="str">
        <f t="shared" si="212"/>
        <v xml:space="preserve">‎09‎/‎08‎/‎2016, ‎16‎:‎03‎:‎36 alexis codevelle alexis.codevelle@actemium.com 1 €36.81 </v>
      </c>
      <c r="L2553" s="41" t="str">
        <f t="shared" si="213"/>
        <v>‎09‎/‎08‎/‎2016</v>
      </c>
    </row>
    <row r="2554" spans="1:12" ht="15.75" thickBot="1" x14ac:dyDescent="0.3">
      <c r="A2554" s="16" t="s">
        <v>621</v>
      </c>
      <c r="H2554" s="41">
        <f t="shared" si="209"/>
        <v>8</v>
      </c>
      <c r="I2554" s="41" t="str">
        <f t="shared" si="210"/>
        <v/>
      </c>
      <c r="J2554" s="41">
        <f t="shared" si="211"/>
        <v>0</v>
      </c>
      <c r="K2554" s="41" t="str">
        <f t="shared" si="212"/>
        <v>erminée</v>
      </c>
      <c r="L2554" s="41" t="str">
        <f t="shared" si="213"/>
        <v/>
      </c>
    </row>
    <row r="2555" spans="1:12" ht="15.75" thickBot="1" x14ac:dyDescent="0.3">
      <c r="A2555" s="17" t="s">
        <v>1152</v>
      </c>
      <c r="H2555" s="41">
        <f t="shared" si="209"/>
        <v>97</v>
      </c>
      <c r="I2555" s="41" t="str">
        <f t="shared" si="210"/>
        <v>#00000468</v>
      </c>
      <c r="J2555" s="41">
        <f t="shared" si="211"/>
        <v>9</v>
      </c>
      <c r="K2555" s="41" t="str">
        <f t="shared" si="212"/>
        <v xml:space="preserve">‎09‎/‎08‎/‎2016, ‎11‎:‎52‎:‎56 stephane mirouze stephane.mirouze@actemium.com 1 €25.18 </v>
      </c>
      <c r="L2555" s="41" t="str">
        <f t="shared" si="213"/>
        <v>‎09‎/‎08‎/‎2016</v>
      </c>
    </row>
    <row r="2556" spans="1:12" ht="15.75" thickBot="1" x14ac:dyDescent="0.3">
      <c r="A2556" s="16" t="s">
        <v>621</v>
      </c>
      <c r="H2556" s="41">
        <f t="shared" si="209"/>
        <v>8</v>
      </c>
      <c r="I2556" s="41" t="str">
        <f t="shared" si="210"/>
        <v/>
      </c>
      <c r="J2556" s="41">
        <f t="shared" si="211"/>
        <v>0</v>
      </c>
      <c r="K2556" s="41" t="str">
        <f t="shared" si="212"/>
        <v>erminée</v>
      </c>
      <c r="L2556" s="41" t="str">
        <f t="shared" si="213"/>
        <v/>
      </c>
    </row>
    <row r="2557" spans="1:12" ht="15.75" thickBot="1" x14ac:dyDescent="0.3">
      <c r="A2557" s="17" t="s">
        <v>1153</v>
      </c>
      <c r="H2557" s="41">
        <f t="shared" si="209"/>
        <v>92</v>
      </c>
      <c r="I2557" s="41" t="str">
        <f t="shared" si="210"/>
        <v>#00000467</v>
      </c>
      <c r="J2557" s="41">
        <f t="shared" si="211"/>
        <v>9</v>
      </c>
      <c r="K2557" s="41" t="str">
        <f t="shared" si="212"/>
        <v xml:space="preserve">‎03‎/‎08‎/‎2016, ‎13‎:‎43‎:‎11 Vincent PASCAL vincent.pascal@actemium.com 1 €5.00 </v>
      </c>
      <c r="L2557" s="41" t="str">
        <f t="shared" si="213"/>
        <v>‎03‎/‎08‎/‎2016</v>
      </c>
    </row>
    <row r="2558" spans="1:12" ht="15.75" thickBot="1" x14ac:dyDescent="0.3">
      <c r="A2558" s="16" t="s">
        <v>621</v>
      </c>
      <c r="H2558" s="41">
        <f t="shared" si="209"/>
        <v>8</v>
      </c>
      <c r="I2558" s="41" t="str">
        <f t="shared" si="210"/>
        <v/>
      </c>
      <c r="J2558" s="41">
        <f t="shared" si="211"/>
        <v>0</v>
      </c>
      <c r="K2558" s="41" t="str">
        <f t="shared" si="212"/>
        <v>erminée</v>
      </c>
      <c r="L2558" s="41" t="str">
        <f t="shared" si="213"/>
        <v/>
      </c>
    </row>
    <row r="2559" spans="1:12" ht="15.75" thickBot="1" x14ac:dyDescent="0.3">
      <c r="A2559" s="17" t="s">
        <v>1154</v>
      </c>
      <c r="H2559" s="41">
        <f t="shared" si="209"/>
        <v>97</v>
      </c>
      <c r="I2559" s="41" t="str">
        <f t="shared" si="210"/>
        <v>#00000466</v>
      </c>
      <c r="J2559" s="41">
        <f t="shared" si="211"/>
        <v>9</v>
      </c>
      <c r="K2559" s="41" t="str">
        <f t="shared" si="212"/>
        <v xml:space="preserve">‎01‎/‎08‎/‎2016, ‎07‎:‎40‎:‎24 stephane mirouze stephane.mirouze@actemium.com 1 €16.88 </v>
      </c>
      <c r="L2559" s="41" t="str">
        <f t="shared" si="213"/>
        <v>‎01‎/‎08‎/‎2016</v>
      </c>
    </row>
    <row r="2560" spans="1:12" ht="15.75" thickBot="1" x14ac:dyDescent="0.3">
      <c r="A2560" s="16" t="s">
        <v>621</v>
      </c>
      <c r="H2560" s="41">
        <f t="shared" si="209"/>
        <v>8</v>
      </c>
      <c r="I2560" s="41" t="str">
        <f t="shared" si="210"/>
        <v/>
      </c>
      <c r="J2560" s="41">
        <f t="shared" si="211"/>
        <v>0</v>
      </c>
      <c r="K2560" s="41" t="str">
        <f t="shared" si="212"/>
        <v>erminée</v>
      </c>
      <c r="L2560" s="41" t="str">
        <f t="shared" si="213"/>
        <v/>
      </c>
    </row>
    <row r="2561" spans="1:12" ht="15.75" thickBot="1" x14ac:dyDescent="0.3">
      <c r="A2561" s="17" t="s">
        <v>1155</v>
      </c>
      <c r="H2561" s="41">
        <f t="shared" si="209"/>
        <v>96</v>
      </c>
      <c r="I2561" s="41" t="str">
        <f t="shared" si="210"/>
        <v>#00000465</v>
      </c>
      <c r="J2561" s="41">
        <f t="shared" si="211"/>
        <v>9</v>
      </c>
      <c r="K2561" s="41" t="str">
        <f t="shared" si="212"/>
        <v xml:space="preserve">‎29‎/‎07‎/‎2016, ‎16‎:‎14‎:‎42 Emmanuel Grignon emmanuel.grignon@actemium.com 1 €0.00 </v>
      </c>
      <c r="L2561" s="41" t="str">
        <f t="shared" si="213"/>
        <v>‎29‎/‎07‎/‎2016</v>
      </c>
    </row>
    <row r="2562" spans="1:12" ht="15.75" thickBot="1" x14ac:dyDescent="0.3">
      <c r="A2562" s="16" t="s">
        <v>621</v>
      </c>
      <c r="H2562" s="41">
        <f t="shared" si="209"/>
        <v>8</v>
      </c>
      <c r="I2562" s="41" t="str">
        <f t="shared" si="210"/>
        <v/>
      </c>
      <c r="J2562" s="41">
        <f t="shared" si="211"/>
        <v>0</v>
      </c>
      <c r="K2562" s="41" t="str">
        <f t="shared" si="212"/>
        <v>erminée</v>
      </c>
      <c r="L2562" s="41" t="str">
        <f t="shared" si="213"/>
        <v/>
      </c>
    </row>
    <row r="2563" spans="1:12" ht="15.75" thickBot="1" x14ac:dyDescent="0.3">
      <c r="A2563" s="17" t="s">
        <v>1156</v>
      </c>
      <c r="H2563" s="41">
        <f t="shared" si="209"/>
        <v>104</v>
      </c>
      <c r="I2563" s="41" t="str">
        <f t="shared" si="210"/>
        <v>#00000463</v>
      </c>
      <c r="J2563" s="41">
        <f t="shared" si="211"/>
        <v>9</v>
      </c>
      <c r="K2563" s="41" t="str">
        <f t="shared" si="212"/>
        <v xml:space="preserve">‎29‎/‎07‎/‎2016, ‎09‎:‎51‎:‎07 alexandre sirbulescu alexandre.sirbulescu@actemium.com 1 €2.30 </v>
      </c>
      <c r="L2563" s="41" t="str">
        <f t="shared" si="213"/>
        <v>‎29‎/‎07‎/‎2016</v>
      </c>
    </row>
    <row r="2564" spans="1:12" ht="15.75" thickBot="1" x14ac:dyDescent="0.3">
      <c r="A2564" s="16" t="s">
        <v>621</v>
      </c>
      <c r="H2564" s="41">
        <f t="shared" si="209"/>
        <v>8</v>
      </c>
      <c r="I2564" s="41" t="str">
        <f t="shared" si="210"/>
        <v/>
      </c>
      <c r="J2564" s="41">
        <f t="shared" si="211"/>
        <v>0</v>
      </c>
      <c r="K2564" s="41" t="str">
        <f t="shared" si="212"/>
        <v>erminée</v>
      </c>
      <c r="L2564" s="41" t="str">
        <f t="shared" si="213"/>
        <v/>
      </c>
    </row>
    <row r="2565" spans="1:12" ht="15.75" thickBot="1" x14ac:dyDescent="0.3">
      <c r="A2565" s="17" t="s">
        <v>1157</v>
      </c>
      <c r="H2565" s="41">
        <f t="shared" si="209"/>
        <v>109</v>
      </c>
      <c r="I2565" s="41" t="str">
        <f t="shared" si="210"/>
        <v>#00000462</v>
      </c>
      <c r="J2565" s="41">
        <f t="shared" si="211"/>
        <v>9</v>
      </c>
      <c r="K2565" s="41" t="str">
        <f t="shared" si="212"/>
        <v xml:space="preserve">‎27‎/‎07‎/‎2016, ‎09‎:‎42‎:‎24 eric sanchez-clary eric.sanchez-clary.external@airbus.com 8 €401.66 </v>
      </c>
      <c r="L2565" s="41" t="str">
        <f t="shared" si="213"/>
        <v>‎27‎/‎07‎/‎2016</v>
      </c>
    </row>
    <row r="2566" spans="1:12" ht="15.75" thickBot="1" x14ac:dyDescent="0.3">
      <c r="A2566" s="16" t="s">
        <v>621</v>
      </c>
      <c r="H2566" s="41">
        <f t="shared" si="209"/>
        <v>8</v>
      </c>
      <c r="I2566" s="41" t="str">
        <f t="shared" si="210"/>
        <v/>
      </c>
      <c r="J2566" s="41">
        <f t="shared" si="211"/>
        <v>0</v>
      </c>
      <c r="K2566" s="41" t="str">
        <f t="shared" si="212"/>
        <v>erminée</v>
      </c>
      <c r="L2566" s="41" t="str">
        <f t="shared" si="213"/>
        <v/>
      </c>
    </row>
    <row r="2567" spans="1:12" ht="15.75" thickBot="1" x14ac:dyDescent="0.3">
      <c r="A2567" s="17" t="s">
        <v>1158</v>
      </c>
      <c r="H2567" s="41">
        <f t="shared" si="209"/>
        <v>84</v>
      </c>
      <c r="I2567" s="41" t="str">
        <f t="shared" si="210"/>
        <v>#00000461</v>
      </c>
      <c r="J2567" s="41">
        <f t="shared" si="211"/>
        <v>9</v>
      </c>
      <c r="K2567" s="41" t="str">
        <f t="shared" si="212"/>
        <v xml:space="preserve">‎27‎/‎07‎/‎2016, ‎09‎:‎18‎:‎51 Benoit Huc benoit.huc@cegelec.com 1 €12.90 </v>
      </c>
      <c r="L2567" s="41" t="str">
        <f t="shared" si="213"/>
        <v>‎27‎/‎07‎/‎2016</v>
      </c>
    </row>
    <row r="2568" spans="1:12" ht="15.75" thickBot="1" x14ac:dyDescent="0.3">
      <c r="A2568" s="16" t="s">
        <v>621</v>
      </c>
      <c r="H2568" s="41">
        <f t="shared" si="209"/>
        <v>8</v>
      </c>
      <c r="I2568" s="41" t="str">
        <f t="shared" si="210"/>
        <v/>
      </c>
      <c r="J2568" s="41">
        <f t="shared" si="211"/>
        <v>0</v>
      </c>
      <c r="K2568" s="41" t="str">
        <f t="shared" si="212"/>
        <v>erminée</v>
      </c>
      <c r="L2568" s="41" t="str">
        <f t="shared" si="213"/>
        <v/>
      </c>
    </row>
    <row r="2569" spans="1:12" ht="15.75" thickBot="1" x14ac:dyDescent="0.3">
      <c r="A2569" s="17" t="s">
        <v>1159</v>
      </c>
      <c r="H2569" s="41">
        <f t="shared" si="209"/>
        <v>93</v>
      </c>
      <c r="I2569" s="41" t="str">
        <f t="shared" si="210"/>
        <v>#00000460</v>
      </c>
      <c r="J2569" s="41">
        <f t="shared" si="211"/>
        <v>9</v>
      </c>
      <c r="K2569" s="41" t="str">
        <f t="shared" si="212"/>
        <v xml:space="preserve">‎25‎/‎07‎/‎2016, ‎12‎:‎49‎:‎47 julien paumard julien.paumard@actemium.com 4 €35.20 </v>
      </c>
      <c r="L2569" s="41" t="str">
        <f t="shared" si="213"/>
        <v>‎25‎/‎07‎/‎2016</v>
      </c>
    </row>
    <row r="2570" spans="1:12" ht="15.75" thickBot="1" x14ac:dyDescent="0.3">
      <c r="A2570" s="16" t="s">
        <v>621</v>
      </c>
      <c r="H2570" s="41">
        <f t="shared" si="209"/>
        <v>8</v>
      </c>
      <c r="I2570" s="41" t="str">
        <f t="shared" si="210"/>
        <v/>
      </c>
      <c r="J2570" s="41">
        <f t="shared" si="211"/>
        <v>0</v>
      </c>
      <c r="K2570" s="41" t="str">
        <f t="shared" si="212"/>
        <v>erminée</v>
      </c>
      <c r="L2570" s="41" t="str">
        <f t="shared" si="213"/>
        <v/>
      </c>
    </row>
    <row r="2571" spans="1:12" ht="15.75" thickBot="1" x14ac:dyDescent="0.3">
      <c r="A2571" s="17" t="s">
        <v>1160</v>
      </c>
      <c r="H2571" s="41">
        <f t="shared" si="209"/>
        <v>105</v>
      </c>
      <c r="I2571" s="41" t="str">
        <f t="shared" si="210"/>
        <v>#00000459</v>
      </c>
      <c r="J2571" s="41">
        <f t="shared" si="211"/>
        <v>9</v>
      </c>
      <c r="K2571" s="41" t="str">
        <f t="shared" si="212"/>
        <v xml:space="preserve">‎21‎/‎07‎/‎2016, ‎16‎:‎27‎:‎00 ALEXANDRE MOUREMBLES alexandre.mourembles@actemium.com 1 €75.48 </v>
      </c>
      <c r="L2571" s="41" t="str">
        <f t="shared" si="213"/>
        <v>‎21‎/‎07‎/‎2016</v>
      </c>
    </row>
    <row r="2572" spans="1:12" ht="15.75" thickBot="1" x14ac:dyDescent="0.3">
      <c r="A2572" s="16" t="s">
        <v>621</v>
      </c>
      <c r="H2572" s="41">
        <f t="shared" si="209"/>
        <v>8</v>
      </c>
      <c r="I2572" s="41" t="str">
        <f t="shared" si="210"/>
        <v/>
      </c>
      <c r="J2572" s="41">
        <f t="shared" si="211"/>
        <v>0</v>
      </c>
      <c r="K2572" s="41" t="str">
        <f t="shared" si="212"/>
        <v>erminée</v>
      </c>
      <c r="L2572" s="41" t="str">
        <f t="shared" si="213"/>
        <v/>
      </c>
    </row>
    <row r="2573" spans="1:12" ht="15.75" thickBot="1" x14ac:dyDescent="0.3">
      <c r="A2573" s="17" t="s">
        <v>1161</v>
      </c>
      <c r="H2573" s="41">
        <f t="shared" si="209"/>
        <v>98</v>
      </c>
      <c r="I2573" s="41" t="str">
        <f t="shared" si="210"/>
        <v>#00000458</v>
      </c>
      <c r="J2573" s="41">
        <f t="shared" si="211"/>
        <v>9</v>
      </c>
      <c r="K2573" s="41" t="str">
        <f t="shared" si="212"/>
        <v xml:space="preserve">‎21‎/‎07‎/‎2016, ‎11‎:‎24‎:‎20 Mathieu Cantonnet mathieu.cantonnet@actemium.com 4 €0.00 </v>
      </c>
      <c r="L2573" s="41" t="str">
        <f t="shared" si="213"/>
        <v>‎21‎/‎07‎/‎2016</v>
      </c>
    </row>
    <row r="2574" spans="1:12" ht="15.75" thickBot="1" x14ac:dyDescent="0.3">
      <c r="A2574" s="16" t="s">
        <v>621</v>
      </c>
      <c r="H2574" s="41">
        <f t="shared" si="209"/>
        <v>8</v>
      </c>
      <c r="I2574" s="41" t="str">
        <f t="shared" si="210"/>
        <v/>
      </c>
      <c r="J2574" s="41">
        <f t="shared" si="211"/>
        <v>0</v>
      </c>
      <c r="K2574" s="41" t="str">
        <f t="shared" si="212"/>
        <v>erminée</v>
      </c>
      <c r="L2574" s="41" t="str">
        <f t="shared" si="213"/>
        <v/>
      </c>
    </row>
    <row r="2575" spans="1:12" ht="15.75" thickBot="1" x14ac:dyDescent="0.3">
      <c r="A2575" s="17" t="s">
        <v>1162</v>
      </c>
      <c r="H2575" s="41">
        <f t="shared" si="209"/>
        <v>92</v>
      </c>
      <c r="I2575" s="41" t="str">
        <f t="shared" si="210"/>
        <v>#00000457</v>
      </c>
      <c r="J2575" s="41">
        <f t="shared" si="211"/>
        <v>9</v>
      </c>
      <c r="K2575" s="41" t="str">
        <f t="shared" si="212"/>
        <v xml:space="preserve">‎21‎/‎07‎/‎2016, ‎09‎:‎39‎:‎36 Jean lic CEBE jean-luc.cebe@actemium.com 2 €103.20 </v>
      </c>
      <c r="L2575" s="41" t="str">
        <f t="shared" si="213"/>
        <v>‎21‎/‎07‎/‎2016</v>
      </c>
    </row>
    <row r="2576" spans="1:12" ht="15.75" thickBot="1" x14ac:dyDescent="0.3">
      <c r="A2576" s="16" t="s">
        <v>621</v>
      </c>
      <c r="H2576" s="41">
        <f t="shared" si="209"/>
        <v>8</v>
      </c>
      <c r="I2576" s="41" t="str">
        <f t="shared" si="210"/>
        <v/>
      </c>
      <c r="J2576" s="41">
        <f t="shared" si="211"/>
        <v>0</v>
      </c>
      <c r="K2576" s="41" t="str">
        <f t="shared" si="212"/>
        <v>erminée</v>
      </c>
      <c r="L2576" s="41" t="str">
        <f t="shared" si="213"/>
        <v/>
      </c>
    </row>
    <row r="2577" spans="1:12" ht="15.75" thickBot="1" x14ac:dyDescent="0.3">
      <c r="A2577" s="17" t="s">
        <v>1163</v>
      </c>
      <c r="H2577" s="41">
        <f t="shared" si="209"/>
        <v>98</v>
      </c>
      <c r="I2577" s="41" t="str">
        <f t="shared" si="210"/>
        <v>#00000456</v>
      </c>
      <c r="J2577" s="41">
        <f t="shared" si="211"/>
        <v>9</v>
      </c>
      <c r="K2577" s="41" t="str">
        <f t="shared" si="212"/>
        <v xml:space="preserve">‎20‎/‎07‎/‎2016, ‎12‎:‎29‎:‎56 MAthieu Cantonnet mathieu.Cantonnet@actemium.com 1 €0.00 </v>
      </c>
      <c r="L2577" s="41" t="str">
        <f t="shared" si="213"/>
        <v>‎20‎/‎07‎/‎2016</v>
      </c>
    </row>
    <row r="2578" spans="1:12" ht="15.75" thickBot="1" x14ac:dyDescent="0.3">
      <c r="A2578" s="16" t="s">
        <v>621</v>
      </c>
      <c r="H2578" s="41">
        <f t="shared" si="209"/>
        <v>8</v>
      </c>
      <c r="I2578" s="41" t="str">
        <f t="shared" si="210"/>
        <v/>
      </c>
      <c r="J2578" s="41">
        <f t="shared" si="211"/>
        <v>0</v>
      </c>
      <c r="K2578" s="41" t="str">
        <f t="shared" si="212"/>
        <v>erminée</v>
      </c>
      <c r="L2578" s="41" t="str">
        <f t="shared" si="213"/>
        <v/>
      </c>
    </row>
    <row r="2579" spans="1:12" ht="15.75" thickBot="1" x14ac:dyDescent="0.3">
      <c r="A2579" s="17" t="s">
        <v>1164</v>
      </c>
      <c r="H2579" s="41">
        <f t="shared" si="209"/>
        <v>97</v>
      </c>
      <c r="I2579" s="41" t="str">
        <f t="shared" si="210"/>
        <v>#00000455</v>
      </c>
      <c r="J2579" s="41">
        <f t="shared" si="211"/>
        <v>9</v>
      </c>
      <c r="K2579" s="41" t="str">
        <f t="shared" si="212"/>
        <v xml:space="preserve">‎20‎/‎07‎/‎2016, ‎10‎:‎21‎:‎05 stephane mirouze stephane.mirouze@actemium.com 1 €37.10 </v>
      </c>
      <c r="L2579" s="41" t="str">
        <f t="shared" si="213"/>
        <v>‎20‎/‎07‎/‎2016</v>
      </c>
    </row>
    <row r="2580" spans="1:12" ht="15.75" thickBot="1" x14ac:dyDescent="0.3">
      <c r="A2580" s="16" t="s">
        <v>621</v>
      </c>
      <c r="H2580" s="41">
        <f t="shared" si="209"/>
        <v>8</v>
      </c>
      <c r="I2580" s="41" t="str">
        <f t="shared" si="210"/>
        <v/>
      </c>
      <c r="J2580" s="41">
        <f t="shared" si="211"/>
        <v>0</v>
      </c>
      <c r="K2580" s="41" t="str">
        <f t="shared" si="212"/>
        <v>erminée</v>
      </c>
      <c r="L2580" s="41" t="str">
        <f t="shared" si="213"/>
        <v/>
      </c>
    </row>
    <row r="2581" spans="1:12" ht="15.75" thickBot="1" x14ac:dyDescent="0.3">
      <c r="A2581" s="17" t="s">
        <v>1165</v>
      </c>
      <c r="H2581" s="41">
        <f t="shared" si="209"/>
        <v>93</v>
      </c>
      <c r="I2581" s="41" t="str">
        <f t="shared" si="210"/>
        <v>#00000454</v>
      </c>
      <c r="J2581" s="41">
        <f t="shared" si="211"/>
        <v>9</v>
      </c>
      <c r="K2581" s="41" t="str">
        <f t="shared" si="212"/>
        <v xml:space="preserve">‎20‎/‎07‎/‎2016, ‎09‎:‎01‎:‎19 Mathias Hereau mathias.hereau@actemium.com 1 €40.10 </v>
      </c>
      <c r="L2581" s="41" t="str">
        <f t="shared" si="213"/>
        <v>‎20‎/‎07‎/‎2016</v>
      </c>
    </row>
    <row r="2582" spans="1:12" ht="15.75" thickBot="1" x14ac:dyDescent="0.3">
      <c r="A2582" s="16" t="s">
        <v>621</v>
      </c>
      <c r="H2582" s="41">
        <f t="shared" si="209"/>
        <v>8</v>
      </c>
      <c r="I2582" s="41" t="str">
        <f t="shared" si="210"/>
        <v/>
      </c>
      <c r="J2582" s="41">
        <f t="shared" si="211"/>
        <v>0</v>
      </c>
      <c r="K2582" s="41" t="str">
        <f t="shared" si="212"/>
        <v>erminée</v>
      </c>
      <c r="L2582" s="41" t="str">
        <f t="shared" si="213"/>
        <v/>
      </c>
    </row>
    <row r="2583" spans="1:12" ht="15.75" thickBot="1" x14ac:dyDescent="0.3">
      <c r="A2583" s="17" t="s">
        <v>1166</v>
      </c>
      <c r="H2583" s="41">
        <f t="shared" si="209"/>
        <v>90</v>
      </c>
      <c r="I2583" s="41" t="str">
        <f t="shared" si="210"/>
        <v>#00000453</v>
      </c>
      <c r="J2583" s="41">
        <f t="shared" si="211"/>
        <v>9</v>
      </c>
      <c r="K2583" s="41" t="str">
        <f t="shared" si="212"/>
        <v xml:space="preserve">‎13‎/‎07‎/‎2016, ‎16‎:‎43‎:‎17 KARINE BEDON karine.bedon@actemium.com 6 €490.71 </v>
      </c>
      <c r="L2583" s="41" t="str">
        <f t="shared" si="213"/>
        <v>‎13‎/‎07‎/‎2016</v>
      </c>
    </row>
    <row r="2584" spans="1:12" ht="15.75" thickBot="1" x14ac:dyDescent="0.3">
      <c r="A2584" s="16" t="s">
        <v>621</v>
      </c>
      <c r="H2584" s="41">
        <f t="shared" si="209"/>
        <v>8</v>
      </c>
      <c r="I2584" s="41" t="str">
        <f t="shared" si="210"/>
        <v/>
      </c>
      <c r="J2584" s="41">
        <f t="shared" si="211"/>
        <v>0</v>
      </c>
      <c r="K2584" s="41" t="str">
        <f t="shared" si="212"/>
        <v>erminée</v>
      </c>
      <c r="L2584" s="41" t="str">
        <f t="shared" si="213"/>
        <v/>
      </c>
    </row>
    <row r="2585" spans="1:12" ht="15.75" thickBot="1" x14ac:dyDescent="0.3">
      <c r="A2585" s="17" t="s">
        <v>1167</v>
      </c>
      <c r="H2585" s="41">
        <f t="shared" si="209"/>
        <v>88</v>
      </c>
      <c r="I2585" s="41" t="str">
        <f t="shared" si="210"/>
        <v>#00000451</v>
      </c>
      <c r="J2585" s="41">
        <f t="shared" si="211"/>
        <v>9</v>
      </c>
      <c r="K2585" s="41" t="str">
        <f t="shared" si="212"/>
        <v xml:space="preserve">‎12‎/‎07‎/‎2016, ‎17‎:‎04‎:‎38 Romain Vidoni vidoni.romain@gmail.com 2 €16.10 </v>
      </c>
      <c r="L2585" s="41" t="str">
        <f t="shared" si="213"/>
        <v>‎12‎/‎07‎/‎2016</v>
      </c>
    </row>
    <row r="2586" spans="1:12" ht="15.75" thickBot="1" x14ac:dyDescent="0.3">
      <c r="A2586" s="16" t="s">
        <v>621</v>
      </c>
      <c r="H2586" s="41">
        <f t="shared" si="209"/>
        <v>8</v>
      </c>
      <c r="I2586" s="41" t="str">
        <f t="shared" si="210"/>
        <v/>
      </c>
      <c r="J2586" s="41">
        <f t="shared" si="211"/>
        <v>0</v>
      </c>
      <c r="K2586" s="41" t="str">
        <f t="shared" si="212"/>
        <v>erminée</v>
      </c>
      <c r="L2586" s="41" t="str">
        <f t="shared" si="213"/>
        <v/>
      </c>
    </row>
    <row r="2587" spans="1:12" ht="15.75" thickBot="1" x14ac:dyDescent="0.3">
      <c r="A2587" s="17" t="s">
        <v>1168</v>
      </c>
      <c r="H2587" s="41">
        <f t="shared" si="209"/>
        <v>97</v>
      </c>
      <c r="I2587" s="41" t="str">
        <f t="shared" si="210"/>
        <v>#00000450</v>
      </c>
      <c r="J2587" s="41">
        <f t="shared" si="211"/>
        <v>9</v>
      </c>
      <c r="K2587" s="41" t="str">
        <f t="shared" si="212"/>
        <v xml:space="preserve">‎12‎/‎07‎/‎2016, ‎15‎:‎59‎:‎57 lelia boscolo lelia.boscolo.external@airbus.com 1 €0.00 </v>
      </c>
      <c r="L2587" s="41" t="str">
        <f t="shared" si="213"/>
        <v>‎12‎/‎07‎/‎2016</v>
      </c>
    </row>
    <row r="2588" spans="1:12" ht="15.75" thickBot="1" x14ac:dyDescent="0.3">
      <c r="A2588" s="16" t="s">
        <v>621</v>
      </c>
      <c r="H2588" s="41">
        <f t="shared" ref="H2588:H2651" si="214">LEN(A2588)</f>
        <v>8</v>
      </c>
      <c r="I2588" s="41" t="str">
        <f t="shared" ref="I2588:I2651" si="215">IFERROR(MID(A2588,1,FIND(" ",A2588,1)-1),"")</f>
        <v/>
      </c>
      <c r="J2588" s="41">
        <f t="shared" ref="J2588:J2651" si="216">LEN(I2588)</f>
        <v>0</v>
      </c>
      <c r="K2588" s="41" t="str">
        <f t="shared" ref="K2588:K2651" si="217">RIGHT(A2588,H2588-J2588-1)</f>
        <v>erminée</v>
      </c>
      <c r="L2588" s="41" t="str">
        <f t="shared" ref="L2588:L2651" si="218">IFERROR(MID(K2588,1,FIND(",",K2588,1)-1),"")</f>
        <v/>
      </c>
    </row>
    <row r="2589" spans="1:12" ht="15.75" thickBot="1" x14ac:dyDescent="0.3">
      <c r="A2589" s="17" t="s">
        <v>1169</v>
      </c>
      <c r="H2589" s="41">
        <f t="shared" si="214"/>
        <v>100</v>
      </c>
      <c r="I2589" s="41" t="str">
        <f t="shared" si="215"/>
        <v>#00000449</v>
      </c>
      <c r="J2589" s="41">
        <f t="shared" si="216"/>
        <v>9</v>
      </c>
      <c r="K2589" s="41" t="str">
        <f t="shared" si="217"/>
        <v xml:space="preserve">‎12‎/‎07‎/‎2016, ‎14‎:‎51‎:‎47 william stephens william.stephens@cegelec.com 10 €3,900.80 </v>
      </c>
      <c r="L2589" s="41" t="str">
        <f t="shared" si="218"/>
        <v>‎12‎/‎07‎/‎2016</v>
      </c>
    </row>
    <row r="2590" spans="1:12" ht="15.75" thickBot="1" x14ac:dyDescent="0.3">
      <c r="A2590" s="16" t="s">
        <v>621</v>
      </c>
      <c r="H2590" s="41">
        <f t="shared" si="214"/>
        <v>8</v>
      </c>
      <c r="I2590" s="41" t="str">
        <f t="shared" si="215"/>
        <v/>
      </c>
      <c r="J2590" s="41">
        <f t="shared" si="216"/>
        <v>0</v>
      </c>
      <c r="K2590" s="41" t="str">
        <f t="shared" si="217"/>
        <v>erminée</v>
      </c>
      <c r="L2590" s="41" t="str">
        <f t="shared" si="218"/>
        <v/>
      </c>
    </row>
    <row r="2591" spans="1:12" ht="15.75" thickBot="1" x14ac:dyDescent="0.3">
      <c r="A2591" s="17" t="s">
        <v>1170</v>
      </c>
      <c r="H2591" s="41">
        <f t="shared" si="214"/>
        <v>99</v>
      </c>
      <c r="I2591" s="41" t="str">
        <f t="shared" si="215"/>
        <v>#00000448</v>
      </c>
      <c r="J2591" s="41">
        <f t="shared" si="216"/>
        <v>9</v>
      </c>
      <c r="K2591" s="41" t="str">
        <f t="shared" si="217"/>
        <v xml:space="preserve">‎12‎/‎07‎/‎2016, ‎14‎:‎11‎:‎48 alexis tamowski alexis.tamowski@actemium.com 10 €2,472.90 </v>
      </c>
      <c r="L2591" s="41" t="str">
        <f t="shared" si="218"/>
        <v>‎12‎/‎07‎/‎2016</v>
      </c>
    </row>
    <row r="2592" spans="1:12" ht="15.75" thickBot="1" x14ac:dyDescent="0.3">
      <c r="A2592" s="16" t="s">
        <v>621</v>
      </c>
      <c r="H2592" s="41">
        <f t="shared" si="214"/>
        <v>8</v>
      </c>
      <c r="I2592" s="41" t="str">
        <f t="shared" si="215"/>
        <v/>
      </c>
      <c r="J2592" s="41">
        <f t="shared" si="216"/>
        <v>0</v>
      </c>
      <c r="K2592" s="41" t="str">
        <f t="shared" si="217"/>
        <v>erminée</v>
      </c>
      <c r="L2592" s="41" t="str">
        <f t="shared" si="218"/>
        <v/>
      </c>
    </row>
    <row r="2593" spans="1:12" ht="15.75" thickBot="1" x14ac:dyDescent="0.3">
      <c r="A2593" s="17" t="s">
        <v>1171</v>
      </c>
      <c r="H2593" s="41">
        <f t="shared" si="214"/>
        <v>96</v>
      </c>
      <c r="I2593" s="41" t="str">
        <f t="shared" si="215"/>
        <v>#00000447</v>
      </c>
      <c r="J2593" s="41">
        <f t="shared" si="216"/>
        <v>9</v>
      </c>
      <c r="K2593" s="41" t="str">
        <f t="shared" si="217"/>
        <v xml:space="preserve">‎12‎/‎07‎/‎2016, ‎11‎:‎08‎:‎18 lelia Boscolo lelia.boscolo.external@aibus.com 1 €0.00 </v>
      </c>
      <c r="L2593" s="41" t="str">
        <f t="shared" si="218"/>
        <v>‎12‎/‎07‎/‎2016</v>
      </c>
    </row>
    <row r="2594" spans="1:12" ht="15.75" thickBot="1" x14ac:dyDescent="0.3">
      <c r="A2594" s="16" t="s">
        <v>621</v>
      </c>
      <c r="H2594" s="41">
        <f t="shared" si="214"/>
        <v>8</v>
      </c>
      <c r="I2594" s="41" t="str">
        <f t="shared" si="215"/>
        <v/>
      </c>
      <c r="J2594" s="41">
        <f t="shared" si="216"/>
        <v>0</v>
      </c>
      <c r="K2594" s="41" t="str">
        <f t="shared" si="217"/>
        <v>erminée</v>
      </c>
      <c r="L2594" s="41" t="str">
        <f t="shared" si="218"/>
        <v/>
      </c>
    </row>
    <row r="2595" spans="1:12" ht="15.75" thickBot="1" x14ac:dyDescent="0.3">
      <c r="A2595" s="17" t="s">
        <v>1172</v>
      </c>
      <c r="H2595" s="41">
        <f t="shared" si="214"/>
        <v>99</v>
      </c>
      <c r="I2595" s="41" t="str">
        <f t="shared" si="215"/>
        <v>#00000442</v>
      </c>
      <c r="J2595" s="41">
        <f t="shared" si="216"/>
        <v>9</v>
      </c>
      <c r="K2595" s="41" t="str">
        <f t="shared" si="217"/>
        <v xml:space="preserve">‎11‎/‎07‎/‎2016, ‎15‎:‎39‎:‎49 Mathieu Cantonnet mathieu.cantonnet@actemium.com 3 €38.33 </v>
      </c>
      <c r="L2595" s="41" t="str">
        <f t="shared" si="218"/>
        <v>‎11‎/‎07‎/‎2016</v>
      </c>
    </row>
    <row r="2596" spans="1:12" ht="15.75" thickBot="1" x14ac:dyDescent="0.3">
      <c r="A2596" s="16" t="s">
        <v>621</v>
      </c>
      <c r="H2596" s="41">
        <f t="shared" si="214"/>
        <v>8</v>
      </c>
      <c r="I2596" s="41" t="str">
        <f t="shared" si="215"/>
        <v/>
      </c>
      <c r="J2596" s="41">
        <f t="shared" si="216"/>
        <v>0</v>
      </c>
      <c r="K2596" s="41" t="str">
        <f t="shared" si="217"/>
        <v>erminée</v>
      </c>
      <c r="L2596" s="41" t="str">
        <f t="shared" si="218"/>
        <v/>
      </c>
    </row>
    <row r="2597" spans="1:12" ht="15.75" thickBot="1" x14ac:dyDescent="0.3">
      <c r="A2597" s="17" t="s">
        <v>1173</v>
      </c>
      <c r="H2597" s="41">
        <f t="shared" si="214"/>
        <v>106</v>
      </c>
      <c r="I2597" s="41" t="str">
        <f t="shared" si="215"/>
        <v>#00000441</v>
      </c>
      <c r="J2597" s="41">
        <f t="shared" si="216"/>
        <v>9</v>
      </c>
      <c r="K2597" s="41" t="str">
        <f t="shared" si="217"/>
        <v xml:space="preserve">‎11‎/‎07‎/‎2016, ‎14‎:‎28‎:‎28 ALEXANDRE MOUREMBLES alexandre.mourembles@actemium.com 4 €138.75 </v>
      </c>
      <c r="L2597" s="41" t="str">
        <f t="shared" si="218"/>
        <v>‎11‎/‎07‎/‎2016</v>
      </c>
    </row>
    <row r="2598" spans="1:12" ht="15.75" thickBot="1" x14ac:dyDescent="0.3">
      <c r="A2598" s="16" t="s">
        <v>621</v>
      </c>
      <c r="H2598" s="41">
        <f t="shared" si="214"/>
        <v>8</v>
      </c>
      <c r="I2598" s="41" t="str">
        <f t="shared" si="215"/>
        <v/>
      </c>
      <c r="J2598" s="41">
        <f t="shared" si="216"/>
        <v>0</v>
      </c>
      <c r="K2598" s="41" t="str">
        <f t="shared" si="217"/>
        <v>erminée</v>
      </c>
      <c r="L2598" s="41" t="str">
        <f t="shared" si="218"/>
        <v/>
      </c>
    </row>
    <row r="2599" spans="1:12" ht="15.75" thickBot="1" x14ac:dyDescent="0.3">
      <c r="A2599" s="17" t="s">
        <v>1174</v>
      </c>
      <c r="H2599" s="41">
        <f t="shared" si="214"/>
        <v>95</v>
      </c>
      <c r="I2599" s="41" t="str">
        <f t="shared" si="215"/>
        <v>#00000439</v>
      </c>
      <c r="J2599" s="41">
        <f t="shared" si="216"/>
        <v>9</v>
      </c>
      <c r="K2599" s="41" t="str">
        <f t="shared" si="217"/>
        <v xml:space="preserve">‎11‎/‎07‎/‎2016, ‎14‎:‎13‎:‎22 alexis tamowski alexis.tamowski@actemium.com 1 €39.68 </v>
      </c>
      <c r="L2599" s="41" t="str">
        <f t="shared" si="218"/>
        <v>‎11‎/‎07‎/‎2016</v>
      </c>
    </row>
    <row r="2600" spans="1:12" ht="15.75" thickBot="1" x14ac:dyDescent="0.3">
      <c r="A2600" s="16" t="s">
        <v>621</v>
      </c>
      <c r="H2600" s="41">
        <f t="shared" si="214"/>
        <v>8</v>
      </c>
      <c r="I2600" s="41" t="str">
        <f t="shared" si="215"/>
        <v/>
      </c>
      <c r="J2600" s="41">
        <f t="shared" si="216"/>
        <v>0</v>
      </c>
      <c r="K2600" s="41" t="str">
        <f t="shared" si="217"/>
        <v>erminée</v>
      </c>
      <c r="L2600" s="41" t="str">
        <f t="shared" si="218"/>
        <v/>
      </c>
    </row>
    <row r="2601" spans="1:12" ht="15.75" thickBot="1" x14ac:dyDescent="0.3">
      <c r="A2601" s="17" t="s">
        <v>1175</v>
      </c>
      <c r="H2601" s="41">
        <f t="shared" si="214"/>
        <v>99</v>
      </c>
      <c r="I2601" s="41" t="str">
        <f t="shared" si="215"/>
        <v>#00000438</v>
      </c>
      <c r="J2601" s="41">
        <f t="shared" si="216"/>
        <v>9</v>
      </c>
      <c r="K2601" s="41" t="str">
        <f t="shared" si="217"/>
        <v xml:space="preserve">‎08‎/‎07‎/‎2016, ‎16‎:‎06‎:‎45 Guillaume Lamiaud guillaume.lamiaud@actemium.com 1 €12.90 </v>
      </c>
      <c r="L2601" s="41" t="str">
        <f t="shared" si="218"/>
        <v>‎08‎/‎07‎/‎2016</v>
      </c>
    </row>
    <row r="2602" spans="1:12" ht="15.75" thickBot="1" x14ac:dyDescent="0.3">
      <c r="A2602" s="16" t="s">
        <v>621</v>
      </c>
      <c r="H2602" s="41">
        <f t="shared" si="214"/>
        <v>8</v>
      </c>
      <c r="I2602" s="41" t="str">
        <f t="shared" si="215"/>
        <v/>
      </c>
      <c r="J2602" s="41">
        <f t="shared" si="216"/>
        <v>0</v>
      </c>
      <c r="K2602" s="41" t="str">
        <f t="shared" si="217"/>
        <v>erminée</v>
      </c>
      <c r="L2602" s="41" t="str">
        <f t="shared" si="218"/>
        <v/>
      </c>
    </row>
    <row r="2603" spans="1:12" ht="15.75" thickBot="1" x14ac:dyDescent="0.3">
      <c r="A2603" s="17" t="s">
        <v>1176</v>
      </c>
      <c r="H2603" s="41">
        <f t="shared" si="214"/>
        <v>94</v>
      </c>
      <c r="I2603" s="41" t="str">
        <f t="shared" si="215"/>
        <v>#00000437</v>
      </c>
      <c r="J2603" s="41">
        <f t="shared" si="216"/>
        <v>9</v>
      </c>
      <c r="K2603" s="41" t="str">
        <f t="shared" si="217"/>
        <v xml:space="preserve">‎08‎/‎07‎/‎2016, ‎14‎:‎56‎:‎26 julien paumard julien.paumard@actemium.com 4 €140.73 </v>
      </c>
      <c r="L2603" s="41" t="str">
        <f t="shared" si="218"/>
        <v>‎08‎/‎07‎/‎2016</v>
      </c>
    </row>
    <row r="2604" spans="1:12" ht="15.75" thickBot="1" x14ac:dyDescent="0.3">
      <c r="A2604" s="16" t="s">
        <v>621</v>
      </c>
      <c r="H2604" s="41">
        <f t="shared" si="214"/>
        <v>8</v>
      </c>
      <c r="I2604" s="41" t="str">
        <f t="shared" si="215"/>
        <v/>
      </c>
      <c r="J2604" s="41">
        <f t="shared" si="216"/>
        <v>0</v>
      </c>
      <c r="K2604" s="41" t="str">
        <f t="shared" si="217"/>
        <v>erminée</v>
      </c>
      <c r="L2604" s="41" t="str">
        <f t="shared" si="218"/>
        <v/>
      </c>
    </row>
    <row r="2605" spans="1:12" ht="15.75" thickBot="1" x14ac:dyDescent="0.3">
      <c r="A2605" s="17" t="s">
        <v>1177</v>
      </c>
      <c r="H2605" s="41">
        <f t="shared" si="214"/>
        <v>106</v>
      </c>
      <c r="I2605" s="41" t="str">
        <f t="shared" si="215"/>
        <v>#00000434</v>
      </c>
      <c r="J2605" s="41">
        <f t="shared" si="216"/>
        <v>9</v>
      </c>
      <c r="K2605" s="41" t="str">
        <f t="shared" si="217"/>
        <v xml:space="preserve">‎08‎/‎07‎/‎2016, ‎14‎:‎35‎:‎14 ALEXANDRE MOUREMBLES alexandre.mourembles@actemium.com 6 €367.45 </v>
      </c>
      <c r="L2605" s="41" t="str">
        <f t="shared" si="218"/>
        <v>‎08‎/‎07‎/‎2016</v>
      </c>
    </row>
    <row r="2606" spans="1:12" ht="15.75" thickBot="1" x14ac:dyDescent="0.3">
      <c r="A2606" s="16" t="s">
        <v>621</v>
      </c>
      <c r="H2606" s="41">
        <f t="shared" si="214"/>
        <v>8</v>
      </c>
      <c r="I2606" s="41" t="str">
        <f t="shared" si="215"/>
        <v/>
      </c>
      <c r="J2606" s="41">
        <f t="shared" si="216"/>
        <v>0</v>
      </c>
      <c r="K2606" s="41" t="str">
        <f t="shared" si="217"/>
        <v>erminée</v>
      </c>
      <c r="L2606" s="41" t="str">
        <f t="shared" si="218"/>
        <v/>
      </c>
    </row>
    <row r="2607" spans="1:12" ht="15.75" thickBot="1" x14ac:dyDescent="0.3">
      <c r="A2607" s="17" t="s">
        <v>1178</v>
      </c>
      <c r="H2607" s="41">
        <f t="shared" si="214"/>
        <v>94</v>
      </c>
      <c r="I2607" s="41" t="str">
        <f t="shared" si="215"/>
        <v>#00000433</v>
      </c>
      <c r="J2607" s="41">
        <f t="shared" si="216"/>
        <v>9</v>
      </c>
      <c r="K2607" s="41" t="str">
        <f t="shared" si="217"/>
        <v xml:space="preserve">‎08‎/‎07‎/‎2016, ‎10‎:‎31‎:‎45 alexis tamowski alexis.tamowski@actemium.com 5 €0.00 </v>
      </c>
      <c r="L2607" s="41" t="str">
        <f t="shared" si="218"/>
        <v>‎08‎/‎07‎/‎2016</v>
      </c>
    </row>
    <row r="2608" spans="1:12" ht="15.75" thickBot="1" x14ac:dyDescent="0.3">
      <c r="A2608" s="16" t="s">
        <v>621</v>
      </c>
      <c r="H2608" s="41">
        <f t="shared" si="214"/>
        <v>8</v>
      </c>
      <c r="I2608" s="41" t="str">
        <f t="shared" si="215"/>
        <v/>
      </c>
      <c r="J2608" s="41">
        <f t="shared" si="216"/>
        <v>0</v>
      </c>
      <c r="K2608" s="41" t="str">
        <f t="shared" si="217"/>
        <v>erminée</v>
      </c>
      <c r="L2608" s="41" t="str">
        <f t="shared" si="218"/>
        <v/>
      </c>
    </row>
    <row r="2609" spans="1:12" ht="15.75" thickBot="1" x14ac:dyDescent="0.3">
      <c r="A2609" s="17" t="s">
        <v>1179</v>
      </c>
      <c r="H2609" s="41">
        <f t="shared" si="214"/>
        <v>90</v>
      </c>
      <c r="I2609" s="41" t="str">
        <f t="shared" si="215"/>
        <v>#00000432</v>
      </c>
      <c r="J2609" s="41">
        <f t="shared" si="216"/>
        <v>9</v>
      </c>
      <c r="K2609" s="41" t="str">
        <f t="shared" si="217"/>
        <v xml:space="preserve">‎07‎/‎07‎/‎2016, ‎16‎:‎46‎:‎19 KARINE BEDON karine.bedon@actemium.com 3 €111.00 </v>
      </c>
      <c r="L2609" s="41" t="str">
        <f t="shared" si="218"/>
        <v>‎07‎/‎07‎/‎2016</v>
      </c>
    </row>
    <row r="2610" spans="1:12" ht="15.75" thickBot="1" x14ac:dyDescent="0.3">
      <c r="A2610" s="16" t="s">
        <v>621</v>
      </c>
      <c r="H2610" s="41">
        <f t="shared" si="214"/>
        <v>8</v>
      </c>
      <c r="I2610" s="41" t="str">
        <f t="shared" si="215"/>
        <v/>
      </c>
      <c r="J2610" s="41">
        <f t="shared" si="216"/>
        <v>0</v>
      </c>
      <c r="K2610" s="41" t="str">
        <f t="shared" si="217"/>
        <v>erminée</v>
      </c>
      <c r="L2610" s="41" t="str">
        <f t="shared" si="218"/>
        <v/>
      </c>
    </row>
    <row r="2611" spans="1:12" ht="15.75" thickBot="1" x14ac:dyDescent="0.3">
      <c r="A2611" s="17" t="s">
        <v>1180</v>
      </c>
      <c r="H2611" s="41">
        <f t="shared" si="214"/>
        <v>93</v>
      </c>
      <c r="I2611" s="41" t="str">
        <f t="shared" si="215"/>
        <v>#00000431</v>
      </c>
      <c r="J2611" s="41">
        <f t="shared" si="216"/>
        <v>9</v>
      </c>
      <c r="K2611" s="41" t="str">
        <f t="shared" si="217"/>
        <v xml:space="preserve">‎07‎/‎07‎/‎2016, ‎16‎:‎44‎:‎52 KARINE BEDON karine.bedon@actemium.com 19 €2,341.83 </v>
      </c>
      <c r="L2611" s="41" t="str">
        <f t="shared" si="218"/>
        <v>‎07‎/‎07‎/‎2016</v>
      </c>
    </row>
    <row r="2612" spans="1:12" ht="15.75" thickBot="1" x14ac:dyDescent="0.3">
      <c r="A2612" s="16" t="s">
        <v>621</v>
      </c>
      <c r="H2612" s="41">
        <f t="shared" si="214"/>
        <v>8</v>
      </c>
      <c r="I2612" s="41" t="str">
        <f t="shared" si="215"/>
        <v/>
      </c>
      <c r="J2612" s="41">
        <f t="shared" si="216"/>
        <v>0</v>
      </c>
      <c r="K2612" s="41" t="str">
        <f t="shared" si="217"/>
        <v>erminée</v>
      </c>
      <c r="L2612" s="41" t="str">
        <f t="shared" si="218"/>
        <v/>
      </c>
    </row>
    <row r="2613" spans="1:12" ht="15.75" thickBot="1" x14ac:dyDescent="0.3">
      <c r="A2613" s="17" t="s">
        <v>1181</v>
      </c>
      <c r="H2613" s="41">
        <f t="shared" si="214"/>
        <v>93</v>
      </c>
      <c r="I2613" s="41" t="str">
        <f t="shared" si="215"/>
        <v>#00000430</v>
      </c>
      <c r="J2613" s="41">
        <f t="shared" si="216"/>
        <v>9</v>
      </c>
      <c r="K2613" s="41" t="str">
        <f t="shared" si="217"/>
        <v xml:space="preserve">‎06‎/‎07‎/‎2016, ‎15‎:‎19‎:‎19 GEORGES MANRIC georges.manric@actemium.com 2 €59.24 </v>
      </c>
      <c r="L2613" s="41" t="str">
        <f t="shared" si="218"/>
        <v>‎06‎/‎07‎/‎2016</v>
      </c>
    </row>
    <row r="2614" spans="1:12" ht="15.75" thickBot="1" x14ac:dyDescent="0.3">
      <c r="A2614" s="16" t="s">
        <v>621</v>
      </c>
      <c r="H2614" s="41">
        <f t="shared" si="214"/>
        <v>8</v>
      </c>
      <c r="I2614" s="41" t="str">
        <f t="shared" si="215"/>
        <v/>
      </c>
      <c r="J2614" s="41">
        <f t="shared" si="216"/>
        <v>0</v>
      </c>
      <c r="K2614" s="41" t="str">
        <f t="shared" si="217"/>
        <v>erminée</v>
      </c>
      <c r="L2614" s="41" t="str">
        <f t="shared" si="218"/>
        <v/>
      </c>
    </row>
    <row r="2615" spans="1:12" ht="15.75" thickBot="1" x14ac:dyDescent="0.3">
      <c r="A2615" s="17" t="s">
        <v>1182</v>
      </c>
      <c r="H2615" s="41">
        <f t="shared" si="214"/>
        <v>91</v>
      </c>
      <c r="I2615" s="41" t="str">
        <f t="shared" si="215"/>
        <v>#00000429</v>
      </c>
      <c r="J2615" s="41">
        <f t="shared" si="216"/>
        <v>9</v>
      </c>
      <c r="K2615" s="41" t="str">
        <f t="shared" si="217"/>
        <v xml:space="preserve">‎05‎/‎07‎/‎2016, ‎17‎:‎06‎:‎04 Nicolas GRABY nicolas.graby@actemium.com 4 €70.40 </v>
      </c>
      <c r="L2615" s="41" t="str">
        <f t="shared" si="218"/>
        <v>‎05‎/‎07‎/‎2016</v>
      </c>
    </row>
    <row r="2616" spans="1:12" ht="15.75" thickBot="1" x14ac:dyDescent="0.3">
      <c r="A2616" s="16" t="s">
        <v>621</v>
      </c>
      <c r="H2616" s="41">
        <f t="shared" si="214"/>
        <v>8</v>
      </c>
      <c r="I2616" s="41" t="str">
        <f t="shared" si="215"/>
        <v/>
      </c>
      <c r="J2616" s="41">
        <f t="shared" si="216"/>
        <v>0</v>
      </c>
      <c r="K2616" s="41" t="str">
        <f t="shared" si="217"/>
        <v>erminée</v>
      </c>
      <c r="L2616" s="41" t="str">
        <f t="shared" si="218"/>
        <v/>
      </c>
    </row>
    <row r="2617" spans="1:12" ht="15.75" thickBot="1" x14ac:dyDescent="0.3">
      <c r="A2617" s="17" t="s">
        <v>1183</v>
      </c>
      <c r="H2617" s="41">
        <f t="shared" si="214"/>
        <v>98</v>
      </c>
      <c r="I2617" s="41" t="str">
        <f t="shared" si="215"/>
        <v>#00000428</v>
      </c>
      <c r="J2617" s="41">
        <f t="shared" si="216"/>
        <v>9</v>
      </c>
      <c r="K2617" s="41" t="str">
        <f t="shared" si="217"/>
        <v xml:space="preserve">‎05‎/‎07‎/‎2016, ‎14‎:‎12‎:‎46 lelia boscolo lelia.boscolo.external@airbus.com 3 €74.00 </v>
      </c>
      <c r="L2617" s="41" t="str">
        <f t="shared" si="218"/>
        <v>‎05‎/‎07‎/‎2016</v>
      </c>
    </row>
    <row r="2618" spans="1:12" ht="15.75" thickBot="1" x14ac:dyDescent="0.3">
      <c r="A2618" s="16" t="s">
        <v>621</v>
      </c>
      <c r="H2618" s="41">
        <f t="shared" si="214"/>
        <v>8</v>
      </c>
      <c r="I2618" s="41" t="str">
        <f t="shared" si="215"/>
        <v/>
      </c>
      <c r="J2618" s="41">
        <f t="shared" si="216"/>
        <v>0</v>
      </c>
      <c r="K2618" s="41" t="str">
        <f t="shared" si="217"/>
        <v>erminée</v>
      </c>
      <c r="L2618" s="41" t="str">
        <f t="shared" si="218"/>
        <v/>
      </c>
    </row>
    <row r="2619" spans="1:12" ht="15.75" thickBot="1" x14ac:dyDescent="0.3">
      <c r="A2619" s="17" t="s">
        <v>1184</v>
      </c>
      <c r="H2619" s="41">
        <f t="shared" si="214"/>
        <v>92</v>
      </c>
      <c r="I2619" s="41" t="str">
        <f t="shared" si="215"/>
        <v>#00000427</v>
      </c>
      <c r="J2619" s="41">
        <f t="shared" si="216"/>
        <v>9</v>
      </c>
      <c r="K2619" s="41" t="str">
        <f t="shared" si="217"/>
        <v xml:space="preserve">‎05‎/‎07‎/‎2016, ‎10‎:‎05‎:‎17 julien paumard julien.paumard@actemium.com 4 €0.00 </v>
      </c>
      <c r="L2619" s="41" t="str">
        <f t="shared" si="218"/>
        <v>‎05‎/‎07‎/‎2016</v>
      </c>
    </row>
    <row r="2620" spans="1:12" ht="15.75" thickBot="1" x14ac:dyDescent="0.3">
      <c r="A2620" s="16" t="s">
        <v>621</v>
      </c>
      <c r="H2620" s="41">
        <f t="shared" si="214"/>
        <v>8</v>
      </c>
      <c r="I2620" s="41" t="str">
        <f t="shared" si="215"/>
        <v/>
      </c>
      <c r="J2620" s="41">
        <f t="shared" si="216"/>
        <v>0</v>
      </c>
      <c r="K2620" s="41" t="str">
        <f t="shared" si="217"/>
        <v>erminée</v>
      </c>
      <c r="L2620" s="41" t="str">
        <f t="shared" si="218"/>
        <v/>
      </c>
    </row>
    <row r="2621" spans="1:12" ht="15.75" thickBot="1" x14ac:dyDescent="0.3">
      <c r="A2621" s="17" t="s">
        <v>1185</v>
      </c>
      <c r="H2621" s="41">
        <f t="shared" si="214"/>
        <v>99</v>
      </c>
      <c r="I2621" s="41" t="str">
        <f t="shared" si="215"/>
        <v>#00000426</v>
      </c>
      <c r="J2621" s="41">
        <f t="shared" si="216"/>
        <v>9</v>
      </c>
      <c r="K2621" s="41" t="str">
        <f t="shared" si="217"/>
        <v xml:space="preserve">‎05‎/‎07‎/‎2016, ‎09‎:‎17‎:‎41 lelia boscolo lelia.boscolo.external@airbus.com 7 €117.44 </v>
      </c>
      <c r="L2621" s="41" t="str">
        <f t="shared" si="218"/>
        <v>‎05‎/‎07‎/‎2016</v>
      </c>
    </row>
    <row r="2622" spans="1:12" ht="15.75" thickBot="1" x14ac:dyDescent="0.3">
      <c r="A2622" s="16" t="s">
        <v>621</v>
      </c>
      <c r="H2622" s="41">
        <f t="shared" si="214"/>
        <v>8</v>
      </c>
      <c r="I2622" s="41" t="str">
        <f t="shared" si="215"/>
        <v/>
      </c>
      <c r="J2622" s="41">
        <f t="shared" si="216"/>
        <v>0</v>
      </c>
      <c r="K2622" s="41" t="str">
        <f t="shared" si="217"/>
        <v>erminée</v>
      </c>
      <c r="L2622" s="41" t="str">
        <f t="shared" si="218"/>
        <v/>
      </c>
    </row>
    <row r="2623" spans="1:12" ht="15.75" thickBot="1" x14ac:dyDescent="0.3">
      <c r="A2623" s="17" t="s">
        <v>1186</v>
      </c>
      <c r="H2623" s="41">
        <f t="shared" si="214"/>
        <v>93</v>
      </c>
      <c r="I2623" s="41" t="str">
        <f t="shared" si="215"/>
        <v>#00000425</v>
      </c>
      <c r="J2623" s="41">
        <f t="shared" si="216"/>
        <v>9</v>
      </c>
      <c r="K2623" s="41" t="str">
        <f t="shared" si="217"/>
        <v xml:space="preserve">‎04‎/‎07‎/‎2016, ‎17‎:‎13‎:‎30 cedric reixach cedric.reixach@actemium.com 1 €18.87 </v>
      </c>
      <c r="L2623" s="41" t="str">
        <f t="shared" si="218"/>
        <v>‎04‎/‎07‎/‎2016</v>
      </c>
    </row>
    <row r="2624" spans="1:12" ht="15.75" thickBot="1" x14ac:dyDescent="0.3">
      <c r="A2624" s="16" t="s">
        <v>621</v>
      </c>
      <c r="H2624" s="41">
        <f t="shared" si="214"/>
        <v>8</v>
      </c>
      <c r="I2624" s="41" t="str">
        <f t="shared" si="215"/>
        <v/>
      </c>
      <c r="J2624" s="41">
        <f t="shared" si="216"/>
        <v>0</v>
      </c>
      <c r="K2624" s="41" t="str">
        <f t="shared" si="217"/>
        <v>erminée</v>
      </c>
      <c r="L2624" s="41" t="str">
        <f t="shared" si="218"/>
        <v/>
      </c>
    </row>
    <row r="2625" spans="1:12" ht="15.75" thickBot="1" x14ac:dyDescent="0.3">
      <c r="A2625" s="17" t="s">
        <v>1187</v>
      </c>
      <c r="H2625" s="41">
        <f t="shared" si="214"/>
        <v>92</v>
      </c>
      <c r="I2625" s="41" t="str">
        <f t="shared" si="215"/>
        <v>#00000424</v>
      </c>
      <c r="J2625" s="41">
        <f t="shared" si="216"/>
        <v>9</v>
      </c>
      <c r="K2625" s="41" t="str">
        <f t="shared" si="217"/>
        <v xml:space="preserve">‎03‎/‎07‎/‎2016, ‎20‎:‎12‎:‎36 julien paumard julien.paumard@actemium.com 2 €0.00 </v>
      </c>
      <c r="L2625" s="41" t="str">
        <f t="shared" si="218"/>
        <v>‎03‎/‎07‎/‎2016</v>
      </c>
    </row>
    <row r="2626" spans="1:12" ht="15.75" thickBot="1" x14ac:dyDescent="0.3">
      <c r="A2626" s="16" t="s">
        <v>621</v>
      </c>
      <c r="H2626" s="41">
        <f t="shared" si="214"/>
        <v>8</v>
      </c>
      <c r="I2626" s="41" t="str">
        <f t="shared" si="215"/>
        <v/>
      </c>
      <c r="J2626" s="41">
        <f t="shared" si="216"/>
        <v>0</v>
      </c>
      <c r="K2626" s="41" t="str">
        <f t="shared" si="217"/>
        <v>erminée</v>
      </c>
      <c r="L2626" s="41" t="str">
        <f t="shared" si="218"/>
        <v/>
      </c>
    </row>
    <row r="2627" spans="1:12" ht="15.75" thickBot="1" x14ac:dyDescent="0.3">
      <c r="A2627" s="17" t="s">
        <v>1188</v>
      </c>
      <c r="H2627" s="41">
        <f t="shared" si="214"/>
        <v>88</v>
      </c>
      <c r="I2627" s="41" t="str">
        <f t="shared" si="215"/>
        <v>#00000423</v>
      </c>
      <c r="J2627" s="41">
        <f t="shared" si="216"/>
        <v>9</v>
      </c>
      <c r="K2627" s="41" t="str">
        <f t="shared" si="217"/>
        <v xml:space="preserve">‎01‎/‎07‎/‎2016, ‎15‎:‎36‎:‎13 KARINE BEDON karine.bedon@actemium.com 1 €0.00 </v>
      </c>
      <c r="L2627" s="41" t="str">
        <f t="shared" si="218"/>
        <v>‎01‎/‎07‎/‎2016</v>
      </c>
    </row>
    <row r="2628" spans="1:12" ht="15.75" thickBot="1" x14ac:dyDescent="0.3">
      <c r="A2628" s="16" t="s">
        <v>621</v>
      </c>
      <c r="H2628" s="41">
        <f t="shared" si="214"/>
        <v>8</v>
      </c>
      <c r="I2628" s="41" t="str">
        <f t="shared" si="215"/>
        <v/>
      </c>
      <c r="J2628" s="41">
        <f t="shared" si="216"/>
        <v>0</v>
      </c>
      <c r="K2628" s="41" t="str">
        <f t="shared" si="217"/>
        <v>erminée</v>
      </c>
      <c r="L2628" s="41" t="str">
        <f t="shared" si="218"/>
        <v/>
      </c>
    </row>
    <row r="2629" spans="1:12" ht="15.75" thickBot="1" x14ac:dyDescent="0.3">
      <c r="A2629" s="17" t="s">
        <v>1189</v>
      </c>
      <c r="H2629" s="41">
        <f t="shared" si="214"/>
        <v>93</v>
      </c>
      <c r="I2629" s="41" t="str">
        <f t="shared" si="215"/>
        <v>#00000422</v>
      </c>
      <c r="J2629" s="41">
        <f t="shared" si="216"/>
        <v>9</v>
      </c>
      <c r="K2629" s="41" t="str">
        <f t="shared" si="217"/>
        <v xml:space="preserve">‎30‎/‎06‎/‎2016, ‎11‎:‎47‎:‎55 mathias hereau mathias.hereau@actemium.com 1 €44.52 </v>
      </c>
      <c r="L2629" s="41" t="str">
        <f t="shared" si="218"/>
        <v>‎30‎/‎06‎/‎2016</v>
      </c>
    </row>
    <row r="2630" spans="1:12" ht="15.75" thickBot="1" x14ac:dyDescent="0.3">
      <c r="A2630" s="16" t="s">
        <v>621</v>
      </c>
      <c r="H2630" s="41">
        <f t="shared" si="214"/>
        <v>8</v>
      </c>
      <c r="I2630" s="41" t="str">
        <f t="shared" si="215"/>
        <v/>
      </c>
      <c r="J2630" s="41">
        <f t="shared" si="216"/>
        <v>0</v>
      </c>
      <c r="K2630" s="41" t="str">
        <f t="shared" si="217"/>
        <v>erminée</v>
      </c>
      <c r="L2630" s="41" t="str">
        <f t="shared" si="218"/>
        <v/>
      </c>
    </row>
    <row r="2631" spans="1:12" ht="15.75" thickBot="1" x14ac:dyDescent="0.3">
      <c r="A2631" s="17" t="s">
        <v>1190</v>
      </c>
      <c r="H2631" s="41">
        <f t="shared" si="214"/>
        <v>92</v>
      </c>
      <c r="I2631" s="41" t="str">
        <f t="shared" si="215"/>
        <v>#00000421</v>
      </c>
      <c r="J2631" s="41">
        <f t="shared" si="216"/>
        <v>9</v>
      </c>
      <c r="K2631" s="41" t="str">
        <f t="shared" si="217"/>
        <v xml:space="preserve">‎30‎/‎06‎/‎2016, ‎10‎:‎05‎:‎18 mathias hereau mathias.hereau@actemium.com 1 €2.30 </v>
      </c>
      <c r="L2631" s="41" t="str">
        <f t="shared" si="218"/>
        <v>‎30‎/‎06‎/‎2016</v>
      </c>
    </row>
    <row r="2632" spans="1:12" ht="15.75" thickBot="1" x14ac:dyDescent="0.3">
      <c r="A2632" s="16" t="s">
        <v>621</v>
      </c>
      <c r="H2632" s="41">
        <f t="shared" si="214"/>
        <v>8</v>
      </c>
      <c r="I2632" s="41" t="str">
        <f t="shared" si="215"/>
        <v/>
      </c>
      <c r="J2632" s="41">
        <f t="shared" si="216"/>
        <v>0</v>
      </c>
      <c r="K2632" s="41" t="str">
        <f t="shared" si="217"/>
        <v>erminée</v>
      </c>
      <c r="L2632" s="41" t="str">
        <f t="shared" si="218"/>
        <v/>
      </c>
    </row>
    <row r="2633" spans="1:12" ht="15.75" thickBot="1" x14ac:dyDescent="0.3">
      <c r="A2633" s="17" t="s">
        <v>1191</v>
      </c>
      <c r="H2633" s="41">
        <f t="shared" si="214"/>
        <v>93</v>
      </c>
      <c r="I2633" s="41" t="str">
        <f t="shared" si="215"/>
        <v>#00000420</v>
      </c>
      <c r="J2633" s="41">
        <f t="shared" si="216"/>
        <v>9</v>
      </c>
      <c r="K2633" s="41" t="str">
        <f t="shared" si="217"/>
        <v xml:space="preserve">‎29‎/‎06‎/‎2016, ‎15‎:‎41‎:‎40 Ali ENNAFII ALI.ENNAFII@VINCI-ENERGIES.NET 1 €45.67 </v>
      </c>
      <c r="L2633" s="41" t="str">
        <f t="shared" si="218"/>
        <v>‎29‎/‎06‎/‎2016</v>
      </c>
    </row>
    <row r="2634" spans="1:12" ht="15.75" thickBot="1" x14ac:dyDescent="0.3">
      <c r="A2634" s="16" t="s">
        <v>621</v>
      </c>
      <c r="H2634" s="41">
        <f t="shared" si="214"/>
        <v>8</v>
      </c>
      <c r="I2634" s="41" t="str">
        <f t="shared" si="215"/>
        <v/>
      </c>
      <c r="J2634" s="41">
        <f t="shared" si="216"/>
        <v>0</v>
      </c>
      <c r="K2634" s="41" t="str">
        <f t="shared" si="217"/>
        <v>erminée</v>
      </c>
      <c r="L2634" s="41" t="str">
        <f t="shared" si="218"/>
        <v/>
      </c>
    </row>
    <row r="2635" spans="1:12" ht="15.75" thickBot="1" x14ac:dyDescent="0.3">
      <c r="A2635" s="17" t="s">
        <v>1192</v>
      </c>
      <c r="H2635" s="41">
        <f t="shared" si="214"/>
        <v>93</v>
      </c>
      <c r="I2635" s="41" t="str">
        <f t="shared" si="215"/>
        <v>#00000419</v>
      </c>
      <c r="J2635" s="41">
        <f t="shared" si="216"/>
        <v>9</v>
      </c>
      <c r="K2635" s="41" t="str">
        <f t="shared" si="217"/>
        <v xml:space="preserve">‎29‎/‎06‎/‎2016, ‎13‎:‎21‎:‎43 romain vergnes romain.vergnes@actemium.com 3 €65.54 </v>
      </c>
      <c r="L2635" s="41" t="str">
        <f t="shared" si="218"/>
        <v>‎29‎/‎06‎/‎2016</v>
      </c>
    </row>
    <row r="2636" spans="1:12" ht="15.75" thickBot="1" x14ac:dyDescent="0.3">
      <c r="A2636" s="16" t="s">
        <v>621</v>
      </c>
      <c r="H2636" s="41">
        <f t="shared" si="214"/>
        <v>8</v>
      </c>
      <c r="I2636" s="41" t="str">
        <f t="shared" si="215"/>
        <v/>
      </c>
      <c r="J2636" s="41">
        <f t="shared" si="216"/>
        <v>0</v>
      </c>
      <c r="K2636" s="41" t="str">
        <f t="shared" si="217"/>
        <v>erminée</v>
      </c>
      <c r="L2636" s="41" t="str">
        <f t="shared" si="218"/>
        <v/>
      </c>
    </row>
    <row r="2637" spans="1:12" ht="15.75" thickBot="1" x14ac:dyDescent="0.3">
      <c r="A2637" s="17" t="s">
        <v>1193</v>
      </c>
      <c r="H2637" s="41">
        <f t="shared" si="214"/>
        <v>99</v>
      </c>
      <c r="I2637" s="41" t="str">
        <f t="shared" si="215"/>
        <v>#00000418</v>
      </c>
      <c r="J2637" s="41">
        <f t="shared" si="216"/>
        <v>9</v>
      </c>
      <c r="K2637" s="41" t="str">
        <f t="shared" si="217"/>
        <v xml:space="preserve">‎28‎/‎06‎/‎2016, ‎16‎:‎42‎:‎44 MAthieu Cantonnet mathieu.cantonnet@actemium.com 1 €39.68 </v>
      </c>
      <c r="L2637" s="41" t="str">
        <f t="shared" si="218"/>
        <v>‎28‎/‎06‎/‎2016</v>
      </c>
    </row>
    <row r="2638" spans="1:12" ht="15.75" thickBot="1" x14ac:dyDescent="0.3">
      <c r="A2638" s="16" t="s">
        <v>621</v>
      </c>
      <c r="H2638" s="41">
        <f t="shared" si="214"/>
        <v>8</v>
      </c>
      <c r="I2638" s="41" t="str">
        <f t="shared" si="215"/>
        <v/>
      </c>
      <c r="J2638" s="41">
        <f t="shared" si="216"/>
        <v>0</v>
      </c>
      <c r="K2638" s="41" t="str">
        <f t="shared" si="217"/>
        <v>erminée</v>
      </c>
      <c r="L2638" s="41" t="str">
        <f t="shared" si="218"/>
        <v/>
      </c>
    </row>
    <row r="2639" spans="1:12" ht="15.75" thickBot="1" x14ac:dyDescent="0.3">
      <c r="A2639" s="17" t="s">
        <v>1194</v>
      </c>
      <c r="H2639" s="41">
        <f t="shared" si="214"/>
        <v>95</v>
      </c>
      <c r="I2639" s="41" t="str">
        <f t="shared" si="215"/>
        <v>#00000417</v>
      </c>
      <c r="J2639" s="41">
        <f t="shared" si="216"/>
        <v>9</v>
      </c>
      <c r="K2639" s="41" t="str">
        <f t="shared" si="217"/>
        <v xml:space="preserve">‎28‎/‎06‎/‎2016, ‎16‎:‎25‎:‎35 jean luc Granier jean-luc.granier@merial.com 1 €39.68 </v>
      </c>
      <c r="L2639" s="41" t="str">
        <f t="shared" si="218"/>
        <v>‎28‎/‎06‎/‎2016</v>
      </c>
    </row>
    <row r="2640" spans="1:12" ht="15.75" thickBot="1" x14ac:dyDescent="0.3">
      <c r="A2640" s="16" t="s">
        <v>621</v>
      </c>
      <c r="H2640" s="41">
        <f t="shared" si="214"/>
        <v>8</v>
      </c>
      <c r="I2640" s="41" t="str">
        <f t="shared" si="215"/>
        <v/>
      </c>
      <c r="J2640" s="41">
        <f t="shared" si="216"/>
        <v>0</v>
      </c>
      <c r="K2640" s="41" t="str">
        <f t="shared" si="217"/>
        <v>erminée</v>
      </c>
      <c r="L2640" s="41" t="str">
        <f t="shared" si="218"/>
        <v/>
      </c>
    </row>
    <row r="2641" spans="1:12" ht="15.75" thickBot="1" x14ac:dyDescent="0.3">
      <c r="A2641" s="17" t="s">
        <v>1195</v>
      </c>
      <c r="H2641" s="41">
        <f t="shared" si="214"/>
        <v>93</v>
      </c>
      <c r="I2641" s="41" t="str">
        <f t="shared" si="215"/>
        <v>#00000416</v>
      </c>
      <c r="J2641" s="41">
        <f t="shared" si="216"/>
        <v>9</v>
      </c>
      <c r="K2641" s="41" t="str">
        <f t="shared" si="217"/>
        <v xml:space="preserve">‎28‎/‎06‎/‎2016, ‎14‎:‎19‎:‎40 Thibault GARCIA jean-luc.granier@merial.com 3 €0.00 </v>
      </c>
      <c r="L2641" s="41" t="str">
        <f t="shared" si="218"/>
        <v>‎28‎/‎06‎/‎2016</v>
      </c>
    </row>
    <row r="2642" spans="1:12" ht="15.75" thickBot="1" x14ac:dyDescent="0.3">
      <c r="A2642" s="16" t="s">
        <v>621</v>
      </c>
      <c r="H2642" s="41">
        <f t="shared" si="214"/>
        <v>8</v>
      </c>
      <c r="I2642" s="41" t="str">
        <f t="shared" si="215"/>
        <v/>
      </c>
      <c r="J2642" s="41">
        <f t="shared" si="216"/>
        <v>0</v>
      </c>
      <c r="K2642" s="41" t="str">
        <f t="shared" si="217"/>
        <v>erminée</v>
      </c>
      <c r="L2642" s="41" t="str">
        <f t="shared" si="218"/>
        <v/>
      </c>
    </row>
    <row r="2643" spans="1:12" ht="15.75" thickBot="1" x14ac:dyDescent="0.3">
      <c r="A2643" s="17" t="s">
        <v>1196</v>
      </c>
      <c r="H2643" s="41">
        <f t="shared" si="214"/>
        <v>96</v>
      </c>
      <c r="I2643" s="41" t="str">
        <f t="shared" si="215"/>
        <v>#00000415</v>
      </c>
      <c r="J2643" s="41">
        <f t="shared" si="216"/>
        <v>9</v>
      </c>
      <c r="K2643" s="41" t="str">
        <f t="shared" si="217"/>
        <v xml:space="preserve">‎27‎/‎06‎/‎2016, ‎15‎:‎28‎:‎35 CODEVELLE Alexis alexis.codevelle@actemium.com 3 €0.00 </v>
      </c>
      <c r="L2643" s="41" t="str">
        <f t="shared" si="218"/>
        <v>‎27‎/‎06‎/‎2016</v>
      </c>
    </row>
    <row r="2644" spans="1:12" ht="15.75" thickBot="1" x14ac:dyDescent="0.3">
      <c r="A2644" s="16" t="s">
        <v>621</v>
      </c>
      <c r="H2644" s="41">
        <f t="shared" si="214"/>
        <v>8</v>
      </c>
      <c r="I2644" s="41" t="str">
        <f t="shared" si="215"/>
        <v/>
      </c>
      <c r="J2644" s="41">
        <f t="shared" si="216"/>
        <v>0</v>
      </c>
      <c r="K2644" s="41" t="str">
        <f t="shared" si="217"/>
        <v>erminée</v>
      </c>
      <c r="L2644" s="41" t="str">
        <f t="shared" si="218"/>
        <v/>
      </c>
    </row>
    <row r="2645" spans="1:12" ht="15.75" thickBot="1" x14ac:dyDescent="0.3">
      <c r="A2645" s="17" t="s">
        <v>1197</v>
      </c>
      <c r="H2645" s="41">
        <f t="shared" si="214"/>
        <v>87</v>
      </c>
      <c r="I2645" s="41" t="str">
        <f t="shared" si="215"/>
        <v>#00000414</v>
      </c>
      <c r="J2645" s="41">
        <f t="shared" si="216"/>
        <v>9</v>
      </c>
      <c r="K2645" s="41" t="str">
        <f t="shared" si="217"/>
        <v xml:space="preserve">‎27‎/‎06‎/‎2016, ‎15‎:‎27‎:‎58 Marc Detraz marc.detraz@actemium.com 1 €12.90 </v>
      </c>
      <c r="L2645" s="41" t="str">
        <f t="shared" si="218"/>
        <v>‎27‎/‎06‎/‎2016</v>
      </c>
    </row>
    <row r="2646" spans="1:12" ht="15.75" thickBot="1" x14ac:dyDescent="0.3">
      <c r="A2646" s="16" t="s">
        <v>621</v>
      </c>
      <c r="H2646" s="41">
        <f t="shared" si="214"/>
        <v>8</v>
      </c>
      <c r="I2646" s="41" t="str">
        <f t="shared" si="215"/>
        <v/>
      </c>
      <c r="J2646" s="41">
        <f t="shared" si="216"/>
        <v>0</v>
      </c>
      <c r="K2646" s="41" t="str">
        <f t="shared" si="217"/>
        <v>erminée</v>
      </c>
      <c r="L2646" s="41" t="str">
        <f t="shared" si="218"/>
        <v/>
      </c>
    </row>
    <row r="2647" spans="1:12" ht="15.75" thickBot="1" x14ac:dyDescent="0.3">
      <c r="A2647" s="17" t="s">
        <v>1198</v>
      </c>
      <c r="H2647" s="41">
        <f t="shared" si="214"/>
        <v>90</v>
      </c>
      <c r="I2647" s="41" t="str">
        <f t="shared" si="215"/>
        <v>#00000413</v>
      </c>
      <c r="J2647" s="41">
        <f t="shared" si="216"/>
        <v>9</v>
      </c>
      <c r="K2647" s="41" t="str">
        <f t="shared" si="217"/>
        <v xml:space="preserve">‎27‎/‎06‎/‎2016, ‎14‎:‎39‎:‎48 pascal garcia pascal.garcia@pioneer.com 2 €18.49 </v>
      </c>
      <c r="L2647" s="41" t="str">
        <f t="shared" si="218"/>
        <v>‎27‎/‎06‎/‎2016</v>
      </c>
    </row>
    <row r="2648" spans="1:12" ht="15.75" thickBot="1" x14ac:dyDescent="0.3">
      <c r="A2648" s="16" t="s">
        <v>621</v>
      </c>
      <c r="H2648" s="41">
        <f t="shared" si="214"/>
        <v>8</v>
      </c>
      <c r="I2648" s="41" t="str">
        <f t="shared" si="215"/>
        <v/>
      </c>
      <c r="J2648" s="41">
        <f t="shared" si="216"/>
        <v>0</v>
      </c>
      <c r="K2648" s="41" t="str">
        <f t="shared" si="217"/>
        <v>erminée</v>
      </c>
      <c r="L2648" s="41" t="str">
        <f t="shared" si="218"/>
        <v/>
      </c>
    </row>
    <row r="2649" spans="1:12" ht="15.75" thickBot="1" x14ac:dyDescent="0.3">
      <c r="A2649" s="17" t="s">
        <v>1199</v>
      </c>
      <c r="H2649" s="41">
        <f t="shared" si="214"/>
        <v>93</v>
      </c>
      <c r="I2649" s="41" t="str">
        <f t="shared" si="215"/>
        <v>#00000412</v>
      </c>
      <c r="J2649" s="41">
        <f t="shared" si="216"/>
        <v>9</v>
      </c>
      <c r="K2649" s="41" t="str">
        <f t="shared" si="217"/>
        <v xml:space="preserve">‎27‎/‎06‎/‎2016, ‎09‎:‎36‎:‎36 Romain VERGNES romain.vergnes@actemium.com 1 €37.00 </v>
      </c>
      <c r="L2649" s="41" t="str">
        <f t="shared" si="218"/>
        <v>‎27‎/‎06‎/‎2016</v>
      </c>
    </row>
    <row r="2650" spans="1:12" ht="15.75" thickBot="1" x14ac:dyDescent="0.3">
      <c r="A2650" s="16" t="s">
        <v>621</v>
      </c>
      <c r="H2650" s="41">
        <f t="shared" si="214"/>
        <v>8</v>
      </c>
      <c r="I2650" s="41" t="str">
        <f t="shared" si="215"/>
        <v/>
      </c>
      <c r="J2650" s="41">
        <f t="shared" si="216"/>
        <v>0</v>
      </c>
      <c r="K2650" s="41" t="str">
        <f t="shared" si="217"/>
        <v>erminée</v>
      </c>
      <c r="L2650" s="41" t="str">
        <f t="shared" si="218"/>
        <v/>
      </c>
    </row>
    <row r="2651" spans="1:12" ht="15.75" thickBot="1" x14ac:dyDescent="0.3">
      <c r="A2651" s="17" t="s">
        <v>1200</v>
      </c>
      <c r="H2651" s="41">
        <f t="shared" si="214"/>
        <v>94</v>
      </c>
      <c r="I2651" s="41" t="str">
        <f t="shared" si="215"/>
        <v>#00000411</v>
      </c>
      <c r="J2651" s="41">
        <f t="shared" si="216"/>
        <v>9</v>
      </c>
      <c r="K2651" s="41" t="str">
        <f t="shared" si="217"/>
        <v xml:space="preserve">‎24‎/‎06‎/‎2016, ‎14‎:‎18‎:‎01 Vincent PASCAL vincent.pascal@actemium.com 2 €396.60 </v>
      </c>
      <c r="L2651" s="41" t="str">
        <f t="shared" si="218"/>
        <v>‎24‎/‎06‎/‎2016</v>
      </c>
    </row>
    <row r="2652" spans="1:12" ht="15.75" thickBot="1" x14ac:dyDescent="0.3">
      <c r="A2652" s="16" t="s">
        <v>621</v>
      </c>
      <c r="H2652" s="41">
        <f t="shared" ref="H2652:H2715" si="219">LEN(A2652)</f>
        <v>8</v>
      </c>
      <c r="I2652" s="41" t="str">
        <f t="shared" ref="I2652:I2715" si="220">IFERROR(MID(A2652,1,FIND(" ",A2652,1)-1),"")</f>
        <v/>
      </c>
      <c r="J2652" s="41">
        <f t="shared" ref="J2652:J2715" si="221">LEN(I2652)</f>
        <v>0</v>
      </c>
      <c r="K2652" s="41" t="str">
        <f t="shared" ref="K2652:K2715" si="222">RIGHT(A2652,H2652-J2652-1)</f>
        <v>erminée</v>
      </c>
      <c r="L2652" s="41" t="str">
        <f t="shared" ref="L2652:L2715" si="223">IFERROR(MID(K2652,1,FIND(",",K2652,1)-1),"")</f>
        <v/>
      </c>
    </row>
    <row r="2653" spans="1:12" ht="15.75" thickBot="1" x14ac:dyDescent="0.3">
      <c r="A2653" s="17" t="s">
        <v>1201</v>
      </c>
      <c r="H2653" s="41">
        <f t="shared" si="219"/>
        <v>96</v>
      </c>
      <c r="I2653" s="41" t="str">
        <f t="shared" si="220"/>
        <v>#00000410</v>
      </c>
      <c r="J2653" s="41">
        <f t="shared" si="221"/>
        <v>9</v>
      </c>
      <c r="K2653" s="41" t="str">
        <f t="shared" si="222"/>
        <v xml:space="preserve">‎24‎/‎06‎/‎2016, ‎09‎:‎42‎:‎50 stephane mirouze stephane.mirouze@actemium.com 1 €7.36 </v>
      </c>
      <c r="L2653" s="41" t="str">
        <f t="shared" si="223"/>
        <v>‎24‎/‎06‎/‎2016</v>
      </c>
    </row>
    <row r="2654" spans="1:12" ht="15.75" thickBot="1" x14ac:dyDescent="0.3">
      <c r="A2654" s="16" t="s">
        <v>621</v>
      </c>
      <c r="H2654" s="41">
        <f t="shared" si="219"/>
        <v>8</v>
      </c>
      <c r="I2654" s="41" t="str">
        <f t="shared" si="220"/>
        <v/>
      </c>
      <c r="J2654" s="41">
        <f t="shared" si="221"/>
        <v>0</v>
      </c>
      <c r="K2654" s="41" t="str">
        <f t="shared" si="222"/>
        <v>erminée</v>
      </c>
      <c r="L2654" s="41" t="str">
        <f t="shared" si="223"/>
        <v/>
      </c>
    </row>
    <row r="2655" spans="1:12" ht="15.75" thickBot="1" x14ac:dyDescent="0.3">
      <c r="A2655" s="17" t="s">
        <v>1202</v>
      </c>
      <c r="H2655" s="41">
        <f t="shared" si="219"/>
        <v>91</v>
      </c>
      <c r="I2655" s="41" t="str">
        <f t="shared" si="220"/>
        <v>#00000409</v>
      </c>
      <c r="J2655" s="41">
        <f t="shared" si="221"/>
        <v>9</v>
      </c>
      <c r="K2655" s="41" t="str">
        <f t="shared" si="222"/>
        <v xml:space="preserve">‎24‎/‎06‎/‎2016, ‎08‎:‎16‎:‎10 Jean Luc CEBE jean-luc.cebe@actemium.com 1 €23.00 </v>
      </c>
      <c r="L2655" s="41" t="str">
        <f t="shared" si="223"/>
        <v>‎24‎/‎06‎/‎2016</v>
      </c>
    </row>
    <row r="2656" spans="1:12" ht="15.75" thickBot="1" x14ac:dyDescent="0.3">
      <c r="A2656" s="16" t="s">
        <v>621</v>
      </c>
      <c r="H2656" s="41">
        <f t="shared" si="219"/>
        <v>8</v>
      </c>
      <c r="I2656" s="41" t="str">
        <f t="shared" si="220"/>
        <v/>
      </c>
      <c r="J2656" s="41">
        <f t="shared" si="221"/>
        <v>0</v>
      </c>
      <c r="K2656" s="41" t="str">
        <f t="shared" si="222"/>
        <v>erminée</v>
      </c>
      <c r="L2656" s="41" t="str">
        <f t="shared" si="223"/>
        <v/>
      </c>
    </row>
    <row r="2657" spans="1:12" ht="15.75" thickBot="1" x14ac:dyDescent="0.3">
      <c r="A2657" s="17" t="s">
        <v>1203</v>
      </c>
      <c r="H2657" s="41">
        <f t="shared" si="219"/>
        <v>92</v>
      </c>
      <c r="I2657" s="41" t="str">
        <f t="shared" si="220"/>
        <v>#00000408</v>
      </c>
      <c r="J2657" s="41">
        <f t="shared" si="221"/>
        <v>9</v>
      </c>
      <c r="K2657" s="41" t="str">
        <f t="shared" si="222"/>
        <v xml:space="preserve">‎24‎/‎06‎/‎2016, ‎08‎:‎15‎:‎03 jean luc CEBE jean-luc.cebe@actemium.com 1 €188.70 </v>
      </c>
      <c r="L2657" s="41" t="str">
        <f t="shared" si="223"/>
        <v>‎24‎/‎06‎/‎2016</v>
      </c>
    </row>
    <row r="2658" spans="1:12" ht="15.75" thickBot="1" x14ac:dyDescent="0.3">
      <c r="A2658" s="16" t="s">
        <v>621</v>
      </c>
      <c r="H2658" s="41">
        <f t="shared" si="219"/>
        <v>8</v>
      </c>
      <c r="I2658" s="41" t="str">
        <f t="shared" si="220"/>
        <v/>
      </c>
      <c r="J2658" s="41">
        <f t="shared" si="221"/>
        <v>0</v>
      </c>
      <c r="K2658" s="41" t="str">
        <f t="shared" si="222"/>
        <v>erminée</v>
      </c>
      <c r="L2658" s="41" t="str">
        <f t="shared" si="223"/>
        <v/>
      </c>
    </row>
    <row r="2659" spans="1:12" ht="15.75" thickBot="1" x14ac:dyDescent="0.3">
      <c r="A2659" s="17" t="s">
        <v>1204</v>
      </c>
      <c r="H2659" s="41">
        <f t="shared" si="219"/>
        <v>95</v>
      </c>
      <c r="I2659" s="41" t="str">
        <f t="shared" si="220"/>
        <v>#00000407</v>
      </c>
      <c r="J2659" s="41">
        <f t="shared" si="221"/>
        <v>9</v>
      </c>
      <c r="K2659" s="41" t="str">
        <f t="shared" si="222"/>
        <v xml:space="preserve">‎22‎/‎06‎/‎2016, ‎08‎:‎00‎:‎25 alexis tamowski alexis.tamowski@actemium.com 2 €43.94 </v>
      </c>
      <c r="L2659" s="41" t="str">
        <f t="shared" si="223"/>
        <v>‎22‎/‎06‎/‎2016</v>
      </c>
    </row>
    <row r="2660" spans="1:12" ht="15.75" thickBot="1" x14ac:dyDescent="0.3">
      <c r="A2660" s="16" t="s">
        <v>621</v>
      </c>
      <c r="H2660" s="41">
        <f t="shared" si="219"/>
        <v>8</v>
      </c>
      <c r="I2660" s="41" t="str">
        <f t="shared" si="220"/>
        <v/>
      </c>
      <c r="J2660" s="41">
        <f t="shared" si="221"/>
        <v>0</v>
      </c>
      <c r="K2660" s="41" t="str">
        <f t="shared" si="222"/>
        <v>erminée</v>
      </c>
      <c r="L2660" s="41" t="str">
        <f t="shared" si="223"/>
        <v/>
      </c>
    </row>
    <row r="2661" spans="1:12" ht="15.75" thickBot="1" x14ac:dyDescent="0.3">
      <c r="A2661" s="17" t="s">
        <v>1205</v>
      </c>
      <c r="H2661" s="41">
        <f t="shared" si="219"/>
        <v>95</v>
      </c>
      <c r="I2661" s="41" t="str">
        <f t="shared" si="220"/>
        <v>#00000406</v>
      </c>
      <c r="J2661" s="41">
        <f t="shared" si="221"/>
        <v>9</v>
      </c>
      <c r="K2661" s="41" t="str">
        <f t="shared" si="222"/>
        <v xml:space="preserve">‎20‎/‎06‎/‎2016, ‎17‎:‎43‎:‎15 vincent davantes vincent.davantes@gmail.com 5 €100.14 </v>
      </c>
      <c r="L2661" s="41" t="str">
        <f t="shared" si="223"/>
        <v>‎20‎/‎06‎/‎2016</v>
      </c>
    </row>
    <row r="2662" spans="1:12" ht="15.75" thickBot="1" x14ac:dyDescent="0.3">
      <c r="A2662" s="16" t="s">
        <v>621</v>
      </c>
      <c r="H2662" s="41">
        <f t="shared" si="219"/>
        <v>8</v>
      </c>
      <c r="I2662" s="41" t="str">
        <f t="shared" si="220"/>
        <v/>
      </c>
      <c r="J2662" s="41">
        <f t="shared" si="221"/>
        <v>0</v>
      </c>
      <c r="K2662" s="41" t="str">
        <f t="shared" si="222"/>
        <v>erminée</v>
      </c>
      <c r="L2662" s="41" t="str">
        <f t="shared" si="223"/>
        <v/>
      </c>
    </row>
    <row r="2663" spans="1:12" ht="15.75" thickBot="1" x14ac:dyDescent="0.3">
      <c r="A2663" s="17" t="s">
        <v>1206</v>
      </c>
      <c r="H2663" s="41">
        <f t="shared" si="219"/>
        <v>93</v>
      </c>
      <c r="I2663" s="41" t="str">
        <f t="shared" si="220"/>
        <v>#00000405</v>
      </c>
      <c r="J2663" s="41">
        <f t="shared" si="221"/>
        <v>9</v>
      </c>
      <c r="K2663" s="41" t="str">
        <f t="shared" si="222"/>
        <v xml:space="preserve">‎16‎/‎06‎/‎2016, ‎16‎:‎10‎:‎46 CEDRIC REIXACH cedric.reixach@actemium.com 3 €67.25 </v>
      </c>
      <c r="L2663" s="41" t="str">
        <f t="shared" si="223"/>
        <v>‎16‎/‎06‎/‎2016</v>
      </c>
    </row>
    <row r="2664" spans="1:12" ht="15.75" thickBot="1" x14ac:dyDescent="0.3">
      <c r="A2664" s="16" t="s">
        <v>621</v>
      </c>
      <c r="H2664" s="41">
        <f t="shared" si="219"/>
        <v>8</v>
      </c>
      <c r="I2664" s="41" t="str">
        <f t="shared" si="220"/>
        <v/>
      </c>
      <c r="J2664" s="41">
        <f t="shared" si="221"/>
        <v>0</v>
      </c>
      <c r="K2664" s="41" t="str">
        <f t="shared" si="222"/>
        <v>erminée</v>
      </c>
      <c r="L2664" s="41" t="str">
        <f t="shared" si="223"/>
        <v/>
      </c>
    </row>
    <row r="2665" spans="1:12" ht="15.75" thickBot="1" x14ac:dyDescent="0.3">
      <c r="A2665" s="17" t="s">
        <v>1207</v>
      </c>
      <c r="H2665" s="41">
        <f t="shared" si="219"/>
        <v>89</v>
      </c>
      <c r="I2665" s="41" t="str">
        <f t="shared" si="220"/>
        <v>#00000404</v>
      </c>
      <c r="J2665" s="41">
        <f t="shared" si="221"/>
        <v>9</v>
      </c>
      <c r="K2665" s="41" t="str">
        <f t="shared" si="222"/>
        <v xml:space="preserve">‎15‎/‎06‎/‎2016, ‎17‎:‎40‎:‎00 pascal garcia pascal.garcia@pioneer.com 3 €0.00 </v>
      </c>
      <c r="L2665" s="41" t="str">
        <f t="shared" si="223"/>
        <v>‎15‎/‎06‎/‎2016</v>
      </c>
    </row>
    <row r="2666" spans="1:12" ht="15.75" thickBot="1" x14ac:dyDescent="0.3">
      <c r="A2666" s="16" t="s">
        <v>621</v>
      </c>
      <c r="H2666" s="41">
        <f t="shared" si="219"/>
        <v>8</v>
      </c>
      <c r="I2666" s="41" t="str">
        <f t="shared" si="220"/>
        <v/>
      </c>
      <c r="J2666" s="41">
        <f t="shared" si="221"/>
        <v>0</v>
      </c>
      <c r="K2666" s="41" t="str">
        <f t="shared" si="222"/>
        <v>erminée</v>
      </c>
      <c r="L2666" s="41" t="str">
        <f t="shared" si="223"/>
        <v/>
      </c>
    </row>
    <row r="2667" spans="1:12" ht="15.75" thickBot="1" x14ac:dyDescent="0.3">
      <c r="A2667" s="17" t="s">
        <v>1208</v>
      </c>
      <c r="H2667" s="41">
        <f t="shared" si="219"/>
        <v>93</v>
      </c>
      <c r="I2667" s="41" t="str">
        <f t="shared" si="220"/>
        <v>#00000403</v>
      </c>
      <c r="J2667" s="41">
        <f t="shared" si="221"/>
        <v>9</v>
      </c>
      <c r="K2667" s="41" t="str">
        <f t="shared" si="222"/>
        <v xml:space="preserve">‎15‎/‎06‎/‎2016, ‎14‎:‎03‎:‎46 julien paumard julien.paumard@actemium.com 1 €71.52 </v>
      </c>
      <c r="L2667" s="41" t="str">
        <f t="shared" si="223"/>
        <v>‎15‎/‎06‎/‎2016</v>
      </c>
    </row>
    <row r="2668" spans="1:12" ht="15.75" thickBot="1" x14ac:dyDescent="0.3">
      <c r="A2668" s="16" t="s">
        <v>621</v>
      </c>
      <c r="H2668" s="41">
        <f t="shared" si="219"/>
        <v>8</v>
      </c>
      <c r="I2668" s="41" t="str">
        <f t="shared" si="220"/>
        <v/>
      </c>
      <c r="J2668" s="41">
        <f t="shared" si="221"/>
        <v>0</v>
      </c>
      <c r="K2668" s="41" t="str">
        <f t="shared" si="222"/>
        <v>erminée</v>
      </c>
      <c r="L2668" s="41" t="str">
        <f t="shared" si="223"/>
        <v/>
      </c>
    </row>
    <row r="2669" spans="1:12" ht="15.75" thickBot="1" x14ac:dyDescent="0.3">
      <c r="A2669" s="17" t="s">
        <v>1209</v>
      </c>
      <c r="H2669" s="41">
        <f t="shared" si="219"/>
        <v>99</v>
      </c>
      <c r="I2669" s="41" t="str">
        <f t="shared" si="220"/>
        <v>#00000402</v>
      </c>
      <c r="J2669" s="41">
        <f t="shared" si="221"/>
        <v>9</v>
      </c>
      <c r="K2669" s="41" t="str">
        <f t="shared" si="222"/>
        <v xml:space="preserve">‎15‎/‎06‎/‎2016, ‎08‎:‎39‎:‎27 william stephens william.stephens@cegelec.com 6 €1,582.76 </v>
      </c>
      <c r="L2669" s="41" t="str">
        <f t="shared" si="223"/>
        <v>‎15‎/‎06‎/‎2016</v>
      </c>
    </row>
    <row r="2670" spans="1:12" ht="15.75" thickBot="1" x14ac:dyDescent="0.3">
      <c r="A2670" s="16" t="s">
        <v>621</v>
      </c>
      <c r="H2670" s="41">
        <f t="shared" si="219"/>
        <v>8</v>
      </c>
      <c r="I2670" s="41" t="str">
        <f t="shared" si="220"/>
        <v/>
      </c>
      <c r="J2670" s="41">
        <f t="shared" si="221"/>
        <v>0</v>
      </c>
      <c r="K2670" s="41" t="str">
        <f t="shared" si="222"/>
        <v>erminée</v>
      </c>
      <c r="L2670" s="41" t="str">
        <f t="shared" si="223"/>
        <v/>
      </c>
    </row>
    <row r="2671" spans="1:12" ht="15.75" thickBot="1" x14ac:dyDescent="0.3">
      <c r="A2671" s="17" t="s">
        <v>1210</v>
      </c>
      <c r="H2671" s="41">
        <f t="shared" si="219"/>
        <v>99</v>
      </c>
      <c r="I2671" s="41" t="str">
        <f t="shared" si="220"/>
        <v>#00000401</v>
      </c>
      <c r="J2671" s="41">
        <f t="shared" si="221"/>
        <v>9</v>
      </c>
      <c r="K2671" s="41" t="str">
        <f t="shared" si="222"/>
        <v xml:space="preserve">‎14‎/‎06‎/‎2016, ‎16‎:‎55‎:‎51 Guillaume Lamiaud guillaume.lamiaud@actemium.com 4 €39.68 </v>
      </c>
      <c r="L2671" s="41" t="str">
        <f t="shared" si="223"/>
        <v>‎14‎/‎06‎/‎2016</v>
      </c>
    </row>
    <row r="2672" spans="1:12" ht="15.75" thickBot="1" x14ac:dyDescent="0.3">
      <c r="A2672" s="16" t="s">
        <v>621</v>
      </c>
      <c r="H2672" s="41">
        <f t="shared" si="219"/>
        <v>8</v>
      </c>
      <c r="I2672" s="41" t="str">
        <f t="shared" si="220"/>
        <v/>
      </c>
      <c r="J2672" s="41">
        <f t="shared" si="221"/>
        <v>0</v>
      </c>
      <c r="K2672" s="41" t="str">
        <f t="shared" si="222"/>
        <v>erminée</v>
      </c>
      <c r="L2672" s="41" t="str">
        <f t="shared" si="223"/>
        <v/>
      </c>
    </row>
    <row r="2673" spans="1:12" ht="15.75" thickBot="1" x14ac:dyDescent="0.3">
      <c r="A2673" s="17" t="s">
        <v>1211</v>
      </c>
      <c r="H2673" s="41">
        <f t="shared" si="219"/>
        <v>97</v>
      </c>
      <c r="I2673" s="41" t="str">
        <f t="shared" si="220"/>
        <v>#00000400</v>
      </c>
      <c r="J2673" s="41">
        <f t="shared" si="221"/>
        <v>9</v>
      </c>
      <c r="K2673" s="41" t="str">
        <f t="shared" si="222"/>
        <v xml:space="preserve">‎13‎/‎06‎/‎2016, ‎11‎:‎43‎:‎10 vincent davantes vincent.davantes@actemium.com 2 €47.78 </v>
      </c>
      <c r="L2673" s="41" t="str">
        <f t="shared" si="223"/>
        <v>‎13‎/‎06‎/‎2016</v>
      </c>
    </row>
    <row r="2674" spans="1:12" ht="15.75" thickBot="1" x14ac:dyDescent="0.3">
      <c r="A2674" s="16" t="s">
        <v>621</v>
      </c>
      <c r="H2674" s="41">
        <f t="shared" si="219"/>
        <v>8</v>
      </c>
      <c r="I2674" s="41" t="str">
        <f t="shared" si="220"/>
        <v/>
      </c>
      <c r="J2674" s="41">
        <f t="shared" si="221"/>
        <v>0</v>
      </c>
      <c r="K2674" s="41" t="str">
        <f t="shared" si="222"/>
        <v>erminée</v>
      </c>
      <c r="L2674" s="41" t="str">
        <f t="shared" si="223"/>
        <v/>
      </c>
    </row>
    <row r="2675" spans="1:12" ht="15.75" thickBot="1" x14ac:dyDescent="0.3">
      <c r="A2675" s="17" t="s">
        <v>1212</v>
      </c>
      <c r="H2675" s="41">
        <f t="shared" si="219"/>
        <v>97</v>
      </c>
      <c r="I2675" s="41" t="str">
        <f t="shared" si="220"/>
        <v>#00000398</v>
      </c>
      <c r="J2675" s="41">
        <f t="shared" si="221"/>
        <v>9</v>
      </c>
      <c r="K2675" s="41" t="str">
        <f t="shared" si="222"/>
        <v xml:space="preserve">‎10‎/‎06‎/‎2016, ‎13‎:‎16‎:‎10 lelia boscolo lelia.boscolo.external@airbus.com 1 €0.00 </v>
      </c>
      <c r="L2675" s="41" t="str">
        <f t="shared" si="223"/>
        <v>‎10‎/‎06‎/‎2016</v>
      </c>
    </row>
    <row r="2676" spans="1:12" ht="15.75" thickBot="1" x14ac:dyDescent="0.3">
      <c r="A2676" s="16" t="s">
        <v>621</v>
      </c>
      <c r="H2676" s="41">
        <f t="shared" si="219"/>
        <v>8</v>
      </c>
      <c r="I2676" s="41" t="str">
        <f t="shared" si="220"/>
        <v/>
      </c>
      <c r="J2676" s="41">
        <f t="shared" si="221"/>
        <v>0</v>
      </c>
      <c r="K2676" s="41" t="str">
        <f t="shared" si="222"/>
        <v>erminée</v>
      </c>
      <c r="L2676" s="41" t="str">
        <f t="shared" si="223"/>
        <v/>
      </c>
    </row>
    <row r="2677" spans="1:12" ht="15.75" thickBot="1" x14ac:dyDescent="0.3">
      <c r="A2677" s="17" t="s">
        <v>1213</v>
      </c>
      <c r="H2677" s="41">
        <f t="shared" si="219"/>
        <v>93</v>
      </c>
      <c r="I2677" s="41" t="str">
        <f t="shared" si="220"/>
        <v>#00000395</v>
      </c>
      <c r="J2677" s="41">
        <f t="shared" si="221"/>
        <v>9</v>
      </c>
      <c r="K2677" s="41" t="str">
        <f t="shared" si="222"/>
        <v xml:space="preserve">‎10‎/‎06‎/‎2016, ‎12‎:‎13‎:‎42 julien paumard julien.paumard@actemium.com 1 €35.20 </v>
      </c>
      <c r="L2677" s="41" t="str">
        <f t="shared" si="223"/>
        <v>‎10‎/‎06‎/‎2016</v>
      </c>
    </row>
    <row r="2678" spans="1:12" ht="15.75" thickBot="1" x14ac:dyDescent="0.3">
      <c r="A2678" s="16" t="s">
        <v>621</v>
      </c>
      <c r="H2678" s="41">
        <f t="shared" si="219"/>
        <v>8</v>
      </c>
      <c r="I2678" s="41" t="str">
        <f t="shared" si="220"/>
        <v/>
      </c>
      <c r="J2678" s="41">
        <f t="shared" si="221"/>
        <v>0</v>
      </c>
      <c r="K2678" s="41" t="str">
        <f t="shared" si="222"/>
        <v>erminée</v>
      </c>
      <c r="L2678" s="41" t="str">
        <f t="shared" si="223"/>
        <v/>
      </c>
    </row>
    <row r="2679" spans="1:12" ht="15.75" thickBot="1" x14ac:dyDescent="0.3">
      <c r="A2679" s="17" t="s">
        <v>1214</v>
      </c>
      <c r="H2679" s="41">
        <f t="shared" si="219"/>
        <v>96</v>
      </c>
      <c r="I2679" s="41" t="str">
        <f t="shared" si="220"/>
        <v>#00000392</v>
      </c>
      <c r="J2679" s="41">
        <f t="shared" si="221"/>
        <v>9</v>
      </c>
      <c r="K2679" s="41" t="str">
        <f t="shared" si="222"/>
        <v xml:space="preserve">‎06‎/‎06‎/‎2016, ‎14‎:‎04‎:‎03 STEPHANE RODIER stephane.rodier@actemium.com 7 €682.22 </v>
      </c>
      <c r="L2679" s="41" t="str">
        <f t="shared" si="223"/>
        <v>‎06‎/‎06‎/‎2016</v>
      </c>
    </row>
    <row r="2680" spans="1:12" ht="15.75" thickBot="1" x14ac:dyDescent="0.3">
      <c r="A2680" s="16" t="s">
        <v>621</v>
      </c>
      <c r="H2680" s="41">
        <f t="shared" si="219"/>
        <v>8</v>
      </c>
      <c r="I2680" s="41" t="str">
        <f t="shared" si="220"/>
        <v/>
      </c>
      <c r="J2680" s="41">
        <f t="shared" si="221"/>
        <v>0</v>
      </c>
      <c r="K2680" s="41" t="str">
        <f t="shared" si="222"/>
        <v>erminée</v>
      </c>
      <c r="L2680" s="41" t="str">
        <f t="shared" si="223"/>
        <v/>
      </c>
    </row>
    <row r="2681" spans="1:12" ht="15.75" thickBot="1" x14ac:dyDescent="0.3">
      <c r="A2681" s="17" t="s">
        <v>1215</v>
      </c>
      <c r="H2681" s="41">
        <f t="shared" si="219"/>
        <v>103</v>
      </c>
      <c r="I2681" s="41" t="str">
        <f t="shared" si="220"/>
        <v>#00000391</v>
      </c>
      <c r="J2681" s="41">
        <f t="shared" si="221"/>
        <v>9</v>
      </c>
      <c r="K2681" s="41" t="str">
        <f t="shared" si="222"/>
        <v xml:space="preserve">‎06‎/‎06‎/‎2016, ‎10‎:‎34‎:‎29 Christian Boulanger christian.boulanger@actemium.com 2 €89.37 </v>
      </c>
      <c r="L2681" s="41" t="str">
        <f t="shared" si="223"/>
        <v>‎06‎/‎06‎/‎2016</v>
      </c>
    </row>
    <row r="2682" spans="1:12" ht="15.75" thickBot="1" x14ac:dyDescent="0.3">
      <c r="A2682" s="16" t="s">
        <v>621</v>
      </c>
      <c r="H2682" s="41">
        <f t="shared" si="219"/>
        <v>8</v>
      </c>
      <c r="I2682" s="41" t="str">
        <f t="shared" si="220"/>
        <v/>
      </c>
      <c r="J2682" s="41">
        <f t="shared" si="221"/>
        <v>0</v>
      </c>
      <c r="K2682" s="41" t="str">
        <f t="shared" si="222"/>
        <v>erminée</v>
      </c>
      <c r="L2682" s="41" t="str">
        <f t="shared" si="223"/>
        <v/>
      </c>
    </row>
    <row r="2683" spans="1:12" ht="15.75" thickBot="1" x14ac:dyDescent="0.3">
      <c r="A2683" s="17" t="s">
        <v>1216</v>
      </c>
      <c r="H2683" s="41">
        <f t="shared" si="219"/>
        <v>96</v>
      </c>
      <c r="I2683" s="41" t="str">
        <f t="shared" si="220"/>
        <v>#00000389</v>
      </c>
      <c r="J2683" s="41">
        <f t="shared" si="221"/>
        <v>9</v>
      </c>
      <c r="K2683" s="41" t="str">
        <f t="shared" si="222"/>
        <v xml:space="preserve">‎06‎/‎06‎/‎2016, ‎07‎:‎24‎:‎25 stephane mirouze stephane.mirouze@actemium.com 2 €7.42 </v>
      </c>
      <c r="L2683" s="41" t="str">
        <f t="shared" si="223"/>
        <v>‎06‎/‎06‎/‎2016</v>
      </c>
    </row>
    <row r="2684" spans="1:12" ht="15.75" thickBot="1" x14ac:dyDescent="0.3">
      <c r="A2684" s="16" t="s">
        <v>621</v>
      </c>
      <c r="H2684" s="41">
        <f t="shared" si="219"/>
        <v>8</v>
      </c>
      <c r="I2684" s="41" t="str">
        <f t="shared" si="220"/>
        <v/>
      </c>
      <c r="J2684" s="41">
        <f t="shared" si="221"/>
        <v>0</v>
      </c>
      <c r="K2684" s="41" t="str">
        <f t="shared" si="222"/>
        <v>erminée</v>
      </c>
      <c r="L2684" s="41" t="str">
        <f t="shared" si="223"/>
        <v/>
      </c>
    </row>
    <row r="2685" spans="1:12" ht="15.75" thickBot="1" x14ac:dyDescent="0.3">
      <c r="A2685" s="17" t="s">
        <v>1217</v>
      </c>
      <c r="H2685" s="41">
        <f t="shared" si="219"/>
        <v>92</v>
      </c>
      <c r="I2685" s="41" t="str">
        <f t="shared" si="220"/>
        <v>#00000388</v>
      </c>
      <c r="J2685" s="41">
        <f t="shared" si="221"/>
        <v>9</v>
      </c>
      <c r="K2685" s="41" t="str">
        <f t="shared" si="222"/>
        <v xml:space="preserve">‎03‎/‎06‎/‎2016, ‎16‎:‎13‎:‎00 julien paumard julien.paumard@actemium.com 2 €0.00 </v>
      </c>
      <c r="L2685" s="41" t="str">
        <f t="shared" si="223"/>
        <v>‎03‎/‎06‎/‎2016</v>
      </c>
    </row>
    <row r="2686" spans="1:12" ht="15.75" thickBot="1" x14ac:dyDescent="0.3">
      <c r="A2686" s="16" t="s">
        <v>621</v>
      </c>
      <c r="H2686" s="41">
        <f t="shared" si="219"/>
        <v>8</v>
      </c>
      <c r="I2686" s="41" t="str">
        <f t="shared" si="220"/>
        <v/>
      </c>
      <c r="J2686" s="41">
        <f t="shared" si="221"/>
        <v>0</v>
      </c>
      <c r="K2686" s="41" t="str">
        <f t="shared" si="222"/>
        <v>erminée</v>
      </c>
      <c r="L2686" s="41" t="str">
        <f t="shared" si="223"/>
        <v/>
      </c>
    </row>
    <row r="2687" spans="1:12" ht="15.75" thickBot="1" x14ac:dyDescent="0.3">
      <c r="A2687" s="17" t="s">
        <v>1218</v>
      </c>
      <c r="H2687" s="41">
        <f t="shared" si="219"/>
        <v>87</v>
      </c>
      <c r="I2687" s="41" t="str">
        <f t="shared" si="220"/>
        <v>#00000387</v>
      </c>
      <c r="J2687" s="41">
        <f t="shared" si="221"/>
        <v>9</v>
      </c>
      <c r="K2687" s="41" t="str">
        <f t="shared" si="222"/>
        <v xml:space="preserve">‎02‎/‎06‎/‎2016, ‎09‎:‎30‎:‎55 Marc Detraz marc.detraz@actemium.com 3 €64.38 </v>
      </c>
      <c r="L2687" s="41" t="str">
        <f t="shared" si="223"/>
        <v>‎02‎/‎06‎/‎2016</v>
      </c>
    </row>
    <row r="2688" spans="1:12" ht="15.75" thickBot="1" x14ac:dyDescent="0.3">
      <c r="A2688" s="16" t="s">
        <v>621</v>
      </c>
      <c r="H2688" s="41">
        <f t="shared" si="219"/>
        <v>8</v>
      </c>
      <c r="I2688" s="41" t="str">
        <f t="shared" si="220"/>
        <v/>
      </c>
      <c r="J2688" s="41">
        <f t="shared" si="221"/>
        <v>0</v>
      </c>
      <c r="K2688" s="41" t="str">
        <f t="shared" si="222"/>
        <v>erminée</v>
      </c>
      <c r="L2688" s="41" t="str">
        <f t="shared" si="223"/>
        <v/>
      </c>
    </row>
    <row r="2689" spans="1:12" ht="15.75" thickBot="1" x14ac:dyDescent="0.3">
      <c r="A2689" s="17" t="s">
        <v>1219</v>
      </c>
      <c r="H2689" s="41">
        <f t="shared" si="219"/>
        <v>91</v>
      </c>
      <c r="I2689" s="41" t="str">
        <f t="shared" si="220"/>
        <v>#00000386</v>
      </c>
      <c r="J2689" s="41">
        <f t="shared" si="221"/>
        <v>9</v>
      </c>
      <c r="K2689" s="41" t="str">
        <f t="shared" si="222"/>
        <v xml:space="preserve">‎01‎/‎06‎/‎2016, ‎13‎:‎21‎:‎07 thomas dupuis thomas.dupuis@actemium.com 1 €22.08 </v>
      </c>
      <c r="L2689" s="41" t="str">
        <f t="shared" si="223"/>
        <v>‎01‎/‎06‎/‎2016</v>
      </c>
    </row>
    <row r="2690" spans="1:12" ht="15.75" thickBot="1" x14ac:dyDescent="0.3">
      <c r="A2690" s="16" t="s">
        <v>621</v>
      </c>
      <c r="H2690" s="41">
        <f t="shared" si="219"/>
        <v>8</v>
      </c>
      <c r="I2690" s="41" t="str">
        <f t="shared" si="220"/>
        <v/>
      </c>
      <c r="J2690" s="41">
        <f t="shared" si="221"/>
        <v>0</v>
      </c>
      <c r="K2690" s="41" t="str">
        <f t="shared" si="222"/>
        <v>erminée</v>
      </c>
      <c r="L2690" s="41" t="str">
        <f t="shared" si="223"/>
        <v/>
      </c>
    </row>
    <row r="2691" spans="1:12" ht="15.75" thickBot="1" x14ac:dyDescent="0.3">
      <c r="A2691" s="17" t="s">
        <v>1220</v>
      </c>
      <c r="H2691" s="41">
        <f t="shared" si="219"/>
        <v>93</v>
      </c>
      <c r="I2691" s="41" t="str">
        <f t="shared" si="220"/>
        <v>#00000385</v>
      </c>
      <c r="J2691" s="41">
        <f t="shared" si="221"/>
        <v>9</v>
      </c>
      <c r="K2691" s="41" t="str">
        <f t="shared" si="222"/>
        <v xml:space="preserve">‎31‎/‎05‎/‎2016, ‎11‎:‎32‎:‎13 mathias héreau mathias.hereau@actemium.com 1 €13.50 </v>
      </c>
      <c r="L2691" s="41" t="str">
        <f t="shared" si="223"/>
        <v>‎31‎/‎05‎/‎2016</v>
      </c>
    </row>
    <row r="2692" spans="1:12" ht="15.75" thickBot="1" x14ac:dyDescent="0.3">
      <c r="A2692" s="16" t="s">
        <v>621</v>
      </c>
      <c r="H2692" s="41">
        <f t="shared" si="219"/>
        <v>8</v>
      </c>
      <c r="I2692" s="41" t="str">
        <f t="shared" si="220"/>
        <v/>
      </c>
      <c r="J2692" s="41">
        <f t="shared" si="221"/>
        <v>0</v>
      </c>
      <c r="K2692" s="41" t="str">
        <f t="shared" si="222"/>
        <v>erminée</v>
      </c>
      <c r="L2692" s="41" t="str">
        <f t="shared" si="223"/>
        <v/>
      </c>
    </row>
    <row r="2693" spans="1:12" ht="15.75" thickBot="1" x14ac:dyDescent="0.3">
      <c r="A2693" s="17" t="s">
        <v>1221</v>
      </c>
      <c r="H2693" s="41">
        <f t="shared" si="219"/>
        <v>93</v>
      </c>
      <c r="I2693" s="41" t="str">
        <f t="shared" si="220"/>
        <v>#00000384</v>
      </c>
      <c r="J2693" s="41">
        <f t="shared" si="221"/>
        <v>9</v>
      </c>
      <c r="K2693" s="41" t="str">
        <f t="shared" si="222"/>
        <v xml:space="preserve">‎30‎/‎05‎/‎2016, ‎13‎:‎22‎:‎47 Romain VERGNES romain.vergnes@actgemium.com 7 €0.00 </v>
      </c>
      <c r="L2693" s="41" t="str">
        <f t="shared" si="223"/>
        <v>‎30‎/‎05‎/‎2016</v>
      </c>
    </row>
    <row r="2694" spans="1:12" ht="15.75" thickBot="1" x14ac:dyDescent="0.3">
      <c r="A2694" s="16" t="s">
        <v>621</v>
      </c>
      <c r="H2694" s="41">
        <f t="shared" si="219"/>
        <v>8</v>
      </c>
      <c r="I2694" s="41" t="str">
        <f t="shared" si="220"/>
        <v/>
      </c>
      <c r="J2694" s="41">
        <f t="shared" si="221"/>
        <v>0</v>
      </c>
      <c r="K2694" s="41" t="str">
        <f t="shared" si="222"/>
        <v>erminée</v>
      </c>
      <c r="L2694" s="41" t="str">
        <f t="shared" si="223"/>
        <v/>
      </c>
    </row>
    <row r="2695" spans="1:12" ht="15.75" thickBot="1" x14ac:dyDescent="0.3">
      <c r="A2695" s="17" t="s">
        <v>1222</v>
      </c>
      <c r="H2695" s="41">
        <f t="shared" si="219"/>
        <v>96</v>
      </c>
      <c r="I2695" s="41" t="str">
        <f t="shared" si="220"/>
        <v>#00000383</v>
      </c>
      <c r="J2695" s="41">
        <f t="shared" si="221"/>
        <v>9</v>
      </c>
      <c r="K2695" s="41" t="str">
        <f t="shared" si="222"/>
        <v xml:space="preserve">‎30‎/‎05‎/‎2016, ‎09‎:‎11‎:‎58 THIERRY DELPECH thierry.delpech1@actemium.com 1 €31.36 </v>
      </c>
      <c r="L2695" s="41" t="str">
        <f t="shared" si="223"/>
        <v>‎30‎/‎05‎/‎2016</v>
      </c>
    </row>
    <row r="2696" spans="1:12" ht="15.75" thickBot="1" x14ac:dyDescent="0.3">
      <c r="A2696" s="16" t="s">
        <v>621</v>
      </c>
      <c r="H2696" s="41">
        <f t="shared" si="219"/>
        <v>8</v>
      </c>
      <c r="I2696" s="41" t="str">
        <f t="shared" si="220"/>
        <v/>
      </c>
      <c r="J2696" s="41">
        <f t="shared" si="221"/>
        <v>0</v>
      </c>
      <c r="K2696" s="41" t="str">
        <f t="shared" si="222"/>
        <v>erminée</v>
      </c>
      <c r="L2696" s="41" t="str">
        <f t="shared" si="223"/>
        <v/>
      </c>
    </row>
    <row r="2697" spans="1:12" ht="15.75" thickBot="1" x14ac:dyDescent="0.3">
      <c r="A2697" s="17" t="s">
        <v>1223</v>
      </c>
      <c r="H2697" s="41">
        <f t="shared" si="219"/>
        <v>90</v>
      </c>
      <c r="I2697" s="41" t="str">
        <f t="shared" si="220"/>
        <v>#00000382</v>
      </c>
      <c r="J2697" s="41">
        <f t="shared" si="221"/>
        <v>9</v>
      </c>
      <c r="K2697" s="41" t="str">
        <f t="shared" si="222"/>
        <v xml:space="preserve">‎27‎/‎05‎/‎2016, ‎17‎:‎56‎:‎04 pascal garcia pascal.garcia@pioneer.com 1 €44.52 </v>
      </c>
      <c r="L2697" s="41" t="str">
        <f t="shared" si="223"/>
        <v>‎27‎/‎05‎/‎2016</v>
      </c>
    </row>
    <row r="2698" spans="1:12" ht="15.75" thickBot="1" x14ac:dyDescent="0.3">
      <c r="A2698" s="16" t="s">
        <v>621</v>
      </c>
      <c r="H2698" s="41">
        <f t="shared" si="219"/>
        <v>8</v>
      </c>
      <c r="I2698" s="41" t="str">
        <f t="shared" si="220"/>
        <v/>
      </c>
      <c r="J2698" s="41">
        <f t="shared" si="221"/>
        <v>0</v>
      </c>
      <c r="K2698" s="41" t="str">
        <f t="shared" si="222"/>
        <v>erminée</v>
      </c>
      <c r="L2698" s="41" t="str">
        <f t="shared" si="223"/>
        <v/>
      </c>
    </row>
    <row r="2699" spans="1:12" ht="15.75" thickBot="1" x14ac:dyDescent="0.3">
      <c r="A2699" s="17" t="s">
        <v>1224</v>
      </c>
      <c r="H2699" s="41">
        <f t="shared" si="219"/>
        <v>90</v>
      </c>
      <c r="I2699" s="41" t="str">
        <f t="shared" si="220"/>
        <v>#00000381</v>
      </c>
      <c r="J2699" s="41">
        <f t="shared" si="221"/>
        <v>9</v>
      </c>
      <c r="K2699" s="41" t="str">
        <f t="shared" si="222"/>
        <v xml:space="preserve">‎27‎/‎05‎/‎2016, ‎17‎:‎54‎:‎39 pascal garcia pascal.garcia@pioneer.com 1 €56.30 </v>
      </c>
      <c r="L2699" s="41" t="str">
        <f t="shared" si="223"/>
        <v>‎27‎/‎05‎/‎2016</v>
      </c>
    </row>
    <row r="2700" spans="1:12" ht="15.75" thickBot="1" x14ac:dyDescent="0.3">
      <c r="A2700" s="16" t="s">
        <v>621</v>
      </c>
      <c r="H2700" s="41">
        <f t="shared" si="219"/>
        <v>8</v>
      </c>
      <c r="I2700" s="41" t="str">
        <f t="shared" si="220"/>
        <v/>
      </c>
      <c r="J2700" s="41">
        <f t="shared" si="221"/>
        <v>0</v>
      </c>
      <c r="K2700" s="41" t="str">
        <f t="shared" si="222"/>
        <v>erminée</v>
      </c>
      <c r="L2700" s="41" t="str">
        <f t="shared" si="223"/>
        <v/>
      </c>
    </row>
    <row r="2701" spans="1:12" ht="15.75" thickBot="1" x14ac:dyDescent="0.3">
      <c r="A2701" s="17" t="s">
        <v>1225</v>
      </c>
      <c r="H2701" s="41">
        <f t="shared" si="219"/>
        <v>89</v>
      </c>
      <c r="I2701" s="41" t="str">
        <f t="shared" si="220"/>
        <v>#00000380</v>
      </c>
      <c r="J2701" s="41">
        <f t="shared" si="221"/>
        <v>9</v>
      </c>
      <c r="K2701" s="41" t="str">
        <f t="shared" si="222"/>
        <v xml:space="preserve">‎25‎/‎05‎/‎2016, ‎11‎:‎19‎:‎42 KARINE BEDON karine.bedon@cegelec.com 9 €442.34 </v>
      </c>
      <c r="L2701" s="41" t="str">
        <f t="shared" si="223"/>
        <v>‎25‎/‎05‎/‎2016</v>
      </c>
    </row>
    <row r="2702" spans="1:12" ht="15.75" thickBot="1" x14ac:dyDescent="0.3">
      <c r="A2702" s="16" t="s">
        <v>621</v>
      </c>
      <c r="H2702" s="41">
        <f t="shared" si="219"/>
        <v>8</v>
      </c>
      <c r="I2702" s="41" t="str">
        <f t="shared" si="220"/>
        <v/>
      </c>
      <c r="J2702" s="41">
        <f t="shared" si="221"/>
        <v>0</v>
      </c>
      <c r="K2702" s="41" t="str">
        <f t="shared" si="222"/>
        <v>erminée</v>
      </c>
      <c r="L2702" s="41" t="str">
        <f t="shared" si="223"/>
        <v/>
      </c>
    </row>
    <row r="2703" spans="1:12" ht="15.75" thickBot="1" x14ac:dyDescent="0.3">
      <c r="A2703" s="17" t="s">
        <v>1226</v>
      </c>
      <c r="H2703" s="41">
        <f t="shared" si="219"/>
        <v>92</v>
      </c>
      <c r="I2703" s="41" t="str">
        <f t="shared" si="220"/>
        <v>#00000379</v>
      </c>
      <c r="J2703" s="41">
        <f t="shared" si="221"/>
        <v>9</v>
      </c>
      <c r="K2703" s="41" t="str">
        <f t="shared" si="222"/>
        <v xml:space="preserve">‎25‎/‎05‎/‎2016, ‎11‎:‎17‎:‎07 KARINE BEDON karine.bedon@cegelec.com 22 €2,391.77 </v>
      </c>
      <c r="L2703" s="41" t="str">
        <f t="shared" si="223"/>
        <v>‎25‎/‎05‎/‎2016</v>
      </c>
    </row>
    <row r="2704" spans="1:12" ht="15.75" thickBot="1" x14ac:dyDescent="0.3">
      <c r="A2704" s="16" t="s">
        <v>621</v>
      </c>
      <c r="H2704" s="41">
        <f t="shared" si="219"/>
        <v>8</v>
      </c>
      <c r="I2704" s="41" t="str">
        <f t="shared" si="220"/>
        <v/>
      </c>
      <c r="J2704" s="41">
        <f t="shared" si="221"/>
        <v>0</v>
      </c>
      <c r="K2704" s="41" t="str">
        <f t="shared" si="222"/>
        <v>erminée</v>
      </c>
      <c r="L2704" s="41" t="str">
        <f t="shared" si="223"/>
        <v/>
      </c>
    </row>
    <row r="2705" spans="1:12" ht="15.75" thickBot="1" x14ac:dyDescent="0.3">
      <c r="A2705" s="17" t="s">
        <v>1227</v>
      </c>
      <c r="H2705" s="41">
        <f t="shared" si="219"/>
        <v>97</v>
      </c>
      <c r="I2705" s="41" t="str">
        <f t="shared" si="220"/>
        <v>#00000378</v>
      </c>
      <c r="J2705" s="41">
        <f t="shared" si="221"/>
        <v>9</v>
      </c>
      <c r="K2705" s="41" t="str">
        <f t="shared" si="222"/>
        <v xml:space="preserve">‎25‎/‎05‎/‎2016, ‎08‎:‎25‎:‎27 alexis tamowski alexis.tamowski@cegelec.com 7 €1,515.52 </v>
      </c>
      <c r="L2705" s="41" t="str">
        <f t="shared" si="223"/>
        <v>‎25‎/‎05‎/‎2016</v>
      </c>
    </row>
    <row r="2706" spans="1:12" ht="15.75" thickBot="1" x14ac:dyDescent="0.3">
      <c r="A2706" s="16" t="s">
        <v>621</v>
      </c>
      <c r="H2706" s="41">
        <f t="shared" si="219"/>
        <v>8</v>
      </c>
      <c r="I2706" s="41" t="str">
        <f t="shared" si="220"/>
        <v/>
      </c>
      <c r="J2706" s="41">
        <f t="shared" si="221"/>
        <v>0</v>
      </c>
      <c r="K2706" s="41" t="str">
        <f t="shared" si="222"/>
        <v>erminée</v>
      </c>
      <c r="L2706" s="41" t="str">
        <f t="shared" si="223"/>
        <v/>
      </c>
    </row>
    <row r="2707" spans="1:12" ht="15.75" thickBot="1" x14ac:dyDescent="0.3">
      <c r="A2707" s="17" t="s">
        <v>1228</v>
      </c>
      <c r="H2707" s="41">
        <f t="shared" si="219"/>
        <v>93</v>
      </c>
      <c r="I2707" s="41" t="str">
        <f t="shared" si="220"/>
        <v>#00000377</v>
      </c>
      <c r="J2707" s="41">
        <f t="shared" si="221"/>
        <v>9</v>
      </c>
      <c r="K2707" s="41" t="str">
        <f t="shared" si="222"/>
        <v xml:space="preserve">‎25‎/‎05‎/‎2016, ‎08‎:‎08‎:‎33 Mehdi BOUZAINA mehdi.bouzaina@actemium.com 1 €45.67 </v>
      </c>
      <c r="L2707" s="41" t="str">
        <f t="shared" si="223"/>
        <v>‎25‎/‎05‎/‎2016</v>
      </c>
    </row>
    <row r="2708" spans="1:12" ht="15.75" thickBot="1" x14ac:dyDescent="0.3">
      <c r="A2708" s="16" t="s">
        <v>621</v>
      </c>
      <c r="H2708" s="41">
        <f t="shared" si="219"/>
        <v>8</v>
      </c>
      <c r="I2708" s="41" t="str">
        <f t="shared" si="220"/>
        <v/>
      </c>
      <c r="J2708" s="41">
        <f t="shared" si="221"/>
        <v>0</v>
      </c>
      <c r="K2708" s="41" t="str">
        <f t="shared" si="222"/>
        <v>erminée</v>
      </c>
      <c r="L2708" s="41" t="str">
        <f t="shared" si="223"/>
        <v/>
      </c>
    </row>
    <row r="2709" spans="1:12" ht="15.75" thickBot="1" x14ac:dyDescent="0.3">
      <c r="A2709" s="17" t="s">
        <v>1229</v>
      </c>
      <c r="H2709" s="41">
        <f t="shared" si="219"/>
        <v>105</v>
      </c>
      <c r="I2709" s="41" t="str">
        <f t="shared" si="220"/>
        <v>#00000376</v>
      </c>
      <c r="J2709" s="41">
        <f t="shared" si="221"/>
        <v>9</v>
      </c>
      <c r="K2709" s="41" t="str">
        <f t="shared" si="222"/>
        <v xml:space="preserve">‎24‎/‎05‎/‎2016, ‎14‎:‎32‎:‎29 alexandre sirbulescu alexandre.sirbulescu@actemium.com 1 €29.89 </v>
      </c>
      <c r="L2709" s="41" t="str">
        <f t="shared" si="223"/>
        <v>‎24‎/‎05‎/‎2016</v>
      </c>
    </row>
    <row r="2710" spans="1:12" ht="15.75" thickBot="1" x14ac:dyDescent="0.3">
      <c r="A2710" s="16" t="s">
        <v>621</v>
      </c>
      <c r="H2710" s="41">
        <f t="shared" si="219"/>
        <v>8</v>
      </c>
      <c r="I2710" s="41" t="str">
        <f t="shared" si="220"/>
        <v/>
      </c>
      <c r="J2710" s="41">
        <f t="shared" si="221"/>
        <v>0</v>
      </c>
      <c r="K2710" s="41" t="str">
        <f t="shared" si="222"/>
        <v>erminée</v>
      </c>
      <c r="L2710" s="41" t="str">
        <f t="shared" si="223"/>
        <v/>
      </c>
    </row>
    <row r="2711" spans="1:12" ht="15.75" thickBot="1" x14ac:dyDescent="0.3">
      <c r="A2711" s="17" t="s">
        <v>1230</v>
      </c>
      <c r="H2711" s="41">
        <f t="shared" si="219"/>
        <v>98</v>
      </c>
      <c r="I2711" s="41" t="str">
        <f t="shared" si="220"/>
        <v>#00000375</v>
      </c>
      <c r="J2711" s="41">
        <f t="shared" si="221"/>
        <v>9</v>
      </c>
      <c r="K2711" s="41" t="str">
        <f t="shared" si="222"/>
        <v xml:space="preserve">‎23‎/‎05‎/‎2016, ‎10‎:‎57‎:‎59 William Roumagnac william.roumagnac@actemium.com 3 €0.00 </v>
      </c>
      <c r="L2711" s="41" t="str">
        <f t="shared" si="223"/>
        <v>‎23‎/‎05‎/‎2016</v>
      </c>
    </row>
    <row r="2712" spans="1:12" ht="15.75" thickBot="1" x14ac:dyDescent="0.3">
      <c r="A2712" s="16" t="s">
        <v>621</v>
      </c>
      <c r="H2712" s="41">
        <f t="shared" si="219"/>
        <v>8</v>
      </c>
      <c r="I2712" s="41" t="str">
        <f t="shared" si="220"/>
        <v/>
      </c>
      <c r="J2712" s="41">
        <f t="shared" si="221"/>
        <v>0</v>
      </c>
      <c r="K2712" s="41" t="str">
        <f t="shared" si="222"/>
        <v>erminée</v>
      </c>
      <c r="L2712" s="41" t="str">
        <f t="shared" si="223"/>
        <v/>
      </c>
    </row>
    <row r="2713" spans="1:12" ht="15.75" thickBot="1" x14ac:dyDescent="0.3">
      <c r="A2713" s="17" t="s">
        <v>1231</v>
      </c>
      <c r="H2713" s="41">
        <f t="shared" si="219"/>
        <v>94</v>
      </c>
      <c r="I2713" s="41" t="str">
        <f t="shared" si="220"/>
        <v>#00000374</v>
      </c>
      <c r="J2713" s="41">
        <f t="shared" si="221"/>
        <v>9</v>
      </c>
      <c r="K2713" s="41" t="str">
        <f t="shared" si="222"/>
        <v xml:space="preserve">‎23‎/‎05‎/‎2016, ‎08‎:‎32‎:‎46 Vincent PASCAL vincent.pascal@actemium.com 2 €117.00 </v>
      </c>
      <c r="L2713" s="41" t="str">
        <f t="shared" si="223"/>
        <v>‎23‎/‎05‎/‎2016</v>
      </c>
    </row>
    <row r="2714" spans="1:12" ht="15.75" thickBot="1" x14ac:dyDescent="0.3">
      <c r="A2714" s="16" t="s">
        <v>621</v>
      </c>
      <c r="H2714" s="41">
        <f t="shared" si="219"/>
        <v>8</v>
      </c>
      <c r="I2714" s="41" t="str">
        <f t="shared" si="220"/>
        <v/>
      </c>
      <c r="J2714" s="41">
        <f t="shared" si="221"/>
        <v>0</v>
      </c>
      <c r="K2714" s="41" t="str">
        <f t="shared" si="222"/>
        <v>erminée</v>
      </c>
      <c r="L2714" s="41" t="str">
        <f t="shared" si="223"/>
        <v/>
      </c>
    </row>
    <row r="2715" spans="1:12" ht="15.75" thickBot="1" x14ac:dyDescent="0.3">
      <c r="A2715" s="17" t="s">
        <v>1232</v>
      </c>
      <c r="H2715" s="41">
        <f t="shared" si="219"/>
        <v>92</v>
      </c>
      <c r="I2715" s="41" t="str">
        <f t="shared" si="220"/>
        <v>#00000373</v>
      </c>
      <c r="J2715" s="41">
        <f t="shared" si="221"/>
        <v>9</v>
      </c>
      <c r="K2715" s="41" t="str">
        <f t="shared" si="222"/>
        <v xml:space="preserve">‎23‎/‎05‎/‎2016, ‎08‎:‎16‎:‎22 Vincent PASCAL vincent.pascal@actemium.com 3 €0.00 </v>
      </c>
      <c r="L2715" s="41" t="str">
        <f t="shared" si="223"/>
        <v>‎23‎/‎05‎/‎2016</v>
      </c>
    </row>
    <row r="2716" spans="1:12" ht="15.75" thickBot="1" x14ac:dyDescent="0.3">
      <c r="A2716" s="16" t="s">
        <v>621</v>
      </c>
      <c r="H2716" s="41">
        <f t="shared" ref="H2716:H2779" si="224">LEN(A2716)</f>
        <v>8</v>
      </c>
      <c r="I2716" s="41" t="str">
        <f t="shared" ref="I2716:I2779" si="225">IFERROR(MID(A2716,1,FIND(" ",A2716,1)-1),"")</f>
        <v/>
      </c>
      <c r="J2716" s="41">
        <f t="shared" ref="J2716:J2779" si="226">LEN(I2716)</f>
        <v>0</v>
      </c>
      <c r="K2716" s="41" t="str">
        <f t="shared" ref="K2716:K2779" si="227">RIGHT(A2716,H2716-J2716-1)</f>
        <v>erminée</v>
      </c>
      <c r="L2716" s="41" t="str">
        <f t="shared" ref="L2716:L2779" si="228">IFERROR(MID(K2716,1,FIND(",",K2716,1)-1),"")</f>
        <v/>
      </c>
    </row>
    <row r="2717" spans="1:12" ht="15.75" thickBot="1" x14ac:dyDescent="0.3">
      <c r="A2717" s="17" t="s">
        <v>1233</v>
      </c>
      <c r="H2717" s="41">
        <f t="shared" si="224"/>
        <v>97</v>
      </c>
      <c r="I2717" s="41" t="str">
        <f t="shared" si="225"/>
        <v>#00000372</v>
      </c>
      <c r="J2717" s="41">
        <f t="shared" si="226"/>
        <v>9</v>
      </c>
      <c r="K2717" s="41" t="str">
        <f t="shared" si="227"/>
        <v xml:space="preserve">‎19‎/‎05‎/‎2016, ‎15‎:‎03‎:‎42 lelia boscolo lelia.boscolo.external@airbus.com 1 €0.00 </v>
      </c>
      <c r="L2717" s="41" t="str">
        <f t="shared" si="228"/>
        <v>‎19‎/‎05‎/‎2016</v>
      </c>
    </row>
    <row r="2718" spans="1:12" ht="15.75" thickBot="1" x14ac:dyDescent="0.3">
      <c r="A2718" s="16" t="s">
        <v>621</v>
      </c>
      <c r="H2718" s="41">
        <f t="shared" si="224"/>
        <v>8</v>
      </c>
      <c r="I2718" s="41" t="str">
        <f t="shared" si="225"/>
        <v/>
      </c>
      <c r="J2718" s="41">
        <f t="shared" si="226"/>
        <v>0</v>
      </c>
      <c r="K2718" s="41" t="str">
        <f t="shared" si="227"/>
        <v>erminée</v>
      </c>
      <c r="L2718" s="41" t="str">
        <f t="shared" si="228"/>
        <v/>
      </c>
    </row>
    <row r="2719" spans="1:12" ht="15.75" thickBot="1" x14ac:dyDescent="0.3">
      <c r="A2719" s="17" t="s">
        <v>1234</v>
      </c>
      <c r="H2719" s="41">
        <f t="shared" si="224"/>
        <v>97</v>
      </c>
      <c r="I2719" s="41" t="str">
        <f t="shared" si="225"/>
        <v>#00000369</v>
      </c>
      <c r="J2719" s="41">
        <f t="shared" si="226"/>
        <v>9</v>
      </c>
      <c r="K2719" s="41" t="str">
        <f t="shared" si="227"/>
        <v xml:space="preserve">‎19‎/‎05‎/‎2016, ‎14‎:‎57‎:‎03 lelia boscolo lelia.boscolo.external@airbus.com 1 €0.00 </v>
      </c>
      <c r="L2719" s="41" t="str">
        <f t="shared" si="228"/>
        <v>‎19‎/‎05‎/‎2016</v>
      </c>
    </row>
    <row r="2720" spans="1:12" ht="15.75" thickBot="1" x14ac:dyDescent="0.3">
      <c r="A2720" s="16" t="s">
        <v>621</v>
      </c>
      <c r="H2720" s="41">
        <f t="shared" si="224"/>
        <v>8</v>
      </c>
      <c r="I2720" s="41" t="str">
        <f t="shared" si="225"/>
        <v/>
      </c>
      <c r="J2720" s="41">
        <f t="shared" si="226"/>
        <v>0</v>
      </c>
      <c r="K2720" s="41" t="str">
        <f t="shared" si="227"/>
        <v>erminée</v>
      </c>
      <c r="L2720" s="41" t="str">
        <f t="shared" si="228"/>
        <v/>
      </c>
    </row>
    <row r="2721" spans="1:12" ht="15.75" thickBot="1" x14ac:dyDescent="0.3">
      <c r="A2721" s="17" t="s">
        <v>1235</v>
      </c>
      <c r="H2721" s="41">
        <f t="shared" si="224"/>
        <v>97</v>
      </c>
      <c r="I2721" s="41" t="str">
        <f t="shared" si="225"/>
        <v>#00000368</v>
      </c>
      <c r="J2721" s="41">
        <f t="shared" si="226"/>
        <v>9</v>
      </c>
      <c r="K2721" s="41" t="str">
        <f t="shared" si="227"/>
        <v xml:space="preserve">‎19‎/‎05‎/‎2016, ‎12‎:‎14‎:‎31 alexis codevelle alexis.codevelle@actemium.com 3 €65.13 </v>
      </c>
      <c r="L2721" s="41" t="str">
        <f t="shared" si="228"/>
        <v>‎19‎/‎05‎/‎2016</v>
      </c>
    </row>
    <row r="2722" spans="1:12" ht="15.75" thickBot="1" x14ac:dyDescent="0.3">
      <c r="A2722" s="16" t="s">
        <v>621</v>
      </c>
      <c r="H2722" s="41">
        <f t="shared" si="224"/>
        <v>8</v>
      </c>
      <c r="I2722" s="41" t="str">
        <f t="shared" si="225"/>
        <v/>
      </c>
      <c r="J2722" s="41">
        <f t="shared" si="226"/>
        <v>0</v>
      </c>
      <c r="K2722" s="41" t="str">
        <f t="shared" si="227"/>
        <v>erminée</v>
      </c>
      <c r="L2722" s="41" t="str">
        <f t="shared" si="228"/>
        <v/>
      </c>
    </row>
    <row r="2723" spans="1:12" ht="15.75" thickBot="1" x14ac:dyDescent="0.3">
      <c r="A2723" s="17" t="s">
        <v>1236</v>
      </c>
      <c r="H2723" s="41">
        <f t="shared" si="224"/>
        <v>96</v>
      </c>
      <c r="I2723" s="41" t="str">
        <f t="shared" si="225"/>
        <v>#00000367</v>
      </c>
      <c r="J2723" s="41">
        <f t="shared" si="226"/>
        <v>9</v>
      </c>
      <c r="K2723" s="41" t="str">
        <f t="shared" si="227"/>
        <v xml:space="preserve">‎19‎/‎05‎/‎2016, ‎11‎:‎39‎:‎55 stephane mirouze stephane.mirouze@actemium.com 7 €0.00 </v>
      </c>
      <c r="L2723" s="41" t="str">
        <f t="shared" si="228"/>
        <v>‎19‎/‎05‎/‎2016</v>
      </c>
    </row>
    <row r="2724" spans="1:12" ht="15.75" thickBot="1" x14ac:dyDescent="0.3">
      <c r="A2724" s="16" t="s">
        <v>621</v>
      </c>
      <c r="H2724" s="41">
        <f t="shared" si="224"/>
        <v>8</v>
      </c>
      <c r="I2724" s="41" t="str">
        <f t="shared" si="225"/>
        <v/>
      </c>
      <c r="J2724" s="41">
        <f t="shared" si="226"/>
        <v>0</v>
      </c>
      <c r="K2724" s="41" t="str">
        <f t="shared" si="227"/>
        <v>erminée</v>
      </c>
      <c r="L2724" s="41" t="str">
        <f t="shared" si="228"/>
        <v/>
      </c>
    </row>
    <row r="2725" spans="1:12" ht="15.75" thickBot="1" x14ac:dyDescent="0.3">
      <c r="A2725" s="17" t="s">
        <v>1237</v>
      </c>
      <c r="H2725" s="41">
        <f t="shared" si="224"/>
        <v>97</v>
      </c>
      <c r="I2725" s="41" t="str">
        <f t="shared" si="225"/>
        <v>#00000366</v>
      </c>
      <c r="J2725" s="41">
        <f t="shared" si="226"/>
        <v>9</v>
      </c>
      <c r="K2725" s="41" t="str">
        <f t="shared" si="227"/>
        <v xml:space="preserve">‎17‎/‎05‎/‎2016, ‎10‎:‎07‎:‎57 stephane mirouze stephane.mirouze@actemium.com 2 €13.32 </v>
      </c>
      <c r="L2725" s="41" t="str">
        <f t="shared" si="228"/>
        <v>‎17‎/‎05‎/‎2016</v>
      </c>
    </row>
    <row r="2726" spans="1:12" ht="15.75" thickBot="1" x14ac:dyDescent="0.3">
      <c r="A2726" s="16" t="s">
        <v>621</v>
      </c>
      <c r="H2726" s="41">
        <f t="shared" si="224"/>
        <v>8</v>
      </c>
      <c r="I2726" s="41" t="str">
        <f t="shared" si="225"/>
        <v/>
      </c>
      <c r="J2726" s="41">
        <f t="shared" si="226"/>
        <v>0</v>
      </c>
      <c r="K2726" s="41" t="str">
        <f t="shared" si="227"/>
        <v>erminée</v>
      </c>
      <c r="L2726" s="41" t="str">
        <f t="shared" si="228"/>
        <v/>
      </c>
    </row>
    <row r="2727" spans="1:12" ht="15.75" thickBot="1" x14ac:dyDescent="0.3">
      <c r="A2727" s="17" t="s">
        <v>1238</v>
      </c>
      <c r="H2727" s="41">
        <f t="shared" si="224"/>
        <v>97</v>
      </c>
      <c r="I2727" s="41" t="str">
        <f t="shared" si="225"/>
        <v>#00000365</v>
      </c>
      <c r="J2727" s="41">
        <f t="shared" si="226"/>
        <v>9</v>
      </c>
      <c r="K2727" s="41" t="str">
        <f t="shared" si="227"/>
        <v xml:space="preserve">‎17‎/‎05‎/‎2016, ‎08‎:‎11‎:‎55 lelia boscolo lelia.boscolo.external@airbus.com 2 €0.00 </v>
      </c>
      <c r="L2727" s="41" t="str">
        <f t="shared" si="228"/>
        <v>‎17‎/‎05‎/‎2016</v>
      </c>
    </row>
    <row r="2728" spans="1:12" ht="15.75" thickBot="1" x14ac:dyDescent="0.3">
      <c r="A2728" s="16" t="s">
        <v>621</v>
      </c>
      <c r="H2728" s="41">
        <f t="shared" si="224"/>
        <v>8</v>
      </c>
      <c r="I2728" s="41" t="str">
        <f t="shared" si="225"/>
        <v/>
      </c>
      <c r="J2728" s="41">
        <f t="shared" si="226"/>
        <v>0</v>
      </c>
      <c r="K2728" s="41" t="str">
        <f t="shared" si="227"/>
        <v>erminée</v>
      </c>
      <c r="L2728" s="41" t="str">
        <f t="shared" si="228"/>
        <v/>
      </c>
    </row>
    <row r="2729" spans="1:12" ht="15.75" thickBot="1" x14ac:dyDescent="0.3">
      <c r="A2729" s="17" t="s">
        <v>1239</v>
      </c>
      <c r="H2729" s="41">
        <f t="shared" si="224"/>
        <v>92</v>
      </c>
      <c r="I2729" s="41" t="str">
        <f t="shared" si="225"/>
        <v>#00000364</v>
      </c>
      <c r="J2729" s="41">
        <f t="shared" si="226"/>
        <v>9</v>
      </c>
      <c r="K2729" s="41" t="str">
        <f t="shared" si="227"/>
        <v xml:space="preserve">‎17‎/‎05‎/‎2016, ‎08‎:‎11‎:‎46 Jean Luc CEBE jean-luc.cebe@actemium.com 3 €185.50 </v>
      </c>
      <c r="L2729" s="41" t="str">
        <f t="shared" si="228"/>
        <v>‎17‎/‎05‎/‎2016</v>
      </c>
    </row>
    <row r="2730" spans="1:12" ht="15.75" thickBot="1" x14ac:dyDescent="0.3">
      <c r="A2730" s="16" t="s">
        <v>621</v>
      </c>
      <c r="H2730" s="41">
        <f t="shared" si="224"/>
        <v>8</v>
      </c>
      <c r="I2730" s="41" t="str">
        <f t="shared" si="225"/>
        <v/>
      </c>
      <c r="J2730" s="41">
        <f t="shared" si="226"/>
        <v>0</v>
      </c>
      <c r="K2730" s="41" t="str">
        <f t="shared" si="227"/>
        <v>erminée</v>
      </c>
      <c r="L2730" s="41" t="str">
        <f t="shared" si="228"/>
        <v/>
      </c>
    </row>
    <row r="2731" spans="1:12" ht="15.75" thickBot="1" x14ac:dyDescent="0.3">
      <c r="A2731" s="17" t="s">
        <v>1240</v>
      </c>
      <c r="H2731" s="41">
        <f t="shared" si="224"/>
        <v>97</v>
      </c>
      <c r="I2731" s="41" t="str">
        <f t="shared" si="225"/>
        <v>#00000363</v>
      </c>
      <c r="J2731" s="41">
        <f t="shared" si="226"/>
        <v>9</v>
      </c>
      <c r="K2731" s="41" t="str">
        <f t="shared" si="227"/>
        <v xml:space="preserve">‎13‎/‎05‎/‎2016, ‎13‎:‎37‎:‎05 lelia boscolo lelia.boscolo.external@airbus.com 1 €0.00 </v>
      </c>
      <c r="L2731" s="41" t="str">
        <f t="shared" si="228"/>
        <v>‎13‎/‎05‎/‎2016</v>
      </c>
    </row>
    <row r="2732" spans="1:12" ht="15.75" thickBot="1" x14ac:dyDescent="0.3">
      <c r="A2732" s="16" t="s">
        <v>621</v>
      </c>
      <c r="H2732" s="41">
        <f t="shared" si="224"/>
        <v>8</v>
      </c>
      <c r="I2732" s="41" t="str">
        <f t="shared" si="225"/>
        <v/>
      </c>
      <c r="J2732" s="41">
        <f t="shared" si="226"/>
        <v>0</v>
      </c>
      <c r="K2732" s="41" t="str">
        <f t="shared" si="227"/>
        <v>erminée</v>
      </c>
      <c r="L2732" s="41" t="str">
        <f t="shared" si="228"/>
        <v/>
      </c>
    </row>
    <row r="2733" spans="1:12" ht="15.75" thickBot="1" x14ac:dyDescent="0.3">
      <c r="A2733" s="17" t="s">
        <v>1241</v>
      </c>
      <c r="H2733" s="41">
        <f t="shared" si="224"/>
        <v>98</v>
      </c>
      <c r="I2733" s="41" t="str">
        <f t="shared" si="225"/>
        <v>#00000362</v>
      </c>
      <c r="J2733" s="41">
        <f t="shared" si="226"/>
        <v>9</v>
      </c>
      <c r="K2733" s="41" t="str">
        <f t="shared" si="227"/>
        <v xml:space="preserve">‎12‎/‎05‎/‎2016, ‎14‎:‎14‎:‎34 lelia boscolo lelia.boscolo.external@airbus.com 1 €37.00 </v>
      </c>
      <c r="L2733" s="41" t="str">
        <f t="shared" si="228"/>
        <v>‎12‎/‎05‎/‎2016</v>
      </c>
    </row>
    <row r="2734" spans="1:12" ht="15.75" thickBot="1" x14ac:dyDescent="0.3">
      <c r="A2734" s="16" t="s">
        <v>621</v>
      </c>
      <c r="H2734" s="41">
        <f t="shared" si="224"/>
        <v>8</v>
      </c>
      <c r="I2734" s="41" t="str">
        <f t="shared" si="225"/>
        <v/>
      </c>
      <c r="J2734" s="41">
        <f t="shared" si="226"/>
        <v>0</v>
      </c>
      <c r="K2734" s="41" t="str">
        <f t="shared" si="227"/>
        <v>erminée</v>
      </c>
      <c r="L2734" s="41" t="str">
        <f t="shared" si="228"/>
        <v/>
      </c>
    </row>
    <row r="2735" spans="1:12" ht="15.75" thickBot="1" x14ac:dyDescent="0.3">
      <c r="A2735" s="17" t="s">
        <v>1242</v>
      </c>
      <c r="H2735" s="41">
        <f t="shared" si="224"/>
        <v>91</v>
      </c>
      <c r="I2735" s="41" t="str">
        <f t="shared" si="225"/>
        <v>#00000361</v>
      </c>
      <c r="J2735" s="41">
        <f t="shared" si="226"/>
        <v>9</v>
      </c>
      <c r="K2735" s="41" t="str">
        <f t="shared" si="227"/>
        <v xml:space="preserve">‎12‎/‎05‎/‎2016, ‎08‎:‎48‎:‎28 jean luc cebe jean-luc.cebe@actemium.com 1 €35.76 </v>
      </c>
      <c r="L2735" s="41" t="str">
        <f t="shared" si="228"/>
        <v>‎12‎/‎05‎/‎2016</v>
      </c>
    </row>
    <row r="2736" spans="1:12" ht="15.75" thickBot="1" x14ac:dyDescent="0.3">
      <c r="A2736" s="16" t="s">
        <v>621</v>
      </c>
      <c r="H2736" s="41">
        <f t="shared" si="224"/>
        <v>8</v>
      </c>
      <c r="I2736" s="41" t="str">
        <f t="shared" si="225"/>
        <v/>
      </c>
      <c r="J2736" s="41">
        <f t="shared" si="226"/>
        <v>0</v>
      </c>
      <c r="K2736" s="41" t="str">
        <f t="shared" si="227"/>
        <v>erminée</v>
      </c>
      <c r="L2736" s="41" t="str">
        <f t="shared" si="228"/>
        <v/>
      </c>
    </row>
    <row r="2737" spans="1:12" ht="15.75" thickBot="1" x14ac:dyDescent="0.3">
      <c r="A2737" s="17" t="s">
        <v>1243</v>
      </c>
      <c r="H2737" s="41">
        <f t="shared" si="224"/>
        <v>99</v>
      </c>
      <c r="I2737" s="41" t="str">
        <f t="shared" si="225"/>
        <v>#00000360</v>
      </c>
      <c r="J2737" s="41">
        <f t="shared" si="226"/>
        <v>9</v>
      </c>
      <c r="K2737" s="41" t="str">
        <f t="shared" si="227"/>
        <v xml:space="preserve">‎11‎/‎05‎/‎2016, ‎14‎:‎50‎:‎03 william stephens william.stephens@cegelec.com 4 €1,024.68 </v>
      </c>
      <c r="L2737" s="41" t="str">
        <f t="shared" si="228"/>
        <v>‎11‎/‎05‎/‎2016</v>
      </c>
    </row>
    <row r="2738" spans="1:12" ht="15.75" thickBot="1" x14ac:dyDescent="0.3">
      <c r="A2738" s="16" t="s">
        <v>621</v>
      </c>
      <c r="H2738" s="41">
        <f t="shared" si="224"/>
        <v>8</v>
      </c>
      <c r="I2738" s="41" t="str">
        <f t="shared" si="225"/>
        <v/>
      </c>
      <c r="J2738" s="41">
        <f t="shared" si="226"/>
        <v>0</v>
      </c>
      <c r="K2738" s="41" t="str">
        <f t="shared" si="227"/>
        <v>erminée</v>
      </c>
      <c r="L2738" s="41" t="str">
        <f t="shared" si="228"/>
        <v/>
      </c>
    </row>
    <row r="2739" spans="1:12" ht="15.75" thickBot="1" x14ac:dyDescent="0.3">
      <c r="A2739" s="17" t="s">
        <v>1244</v>
      </c>
      <c r="H2739" s="41">
        <f t="shared" si="224"/>
        <v>89</v>
      </c>
      <c r="I2739" s="41" t="str">
        <f t="shared" si="225"/>
        <v>#00000359</v>
      </c>
      <c r="J2739" s="41">
        <f t="shared" si="226"/>
        <v>9</v>
      </c>
      <c r="K2739" s="41" t="str">
        <f t="shared" si="227"/>
        <v xml:space="preserve">‎10‎/‎05‎/‎2016, ‎16‎:‎24‎:‎15 Karl HUMBERT karl.humbert@actemium.com 2 €17.66 </v>
      </c>
      <c r="L2739" s="41" t="str">
        <f t="shared" si="228"/>
        <v>‎10‎/‎05‎/‎2016</v>
      </c>
    </row>
    <row r="2740" spans="1:12" ht="15.75" thickBot="1" x14ac:dyDescent="0.3">
      <c r="A2740" s="16" t="s">
        <v>621</v>
      </c>
      <c r="H2740" s="41">
        <f t="shared" si="224"/>
        <v>8</v>
      </c>
      <c r="I2740" s="41" t="str">
        <f t="shared" si="225"/>
        <v/>
      </c>
      <c r="J2740" s="41">
        <f t="shared" si="226"/>
        <v>0</v>
      </c>
      <c r="K2740" s="41" t="str">
        <f t="shared" si="227"/>
        <v>erminée</v>
      </c>
      <c r="L2740" s="41" t="str">
        <f t="shared" si="228"/>
        <v/>
      </c>
    </row>
    <row r="2741" spans="1:12" ht="15.75" thickBot="1" x14ac:dyDescent="0.3">
      <c r="A2741" s="17" t="s">
        <v>1245</v>
      </c>
      <c r="H2741" s="41">
        <f t="shared" si="224"/>
        <v>97</v>
      </c>
      <c r="I2741" s="41" t="str">
        <f t="shared" si="225"/>
        <v>#00000358</v>
      </c>
      <c r="J2741" s="41">
        <f t="shared" si="226"/>
        <v>9</v>
      </c>
      <c r="K2741" s="41" t="str">
        <f t="shared" si="227"/>
        <v xml:space="preserve">‎09‎/‎05‎/‎2016, ‎14‎:‎24‎:‎22 lelia boscolo lelia.boscolo.external@airbus.com 3 €0.00 </v>
      </c>
      <c r="L2741" s="41" t="str">
        <f t="shared" si="228"/>
        <v>‎09‎/‎05‎/‎2016</v>
      </c>
    </row>
    <row r="2742" spans="1:12" ht="15.75" thickBot="1" x14ac:dyDescent="0.3">
      <c r="A2742" s="16" t="s">
        <v>621</v>
      </c>
      <c r="H2742" s="41">
        <f t="shared" si="224"/>
        <v>8</v>
      </c>
      <c r="I2742" s="41" t="str">
        <f t="shared" si="225"/>
        <v/>
      </c>
      <c r="J2742" s="41">
        <f t="shared" si="226"/>
        <v>0</v>
      </c>
      <c r="K2742" s="41" t="str">
        <f t="shared" si="227"/>
        <v>erminée</v>
      </c>
      <c r="L2742" s="41" t="str">
        <f t="shared" si="228"/>
        <v/>
      </c>
    </row>
    <row r="2743" spans="1:12" ht="15.75" thickBot="1" x14ac:dyDescent="0.3">
      <c r="A2743" s="17" t="s">
        <v>1246</v>
      </c>
      <c r="H2743" s="41">
        <f t="shared" si="224"/>
        <v>99</v>
      </c>
      <c r="I2743" s="41" t="str">
        <f t="shared" si="225"/>
        <v>#00000357</v>
      </c>
      <c r="J2743" s="41">
        <f t="shared" si="226"/>
        <v>9</v>
      </c>
      <c r="K2743" s="41" t="str">
        <f t="shared" si="227"/>
        <v xml:space="preserve">‎09‎/‎05‎/‎2016, ‎09‎:‎07‎:‎48 william stephens william.stephens@cegelec.com 3 €1,102.20 </v>
      </c>
      <c r="L2743" s="41" t="str">
        <f t="shared" si="228"/>
        <v>‎09‎/‎05‎/‎2016</v>
      </c>
    </row>
    <row r="2744" spans="1:12" ht="15.75" thickBot="1" x14ac:dyDescent="0.3">
      <c r="A2744" s="16" t="s">
        <v>621</v>
      </c>
      <c r="H2744" s="41">
        <f t="shared" si="224"/>
        <v>8</v>
      </c>
      <c r="I2744" s="41" t="str">
        <f t="shared" si="225"/>
        <v/>
      </c>
      <c r="J2744" s="41">
        <f t="shared" si="226"/>
        <v>0</v>
      </c>
      <c r="K2744" s="41" t="str">
        <f t="shared" si="227"/>
        <v>erminée</v>
      </c>
      <c r="L2744" s="41" t="str">
        <f t="shared" si="228"/>
        <v/>
      </c>
    </row>
    <row r="2745" spans="1:12" ht="15.75" thickBot="1" x14ac:dyDescent="0.3">
      <c r="A2745" s="17" t="s">
        <v>1247</v>
      </c>
      <c r="H2745" s="41">
        <f t="shared" si="224"/>
        <v>97</v>
      </c>
      <c r="I2745" s="41" t="str">
        <f t="shared" si="225"/>
        <v>#00000356</v>
      </c>
      <c r="J2745" s="41">
        <f t="shared" si="226"/>
        <v>9</v>
      </c>
      <c r="K2745" s="41" t="str">
        <f t="shared" si="227"/>
        <v xml:space="preserve">‎09‎/‎05‎/‎2016, ‎07‎:‎24‎:‎04 william stephens william.stephens@cegelec.com 3 €997.80 </v>
      </c>
      <c r="L2745" s="41" t="str">
        <f t="shared" si="228"/>
        <v>‎09‎/‎05‎/‎2016</v>
      </c>
    </row>
    <row r="2746" spans="1:12" ht="15.75" thickBot="1" x14ac:dyDescent="0.3">
      <c r="A2746" s="16" t="s">
        <v>621</v>
      </c>
      <c r="H2746" s="41">
        <f t="shared" si="224"/>
        <v>8</v>
      </c>
      <c r="I2746" s="41" t="str">
        <f t="shared" si="225"/>
        <v/>
      </c>
      <c r="J2746" s="41">
        <f t="shared" si="226"/>
        <v>0</v>
      </c>
      <c r="K2746" s="41" t="str">
        <f t="shared" si="227"/>
        <v>erminée</v>
      </c>
      <c r="L2746" s="41" t="str">
        <f t="shared" si="228"/>
        <v/>
      </c>
    </row>
    <row r="2747" spans="1:12" ht="15.75" thickBot="1" x14ac:dyDescent="0.3">
      <c r="A2747" s="17" t="s">
        <v>1248</v>
      </c>
      <c r="H2747" s="41">
        <f t="shared" si="224"/>
        <v>97</v>
      </c>
      <c r="I2747" s="41" t="str">
        <f t="shared" si="225"/>
        <v>#00000355</v>
      </c>
      <c r="J2747" s="41">
        <f t="shared" si="226"/>
        <v>9</v>
      </c>
      <c r="K2747" s="41" t="str">
        <f t="shared" si="227"/>
        <v xml:space="preserve">‎04‎/‎05‎/‎2016, ‎13‎:‎46‎:‎36 vincent davantes vincent.davantes@actemium.com 1 €35.22 </v>
      </c>
      <c r="L2747" s="41" t="str">
        <f t="shared" si="228"/>
        <v>‎04‎/‎05‎/‎2016</v>
      </c>
    </row>
    <row r="2748" spans="1:12" ht="15.75" thickBot="1" x14ac:dyDescent="0.3">
      <c r="A2748" s="16" t="s">
        <v>621</v>
      </c>
      <c r="H2748" s="41">
        <f t="shared" si="224"/>
        <v>8</v>
      </c>
      <c r="I2748" s="41" t="str">
        <f t="shared" si="225"/>
        <v/>
      </c>
      <c r="J2748" s="41">
        <f t="shared" si="226"/>
        <v>0</v>
      </c>
      <c r="K2748" s="41" t="str">
        <f t="shared" si="227"/>
        <v>erminée</v>
      </c>
      <c r="L2748" s="41" t="str">
        <f t="shared" si="228"/>
        <v/>
      </c>
    </row>
    <row r="2749" spans="1:12" ht="15.75" thickBot="1" x14ac:dyDescent="0.3">
      <c r="A2749" s="17" t="s">
        <v>1249</v>
      </c>
      <c r="H2749" s="41">
        <f t="shared" si="224"/>
        <v>97</v>
      </c>
      <c r="I2749" s="41" t="str">
        <f t="shared" si="225"/>
        <v>#00000354</v>
      </c>
      <c r="J2749" s="41">
        <f t="shared" si="226"/>
        <v>9</v>
      </c>
      <c r="K2749" s="41" t="str">
        <f t="shared" si="227"/>
        <v xml:space="preserve">‎04‎/‎05‎/‎2016, ‎07‎:‎12‎:‎25 stephane mirouze stephane.mirouze@actemium.com 1 €15.02 </v>
      </c>
      <c r="L2749" s="41" t="str">
        <f t="shared" si="228"/>
        <v>‎04‎/‎05‎/‎2016</v>
      </c>
    </row>
    <row r="2750" spans="1:12" ht="15.75" thickBot="1" x14ac:dyDescent="0.3">
      <c r="A2750" s="16" t="s">
        <v>621</v>
      </c>
      <c r="H2750" s="41">
        <f t="shared" si="224"/>
        <v>8</v>
      </c>
      <c r="I2750" s="41" t="str">
        <f t="shared" si="225"/>
        <v/>
      </c>
      <c r="J2750" s="41">
        <f t="shared" si="226"/>
        <v>0</v>
      </c>
      <c r="K2750" s="41" t="str">
        <f t="shared" si="227"/>
        <v>erminée</v>
      </c>
      <c r="L2750" s="41" t="str">
        <f t="shared" si="228"/>
        <v/>
      </c>
    </row>
    <row r="2751" spans="1:12" ht="15.75" thickBot="1" x14ac:dyDescent="0.3">
      <c r="A2751" s="17" t="s">
        <v>1250</v>
      </c>
      <c r="H2751" s="41">
        <f t="shared" si="224"/>
        <v>93</v>
      </c>
      <c r="I2751" s="41" t="str">
        <f t="shared" si="225"/>
        <v>#00000352</v>
      </c>
      <c r="J2751" s="41">
        <f t="shared" si="226"/>
        <v>9</v>
      </c>
      <c r="K2751" s="41" t="str">
        <f t="shared" si="227"/>
        <v xml:space="preserve">‎02‎/‎05‎/‎2016, ‎15‎:‎31‎:‎36 Celine Laville celine.laville@actemium.com 1 €39.68 </v>
      </c>
      <c r="L2751" s="41" t="str">
        <f t="shared" si="228"/>
        <v>‎02‎/‎05‎/‎2016</v>
      </c>
    </row>
    <row r="2752" spans="1:12" ht="15.75" thickBot="1" x14ac:dyDescent="0.3">
      <c r="A2752" s="16" t="s">
        <v>621</v>
      </c>
      <c r="H2752" s="41">
        <f t="shared" si="224"/>
        <v>8</v>
      </c>
      <c r="I2752" s="41" t="str">
        <f t="shared" si="225"/>
        <v/>
      </c>
      <c r="J2752" s="41">
        <f t="shared" si="226"/>
        <v>0</v>
      </c>
      <c r="K2752" s="41" t="str">
        <f t="shared" si="227"/>
        <v>erminée</v>
      </c>
      <c r="L2752" s="41" t="str">
        <f t="shared" si="228"/>
        <v/>
      </c>
    </row>
    <row r="2753" spans="1:12" ht="15.75" thickBot="1" x14ac:dyDescent="0.3">
      <c r="A2753" s="17" t="s">
        <v>1251</v>
      </c>
      <c r="H2753" s="41">
        <f t="shared" si="224"/>
        <v>97</v>
      </c>
      <c r="I2753" s="41" t="str">
        <f t="shared" si="225"/>
        <v>#00000351</v>
      </c>
      <c r="J2753" s="41">
        <f t="shared" si="226"/>
        <v>9</v>
      </c>
      <c r="K2753" s="41" t="str">
        <f t="shared" si="227"/>
        <v xml:space="preserve">‎02‎/‎05‎/‎2016, ‎09‎:‎31‎:‎03 alexis codevelle alexis.codevelle@liebherr.com 2 €78.20 </v>
      </c>
      <c r="L2753" s="41" t="str">
        <f t="shared" si="228"/>
        <v>‎02‎/‎05‎/‎2016</v>
      </c>
    </row>
    <row r="2754" spans="1:12" ht="15.75" thickBot="1" x14ac:dyDescent="0.3">
      <c r="A2754" s="16" t="s">
        <v>621</v>
      </c>
      <c r="H2754" s="41">
        <f t="shared" si="224"/>
        <v>8</v>
      </c>
      <c r="I2754" s="41" t="str">
        <f t="shared" si="225"/>
        <v/>
      </c>
      <c r="J2754" s="41">
        <f t="shared" si="226"/>
        <v>0</v>
      </c>
      <c r="K2754" s="41" t="str">
        <f t="shared" si="227"/>
        <v>erminée</v>
      </c>
      <c r="L2754" s="41" t="str">
        <f t="shared" si="228"/>
        <v/>
      </c>
    </row>
    <row r="2755" spans="1:12" ht="15.75" thickBot="1" x14ac:dyDescent="0.3">
      <c r="A2755" s="17" t="s">
        <v>1252</v>
      </c>
      <c r="H2755" s="41">
        <f t="shared" si="224"/>
        <v>97</v>
      </c>
      <c r="I2755" s="41" t="str">
        <f t="shared" si="225"/>
        <v>#00000350</v>
      </c>
      <c r="J2755" s="41">
        <f t="shared" si="226"/>
        <v>9</v>
      </c>
      <c r="K2755" s="41" t="str">
        <f t="shared" si="227"/>
        <v xml:space="preserve">‎29‎/‎04‎/‎2016, ‎15‎:‎26‎:‎08 THIERRY DELPECH thierry.delpech1@actemium.com 4 €119.12 </v>
      </c>
      <c r="L2755" s="41" t="str">
        <f t="shared" si="228"/>
        <v>‎29‎/‎04‎/‎2016</v>
      </c>
    </row>
    <row r="2756" spans="1:12" ht="15.75" thickBot="1" x14ac:dyDescent="0.3">
      <c r="A2756" s="16" t="s">
        <v>621</v>
      </c>
      <c r="H2756" s="41">
        <f t="shared" si="224"/>
        <v>8</v>
      </c>
      <c r="I2756" s="41" t="str">
        <f t="shared" si="225"/>
        <v/>
      </c>
      <c r="J2756" s="41">
        <f t="shared" si="226"/>
        <v>0</v>
      </c>
      <c r="K2756" s="41" t="str">
        <f t="shared" si="227"/>
        <v>erminée</v>
      </c>
      <c r="L2756" s="41" t="str">
        <f t="shared" si="228"/>
        <v/>
      </c>
    </row>
    <row r="2757" spans="1:12" ht="15.75" thickBot="1" x14ac:dyDescent="0.3">
      <c r="A2757" s="17" t="s">
        <v>1253</v>
      </c>
      <c r="H2757" s="41">
        <f t="shared" si="224"/>
        <v>97</v>
      </c>
      <c r="I2757" s="41" t="str">
        <f t="shared" si="225"/>
        <v>#00000349</v>
      </c>
      <c r="J2757" s="41">
        <f t="shared" si="226"/>
        <v>9</v>
      </c>
      <c r="K2757" s="41" t="str">
        <f t="shared" si="227"/>
        <v xml:space="preserve">‎29‎/‎04‎/‎2016, ‎09‎:‎19‎:‎55 lelia boscolo lelia.boscolo.external@airbus.com 3 €0.00 </v>
      </c>
      <c r="L2757" s="41" t="str">
        <f t="shared" si="228"/>
        <v>‎29‎/‎04‎/‎2016</v>
      </c>
    </row>
    <row r="2758" spans="1:12" ht="15.75" thickBot="1" x14ac:dyDescent="0.3">
      <c r="A2758" s="16" t="s">
        <v>621</v>
      </c>
      <c r="H2758" s="41">
        <f t="shared" si="224"/>
        <v>8</v>
      </c>
      <c r="I2758" s="41" t="str">
        <f t="shared" si="225"/>
        <v/>
      </c>
      <c r="J2758" s="41">
        <f t="shared" si="226"/>
        <v>0</v>
      </c>
      <c r="K2758" s="41" t="str">
        <f t="shared" si="227"/>
        <v>erminée</v>
      </c>
      <c r="L2758" s="41" t="str">
        <f t="shared" si="228"/>
        <v/>
      </c>
    </row>
    <row r="2759" spans="1:12" ht="15.75" thickBot="1" x14ac:dyDescent="0.3">
      <c r="A2759" s="17" t="s">
        <v>1254</v>
      </c>
      <c r="H2759" s="41">
        <f t="shared" si="224"/>
        <v>97</v>
      </c>
      <c r="I2759" s="41" t="str">
        <f t="shared" si="225"/>
        <v>#00000347</v>
      </c>
      <c r="J2759" s="41">
        <f t="shared" si="226"/>
        <v>9</v>
      </c>
      <c r="K2759" s="41" t="str">
        <f t="shared" si="227"/>
        <v xml:space="preserve">‎25‎/‎04‎/‎2016, ‎15‎:‎28‎:‎04 lelia boscolo lelia.boscolo.external@airbus.com 1 €0.00 </v>
      </c>
      <c r="L2759" s="41" t="str">
        <f t="shared" si="228"/>
        <v>‎25‎/‎04‎/‎2016</v>
      </c>
    </row>
    <row r="2760" spans="1:12" ht="15.75" thickBot="1" x14ac:dyDescent="0.3">
      <c r="A2760" s="16" t="s">
        <v>621</v>
      </c>
      <c r="H2760" s="41">
        <f t="shared" si="224"/>
        <v>8</v>
      </c>
      <c r="I2760" s="41" t="str">
        <f t="shared" si="225"/>
        <v/>
      </c>
      <c r="J2760" s="41">
        <f t="shared" si="226"/>
        <v>0</v>
      </c>
      <c r="K2760" s="41" t="str">
        <f t="shared" si="227"/>
        <v>erminée</v>
      </c>
      <c r="L2760" s="41" t="str">
        <f t="shared" si="228"/>
        <v/>
      </c>
    </row>
    <row r="2761" spans="1:12" ht="15.75" thickBot="1" x14ac:dyDescent="0.3">
      <c r="A2761" s="17" t="s">
        <v>1255</v>
      </c>
      <c r="H2761" s="41">
        <f t="shared" si="224"/>
        <v>97</v>
      </c>
      <c r="I2761" s="41" t="str">
        <f t="shared" si="225"/>
        <v>#00000346</v>
      </c>
      <c r="J2761" s="41">
        <f t="shared" si="226"/>
        <v>9</v>
      </c>
      <c r="K2761" s="41" t="str">
        <f t="shared" si="227"/>
        <v xml:space="preserve">‎25‎/‎04‎/‎2016, ‎09‎:‎36‎:‎50 marc RETRAYT maintenance.herakles@actemium.com 2 €34.15 </v>
      </c>
      <c r="L2761" s="41" t="str">
        <f t="shared" si="228"/>
        <v>‎25‎/‎04‎/‎2016</v>
      </c>
    </row>
    <row r="2762" spans="1:12" ht="15.75" thickBot="1" x14ac:dyDescent="0.3">
      <c r="A2762" s="16" t="s">
        <v>621</v>
      </c>
      <c r="H2762" s="41">
        <f t="shared" si="224"/>
        <v>8</v>
      </c>
      <c r="I2762" s="41" t="str">
        <f t="shared" si="225"/>
        <v/>
      </c>
      <c r="J2762" s="41">
        <f t="shared" si="226"/>
        <v>0</v>
      </c>
      <c r="K2762" s="41" t="str">
        <f t="shared" si="227"/>
        <v>erminée</v>
      </c>
      <c r="L2762" s="41" t="str">
        <f t="shared" si="228"/>
        <v/>
      </c>
    </row>
    <row r="2763" spans="1:12" ht="15.75" thickBot="1" x14ac:dyDescent="0.3">
      <c r="A2763" s="17" t="s">
        <v>1256</v>
      </c>
      <c r="H2763" s="41">
        <f t="shared" si="224"/>
        <v>98</v>
      </c>
      <c r="I2763" s="41" t="str">
        <f t="shared" si="225"/>
        <v>#00000345</v>
      </c>
      <c r="J2763" s="41">
        <f t="shared" si="226"/>
        <v>9</v>
      </c>
      <c r="K2763" s="41" t="str">
        <f t="shared" si="227"/>
        <v xml:space="preserve">‎21‎/‎04‎/‎2016, ‎14‎:‎31‎:‎32 alexis tamowski alexis.tamowski@cegelec.com 13 €1,936.95 </v>
      </c>
      <c r="L2763" s="41" t="str">
        <f t="shared" si="228"/>
        <v>‎21‎/‎04‎/‎2016</v>
      </c>
    </row>
    <row r="2764" spans="1:12" ht="15.75" thickBot="1" x14ac:dyDescent="0.3">
      <c r="A2764" s="16" t="s">
        <v>621</v>
      </c>
      <c r="H2764" s="41">
        <f t="shared" si="224"/>
        <v>8</v>
      </c>
      <c r="I2764" s="41" t="str">
        <f t="shared" si="225"/>
        <v/>
      </c>
      <c r="J2764" s="41">
        <f t="shared" si="226"/>
        <v>0</v>
      </c>
      <c r="K2764" s="41" t="str">
        <f t="shared" si="227"/>
        <v>erminée</v>
      </c>
      <c r="L2764" s="41" t="str">
        <f t="shared" si="228"/>
        <v/>
      </c>
    </row>
    <row r="2765" spans="1:12" ht="15.75" thickBot="1" x14ac:dyDescent="0.3">
      <c r="A2765" s="17" t="s">
        <v>1257</v>
      </c>
      <c r="H2765" s="41">
        <f t="shared" si="224"/>
        <v>90</v>
      </c>
      <c r="I2765" s="41" t="str">
        <f t="shared" si="225"/>
        <v>#00000342</v>
      </c>
      <c r="J2765" s="41">
        <f t="shared" si="226"/>
        <v>9</v>
      </c>
      <c r="K2765" s="41" t="str">
        <f t="shared" si="227"/>
        <v xml:space="preserve">‎21‎/‎04‎/‎2016, ‎12‎:‎24‎:‎40 pascal garcia pascal.garcia@pioneer.com 1 €44.52 </v>
      </c>
      <c r="L2765" s="41" t="str">
        <f t="shared" si="228"/>
        <v>‎21‎/‎04‎/‎2016</v>
      </c>
    </row>
    <row r="2766" spans="1:12" ht="15.75" thickBot="1" x14ac:dyDescent="0.3">
      <c r="A2766" s="16" t="s">
        <v>621</v>
      </c>
      <c r="H2766" s="41">
        <f t="shared" si="224"/>
        <v>8</v>
      </c>
      <c r="I2766" s="41" t="str">
        <f t="shared" si="225"/>
        <v/>
      </c>
      <c r="J2766" s="41">
        <f t="shared" si="226"/>
        <v>0</v>
      </c>
      <c r="K2766" s="41" t="str">
        <f t="shared" si="227"/>
        <v>erminée</v>
      </c>
      <c r="L2766" s="41" t="str">
        <f t="shared" si="228"/>
        <v/>
      </c>
    </row>
    <row r="2767" spans="1:12" ht="15.75" thickBot="1" x14ac:dyDescent="0.3">
      <c r="A2767" s="17" t="s">
        <v>1258</v>
      </c>
      <c r="H2767" s="41">
        <f t="shared" si="224"/>
        <v>96</v>
      </c>
      <c r="I2767" s="41" t="str">
        <f t="shared" si="225"/>
        <v>#00000341</v>
      </c>
      <c r="J2767" s="41">
        <f t="shared" si="226"/>
        <v>9</v>
      </c>
      <c r="K2767" s="41" t="str">
        <f t="shared" si="227"/>
        <v xml:space="preserve">‎21‎/‎04‎/‎2016, ‎08‎:‎46‎:‎36 THIERRY DELPECH thierry.delpech1@actemium.com 3 €67.25 </v>
      </c>
      <c r="L2767" s="41" t="str">
        <f t="shared" si="228"/>
        <v>‎21‎/‎04‎/‎2016</v>
      </c>
    </row>
    <row r="2768" spans="1:12" ht="15.75" thickBot="1" x14ac:dyDescent="0.3">
      <c r="A2768" s="16" t="s">
        <v>621</v>
      </c>
      <c r="H2768" s="41">
        <f t="shared" si="224"/>
        <v>8</v>
      </c>
      <c r="I2768" s="41" t="str">
        <f t="shared" si="225"/>
        <v/>
      </c>
      <c r="J2768" s="41">
        <f t="shared" si="226"/>
        <v>0</v>
      </c>
      <c r="K2768" s="41" t="str">
        <f t="shared" si="227"/>
        <v>erminée</v>
      </c>
      <c r="L2768" s="41" t="str">
        <f t="shared" si="228"/>
        <v/>
      </c>
    </row>
    <row r="2769" spans="1:12" ht="15.75" thickBot="1" x14ac:dyDescent="0.3">
      <c r="A2769" s="17" t="s">
        <v>1259</v>
      </c>
      <c r="H2769" s="41">
        <f t="shared" si="224"/>
        <v>99</v>
      </c>
      <c r="I2769" s="41" t="str">
        <f t="shared" si="225"/>
        <v>#00000338</v>
      </c>
      <c r="J2769" s="41">
        <f t="shared" si="226"/>
        <v>9</v>
      </c>
      <c r="K2769" s="41" t="str">
        <f t="shared" si="227"/>
        <v xml:space="preserve">‎20‎/‎04‎/‎2016, ‎14‎:‎29‎:‎19 lelia boscolo lelia.boscolo.external@airbus.com 6 €424.85 </v>
      </c>
      <c r="L2769" s="41" t="str">
        <f t="shared" si="228"/>
        <v>‎20‎/‎04‎/‎2016</v>
      </c>
    </row>
    <row r="2770" spans="1:12" ht="15.75" thickBot="1" x14ac:dyDescent="0.3">
      <c r="A2770" s="16" t="s">
        <v>621</v>
      </c>
      <c r="H2770" s="41">
        <f t="shared" si="224"/>
        <v>8</v>
      </c>
      <c r="I2770" s="41" t="str">
        <f t="shared" si="225"/>
        <v/>
      </c>
      <c r="J2770" s="41">
        <f t="shared" si="226"/>
        <v>0</v>
      </c>
      <c r="K2770" s="41" t="str">
        <f t="shared" si="227"/>
        <v>erminée</v>
      </c>
      <c r="L2770" s="41" t="str">
        <f t="shared" si="228"/>
        <v/>
      </c>
    </row>
    <row r="2771" spans="1:12" ht="15.75" thickBot="1" x14ac:dyDescent="0.3">
      <c r="A2771" s="17" t="s">
        <v>1260</v>
      </c>
      <c r="H2771" s="41">
        <f t="shared" si="224"/>
        <v>93</v>
      </c>
      <c r="I2771" s="41" t="str">
        <f t="shared" si="225"/>
        <v>#00000337</v>
      </c>
      <c r="J2771" s="41">
        <f t="shared" si="226"/>
        <v>9</v>
      </c>
      <c r="K2771" s="41" t="str">
        <f t="shared" si="227"/>
        <v xml:space="preserve">‎18‎/‎04‎/‎2016, ‎16‎:‎00‎:‎55 Romain Vergnes romain.vergnes@actemium.com 1 €45.67 </v>
      </c>
      <c r="L2771" s="41" t="str">
        <f t="shared" si="228"/>
        <v>‎18‎/‎04‎/‎2016</v>
      </c>
    </row>
    <row r="2772" spans="1:12" ht="15.75" thickBot="1" x14ac:dyDescent="0.3">
      <c r="A2772" s="16" t="s">
        <v>621</v>
      </c>
      <c r="H2772" s="41">
        <f t="shared" si="224"/>
        <v>8</v>
      </c>
      <c r="I2772" s="41" t="str">
        <f t="shared" si="225"/>
        <v/>
      </c>
      <c r="J2772" s="41">
        <f t="shared" si="226"/>
        <v>0</v>
      </c>
      <c r="K2772" s="41" t="str">
        <f t="shared" si="227"/>
        <v>erminée</v>
      </c>
      <c r="L2772" s="41" t="str">
        <f t="shared" si="228"/>
        <v/>
      </c>
    </row>
    <row r="2773" spans="1:12" ht="15.75" thickBot="1" x14ac:dyDescent="0.3">
      <c r="A2773" s="17" t="s">
        <v>1261</v>
      </c>
      <c r="H2773" s="41">
        <f t="shared" si="224"/>
        <v>93</v>
      </c>
      <c r="I2773" s="41" t="str">
        <f t="shared" si="225"/>
        <v>#00000336</v>
      </c>
      <c r="J2773" s="41">
        <f t="shared" si="226"/>
        <v>9</v>
      </c>
      <c r="K2773" s="41" t="str">
        <f t="shared" si="227"/>
        <v xml:space="preserve">‎18‎/‎04‎/‎2016, ‎11‎:‎56‎:‎48 CEDRIC REIXACH cedric.reixach@actemium.com 2 €89.04 </v>
      </c>
      <c r="L2773" s="41" t="str">
        <f t="shared" si="228"/>
        <v>‎18‎/‎04‎/‎2016</v>
      </c>
    </row>
    <row r="2774" spans="1:12" ht="15.75" thickBot="1" x14ac:dyDescent="0.3">
      <c r="A2774" s="16" t="s">
        <v>621</v>
      </c>
      <c r="H2774" s="41">
        <f t="shared" si="224"/>
        <v>8</v>
      </c>
      <c r="I2774" s="41" t="str">
        <f t="shared" si="225"/>
        <v/>
      </c>
      <c r="J2774" s="41">
        <f t="shared" si="226"/>
        <v>0</v>
      </c>
      <c r="K2774" s="41" t="str">
        <f t="shared" si="227"/>
        <v>erminée</v>
      </c>
      <c r="L2774" s="41" t="str">
        <f t="shared" si="228"/>
        <v/>
      </c>
    </row>
    <row r="2775" spans="1:12" ht="15.75" thickBot="1" x14ac:dyDescent="0.3">
      <c r="A2775" s="17" t="s">
        <v>1262</v>
      </c>
      <c r="H2775" s="41">
        <f t="shared" si="224"/>
        <v>98</v>
      </c>
      <c r="I2775" s="41" t="str">
        <f t="shared" si="225"/>
        <v>#00000335</v>
      </c>
      <c r="J2775" s="41">
        <f t="shared" si="226"/>
        <v>9</v>
      </c>
      <c r="K2775" s="41" t="str">
        <f t="shared" si="227"/>
        <v xml:space="preserve">‎14‎/‎04‎/‎2016, ‎16‎:‎52‎:‎26 lelia boscolo lelia.boscolo.external@airbus.com 2 €68.36 </v>
      </c>
      <c r="L2775" s="41" t="str">
        <f t="shared" si="228"/>
        <v>‎14‎/‎04‎/‎2016</v>
      </c>
    </row>
    <row r="2776" spans="1:12" ht="15.75" thickBot="1" x14ac:dyDescent="0.3">
      <c r="A2776" s="16" t="s">
        <v>621</v>
      </c>
      <c r="H2776" s="41">
        <f t="shared" si="224"/>
        <v>8</v>
      </c>
      <c r="I2776" s="41" t="str">
        <f t="shared" si="225"/>
        <v/>
      </c>
      <c r="J2776" s="41">
        <f t="shared" si="226"/>
        <v>0</v>
      </c>
      <c r="K2776" s="41" t="str">
        <f t="shared" si="227"/>
        <v>erminée</v>
      </c>
      <c r="L2776" s="41" t="str">
        <f t="shared" si="228"/>
        <v/>
      </c>
    </row>
    <row r="2777" spans="1:12" ht="15.75" thickBot="1" x14ac:dyDescent="0.3">
      <c r="A2777" s="17" t="s">
        <v>1263</v>
      </c>
      <c r="H2777" s="41">
        <f t="shared" si="224"/>
        <v>93</v>
      </c>
      <c r="I2777" s="41" t="str">
        <f t="shared" si="225"/>
        <v>#00000334</v>
      </c>
      <c r="J2777" s="41">
        <f t="shared" si="226"/>
        <v>9</v>
      </c>
      <c r="K2777" s="41" t="str">
        <f t="shared" si="227"/>
        <v xml:space="preserve">‎13‎/‎04‎/‎2016, ‎10‎:‎16‎:‎27 julien paumard julien.paumard@actemium.com 2 €70.40 </v>
      </c>
      <c r="L2777" s="41" t="str">
        <f t="shared" si="228"/>
        <v>‎13‎/‎04‎/‎2016</v>
      </c>
    </row>
    <row r="2778" spans="1:12" ht="15.75" thickBot="1" x14ac:dyDescent="0.3">
      <c r="A2778" s="16" t="s">
        <v>621</v>
      </c>
      <c r="H2778" s="41">
        <f t="shared" si="224"/>
        <v>8</v>
      </c>
      <c r="I2778" s="41" t="str">
        <f t="shared" si="225"/>
        <v/>
      </c>
      <c r="J2778" s="41">
        <f t="shared" si="226"/>
        <v>0</v>
      </c>
      <c r="K2778" s="41" t="str">
        <f t="shared" si="227"/>
        <v>erminée</v>
      </c>
      <c r="L2778" s="41" t="str">
        <f t="shared" si="228"/>
        <v/>
      </c>
    </row>
    <row r="2779" spans="1:12" ht="15.75" thickBot="1" x14ac:dyDescent="0.3">
      <c r="A2779" s="17" t="s">
        <v>1264</v>
      </c>
      <c r="H2779" s="41">
        <f t="shared" si="224"/>
        <v>94</v>
      </c>
      <c r="I2779" s="41" t="str">
        <f t="shared" si="225"/>
        <v>#00000333</v>
      </c>
      <c r="J2779" s="41">
        <f t="shared" si="226"/>
        <v>9</v>
      </c>
      <c r="K2779" s="41" t="str">
        <f t="shared" si="227"/>
        <v xml:space="preserve">‎13‎/‎04‎/‎2016, ‎10‎:‎09‎:‎07 Vincent PASCAL vincent.pascal@actemium.com 2 €295.00 </v>
      </c>
      <c r="L2779" s="41" t="str">
        <f t="shared" si="228"/>
        <v>‎13‎/‎04‎/‎2016</v>
      </c>
    </row>
    <row r="2780" spans="1:12" ht="15.75" thickBot="1" x14ac:dyDescent="0.3">
      <c r="A2780" s="16" t="s">
        <v>621</v>
      </c>
      <c r="H2780" s="41">
        <f t="shared" ref="H2780:H2843" si="229">LEN(A2780)</f>
        <v>8</v>
      </c>
      <c r="I2780" s="41" t="str">
        <f t="shared" ref="I2780:I2843" si="230">IFERROR(MID(A2780,1,FIND(" ",A2780,1)-1),"")</f>
        <v/>
      </c>
      <c r="J2780" s="41">
        <f t="shared" ref="J2780:J2843" si="231">LEN(I2780)</f>
        <v>0</v>
      </c>
      <c r="K2780" s="41" t="str">
        <f t="shared" ref="K2780:K2843" si="232">RIGHT(A2780,H2780-J2780-1)</f>
        <v>erminée</v>
      </c>
      <c r="L2780" s="41" t="str">
        <f t="shared" ref="L2780:L2843" si="233">IFERROR(MID(K2780,1,FIND(",",K2780,1)-1),"")</f>
        <v/>
      </c>
    </row>
    <row r="2781" spans="1:12" ht="15.75" thickBot="1" x14ac:dyDescent="0.3">
      <c r="A2781" s="17" t="s">
        <v>1265</v>
      </c>
      <c r="H2781" s="41">
        <f t="shared" si="229"/>
        <v>97</v>
      </c>
      <c r="I2781" s="41" t="str">
        <f t="shared" si="230"/>
        <v>#00000332</v>
      </c>
      <c r="J2781" s="41">
        <f t="shared" si="231"/>
        <v>9</v>
      </c>
      <c r="K2781" s="41" t="str">
        <f t="shared" si="232"/>
        <v xml:space="preserve">‎12‎/‎04‎/‎2016, ‎17‎:‎48‎:‎44 vincent davantes vincent.davantes@actemium.com 3 €48.20 </v>
      </c>
      <c r="L2781" s="41" t="str">
        <f t="shared" si="233"/>
        <v>‎12‎/‎04‎/‎2016</v>
      </c>
    </row>
    <row r="2782" spans="1:12" ht="15.75" thickBot="1" x14ac:dyDescent="0.3">
      <c r="A2782" s="16" t="s">
        <v>621</v>
      </c>
      <c r="H2782" s="41">
        <f t="shared" si="229"/>
        <v>8</v>
      </c>
      <c r="I2782" s="41" t="str">
        <f t="shared" si="230"/>
        <v/>
      </c>
      <c r="J2782" s="41">
        <f t="shared" si="231"/>
        <v>0</v>
      </c>
      <c r="K2782" s="41" t="str">
        <f t="shared" si="232"/>
        <v>erminée</v>
      </c>
      <c r="L2782" s="41" t="str">
        <f t="shared" si="233"/>
        <v/>
      </c>
    </row>
    <row r="2783" spans="1:12" ht="15.75" thickBot="1" x14ac:dyDescent="0.3">
      <c r="A2783" s="17" t="s">
        <v>1266</v>
      </c>
      <c r="H2783" s="41">
        <f t="shared" si="229"/>
        <v>97</v>
      </c>
      <c r="I2783" s="41" t="str">
        <f t="shared" si="230"/>
        <v>#00000331</v>
      </c>
      <c r="J2783" s="41">
        <f t="shared" si="231"/>
        <v>9</v>
      </c>
      <c r="K2783" s="41" t="str">
        <f t="shared" si="232"/>
        <v xml:space="preserve">‎12‎/‎04‎/‎2016, ‎12‎:‎57‎:‎07 lelia boscolo lelia.boscolo.external@airbus.com 3 €0.00 </v>
      </c>
      <c r="L2783" s="41" t="str">
        <f t="shared" si="233"/>
        <v>‎12‎/‎04‎/‎2016</v>
      </c>
    </row>
    <row r="2784" spans="1:12" ht="15.75" thickBot="1" x14ac:dyDescent="0.3">
      <c r="A2784" s="16" t="s">
        <v>621</v>
      </c>
      <c r="H2784" s="41">
        <f t="shared" si="229"/>
        <v>8</v>
      </c>
      <c r="I2784" s="41" t="str">
        <f t="shared" si="230"/>
        <v/>
      </c>
      <c r="J2784" s="41">
        <f t="shared" si="231"/>
        <v>0</v>
      </c>
      <c r="K2784" s="41" t="str">
        <f t="shared" si="232"/>
        <v>erminée</v>
      </c>
      <c r="L2784" s="41" t="str">
        <f t="shared" si="233"/>
        <v/>
      </c>
    </row>
    <row r="2785" spans="1:12" ht="15.75" thickBot="1" x14ac:dyDescent="0.3">
      <c r="A2785" s="17" t="s">
        <v>1267</v>
      </c>
      <c r="H2785" s="41">
        <f t="shared" si="229"/>
        <v>91</v>
      </c>
      <c r="I2785" s="41" t="str">
        <f t="shared" si="230"/>
        <v>#00000330</v>
      </c>
      <c r="J2785" s="41">
        <f t="shared" si="231"/>
        <v>9</v>
      </c>
      <c r="K2785" s="41" t="str">
        <f t="shared" si="232"/>
        <v xml:space="preserve">‎11‎/‎04‎/‎2016, ‎17‎:‎11‎:‎39 thomas dupuis thomas.dupuis@actemium.com 3 €44.16 </v>
      </c>
      <c r="L2785" s="41" t="str">
        <f t="shared" si="233"/>
        <v>‎11‎/‎04‎/‎2016</v>
      </c>
    </row>
    <row r="2786" spans="1:12" ht="15.75" thickBot="1" x14ac:dyDescent="0.3">
      <c r="A2786" s="16" t="s">
        <v>621</v>
      </c>
      <c r="H2786" s="41">
        <f t="shared" si="229"/>
        <v>8</v>
      </c>
      <c r="I2786" s="41" t="str">
        <f t="shared" si="230"/>
        <v/>
      </c>
      <c r="J2786" s="41">
        <f t="shared" si="231"/>
        <v>0</v>
      </c>
      <c r="K2786" s="41" t="str">
        <f t="shared" si="232"/>
        <v>erminée</v>
      </c>
      <c r="L2786" s="41" t="str">
        <f t="shared" si="233"/>
        <v/>
      </c>
    </row>
    <row r="2787" spans="1:12" ht="15.75" thickBot="1" x14ac:dyDescent="0.3">
      <c r="A2787" s="17" t="s">
        <v>1268</v>
      </c>
      <c r="H2787" s="41">
        <f t="shared" si="229"/>
        <v>99</v>
      </c>
      <c r="I2787" s="41" t="str">
        <f t="shared" si="230"/>
        <v>#00000329</v>
      </c>
      <c r="J2787" s="41">
        <f t="shared" si="231"/>
        <v>9</v>
      </c>
      <c r="K2787" s="41" t="str">
        <f t="shared" si="232"/>
        <v xml:space="preserve">‎11‎/‎04‎/‎2016, ‎16‎:‎20‎:‎29 Philippe Rousseau philippe.rousseau@actemium.com 4 €35.20 </v>
      </c>
      <c r="L2787" s="41" t="str">
        <f t="shared" si="233"/>
        <v>‎11‎/‎04‎/‎2016</v>
      </c>
    </row>
    <row r="2788" spans="1:12" ht="15.75" thickBot="1" x14ac:dyDescent="0.3">
      <c r="A2788" s="16" t="s">
        <v>621</v>
      </c>
      <c r="H2788" s="41">
        <f t="shared" si="229"/>
        <v>8</v>
      </c>
      <c r="I2788" s="41" t="str">
        <f t="shared" si="230"/>
        <v/>
      </c>
      <c r="J2788" s="41">
        <f t="shared" si="231"/>
        <v>0</v>
      </c>
      <c r="K2788" s="41" t="str">
        <f t="shared" si="232"/>
        <v>erminée</v>
      </c>
      <c r="L2788" s="41" t="str">
        <f t="shared" si="233"/>
        <v/>
      </c>
    </row>
    <row r="2789" spans="1:12" ht="15.75" thickBot="1" x14ac:dyDescent="0.3">
      <c r="A2789" s="17" t="s">
        <v>1269</v>
      </c>
      <c r="H2789" s="41">
        <f t="shared" si="229"/>
        <v>89</v>
      </c>
      <c r="I2789" s="41" t="str">
        <f t="shared" si="230"/>
        <v>#00000328</v>
      </c>
      <c r="J2789" s="41">
        <f t="shared" si="231"/>
        <v>9</v>
      </c>
      <c r="K2789" s="41" t="str">
        <f t="shared" si="232"/>
        <v xml:space="preserve">‎11‎/‎04‎/‎2016, ‎16‎:‎02‎:‎15 BEDON KARINE karine.bedon@cegelec.com 6 €366.72 </v>
      </c>
      <c r="L2789" s="41" t="str">
        <f t="shared" si="233"/>
        <v>‎11‎/‎04‎/‎2016</v>
      </c>
    </row>
    <row r="2790" spans="1:12" ht="15.75" thickBot="1" x14ac:dyDescent="0.3">
      <c r="A2790" s="16" t="s">
        <v>621</v>
      </c>
      <c r="H2790" s="41">
        <f t="shared" si="229"/>
        <v>8</v>
      </c>
      <c r="I2790" s="41" t="str">
        <f t="shared" si="230"/>
        <v/>
      </c>
      <c r="J2790" s="41">
        <f t="shared" si="231"/>
        <v>0</v>
      </c>
      <c r="K2790" s="41" t="str">
        <f t="shared" si="232"/>
        <v>erminée</v>
      </c>
      <c r="L2790" s="41" t="str">
        <f t="shared" si="233"/>
        <v/>
      </c>
    </row>
    <row r="2791" spans="1:12" ht="15.75" thickBot="1" x14ac:dyDescent="0.3">
      <c r="A2791" s="17" t="s">
        <v>1270</v>
      </c>
      <c r="H2791" s="41">
        <f t="shared" si="229"/>
        <v>99</v>
      </c>
      <c r="I2791" s="41" t="str">
        <f t="shared" si="230"/>
        <v>#00000327</v>
      </c>
      <c r="J2791" s="41">
        <f t="shared" si="231"/>
        <v>9</v>
      </c>
      <c r="K2791" s="41" t="str">
        <f t="shared" si="232"/>
        <v xml:space="preserve">‎11‎/‎04‎/‎2016, ‎15‎:‎40‎:‎13 lelia boscolo lelia.boscolo.external@airbus.com 1 €252.00 </v>
      </c>
      <c r="L2791" s="41" t="str">
        <f t="shared" si="233"/>
        <v>‎11‎/‎04‎/‎2016</v>
      </c>
    </row>
    <row r="2792" spans="1:12" ht="15.75" thickBot="1" x14ac:dyDescent="0.3">
      <c r="A2792" s="16" t="s">
        <v>621</v>
      </c>
      <c r="H2792" s="41">
        <f t="shared" si="229"/>
        <v>8</v>
      </c>
      <c r="I2792" s="41" t="str">
        <f t="shared" si="230"/>
        <v/>
      </c>
      <c r="J2792" s="41">
        <f t="shared" si="231"/>
        <v>0</v>
      </c>
      <c r="K2792" s="41" t="str">
        <f t="shared" si="232"/>
        <v>erminée</v>
      </c>
      <c r="L2792" s="41" t="str">
        <f t="shared" si="233"/>
        <v/>
      </c>
    </row>
    <row r="2793" spans="1:12" ht="15.75" thickBot="1" x14ac:dyDescent="0.3">
      <c r="A2793" s="17" t="s">
        <v>1271</v>
      </c>
      <c r="H2793" s="41">
        <f t="shared" si="229"/>
        <v>97</v>
      </c>
      <c r="I2793" s="41" t="str">
        <f t="shared" si="230"/>
        <v>#00000326</v>
      </c>
      <c r="J2793" s="41">
        <f t="shared" si="231"/>
        <v>9</v>
      </c>
      <c r="K2793" s="41" t="str">
        <f t="shared" si="232"/>
        <v xml:space="preserve">‎11‎/‎04‎/‎2016, ‎15‎:‎39‎:‎01 lelia boscolo lelia.boscolo.external@airbus.com 1 €0.00 </v>
      </c>
      <c r="L2793" s="41" t="str">
        <f t="shared" si="233"/>
        <v>‎11‎/‎04‎/‎2016</v>
      </c>
    </row>
    <row r="2794" spans="1:12" ht="15.75" thickBot="1" x14ac:dyDescent="0.3">
      <c r="A2794" s="16" t="s">
        <v>621</v>
      </c>
      <c r="H2794" s="41">
        <f t="shared" si="229"/>
        <v>8</v>
      </c>
      <c r="I2794" s="41" t="str">
        <f t="shared" si="230"/>
        <v/>
      </c>
      <c r="J2794" s="41">
        <f t="shared" si="231"/>
        <v>0</v>
      </c>
      <c r="K2794" s="41" t="str">
        <f t="shared" si="232"/>
        <v>erminée</v>
      </c>
      <c r="L2794" s="41" t="str">
        <f t="shared" si="233"/>
        <v/>
      </c>
    </row>
    <row r="2795" spans="1:12" ht="15.75" thickBot="1" x14ac:dyDescent="0.3">
      <c r="A2795" s="17" t="s">
        <v>1272</v>
      </c>
      <c r="H2795" s="41">
        <f t="shared" si="229"/>
        <v>89</v>
      </c>
      <c r="I2795" s="41" t="str">
        <f t="shared" si="230"/>
        <v>#00000325</v>
      </c>
      <c r="J2795" s="41">
        <f t="shared" si="231"/>
        <v>9</v>
      </c>
      <c r="K2795" s="41" t="str">
        <f t="shared" si="232"/>
        <v xml:space="preserve">‎08‎/‎04‎/‎2016, ‎16‎:‎24‎:‎00 julien paumard julien.paumard@actemium 5 €35.20 </v>
      </c>
      <c r="L2795" s="41" t="str">
        <f t="shared" si="233"/>
        <v>‎08‎/‎04‎/‎2016</v>
      </c>
    </row>
    <row r="2796" spans="1:12" ht="15.75" thickBot="1" x14ac:dyDescent="0.3">
      <c r="A2796" s="16" t="s">
        <v>621</v>
      </c>
      <c r="H2796" s="41">
        <f t="shared" si="229"/>
        <v>8</v>
      </c>
      <c r="I2796" s="41" t="str">
        <f t="shared" si="230"/>
        <v/>
      </c>
      <c r="J2796" s="41">
        <f t="shared" si="231"/>
        <v>0</v>
      </c>
      <c r="K2796" s="41" t="str">
        <f t="shared" si="232"/>
        <v>erminée</v>
      </c>
      <c r="L2796" s="41" t="str">
        <f t="shared" si="233"/>
        <v/>
      </c>
    </row>
    <row r="2797" spans="1:12" ht="15.75" thickBot="1" x14ac:dyDescent="0.3">
      <c r="A2797" s="17" t="s">
        <v>1273</v>
      </c>
      <c r="H2797" s="41">
        <f t="shared" si="229"/>
        <v>96</v>
      </c>
      <c r="I2797" s="41" t="str">
        <f t="shared" si="230"/>
        <v>#00000324</v>
      </c>
      <c r="J2797" s="41">
        <f t="shared" si="231"/>
        <v>9</v>
      </c>
      <c r="K2797" s="41" t="str">
        <f t="shared" si="232"/>
        <v xml:space="preserve">‎08‎/‎04‎/‎2016, ‎14‎:‎39‎:‎43 stephane rodier stephane.rodier@actemium.com 6 €334.88 </v>
      </c>
      <c r="L2797" s="41" t="str">
        <f t="shared" si="233"/>
        <v>‎08‎/‎04‎/‎2016</v>
      </c>
    </row>
    <row r="2798" spans="1:12" ht="15.75" thickBot="1" x14ac:dyDescent="0.3">
      <c r="A2798" s="16" t="s">
        <v>621</v>
      </c>
      <c r="H2798" s="41">
        <f t="shared" si="229"/>
        <v>8</v>
      </c>
      <c r="I2798" s="41" t="str">
        <f t="shared" si="230"/>
        <v/>
      </c>
      <c r="J2798" s="41">
        <f t="shared" si="231"/>
        <v>0</v>
      </c>
      <c r="K2798" s="41" t="str">
        <f t="shared" si="232"/>
        <v>erminée</v>
      </c>
      <c r="L2798" s="41" t="str">
        <f t="shared" si="233"/>
        <v/>
      </c>
    </row>
    <row r="2799" spans="1:12" ht="15.75" thickBot="1" x14ac:dyDescent="0.3">
      <c r="A2799" s="17" t="s">
        <v>1274</v>
      </c>
      <c r="H2799" s="41">
        <f t="shared" si="229"/>
        <v>97</v>
      </c>
      <c r="I2799" s="41" t="str">
        <f t="shared" si="230"/>
        <v>#00000322</v>
      </c>
      <c r="J2799" s="41">
        <f t="shared" si="231"/>
        <v>9</v>
      </c>
      <c r="K2799" s="41" t="str">
        <f t="shared" si="232"/>
        <v xml:space="preserve">‎08‎/‎04‎/‎2016, ‎12‎:‎20‎:‎47 thierry delpech thierry.delpech1@actemium.com 4 €130.50 </v>
      </c>
      <c r="L2799" s="41" t="str">
        <f t="shared" si="233"/>
        <v>‎08‎/‎04‎/‎2016</v>
      </c>
    </row>
    <row r="2800" spans="1:12" ht="15.75" thickBot="1" x14ac:dyDescent="0.3">
      <c r="A2800" s="16" t="s">
        <v>621</v>
      </c>
      <c r="H2800" s="41">
        <f t="shared" si="229"/>
        <v>8</v>
      </c>
      <c r="I2800" s="41" t="str">
        <f t="shared" si="230"/>
        <v/>
      </c>
      <c r="J2800" s="41">
        <f t="shared" si="231"/>
        <v>0</v>
      </c>
      <c r="K2800" s="41" t="str">
        <f t="shared" si="232"/>
        <v>erminée</v>
      </c>
      <c r="L2800" s="41" t="str">
        <f t="shared" si="233"/>
        <v/>
      </c>
    </row>
    <row r="2801" spans="1:12" ht="15.75" thickBot="1" x14ac:dyDescent="0.3">
      <c r="A2801" s="17" t="s">
        <v>1275</v>
      </c>
      <c r="H2801" s="41">
        <f t="shared" si="229"/>
        <v>97</v>
      </c>
      <c r="I2801" s="41" t="str">
        <f t="shared" si="230"/>
        <v>#00000321</v>
      </c>
      <c r="J2801" s="41">
        <f t="shared" si="231"/>
        <v>9</v>
      </c>
      <c r="K2801" s="41" t="str">
        <f t="shared" si="232"/>
        <v xml:space="preserve">‎08‎/‎04‎/‎2016, ‎08‎:‎41‎:‎18 lelia boscolo lelia.boscolo.external@airbus.com 2 €0.00 </v>
      </c>
      <c r="L2801" s="41" t="str">
        <f t="shared" si="233"/>
        <v>‎08‎/‎04‎/‎2016</v>
      </c>
    </row>
    <row r="2802" spans="1:12" ht="15.75" thickBot="1" x14ac:dyDescent="0.3">
      <c r="A2802" s="16" t="s">
        <v>621</v>
      </c>
      <c r="H2802" s="41">
        <f t="shared" si="229"/>
        <v>8</v>
      </c>
      <c r="I2802" s="41" t="str">
        <f t="shared" si="230"/>
        <v/>
      </c>
      <c r="J2802" s="41">
        <f t="shared" si="231"/>
        <v>0</v>
      </c>
      <c r="K2802" s="41" t="str">
        <f t="shared" si="232"/>
        <v>erminée</v>
      </c>
      <c r="L2802" s="41" t="str">
        <f t="shared" si="233"/>
        <v/>
      </c>
    </row>
    <row r="2803" spans="1:12" ht="15.75" thickBot="1" x14ac:dyDescent="0.3">
      <c r="A2803" s="17" t="s">
        <v>1276</v>
      </c>
      <c r="H2803" s="41">
        <f t="shared" si="229"/>
        <v>95</v>
      </c>
      <c r="I2803" s="41" t="str">
        <f t="shared" si="230"/>
        <v>#00000320</v>
      </c>
      <c r="J2803" s="41">
        <f t="shared" si="231"/>
        <v>9</v>
      </c>
      <c r="K2803" s="41" t="str">
        <f t="shared" si="232"/>
        <v xml:space="preserve">‎07‎/‎04‎/‎2016, ‎10‎:‎42‎:‎53 jean luc granier jean-luc.granier@merial.com 1 €25.20 </v>
      </c>
      <c r="L2803" s="41" t="str">
        <f t="shared" si="233"/>
        <v>‎07‎/‎04‎/‎2016</v>
      </c>
    </row>
    <row r="2804" spans="1:12" ht="15.75" thickBot="1" x14ac:dyDescent="0.3">
      <c r="A2804" s="16" t="s">
        <v>621</v>
      </c>
      <c r="H2804" s="41">
        <f t="shared" si="229"/>
        <v>8</v>
      </c>
      <c r="I2804" s="41" t="str">
        <f t="shared" si="230"/>
        <v/>
      </c>
      <c r="J2804" s="41">
        <f t="shared" si="231"/>
        <v>0</v>
      </c>
      <c r="K2804" s="41" t="str">
        <f t="shared" si="232"/>
        <v>erminée</v>
      </c>
      <c r="L2804" s="41" t="str">
        <f t="shared" si="233"/>
        <v/>
      </c>
    </row>
    <row r="2805" spans="1:12" ht="15.75" thickBot="1" x14ac:dyDescent="0.3">
      <c r="A2805" s="17" t="s">
        <v>1277</v>
      </c>
      <c r="H2805" s="41">
        <f t="shared" si="229"/>
        <v>97</v>
      </c>
      <c r="I2805" s="41" t="str">
        <f t="shared" si="230"/>
        <v>#00000319</v>
      </c>
      <c r="J2805" s="41">
        <f t="shared" si="231"/>
        <v>9</v>
      </c>
      <c r="K2805" s="41" t="str">
        <f t="shared" si="232"/>
        <v xml:space="preserve">‎06‎/‎04‎/‎2016, ‎14‎:‎51‎:‎05 william stephens william.stephens@cegelec.com 5 €840.97 </v>
      </c>
      <c r="L2805" s="41" t="str">
        <f t="shared" si="233"/>
        <v>‎06‎/‎04‎/‎2016</v>
      </c>
    </row>
    <row r="2806" spans="1:12" ht="15.75" thickBot="1" x14ac:dyDescent="0.3">
      <c r="A2806" s="16" t="s">
        <v>621</v>
      </c>
      <c r="H2806" s="41">
        <f t="shared" si="229"/>
        <v>8</v>
      </c>
      <c r="I2806" s="41" t="str">
        <f t="shared" si="230"/>
        <v/>
      </c>
      <c r="J2806" s="41">
        <f t="shared" si="231"/>
        <v>0</v>
      </c>
      <c r="K2806" s="41" t="str">
        <f t="shared" si="232"/>
        <v>erminée</v>
      </c>
      <c r="L2806" s="41" t="str">
        <f t="shared" si="233"/>
        <v/>
      </c>
    </row>
    <row r="2807" spans="1:12" ht="15.75" thickBot="1" x14ac:dyDescent="0.3">
      <c r="A2807" s="17" t="s">
        <v>1278</v>
      </c>
      <c r="H2807" s="41">
        <f t="shared" si="229"/>
        <v>93</v>
      </c>
      <c r="I2807" s="41" t="str">
        <f t="shared" si="230"/>
        <v>#00000318</v>
      </c>
      <c r="J2807" s="41">
        <f t="shared" si="231"/>
        <v>9</v>
      </c>
      <c r="K2807" s="41" t="str">
        <f t="shared" si="232"/>
        <v xml:space="preserve">‎06‎/‎04‎/‎2016, ‎13‎:‎32‎:‎59 Romain Vergnes romain.vergnes@actemuim.com 1 €13.50 </v>
      </c>
      <c r="L2807" s="41" t="str">
        <f t="shared" si="233"/>
        <v>‎06‎/‎04‎/‎2016</v>
      </c>
    </row>
    <row r="2808" spans="1:12" ht="15.75" thickBot="1" x14ac:dyDescent="0.3">
      <c r="A2808" s="16" t="s">
        <v>621</v>
      </c>
      <c r="H2808" s="41">
        <f t="shared" si="229"/>
        <v>8</v>
      </c>
      <c r="I2808" s="41" t="str">
        <f t="shared" si="230"/>
        <v/>
      </c>
      <c r="J2808" s="41">
        <f t="shared" si="231"/>
        <v>0</v>
      </c>
      <c r="K2808" s="41" t="str">
        <f t="shared" si="232"/>
        <v>erminée</v>
      </c>
      <c r="L2808" s="41" t="str">
        <f t="shared" si="233"/>
        <v/>
      </c>
    </row>
    <row r="2809" spans="1:12" ht="15.75" thickBot="1" x14ac:dyDescent="0.3">
      <c r="A2809" s="17" t="s">
        <v>1279</v>
      </c>
      <c r="H2809" s="41">
        <f t="shared" si="229"/>
        <v>90</v>
      </c>
      <c r="I2809" s="41" t="str">
        <f t="shared" si="230"/>
        <v>#00000317</v>
      </c>
      <c r="J2809" s="41">
        <f t="shared" si="231"/>
        <v>9</v>
      </c>
      <c r="K2809" s="41" t="str">
        <f t="shared" si="232"/>
        <v xml:space="preserve">‎05‎/‎04‎/‎2016, ‎17‎:‎21‎:‎17 pascal garcia pascal.garcia@pioneer.com 1 €31.36 </v>
      </c>
      <c r="L2809" s="41" t="str">
        <f t="shared" si="233"/>
        <v>‎05‎/‎04‎/‎2016</v>
      </c>
    </row>
    <row r="2810" spans="1:12" ht="15.75" thickBot="1" x14ac:dyDescent="0.3">
      <c r="A2810" s="16" t="s">
        <v>621</v>
      </c>
      <c r="H2810" s="41">
        <f t="shared" si="229"/>
        <v>8</v>
      </c>
      <c r="I2810" s="41" t="str">
        <f t="shared" si="230"/>
        <v/>
      </c>
      <c r="J2810" s="41">
        <f t="shared" si="231"/>
        <v>0</v>
      </c>
      <c r="K2810" s="41" t="str">
        <f t="shared" si="232"/>
        <v>erminée</v>
      </c>
      <c r="L2810" s="41" t="str">
        <f t="shared" si="233"/>
        <v/>
      </c>
    </row>
    <row r="2811" spans="1:12" ht="15.75" thickBot="1" x14ac:dyDescent="0.3">
      <c r="A2811" s="17" t="s">
        <v>1280</v>
      </c>
      <c r="H2811" s="41">
        <f t="shared" si="229"/>
        <v>92</v>
      </c>
      <c r="I2811" s="41" t="str">
        <f t="shared" si="230"/>
        <v>#00000316</v>
      </c>
      <c r="J2811" s="41">
        <f t="shared" si="231"/>
        <v>9</v>
      </c>
      <c r="K2811" s="41" t="str">
        <f t="shared" si="232"/>
        <v xml:space="preserve">‎05‎/‎04‎/‎2016, ‎16‎:‎18‎:‎45 alexandre CALVO pascal.garcia@pioneer.com 1 €31.36 </v>
      </c>
      <c r="L2811" s="41" t="str">
        <f t="shared" si="233"/>
        <v>‎05‎/‎04‎/‎2016</v>
      </c>
    </row>
    <row r="2812" spans="1:12" ht="15.75" thickBot="1" x14ac:dyDescent="0.3">
      <c r="A2812" s="16" t="s">
        <v>621</v>
      </c>
      <c r="H2812" s="41">
        <f t="shared" si="229"/>
        <v>8</v>
      </c>
      <c r="I2812" s="41" t="str">
        <f t="shared" si="230"/>
        <v/>
      </c>
      <c r="J2812" s="41">
        <f t="shared" si="231"/>
        <v>0</v>
      </c>
      <c r="K2812" s="41" t="str">
        <f t="shared" si="232"/>
        <v>erminée</v>
      </c>
      <c r="L2812" s="41" t="str">
        <f t="shared" si="233"/>
        <v/>
      </c>
    </row>
    <row r="2813" spans="1:12" ht="15.75" thickBot="1" x14ac:dyDescent="0.3">
      <c r="A2813" s="17" t="s">
        <v>1281</v>
      </c>
      <c r="H2813" s="41">
        <f t="shared" si="229"/>
        <v>98</v>
      </c>
      <c r="I2813" s="41" t="str">
        <f t="shared" si="230"/>
        <v>#00000315</v>
      </c>
      <c r="J2813" s="41">
        <f t="shared" si="231"/>
        <v>9</v>
      </c>
      <c r="K2813" s="41" t="str">
        <f t="shared" si="232"/>
        <v xml:space="preserve">‎05‎/‎04‎/‎2016, ‎15‎:‎47‎:‎10 Guillaume Lamiaud guillaume.lamiaud@actemium.com 1 €2.30 </v>
      </c>
      <c r="L2813" s="41" t="str">
        <f t="shared" si="233"/>
        <v>‎05‎/‎04‎/‎2016</v>
      </c>
    </row>
    <row r="2814" spans="1:12" ht="15.75" thickBot="1" x14ac:dyDescent="0.3">
      <c r="A2814" s="16" t="s">
        <v>621</v>
      </c>
      <c r="H2814" s="41">
        <f t="shared" si="229"/>
        <v>8</v>
      </c>
      <c r="I2814" s="41" t="str">
        <f t="shared" si="230"/>
        <v/>
      </c>
      <c r="J2814" s="41">
        <f t="shared" si="231"/>
        <v>0</v>
      </c>
      <c r="K2814" s="41" t="str">
        <f t="shared" si="232"/>
        <v>erminée</v>
      </c>
      <c r="L2814" s="41" t="str">
        <f t="shared" si="233"/>
        <v/>
      </c>
    </row>
    <row r="2815" spans="1:12" ht="15.75" thickBot="1" x14ac:dyDescent="0.3">
      <c r="A2815" s="17" t="s">
        <v>1282</v>
      </c>
      <c r="H2815" s="41">
        <f t="shared" si="229"/>
        <v>97</v>
      </c>
      <c r="I2815" s="41" t="str">
        <f t="shared" si="230"/>
        <v>#00000314</v>
      </c>
      <c r="J2815" s="41">
        <f t="shared" si="231"/>
        <v>9</v>
      </c>
      <c r="K2815" s="41" t="str">
        <f t="shared" si="232"/>
        <v xml:space="preserve">‎05‎/‎04‎/‎2016, ‎15‎:‎43‎:‎52 stephane mirouze stephane.mirouze@actemium.com 1 €38.00 </v>
      </c>
      <c r="L2815" s="41" t="str">
        <f t="shared" si="233"/>
        <v>‎05‎/‎04‎/‎2016</v>
      </c>
    </row>
    <row r="2816" spans="1:12" ht="15.75" thickBot="1" x14ac:dyDescent="0.3">
      <c r="A2816" s="16" t="s">
        <v>621</v>
      </c>
      <c r="H2816" s="41">
        <f t="shared" si="229"/>
        <v>8</v>
      </c>
      <c r="I2816" s="41" t="str">
        <f t="shared" si="230"/>
        <v/>
      </c>
      <c r="J2816" s="41">
        <f t="shared" si="231"/>
        <v>0</v>
      </c>
      <c r="K2816" s="41" t="str">
        <f t="shared" si="232"/>
        <v>erminée</v>
      </c>
      <c r="L2816" s="41" t="str">
        <f t="shared" si="233"/>
        <v/>
      </c>
    </row>
    <row r="2817" spans="1:12" ht="15.75" thickBot="1" x14ac:dyDescent="0.3">
      <c r="A2817" s="17" t="s">
        <v>1283</v>
      </c>
      <c r="H2817" s="41">
        <f t="shared" si="229"/>
        <v>97</v>
      </c>
      <c r="I2817" s="41" t="str">
        <f t="shared" si="230"/>
        <v>#00000313</v>
      </c>
      <c r="J2817" s="41">
        <f t="shared" si="231"/>
        <v>9</v>
      </c>
      <c r="K2817" s="41" t="str">
        <f t="shared" si="232"/>
        <v xml:space="preserve">‎04‎/‎04‎/‎2016, ‎15‎:‎45‎:‎10 lelia boscolo lelia.boscolo.external@airbus.com 1 €0.00 </v>
      </c>
      <c r="L2817" s="41" t="str">
        <f t="shared" si="233"/>
        <v>‎04‎/‎04‎/‎2016</v>
      </c>
    </row>
    <row r="2818" spans="1:12" ht="15.75" thickBot="1" x14ac:dyDescent="0.3">
      <c r="A2818" s="16" t="s">
        <v>621</v>
      </c>
      <c r="H2818" s="41">
        <f t="shared" si="229"/>
        <v>8</v>
      </c>
      <c r="I2818" s="41" t="str">
        <f t="shared" si="230"/>
        <v/>
      </c>
      <c r="J2818" s="41">
        <f t="shared" si="231"/>
        <v>0</v>
      </c>
      <c r="K2818" s="41" t="str">
        <f t="shared" si="232"/>
        <v>erminée</v>
      </c>
      <c r="L2818" s="41" t="str">
        <f t="shared" si="233"/>
        <v/>
      </c>
    </row>
    <row r="2819" spans="1:12" ht="15.75" thickBot="1" x14ac:dyDescent="0.3">
      <c r="A2819" s="17" t="s">
        <v>1284</v>
      </c>
      <c r="H2819" s="41">
        <f t="shared" si="229"/>
        <v>93</v>
      </c>
      <c r="I2819" s="41" t="str">
        <f t="shared" si="230"/>
        <v>#00000312</v>
      </c>
      <c r="J2819" s="41">
        <f t="shared" si="231"/>
        <v>9</v>
      </c>
      <c r="K2819" s="41" t="str">
        <f t="shared" si="232"/>
        <v xml:space="preserve">‎04‎/‎04‎/‎2016, ‎08‎:‎22‎:‎58 lelia boscolo lelia.boscolo.external@airbus 1 €0.00 </v>
      </c>
      <c r="L2819" s="41" t="str">
        <f t="shared" si="233"/>
        <v>‎04‎/‎04‎/‎2016</v>
      </c>
    </row>
    <row r="2820" spans="1:12" ht="15.75" thickBot="1" x14ac:dyDescent="0.3">
      <c r="A2820" s="16" t="s">
        <v>621</v>
      </c>
      <c r="H2820" s="41">
        <f t="shared" si="229"/>
        <v>8</v>
      </c>
      <c r="I2820" s="41" t="str">
        <f t="shared" si="230"/>
        <v/>
      </c>
      <c r="J2820" s="41">
        <f t="shared" si="231"/>
        <v>0</v>
      </c>
      <c r="K2820" s="41" t="str">
        <f t="shared" si="232"/>
        <v>erminée</v>
      </c>
      <c r="L2820" s="41" t="str">
        <f t="shared" si="233"/>
        <v/>
      </c>
    </row>
    <row r="2821" spans="1:12" ht="15.75" thickBot="1" x14ac:dyDescent="0.3">
      <c r="A2821" s="17" t="s">
        <v>1285</v>
      </c>
      <c r="H2821" s="41">
        <f t="shared" si="229"/>
        <v>95</v>
      </c>
      <c r="I2821" s="41" t="str">
        <f t="shared" si="230"/>
        <v>#00000311</v>
      </c>
      <c r="J2821" s="41">
        <f t="shared" si="231"/>
        <v>9</v>
      </c>
      <c r="K2821" s="41" t="str">
        <f t="shared" si="232"/>
        <v xml:space="preserve">‎30‎/‎03‎/‎2016, ‎08‎:‎04‎:‎08 alexis tamowski alexis.tamowski@cegelec.com 3 €341.92 </v>
      </c>
      <c r="L2821" s="41" t="str">
        <f t="shared" si="233"/>
        <v>‎30‎/‎03‎/‎2016</v>
      </c>
    </row>
    <row r="2822" spans="1:12" ht="15.75" thickBot="1" x14ac:dyDescent="0.3">
      <c r="A2822" s="16" t="s">
        <v>621</v>
      </c>
      <c r="H2822" s="41">
        <f t="shared" si="229"/>
        <v>8</v>
      </c>
      <c r="I2822" s="41" t="str">
        <f t="shared" si="230"/>
        <v/>
      </c>
      <c r="J2822" s="41">
        <f t="shared" si="231"/>
        <v>0</v>
      </c>
      <c r="K2822" s="41" t="str">
        <f t="shared" si="232"/>
        <v>erminée</v>
      </c>
      <c r="L2822" s="41" t="str">
        <f t="shared" si="233"/>
        <v/>
      </c>
    </row>
    <row r="2823" spans="1:12" ht="15.75" thickBot="1" x14ac:dyDescent="0.3">
      <c r="A2823" s="17" t="s">
        <v>1286</v>
      </c>
      <c r="H2823" s="41">
        <f t="shared" si="229"/>
        <v>97</v>
      </c>
      <c r="I2823" s="41" t="str">
        <f t="shared" si="230"/>
        <v>#00000310</v>
      </c>
      <c r="J2823" s="41">
        <f t="shared" si="231"/>
        <v>9</v>
      </c>
      <c r="K2823" s="41" t="str">
        <f t="shared" si="232"/>
        <v xml:space="preserve">‎24‎/‎03‎/‎2016, ‎08‎:‎42‎:‎37 stephane mirouze stephane.mirouze@actemium.com 1 €16.88 </v>
      </c>
      <c r="L2823" s="41" t="str">
        <f t="shared" si="233"/>
        <v>‎24‎/‎03‎/‎2016</v>
      </c>
    </row>
    <row r="2824" spans="1:12" ht="15.75" thickBot="1" x14ac:dyDescent="0.3">
      <c r="A2824" s="16" t="s">
        <v>621</v>
      </c>
      <c r="H2824" s="41">
        <f t="shared" si="229"/>
        <v>8</v>
      </c>
      <c r="I2824" s="41" t="str">
        <f t="shared" si="230"/>
        <v/>
      </c>
      <c r="J2824" s="41">
        <f t="shared" si="231"/>
        <v>0</v>
      </c>
      <c r="K2824" s="41" t="str">
        <f t="shared" si="232"/>
        <v>erminée</v>
      </c>
      <c r="L2824" s="41" t="str">
        <f t="shared" si="233"/>
        <v/>
      </c>
    </row>
    <row r="2825" spans="1:12" ht="15.75" thickBot="1" x14ac:dyDescent="0.3">
      <c r="A2825" s="17" t="s">
        <v>1287</v>
      </c>
      <c r="H2825" s="41">
        <f t="shared" si="229"/>
        <v>92</v>
      </c>
      <c r="I2825" s="41" t="str">
        <f t="shared" si="230"/>
        <v>#00000309</v>
      </c>
      <c r="J2825" s="41">
        <f t="shared" si="231"/>
        <v>9</v>
      </c>
      <c r="K2825" s="41" t="str">
        <f t="shared" si="232"/>
        <v xml:space="preserve">‎22‎/‎03‎/‎2016, ‎07‎:‎52‎:‎55 Vincent PASCAL vincent.pascal@actemium.com 1 €0.00 </v>
      </c>
      <c r="L2825" s="41" t="str">
        <f t="shared" si="233"/>
        <v>‎22‎/‎03‎/‎2016</v>
      </c>
    </row>
    <row r="2826" spans="1:12" ht="15.75" thickBot="1" x14ac:dyDescent="0.3">
      <c r="A2826" s="16" t="s">
        <v>621</v>
      </c>
      <c r="H2826" s="41">
        <f t="shared" si="229"/>
        <v>8</v>
      </c>
      <c r="I2826" s="41" t="str">
        <f t="shared" si="230"/>
        <v/>
      </c>
      <c r="J2826" s="41">
        <f t="shared" si="231"/>
        <v>0</v>
      </c>
      <c r="K2826" s="41" t="str">
        <f t="shared" si="232"/>
        <v>erminée</v>
      </c>
      <c r="L2826" s="41" t="str">
        <f t="shared" si="233"/>
        <v/>
      </c>
    </row>
    <row r="2827" spans="1:12" ht="15.75" thickBot="1" x14ac:dyDescent="0.3">
      <c r="A2827" s="17" t="s">
        <v>1288</v>
      </c>
      <c r="H2827" s="41">
        <f t="shared" si="229"/>
        <v>91</v>
      </c>
      <c r="I2827" s="41" t="str">
        <f t="shared" si="230"/>
        <v>#00000308</v>
      </c>
      <c r="J2827" s="41">
        <f t="shared" si="231"/>
        <v>9</v>
      </c>
      <c r="K2827" s="41" t="str">
        <f t="shared" si="232"/>
        <v xml:space="preserve">‎21‎/‎03‎/‎2016, ‎17‎:‎29‎:‎41 jean luc CEBE jean-luc.cebe@actemium.com 1 €46.00 </v>
      </c>
      <c r="L2827" s="41" t="str">
        <f t="shared" si="233"/>
        <v>‎21‎/‎03‎/‎2016</v>
      </c>
    </row>
    <row r="2828" spans="1:12" ht="15.75" thickBot="1" x14ac:dyDescent="0.3">
      <c r="A2828" s="16" t="s">
        <v>621</v>
      </c>
      <c r="H2828" s="41">
        <f t="shared" si="229"/>
        <v>8</v>
      </c>
      <c r="I2828" s="41" t="str">
        <f t="shared" si="230"/>
        <v/>
      </c>
      <c r="J2828" s="41">
        <f t="shared" si="231"/>
        <v>0</v>
      </c>
      <c r="K2828" s="41" t="str">
        <f t="shared" si="232"/>
        <v>erminée</v>
      </c>
      <c r="L2828" s="41" t="str">
        <f t="shared" si="233"/>
        <v/>
      </c>
    </row>
    <row r="2829" spans="1:12" ht="15.75" thickBot="1" x14ac:dyDescent="0.3">
      <c r="A2829" s="17" t="s">
        <v>1289</v>
      </c>
      <c r="H2829" s="41">
        <f t="shared" si="229"/>
        <v>92</v>
      </c>
      <c r="I2829" s="41" t="str">
        <f t="shared" si="230"/>
        <v>#00000307</v>
      </c>
      <c r="J2829" s="41">
        <f t="shared" si="231"/>
        <v>9</v>
      </c>
      <c r="K2829" s="41" t="str">
        <f t="shared" si="232"/>
        <v xml:space="preserve">‎21‎/‎03‎/‎2016, ‎17‎:‎27‎:‎43 Jean Luc cebe jean-luc.cebe@actemium.com 1 €357.60 </v>
      </c>
      <c r="L2829" s="41" t="str">
        <f t="shared" si="233"/>
        <v>‎21‎/‎03‎/‎2016</v>
      </c>
    </row>
    <row r="2830" spans="1:12" ht="15.75" thickBot="1" x14ac:dyDescent="0.3">
      <c r="A2830" s="16" t="s">
        <v>621</v>
      </c>
      <c r="H2830" s="41">
        <f t="shared" si="229"/>
        <v>8</v>
      </c>
      <c r="I2830" s="41" t="str">
        <f t="shared" si="230"/>
        <v/>
      </c>
      <c r="J2830" s="41">
        <f t="shared" si="231"/>
        <v>0</v>
      </c>
      <c r="K2830" s="41" t="str">
        <f t="shared" si="232"/>
        <v>erminée</v>
      </c>
      <c r="L2830" s="41" t="str">
        <f t="shared" si="233"/>
        <v/>
      </c>
    </row>
    <row r="2831" spans="1:12" ht="15.75" thickBot="1" x14ac:dyDescent="0.3">
      <c r="A2831" s="17" t="s">
        <v>1290</v>
      </c>
      <c r="H2831" s="41">
        <f t="shared" si="229"/>
        <v>99</v>
      </c>
      <c r="I2831" s="41" t="str">
        <f t="shared" si="230"/>
        <v>#00000306</v>
      </c>
      <c r="J2831" s="41">
        <f t="shared" si="231"/>
        <v>9</v>
      </c>
      <c r="K2831" s="41" t="str">
        <f t="shared" si="232"/>
        <v xml:space="preserve">‎21‎/‎03‎/‎2016, ‎10‎:‎08‎:‎10 Mathieu Cantonnet mathieu.cantonnet@actemium.com 1 €45.67 </v>
      </c>
      <c r="L2831" s="41" t="str">
        <f t="shared" si="233"/>
        <v>‎21‎/‎03‎/‎2016</v>
      </c>
    </row>
    <row r="2832" spans="1:12" ht="15.75" thickBot="1" x14ac:dyDescent="0.3">
      <c r="A2832" s="16" t="s">
        <v>621</v>
      </c>
      <c r="H2832" s="41">
        <f t="shared" si="229"/>
        <v>8</v>
      </c>
      <c r="I2832" s="41" t="str">
        <f t="shared" si="230"/>
        <v/>
      </c>
      <c r="J2832" s="41">
        <f t="shared" si="231"/>
        <v>0</v>
      </c>
      <c r="K2832" s="41" t="str">
        <f t="shared" si="232"/>
        <v>erminée</v>
      </c>
      <c r="L2832" s="41" t="str">
        <f t="shared" si="233"/>
        <v/>
      </c>
    </row>
    <row r="2833" spans="1:12" ht="15.75" thickBot="1" x14ac:dyDescent="0.3">
      <c r="A2833" s="17" t="s">
        <v>1291</v>
      </c>
      <c r="H2833" s="41">
        <f t="shared" si="229"/>
        <v>97</v>
      </c>
      <c r="I2833" s="41" t="str">
        <f t="shared" si="230"/>
        <v>#00000305</v>
      </c>
      <c r="J2833" s="41">
        <f t="shared" si="231"/>
        <v>9</v>
      </c>
      <c r="K2833" s="41" t="str">
        <f t="shared" si="232"/>
        <v xml:space="preserve">‎21‎/‎03‎/‎2016, ‎09‎:‎33‎:‎36 stephane mirouze stephane.mirouze@actemium.com 2 €11.13 </v>
      </c>
      <c r="L2833" s="41" t="str">
        <f t="shared" si="233"/>
        <v>‎21‎/‎03‎/‎2016</v>
      </c>
    </row>
    <row r="2834" spans="1:12" ht="15.75" thickBot="1" x14ac:dyDescent="0.3">
      <c r="A2834" s="16" t="s">
        <v>621</v>
      </c>
      <c r="H2834" s="41">
        <f t="shared" si="229"/>
        <v>8</v>
      </c>
      <c r="I2834" s="41" t="str">
        <f t="shared" si="230"/>
        <v/>
      </c>
      <c r="J2834" s="41">
        <f t="shared" si="231"/>
        <v>0</v>
      </c>
      <c r="K2834" s="41" t="str">
        <f t="shared" si="232"/>
        <v>erminée</v>
      </c>
      <c r="L2834" s="41" t="str">
        <f t="shared" si="233"/>
        <v/>
      </c>
    </row>
    <row r="2835" spans="1:12" ht="15.75" thickBot="1" x14ac:dyDescent="0.3">
      <c r="A2835" s="17" t="s">
        <v>1292</v>
      </c>
      <c r="H2835" s="41">
        <f t="shared" si="229"/>
        <v>101</v>
      </c>
      <c r="I2835" s="41" t="str">
        <f t="shared" si="230"/>
        <v>#00000304</v>
      </c>
      <c r="J2835" s="41">
        <f t="shared" si="231"/>
        <v>9</v>
      </c>
      <c r="K2835" s="41" t="str">
        <f t="shared" si="232"/>
        <v xml:space="preserve">‎18‎/‎03‎/‎2016, ‎10‎:‎44‎:‎21 AUELIEN AYGOUI aurelien.aygoui.external@airbus.com 2 €37.00 </v>
      </c>
      <c r="L2835" s="41" t="str">
        <f t="shared" si="233"/>
        <v>‎18‎/‎03‎/‎2016</v>
      </c>
    </row>
    <row r="2836" spans="1:12" ht="15.75" thickBot="1" x14ac:dyDescent="0.3">
      <c r="A2836" s="16" t="s">
        <v>621</v>
      </c>
      <c r="H2836" s="41">
        <f t="shared" si="229"/>
        <v>8</v>
      </c>
      <c r="I2836" s="41" t="str">
        <f t="shared" si="230"/>
        <v/>
      </c>
      <c r="J2836" s="41">
        <f t="shared" si="231"/>
        <v>0</v>
      </c>
      <c r="K2836" s="41" t="str">
        <f t="shared" si="232"/>
        <v>erminée</v>
      </c>
      <c r="L2836" s="41" t="str">
        <f t="shared" si="233"/>
        <v/>
      </c>
    </row>
    <row r="2837" spans="1:12" ht="15.75" thickBot="1" x14ac:dyDescent="0.3">
      <c r="A2837" s="17" t="s">
        <v>1293</v>
      </c>
      <c r="H2837" s="41">
        <f t="shared" si="229"/>
        <v>102</v>
      </c>
      <c r="I2837" s="41" t="str">
        <f t="shared" si="230"/>
        <v>#00000303</v>
      </c>
      <c r="J2837" s="41">
        <f t="shared" si="231"/>
        <v>9</v>
      </c>
      <c r="K2837" s="41" t="str">
        <f t="shared" si="232"/>
        <v xml:space="preserve">‎16‎/‎03‎/‎2016, ‎11‎:‎08‎:‎46 aurelien aygoui aurelien.aygoui.external@airbus.com 2 €37.00 </v>
      </c>
      <c r="L2837" s="41" t="str">
        <f t="shared" si="233"/>
        <v>‎16‎/‎03‎/‎2016</v>
      </c>
    </row>
    <row r="2838" spans="1:12" ht="15.75" thickBot="1" x14ac:dyDescent="0.3">
      <c r="A2838" s="16" t="s">
        <v>621</v>
      </c>
      <c r="H2838" s="41">
        <f t="shared" si="229"/>
        <v>8</v>
      </c>
      <c r="I2838" s="41" t="str">
        <f t="shared" si="230"/>
        <v/>
      </c>
      <c r="J2838" s="41">
        <f t="shared" si="231"/>
        <v>0</v>
      </c>
      <c r="K2838" s="41" t="str">
        <f t="shared" si="232"/>
        <v>erminée</v>
      </c>
      <c r="L2838" s="41" t="str">
        <f t="shared" si="233"/>
        <v/>
      </c>
    </row>
    <row r="2839" spans="1:12" ht="15.75" thickBot="1" x14ac:dyDescent="0.3">
      <c r="A2839" s="17" t="s">
        <v>1294</v>
      </c>
      <c r="H2839" s="41">
        <f t="shared" si="229"/>
        <v>93</v>
      </c>
      <c r="I2839" s="41" t="str">
        <f t="shared" si="230"/>
        <v>#00000302</v>
      </c>
      <c r="J2839" s="41">
        <f t="shared" si="231"/>
        <v>9</v>
      </c>
      <c r="K2839" s="41" t="str">
        <f t="shared" si="232"/>
        <v xml:space="preserve">‎16‎/‎03‎/‎2016, ‎09‎:‎26‎:‎03 REIXACH CEDRIC cedric.reixach@actemium.com 1 €31.36 </v>
      </c>
      <c r="L2839" s="41" t="str">
        <f t="shared" si="233"/>
        <v>‎16‎/‎03‎/‎2016</v>
      </c>
    </row>
    <row r="2840" spans="1:12" ht="15.75" thickBot="1" x14ac:dyDescent="0.3">
      <c r="A2840" s="16" t="s">
        <v>621</v>
      </c>
      <c r="H2840" s="41">
        <f t="shared" si="229"/>
        <v>8</v>
      </c>
      <c r="I2840" s="41" t="str">
        <f t="shared" si="230"/>
        <v/>
      </c>
      <c r="J2840" s="41">
        <f t="shared" si="231"/>
        <v>0</v>
      </c>
      <c r="K2840" s="41" t="str">
        <f t="shared" si="232"/>
        <v>erminée</v>
      </c>
      <c r="L2840" s="41" t="str">
        <f t="shared" si="233"/>
        <v/>
      </c>
    </row>
    <row r="2841" spans="1:12" ht="15.75" thickBot="1" x14ac:dyDescent="0.3">
      <c r="A2841" s="17" t="s">
        <v>1295</v>
      </c>
      <c r="H2841" s="41">
        <f t="shared" si="229"/>
        <v>93</v>
      </c>
      <c r="I2841" s="41" t="str">
        <f t="shared" si="230"/>
        <v>#00000301</v>
      </c>
      <c r="J2841" s="41">
        <f t="shared" si="231"/>
        <v>9</v>
      </c>
      <c r="K2841" s="41" t="str">
        <f t="shared" si="232"/>
        <v xml:space="preserve">‎15‎/‎03‎/‎2016, ‎13‎:‎49‎:‎12 Romain Vergnes romain.vergnes@actemium.com 1 €45.67 </v>
      </c>
      <c r="L2841" s="41" t="str">
        <f t="shared" si="233"/>
        <v>‎15‎/‎03‎/‎2016</v>
      </c>
    </row>
    <row r="2842" spans="1:12" ht="15.75" thickBot="1" x14ac:dyDescent="0.3">
      <c r="A2842" s="16" t="s">
        <v>621</v>
      </c>
      <c r="H2842" s="41">
        <f t="shared" si="229"/>
        <v>8</v>
      </c>
      <c r="I2842" s="41" t="str">
        <f t="shared" si="230"/>
        <v/>
      </c>
      <c r="J2842" s="41">
        <f t="shared" si="231"/>
        <v>0</v>
      </c>
      <c r="K2842" s="41" t="str">
        <f t="shared" si="232"/>
        <v>erminée</v>
      </c>
      <c r="L2842" s="41" t="str">
        <f t="shared" si="233"/>
        <v/>
      </c>
    </row>
    <row r="2843" spans="1:12" ht="15.75" thickBot="1" x14ac:dyDescent="0.3">
      <c r="A2843" s="17" t="s">
        <v>1296</v>
      </c>
      <c r="H2843" s="41">
        <f t="shared" si="229"/>
        <v>98</v>
      </c>
      <c r="I2843" s="41" t="str">
        <f t="shared" si="230"/>
        <v>#00000299</v>
      </c>
      <c r="J2843" s="41">
        <f t="shared" si="231"/>
        <v>9</v>
      </c>
      <c r="K2843" s="41" t="str">
        <f t="shared" si="232"/>
        <v xml:space="preserve">‎15‎/‎03‎/‎2016, ‎10‎:‎24‎:‎47 vincent davantes vincent.davantes@actemium.com 6 €845.89 </v>
      </c>
      <c r="L2843" s="41" t="str">
        <f t="shared" si="233"/>
        <v>‎15‎/‎03‎/‎2016</v>
      </c>
    </row>
    <row r="2844" spans="1:12" ht="15.75" thickBot="1" x14ac:dyDescent="0.3">
      <c r="A2844" s="16" t="s">
        <v>621</v>
      </c>
      <c r="H2844" s="41">
        <f t="shared" ref="H2844:H2907" si="234">LEN(A2844)</f>
        <v>8</v>
      </c>
      <c r="I2844" s="41" t="str">
        <f t="shared" ref="I2844:I2907" si="235">IFERROR(MID(A2844,1,FIND(" ",A2844,1)-1),"")</f>
        <v/>
      </c>
      <c r="J2844" s="41">
        <f t="shared" ref="J2844:J2907" si="236">LEN(I2844)</f>
        <v>0</v>
      </c>
      <c r="K2844" s="41" t="str">
        <f t="shared" ref="K2844:K2907" si="237">RIGHT(A2844,H2844-J2844-1)</f>
        <v>erminée</v>
      </c>
      <c r="L2844" s="41" t="str">
        <f t="shared" ref="L2844:L2907" si="238">IFERROR(MID(K2844,1,FIND(",",K2844,1)-1),"")</f>
        <v/>
      </c>
    </row>
    <row r="2845" spans="1:12" ht="15.75" thickBot="1" x14ac:dyDescent="0.3">
      <c r="A2845" s="17" t="s">
        <v>1297</v>
      </c>
      <c r="H2845" s="41">
        <f t="shared" si="234"/>
        <v>92</v>
      </c>
      <c r="I2845" s="41" t="str">
        <f t="shared" si="235"/>
        <v>#00000297</v>
      </c>
      <c r="J2845" s="41">
        <f t="shared" si="236"/>
        <v>9</v>
      </c>
      <c r="K2845" s="41" t="str">
        <f t="shared" si="237"/>
        <v xml:space="preserve">‎15‎/‎03‎/‎2016, ‎07‎:‎20‎:‎57 benoit VAILLON fabien.gayraud@cegelec.com 1 €35.20 </v>
      </c>
      <c r="L2845" s="41" t="str">
        <f t="shared" si="238"/>
        <v>‎15‎/‎03‎/‎2016</v>
      </c>
    </row>
    <row r="2846" spans="1:12" ht="15.75" thickBot="1" x14ac:dyDescent="0.3">
      <c r="A2846" s="16" t="s">
        <v>621</v>
      </c>
      <c r="H2846" s="41">
        <f t="shared" si="234"/>
        <v>8</v>
      </c>
      <c r="I2846" s="41" t="str">
        <f t="shared" si="235"/>
        <v/>
      </c>
      <c r="J2846" s="41">
        <f t="shared" si="236"/>
        <v>0</v>
      </c>
      <c r="K2846" s="41" t="str">
        <f t="shared" si="237"/>
        <v>erminée</v>
      </c>
      <c r="L2846" s="41" t="str">
        <f t="shared" si="238"/>
        <v/>
      </c>
    </row>
    <row r="2847" spans="1:12" ht="15.75" thickBot="1" x14ac:dyDescent="0.3">
      <c r="A2847" s="17" t="s">
        <v>1298</v>
      </c>
      <c r="H2847" s="41">
        <f t="shared" si="234"/>
        <v>99</v>
      </c>
      <c r="I2847" s="41" t="str">
        <f t="shared" si="235"/>
        <v>#00000296</v>
      </c>
      <c r="J2847" s="41">
        <f t="shared" si="236"/>
        <v>9</v>
      </c>
      <c r="K2847" s="41" t="str">
        <f t="shared" si="237"/>
        <v xml:space="preserve">‎14‎/‎03‎/‎2016, ‎10‎:‎38‎:‎29 william stephens william.stephens@cegelec.com 8 €1,585.90 </v>
      </c>
      <c r="L2847" s="41" t="str">
        <f t="shared" si="238"/>
        <v>‎14‎/‎03‎/‎2016</v>
      </c>
    </row>
    <row r="2848" spans="1:12" ht="15.75" thickBot="1" x14ac:dyDescent="0.3">
      <c r="A2848" s="16" t="s">
        <v>621</v>
      </c>
      <c r="H2848" s="41">
        <f t="shared" si="234"/>
        <v>8</v>
      </c>
      <c r="I2848" s="41" t="str">
        <f t="shared" si="235"/>
        <v/>
      </c>
      <c r="J2848" s="41">
        <f t="shared" si="236"/>
        <v>0</v>
      </c>
      <c r="K2848" s="41" t="str">
        <f t="shared" si="237"/>
        <v>erminée</v>
      </c>
      <c r="L2848" s="41" t="str">
        <f t="shared" si="238"/>
        <v/>
      </c>
    </row>
    <row r="2849" spans="1:12" ht="15.75" thickBot="1" x14ac:dyDescent="0.3">
      <c r="A2849" s="17" t="s">
        <v>1299</v>
      </c>
      <c r="H2849" s="41">
        <f t="shared" si="234"/>
        <v>96</v>
      </c>
      <c r="I2849" s="41" t="str">
        <f t="shared" si="235"/>
        <v>#00000294</v>
      </c>
      <c r="J2849" s="41">
        <f t="shared" si="236"/>
        <v>9</v>
      </c>
      <c r="K2849" s="41" t="str">
        <f t="shared" si="237"/>
        <v xml:space="preserve">‎14‎/‎03‎/‎2016, ‎08‎:‎55‎:‎43 stephane mirouze stephane.mirouze@actemium.com 1 €3.71 </v>
      </c>
      <c r="L2849" s="41" t="str">
        <f t="shared" si="238"/>
        <v>‎14‎/‎03‎/‎2016</v>
      </c>
    </row>
    <row r="2850" spans="1:12" ht="15.75" thickBot="1" x14ac:dyDescent="0.3">
      <c r="A2850" s="16" t="s">
        <v>621</v>
      </c>
      <c r="H2850" s="41">
        <f t="shared" si="234"/>
        <v>8</v>
      </c>
      <c r="I2850" s="41" t="str">
        <f t="shared" si="235"/>
        <v/>
      </c>
      <c r="J2850" s="41">
        <f t="shared" si="236"/>
        <v>0</v>
      </c>
      <c r="K2850" s="41" t="str">
        <f t="shared" si="237"/>
        <v>erminée</v>
      </c>
      <c r="L2850" s="41" t="str">
        <f t="shared" si="238"/>
        <v/>
      </c>
    </row>
    <row r="2851" spans="1:12" ht="15.75" thickBot="1" x14ac:dyDescent="0.3">
      <c r="A2851" s="17" t="s">
        <v>1300</v>
      </c>
      <c r="H2851" s="41">
        <f t="shared" si="234"/>
        <v>97</v>
      </c>
      <c r="I2851" s="41" t="str">
        <f t="shared" si="235"/>
        <v>#00000293</v>
      </c>
      <c r="J2851" s="41">
        <f t="shared" si="236"/>
        <v>9</v>
      </c>
      <c r="K2851" s="41" t="str">
        <f t="shared" si="237"/>
        <v xml:space="preserve">‎11‎/‎03‎/‎2016, ‎11‎:‎50‎:‎44 vincent davantes vincent.davantes@actemium.com 1 €36.81 </v>
      </c>
      <c r="L2851" s="41" t="str">
        <f t="shared" si="238"/>
        <v>‎11‎/‎03‎/‎2016</v>
      </c>
    </row>
    <row r="2852" spans="1:12" ht="15.75" thickBot="1" x14ac:dyDescent="0.3">
      <c r="A2852" s="16" t="s">
        <v>621</v>
      </c>
      <c r="H2852" s="41">
        <f t="shared" si="234"/>
        <v>8</v>
      </c>
      <c r="I2852" s="41" t="str">
        <f t="shared" si="235"/>
        <v/>
      </c>
      <c r="J2852" s="41">
        <f t="shared" si="236"/>
        <v>0</v>
      </c>
      <c r="K2852" s="41" t="str">
        <f t="shared" si="237"/>
        <v>erminée</v>
      </c>
      <c r="L2852" s="41" t="str">
        <f t="shared" si="238"/>
        <v/>
      </c>
    </row>
    <row r="2853" spans="1:12" ht="15.75" thickBot="1" x14ac:dyDescent="0.3">
      <c r="A2853" s="17" t="s">
        <v>1301</v>
      </c>
      <c r="H2853" s="41">
        <f t="shared" si="234"/>
        <v>97</v>
      </c>
      <c r="I2853" s="41" t="str">
        <f t="shared" si="235"/>
        <v>#00000292</v>
      </c>
      <c r="J2853" s="41">
        <f t="shared" si="236"/>
        <v>9</v>
      </c>
      <c r="K2853" s="41" t="str">
        <f t="shared" si="237"/>
        <v xml:space="preserve">‎10‎/‎03‎/‎2016, ‎13‎:‎39‎:‎08 stephane mirouze stephane.mirouze@actemium.com 3 €25.77 </v>
      </c>
      <c r="L2853" s="41" t="str">
        <f t="shared" si="238"/>
        <v>‎10‎/‎03‎/‎2016</v>
      </c>
    </row>
    <row r="2854" spans="1:12" ht="15.75" thickBot="1" x14ac:dyDescent="0.3">
      <c r="A2854" s="16" t="s">
        <v>621</v>
      </c>
      <c r="H2854" s="41">
        <f t="shared" si="234"/>
        <v>8</v>
      </c>
      <c r="I2854" s="41" t="str">
        <f t="shared" si="235"/>
        <v/>
      </c>
      <c r="J2854" s="41">
        <f t="shared" si="236"/>
        <v>0</v>
      </c>
      <c r="K2854" s="41" t="str">
        <f t="shared" si="237"/>
        <v>erminée</v>
      </c>
      <c r="L2854" s="41" t="str">
        <f t="shared" si="238"/>
        <v/>
      </c>
    </row>
    <row r="2855" spans="1:12" ht="15.75" thickBot="1" x14ac:dyDescent="0.3">
      <c r="A2855" s="17" t="s">
        <v>1302</v>
      </c>
      <c r="H2855" s="41">
        <f t="shared" si="234"/>
        <v>89</v>
      </c>
      <c r="I2855" s="41" t="str">
        <f t="shared" si="235"/>
        <v>#00000291</v>
      </c>
      <c r="J2855" s="41">
        <f t="shared" si="236"/>
        <v>9</v>
      </c>
      <c r="K2855" s="41" t="str">
        <f t="shared" si="237"/>
        <v xml:space="preserve">‎09‎/‎03‎/‎2016, ‎10‎:‎15‎:‎50 KARINE BEDON karine.bedon@cegelec.com 8 €374.45 </v>
      </c>
      <c r="L2855" s="41" t="str">
        <f t="shared" si="238"/>
        <v>‎09‎/‎03‎/‎2016</v>
      </c>
    </row>
    <row r="2856" spans="1:12" ht="15.75" thickBot="1" x14ac:dyDescent="0.3">
      <c r="A2856" s="16" t="s">
        <v>621</v>
      </c>
      <c r="H2856" s="41">
        <f t="shared" si="234"/>
        <v>8</v>
      </c>
      <c r="I2856" s="41" t="str">
        <f t="shared" si="235"/>
        <v/>
      </c>
      <c r="J2856" s="41">
        <f t="shared" si="236"/>
        <v>0</v>
      </c>
      <c r="K2856" s="41" t="str">
        <f t="shared" si="237"/>
        <v>erminée</v>
      </c>
      <c r="L2856" s="41" t="str">
        <f t="shared" si="238"/>
        <v/>
      </c>
    </row>
    <row r="2857" spans="1:12" ht="15.75" thickBot="1" x14ac:dyDescent="0.3">
      <c r="A2857" s="17" t="s">
        <v>1303</v>
      </c>
      <c r="H2857" s="41">
        <f t="shared" si="234"/>
        <v>88</v>
      </c>
      <c r="I2857" s="41" t="str">
        <f t="shared" si="235"/>
        <v>#00000290</v>
      </c>
      <c r="J2857" s="41">
        <f t="shared" si="236"/>
        <v>9</v>
      </c>
      <c r="K2857" s="41" t="str">
        <f t="shared" si="237"/>
        <v xml:space="preserve">‎09‎/‎03‎/‎2016, ‎10‎:‎13‎:‎29 KARINE BEDON karne.bedon@cegelec.com 2 €525.20 </v>
      </c>
      <c r="L2857" s="41" t="str">
        <f t="shared" si="238"/>
        <v>‎09‎/‎03‎/‎2016</v>
      </c>
    </row>
    <row r="2858" spans="1:12" ht="15.75" thickBot="1" x14ac:dyDescent="0.3">
      <c r="A2858" s="16" t="s">
        <v>621</v>
      </c>
      <c r="H2858" s="41">
        <f t="shared" si="234"/>
        <v>8</v>
      </c>
      <c r="I2858" s="41" t="str">
        <f t="shared" si="235"/>
        <v/>
      </c>
      <c r="J2858" s="41">
        <f t="shared" si="236"/>
        <v>0</v>
      </c>
      <c r="K2858" s="41" t="str">
        <f t="shared" si="237"/>
        <v>erminée</v>
      </c>
      <c r="L2858" s="41" t="str">
        <f t="shared" si="238"/>
        <v/>
      </c>
    </row>
    <row r="2859" spans="1:12" ht="15.75" thickBot="1" x14ac:dyDescent="0.3">
      <c r="A2859" s="17" t="s">
        <v>1304</v>
      </c>
      <c r="H2859" s="41">
        <f t="shared" si="234"/>
        <v>92</v>
      </c>
      <c r="I2859" s="41" t="str">
        <f t="shared" si="235"/>
        <v>#00000289</v>
      </c>
      <c r="J2859" s="41">
        <f t="shared" si="236"/>
        <v>9</v>
      </c>
      <c r="K2859" s="41" t="str">
        <f t="shared" si="237"/>
        <v xml:space="preserve">‎09‎/‎03‎/‎2016, ‎10‎:‎12‎:‎15 KARINE BEDON karine.bedon@cegelec.com 20 €2,315.58 </v>
      </c>
      <c r="L2859" s="41" t="str">
        <f t="shared" si="238"/>
        <v>‎09‎/‎03‎/‎2016</v>
      </c>
    </row>
    <row r="2860" spans="1:12" ht="15.75" thickBot="1" x14ac:dyDescent="0.3">
      <c r="A2860" s="16" t="s">
        <v>621</v>
      </c>
      <c r="H2860" s="41">
        <f t="shared" si="234"/>
        <v>8</v>
      </c>
      <c r="I2860" s="41" t="str">
        <f t="shared" si="235"/>
        <v/>
      </c>
      <c r="J2860" s="41">
        <f t="shared" si="236"/>
        <v>0</v>
      </c>
      <c r="K2860" s="41" t="str">
        <f t="shared" si="237"/>
        <v>erminée</v>
      </c>
      <c r="L2860" s="41" t="str">
        <f t="shared" si="238"/>
        <v/>
      </c>
    </row>
    <row r="2861" spans="1:12" ht="15.75" thickBot="1" x14ac:dyDescent="0.3">
      <c r="A2861" s="17" t="s">
        <v>1305</v>
      </c>
      <c r="H2861" s="41">
        <f t="shared" si="234"/>
        <v>97</v>
      </c>
      <c r="I2861" s="41" t="str">
        <f t="shared" si="235"/>
        <v>#00000288</v>
      </c>
      <c r="J2861" s="41">
        <f t="shared" si="236"/>
        <v>9</v>
      </c>
      <c r="K2861" s="41" t="str">
        <f t="shared" si="237"/>
        <v xml:space="preserve">‎08‎/‎03‎/‎2016, ‎18‎:‎04‎:‎21 vincent DAVANTES vincent.davantes@actemium.com 3 €92.14 </v>
      </c>
      <c r="L2861" s="41" t="str">
        <f t="shared" si="238"/>
        <v>‎08‎/‎03‎/‎2016</v>
      </c>
    </row>
    <row r="2862" spans="1:12" ht="15.75" thickBot="1" x14ac:dyDescent="0.3">
      <c r="A2862" s="16" t="s">
        <v>621</v>
      </c>
      <c r="H2862" s="41">
        <f t="shared" si="234"/>
        <v>8</v>
      </c>
      <c r="I2862" s="41" t="str">
        <f t="shared" si="235"/>
        <v/>
      </c>
      <c r="J2862" s="41">
        <f t="shared" si="236"/>
        <v>0</v>
      </c>
      <c r="K2862" s="41" t="str">
        <f t="shared" si="237"/>
        <v>erminée</v>
      </c>
      <c r="L2862" s="41" t="str">
        <f t="shared" si="238"/>
        <v/>
      </c>
    </row>
    <row r="2863" spans="1:12" ht="15.75" thickBot="1" x14ac:dyDescent="0.3">
      <c r="A2863" s="17" t="s">
        <v>1306</v>
      </c>
      <c r="H2863" s="41">
        <f t="shared" si="234"/>
        <v>95</v>
      </c>
      <c r="I2863" s="41" t="str">
        <f t="shared" si="235"/>
        <v>#00000287</v>
      </c>
      <c r="J2863" s="41">
        <f t="shared" si="236"/>
        <v>9</v>
      </c>
      <c r="K2863" s="41" t="str">
        <f t="shared" si="237"/>
        <v xml:space="preserve">‎08‎/‎03‎/‎2016, ‎16‎:‎43‎:‎24 jean-luc Granier jean-luc.granier@merial.com 2 €39.68 </v>
      </c>
      <c r="L2863" s="41" t="str">
        <f t="shared" si="238"/>
        <v>‎08‎/‎03‎/‎2016</v>
      </c>
    </row>
    <row r="2864" spans="1:12" ht="15.75" thickBot="1" x14ac:dyDescent="0.3">
      <c r="A2864" s="16" t="s">
        <v>621</v>
      </c>
      <c r="H2864" s="41">
        <f t="shared" si="234"/>
        <v>8</v>
      </c>
      <c r="I2864" s="41" t="str">
        <f t="shared" si="235"/>
        <v/>
      </c>
      <c r="J2864" s="41">
        <f t="shared" si="236"/>
        <v>0</v>
      </c>
      <c r="K2864" s="41" t="str">
        <f t="shared" si="237"/>
        <v>erminée</v>
      </c>
      <c r="L2864" s="41" t="str">
        <f t="shared" si="238"/>
        <v/>
      </c>
    </row>
    <row r="2865" spans="1:12" ht="15.75" thickBot="1" x14ac:dyDescent="0.3">
      <c r="A2865" s="17" t="s">
        <v>1307</v>
      </c>
      <c r="H2865" s="41">
        <f t="shared" si="234"/>
        <v>97</v>
      </c>
      <c r="I2865" s="41" t="str">
        <f t="shared" si="235"/>
        <v>#00000286</v>
      </c>
      <c r="J2865" s="41">
        <f t="shared" si="236"/>
        <v>9</v>
      </c>
      <c r="K2865" s="41" t="str">
        <f t="shared" si="237"/>
        <v xml:space="preserve">‎08‎/‎03‎/‎2016, ‎10‎:‎09‎:‎47 Jérome BACHELERY jerome.bachelery@actemium.com 1 €45.67 </v>
      </c>
      <c r="L2865" s="41" t="str">
        <f t="shared" si="238"/>
        <v>‎08‎/‎03‎/‎2016</v>
      </c>
    </row>
    <row r="2866" spans="1:12" ht="15.75" thickBot="1" x14ac:dyDescent="0.3">
      <c r="A2866" s="16" t="s">
        <v>621</v>
      </c>
      <c r="H2866" s="41">
        <f t="shared" si="234"/>
        <v>8</v>
      </c>
      <c r="I2866" s="41" t="str">
        <f t="shared" si="235"/>
        <v/>
      </c>
      <c r="J2866" s="41">
        <f t="shared" si="236"/>
        <v>0</v>
      </c>
      <c r="K2866" s="41" t="str">
        <f t="shared" si="237"/>
        <v>erminée</v>
      </c>
      <c r="L2866" s="41" t="str">
        <f t="shared" si="238"/>
        <v/>
      </c>
    </row>
    <row r="2867" spans="1:12" ht="15.75" thickBot="1" x14ac:dyDescent="0.3">
      <c r="A2867" s="17" t="s">
        <v>1308</v>
      </c>
      <c r="H2867" s="41">
        <f t="shared" si="234"/>
        <v>93</v>
      </c>
      <c r="I2867" s="41" t="str">
        <f t="shared" si="235"/>
        <v>#00000285</v>
      </c>
      <c r="J2867" s="41">
        <f t="shared" si="236"/>
        <v>9</v>
      </c>
      <c r="K2867" s="41" t="str">
        <f t="shared" si="237"/>
        <v xml:space="preserve">‎08‎/‎03‎/‎2016, ‎10‎:‎07‎:‎45 Francis DRAGNE francis.dragne@actemium.com 2 €62.76 </v>
      </c>
      <c r="L2867" s="41" t="str">
        <f t="shared" si="238"/>
        <v>‎08‎/‎03‎/‎2016</v>
      </c>
    </row>
    <row r="2868" spans="1:12" ht="15.75" thickBot="1" x14ac:dyDescent="0.3">
      <c r="A2868" s="16" t="s">
        <v>621</v>
      </c>
      <c r="H2868" s="41">
        <f t="shared" si="234"/>
        <v>8</v>
      </c>
      <c r="I2868" s="41" t="str">
        <f t="shared" si="235"/>
        <v/>
      </c>
      <c r="J2868" s="41">
        <f t="shared" si="236"/>
        <v>0</v>
      </c>
      <c r="K2868" s="41" t="str">
        <f t="shared" si="237"/>
        <v>erminée</v>
      </c>
      <c r="L2868" s="41" t="str">
        <f t="shared" si="238"/>
        <v/>
      </c>
    </row>
    <row r="2869" spans="1:12" ht="15.75" thickBot="1" x14ac:dyDescent="0.3">
      <c r="A2869" s="17" t="s">
        <v>1309</v>
      </c>
      <c r="H2869" s="41">
        <f t="shared" si="234"/>
        <v>96</v>
      </c>
      <c r="I2869" s="41" t="str">
        <f t="shared" si="235"/>
        <v>#00000284</v>
      </c>
      <c r="J2869" s="41">
        <f t="shared" si="236"/>
        <v>9</v>
      </c>
      <c r="K2869" s="41" t="str">
        <f t="shared" si="237"/>
        <v xml:space="preserve">‎07‎/‎03‎/‎2016, ‎15‎:‎11‎:‎53 thierry Delpech thierry.delpech1@actemium.com 1 €35.76 </v>
      </c>
      <c r="L2869" s="41" t="str">
        <f t="shared" si="238"/>
        <v>‎07‎/‎03‎/‎2016</v>
      </c>
    </row>
    <row r="2870" spans="1:12" ht="15.75" thickBot="1" x14ac:dyDescent="0.3">
      <c r="A2870" s="16" t="s">
        <v>621</v>
      </c>
      <c r="H2870" s="41">
        <f t="shared" si="234"/>
        <v>8</v>
      </c>
      <c r="I2870" s="41" t="str">
        <f t="shared" si="235"/>
        <v/>
      </c>
      <c r="J2870" s="41">
        <f t="shared" si="236"/>
        <v>0</v>
      </c>
      <c r="K2870" s="41" t="str">
        <f t="shared" si="237"/>
        <v>erminée</v>
      </c>
      <c r="L2870" s="41" t="str">
        <f t="shared" si="238"/>
        <v/>
      </c>
    </row>
    <row r="2871" spans="1:12" ht="15.75" thickBot="1" x14ac:dyDescent="0.3">
      <c r="A2871" s="17" t="s">
        <v>1310</v>
      </c>
      <c r="H2871" s="41">
        <f t="shared" si="234"/>
        <v>99</v>
      </c>
      <c r="I2871" s="41" t="str">
        <f t="shared" si="235"/>
        <v>#00000283</v>
      </c>
      <c r="J2871" s="41">
        <f t="shared" si="236"/>
        <v>9</v>
      </c>
      <c r="K2871" s="41" t="str">
        <f t="shared" si="237"/>
        <v xml:space="preserve">‎07‎/‎03‎/‎2016, ‎11‎:‎51‎:‎29 William Roumagnac william.roumagnac@actemium.com 8 €35.20 </v>
      </c>
      <c r="L2871" s="41" t="str">
        <f t="shared" si="238"/>
        <v>‎07‎/‎03‎/‎2016</v>
      </c>
    </row>
    <row r="2872" spans="1:12" ht="15.75" thickBot="1" x14ac:dyDescent="0.3">
      <c r="A2872" s="16" t="s">
        <v>621</v>
      </c>
      <c r="H2872" s="41">
        <f t="shared" si="234"/>
        <v>8</v>
      </c>
      <c r="I2872" s="41" t="str">
        <f t="shared" si="235"/>
        <v/>
      </c>
      <c r="J2872" s="41">
        <f t="shared" si="236"/>
        <v>0</v>
      </c>
      <c r="K2872" s="41" t="str">
        <f t="shared" si="237"/>
        <v>erminée</v>
      </c>
      <c r="L2872" s="41" t="str">
        <f t="shared" si="238"/>
        <v/>
      </c>
    </row>
    <row r="2873" spans="1:12" ht="15.75" thickBot="1" x14ac:dyDescent="0.3">
      <c r="A2873" s="17" t="s">
        <v>1311</v>
      </c>
      <c r="H2873" s="41">
        <f t="shared" si="234"/>
        <v>93</v>
      </c>
      <c r="I2873" s="41" t="str">
        <f t="shared" si="235"/>
        <v>#00000282</v>
      </c>
      <c r="J2873" s="41">
        <f t="shared" si="236"/>
        <v>9</v>
      </c>
      <c r="K2873" s="41" t="str">
        <f t="shared" si="237"/>
        <v xml:space="preserve">‎02‎/‎03‎/‎2016, ‎11‎:‎10‎:‎06 AURELIEN AYGOUI celine.laville@actemium.com 1 €8.66 </v>
      </c>
      <c r="L2873" s="41" t="str">
        <f t="shared" si="238"/>
        <v>‎02‎/‎03‎/‎2016</v>
      </c>
    </row>
    <row r="2874" spans="1:12" ht="15.75" thickBot="1" x14ac:dyDescent="0.3">
      <c r="A2874" s="16" t="s">
        <v>621</v>
      </c>
      <c r="H2874" s="41">
        <f t="shared" si="234"/>
        <v>8</v>
      </c>
      <c r="I2874" s="41" t="str">
        <f t="shared" si="235"/>
        <v/>
      </c>
      <c r="J2874" s="41">
        <f t="shared" si="236"/>
        <v>0</v>
      </c>
      <c r="K2874" s="41" t="str">
        <f t="shared" si="237"/>
        <v>erminée</v>
      </c>
      <c r="L2874" s="41" t="str">
        <f t="shared" si="238"/>
        <v/>
      </c>
    </row>
    <row r="2875" spans="1:12" ht="15.75" thickBot="1" x14ac:dyDescent="0.3">
      <c r="A2875" s="17" t="s">
        <v>1312</v>
      </c>
      <c r="H2875" s="41">
        <f t="shared" si="234"/>
        <v>94</v>
      </c>
      <c r="I2875" s="41" t="str">
        <f t="shared" si="235"/>
        <v>#00000281</v>
      </c>
      <c r="J2875" s="41">
        <f t="shared" si="236"/>
        <v>9</v>
      </c>
      <c r="K2875" s="41" t="str">
        <f t="shared" si="237"/>
        <v xml:space="preserve">‎02‎/‎03‎/‎2016, ‎09‎:‎54‎:‎16 CELINE LAVILLE celine.laville@ectamium.com 1 €399.20 </v>
      </c>
      <c r="L2875" s="41" t="str">
        <f t="shared" si="238"/>
        <v>‎02‎/‎03‎/‎2016</v>
      </c>
    </row>
    <row r="2876" spans="1:12" ht="15.75" thickBot="1" x14ac:dyDescent="0.3">
      <c r="A2876" s="16" t="s">
        <v>621</v>
      </c>
      <c r="H2876" s="41">
        <f t="shared" si="234"/>
        <v>8</v>
      </c>
      <c r="I2876" s="41" t="str">
        <f t="shared" si="235"/>
        <v/>
      </c>
      <c r="J2876" s="41">
        <f t="shared" si="236"/>
        <v>0</v>
      </c>
      <c r="K2876" s="41" t="str">
        <f t="shared" si="237"/>
        <v>erminée</v>
      </c>
      <c r="L2876" s="41" t="str">
        <f t="shared" si="238"/>
        <v/>
      </c>
    </row>
    <row r="2877" spans="1:12" ht="15.75" thickBot="1" x14ac:dyDescent="0.3">
      <c r="A2877" s="17" t="s">
        <v>1313</v>
      </c>
      <c r="H2877" s="41">
        <f t="shared" si="234"/>
        <v>93</v>
      </c>
      <c r="I2877" s="41" t="str">
        <f t="shared" si="235"/>
        <v>#00000280</v>
      </c>
      <c r="J2877" s="41">
        <f t="shared" si="236"/>
        <v>9</v>
      </c>
      <c r="K2877" s="41" t="str">
        <f t="shared" si="237"/>
        <v xml:space="preserve">‎02‎/‎03‎/‎2016, ‎08‎:‎16‎:‎37 Vincent PASCAL vincent.pascal@actemium.com 1 €31.91 </v>
      </c>
      <c r="L2877" s="41" t="str">
        <f t="shared" si="238"/>
        <v>‎02‎/‎03‎/‎2016</v>
      </c>
    </row>
    <row r="2878" spans="1:12" ht="15.75" thickBot="1" x14ac:dyDescent="0.3">
      <c r="A2878" s="16" t="s">
        <v>621</v>
      </c>
      <c r="H2878" s="41">
        <f t="shared" si="234"/>
        <v>8</v>
      </c>
      <c r="I2878" s="41" t="str">
        <f t="shared" si="235"/>
        <v/>
      </c>
      <c r="J2878" s="41">
        <f t="shared" si="236"/>
        <v>0</v>
      </c>
      <c r="K2878" s="41" t="str">
        <f t="shared" si="237"/>
        <v>erminée</v>
      </c>
      <c r="L2878" s="41" t="str">
        <f t="shared" si="238"/>
        <v/>
      </c>
    </row>
    <row r="2879" spans="1:12" ht="15.75" thickBot="1" x14ac:dyDescent="0.3">
      <c r="A2879" s="17" t="s">
        <v>1314</v>
      </c>
      <c r="H2879" s="41">
        <f t="shared" si="234"/>
        <v>99</v>
      </c>
      <c r="I2879" s="41" t="str">
        <f t="shared" si="235"/>
        <v>#00000279</v>
      </c>
      <c r="J2879" s="41">
        <f t="shared" si="236"/>
        <v>9</v>
      </c>
      <c r="K2879" s="41" t="str">
        <f t="shared" si="237"/>
        <v xml:space="preserve">‎01‎/‎03‎/‎2016, ‎08‎:‎48‎:‎07 Mathieu Cantonnet mathieu.cantonnet@actemium.com 1 €39.68 </v>
      </c>
      <c r="L2879" s="41" t="str">
        <f t="shared" si="238"/>
        <v>‎01‎/‎03‎/‎2016</v>
      </c>
    </row>
    <row r="2880" spans="1:12" ht="15.75" thickBot="1" x14ac:dyDescent="0.3">
      <c r="A2880" s="16" t="s">
        <v>621</v>
      </c>
      <c r="H2880" s="41">
        <f t="shared" si="234"/>
        <v>8</v>
      </c>
      <c r="I2880" s="41" t="str">
        <f t="shared" si="235"/>
        <v/>
      </c>
      <c r="J2880" s="41">
        <f t="shared" si="236"/>
        <v>0</v>
      </c>
      <c r="K2880" s="41" t="str">
        <f t="shared" si="237"/>
        <v>erminée</v>
      </c>
      <c r="L2880" s="41" t="str">
        <f t="shared" si="238"/>
        <v/>
      </c>
    </row>
    <row r="2881" spans="1:12" ht="15.75" thickBot="1" x14ac:dyDescent="0.3">
      <c r="A2881" s="17" t="s">
        <v>1315</v>
      </c>
      <c r="H2881" s="41">
        <f t="shared" si="234"/>
        <v>97</v>
      </c>
      <c r="I2881" s="41" t="str">
        <f t="shared" si="235"/>
        <v>#00000278</v>
      </c>
      <c r="J2881" s="41">
        <f t="shared" si="236"/>
        <v>9</v>
      </c>
      <c r="K2881" s="41" t="str">
        <f t="shared" si="237"/>
        <v xml:space="preserve">‎29‎/‎02‎/‎2016, ‎14‎:‎24‎:‎39 vincent DAVANTES vincent.davantes@actemium.com 1 €39.68 </v>
      </c>
      <c r="L2881" s="41" t="str">
        <f t="shared" si="238"/>
        <v>‎29‎/‎02‎/‎2016</v>
      </c>
    </row>
    <row r="2882" spans="1:12" ht="15.75" thickBot="1" x14ac:dyDescent="0.3">
      <c r="A2882" s="16" t="s">
        <v>621</v>
      </c>
      <c r="H2882" s="41">
        <f t="shared" si="234"/>
        <v>8</v>
      </c>
      <c r="I2882" s="41" t="str">
        <f t="shared" si="235"/>
        <v/>
      </c>
      <c r="J2882" s="41">
        <f t="shared" si="236"/>
        <v>0</v>
      </c>
      <c r="K2882" s="41" t="str">
        <f t="shared" si="237"/>
        <v>erminée</v>
      </c>
      <c r="L2882" s="41" t="str">
        <f t="shared" si="238"/>
        <v/>
      </c>
    </row>
    <row r="2883" spans="1:12" ht="15.75" thickBot="1" x14ac:dyDescent="0.3">
      <c r="A2883" s="17" t="s">
        <v>1316</v>
      </c>
      <c r="H2883" s="41">
        <f t="shared" si="234"/>
        <v>101</v>
      </c>
      <c r="I2883" s="41" t="str">
        <f t="shared" si="235"/>
        <v>#00000277</v>
      </c>
      <c r="J2883" s="41">
        <f t="shared" si="236"/>
        <v>9</v>
      </c>
      <c r="K2883" s="41" t="str">
        <f t="shared" si="237"/>
        <v xml:space="preserve">‎26‎/‎02‎/‎2016, ‎14‎:‎28‎:‎19 lelia boscolo lelia.boscolo.external@airbus.com 9 €1,925.86 </v>
      </c>
      <c r="L2883" s="41" t="str">
        <f t="shared" si="238"/>
        <v>‎26‎/‎02‎/‎2016</v>
      </c>
    </row>
    <row r="2884" spans="1:12" ht="15.75" thickBot="1" x14ac:dyDescent="0.3">
      <c r="A2884" s="16" t="s">
        <v>621</v>
      </c>
      <c r="H2884" s="41">
        <f t="shared" si="234"/>
        <v>8</v>
      </c>
      <c r="I2884" s="41" t="str">
        <f t="shared" si="235"/>
        <v/>
      </c>
      <c r="J2884" s="41">
        <f t="shared" si="236"/>
        <v>0</v>
      </c>
      <c r="K2884" s="41" t="str">
        <f t="shared" si="237"/>
        <v>erminée</v>
      </c>
      <c r="L2884" s="41" t="str">
        <f t="shared" si="238"/>
        <v/>
      </c>
    </row>
    <row r="2885" spans="1:12" ht="15.75" thickBot="1" x14ac:dyDescent="0.3">
      <c r="A2885" s="17" t="s">
        <v>1317</v>
      </c>
      <c r="H2885" s="41">
        <f t="shared" si="234"/>
        <v>97</v>
      </c>
      <c r="I2885" s="41" t="str">
        <f t="shared" si="235"/>
        <v>#00000276</v>
      </c>
      <c r="J2885" s="41">
        <f t="shared" si="236"/>
        <v>9</v>
      </c>
      <c r="K2885" s="41" t="str">
        <f t="shared" si="237"/>
        <v xml:space="preserve">‎26‎/‎02‎/‎2016, ‎14‎:‎10‎:‎13 lelia boscolo lelia.boscolo.external@airbus.com 2 €0.00 </v>
      </c>
      <c r="L2885" s="41" t="str">
        <f t="shared" si="238"/>
        <v>‎26‎/‎02‎/‎2016</v>
      </c>
    </row>
    <row r="2886" spans="1:12" ht="15.75" thickBot="1" x14ac:dyDescent="0.3">
      <c r="A2886" s="16" t="s">
        <v>621</v>
      </c>
      <c r="H2886" s="41">
        <f t="shared" si="234"/>
        <v>8</v>
      </c>
      <c r="I2886" s="41" t="str">
        <f t="shared" si="235"/>
        <v/>
      </c>
      <c r="J2886" s="41">
        <f t="shared" si="236"/>
        <v>0</v>
      </c>
      <c r="K2886" s="41" t="str">
        <f t="shared" si="237"/>
        <v>erminée</v>
      </c>
      <c r="L2886" s="41" t="str">
        <f t="shared" si="238"/>
        <v/>
      </c>
    </row>
    <row r="2887" spans="1:12" ht="15.75" thickBot="1" x14ac:dyDescent="0.3">
      <c r="A2887" s="17" t="s">
        <v>1318</v>
      </c>
      <c r="H2887" s="41">
        <f t="shared" si="234"/>
        <v>97</v>
      </c>
      <c r="I2887" s="41" t="str">
        <f t="shared" si="235"/>
        <v>#00000275</v>
      </c>
      <c r="J2887" s="41">
        <f t="shared" si="236"/>
        <v>9</v>
      </c>
      <c r="K2887" s="41" t="str">
        <f t="shared" si="237"/>
        <v xml:space="preserve">‎26‎/‎02‎/‎2016, ‎08‎:‎38‎:‎53 lelia boscolo lelia.boscolo.external@airbus.com 1 €0.00 </v>
      </c>
      <c r="L2887" s="41" t="str">
        <f t="shared" si="238"/>
        <v>‎26‎/‎02‎/‎2016</v>
      </c>
    </row>
    <row r="2888" spans="1:12" ht="15.75" thickBot="1" x14ac:dyDescent="0.3">
      <c r="A2888" s="16" t="s">
        <v>621</v>
      </c>
      <c r="H2888" s="41">
        <f t="shared" si="234"/>
        <v>8</v>
      </c>
      <c r="I2888" s="41" t="str">
        <f t="shared" si="235"/>
        <v/>
      </c>
      <c r="J2888" s="41">
        <f t="shared" si="236"/>
        <v>0</v>
      </c>
      <c r="K2888" s="41" t="str">
        <f t="shared" si="237"/>
        <v>erminée</v>
      </c>
      <c r="L2888" s="41" t="str">
        <f t="shared" si="238"/>
        <v/>
      </c>
    </row>
    <row r="2889" spans="1:12" ht="15.75" thickBot="1" x14ac:dyDescent="0.3">
      <c r="A2889" s="17" t="s">
        <v>1319</v>
      </c>
      <c r="H2889" s="41">
        <f t="shared" si="234"/>
        <v>94</v>
      </c>
      <c r="I2889" s="41" t="str">
        <f t="shared" si="235"/>
        <v>#00000274</v>
      </c>
      <c r="J2889" s="41">
        <f t="shared" si="236"/>
        <v>9</v>
      </c>
      <c r="K2889" s="41" t="str">
        <f t="shared" si="237"/>
        <v xml:space="preserve">‎26‎/‎02‎/‎2016, ‎08‎:‎07‎:‎02 alexis tamowski alexis.tamowski@cegelec.com 2 €79.36 </v>
      </c>
      <c r="L2889" s="41" t="str">
        <f t="shared" si="238"/>
        <v>‎26‎/‎02‎/‎2016</v>
      </c>
    </row>
    <row r="2890" spans="1:12" ht="15.75" thickBot="1" x14ac:dyDescent="0.3">
      <c r="A2890" s="16" t="s">
        <v>621</v>
      </c>
      <c r="H2890" s="41">
        <f t="shared" si="234"/>
        <v>8</v>
      </c>
      <c r="I2890" s="41" t="str">
        <f t="shared" si="235"/>
        <v/>
      </c>
      <c r="J2890" s="41">
        <f t="shared" si="236"/>
        <v>0</v>
      </c>
      <c r="K2890" s="41" t="str">
        <f t="shared" si="237"/>
        <v>erminée</v>
      </c>
      <c r="L2890" s="41" t="str">
        <f t="shared" si="238"/>
        <v/>
      </c>
    </row>
    <row r="2891" spans="1:12" ht="15.75" thickBot="1" x14ac:dyDescent="0.3">
      <c r="A2891" s="17" t="s">
        <v>1320</v>
      </c>
      <c r="H2891" s="41">
        <f t="shared" si="234"/>
        <v>89</v>
      </c>
      <c r="I2891" s="41" t="str">
        <f t="shared" si="235"/>
        <v>#00000273</v>
      </c>
      <c r="J2891" s="41">
        <f t="shared" si="236"/>
        <v>9</v>
      </c>
      <c r="K2891" s="41" t="str">
        <f t="shared" si="237"/>
        <v xml:space="preserve">‎25‎/‎02‎/‎2016, ‎16‎:‎42‎:‎57 Karl HUMBERT karl.humbert@actemium.com 1 €37.10 </v>
      </c>
      <c r="L2891" s="41" t="str">
        <f t="shared" si="238"/>
        <v>‎25‎/‎02‎/‎2016</v>
      </c>
    </row>
    <row r="2892" spans="1:12" ht="15.75" thickBot="1" x14ac:dyDescent="0.3">
      <c r="A2892" s="16" t="s">
        <v>621</v>
      </c>
      <c r="H2892" s="41">
        <f t="shared" si="234"/>
        <v>8</v>
      </c>
      <c r="I2892" s="41" t="str">
        <f t="shared" si="235"/>
        <v/>
      </c>
      <c r="J2892" s="41">
        <f t="shared" si="236"/>
        <v>0</v>
      </c>
      <c r="K2892" s="41" t="str">
        <f t="shared" si="237"/>
        <v>erminée</v>
      </c>
      <c r="L2892" s="41" t="str">
        <f t="shared" si="238"/>
        <v/>
      </c>
    </row>
    <row r="2893" spans="1:12" ht="15.75" thickBot="1" x14ac:dyDescent="0.3">
      <c r="A2893" s="17" t="s">
        <v>1321</v>
      </c>
      <c r="H2893" s="41">
        <f t="shared" si="234"/>
        <v>97</v>
      </c>
      <c r="I2893" s="41" t="str">
        <f t="shared" si="235"/>
        <v>#00000272</v>
      </c>
      <c r="J2893" s="41">
        <f t="shared" si="236"/>
        <v>9</v>
      </c>
      <c r="K2893" s="41" t="str">
        <f t="shared" si="237"/>
        <v xml:space="preserve">‎25‎/‎02‎/‎2016, ‎09‎:‎18‎:‎07 lelia Boscolo lelia.boscolo.external@airbus.com 4 €0.00 </v>
      </c>
      <c r="L2893" s="41" t="str">
        <f t="shared" si="238"/>
        <v>‎25‎/‎02‎/‎2016</v>
      </c>
    </row>
    <row r="2894" spans="1:12" ht="15.75" thickBot="1" x14ac:dyDescent="0.3">
      <c r="A2894" s="16" t="s">
        <v>621</v>
      </c>
      <c r="H2894" s="41">
        <f t="shared" si="234"/>
        <v>8</v>
      </c>
      <c r="I2894" s="41" t="str">
        <f t="shared" si="235"/>
        <v/>
      </c>
      <c r="J2894" s="41">
        <f t="shared" si="236"/>
        <v>0</v>
      </c>
      <c r="K2894" s="41" t="str">
        <f t="shared" si="237"/>
        <v>erminée</v>
      </c>
      <c r="L2894" s="41" t="str">
        <f t="shared" si="238"/>
        <v/>
      </c>
    </row>
    <row r="2895" spans="1:12" ht="15.75" thickBot="1" x14ac:dyDescent="0.3">
      <c r="A2895" s="17" t="s">
        <v>1322</v>
      </c>
      <c r="H2895" s="41">
        <f t="shared" si="234"/>
        <v>92</v>
      </c>
      <c r="I2895" s="41" t="str">
        <f t="shared" si="235"/>
        <v>#00000271</v>
      </c>
      <c r="J2895" s="41">
        <f t="shared" si="236"/>
        <v>9</v>
      </c>
      <c r="K2895" s="41" t="str">
        <f t="shared" si="237"/>
        <v xml:space="preserve">‎24‎/‎02‎/‎2016, ‎15‎:‎31‎:‎38 Vincent PASCAL vincent.pascal@actemium.com 2 €0.00 </v>
      </c>
      <c r="L2895" s="41" t="str">
        <f t="shared" si="238"/>
        <v>‎24‎/‎02‎/‎2016</v>
      </c>
    </row>
    <row r="2896" spans="1:12" ht="15.75" thickBot="1" x14ac:dyDescent="0.3">
      <c r="A2896" s="16" t="s">
        <v>621</v>
      </c>
      <c r="H2896" s="41">
        <f t="shared" si="234"/>
        <v>8</v>
      </c>
      <c r="I2896" s="41" t="str">
        <f t="shared" si="235"/>
        <v/>
      </c>
      <c r="J2896" s="41">
        <f t="shared" si="236"/>
        <v>0</v>
      </c>
      <c r="K2896" s="41" t="str">
        <f t="shared" si="237"/>
        <v>erminée</v>
      </c>
      <c r="L2896" s="41" t="str">
        <f t="shared" si="238"/>
        <v/>
      </c>
    </row>
    <row r="2897" spans="1:12" ht="15.75" thickBot="1" x14ac:dyDescent="0.3">
      <c r="A2897" s="17" t="s">
        <v>1323</v>
      </c>
      <c r="H2897" s="41">
        <f t="shared" si="234"/>
        <v>97</v>
      </c>
      <c r="I2897" s="41" t="str">
        <f t="shared" si="235"/>
        <v>#00000270</v>
      </c>
      <c r="J2897" s="41">
        <f t="shared" si="236"/>
        <v>9</v>
      </c>
      <c r="K2897" s="41" t="str">
        <f t="shared" si="237"/>
        <v xml:space="preserve">‎23‎/‎02‎/‎2016, ‎10‎:‎10‎:‎58 lelia boscolo lelia.boscolo.external@airbus.com 1 €0.00 </v>
      </c>
      <c r="L2897" s="41" t="str">
        <f t="shared" si="238"/>
        <v>‎23‎/‎02‎/‎2016</v>
      </c>
    </row>
    <row r="2898" spans="1:12" ht="15.75" thickBot="1" x14ac:dyDescent="0.3">
      <c r="A2898" s="16" t="s">
        <v>621</v>
      </c>
      <c r="H2898" s="41">
        <f t="shared" si="234"/>
        <v>8</v>
      </c>
      <c r="I2898" s="41" t="str">
        <f t="shared" si="235"/>
        <v/>
      </c>
      <c r="J2898" s="41">
        <f t="shared" si="236"/>
        <v>0</v>
      </c>
      <c r="K2898" s="41" t="str">
        <f t="shared" si="237"/>
        <v>erminée</v>
      </c>
      <c r="L2898" s="41" t="str">
        <f t="shared" si="238"/>
        <v/>
      </c>
    </row>
    <row r="2899" spans="1:12" ht="15.75" thickBot="1" x14ac:dyDescent="0.3">
      <c r="A2899" s="17" t="s">
        <v>1324</v>
      </c>
      <c r="H2899" s="41">
        <f t="shared" si="234"/>
        <v>97</v>
      </c>
      <c r="I2899" s="41" t="str">
        <f t="shared" si="235"/>
        <v>#00000269</v>
      </c>
      <c r="J2899" s="41">
        <f t="shared" si="236"/>
        <v>9</v>
      </c>
      <c r="K2899" s="41" t="str">
        <f t="shared" si="237"/>
        <v xml:space="preserve">‎23‎/‎02‎/‎2016, ‎08‎:‎33‎:‎51 lelia boscolo lelia.boscolo.external@airbus.com 1 €0.00 </v>
      </c>
      <c r="L2899" s="41" t="str">
        <f t="shared" si="238"/>
        <v>‎23‎/‎02‎/‎2016</v>
      </c>
    </row>
    <row r="2900" spans="1:12" ht="15.75" thickBot="1" x14ac:dyDescent="0.3">
      <c r="A2900" s="16" t="s">
        <v>621</v>
      </c>
      <c r="H2900" s="41">
        <f t="shared" si="234"/>
        <v>8</v>
      </c>
      <c r="I2900" s="41" t="str">
        <f t="shared" si="235"/>
        <v/>
      </c>
      <c r="J2900" s="41">
        <f t="shared" si="236"/>
        <v>0</v>
      </c>
      <c r="K2900" s="41" t="str">
        <f t="shared" si="237"/>
        <v>erminée</v>
      </c>
      <c r="L2900" s="41" t="str">
        <f t="shared" si="238"/>
        <v/>
      </c>
    </row>
    <row r="2901" spans="1:12" ht="15.75" thickBot="1" x14ac:dyDescent="0.3">
      <c r="A2901" s="17" t="s">
        <v>1325</v>
      </c>
      <c r="H2901" s="41">
        <f t="shared" si="234"/>
        <v>96</v>
      </c>
      <c r="I2901" s="41" t="str">
        <f t="shared" si="235"/>
        <v>#00000268</v>
      </c>
      <c r="J2901" s="41">
        <f t="shared" si="236"/>
        <v>9</v>
      </c>
      <c r="K2901" s="41" t="str">
        <f t="shared" si="237"/>
        <v xml:space="preserve">‎22‎/‎02‎/‎2016, ‎10‎:‎22‎:‎32 stephane mirouze stephane.mirouze@actemium.com 2 €7.42 </v>
      </c>
      <c r="L2901" s="41" t="str">
        <f t="shared" si="238"/>
        <v>‎22‎/‎02‎/‎2016</v>
      </c>
    </row>
    <row r="2902" spans="1:12" ht="15.75" thickBot="1" x14ac:dyDescent="0.3">
      <c r="A2902" s="16" t="s">
        <v>621</v>
      </c>
      <c r="H2902" s="41">
        <f t="shared" si="234"/>
        <v>8</v>
      </c>
      <c r="I2902" s="41" t="str">
        <f t="shared" si="235"/>
        <v/>
      </c>
      <c r="J2902" s="41">
        <f t="shared" si="236"/>
        <v>0</v>
      </c>
      <c r="K2902" s="41" t="str">
        <f t="shared" si="237"/>
        <v>erminée</v>
      </c>
      <c r="L2902" s="41" t="str">
        <f t="shared" si="238"/>
        <v/>
      </c>
    </row>
    <row r="2903" spans="1:12" ht="15.75" thickBot="1" x14ac:dyDescent="0.3">
      <c r="A2903" s="17" t="s">
        <v>1326</v>
      </c>
      <c r="H2903" s="41">
        <f t="shared" si="234"/>
        <v>92</v>
      </c>
      <c r="I2903" s="41" t="str">
        <f t="shared" si="235"/>
        <v>#00000267</v>
      </c>
      <c r="J2903" s="41">
        <f t="shared" si="236"/>
        <v>9</v>
      </c>
      <c r="K2903" s="41" t="str">
        <f t="shared" si="237"/>
        <v xml:space="preserve">‎19‎/‎02‎/‎2016, ‎08‎:‎48‎:‎37 Vincent PASCAL vincent.pascal@actemium.com 1 €0.00 </v>
      </c>
      <c r="L2903" s="41" t="str">
        <f t="shared" si="238"/>
        <v>‎19‎/‎02‎/‎2016</v>
      </c>
    </row>
    <row r="2904" spans="1:12" ht="15.75" thickBot="1" x14ac:dyDescent="0.3">
      <c r="A2904" s="16" t="s">
        <v>621</v>
      </c>
      <c r="H2904" s="41">
        <f t="shared" si="234"/>
        <v>8</v>
      </c>
      <c r="I2904" s="41" t="str">
        <f t="shared" si="235"/>
        <v/>
      </c>
      <c r="J2904" s="41">
        <f t="shared" si="236"/>
        <v>0</v>
      </c>
      <c r="K2904" s="41" t="str">
        <f t="shared" si="237"/>
        <v>erminée</v>
      </c>
      <c r="L2904" s="41" t="str">
        <f t="shared" si="238"/>
        <v/>
      </c>
    </row>
    <row r="2905" spans="1:12" ht="15.75" thickBot="1" x14ac:dyDescent="0.3">
      <c r="A2905" s="17" t="s">
        <v>1327</v>
      </c>
      <c r="H2905" s="41">
        <f t="shared" si="234"/>
        <v>90</v>
      </c>
      <c r="I2905" s="41" t="str">
        <f t="shared" si="235"/>
        <v>#00000266</v>
      </c>
      <c r="J2905" s="41">
        <f t="shared" si="236"/>
        <v>9</v>
      </c>
      <c r="K2905" s="41" t="str">
        <f t="shared" si="237"/>
        <v xml:space="preserve">‎18‎/‎02‎/‎2016, ‎13‎:‎17‎:‎33 pascal garcia pascal.garcia@pioneer.com 2 €74.20 </v>
      </c>
      <c r="L2905" s="41" t="str">
        <f t="shared" si="238"/>
        <v>‎18‎/‎02‎/‎2016</v>
      </c>
    </row>
    <row r="2906" spans="1:12" ht="15.75" thickBot="1" x14ac:dyDescent="0.3">
      <c r="A2906" s="16" t="s">
        <v>621</v>
      </c>
      <c r="H2906" s="41">
        <f t="shared" si="234"/>
        <v>8</v>
      </c>
      <c r="I2906" s="41" t="str">
        <f t="shared" si="235"/>
        <v/>
      </c>
      <c r="J2906" s="41">
        <f t="shared" si="236"/>
        <v>0</v>
      </c>
      <c r="K2906" s="41" t="str">
        <f t="shared" si="237"/>
        <v>erminée</v>
      </c>
      <c r="L2906" s="41" t="str">
        <f t="shared" si="238"/>
        <v/>
      </c>
    </row>
    <row r="2907" spans="1:12" ht="15.75" thickBot="1" x14ac:dyDescent="0.3">
      <c r="A2907" s="17" t="s">
        <v>1328</v>
      </c>
      <c r="H2907" s="41">
        <f t="shared" si="234"/>
        <v>97</v>
      </c>
      <c r="I2907" s="41" t="str">
        <f t="shared" si="235"/>
        <v>#00000265</v>
      </c>
      <c r="J2907" s="41">
        <f t="shared" si="236"/>
        <v>9</v>
      </c>
      <c r="K2907" s="41" t="str">
        <f t="shared" si="237"/>
        <v xml:space="preserve">‎18‎/‎02‎/‎2016, ‎10‎:‎37‎:‎15 william stephens william.stephens@cegelec.com 3 €905.40 </v>
      </c>
      <c r="L2907" s="41" t="str">
        <f t="shared" si="238"/>
        <v>‎18‎/‎02‎/‎2016</v>
      </c>
    </row>
    <row r="2908" spans="1:12" ht="15.75" thickBot="1" x14ac:dyDescent="0.3">
      <c r="A2908" s="16" t="s">
        <v>621</v>
      </c>
      <c r="H2908" s="41">
        <f t="shared" ref="H2908:H2971" si="239">LEN(A2908)</f>
        <v>8</v>
      </c>
      <c r="I2908" s="41" t="str">
        <f t="shared" ref="I2908:I2971" si="240">IFERROR(MID(A2908,1,FIND(" ",A2908,1)-1),"")</f>
        <v/>
      </c>
      <c r="J2908" s="41">
        <f t="shared" ref="J2908:J2971" si="241">LEN(I2908)</f>
        <v>0</v>
      </c>
      <c r="K2908" s="41" t="str">
        <f t="shared" ref="K2908:K2971" si="242">RIGHT(A2908,H2908-J2908-1)</f>
        <v>erminée</v>
      </c>
      <c r="L2908" s="41" t="str">
        <f t="shared" ref="L2908:L2971" si="243">IFERROR(MID(K2908,1,FIND(",",K2908,1)-1),"")</f>
        <v/>
      </c>
    </row>
    <row r="2909" spans="1:12" ht="15.75" thickBot="1" x14ac:dyDescent="0.3">
      <c r="A2909" s="17" t="s">
        <v>1329</v>
      </c>
      <c r="H2909" s="41">
        <f t="shared" si="239"/>
        <v>93</v>
      </c>
      <c r="I2909" s="41" t="str">
        <f t="shared" si="240"/>
        <v>#00000264</v>
      </c>
      <c r="J2909" s="41">
        <f t="shared" si="241"/>
        <v>9</v>
      </c>
      <c r="K2909" s="41" t="str">
        <f t="shared" si="242"/>
        <v xml:space="preserve">‎18‎/‎02‎/‎2016, ‎09‎:‎16‎:‎51 romain Vergnes romain.vergnes@actemium.com 1 €43.52 </v>
      </c>
      <c r="L2909" s="41" t="str">
        <f t="shared" si="243"/>
        <v>‎18‎/‎02‎/‎2016</v>
      </c>
    </row>
    <row r="2910" spans="1:12" ht="15.75" thickBot="1" x14ac:dyDescent="0.3">
      <c r="A2910" s="16" t="s">
        <v>621</v>
      </c>
      <c r="H2910" s="41">
        <f t="shared" si="239"/>
        <v>8</v>
      </c>
      <c r="I2910" s="41" t="str">
        <f t="shared" si="240"/>
        <v/>
      </c>
      <c r="J2910" s="41">
        <f t="shared" si="241"/>
        <v>0</v>
      </c>
      <c r="K2910" s="41" t="str">
        <f t="shared" si="242"/>
        <v>erminée</v>
      </c>
      <c r="L2910" s="41" t="str">
        <f t="shared" si="243"/>
        <v/>
      </c>
    </row>
    <row r="2911" spans="1:12" ht="15.75" thickBot="1" x14ac:dyDescent="0.3">
      <c r="A2911" s="17" t="s">
        <v>1330</v>
      </c>
      <c r="H2911" s="41">
        <f t="shared" si="239"/>
        <v>93</v>
      </c>
      <c r="I2911" s="41" t="str">
        <f t="shared" si="240"/>
        <v>#00000263</v>
      </c>
      <c r="J2911" s="41">
        <f t="shared" si="241"/>
        <v>9</v>
      </c>
      <c r="K2911" s="41" t="str">
        <f t="shared" si="242"/>
        <v xml:space="preserve">‎17‎/‎02‎/‎2016, ‎17‎:‎09‎:‎54 francis DRAGNE francis.dragne@actemium.com 1 €46.50 </v>
      </c>
      <c r="L2911" s="41" t="str">
        <f t="shared" si="243"/>
        <v>‎17‎/‎02‎/‎2016</v>
      </c>
    </row>
    <row r="2912" spans="1:12" ht="15.75" thickBot="1" x14ac:dyDescent="0.3">
      <c r="A2912" s="16" t="s">
        <v>621</v>
      </c>
      <c r="H2912" s="41">
        <f t="shared" si="239"/>
        <v>8</v>
      </c>
      <c r="I2912" s="41" t="str">
        <f t="shared" si="240"/>
        <v/>
      </c>
      <c r="J2912" s="41">
        <f t="shared" si="241"/>
        <v>0</v>
      </c>
      <c r="K2912" s="41" t="str">
        <f t="shared" si="242"/>
        <v>erminée</v>
      </c>
      <c r="L2912" s="41" t="str">
        <f t="shared" si="243"/>
        <v/>
      </c>
    </row>
    <row r="2913" spans="1:12" ht="15.75" thickBot="1" x14ac:dyDescent="0.3">
      <c r="A2913" s="17" t="s">
        <v>1331</v>
      </c>
      <c r="H2913" s="41">
        <f t="shared" si="239"/>
        <v>92</v>
      </c>
      <c r="I2913" s="41" t="str">
        <f t="shared" si="240"/>
        <v>#00000262</v>
      </c>
      <c r="J2913" s="41">
        <f t="shared" si="241"/>
        <v>9</v>
      </c>
      <c r="K2913" s="41" t="str">
        <f t="shared" si="242"/>
        <v xml:space="preserve">‎17‎/‎02‎/‎2016, ‎17‎:‎08‎:‎35 Francis DRAGNE francis.dragne@actemium.com 2 €7.82 </v>
      </c>
      <c r="L2913" s="41" t="str">
        <f t="shared" si="243"/>
        <v>‎17‎/‎02‎/‎2016</v>
      </c>
    </row>
    <row r="2914" spans="1:12" ht="15.75" thickBot="1" x14ac:dyDescent="0.3">
      <c r="A2914" s="16" t="s">
        <v>621</v>
      </c>
      <c r="H2914" s="41">
        <f t="shared" si="239"/>
        <v>8</v>
      </c>
      <c r="I2914" s="41" t="str">
        <f t="shared" si="240"/>
        <v/>
      </c>
      <c r="J2914" s="41">
        <f t="shared" si="241"/>
        <v>0</v>
      </c>
      <c r="K2914" s="41" t="str">
        <f t="shared" si="242"/>
        <v>erminée</v>
      </c>
      <c r="L2914" s="41" t="str">
        <f t="shared" si="243"/>
        <v/>
      </c>
    </row>
    <row r="2915" spans="1:12" ht="15.75" thickBot="1" x14ac:dyDescent="0.3">
      <c r="A2915" s="17" t="s">
        <v>1332</v>
      </c>
      <c r="H2915" s="41">
        <f t="shared" si="239"/>
        <v>97</v>
      </c>
      <c r="I2915" s="41" t="str">
        <f t="shared" si="240"/>
        <v>#00000261</v>
      </c>
      <c r="J2915" s="41">
        <f t="shared" si="241"/>
        <v>9</v>
      </c>
      <c r="K2915" s="41" t="str">
        <f t="shared" si="242"/>
        <v xml:space="preserve">‎17‎/‎02‎/‎2016, ‎13‎:‎14‎:‎16 lelia boscolo lelia.boscolo.external@airbus.com 1 €0.00 </v>
      </c>
      <c r="L2915" s="41" t="str">
        <f t="shared" si="243"/>
        <v>‎17‎/‎02‎/‎2016</v>
      </c>
    </row>
    <row r="2916" spans="1:12" ht="15.75" thickBot="1" x14ac:dyDescent="0.3">
      <c r="A2916" s="16" t="s">
        <v>621</v>
      </c>
      <c r="H2916" s="41">
        <f t="shared" si="239"/>
        <v>8</v>
      </c>
      <c r="I2916" s="41" t="str">
        <f t="shared" si="240"/>
        <v/>
      </c>
      <c r="J2916" s="41">
        <f t="shared" si="241"/>
        <v>0</v>
      </c>
      <c r="K2916" s="41" t="str">
        <f t="shared" si="242"/>
        <v>erminée</v>
      </c>
      <c r="L2916" s="41" t="str">
        <f t="shared" si="243"/>
        <v/>
      </c>
    </row>
    <row r="2917" spans="1:12" ht="15.75" thickBot="1" x14ac:dyDescent="0.3">
      <c r="A2917" s="17" t="s">
        <v>1333</v>
      </c>
      <c r="H2917" s="41">
        <f t="shared" si="239"/>
        <v>98</v>
      </c>
      <c r="I2917" s="41" t="str">
        <f t="shared" si="240"/>
        <v>#00000260</v>
      </c>
      <c r="J2917" s="41">
        <f t="shared" si="241"/>
        <v>9</v>
      </c>
      <c r="K2917" s="41" t="str">
        <f t="shared" si="242"/>
        <v xml:space="preserve">‎16‎/‎02‎/‎2016, ‎16‎:‎32‎:‎25 alexis codevelle alexis.codevelle@actemium.com 5 €251.21 </v>
      </c>
      <c r="L2917" s="41" t="str">
        <f t="shared" si="243"/>
        <v>‎16‎/‎02‎/‎2016</v>
      </c>
    </row>
    <row r="2918" spans="1:12" ht="15.75" thickBot="1" x14ac:dyDescent="0.3">
      <c r="A2918" s="16" t="s">
        <v>621</v>
      </c>
      <c r="H2918" s="41">
        <f t="shared" si="239"/>
        <v>8</v>
      </c>
      <c r="I2918" s="41" t="str">
        <f t="shared" si="240"/>
        <v/>
      </c>
      <c r="J2918" s="41">
        <f t="shared" si="241"/>
        <v>0</v>
      </c>
      <c r="K2918" s="41" t="str">
        <f t="shared" si="242"/>
        <v>erminée</v>
      </c>
      <c r="L2918" s="41" t="str">
        <f t="shared" si="243"/>
        <v/>
      </c>
    </row>
    <row r="2919" spans="1:12" ht="15.75" thickBot="1" x14ac:dyDescent="0.3">
      <c r="A2919" s="17" t="s">
        <v>1334</v>
      </c>
      <c r="H2919" s="41">
        <f t="shared" si="239"/>
        <v>93</v>
      </c>
      <c r="I2919" s="41" t="str">
        <f t="shared" si="240"/>
        <v>#00000259</v>
      </c>
      <c r="J2919" s="41">
        <f t="shared" si="241"/>
        <v>9</v>
      </c>
      <c r="K2919" s="41" t="str">
        <f t="shared" si="242"/>
        <v xml:space="preserve">‎16‎/‎02‎/‎2016, ‎14‎:‎46‎:‎34 alexis tamowski alexis.tamowski@cegelec.com 4 €0.00 </v>
      </c>
      <c r="L2919" s="41" t="str">
        <f t="shared" si="243"/>
        <v>‎16‎/‎02‎/‎2016</v>
      </c>
    </row>
    <row r="2920" spans="1:12" ht="15.75" thickBot="1" x14ac:dyDescent="0.3">
      <c r="A2920" s="16" t="s">
        <v>621</v>
      </c>
      <c r="H2920" s="41">
        <f t="shared" si="239"/>
        <v>8</v>
      </c>
      <c r="I2920" s="41" t="str">
        <f t="shared" si="240"/>
        <v/>
      </c>
      <c r="J2920" s="41">
        <f t="shared" si="241"/>
        <v>0</v>
      </c>
      <c r="K2920" s="41" t="str">
        <f t="shared" si="242"/>
        <v>erminée</v>
      </c>
      <c r="L2920" s="41" t="str">
        <f t="shared" si="243"/>
        <v/>
      </c>
    </row>
    <row r="2921" spans="1:12" ht="15.75" thickBot="1" x14ac:dyDescent="0.3">
      <c r="A2921" s="17" t="s">
        <v>1335</v>
      </c>
      <c r="H2921" s="41">
        <f t="shared" si="239"/>
        <v>94</v>
      </c>
      <c r="I2921" s="41" t="str">
        <f t="shared" si="240"/>
        <v>#00000258</v>
      </c>
      <c r="J2921" s="41">
        <f t="shared" si="241"/>
        <v>9</v>
      </c>
      <c r="K2921" s="41" t="str">
        <f t="shared" si="242"/>
        <v xml:space="preserve">‎16‎/‎02‎/‎2016, ‎10‎:‎00‎:‎20 Vincent PASCAL vincent.pascal@actemium.com 3 €129.26 </v>
      </c>
      <c r="L2921" s="41" t="str">
        <f t="shared" si="243"/>
        <v>‎16‎/‎02‎/‎2016</v>
      </c>
    </row>
    <row r="2922" spans="1:12" ht="15.75" thickBot="1" x14ac:dyDescent="0.3">
      <c r="A2922" s="16" t="s">
        <v>621</v>
      </c>
      <c r="H2922" s="41">
        <f t="shared" si="239"/>
        <v>8</v>
      </c>
      <c r="I2922" s="41" t="str">
        <f t="shared" si="240"/>
        <v/>
      </c>
      <c r="J2922" s="41">
        <f t="shared" si="241"/>
        <v>0</v>
      </c>
      <c r="K2922" s="41" t="str">
        <f t="shared" si="242"/>
        <v>erminée</v>
      </c>
      <c r="L2922" s="41" t="str">
        <f t="shared" si="243"/>
        <v/>
      </c>
    </row>
    <row r="2923" spans="1:12" ht="15.75" thickBot="1" x14ac:dyDescent="0.3">
      <c r="A2923" s="17" t="s">
        <v>1336</v>
      </c>
      <c r="H2923" s="41">
        <f t="shared" si="239"/>
        <v>98</v>
      </c>
      <c r="I2923" s="41" t="str">
        <f t="shared" si="240"/>
        <v>#00000257</v>
      </c>
      <c r="J2923" s="41">
        <f t="shared" si="241"/>
        <v>9</v>
      </c>
      <c r="K2923" s="41" t="str">
        <f t="shared" si="242"/>
        <v xml:space="preserve">‎15‎/‎02‎/‎2016, ‎13‎:‎23‎:‎46 lelia boscolo lelia.boscolo.external@airbus.com 1 €37.00 </v>
      </c>
      <c r="L2923" s="41" t="str">
        <f t="shared" si="243"/>
        <v>‎15‎/‎02‎/‎2016</v>
      </c>
    </row>
    <row r="2924" spans="1:12" ht="15.75" thickBot="1" x14ac:dyDescent="0.3">
      <c r="A2924" s="16" t="s">
        <v>621</v>
      </c>
      <c r="H2924" s="41">
        <f t="shared" si="239"/>
        <v>8</v>
      </c>
      <c r="I2924" s="41" t="str">
        <f t="shared" si="240"/>
        <v/>
      </c>
      <c r="J2924" s="41">
        <f t="shared" si="241"/>
        <v>0</v>
      </c>
      <c r="K2924" s="41" t="str">
        <f t="shared" si="242"/>
        <v>erminée</v>
      </c>
      <c r="L2924" s="41" t="str">
        <f t="shared" si="243"/>
        <v/>
      </c>
    </row>
    <row r="2925" spans="1:12" ht="15.75" thickBot="1" x14ac:dyDescent="0.3">
      <c r="A2925" s="17" t="s">
        <v>1337</v>
      </c>
      <c r="H2925" s="41">
        <f t="shared" si="239"/>
        <v>97</v>
      </c>
      <c r="I2925" s="41" t="str">
        <f t="shared" si="240"/>
        <v>#00000256</v>
      </c>
      <c r="J2925" s="41">
        <f t="shared" si="241"/>
        <v>9</v>
      </c>
      <c r="K2925" s="41" t="str">
        <f t="shared" si="242"/>
        <v xml:space="preserve">‎11‎/‎02‎/‎2016, ‎15‎:‎43‎:‎48 thierry delpech thierry.delpech1@actemium.com 1 €104.00 </v>
      </c>
      <c r="L2925" s="41" t="str">
        <f t="shared" si="243"/>
        <v>‎11‎/‎02‎/‎2016</v>
      </c>
    </row>
    <row r="2926" spans="1:12" ht="15.75" thickBot="1" x14ac:dyDescent="0.3">
      <c r="A2926" s="16" t="s">
        <v>621</v>
      </c>
      <c r="H2926" s="41">
        <f t="shared" si="239"/>
        <v>8</v>
      </c>
      <c r="I2926" s="41" t="str">
        <f t="shared" si="240"/>
        <v/>
      </c>
      <c r="J2926" s="41">
        <f t="shared" si="241"/>
        <v>0</v>
      </c>
      <c r="K2926" s="41" t="str">
        <f t="shared" si="242"/>
        <v>erminée</v>
      </c>
      <c r="L2926" s="41" t="str">
        <f t="shared" si="243"/>
        <v/>
      </c>
    </row>
    <row r="2927" spans="1:12" ht="15.75" thickBot="1" x14ac:dyDescent="0.3">
      <c r="A2927" s="17" t="s">
        <v>1338</v>
      </c>
      <c r="H2927" s="41">
        <f t="shared" si="239"/>
        <v>97</v>
      </c>
      <c r="I2927" s="41" t="str">
        <f t="shared" si="240"/>
        <v>#00000255</v>
      </c>
      <c r="J2927" s="41">
        <f t="shared" si="241"/>
        <v>9</v>
      </c>
      <c r="K2927" s="41" t="str">
        <f t="shared" si="242"/>
        <v xml:space="preserve">‎11‎/‎02‎/‎2016, ‎08‎:‎34‎:‎55 lelia boscolo lelia.boscolo.external@airbus.com 4 €0.00 </v>
      </c>
      <c r="L2927" s="41" t="str">
        <f t="shared" si="243"/>
        <v>‎11‎/‎02‎/‎2016</v>
      </c>
    </row>
    <row r="2928" spans="1:12" ht="15.75" thickBot="1" x14ac:dyDescent="0.3">
      <c r="A2928" s="16" t="s">
        <v>621</v>
      </c>
      <c r="H2928" s="41">
        <f t="shared" si="239"/>
        <v>8</v>
      </c>
      <c r="I2928" s="41" t="str">
        <f t="shared" si="240"/>
        <v/>
      </c>
      <c r="J2928" s="41">
        <f t="shared" si="241"/>
        <v>0</v>
      </c>
      <c r="K2928" s="41" t="str">
        <f t="shared" si="242"/>
        <v>erminée</v>
      </c>
      <c r="L2928" s="41" t="str">
        <f t="shared" si="243"/>
        <v/>
      </c>
    </row>
    <row r="2929" spans="1:12" ht="15.75" thickBot="1" x14ac:dyDescent="0.3">
      <c r="A2929" s="17" t="s">
        <v>1339</v>
      </c>
      <c r="H2929" s="41">
        <f t="shared" si="239"/>
        <v>99</v>
      </c>
      <c r="I2929" s="41" t="str">
        <f t="shared" si="240"/>
        <v>#00000254</v>
      </c>
      <c r="J2929" s="41">
        <f t="shared" si="241"/>
        <v>9</v>
      </c>
      <c r="K2929" s="41" t="str">
        <f t="shared" si="242"/>
        <v xml:space="preserve">‎10‎/‎02‎/‎2016, ‎18‎:‎03‎:‎07 vincent davantes vincent.davantes@actemium.com 12 €332.80 </v>
      </c>
      <c r="L2929" s="41" t="str">
        <f t="shared" si="243"/>
        <v>‎10‎/‎02‎/‎2016</v>
      </c>
    </row>
    <row r="2930" spans="1:12" ht="15.75" thickBot="1" x14ac:dyDescent="0.3">
      <c r="A2930" s="16" t="s">
        <v>621</v>
      </c>
      <c r="H2930" s="41">
        <f t="shared" si="239"/>
        <v>8</v>
      </c>
      <c r="I2930" s="41" t="str">
        <f t="shared" si="240"/>
        <v/>
      </c>
      <c r="J2930" s="41">
        <f t="shared" si="241"/>
        <v>0</v>
      </c>
      <c r="K2930" s="41" t="str">
        <f t="shared" si="242"/>
        <v>erminée</v>
      </c>
      <c r="L2930" s="41" t="str">
        <f t="shared" si="243"/>
        <v/>
      </c>
    </row>
    <row r="2931" spans="1:12" ht="15.75" thickBot="1" x14ac:dyDescent="0.3">
      <c r="A2931" s="17" t="s">
        <v>1340</v>
      </c>
      <c r="H2931" s="41">
        <f t="shared" si="239"/>
        <v>98</v>
      </c>
      <c r="I2931" s="41" t="str">
        <f t="shared" si="240"/>
        <v>#00000253</v>
      </c>
      <c r="J2931" s="41">
        <f t="shared" si="241"/>
        <v>9</v>
      </c>
      <c r="K2931" s="41" t="str">
        <f t="shared" si="242"/>
        <v xml:space="preserve">‎10‎/‎02‎/‎2016, ‎10‎:‎26‎:‎45 lelia boscolo lelia.boscolo.external@airbus.com 1 €37.00 </v>
      </c>
      <c r="L2931" s="41" t="str">
        <f t="shared" si="243"/>
        <v>‎10‎/‎02‎/‎2016</v>
      </c>
    </row>
    <row r="2932" spans="1:12" ht="15.75" thickBot="1" x14ac:dyDescent="0.3">
      <c r="A2932" s="16" t="s">
        <v>621</v>
      </c>
      <c r="H2932" s="41">
        <f t="shared" si="239"/>
        <v>8</v>
      </c>
      <c r="I2932" s="41" t="str">
        <f t="shared" si="240"/>
        <v/>
      </c>
      <c r="J2932" s="41">
        <f t="shared" si="241"/>
        <v>0</v>
      </c>
      <c r="K2932" s="41" t="str">
        <f t="shared" si="242"/>
        <v>erminée</v>
      </c>
      <c r="L2932" s="41" t="str">
        <f t="shared" si="243"/>
        <v/>
      </c>
    </row>
    <row r="2933" spans="1:12" ht="15.75" thickBot="1" x14ac:dyDescent="0.3">
      <c r="A2933" s="17" t="s">
        <v>1341</v>
      </c>
      <c r="H2933" s="41">
        <f t="shared" si="239"/>
        <v>94</v>
      </c>
      <c r="I2933" s="41" t="str">
        <f t="shared" si="240"/>
        <v>#00000252</v>
      </c>
      <c r="J2933" s="41">
        <f t="shared" si="241"/>
        <v>9</v>
      </c>
      <c r="K2933" s="41" t="str">
        <f t="shared" si="242"/>
        <v xml:space="preserve">‎10‎/‎02‎/‎2016, ‎08‎:‎48‎:‎17 alexis tamowski alexis.tamowski@cegelec.com 4 €79.36 </v>
      </c>
      <c r="L2933" s="41" t="str">
        <f t="shared" si="243"/>
        <v>‎10‎/‎02‎/‎2016</v>
      </c>
    </row>
    <row r="2934" spans="1:12" ht="15.75" thickBot="1" x14ac:dyDescent="0.3">
      <c r="A2934" s="16" t="s">
        <v>621</v>
      </c>
      <c r="H2934" s="41">
        <f t="shared" si="239"/>
        <v>8</v>
      </c>
      <c r="I2934" s="41" t="str">
        <f t="shared" si="240"/>
        <v/>
      </c>
      <c r="J2934" s="41">
        <f t="shared" si="241"/>
        <v>0</v>
      </c>
      <c r="K2934" s="41" t="str">
        <f t="shared" si="242"/>
        <v>erminée</v>
      </c>
      <c r="L2934" s="41" t="str">
        <f t="shared" si="243"/>
        <v/>
      </c>
    </row>
    <row r="2935" spans="1:12" ht="15.75" thickBot="1" x14ac:dyDescent="0.3">
      <c r="A2935" s="17" t="s">
        <v>1342</v>
      </c>
      <c r="H2935" s="41">
        <f t="shared" si="239"/>
        <v>97</v>
      </c>
      <c r="I2935" s="41" t="str">
        <f t="shared" si="240"/>
        <v>#00000251</v>
      </c>
      <c r="J2935" s="41">
        <f t="shared" si="241"/>
        <v>9</v>
      </c>
      <c r="K2935" s="41" t="str">
        <f t="shared" si="242"/>
        <v xml:space="preserve">‎09‎/‎02‎/‎2016, ‎08‎:‎50‎:‎29 vincent davantes vincent.davantes@actemium.com 3 €22.46 </v>
      </c>
      <c r="L2935" s="41" t="str">
        <f t="shared" si="243"/>
        <v>‎09‎/‎02‎/‎2016</v>
      </c>
    </row>
    <row r="2936" spans="1:12" ht="15.75" thickBot="1" x14ac:dyDescent="0.3">
      <c r="A2936" s="16" t="s">
        <v>621</v>
      </c>
      <c r="H2936" s="41">
        <f t="shared" si="239"/>
        <v>8</v>
      </c>
      <c r="I2936" s="41" t="str">
        <f t="shared" si="240"/>
        <v/>
      </c>
      <c r="J2936" s="41">
        <f t="shared" si="241"/>
        <v>0</v>
      </c>
      <c r="K2936" s="41" t="str">
        <f t="shared" si="242"/>
        <v>erminée</v>
      </c>
      <c r="L2936" s="41" t="str">
        <f t="shared" si="243"/>
        <v/>
      </c>
    </row>
    <row r="2937" spans="1:12" ht="15.75" thickBot="1" x14ac:dyDescent="0.3">
      <c r="A2937" s="17" t="s">
        <v>1343</v>
      </c>
      <c r="H2937" s="41">
        <f t="shared" si="239"/>
        <v>98</v>
      </c>
      <c r="I2937" s="41" t="str">
        <f t="shared" si="240"/>
        <v>#00000250</v>
      </c>
      <c r="J2937" s="41">
        <f t="shared" si="241"/>
        <v>9</v>
      </c>
      <c r="K2937" s="41" t="str">
        <f t="shared" si="242"/>
        <v xml:space="preserve">‎08‎/‎02‎/‎2016, ‎13‎:‎37‎:‎19 vincent davantes vincent.davantes@actemium.com 2 €126.80 </v>
      </c>
      <c r="L2937" s="41" t="str">
        <f t="shared" si="243"/>
        <v>‎08‎/‎02‎/‎2016</v>
      </c>
    </row>
    <row r="2938" spans="1:12" ht="15.75" thickBot="1" x14ac:dyDescent="0.3">
      <c r="A2938" s="16" t="s">
        <v>621</v>
      </c>
      <c r="H2938" s="41">
        <f t="shared" si="239"/>
        <v>8</v>
      </c>
      <c r="I2938" s="41" t="str">
        <f t="shared" si="240"/>
        <v/>
      </c>
      <c r="J2938" s="41">
        <f t="shared" si="241"/>
        <v>0</v>
      </c>
      <c r="K2938" s="41" t="str">
        <f t="shared" si="242"/>
        <v>erminée</v>
      </c>
      <c r="L2938" s="41" t="str">
        <f t="shared" si="243"/>
        <v/>
      </c>
    </row>
    <row r="2939" spans="1:12" ht="15.75" thickBot="1" x14ac:dyDescent="0.3">
      <c r="A2939" s="17" t="s">
        <v>1344</v>
      </c>
      <c r="H2939" s="41">
        <f t="shared" si="239"/>
        <v>91</v>
      </c>
      <c r="I2939" s="41" t="str">
        <f t="shared" si="240"/>
        <v>#00000249</v>
      </c>
      <c r="J2939" s="41">
        <f t="shared" si="241"/>
        <v>9</v>
      </c>
      <c r="K2939" s="41" t="str">
        <f t="shared" si="242"/>
        <v xml:space="preserve">‎08‎/‎02‎/‎2016, ‎10‎:‎18‎:‎57 Jean luc cebe jean-luc.cebe@catemium.com 1 €17.88 </v>
      </c>
      <c r="L2939" s="41" t="str">
        <f t="shared" si="243"/>
        <v>‎08‎/‎02‎/‎2016</v>
      </c>
    </row>
    <row r="2940" spans="1:12" ht="15.75" thickBot="1" x14ac:dyDescent="0.3">
      <c r="A2940" s="16" t="s">
        <v>621</v>
      </c>
      <c r="H2940" s="41">
        <f t="shared" si="239"/>
        <v>8</v>
      </c>
      <c r="I2940" s="41" t="str">
        <f t="shared" si="240"/>
        <v/>
      </c>
      <c r="J2940" s="41">
        <f t="shared" si="241"/>
        <v>0</v>
      </c>
      <c r="K2940" s="41" t="str">
        <f t="shared" si="242"/>
        <v>erminée</v>
      </c>
      <c r="L2940" s="41" t="str">
        <f t="shared" si="243"/>
        <v/>
      </c>
    </row>
    <row r="2941" spans="1:12" ht="15.75" thickBot="1" x14ac:dyDescent="0.3">
      <c r="A2941" s="17" t="s">
        <v>1345</v>
      </c>
      <c r="H2941" s="41">
        <f t="shared" si="239"/>
        <v>93</v>
      </c>
      <c r="I2941" s="41" t="str">
        <f t="shared" si="240"/>
        <v>#00000248</v>
      </c>
      <c r="J2941" s="41">
        <f t="shared" si="241"/>
        <v>9</v>
      </c>
      <c r="K2941" s="41" t="str">
        <f t="shared" si="242"/>
        <v xml:space="preserve">‎05‎/‎02‎/‎2016, ‎12‎:‎23‎:‎42 Romain VERGNES romain.vergnes@actemium.com 1 €39.68 </v>
      </c>
      <c r="L2941" s="41" t="str">
        <f t="shared" si="243"/>
        <v>‎05‎/‎02‎/‎2016</v>
      </c>
    </row>
    <row r="2942" spans="1:12" ht="15.75" thickBot="1" x14ac:dyDescent="0.3">
      <c r="A2942" s="16" t="s">
        <v>621</v>
      </c>
      <c r="H2942" s="41">
        <f t="shared" si="239"/>
        <v>8</v>
      </c>
      <c r="I2942" s="41" t="str">
        <f t="shared" si="240"/>
        <v/>
      </c>
      <c r="J2942" s="41">
        <f t="shared" si="241"/>
        <v>0</v>
      </c>
      <c r="K2942" s="41" t="str">
        <f t="shared" si="242"/>
        <v>erminée</v>
      </c>
      <c r="L2942" s="41" t="str">
        <f t="shared" si="243"/>
        <v/>
      </c>
    </row>
    <row r="2943" spans="1:12" ht="15.75" thickBot="1" x14ac:dyDescent="0.3">
      <c r="A2943" s="17" t="s">
        <v>1346</v>
      </c>
      <c r="H2943" s="41">
        <f t="shared" si="239"/>
        <v>92</v>
      </c>
      <c r="I2943" s="41" t="str">
        <f t="shared" si="240"/>
        <v>#00000247</v>
      </c>
      <c r="J2943" s="41">
        <f t="shared" si="241"/>
        <v>9</v>
      </c>
      <c r="K2943" s="41" t="str">
        <f t="shared" si="242"/>
        <v xml:space="preserve">‎05‎/‎02‎/‎2016, ‎10‎:‎49‎:‎31 jean luc cebe jean-luc.cebe@actemium.com 1 €162.51 </v>
      </c>
      <c r="L2943" s="41" t="str">
        <f t="shared" si="243"/>
        <v>‎05‎/‎02‎/‎2016</v>
      </c>
    </row>
    <row r="2944" spans="1:12" ht="15.75" thickBot="1" x14ac:dyDescent="0.3">
      <c r="A2944" s="16" t="s">
        <v>621</v>
      </c>
      <c r="H2944" s="41">
        <f t="shared" si="239"/>
        <v>8</v>
      </c>
      <c r="I2944" s="41" t="str">
        <f t="shared" si="240"/>
        <v/>
      </c>
      <c r="J2944" s="41">
        <f t="shared" si="241"/>
        <v>0</v>
      </c>
      <c r="K2944" s="41" t="str">
        <f t="shared" si="242"/>
        <v>erminée</v>
      </c>
      <c r="L2944" s="41" t="str">
        <f t="shared" si="243"/>
        <v/>
      </c>
    </row>
    <row r="2945" spans="1:12" ht="15.75" thickBot="1" x14ac:dyDescent="0.3">
      <c r="A2945" s="17" t="s">
        <v>1347</v>
      </c>
      <c r="H2945" s="41">
        <f t="shared" si="239"/>
        <v>89</v>
      </c>
      <c r="I2945" s="41" t="str">
        <f t="shared" si="240"/>
        <v>#00000246</v>
      </c>
      <c r="J2945" s="41">
        <f t="shared" si="241"/>
        <v>9</v>
      </c>
      <c r="K2945" s="41" t="str">
        <f t="shared" si="242"/>
        <v xml:space="preserve">‎04‎/‎02‎/‎2016, ‎10‎:‎08‎:‎21 Eric souton jean-luc.cebe@actemium.com 1 €35.20 </v>
      </c>
      <c r="L2945" s="41" t="str">
        <f t="shared" si="243"/>
        <v>‎04‎/‎02‎/‎2016</v>
      </c>
    </row>
    <row r="2946" spans="1:12" ht="15.75" thickBot="1" x14ac:dyDescent="0.3">
      <c r="A2946" s="16" t="s">
        <v>621</v>
      </c>
      <c r="H2946" s="41">
        <f t="shared" si="239"/>
        <v>8</v>
      </c>
      <c r="I2946" s="41" t="str">
        <f t="shared" si="240"/>
        <v/>
      </c>
      <c r="J2946" s="41">
        <f t="shared" si="241"/>
        <v>0</v>
      </c>
      <c r="K2946" s="41" t="str">
        <f t="shared" si="242"/>
        <v>erminée</v>
      </c>
      <c r="L2946" s="41" t="str">
        <f t="shared" si="243"/>
        <v/>
      </c>
    </row>
    <row r="2947" spans="1:12" ht="15.75" thickBot="1" x14ac:dyDescent="0.3">
      <c r="A2947" s="17" t="s">
        <v>1348</v>
      </c>
      <c r="H2947" s="41">
        <f t="shared" si="239"/>
        <v>94</v>
      </c>
      <c r="I2947" s="41" t="str">
        <f t="shared" si="240"/>
        <v>#00000245</v>
      </c>
      <c r="J2947" s="41">
        <f t="shared" si="241"/>
        <v>9</v>
      </c>
      <c r="K2947" s="41" t="str">
        <f t="shared" si="242"/>
        <v xml:space="preserve">‎04‎/‎02‎/‎2016, ‎08‎:‎35‎:‎00 alexis tamowski alexis.tamowski@cegelec.com 1 €39.68 </v>
      </c>
      <c r="L2947" s="41" t="str">
        <f t="shared" si="243"/>
        <v>‎04‎/‎02‎/‎2016</v>
      </c>
    </row>
    <row r="2948" spans="1:12" ht="15.75" thickBot="1" x14ac:dyDescent="0.3">
      <c r="A2948" s="16" t="s">
        <v>621</v>
      </c>
      <c r="H2948" s="41">
        <f t="shared" si="239"/>
        <v>8</v>
      </c>
      <c r="I2948" s="41" t="str">
        <f t="shared" si="240"/>
        <v/>
      </c>
      <c r="J2948" s="41">
        <f t="shared" si="241"/>
        <v>0</v>
      </c>
      <c r="K2948" s="41" t="str">
        <f t="shared" si="242"/>
        <v>erminée</v>
      </c>
      <c r="L2948" s="41" t="str">
        <f t="shared" si="243"/>
        <v/>
      </c>
    </row>
    <row r="2949" spans="1:12" ht="15.75" thickBot="1" x14ac:dyDescent="0.3">
      <c r="A2949" s="17" t="s">
        <v>1349</v>
      </c>
      <c r="H2949" s="41">
        <f t="shared" si="239"/>
        <v>93</v>
      </c>
      <c r="I2949" s="41" t="str">
        <f t="shared" si="240"/>
        <v>#00000244</v>
      </c>
      <c r="J2949" s="41">
        <f t="shared" si="241"/>
        <v>9</v>
      </c>
      <c r="K2949" s="41" t="str">
        <f t="shared" si="242"/>
        <v xml:space="preserve">‎03‎/‎02‎/‎2016, ‎13‎:‎11‎:‎06 julien paumard julien.paumard@actemium.com 1 €35.20 </v>
      </c>
      <c r="L2949" s="41" t="str">
        <f t="shared" si="243"/>
        <v>‎03‎/‎02‎/‎2016</v>
      </c>
    </row>
    <row r="2950" spans="1:12" ht="15.75" thickBot="1" x14ac:dyDescent="0.3">
      <c r="A2950" s="16" t="s">
        <v>621</v>
      </c>
      <c r="H2950" s="41">
        <f t="shared" si="239"/>
        <v>8</v>
      </c>
      <c r="I2950" s="41" t="str">
        <f t="shared" si="240"/>
        <v/>
      </c>
      <c r="J2950" s="41">
        <f t="shared" si="241"/>
        <v>0</v>
      </c>
      <c r="K2950" s="41" t="str">
        <f t="shared" si="242"/>
        <v>erminée</v>
      </c>
      <c r="L2950" s="41" t="str">
        <f t="shared" si="243"/>
        <v/>
      </c>
    </row>
    <row r="2951" spans="1:12" ht="15.75" thickBot="1" x14ac:dyDescent="0.3">
      <c r="A2951" s="17" t="s">
        <v>1350</v>
      </c>
      <c r="H2951" s="41">
        <f t="shared" si="239"/>
        <v>101</v>
      </c>
      <c r="I2951" s="41" t="str">
        <f t="shared" si="240"/>
        <v>#00000243</v>
      </c>
      <c r="J2951" s="41">
        <f t="shared" si="241"/>
        <v>9</v>
      </c>
      <c r="K2951" s="41" t="str">
        <f t="shared" si="242"/>
        <v xml:space="preserve">‎03‎/‎02‎/‎2016, ‎13‎:‎10‎:‎28 stephane VINDEL stephane.vindel@vinci-energies.net 2 €49.93 </v>
      </c>
      <c r="L2951" s="41" t="str">
        <f t="shared" si="243"/>
        <v>‎03‎/‎02‎/‎2016</v>
      </c>
    </row>
    <row r="2952" spans="1:12" ht="15.75" thickBot="1" x14ac:dyDescent="0.3">
      <c r="A2952" s="16" t="s">
        <v>621</v>
      </c>
      <c r="H2952" s="41">
        <f t="shared" si="239"/>
        <v>8</v>
      </c>
      <c r="I2952" s="41" t="str">
        <f t="shared" si="240"/>
        <v/>
      </c>
      <c r="J2952" s="41">
        <f t="shared" si="241"/>
        <v>0</v>
      </c>
      <c r="K2952" s="41" t="str">
        <f t="shared" si="242"/>
        <v>erminée</v>
      </c>
      <c r="L2952" s="41" t="str">
        <f t="shared" si="243"/>
        <v/>
      </c>
    </row>
    <row r="2953" spans="1:12" ht="15.75" thickBot="1" x14ac:dyDescent="0.3">
      <c r="A2953" s="17" t="s">
        <v>1351</v>
      </c>
      <c r="H2953" s="41">
        <f t="shared" si="239"/>
        <v>98</v>
      </c>
      <c r="I2953" s="41" t="str">
        <f t="shared" si="240"/>
        <v>#00000241</v>
      </c>
      <c r="J2953" s="41">
        <f t="shared" si="241"/>
        <v>9</v>
      </c>
      <c r="K2953" s="41" t="str">
        <f t="shared" si="242"/>
        <v xml:space="preserve">‎03‎/‎02‎/‎2016, ‎13‎:‎02‎:‎33 vincent davantes vincent.davantes@actemium.com 2 €290.15 </v>
      </c>
      <c r="L2953" s="41" t="str">
        <f t="shared" si="243"/>
        <v>‎03‎/‎02‎/‎2016</v>
      </c>
    </row>
    <row r="2954" spans="1:12" ht="15.75" thickBot="1" x14ac:dyDescent="0.3">
      <c r="A2954" s="16" t="s">
        <v>621</v>
      </c>
      <c r="H2954" s="41">
        <f t="shared" si="239"/>
        <v>8</v>
      </c>
      <c r="I2954" s="41" t="str">
        <f t="shared" si="240"/>
        <v/>
      </c>
      <c r="J2954" s="41">
        <f t="shared" si="241"/>
        <v>0</v>
      </c>
      <c r="K2954" s="41" t="str">
        <f t="shared" si="242"/>
        <v>erminée</v>
      </c>
      <c r="L2954" s="41" t="str">
        <f t="shared" si="243"/>
        <v/>
      </c>
    </row>
    <row r="2955" spans="1:12" ht="15.75" thickBot="1" x14ac:dyDescent="0.3">
      <c r="A2955" s="17" t="s">
        <v>1352</v>
      </c>
      <c r="H2955" s="41">
        <f t="shared" si="239"/>
        <v>97</v>
      </c>
      <c r="I2955" s="41" t="str">
        <f t="shared" si="240"/>
        <v>#00000240</v>
      </c>
      <c r="J2955" s="41">
        <f t="shared" si="241"/>
        <v>9</v>
      </c>
      <c r="K2955" s="41" t="str">
        <f t="shared" si="242"/>
        <v xml:space="preserve">‎02‎/‎02‎/‎2016, ‎16‎:‎22‎:‎38 vincent davantes vincent.davantes@actemium.com 2 €83.20 </v>
      </c>
      <c r="L2955" s="41" t="str">
        <f t="shared" si="243"/>
        <v>‎02‎/‎02‎/‎2016</v>
      </c>
    </row>
    <row r="2956" spans="1:12" ht="15.75" thickBot="1" x14ac:dyDescent="0.3">
      <c r="A2956" s="16" t="s">
        <v>621</v>
      </c>
      <c r="H2956" s="41">
        <f t="shared" si="239"/>
        <v>8</v>
      </c>
      <c r="I2956" s="41" t="str">
        <f t="shared" si="240"/>
        <v/>
      </c>
      <c r="J2956" s="41">
        <f t="shared" si="241"/>
        <v>0</v>
      </c>
      <c r="K2956" s="41" t="str">
        <f t="shared" si="242"/>
        <v>erminée</v>
      </c>
      <c r="L2956" s="41" t="str">
        <f t="shared" si="243"/>
        <v/>
      </c>
    </row>
    <row r="2957" spans="1:12" ht="15.75" thickBot="1" x14ac:dyDescent="0.3">
      <c r="A2957" s="17" t="s">
        <v>1353</v>
      </c>
      <c r="H2957" s="41">
        <f t="shared" si="239"/>
        <v>98</v>
      </c>
      <c r="I2957" s="41" t="str">
        <f t="shared" si="240"/>
        <v>#00000239</v>
      </c>
      <c r="J2957" s="41">
        <f t="shared" si="241"/>
        <v>9</v>
      </c>
      <c r="K2957" s="41" t="str">
        <f t="shared" si="242"/>
        <v xml:space="preserve">‎01‎/‎02‎/‎2016, ‎17‎:‎35‎:‎09 Mathieu Cantonnet mathieu.cantonnet@actemium.com 7 €0.00 </v>
      </c>
      <c r="L2957" s="41" t="str">
        <f t="shared" si="243"/>
        <v>‎01‎/‎02‎/‎2016</v>
      </c>
    </row>
    <row r="2958" spans="1:12" ht="15.75" thickBot="1" x14ac:dyDescent="0.3">
      <c r="A2958" s="16" t="s">
        <v>621</v>
      </c>
      <c r="H2958" s="41">
        <f t="shared" si="239"/>
        <v>8</v>
      </c>
      <c r="I2958" s="41" t="str">
        <f t="shared" si="240"/>
        <v/>
      </c>
      <c r="J2958" s="41">
        <f t="shared" si="241"/>
        <v>0</v>
      </c>
      <c r="K2958" s="41" t="str">
        <f t="shared" si="242"/>
        <v>erminée</v>
      </c>
      <c r="L2958" s="41" t="str">
        <f t="shared" si="243"/>
        <v/>
      </c>
    </row>
    <row r="2959" spans="1:12" ht="15.75" thickBot="1" x14ac:dyDescent="0.3">
      <c r="A2959" s="17" t="s">
        <v>1354</v>
      </c>
      <c r="H2959" s="41">
        <f t="shared" si="239"/>
        <v>99</v>
      </c>
      <c r="I2959" s="41" t="str">
        <f t="shared" si="240"/>
        <v>#00000238</v>
      </c>
      <c r="J2959" s="41">
        <f t="shared" si="241"/>
        <v>9</v>
      </c>
      <c r="K2959" s="41" t="str">
        <f t="shared" si="242"/>
        <v xml:space="preserve">‎01‎/‎02‎/‎2016, ‎14‎:‎39‎:‎38 lelia Boscolo lelia.boscolo.external@airbus.com 4 €331.50 </v>
      </c>
      <c r="L2959" s="41" t="str">
        <f t="shared" si="243"/>
        <v>‎01‎/‎02‎/‎2016</v>
      </c>
    </row>
    <row r="2960" spans="1:12" ht="15.75" thickBot="1" x14ac:dyDescent="0.3">
      <c r="A2960" s="16" t="s">
        <v>621</v>
      </c>
      <c r="H2960" s="41">
        <f t="shared" si="239"/>
        <v>8</v>
      </c>
      <c r="I2960" s="41" t="str">
        <f t="shared" si="240"/>
        <v/>
      </c>
      <c r="J2960" s="41">
        <f t="shared" si="241"/>
        <v>0</v>
      </c>
      <c r="K2960" s="41" t="str">
        <f t="shared" si="242"/>
        <v>erminée</v>
      </c>
      <c r="L2960" s="41" t="str">
        <f t="shared" si="243"/>
        <v/>
      </c>
    </row>
    <row r="2961" spans="1:12" ht="15.75" thickBot="1" x14ac:dyDescent="0.3">
      <c r="A2961" s="17" t="s">
        <v>1355</v>
      </c>
      <c r="H2961" s="41">
        <f t="shared" si="239"/>
        <v>100</v>
      </c>
      <c r="I2961" s="41" t="str">
        <f t="shared" si="240"/>
        <v>#00000237</v>
      </c>
      <c r="J2961" s="41">
        <f t="shared" si="241"/>
        <v>9</v>
      </c>
      <c r="K2961" s="41" t="str">
        <f t="shared" si="242"/>
        <v xml:space="preserve">‎29‎/‎01‎/‎2016, ‎14‎:‎59‎:‎36 julien paumard julien.paumard.external@airbus.com 2 €29.44 </v>
      </c>
      <c r="L2961" s="41" t="str">
        <f t="shared" si="243"/>
        <v>‎29‎/‎01‎/‎2016</v>
      </c>
    </row>
    <row r="2962" spans="1:12" ht="15.75" thickBot="1" x14ac:dyDescent="0.3">
      <c r="A2962" s="16" t="s">
        <v>621</v>
      </c>
      <c r="H2962" s="41">
        <f t="shared" si="239"/>
        <v>8</v>
      </c>
      <c r="I2962" s="41" t="str">
        <f t="shared" si="240"/>
        <v/>
      </c>
      <c r="J2962" s="41">
        <f t="shared" si="241"/>
        <v>0</v>
      </c>
      <c r="K2962" s="41" t="str">
        <f t="shared" si="242"/>
        <v>erminée</v>
      </c>
      <c r="L2962" s="41" t="str">
        <f t="shared" si="243"/>
        <v/>
      </c>
    </row>
    <row r="2963" spans="1:12" ht="15.75" thickBot="1" x14ac:dyDescent="0.3">
      <c r="A2963" s="17" t="s">
        <v>1356</v>
      </c>
      <c r="H2963" s="41">
        <f t="shared" si="239"/>
        <v>102</v>
      </c>
      <c r="I2963" s="41" t="str">
        <f t="shared" si="240"/>
        <v>#00000236</v>
      </c>
      <c r="J2963" s="41">
        <f t="shared" si="241"/>
        <v>9</v>
      </c>
      <c r="K2963" s="41" t="str">
        <f t="shared" si="242"/>
        <v xml:space="preserve">‎29‎/‎01‎/‎2016, ‎12‎:‎06‎:‎35 Benjamin Cabrignac benjamin.cabrignac@actemium.com 7 €312.11 </v>
      </c>
      <c r="L2963" s="41" t="str">
        <f t="shared" si="243"/>
        <v>‎29‎/‎01‎/‎2016</v>
      </c>
    </row>
    <row r="2964" spans="1:12" ht="15.75" thickBot="1" x14ac:dyDescent="0.3">
      <c r="A2964" s="16" t="s">
        <v>621</v>
      </c>
      <c r="H2964" s="41">
        <f t="shared" si="239"/>
        <v>8</v>
      </c>
      <c r="I2964" s="41" t="str">
        <f t="shared" si="240"/>
        <v/>
      </c>
      <c r="J2964" s="41">
        <f t="shared" si="241"/>
        <v>0</v>
      </c>
      <c r="K2964" s="41" t="str">
        <f t="shared" si="242"/>
        <v>erminée</v>
      </c>
      <c r="L2964" s="41" t="str">
        <f t="shared" si="243"/>
        <v/>
      </c>
    </row>
    <row r="2965" spans="1:12" ht="15.75" thickBot="1" x14ac:dyDescent="0.3">
      <c r="A2965" s="17" t="s">
        <v>1357</v>
      </c>
      <c r="H2965" s="41">
        <f t="shared" si="239"/>
        <v>94</v>
      </c>
      <c r="I2965" s="41" t="str">
        <f t="shared" si="240"/>
        <v>#00000235</v>
      </c>
      <c r="J2965" s="41">
        <f t="shared" si="241"/>
        <v>9</v>
      </c>
      <c r="K2965" s="41" t="str">
        <f t="shared" si="242"/>
        <v xml:space="preserve">‎28‎/‎01‎/‎2016, ‎15‎:‎07‎:‎45 alexis tamowski alexis.tamowski@cegelec.com 2 €39.68 </v>
      </c>
      <c r="L2965" s="41" t="str">
        <f t="shared" si="243"/>
        <v>‎28‎/‎01‎/‎2016</v>
      </c>
    </row>
    <row r="2966" spans="1:12" ht="15.75" thickBot="1" x14ac:dyDescent="0.3">
      <c r="A2966" s="16" t="s">
        <v>621</v>
      </c>
      <c r="H2966" s="41">
        <f t="shared" si="239"/>
        <v>8</v>
      </c>
      <c r="I2966" s="41" t="str">
        <f t="shared" si="240"/>
        <v/>
      </c>
      <c r="J2966" s="41">
        <f t="shared" si="241"/>
        <v>0</v>
      </c>
      <c r="K2966" s="41" t="str">
        <f t="shared" si="242"/>
        <v>erminée</v>
      </c>
      <c r="L2966" s="41" t="str">
        <f t="shared" si="243"/>
        <v/>
      </c>
    </row>
    <row r="2967" spans="1:12" ht="15.75" thickBot="1" x14ac:dyDescent="0.3">
      <c r="A2967" s="17" t="s">
        <v>1358</v>
      </c>
      <c r="H2967" s="41">
        <f t="shared" si="239"/>
        <v>97</v>
      </c>
      <c r="I2967" s="41" t="str">
        <f t="shared" si="240"/>
        <v>#00000234</v>
      </c>
      <c r="J2967" s="41">
        <f t="shared" si="241"/>
        <v>9</v>
      </c>
      <c r="K2967" s="41" t="str">
        <f t="shared" si="242"/>
        <v xml:space="preserve">‎28‎/‎01‎/‎2016, ‎13‎:‎04‎:‎26 lelia Boscolo lelia.boscolo.external@airbus.com 1 €0.00 </v>
      </c>
      <c r="L2967" s="41" t="str">
        <f t="shared" si="243"/>
        <v>‎28‎/‎01‎/‎2016</v>
      </c>
    </row>
    <row r="2968" spans="1:12" ht="15.75" thickBot="1" x14ac:dyDescent="0.3">
      <c r="A2968" s="16" t="s">
        <v>621</v>
      </c>
      <c r="H2968" s="41">
        <f t="shared" si="239"/>
        <v>8</v>
      </c>
      <c r="I2968" s="41" t="str">
        <f t="shared" si="240"/>
        <v/>
      </c>
      <c r="J2968" s="41">
        <f t="shared" si="241"/>
        <v>0</v>
      </c>
      <c r="K2968" s="41" t="str">
        <f t="shared" si="242"/>
        <v>erminée</v>
      </c>
      <c r="L2968" s="41" t="str">
        <f t="shared" si="243"/>
        <v/>
      </c>
    </row>
    <row r="2969" spans="1:12" ht="15.75" thickBot="1" x14ac:dyDescent="0.3">
      <c r="A2969" s="17" t="s">
        <v>1359</v>
      </c>
      <c r="H2969" s="41">
        <f t="shared" si="239"/>
        <v>98</v>
      </c>
      <c r="I2969" s="41" t="str">
        <f t="shared" si="240"/>
        <v>#00000233</v>
      </c>
      <c r="J2969" s="41">
        <f t="shared" si="241"/>
        <v>9</v>
      </c>
      <c r="K2969" s="41" t="str">
        <f t="shared" si="242"/>
        <v xml:space="preserve">‎27‎/‎01‎/‎2016, ‎15‎:‎02‎:‎41 lelia boscolo lelia.boscolo.external@airbus.com 1 €37.00 </v>
      </c>
      <c r="L2969" s="41" t="str">
        <f t="shared" si="243"/>
        <v>‎27‎/‎01‎/‎2016</v>
      </c>
    </row>
    <row r="2970" spans="1:12" ht="15.75" thickBot="1" x14ac:dyDescent="0.3">
      <c r="A2970" s="16" t="s">
        <v>621</v>
      </c>
      <c r="H2970" s="41">
        <f t="shared" si="239"/>
        <v>8</v>
      </c>
      <c r="I2970" s="41" t="str">
        <f t="shared" si="240"/>
        <v/>
      </c>
      <c r="J2970" s="41">
        <f t="shared" si="241"/>
        <v>0</v>
      </c>
      <c r="K2970" s="41" t="str">
        <f t="shared" si="242"/>
        <v>erminée</v>
      </c>
      <c r="L2970" s="41" t="str">
        <f t="shared" si="243"/>
        <v/>
      </c>
    </row>
    <row r="2971" spans="1:12" ht="15.75" thickBot="1" x14ac:dyDescent="0.3">
      <c r="A2971" s="17" t="s">
        <v>1360</v>
      </c>
      <c r="H2971" s="41">
        <f t="shared" si="239"/>
        <v>99</v>
      </c>
      <c r="I2971" s="41" t="str">
        <f t="shared" si="240"/>
        <v>#00000232</v>
      </c>
      <c r="J2971" s="41">
        <f t="shared" si="241"/>
        <v>9</v>
      </c>
      <c r="K2971" s="41" t="str">
        <f t="shared" si="242"/>
        <v xml:space="preserve">‎27‎/‎01‎/‎2016, ‎14‎:‎33‎:‎25 lelia boscolo lelia.boscolo.external@airbus.com 4 €115.26 </v>
      </c>
      <c r="L2971" s="41" t="str">
        <f t="shared" si="243"/>
        <v>‎27‎/‎01‎/‎2016</v>
      </c>
    </row>
    <row r="2972" spans="1:12" ht="15.75" thickBot="1" x14ac:dyDescent="0.3">
      <c r="A2972" s="16" t="s">
        <v>621</v>
      </c>
      <c r="H2972" s="41">
        <f t="shared" ref="H2972:H3035" si="244">LEN(A2972)</f>
        <v>8</v>
      </c>
      <c r="I2972" s="41" t="str">
        <f t="shared" ref="I2972:I3035" si="245">IFERROR(MID(A2972,1,FIND(" ",A2972,1)-1),"")</f>
        <v/>
      </c>
      <c r="J2972" s="41">
        <f t="shared" ref="J2972:J3035" si="246">LEN(I2972)</f>
        <v>0</v>
      </c>
      <c r="K2972" s="41" t="str">
        <f t="shared" ref="K2972:K3035" si="247">RIGHT(A2972,H2972-J2972-1)</f>
        <v>erminée</v>
      </c>
      <c r="L2972" s="41" t="str">
        <f t="shared" ref="L2972:L3035" si="248">IFERROR(MID(K2972,1,FIND(",",K2972,1)-1),"")</f>
        <v/>
      </c>
    </row>
    <row r="2973" spans="1:12" ht="15.75" thickBot="1" x14ac:dyDescent="0.3">
      <c r="A2973" s="17" t="s">
        <v>1361</v>
      </c>
      <c r="H2973" s="41">
        <f t="shared" si="244"/>
        <v>97</v>
      </c>
      <c r="I2973" s="41" t="str">
        <f t="shared" si="245"/>
        <v>#00000231</v>
      </c>
      <c r="J2973" s="41">
        <f t="shared" si="246"/>
        <v>9</v>
      </c>
      <c r="K2973" s="41" t="str">
        <f t="shared" si="247"/>
        <v xml:space="preserve">‎26‎/‎01‎/‎2016, ‎14‎:‎22‎:‎52 alexis codevelle alexis.codevelle@actemium.com 1 €80.20 </v>
      </c>
      <c r="L2973" s="41" t="str">
        <f t="shared" si="248"/>
        <v>‎26‎/‎01‎/‎2016</v>
      </c>
    </row>
    <row r="2974" spans="1:12" ht="15.75" thickBot="1" x14ac:dyDescent="0.3">
      <c r="A2974" s="16" t="s">
        <v>621</v>
      </c>
      <c r="H2974" s="41">
        <f t="shared" si="244"/>
        <v>8</v>
      </c>
      <c r="I2974" s="41" t="str">
        <f t="shared" si="245"/>
        <v/>
      </c>
      <c r="J2974" s="41">
        <f t="shared" si="246"/>
        <v>0</v>
      </c>
      <c r="K2974" s="41" t="str">
        <f t="shared" si="247"/>
        <v>erminée</v>
      </c>
      <c r="L2974" s="41" t="str">
        <f t="shared" si="248"/>
        <v/>
      </c>
    </row>
    <row r="2975" spans="1:12" ht="15.75" thickBot="1" x14ac:dyDescent="0.3">
      <c r="A2975" s="17" t="s">
        <v>1362</v>
      </c>
      <c r="H2975" s="41">
        <f t="shared" si="244"/>
        <v>102</v>
      </c>
      <c r="I2975" s="41" t="str">
        <f t="shared" si="245"/>
        <v>#00000230</v>
      </c>
      <c r="J2975" s="41">
        <f t="shared" si="246"/>
        <v>9</v>
      </c>
      <c r="K2975" s="41" t="str">
        <f t="shared" si="247"/>
        <v xml:space="preserve">‎22‎/‎01‎/‎2016, ‎12‎:‎17‎:‎38 aurelien aygoui aurelien.aygoui.external@airbus.com 2 €85.20 </v>
      </c>
      <c r="L2975" s="41" t="str">
        <f t="shared" si="248"/>
        <v>‎22‎/‎01‎/‎2016</v>
      </c>
    </row>
    <row r="2976" spans="1:12" ht="15.75" thickBot="1" x14ac:dyDescent="0.3">
      <c r="A2976" s="16" t="s">
        <v>621</v>
      </c>
      <c r="H2976" s="41">
        <f t="shared" si="244"/>
        <v>8</v>
      </c>
      <c r="I2976" s="41" t="str">
        <f t="shared" si="245"/>
        <v/>
      </c>
      <c r="J2976" s="41">
        <f t="shared" si="246"/>
        <v>0</v>
      </c>
      <c r="K2976" s="41" t="str">
        <f t="shared" si="247"/>
        <v>erminée</v>
      </c>
      <c r="L2976" s="41" t="str">
        <f t="shared" si="248"/>
        <v/>
      </c>
    </row>
    <row r="2977" spans="1:12" ht="15.75" thickBot="1" x14ac:dyDescent="0.3">
      <c r="A2977" s="17" t="s">
        <v>1363</v>
      </c>
      <c r="H2977" s="41">
        <f t="shared" si="244"/>
        <v>102</v>
      </c>
      <c r="I2977" s="41" t="str">
        <f t="shared" si="245"/>
        <v>#00000229</v>
      </c>
      <c r="J2977" s="41">
        <f t="shared" si="246"/>
        <v>9</v>
      </c>
      <c r="K2977" s="41" t="str">
        <f t="shared" si="247"/>
        <v xml:space="preserve">‎22‎/‎01‎/‎2016, ‎12‎:‎07‎:‎27 aurelien aygoui aurelien.aygoui.external@airbus.com 3 €74.00 </v>
      </c>
      <c r="L2977" s="41" t="str">
        <f t="shared" si="248"/>
        <v>‎22‎/‎01‎/‎2016</v>
      </c>
    </row>
    <row r="2978" spans="1:12" ht="15.75" thickBot="1" x14ac:dyDescent="0.3">
      <c r="A2978" s="16" t="s">
        <v>621</v>
      </c>
      <c r="H2978" s="41">
        <f t="shared" si="244"/>
        <v>8</v>
      </c>
      <c r="I2978" s="41" t="str">
        <f t="shared" si="245"/>
        <v/>
      </c>
      <c r="J2978" s="41">
        <f t="shared" si="246"/>
        <v>0</v>
      </c>
      <c r="K2978" s="41" t="str">
        <f t="shared" si="247"/>
        <v>erminée</v>
      </c>
      <c r="L2978" s="41" t="str">
        <f t="shared" si="248"/>
        <v/>
      </c>
    </row>
    <row r="2979" spans="1:12" ht="15.75" thickBot="1" x14ac:dyDescent="0.3">
      <c r="A2979" s="17" t="s">
        <v>1364</v>
      </c>
      <c r="H2979" s="41">
        <f t="shared" si="244"/>
        <v>94</v>
      </c>
      <c r="I2979" s="41" t="str">
        <f t="shared" si="245"/>
        <v>#00000226</v>
      </c>
      <c r="J2979" s="41">
        <f t="shared" si="246"/>
        <v>9</v>
      </c>
      <c r="K2979" s="41" t="str">
        <f t="shared" si="247"/>
        <v xml:space="preserve">‎22‎/‎01‎/‎2016, ‎10‎:‎31‎:‎37 alexis tamowski alexis.tamowski@cegelec.com 3 €89.61 </v>
      </c>
      <c r="L2979" s="41" t="str">
        <f t="shared" si="248"/>
        <v>‎22‎/‎01‎/‎2016</v>
      </c>
    </row>
    <row r="2980" spans="1:12" ht="15.75" thickBot="1" x14ac:dyDescent="0.3">
      <c r="A2980" s="16" t="s">
        <v>621</v>
      </c>
      <c r="H2980" s="41">
        <f t="shared" si="244"/>
        <v>8</v>
      </c>
      <c r="I2980" s="41" t="str">
        <f t="shared" si="245"/>
        <v/>
      </c>
      <c r="J2980" s="41">
        <f t="shared" si="246"/>
        <v>0</v>
      </c>
      <c r="K2980" s="41" t="str">
        <f t="shared" si="247"/>
        <v>erminée</v>
      </c>
      <c r="L2980" s="41" t="str">
        <f t="shared" si="248"/>
        <v/>
      </c>
    </row>
    <row r="2981" spans="1:12" ht="15.75" thickBot="1" x14ac:dyDescent="0.3">
      <c r="A2981" s="17" t="s">
        <v>1365</v>
      </c>
      <c r="H2981" s="41">
        <f t="shared" si="244"/>
        <v>95</v>
      </c>
      <c r="I2981" s="41" t="str">
        <f t="shared" si="245"/>
        <v>#00000225</v>
      </c>
      <c r="J2981" s="41">
        <f t="shared" si="246"/>
        <v>9</v>
      </c>
      <c r="K2981" s="41" t="str">
        <f t="shared" si="247"/>
        <v xml:space="preserve">‎19‎/‎01‎/‎2016, ‎09‎:‎41‎:‎15 jean luc granier jean-luc.granier@merial.com 2 €12.60 </v>
      </c>
      <c r="L2981" s="41" t="str">
        <f t="shared" si="248"/>
        <v>‎19‎/‎01‎/‎2016</v>
      </c>
    </row>
    <row r="2982" spans="1:12" ht="15.75" thickBot="1" x14ac:dyDescent="0.3">
      <c r="A2982" s="16" t="s">
        <v>621</v>
      </c>
      <c r="H2982" s="41">
        <f t="shared" si="244"/>
        <v>8</v>
      </c>
      <c r="I2982" s="41" t="str">
        <f t="shared" si="245"/>
        <v/>
      </c>
      <c r="J2982" s="41">
        <f t="shared" si="246"/>
        <v>0</v>
      </c>
      <c r="K2982" s="41" t="str">
        <f t="shared" si="247"/>
        <v>erminée</v>
      </c>
      <c r="L2982" s="41" t="str">
        <f t="shared" si="248"/>
        <v/>
      </c>
    </row>
    <row r="2983" spans="1:12" ht="15.75" thickBot="1" x14ac:dyDescent="0.3">
      <c r="A2983" s="17" t="s">
        <v>1366</v>
      </c>
      <c r="H2983" s="41">
        <f t="shared" si="244"/>
        <v>98</v>
      </c>
      <c r="I2983" s="41" t="str">
        <f t="shared" si="245"/>
        <v>#00000223</v>
      </c>
      <c r="J2983" s="41">
        <f t="shared" si="246"/>
        <v>9</v>
      </c>
      <c r="K2983" s="41" t="str">
        <f t="shared" si="247"/>
        <v xml:space="preserve">‎18‎/‎01‎/‎2016, ‎14‎:‎29‎:‎11 lelia boscolo lelia.boscolo.external@airbus.com 1 €38.00 </v>
      </c>
      <c r="L2983" s="41" t="str">
        <f t="shared" si="248"/>
        <v>‎18‎/‎01‎/‎2016</v>
      </c>
    </row>
    <row r="2984" spans="1:12" ht="15.75" thickBot="1" x14ac:dyDescent="0.3">
      <c r="A2984" s="16" t="s">
        <v>621</v>
      </c>
      <c r="H2984" s="41">
        <f t="shared" si="244"/>
        <v>8</v>
      </c>
      <c r="I2984" s="41" t="str">
        <f t="shared" si="245"/>
        <v/>
      </c>
      <c r="J2984" s="41">
        <f t="shared" si="246"/>
        <v>0</v>
      </c>
      <c r="K2984" s="41" t="str">
        <f t="shared" si="247"/>
        <v>erminée</v>
      </c>
      <c r="L2984" s="41" t="str">
        <f t="shared" si="248"/>
        <v/>
      </c>
    </row>
    <row r="2985" spans="1:12" ht="15.75" thickBot="1" x14ac:dyDescent="0.3">
      <c r="A2985" s="17" t="s">
        <v>1367</v>
      </c>
      <c r="H2985" s="41">
        <f t="shared" si="244"/>
        <v>99</v>
      </c>
      <c r="I2985" s="41" t="str">
        <f t="shared" si="245"/>
        <v>#00000222</v>
      </c>
      <c r="J2985" s="41">
        <f t="shared" si="246"/>
        <v>9</v>
      </c>
      <c r="K2985" s="41" t="str">
        <f t="shared" si="247"/>
        <v xml:space="preserve">‎18‎/‎01‎/‎2016, ‎13‎:‎50‎:‎50 william stephens william.stephens@cegelec.com 6 €1,754.64 </v>
      </c>
      <c r="L2985" s="41" t="str">
        <f t="shared" si="248"/>
        <v>‎18‎/‎01‎/‎2016</v>
      </c>
    </row>
    <row r="2986" spans="1:12" ht="15.75" thickBot="1" x14ac:dyDescent="0.3">
      <c r="A2986" s="16" t="s">
        <v>621</v>
      </c>
      <c r="H2986" s="41">
        <f t="shared" si="244"/>
        <v>8</v>
      </c>
      <c r="I2986" s="41" t="str">
        <f t="shared" si="245"/>
        <v/>
      </c>
      <c r="J2986" s="41">
        <f t="shared" si="246"/>
        <v>0</v>
      </c>
      <c r="K2986" s="41" t="str">
        <f t="shared" si="247"/>
        <v>erminée</v>
      </c>
      <c r="L2986" s="41" t="str">
        <f t="shared" si="248"/>
        <v/>
      </c>
    </row>
    <row r="2987" spans="1:12" ht="15.75" thickBot="1" x14ac:dyDescent="0.3">
      <c r="A2987" s="17" t="s">
        <v>1368</v>
      </c>
      <c r="H2987" s="41">
        <f t="shared" si="244"/>
        <v>97</v>
      </c>
      <c r="I2987" s="41" t="str">
        <f t="shared" si="245"/>
        <v>#00000220</v>
      </c>
      <c r="J2987" s="41">
        <f t="shared" si="246"/>
        <v>9</v>
      </c>
      <c r="K2987" s="41" t="str">
        <f t="shared" si="247"/>
        <v xml:space="preserve">‎18‎/‎01‎/‎2016, ‎08‎:‎23‎:‎37 lelia boscolo lelia.boscolo.external@airbus.com 4 €0.00 </v>
      </c>
      <c r="L2987" s="41" t="str">
        <f t="shared" si="248"/>
        <v>‎18‎/‎01‎/‎2016</v>
      </c>
    </row>
    <row r="2988" spans="1:12" ht="15.75" thickBot="1" x14ac:dyDescent="0.3">
      <c r="A2988" s="16" t="s">
        <v>621</v>
      </c>
      <c r="H2988" s="41">
        <f t="shared" si="244"/>
        <v>8</v>
      </c>
      <c r="I2988" s="41" t="str">
        <f t="shared" si="245"/>
        <v/>
      </c>
      <c r="J2988" s="41">
        <f t="shared" si="246"/>
        <v>0</v>
      </c>
      <c r="K2988" s="41" t="str">
        <f t="shared" si="247"/>
        <v>erminée</v>
      </c>
      <c r="L2988" s="41" t="str">
        <f t="shared" si="248"/>
        <v/>
      </c>
    </row>
    <row r="2989" spans="1:12" ht="15.75" thickBot="1" x14ac:dyDescent="0.3">
      <c r="A2989" s="17" t="s">
        <v>1369</v>
      </c>
      <c r="H2989" s="41">
        <f t="shared" si="244"/>
        <v>91</v>
      </c>
      <c r="I2989" s="41" t="str">
        <f t="shared" si="245"/>
        <v>#00000219</v>
      </c>
      <c r="J2989" s="41">
        <f t="shared" si="246"/>
        <v>9</v>
      </c>
      <c r="K2989" s="41" t="str">
        <f t="shared" si="247"/>
        <v xml:space="preserve">‎15‎/‎01‎/‎2016, ‎15‎:‎15‎:‎13 thomas dupuis thomas.dupuis@actemium.com 1 €37.10 </v>
      </c>
      <c r="L2989" s="41" t="str">
        <f t="shared" si="248"/>
        <v>‎15‎/‎01‎/‎2016</v>
      </c>
    </row>
    <row r="2990" spans="1:12" ht="15.75" thickBot="1" x14ac:dyDescent="0.3">
      <c r="A2990" s="16" t="s">
        <v>621</v>
      </c>
      <c r="H2990" s="41">
        <f t="shared" si="244"/>
        <v>8</v>
      </c>
      <c r="I2990" s="41" t="str">
        <f t="shared" si="245"/>
        <v/>
      </c>
      <c r="J2990" s="41">
        <f t="shared" si="246"/>
        <v>0</v>
      </c>
      <c r="K2990" s="41" t="str">
        <f t="shared" si="247"/>
        <v>erminée</v>
      </c>
      <c r="L2990" s="41" t="str">
        <f t="shared" si="248"/>
        <v/>
      </c>
    </row>
    <row r="2991" spans="1:12" ht="15.75" thickBot="1" x14ac:dyDescent="0.3">
      <c r="A2991" s="17" t="s">
        <v>1370</v>
      </c>
      <c r="H2991" s="41">
        <f t="shared" si="244"/>
        <v>91</v>
      </c>
      <c r="I2991" s="41" t="str">
        <f t="shared" si="245"/>
        <v>#00000218</v>
      </c>
      <c r="J2991" s="41">
        <f t="shared" si="246"/>
        <v>9</v>
      </c>
      <c r="K2991" s="41" t="str">
        <f t="shared" si="247"/>
        <v xml:space="preserve">‎15‎/‎01‎/‎2016, ‎15‎:‎13‎:‎29 thomas dupuis thomas.dupuis@actemium.com 1 €39.10 </v>
      </c>
      <c r="L2991" s="41" t="str">
        <f t="shared" si="248"/>
        <v>‎15‎/‎01‎/‎2016</v>
      </c>
    </row>
    <row r="2992" spans="1:12" ht="15.75" thickBot="1" x14ac:dyDescent="0.3">
      <c r="A2992" s="16" t="s">
        <v>621</v>
      </c>
      <c r="H2992" s="41">
        <f t="shared" si="244"/>
        <v>8</v>
      </c>
      <c r="I2992" s="41" t="str">
        <f t="shared" si="245"/>
        <v/>
      </c>
      <c r="J2992" s="41">
        <f t="shared" si="246"/>
        <v>0</v>
      </c>
      <c r="K2992" s="41" t="str">
        <f t="shared" si="247"/>
        <v>erminée</v>
      </c>
      <c r="L2992" s="41" t="str">
        <f t="shared" si="248"/>
        <v/>
      </c>
    </row>
    <row r="2993" spans="1:12" ht="15.75" thickBot="1" x14ac:dyDescent="0.3">
      <c r="A2993" s="17" t="s">
        <v>1371</v>
      </c>
      <c r="H2993" s="41">
        <f t="shared" si="244"/>
        <v>93</v>
      </c>
      <c r="I2993" s="41" t="str">
        <f t="shared" si="245"/>
        <v>#00000217</v>
      </c>
      <c r="J2993" s="41">
        <f t="shared" si="246"/>
        <v>9</v>
      </c>
      <c r="K2993" s="41" t="str">
        <f t="shared" si="247"/>
        <v xml:space="preserve">‎15‎/‎01‎/‎2016, ‎08‎:‎43‎:‎10 lelia boscolo lelia.boscolo.external@airbus 1 €0.00 </v>
      </c>
      <c r="L2993" s="41" t="str">
        <f t="shared" si="248"/>
        <v>‎15‎/‎01‎/‎2016</v>
      </c>
    </row>
    <row r="2994" spans="1:12" ht="15.75" thickBot="1" x14ac:dyDescent="0.3">
      <c r="A2994" s="16" t="s">
        <v>621</v>
      </c>
      <c r="H2994" s="41">
        <f t="shared" si="244"/>
        <v>8</v>
      </c>
      <c r="I2994" s="41" t="str">
        <f t="shared" si="245"/>
        <v/>
      </c>
      <c r="J2994" s="41">
        <f t="shared" si="246"/>
        <v>0</v>
      </c>
      <c r="K2994" s="41" t="str">
        <f t="shared" si="247"/>
        <v>erminée</v>
      </c>
      <c r="L2994" s="41" t="str">
        <f t="shared" si="248"/>
        <v/>
      </c>
    </row>
    <row r="2995" spans="1:12" ht="15.75" thickBot="1" x14ac:dyDescent="0.3">
      <c r="A2995" s="17" t="s">
        <v>1372</v>
      </c>
      <c r="H2995" s="41">
        <f t="shared" si="244"/>
        <v>90</v>
      </c>
      <c r="I2995" s="41" t="str">
        <f t="shared" si="245"/>
        <v>#00000216</v>
      </c>
      <c r="J2995" s="41">
        <f t="shared" si="246"/>
        <v>9</v>
      </c>
      <c r="K2995" s="41" t="str">
        <f t="shared" si="247"/>
        <v xml:space="preserve">‎14‎/‎01‎/‎2016, ‎16‎:‎22‎:‎46 KARINE BEDON karine.bedon@actemium.com 9 €442.92 </v>
      </c>
      <c r="L2995" s="41" t="str">
        <f t="shared" si="248"/>
        <v>‎14‎/‎01‎/‎2016</v>
      </c>
    </row>
    <row r="2996" spans="1:12" ht="15.75" thickBot="1" x14ac:dyDescent="0.3">
      <c r="A2996" s="16" t="s">
        <v>621</v>
      </c>
      <c r="H2996" s="41">
        <f t="shared" si="244"/>
        <v>8</v>
      </c>
      <c r="I2996" s="41" t="str">
        <f t="shared" si="245"/>
        <v/>
      </c>
      <c r="J2996" s="41">
        <f t="shared" si="246"/>
        <v>0</v>
      </c>
      <c r="K2996" s="41" t="str">
        <f t="shared" si="247"/>
        <v>erminée</v>
      </c>
      <c r="L2996" s="41" t="str">
        <f t="shared" si="248"/>
        <v/>
      </c>
    </row>
    <row r="2997" spans="1:12" ht="15.75" thickBot="1" x14ac:dyDescent="0.3">
      <c r="A2997" s="17" t="s">
        <v>1373</v>
      </c>
      <c r="H2997" s="41">
        <f t="shared" si="244"/>
        <v>93</v>
      </c>
      <c r="I2997" s="41" t="str">
        <f t="shared" si="245"/>
        <v>#00000215</v>
      </c>
      <c r="J2997" s="41">
        <f t="shared" si="246"/>
        <v>9</v>
      </c>
      <c r="K2997" s="41" t="str">
        <f t="shared" si="247"/>
        <v xml:space="preserve">‎14‎/‎01‎/‎2016, ‎16‎:‎20‎:‎05 KARINE BEDON karine.bedon@actemium.com 17 €1,269.14 </v>
      </c>
      <c r="L2997" s="41" t="str">
        <f t="shared" si="248"/>
        <v>‎14‎/‎01‎/‎2016</v>
      </c>
    </row>
    <row r="2998" spans="1:12" ht="15.75" thickBot="1" x14ac:dyDescent="0.3">
      <c r="A2998" s="16" t="s">
        <v>621</v>
      </c>
      <c r="H2998" s="41">
        <f t="shared" si="244"/>
        <v>8</v>
      </c>
      <c r="I2998" s="41" t="str">
        <f t="shared" si="245"/>
        <v/>
      </c>
      <c r="J2998" s="41">
        <f t="shared" si="246"/>
        <v>0</v>
      </c>
      <c r="K2998" s="41" t="str">
        <f t="shared" si="247"/>
        <v>erminée</v>
      </c>
      <c r="L2998" s="41" t="str">
        <f t="shared" si="248"/>
        <v/>
      </c>
    </row>
    <row r="2999" spans="1:12" ht="15.75" thickBot="1" x14ac:dyDescent="0.3">
      <c r="A2999" s="17" t="s">
        <v>1374</v>
      </c>
      <c r="H2999" s="41">
        <f t="shared" si="244"/>
        <v>93</v>
      </c>
      <c r="I2999" s="41" t="str">
        <f t="shared" si="245"/>
        <v>#00000214</v>
      </c>
      <c r="J2999" s="41">
        <f t="shared" si="246"/>
        <v>9</v>
      </c>
      <c r="K2999" s="41" t="str">
        <f t="shared" si="247"/>
        <v xml:space="preserve">‎14‎/‎01‎/‎2016, ‎11‎:‎17‎:‎54 Vincent PASCAL vincent.pascal@actemium.com 1 €39.01 </v>
      </c>
      <c r="L2999" s="41" t="str">
        <f t="shared" si="248"/>
        <v>‎14‎/‎01‎/‎2016</v>
      </c>
    </row>
    <row r="3000" spans="1:12" ht="15.75" thickBot="1" x14ac:dyDescent="0.3">
      <c r="A3000" s="16" t="s">
        <v>621</v>
      </c>
      <c r="H3000" s="41">
        <f t="shared" si="244"/>
        <v>8</v>
      </c>
      <c r="I3000" s="41" t="str">
        <f t="shared" si="245"/>
        <v/>
      </c>
      <c r="J3000" s="41">
        <f t="shared" si="246"/>
        <v>0</v>
      </c>
      <c r="K3000" s="41" t="str">
        <f t="shared" si="247"/>
        <v>erminée</v>
      </c>
      <c r="L3000" s="41" t="str">
        <f t="shared" si="248"/>
        <v/>
      </c>
    </row>
    <row r="3001" spans="1:12" ht="15.75" thickBot="1" x14ac:dyDescent="0.3">
      <c r="A3001" s="17" t="s">
        <v>1375</v>
      </c>
      <c r="H3001" s="41">
        <f t="shared" si="244"/>
        <v>99</v>
      </c>
      <c r="I3001" s="41" t="str">
        <f t="shared" si="245"/>
        <v>#00000213</v>
      </c>
      <c r="J3001" s="41">
        <f t="shared" si="246"/>
        <v>9</v>
      </c>
      <c r="K3001" s="41" t="str">
        <f t="shared" si="247"/>
        <v xml:space="preserve">‎12‎/‎01‎/‎2016, ‎09‎:‎00‎:‎56 Mathieu Cantonnet mathieu.cantonnet@actemium.com 2 €85.35 </v>
      </c>
      <c r="L3001" s="41" t="str">
        <f t="shared" si="248"/>
        <v>‎12‎/‎01‎/‎2016</v>
      </c>
    </row>
    <row r="3002" spans="1:12" ht="15.75" thickBot="1" x14ac:dyDescent="0.3">
      <c r="A3002" s="16" t="s">
        <v>621</v>
      </c>
      <c r="H3002" s="41">
        <f t="shared" si="244"/>
        <v>8</v>
      </c>
      <c r="I3002" s="41" t="str">
        <f t="shared" si="245"/>
        <v/>
      </c>
      <c r="J3002" s="41">
        <f t="shared" si="246"/>
        <v>0</v>
      </c>
      <c r="K3002" s="41" t="str">
        <f t="shared" si="247"/>
        <v>erminée</v>
      </c>
      <c r="L3002" s="41" t="str">
        <f t="shared" si="248"/>
        <v/>
      </c>
    </row>
    <row r="3003" spans="1:12" ht="15.75" thickBot="1" x14ac:dyDescent="0.3">
      <c r="A3003" s="17" t="s">
        <v>1376</v>
      </c>
      <c r="H3003" s="41">
        <f t="shared" si="244"/>
        <v>99</v>
      </c>
      <c r="I3003" s="41" t="str">
        <f t="shared" si="245"/>
        <v>#00000212</v>
      </c>
      <c r="J3003" s="41">
        <f t="shared" si="246"/>
        <v>9</v>
      </c>
      <c r="K3003" s="41" t="str">
        <f t="shared" si="247"/>
        <v xml:space="preserve">‎12‎/‎01‎/‎2016, ‎08‎:‎52‎:‎10 Mathieu Cantonnet mathieu.cantonnet@actemium.com 2 €91.34 </v>
      </c>
      <c r="L3003" s="41" t="str">
        <f t="shared" si="248"/>
        <v>‎12‎/‎01‎/‎2016</v>
      </c>
    </row>
    <row r="3004" spans="1:12" ht="15.75" thickBot="1" x14ac:dyDescent="0.3">
      <c r="A3004" s="16" t="s">
        <v>621</v>
      </c>
      <c r="H3004" s="41">
        <f t="shared" si="244"/>
        <v>8</v>
      </c>
      <c r="I3004" s="41" t="str">
        <f t="shared" si="245"/>
        <v/>
      </c>
      <c r="J3004" s="41">
        <f t="shared" si="246"/>
        <v>0</v>
      </c>
      <c r="K3004" s="41" t="str">
        <f t="shared" si="247"/>
        <v>erminée</v>
      </c>
      <c r="L3004" s="41" t="str">
        <f t="shared" si="248"/>
        <v/>
      </c>
    </row>
    <row r="3005" spans="1:12" ht="15.75" thickBot="1" x14ac:dyDescent="0.3">
      <c r="A3005" s="17" t="s">
        <v>1377</v>
      </c>
      <c r="H3005" s="41">
        <f t="shared" si="244"/>
        <v>99</v>
      </c>
      <c r="I3005" s="41" t="str">
        <f t="shared" si="245"/>
        <v>#00000211</v>
      </c>
      <c r="J3005" s="41">
        <f t="shared" si="246"/>
        <v>9</v>
      </c>
      <c r="K3005" s="41" t="str">
        <f t="shared" si="247"/>
        <v xml:space="preserve">‎11‎/‎01‎/‎2016, ‎15‎:‎31‎:‎13 lelia boscolo lelia.boscolo.external@airbus.com 1 €189.00 </v>
      </c>
      <c r="L3005" s="41" t="str">
        <f t="shared" si="248"/>
        <v>‎11‎/‎01‎/‎2016</v>
      </c>
    </row>
    <row r="3006" spans="1:12" ht="15.75" thickBot="1" x14ac:dyDescent="0.3">
      <c r="A3006" s="16" t="s">
        <v>621</v>
      </c>
      <c r="H3006" s="41">
        <f t="shared" si="244"/>
        <v>8</v>
      </c>
      <c r="I3006" s="41" t="str">
        <f t="shared" si="245"/>
        <v/>
      </c>
      <c r="J3006" s="41">
        <f t="shared" si="246"/>
        <v>0</v>
      </c>
      <c r="K3006" s="41" t="str">
        <f t="shared" si="247"/>
        <v>erminée</v>
      </c>
      <c r="L3006" s="41" t="str">
        <f t="shared" si="248"/>
        <v/>
      </c>
    </row>
    <row r="3007" spans="1:12" ht="15.75" thickBot="1" x14ac:dyDescent="0.3">
      <c r="A3007" s="17" t="s">
        <v>1378</v>
      </c>
      <c r="H3007" s="41">
        <f t="shared" si="244"/>
        <v>105</v>
      </c>
      <c r="I3007" s="41" t="str">
        <f t="shared" si="245"/>
        <v>#00000210</v>
      </c>
      <c r="J3007" s="41">
        <f t="shared" si="246"/>
        <v>9</v>
      </c>
      <c r="K3007" s="41" t="str">
        <f t="shared" si="247"/>
        <v xml:space="preserve">‎11‎/‎01‎/‎2016, ‎15‎:‎31‎:‎12 alexandre sirbulescu alexandre.sirbulescu@actemium.com 1 €35.20 </v>
      </c>
      <c r="L3007" s="41" t="str">
        <f t="shared" si="248"/>
        <v>‎11‎/‎01‎/‎2016</v>
      </c>
    </row>
    <row r="3008" spans="1:12" ht="15.75" thickBot="1" x14ac:dyDescent="0.3">
      <c r="A3008" s="16" t="s">
        <v>621</v>
      </c>
      <c r="H3008" s="41">
        <f t="shared" si="244"/>
        <v>8</v>
      </c>
      <c r="I3008" s="41" t="str">
        <f t="shared" si="245"/>
        <v/>
      </c>
      <c r="J3008" s="41">
        <f t="shared" si="246"/>
        <v>0</v>
      </c>
      <c r="K3008" s="41" t="str">
        <f t="shared" si="247"/>
        <v>erminée</v>
      </c>
      <c r="L3008" s="41" t="str">
        <f t="shared" si="248"/>
        <v/>
      </c>
    </row>
    <row r="3009" spans="1:12" ht="15.75" thickBot="1" x14ac:dyDescent="0.3">
      <c r="A3009" s="17" t="s">
        <v>1379</v>
      </c>
      <c r="H3009" s="41">
        <f t="shared" si="244"/>
        <v>94</v>
      </c>
      <c r="I3009" s="41" t="str">
        <f t="shared" si="245"/>
        <v>#00000209</v>
      </c>
      <c r="J3009" s="41">
        <f t="shared" si="246"/>
        <v>9</v>
      </c>
      <c r="K3009" s="41" t="str">
        <f t="shared" si="247"/>
        <v xml:space="preserve">‎11‎/‎01‎/‎2016, ‎11‎:‎44‎:‎24 Vincent PASCAL vincent.pascal@actemium.com 3 €168.14 </v>
      </c>
      <c r="L3009" s="41" t="str">
        <f t="shared" si="248"/>
        <v>‎11‎/‎01‎/‎2016</v>
      </c>
    </row>
    <row r="3010" spans="1:12" ht="15.75" thickBot="1" x14ac:dyDescent="0.3">
      <c r="A3010" s="16" t="s">
        <v>621</v>
      </c>
      <c r="H3010" s="41">
        <f t="shared" si="244"/>
        <v>8</v>
      </c>
      <c r="I3010" s="41" t="str">
        <f t="shared" si="245"/>
        <v/>
      </c>
      <c r="J3010" s="41">
        <f t="shared" si="246"/>
        <v>0</v>
      </c>
      <c r="K3010" s="41" t="str">
        <f t="shared" si="247"/>
        <v>erminée</v>
      </c>
      <c r="L3010" s="41" t="str">
        <f t="shared" si="248"/>
        <v/>
      </c>
    </row>
    <row r="3011" spans="1:12" ht="15.75" thickBot="1" x14ac:dyDescent="0.3">
      <c r="A3011" s="17" t="s">
        <v>1380</v>
      </c>
      <c r="H3011" s="41">
        <f t="shared" si="244"/>
        <v>97</v>
      </c>
      <c r="I3011" s="41" t="str">
        <f t="shared" si="245"/>
        <v>#00000208</v>
      </c>
      <c r="J3011" s="41">
        <f t="shared" si="246"/>
        <v>9</v>
      </c>
      <c r="K3011" s="41" t="str">
        <f t="shared" si="247"/>
        <v xml:space="preserve">‎11‎/‎01‎/‎2016, ‎10‎:‎12‎:‎31 vincent davantes vincent.davantes@actemium.com 1 €13.50 </v>
      </c>
      <c r="L3011" s="41" t="str">
        <f t="shared" si="248"/>
        <v>‎11‎/‎01‎/‎2016</v>
      </c>
    </row>
    <row r="3012" spans="1:12" ht="15.75" thickBot="1" x14ac:dyDescent="0.3">
      <c r="A3012" s="16" t="s">
        <v>621</v>
      </c>
      <c r="H3012" s="41">
        <f t="shared" si="244"/>
        <v>8</v>
      </c>
      <c r="I3012" s="41" t="str">
        <f t="shared" si="245"/>
        <v/>
      </c>
      <c r="J3012" s="41">
        <f t="shared" si="246"/>
        <v>0</v>
      </c>
      <c r="K3012" s="41" t="str">
        <f t="shared" si="247"/>
        <v>erminée</v>
      </c>
      <c r="L3012" s="41" t="str">
        <f t="shared" si="248"/>
        <v/>
      </c>
    </row>
    <row r="3013" spans="1:12" ht="15.75" thickBot="1" x14ac:dyDescent="0.3">
      <c r="A3013" s="17" t="s">
        <v>1381</v>
      </c>
      <c r="H3013" s="41">
        <f t="shared" si="244"/>
        <v>98</v>
      </c>
      <c r="I3013" s="41" t="str">
        <f t="shared" si="245"/>
        <v>#00000207</v>
      </c>
      <c r="J3013" s="41">
        <f t="shared" si="246"/>
        <v>9</v>
      </c>
      <c r="K3013" s="41" t="str">
        <f t="shared" si="247"/>
        <v xml:space="preserve">‎11‎/‎01‎/‎2016, ‎09‎:‎38‎:‎03 lelia boscolo lelia.boscolo.external@airbus.com 2 €13.50 </v>
      </c>
      <c r="L3013" s="41" t="str">
        <f t="shared" si="248"/>
        <v>‎11‎/‎01‎/‎2016</v>
      </c>
    </row>
    <row r="3014" spans="1:12" ht="15.75" thickBot="1" x14ac:dyDescent="0.3">
      <c r="A3014" s="16" t="s">
        <v>621</v>
      </c>
      <c r="H3014" s="41">
        <f t="shared" si="244"/>
        <v>8</v>
      </c>
      <c r="I3014" s="41" t="str">
        <f t="shared" si="245"/>
        <v/>
      </c>
      <c r="J3014" s="41">
        <f t="shared" si="246"/>
        <v>0</v>
      </c>
      <c r="K3014" s="41" t="str">
        <f t="shared" si="247"/>
        <v>erminée</v>
      </c>
      <c r="L3014" s="41" t="str">
        <f t="shared" si="248"/>
        <v/>
      </c>
    </row>
    <row r="3015" spans="1:12" ht="15.75" thickBot="1" x14ac:dyDescent="0.3">
      <c r="A3015" s="17" t="s">
        <v>1382</v>
      </c>
      <c r="H3015" s="41">
        <f t="shared" si="244"/>
        <v>98</v>
      </c>
      <c r="I3015" s="41" t="str">
        <f t="shared" si="245"/>
        <v>#00000206</v>
      </c>
      <c r="J3015" s="41">
        <f t="shared" si="246"/>
        <v>9</v>
      </c>
      <c r="K3015" s="41" t="str">
        <f t="shared" si="247"/>
        <v xml:space="preserve">‎11‎/‎01‎/‎2016, ‎09‎:‎23‎:‎23 lelia boscolo lelia.boscolo.external@airbus.com 1 €37.00 </v>
      </c>
      <c r="L3015" s="41" t="str">
        <f t="shared" si="248"/>
        <v>‎11‎/‎01‎/‎2016</v>
      </c>
    </row>
    <row r="3016" spans="1:12" ht="15.75" thickBot="1" x14ac:dyDescent="0.3">
      <c r="A3016" s="16" t="s">
        <v>621</v>
      </c>
      <c r="H3016" s="41">
        <f t="shared" si="244"/>
        <v>8</v>
      </c>
      <c r="I3016" s="41" t="str">
        <f t="shared" si="245"/>
        <v/>
      </c>
      <c r="J3016" s="41">
        <f t="shared" si="246"/>
        <v>0</v>
      </c>
      <c r="K3016" s="41" t="str">
        <f t="shared" si="247"/>
        <v>erminée</v>
      </c>
      <c r="L3016" s="41" t="str">
        <f t="shared" si="248"/>
        <v/>
      </c>
    </row>
    <row r="3017" spans="1:12" ht="15.75" thickBot="1" x14ac:dyDescent="0.3">
      <c r="A3017" s="17" t="s">
        <v>1383</v>
      </c>
      <c r="H3017" s="41">
        <f t="shared" si="244"/>
        <v>89</v>
      </c>
      <c r="I3017" s="41" t="str">
        <f t="shared" si="245"/>
        <v>#00000205</v>
      </c>
      <c r="J3017" s="41">
        <f t="shared" si="246"/>
        <v>9</v>
      </c>
      <c r="K3017" s="41" t="str">
        <f t="shared" si="247"/>
        <v xml:space="preserve">‎08‎/‎01‎/‎2016, ‎08‎:‎49‎:‎42 karl humbert karl.humbert@actemium.com 3 €14.98 </v>
      </c>
      <c r="L3017" s="41" t="str">
        <f t="shared" si="248"/>
        <v>‎08‎/‎01‎/‎2016</v>
      </c>
    </row>
    <row r="3018" spans="1:12" ht="15.75" thickBot="1" x14ac:dyDescent="0.3">
      <c r="A3018" s="16" t="s">
        <v>621</v>
      </c>
      <c r="H3018" s="41">
        <f t="shared" si="244"/>
        <v>8</v>
      </c>
      <c r="I3018" s="41" t="str">
        <f t="shared" si="245"/>
        <v/>
      </c>
      <c r="J3018" s="41">
        <f t="shared" si="246"/>
        <v>0</v>
      </c>
      <c r="K3018" s="41" t="str">
        <f t="shared" si="247"/>
        <v>erminée</v>
      </c>
      <c r="L3018" s="41" t="str">
        <f t="shared" si="248"/>
        <v/>
      </c>
    </row>
    <row r="3019" spans="1:12" ht="15.75" thickBot="1" x14ac:dyDescent="0.3">
      <c r="A3019" s="17" t="s">
        <v>1384</v>
      </c>
      <c r="H3019" s="41">
        <f t="shared" si="244"/>
        <v>97</v>
      </c>
      <c r="I3019" s="41" t="str">
        <f t="shared" si="245"/>
        <v>#00000204</v>
      </c>
      <c r="J3019" s="41">
        <f t="shared" si="246"/>
        <v>9</v>
      </c>
      <c r="K3019" s="41" t="str">
        <f t="shared" si="247"/>
        <v xml:space="preserve">‎07‎/‎01‎/‎2016, ‎16‎:‎27‎:‎28 lelia boscolo lelia.boscolo.external@airbus.com 1 €0.00 </v>
      </c>
      <c r="L3019" s="41" t="str">
        <f t="shared" si="248"/>
        <v>‎07‎/‎01‎/‎2016</v>
      </c>
    </row>
    <row r="3020" spans="1:12" ht="15.75" thickBot="1" x14ac:dyDescent="0.3">
      <c r="A3020" s="16" t="s">
        <v>621</v>
      </c>
      <c r="H3020" s="41">
        <f t="shared" si="244"/>
        <v>8</v>
      </c>
      <c r="I3020" s="41" t="str">
        <f t="shared" si="245"/>
        <v/>
      </c>
      <c r="J3020" s="41">
        <f t="shared" si="246"/>
        <v>0</v>
      </c>
      <c r="K3020" s="41" t="str">
        <f t="shared" si="247"/>
        <v>erminée</v>
      </c>
      <c r="L3020" s="41" t="str">
        <f t="shared" si="248"/>
        <v/>
      </c>
    </row>
    <row r="3021" spans="1:12" ht="15.75" thickBot="1" x14ac:dyDescent="0.3">
      <c r="A3021" s="17" t="s">
        <v>1385</v>
      </c>
      <c r="H3021" s="41">
        <f t="shared" si="244"/>
        <v>97</v>
      </c>
      <c r="I3021" s="41" t="str">
        <f t="shared" si="245"/>
        <v>#00000203</v>
      </c>
      <c r="J3021" s="41">
        <f t="shared" si="246"/>
        <v>9</v>
      </c>
      <c r="K3021" s="41" t="str">
        <f t="shared" si="247"/>
        <v xml:space="preserve">‎07‎/‎01‎/‎2016, ‎14‎:‎40‎:‎38 lelia boscolo lelia.boscolo.external@airbus.com 1 €0.00 </v>
      </c>
      <c r="L3021" s="41" t="str">
        <f t="shared" si="248"/>
        <v>‎07‎/‎01‎/‎2016</v>
      </c>
    </row>
    <row r="3022" spans="1:12" ht="15.75" thickBot="1" x14ac:dyDescent="0.3">
      <c r="A3022" s="16" t="s">
        <v>621</v>
      </c>
      <c r="H3022" s="41">
        <f t="shared" si="244"/>
        <v>8</v>
      </c>
      <c r="I3022" s="41" t="str">
        <f t="shared" si="245"/>
        <v/>
      </c>
      <c r="J3022" s="41">
        <f t="shared" si="246"/>
        <v>0</v>
      </c>
      <c r="K3022" s="41" t="str">
        <f t="shared" si="247"/>
        <v>erminée</v>
      </c>
      <c r="L3022" s="41" t="str">
        <f t="shared" si="248"/>
        <v/>
      </c>
    </row>
    <row r="3023" spans="1:12" ht="15.75" thickBot="1" x14ac:dyDescent="0.3">
      <c r="A3023" s="17" t="s">
        <v>1386</v>
      </c>
      <c r="H3023" s="41">
        <f t="shared" si="244"/>
        <v>97</v>
      </c>
      <c r="I3023" s="41" t="str">
        <f t="shared" si="245"/>
        <v>#00000202</v>
      </c>
      <c r="J3023" s="41">
        <f t="shared" si="246"/>
        <v>9</v>
      </c>
      <c r="K3023" s="41" t="str">
        <f t="shared" si="247"/>
        <v xml:space="preserve">‎06‎/‎01‎/‎2016, ‎17‎:‎50‎:‎10 vincent davantes vincent.davantes@actemium.com 1 €93.00 </v>
      </c>
      <c r="L3023" s="41" t="str">
        <f t="shared" si="248"/>
        <v>‎06‎/‎01‎/‎2016</v>
      </c>
    </row>
    <row r="3024" spans="1:12" ht="15.75" thickBot="1" x14ac:dyDescent="0.3">
      <c r="A3024" s="16" t="s">
        <v>621</v>
      </c>
      <c r="H3024" s="41">
        <f t="shared" si="244"/>
        <v>8</v>
      </c>
      <c r="I3024" s="41" t="str">
        <f t="shared" si="245"/>
        <v/>
      </c>
      <c r="J3024" s="41">
        <f t="shared" si="246"/>
        <v>0</v>
      </c>
      <c r="K3024" s="41" t="str">
        <f t="shared" si="247"/>
        <v>erminée</v>
      </c>
      <c r="L3024" s="41" t="str">
        <f t="shared" si="248"/>
        <v/>
      </c>
    </row>
    <row r="3025" spans="1:12" ht="15.75" thickBot="1" x14ac:dyDescent="0.3">
      <c r="A3025" s="17" t="s">
        <v>1387</v>
      </c>
      <c r="H3025" s="41">
        <f t="shared" si="244"/>
        <v>98</v>
      </c>
      <c r="I3025" s="41" t="str">
        <f t="shared" si="245"/>
        <v>#00000201</v>
      </c>
      <c r="J3025" s="41">
        <f t="shared" si="246"/>
        <v>9</v>
      </c>
      <c r="K3025" s="41" t="str">
        <f t="shared" si="247"/>
        <v xml:space="preserve">‎06‎/‎01‎/‎2016, ‎15‎:‎51‎:‎30 lelia boscolo lelia.boscolo.external@airbus.com 1 €38.00 </v>
      </c>
      <c r="L3025" s="41" t="str">
        <f t="shared" si="248"/>
        <v>‎06‎/‎01‎/‎2016</v>
      </c>
    </row>
    <row r="3026" spans="1:12" ht="15.75" thickBot="1" x14ac:dyDescent="0.3">
      <c r="A3026" s="16" t="s">
        <v>621</v>
      </c>
      <c r="H3026" s="41">
        <f t="shared" si="244"/>
        <v>8</v>
      </c>
      <c r="I3026" s="41" t="str">
        <f t="shared" si="245"/>
        <v/>
      </c>
      <c r="J3026" s="41">
        <f t="shared" si="246"/>
        <v>0</v>
      </c>
      <c r="K3026" s="41" t="str">
        <f t="shared" si="247"/>
        <v>erminée</v>
      </c>
      <c r="L3026" s="41" t="str">
        <f t="shared" si="248"/>
        <v/>
      </c>
    </row>
    <row r="3027" spans="1:12" ht="15.75" thickBot="1" x14ac:dyDescent="0.3">
      <c r="A3027" s="17" t="s">
        <v>1388</v>
      </c>
      <c r="H3027" s="41">
        <f t="shared" si="244"/>
        <v>97</v>
      </c>
      <c r="I3027" s="41" t="str">
        <f t="shared" si="245"/>
        <v>#00000200</v>
      </c>
      <c r="J3027" s="41">
        <f t="shared" si="246"/>
        <v>9</v>
      </c>
      <c r="K3027" s="41" t="str">
        <f t="shared" si="247"/>
        <v xml:space="preserve">‎06‎/‎01‎/‎2016, ‎13‎:‎45‎:‎58 Jerome BACHELERY jerome.bachelery@actemium.com 2 €14.72 </v>
      </c>
      <c r="L3027" s="41" t="str">
        <f t="shared" si="248"/>
        <v>‎06‎/‎01‎/‎2016</v>
      </c>
    </row>
    <row r="3028" spans="1:12" ht="15.75" thickBot="1" x14ac:dyDescent="0.3">
      <c r="A3028" s="16" t="s">
        <v>621</v>
      </c>
      <c r="H3028" s="41">
        <f t="shared" si="244"/>
        <v>8</v>
      </c>
      <c r="I3028" s="41" t="str">
        <f t="shared" si="245"/>
        <v/>
      </c>
      <c r="J3028" s="41">
        <f t="shared" si="246"/>
        <v>0</v>
      </c>
      <c r="K3028" s="41" t="str">
        <f t="shared" si="247"/>
        <v>erminée</v>
      </c>
      <c r="L3028" s="41" t="str">
        <f t="shared" si="248"/>
        <v/>
      </c>
    </row>
    <row r="3029" spans="1:12" ht="15.75" thickBot="1" x14ac:dyDescent="0.3">
      <c r="A3029" s="17" t="s">
        <v>1389</v>
      </c>
      <c r="H3029" s="41">
        <f t="shared" si="244"/>
        <v>97</v>
      </c>
      <c r="I3029" s="41" t="str">
        <f t="shared" si="245"/>
        <v>#00000199</v>
      </c>
      <c r="J3029" s="41">
        <f t="shared" si="246"/>
        <v>9</v>
      </c>
      <c r="K3029" s="41" t="str">
        <f t="shared" si="247"/>
        <v xml:space="preserve">‎06‎/‎01‎/‎2016, ‎13‎:‎37‎:‎12 alexis tamowski alexis.tamowski@cegelec.com 7 €2,723.20 </v>
      </c>
      <c r="L3029" s="41" t="str">
        <f t="shared" si="248"/>
        <v>‎06‎/‎01‎/‎2016</v>
      </c>
    </row>
    <row r="3030" spans="1:12" ht="15.75" thickBot="1" x14ac:dyDescent="0.3">
      <c r="A3030" s="16" t="s">
        <v>621</v>
      </c>
      <c r="H3030" s="41">
        <f t="shared" si="244"/>
        <v>8</v>
      </c>
      <c r="I3030" s="41" t="str">
        <f t="shared" si="245"/>
        <v/>
      </c>
      <c r="J3030" s="41">
        <f t="shared" si="246"/>
        <v>0</v>
      </c>
      <c r="K3030" s="41" t="str">
        <f t="shared" si="247"/>
        <v>erminée</v>
      </c>
      <c r="L3030" s="41" t="str">
        <f t="shared" si="248"/>
        <v/>
      </c>
    </row>
    <row r="3031" spans="1:12" ht="15.75" thickBot="1" x14ac:dyDescent="0.3">
      <c r="A3031" s="17" t="s">
        <v>1390</v>
      </c>
      <c r="H3031" s="41">
        <f t="shared" si="244"/>
        <v>99</v>
      </c>
      <c r="I3031" s="41" t="str">
        <f t="shared" si="245"/>
        <v>#00000198</v>
      </c>
      <c r="J3031" s="41">
        <f t="shared" si="246"/>
        <v>9</v>
      </c>
      <c r="K3031" s="41" t="str">
        <f t="shared" si="247"/>
        <v xml:space="preserve">‎06‎/‎01‎/‎2016, ‎11‎:‎40‎:‎41 lelia boscolo lelia.boscolo.external@airbus.com 1 €281.00 </v>
      </c>
      <c r="L3031" s="41" t="str">
        <f t="shared" si="248"/>
        <v>‎06‎/‎01‎/‎2016</v>
      </c>
    </row>
    <row r="3032" spans="1:12" ht="15.75" thickBot="1" x14ac:dyDescent="0.3">
      <c r="A3032" s="16" t="s">
        <v>621</v>
      </c>
      <c r="H3032" s="41">
        <f t="shared" si="244"/>
        <v>8</v>
      </c>
      <c r="I3032" s="41" t="str">
        <f t="shared" si="245"/>
        <v/>
      </c>
      <c r="J3032" s="41">
        <f t="shared" si="246"/>
        <v>0</v>
      </c>
      <c r="K3032" s="41" t="str">
        <f t="shared" si="247"/>
        <v>erminée</v>
      </c>
      <c r="L3032" s="41" t="str">
        <f t="shared" si="248"/>
        <v/>
      </c>
    </row>
    <row r="3033" spans="1:12" ht="15.75" thickBot="1" x14ac:dyDescent="0.3">
      <c r="A3033" s="17" t="s">
        <v>1391</v>
      </c>
      <c r="H3033" s="41">
        <f t="shared" si="244"/>
        <v>96</v>
      </c>
      <c r="I3033" s="41" t="str">
        <f t="shared" si="245"/>
        <v>#00000197</v>
      </c>
      <c r="J3033" s="41">
        <f t="shared" si="246"/>
        <v>9</v>
      </c>
      <c r="K3033" s="41" t="str">
        <f t="shared" si="247"/>
        <v xml:space="preserve">‎06‎/‎01‎/‎2016, ‎11‎:‎33‎:‎07 stephane mirouze stephane.mirouze@actemium.com 2 €7.42 </v>
      </c>
      <c r="L3033" s="41" t="str">
        <f t="shared" si="248"/>
        <v>‎06‎/‎01‎/‎2016</v>
      </c>
    </row>
    <row r="3034" spans="1:12" ht="15.75" thickBot="1" x14ac:dyDescent="0.3">
      <c r="A3034" s="16" t="s">
        <v>621</v>
      </c>
      <c r="H3034" s="41">
        <f t="shared" si="244"/>
        <v>8</v>
      </c>
      <c r="I3034" s="41" t="str">
        <f t="shared" si="245"/>
        <v/>
      </c>
      <c r="J3034" s="41">
        <f t="shared" si="246"/>
        <v>0</v>
      </c>
      <c r="K3034" s="41" t="str">
        <f t="shared" si="247"/>
        <v>erminée</v>
      </c>
      <c r="L3034" s="41" t="str">
        <f t="shared" si="248"/>
        <v/>
      </c>
    </row>
    <row r="3035" spans="1:12" ht="15.75" thickBot="1" x14ac:dyDescent="0.3">
      <c r="A3035" s="17" t="s">
        <v>1392</v>
      </c>
      <c r="H3035" s="41">
        <f t="shared" si="244"/>
        <v>94</v>
      </c>
      <c r="I3035" s="41" t="str">
        <f t="shared" si="245"/>
        <v>#00000196</v>
      </c>
      <c r="J3035" s="41">
        <f t="shared" si="246"/>
        <v>9</v>
      </c>
      <c r="K3035" s="41" t="str">
        <f t="shared" si="247"/>
        <v xml:space="preserve">‎04‎/‎01‎/‎2016, ‎10‎:‎27‎:‎14 Vincent PASCAL vincent.pascal@actemium.com 6 €179.81 </v>
      </c>
      <c r="L3035" s="41" t="str">
        <f t="shared" si="248"/>
        <v>‎04‎/‎01‎/‎2016</v>
      </c>
    </row>
    <row r="3036" spans="1:12" ht="15.75" thickBot="1" x14ac:dyDescent="0.3">
      <c r="A3036" s="16" t="s">
        <v>621</v>
      </c>
      <c r="H3036" s="41">
        <f t="shared" ref="H3036:H3099" si="249">LEN(A3036)</f>
        <v>8</v>
      </c>
      <c r="I3036" s="41" t="str">
        <f t="shared" ref="I3036:I3099" si="250">IFERROR(MID(A3036,1,FIND(" ",A3036,1)-1),"")</f>
        <v/>
      </c>
      <c r="J3036" s="41">
        <f t="shared" ref="J3036:J3099" si="251">LEN(I3036)</f>
        <v>0</v>
      </c>
      <c r="K3036" s="41" t="str">
        <f t="shared" ref="K3036:K3099" si="252">RIGHT(A3036,H3036-J3036-1)</f>
        <v>erminée</v>
      </c>
      <c r="L3036" s="41" t="str">
        <f t="shared" ref="L3036:L3099" si="253">IFERROR(MID(K3036,1,FIND(",",K3036,1)-1),"")</f>
        <v/>
      </c>
    </row>
    <row r="3037" spans="1:12" ht="15.75" thickBot="1" x14ac:dyDescent="0.3">
      <c r="A3037" s="17" t="s">
        <v>1393</v>
      </c>
      <c r="H3037" s="41">
        <f t="shared" si="249"/>
        <v>90</v>
      </c>
      <c r="I3037" s="41" t="str">
        <f t="shared" si="250"/>
        <v>#00000195</v>
      </c>
      <c r="J3037" s="41">
        <f t="shared" si="251"/>
        <v>9</v>
      </c>
      <c r="K3037" s="41" t="str">
        <f t="shared" si="252"/>
        <v xml:space="preserve">‎28‎/‎12‎/‎2015, ‎07‎:‎50‎:‎26 pascal garcia pascal.garcia@pioneer.com 1 €46.50 </v>
      </c>
      <c r="L3037" s="41" t="str">
        <f t="shared" si="253"/>
        <v>‎28‎/‎12‎/‎2015</v>
      </c>
    </row>
    <row r="3038" spans="1:12" ht="15.75" thickBot="1" x14ac:dyDescent="0.3">
      <c r="A3038" s="16" t="s">
        <v>621</v>
      </c>
      <c r="H3038" s="41">
        <f t="shared" si="249"/>
        <v>8</v>
      </c>
      <c r="I3038" s="41" t="str">
        <f t="shared" si="250"/>
        <v/>
      </c>
      <c r="J3038" s="41">
        <f t="shared" si="251"/>
        <v>0</v>
      </c>
      <c r="K3038" s="41" t="str">
        <f t="shared" si="252"/>
        <v>erminée</v>
      </c>
      <c r="L3038" s="41" t="str">
        <f t="shared" si="253"/>
        <v/>
      </c>
    </row>
    <row r="3039" spans="1:12" ht="15.75" thickBot="1" x14ac:dyDescent="0.3">
      <c r="A3039" s="17" t="s">
        <v>1394</v>
      </c>
      <c r="H3039" s="41">
        <f t="shared" si="249"/>
        <v>89</v>
      </c>
      <c r="I3039" s="41" t="str">
        <f t="shared" si="250"/>
        <v>#00000194</v>
      </c>
      <c r="J3039" s="41">
        <f t="shared" si="251"/>
        <v>9</v>
      </c>
      <c r="K3039" s="41" t="str">
        <f t="shared" si="252"/>
        <v xml:space="preserve">‎28‎/‎12‎/‎2015, ‎07‎:‎46‎:‎57 pascal garcia pascal.garcia@pioneer.com 4 €0.00 </v>
      </c>
      <c r="L3039" s="41" t="str">
        <f t="shared" si="253"/>
        <v>‎28‎/‎12‎/‎2015</v>
      </c>
    </row>
    <row r="3040" spans="1:12" ht="15.75" thickBot="1" x14ac:dyDescent="0.3">
      <c r="A3040" s="16" t="s">
        <v>621</v>
      </c>
      <c r="H3040" s="41">
        <f t="shared" si="249"/>
        <v>8</v>
      </c>
      <c r="I3040" s="41" t="str">
        <f t="shared" si="250"/>
        <v/>
      </c>
      <c r="J3040" s="41">
        <f t="shared" si="251"/>
        <v>0</v>
      </c>
      <c r="K3040" s="41" t="str">
        <f t="shared" si="252"/>
        <v>erminée</v>
      </c>
      <c r="L3040" s="41" t="str">
        <f t="shared" si="253"/>
        <v/>
      </c>
    </row>
    <row r="3041" spans="1:12" ht="15.75" thickBot="1" x14ac:dyDescent="0.3">
      <c r="A3041" s="17" t="s">
        <v>1395</v>
      </c>
      <c r="H3041" s="41">
        <f t="shared" si="249"/>
        <v>96</v>
      </c>
      <c r="I3041" s="41" t="str">
        <f t="shared" si="250"/>
        <v>#00000193</v>
      </c>
      <c r="J3041" s="41">
        <f t="shared" si="251"/>
        <v>9</v>
      </c>
      <c r="K3041" s="41" t="str">
        <f t="shared" si="252"/>
        <v xml:space="preserve">‎22‎/‎12‎/‎2015, ‎08‎:‎47‎:‎10 lelia boscolo lelia.boscolo.exernal@airbus.com 1 €0.00 </v>
      </c>
      <c r="L3041" s="41" t="str">
        <f t="shared" si="253"/>
        <v>‎22‎/‎12‎/‎2015</v>
      </c>
    </row>
    <row r="3042" spans="1:12" ht="15.75" thickBot="1" x14ac:dyDescent="0.3">
      <c r="A3042" s="16" t="s">
        <v>621</v>
      </c>
      <c r="H3042" s="41">
        <f t="shared" si="249"/>
        <v>8</v>
      </c>
      <c r="I3042" s="41" t="str">
        <f t="shared" si="250"/>
        <v/>
      </c>
      <c r="J3042" s="41">
        <f t="shared" si="251"/>
        <v>0</v>
      </c>
      <c r="K3042" s="41" t="str">
        <f t="shared" si="252"/>
        <v>erminée</v>
      </c>
      <c r="L3042" s="41" t="str">
        <f t="shared" si="253"/>
        <v/>
      </c>
    </row>
    <row r="3043" spans="1:12" ht="15.75" thickBot="1" x14ac:dyDescent="0.3">
      <c r="A3043" s="17" t="s">
        <v>1396</v>
      </c>
      <c r="H3043" s="41">
        <f t="shared" si="249"/>
        <v>98</v>
      </c>
      <c r="I3043" s="41" t="str">
        <f t="shared" si="250"/>
        <v>#00000192</v>
      </c>
      <c r="J3043" s="41">
        <f t="shared" si="251"/>
        <v>9</v>
      </c>
      <c r="K3043" s="41" t="str">
        <f t="shared" si="252"/>
        <v xml:space="preserve">‎16‎/‎12‎/‎2015, ‎12‎:‎45‎:‎11 lelia boscolo lelia.boscolo.external@airbus.com 1 €37.00 </v>
      </c>
      <c r="L3043" s="41" t="str">
        <f t="shared" si="253"/>
        <v>‎16‎/‎12‎/‎2015</v>
      </c>
    </row>
    <row r="3044" spans="1:12" ht="15.75" thickBot="1" x14ac:dyDescent="0.3">
      <c r="A3044" s="16" t="s">
        <v>621</v>
      </c>
      <c r="H3044" s="41">
        <f t="shared" si="249"/>
        <v>8</v>
      </c>
      <c r="I3044" s="41" t="str">
        <f t="shared" si="250"/>
        <v/>
      </c>
      <c r="J3044" s="41">
        <f t="shared" si="251"/>
        <v>0</v>
      </c>
      <c r="K3044" s="41" t="str">
        <f t="shared" si="252"/>
        <v>erminée</v>
      </c>
      <c r="L3044" s="41" t="str">
        <f t="shared" si="253"/>
        <v/>
      </c>
    </row>
    <row r="3045" spans="1:12" ht="15.75" thickBot="1" x14ac:dyDescent="0.3">
      <c r="A3045" s="17" t="s">
        <v>1397</v>
      </c>
      <c r="H3045" s="41">
        <f t="shared" si="249"/>
        <v>96</v>
      </c>
      <c r="I3045" s="41" t="str">
        <f t="shared" si="250"/>
        <v>#00000191</v>
      </c>
      <c r="J3045" s="41">
        <f t="shared" si="251"/>
        <v>9</v>
      </c>
      <c r="K3045" s="41" t="str">
        <f t="shared" si="252"/>
        <v xml:space="preserve">‎15‎/‎12‎/‎2015, ‎12‎:‎15‎:‎48 stephane rodier stephane.rodier@actemium.com 4 €664.16 </v>
      </c>
      <c r="L3045" s="41" t="str">
        <f t="shared" si="253"/>
        <v>‎15‎/‎12‎/‎2015</v>
      </c>
    </row>
    <row r="3046" spans="1:12" ht="15.75" thickBot="1" x14ac:dyDescent="0.3">
      <c r="A3046" s="16" t="s">
        <v>621</v>
      </c>
      <c r="H3046" s="41">
        <f t="shared" si="249"/>
        <v>8</v>
      </c>
      <c r="I3046" s="41" t="str">
        <f t="shared" si="250"/>
        <v/>
      </c>
      <c r="J3046" s="41">
        <f t="shared" si="251"/>
        <v>0</v>
      </c>
      <c r="K3046" s="41" t="str">
        <f t="shared" si="252"/>
        <v>erminée</v>
      </c>
      <c r="L3046" s="41" t="str">
        <f t="shared" si="253"/>
        <v/>
      </c>
    </row>
    <row r="3047" spans="1:12" ht="15.75" thickBot="1" x14ac:dyDescent="0.3">
      <c r="A3047" s="17" t="s">
        <v>1398</v>
      </c>
      <c r="H3047" s="41">
        <f t="shared" si="249"/>
        <v>92</v>
      </c>
      <c r="I3047" s="41" t="str">
        <f t="shared" si="250"/>
        <v>#00000188</v>
      </c>
      <c r="J3047" s="41">
        <f t="shared" si="251"/>
        <v>9</v>
      </c>
      <c r="K3047" s="41" t="str">
        <f t="shared" si="252"/>
        <v xml:space="preserve">‎15‎/‎12‎/‎2015, ‎10‎:‎20‎:‎45 jean luc CEBE jean-luc.cebe@actemium.com 1 €125.16 </v>
      </c>
      <c r="L3047" s="41" t="str">
        <f t="shared" si="253"/>
        <v>‎15‎/‎12‎/‎2015</v>
      </c>
    </row>
    <row r="3048" spans="1:12" ht="15.75" thickBot="1" x14ac:dyDescent="0.3">
      <c r="A3048" s="16" t="s">
        <v>621</v>
      </c>
      <c r="H3048" s="41">
        <f t="shared" si="249"/>
        <v>8</v>
      </c>
      <c r="I3048" s="41" t="str">
        <f t="shared" si="250"/>
        <v/>
      </c>
      <c r="J3048" s="41">
        <f t="shared" si="251"/>
        <v>0</v>
      </c>
      <c r="K3048" s="41" t="str">
        <f t="shared" si="252"/>
        <v>erminée</v>
      </c>
      <c r="L3048" s="41" t="str">
        <f t="shared" si="253"/>
        <v/>
      </c>
    </row>
    <row r="3049" spans="1:12" ht="15.75" thickBot="1" x14ac:dyDescent="0.3">
      <c r="A3049" s="17" t="s">
        <v>1399</v>
      </c>
      <c r="H3049" s="41">
        <f t="shared" si="249"/>
        <v>99</v>
      </c>
      <c r="I3049" s="41" t="str">
        <f t="shared" si="250"/>
        <v>#00000187</v>
      </c>
      <c r="J3049" s="41">
        <f t="shared" si="251"/>
        <v>9</v>
      </c>
      <c r="K3049" s="41" t="str">
        <f t="shared" si="252"/>
        <v xml:space="preserve">‎14‎/‎12‎/‎2015, ‎15‎:‎06‎:‎22 WILLIAM ROUMAGNAC william.roumagnac@actemium.com 7 €79.36 </v>
      </c>
      <c r="L3049" s="41" t="str">
        <f t="shared" si="253"/>
        <v>‎14‎/‎12‎/‎2015</v>
      </c>
    </row>
    <row r="3050" spans="1:12" ht="15.75" thickBot="1" x14ac:dyDescent="0.3">
      <c r="A3050" s="16" t="s">
        <v>621</v>
      </c>
      <c r="H3050" s="41">
        <f t="shared" si="249"/>
        <v>8</v>
      </c>
      <c r="I3050" s="41" t="str">
        <f t="shared" si="250"/>
        <v/>
      </c>
      <c r="J3050" s="41">
        <f t="shared" si="251"/>
        <v>0</v>
      </c>
      <c r="K3050" s="41" t="str">
        <f t="shared" si="252"/>
        <v>erminée</v>
      </c>
      <c r="L3050" s="41" t="str">
        <f t="shared" si="253"/>
        <v/>
      </c>
    </row>
    <row r="3051" spans="1:12" ht="15.75" thickBot="1" x14ac:dyDescent="0.3">
      <c r="A3051" s="17" t="s">
        <v>1400</v>
      </c>
      <c r="H3051" s="41">
        <f t="shared" si="249"/>
        <v>93</v>
      </c>
      <c r="I3051" s="41" t="str">
        <f t="shared" si="250"/>
        <v>#00000186</v>
      </c>
      <c r="J3051" s="41">
        <f t="shared" si="251"/>
        <v>9</v>
      </c>
      <c r="K3051" s="41" t="str">
        <f t="shared" si="252"/>
        <v xml:space="preserve">‎11‎/‎12‎/‎2015, ‎09‎:‎21‎:‎00 alexis TAMOWSKI alexis.tamowski@cegelec.com 4 €0.00 </v>
      </c>
      <c r="L3051" s="41" t="str">
        <f t="shared" si="253"/>
        <v>‎11‎/‎12‎/‎2015</v>
      </c>
    </row>
    <row r="3052" spans="1:12" ht="15.75" thickBot="1" x14ac:dyDescent="0.3">
      <c r="A3052" s="16" t="s">
        <v>621</v>
      </c>
      <c r="H3052" s="41">
        <f t="shared" si="249"/>
        <v>8</v>
      </c>
      <c r="I3052" s="41" t="str">
        <f t="shared" si="250"/>
        <v/>
      </c>
      <c r="J3052" s="41">
        <f t="shared" si="251"/>
        <v>0</v>
      </c>
      <c r="K3052" s="41" t="str">
        <f t="shared" si="252"/>
        <v>erminée</v>
      </c>
      <c r="L3052" s="41" t="str">
        <f t="shared" si="253"/>
        <v/>
      </c>
    </row>
    <row r="3053" spans="1:12" ht="15.75" thickBot="1" x14ac:dyDescent="0.3">
      <c r="A3053" s="17" t="s">
        <v>1401</v>
      </c>
      <c r="H3053" s="41">
        <f t="shared" si="249"/>
        <v>90</v>
      </c>
      <c r="I3053" s="41" t="str">
        <f t="shared" si="250"/>
        <v>#00000185</v>
      </c>
      <c r="J3053" s="41">
        <f t="shared" si="251"/>
        <v>9</v>
      </c>
      <c r="K3053" s="41" t="str">
        <f t="shared" si="252"/>
        <v xml:space="preserve">‎10‎/‎12‎/‎2015, ‎11‎:‎00‎:‎24 JEAN LUC CEBE jean-luc.cebe@actemium.com 2 €7.36 </v>
      </c>
      <c r="L3053" s="41" t="str">
        <f t="shared" si="253"/>
        <v>‎10‎/‎12‎/‎2015</v>
      </c>
    </row>
    <row r="3054" spans="1:12" ht="15.75" thickBot="1" x14ac:dyDescent="0.3">
      <c r="A3054" s="16" t="s">
        <v>621</v>
      </c>
      <c r="H3054" s="41">
        <f t="shared" si="249"/>
        <v>8</v>
      </c>
      <c r="I3054" s="41" t="str">
        <f t="shared" si="250"/>
        <v/>
      </c>
      <c r="J3054" s="41">
        <f t="shared" si="251"/>
        <v>0</v>
      </c>
      <c r="K3054" s="41" t="str">
        <f t="shared" si="252"/>
        <v>erminée</v>
      </c>
      <c r="L3054" s="41" t="str">
        <f t="shared" si="253"/>
        <v/>
      </c>
    </row>
    <row r="3055" spans="1:12" ht="15.75" thickBot="1" x14ac:dyDescent="0.3">
      <c r="A3055" s="17" t="s">
        <v>1402</v>
      </c>
      <c r="H3055" s="41">
        <f t="shared" si="249"/>
        <v>99</v>
      </c>
      <c r="I3055" s="41" t="str">
        <f t="shared" si="250"/>
        <v>#00000184</v>
      </c>
      <c r="J3055" s="41">
        <f t="shared" si="251"/>
        <v>9</v>
      </c>
      <c r="K3055" s="41" t="str">
        <f t="shared" si="252"/>
        <v xml:space="preserve">‎09‎/‎12‎/‎2015, ‎14‎:‎47‎:‎42 William Roumagnac william.roumagnac@actemium.com 3 €43.67 </v>
      </c>
      <c r="L3055" s="41" t="str">
        <f t="shared" si="253"/>
        <v>‎09‎/‎12‎/‎2015</v>
      </c>
    </row>
    <row r="3056" spans="1:12" ht="15.75" thickBot="1" x14ac:dyDescent="0.3">
      <c r="A3056" s="16" t="s">
        <v>621</v>
      </c>
      <c r="H3056" s="41">
        <f t="shared" si="249"/>
        <v>8</v>
      </c>
      <c r="I3056" s="41" t="str">
        <f t="shared" si="250"/>
        <v/>
      </c>
      <c r="J3056" s="41">
        <f t="shared" si="251"/>
        <v>0</v>
      </c>
      <c r="K3056" s="41" t="str">
        <f t="shared" si="252"/>
        <v>erminée</v>
      </c>
      <c r="L3056" s="41" t="str">
        <f t="shared" si="253"/>
        <v/>
      </c>
    </row>
    <row r="3057" spans="1:12" ht="15.75" thickBot="1" x14ac:dyDescent="0.3">
      <c r="A3057" s="17" t="s">
        <v>1403</v>
      </c>
      <c r="H3057" s="41">
        <f t="shared" si="249"/>
        <v>105</v>
      </c>
      <c r="I3057" s="41" t="str">
        <f t="shared" si="250"/>
        <v>#00000183</v>
      </c>
      <c r="J3057" s="41">
        <f t="shared" si="251"/>
        <v>9</v>
      </c>
      <c r="K3057" s="41" t="str">
        <f t="shared" si="252"/>
        <v xml:space="preserve">‎09‎/‎12‎/‎2015, ‎09‎:‎41‎:‎53 alexandre sirbulescu alexandre.sirbulescu@actemium.com 1 €54.17 </v>
      </c>
      <c r="L3057" s="41" t="str">
        <f t="shared" si="253"/>
        <v>‎09‎/‎12‎/‎2015</v>
      </c>
    </row>
    <row r="3058" spans="1:12" ht="15.75" thickBot="1" x14ac:dyDescent="0.3">
      <c r="A3058" s="16" t="s">
        <v>621</v>
      </c>
      <c r="H3058" s="41">
        <f t="shared" si="249"/>
        <v>8</v>
      </c>
      <c r="I3058" s="41" t="str">
        <f t="shared" si="250"/>
        <v/>
      </c>
      <c r="J3058" s="41">
        <f t="shared" si="251"/>
        <v>0</v>
      </c>
      <c r="K3058" s="41" t="str">
        <f t="shared" si="252"/>
        <v>erminée</v>
      </c>
      <c r="L3058" s="41" t="str">
        <f t="shared" si="253"/>
        <v/>
      </c>
    </row>
    <row r="3059" spans="1:12" ht="15.75" thickBot="1" x14ac:dyDescent="0.3">
      <c r="A3059" s="17" t="s">
        <v>1404</v>
      </c>
      <c r="H3059" s="41">
        <f t="shared" si="249"/>
        <v>105</v>
      </c>
      <c r="I3059" s="41" t="str">
        <f t="shared" si="250"/>
        <v>#00000182</v>
      </c>
      <c r="J3059" s="41">
        <f t="shared" si="251"/>
        <v>9</v>
      </c>
      <c r="K3059" s="41" t="str">
        <f t="shared" si="252"/>
        <v xml:space="preserve">‎09‎/‎12‎/‎2015, ‎09‎:‎33‎:‎16 alexandre sirbulescu alexandre.sirbulescu@actemium.com 2 €18.25 </v>
      </c>
      <c r="L3059" s="41" t="str">
        <f t="shared" si="253"/>
        <v>‎09‎/‎12‎/‎2015</v>
      </c>
    </row>
    <row r="3060" spans="1:12" ht="15.75" thickBot="1" x14ac:dyDescent="0.3">
      <c r="A3060" s="16" t="s">
        <v>621</v>
      </c>
      <c r="H3060" s="41">
        <f t="shared" si="249"/>
        <v>8</v>
      </c>
      <c r="I3060" s="41" t="str">
        <f t="shared" si="250"/>
        <v/>
      </c>
      <c r="J3060" s="41">
        <f t="shared" si="251"/>
        <v>0</v>
      </c>
      <c r="K3060" s="41" t="str">
        <f t="shared" si="252"/>
        <v>erminée</v>
      </c>
      <c r="L3060" s="41" t="str">
        <f t="shared" si="253"/>
        <v/>
      </c>
    </row>
    <row r="3061" spans="1:12" ht="15.75" thickBot="1" x14ac:dyDescent="0.3">
      <c r="A3061" s="17" t="s">
        <v>1405</v>
      </c>
      <c r="H3061" s="41">
        <f t="shared" si="249"/>
        <v>99</v>
      </c>
      <c r="I3061" s="41" t="str">
        <f t="shared" si="250"/>
        <v>#00000181</v>
      </c>
      <c r="J3061" s="41">
        <f t="shared" si="251"/>
        <v>9</v>
      </c>
      <c r="K3061" s="41" t="str">
        <f t="shared" si="252"/>
        <v xml:space="preserve">‎09‎/‎12‎/‎2015, ‎08‎:‎36‎:‎26 william stephens william.stephens@cegelec.com 5 €1,252.16 </v>
      </c>
      <c r="L3061" s="41" t="str">
        <f t="shared" si="253"/>
        <v>‎09‎/‎12‎/‎2015</v>
      </c>
    </row>
    <row r="3062" spans="1:12" ht="15.75" thickBot="1" x14ac:dyDescent="0.3">
      <c r="A3062" s="16" t="s">
        <v>621</v>
      </c>
      <c r="H3062" s="41">
        <f t="shared" si="249"/>
        <v>8</v>
      </c>
      <c r="I3062" s="41" t="str">
        <f t="shared" si="250"/>
        <v/>
      </c>
      <c r="J3062" s="41">
        <f t="shared" si="251"/>
        <v>0</v>
      </c>
      <c r="K3062" s="41" t="str">
        <f t="shared" si="252"/>
        <v>erminée</v>
      </c>
      <c r="L3062" s="41" t="str">
        <f t="shared" si="253"/>
        <v/>
      </c>
    </row>
    <row r="3063" spans="1:12" ht="15.75" thickBot="1" x14ac:dyDescent="0.3">
      <c r="A3063" s="17" t="s">
        <v>1406</v>
      </c>
      <c r="H3063" s="41">
        <f t="shared" si="249"/>
        <v>94</v>
      </c>
      <c r="I3063" s="41" t="str">
        <f t="shared" si="250"/>
        <v>#00000180</v>
      </c>
      <c r="J3063" s="41">
        <f t="shared" si="251"/>
        <v>9</v>
      </c>
      <c r="K3063" s="41" t="str">
        <f t="shared" si="252"/>
        <v xml:space="preserve">‎08‎/‎12‎/‎2015, ‎08‎:‎45‎:‎24 jean luc granier jean-luc.granier@merial.com 1 €0.00 </v>
      </c>
      <c r="L3063" s="41" t="str">
        <f t="shared" si="253"/>
        <v>‎08‎/‎12‎/‎2015</v>
      </c>
    </row>
    <row r="3064" spans="1:12" ht="15.75" thickBot="1" x14ac:dyDescent="0.3">
      <c r="A3064" s="16" t="s">
        <v>621</v>
      </c>
      <c r="H3064" s="41">
        <f t="shared" si="249"/>
        <v>8</v>
      </c>
      <c r="I3064" s="41" t="str">
        <f t="shared" si="250"/>
        <v/>
      </c>
      <c r="J3064" s="41">
        <f t="shared" si="251"/>
        <v>0</v>
      </c>
      <c r="K3064" s="41" t="str">
        <f t="shared" si="252"/>
        <v>erminée</v>
      </c>
      <c r="L3064" s="41" t="str">
        <f t="shared" si="253"/>
        <v/>
      </c>
    </row>
    <row r="3065" spans="1:12" ht="15.75" thickBot="1" x14ac:dyDescent="0.3">
      <c r="A3065" s="17" t="s">
        <v>1407</v>
      </c>
      <c r="H3065" s="41">
        <f t="shared" si="249"/>
        <v>99</v>
      </c>
      <c r="I3065" s="41" t="str">
        <f t="shared" si="250"/>
        <v>#00000179</v>
      </c>
      <c r="J3065" s="41">
        <f t="shared" si="251"/>
        <v>9</v>
      </c>
      <c r="K3065" s="41" t="str">
        <f t="shared" si="252"/>
        <v xml:space="preserve">‎07‎/‎12‎/‎2015, ‎18‎:‎09‎:‎14 William Roumagnac william.roumagnac@actemium.com 2 €76.01 </v>
      </c>
      <c r="L3065" s="41" t="str">
        <f t="shared" si="253"/>
        <v>‎07‎/‎12‎/‎2015</v>
      </c>
    </row>
    <row r="3066" spans="1:12" ht="15.75" thickBot="1" x14ac:dyDescent="0.3">
      <c r="A3066" s="16" t="s">
        <v>621</v>
      </c>
      <c r="H3066" s="41">
        <f t="shared" si="249"/>
        <v>8</v>
      </c>
      <c r="I3066" s="41" t="str">
        <f t="shared" si="250"/>
        <v/>
      </c>
      <c r="J3066" s="41">
        <f t="shared" si="251"/>
        <v>0</v>
      </c>
      <c r="K3066" s="41" t="str">
        <f t="shared" si="252"/>
        <v>erminée</v>
      </c>
      <c r="L3066" s="41" t="str">
        <f t="shared" si="253"/>
        <v/>
      </c>
    </row>
    <row r="3067" spans="1:12" ht="15.75" thickBot="1" x14ac:dyDescent="0.3">
      <c r="A3067" s="17" t="s">
        <v>1408</v>
      </c>
      <c r="H3067" s="41">
        <f t="shared" si="249"/>
        <v>98</v>
      </c>
      <c r="I3067" s="41" t="str">
        <f t="shared" si="250"/>
        <v>#00000178</v>
      </c>
      <c r="J3067" s="41">
        <f t="shared" si="251"/>
        <v>9</v>
      </c>
      <c r="K3067" s="41" t="str">
        <f t="shared" si="252"/>
        <v xml:space="preserve">‎07‎/‎12‎/‎2015, ‎18‎:‎07‎:‎38 William Roumagnac william.roumagnac@actemium.com 1 €0.00 </v>
      </c>
      <c r="L3067" s="41" t="str">
        <f t="shared" si="253"/>
        <v>‎07‎/‎12‎/‎2015</v>
      </c>
    </row>
    <row r="3068" spans="1:12" ht="15.75" thickBot="1" x14ac:dyDescent="0.3">
      <c r="A3068" s="16" t="s">
        <v>621</v>
      </c>
      <c r="H3068" s="41">
        <f t="shared" si="249"/>
        <v>8</v>
      </c>
      <c r="I3068" s="41" t="str">
        <f t="shared" si="250"/>
        <v/>
      </c>
      <c r="J3068" s="41">
        <f t="shared" si="251"/>
        <v>0</v>
      </c>
      <c r="K3068" s="41" t="str">
        <f t="shared" si="252"/>
        <v>erminée</v>
      </c>
      <c r="L3068" s="41" t="str">
        <f t="shared" si="253"/>
        <v/>
      </c>
    </row>
    <row r="3069" spans="1:12" ht="15.75" thickBot="1" x14ac:dyDescent="0.3">
      <c r="A3069" s="17" t="s">
        <v>1409</v>
      </c>
      <c r="H3069" s="41">
        <f t="shared" si="249"/>
        <v>98</v>
      </c>
      <c r="I3069" s="41" t="str">
        <f t="shared" si="250"/>
        <v>#00000177</v>
      </c>
      <c r="J3069" s="41">
        <f t="shared" si="251"/>
        <v>9</v>
      </c>
      <c r="K3069" s="41" t="str">
        <f t="shared" si="252"/>
        <v xml:space="preserve">‎07‎/‎12‎/‎2015, ‎18‎:‎06‎:‎28 William Roumagnac william.roumagnac@actemium.com 6 €0.00 </v>
      </c>
      <c r="L3069" s="41" t="str">
        <f t="shared" si="253"/>
        <v>‎07‎/‎12‎/‎2015</v>
      </c>
    </row>
    <row r="3070" spans="1:12" ht="15.75" thickBot="1" x14ac:dyDescent="0.3">
      <c r="A3070" s="16" t="s">
        <v>621</v>
      </c>
      <c r="H3070" s="41">
        <f t="shared" si="249"/>
        <v>8</v>
      </c>
      <c r="I3070" s="41" t="str">
        <f t="shared" si="250"/>
        <v/>
      </c>
      <c r="J3070" s="41">
        <f t="shared" si="251"/>
        <v>0</v>
      </c>
      <c r="K3070" s="41" t="str">
        <f t="shared" si="252"/>
        <v>erminée</v>
      </c>
      <c r="L3070" s="41" t="str">
        <f t="shared" si="253"/>
        <v/>
      </c>
    </row>
    <row r="3071" spans="1:12" ht="15.75" thickBot="1" x14ac:dyDescent="0.3">
      <c r="A3071" s="17" t="s">
        <v>1410</v>
      </c>
      <c r="H3071" s="41">
        <f t="shared" si="249"/>
        <v>98</v>
      </c>
      <c r="I3071" s="41" t="str">
        <f t="shared" si="250"/>
        <v>#00000176</v>
      </c>
      <c r="J3071" s="41">
        <f t="shared" si="251"/>
        <v>9</v>
      </c>
      <c r="K3071" s="41" t="str">
        <f t="shared" si="252"/>
        <v xml:space="preserve">‎04‎/‎12‎/‎2015, ‎14‎:‎50‎:‎51 lelia boscolo lelia.boscolo.external@airbus.com 2 €74.00 </v>
      </c>
      <c r="L3071" s="41" t="str">
        <f t="shared" si="253"/>
        <v>‎04‎/‎12‎/‎2015</v>
      </c>
    </row>
    <row r="3072" spans="1:12" ht="15.75" thickBot="1" x14ac:dyDescent="0.3">
      <c r="A3072" s="16" t="s">
        <v>621</v>
      </c>
      <c r="H3072" s="41">
        <f t="shared" si="249"/>
        <v>8</v>
      </c>
      <c r="I3072" s="41" t="str">
        <f t="shared" si="250"/>
        <v/>
      </c>
      <c r="J3072" s="41">
        <f t="shared" si="251"/>
        <v>0</v>
      </c>
      <c r="K3072" s="41" t="str">
        <f t="shared" si="252"/>
        <v>erminée</v>
      </c>
      <c r="L3072" s="41" t="str">
        <f t="shared" si="253"/>
        <v/>
      </c>
    </row>
    <row r="3073" spans="1:12" ht="15.75" thickBot="1" x14ac:dyDescent="0.3">
      <c r="A3073" s="17" t="s">
        <v>1411</v>
      </c>
      <c r="H3073" s="41">
        <f t="shared" si="249"/>
        <v>94</v>
      </c>
      <c r="I3073" s="41" t="str">
        <f t="shared" si="250"/>
        <v>#00000175</v>
      </c>
      <c r="J3073" s="41">
        <f t="shared" si="251"/>
        <v>9</v>
      </c>
      <c r="K3073" s="41" t="str">
        <f t="shared" si="252"/>
        <v xml:space="preserve">‎03‎/‎12‎/‎2015, ‎14‎:‎13‎:‎23 julien paumard julien.paumard@actemium.com 4 €178.08 </v>
      </c>
      <c r="L3073" s="41" t="str">
        <f t="shared" si="253"/>
        <v>‎03‎/‎12‎/‎2015</v>
      </c>
    </row>
    <row r="3074" spans="1:12" ht="15.75" thickBot="1" x14ac:dyDescent="0.3">
      <c r="A3074" s="16" t="s">
        <v>621</v>
      </c>
      <c r="H3074" s="41">
        <f t="shared" si="249"/>
        <v>8</v>
      </c>
      <c r="I3074" s="41" t="str">
        <f t="shared" si="250"/>
        <v/>
      </c>
      <c r="J3074" s="41">
        <f t="shared" si="251"/>
        <v>0</v>
      </c>
      <c r="K3074" s="41" t="str">
        <f t="shared" si="252"/>
        <v>erminée</v>
      </c>
      <c r="L3074" s="41" t="str">
        <f t="shared" si="253"/>
        <v/>
      </c>
    </row>
    <row r="3075" spans="1:12" ht="15.75" thickBot="1" x14ac:dyDescent="0.3">
      <c r="A3075" s="17" t="s">
        <v>1412</v>
      </c>
      <c r="H3075" s="41">
        <f t="shared" si="249"/>
        <v>91</v>
      </c>
      <c r="I3075" s="41" t="str">
        <f t="shared" si="250"/>
        <v>#00000174</v>
      </c>
      <c r="J3075" s="41">
        <f t="shared" si="251"/>
        <v>9</v>
      </c>
      <c r="K3075" s="41" t="str">
        <f t="shared" si="252"/>
        <v xml:space="preserve">‎01‎/‎12‎/‎2015, ‎16‎:‎53‎:‎08 Jean Luc CEBE jean-luc.cebe@actemium.com 6 €38.91 </v>
      </c>
      <c r="L3075" s="41" t="str">
        <f t="shared" si="253"/>
        <v>‎01‎/‎12‎/‎2015</v>
      </c>
    </row>
    <row r="3076" spans="1:12" ht="15.75" thickBot="1" x14ac:dyDescent="0.3">
      <c r="A3076" s="16" t="s">
        <v>621</v>
      </c>
      <c r="H3076" s="41">
        <f t="shared" si="249"/>
        <v>8</v>
      </c>
      <c r="I3076" s="41" t="str">
        <f t="shared" si="250"/>
        <v/>
      </c>
      <c r="J3076" s="41">
        <f t="shared" si="251"/>
        <v>0</v>
      </c>
      <c r="K3076" s="41" t="str">
        <f t="shared" si="252"/>
        <v>erminée</v>
      </c>
      <c r="L3076" s="41" t="str">
        <f t="shared" si="253"/>
        <v/>
      </c>
    </row>
    <row r="3077" spans="1:12" ht="15.75" thickBot="1" x14ac:dyDescent="0.3">
      <c r="A3077" s="17" t="s">
        <v>1413</v>
      </c>
      <c r="H3077" s="41">
        <f t="shared" si="249"/>
        <v>94</v>
      </c>
      <c r="I3077" s="41" t="str">
        <f t="shared" si="250"/>
        <v>#00000173</v>
      </c>
      <c r="J3077" s="41">
        <f t="shared" si="251"/>
        <v>9</v>
      </c>
      <c r="K3077" s="41" t="str">
        <f t="shared" si="252"/>
        <v xml:space="preserve">‎01‎/‎12‎/‎2015, ‎13‎:‎49‎:‎46 alexis tamowski alexis.tamowski@cegelec.com 2 €43.94 </v>
      </c>
      <c r="L3077" s="41" t="str">
        <f t="shared" si="253"/>
        <v>‎01‎/‎12‎/‎2015</v>
      </c>
    </row>
    <row r="3078" spans="1:12" ht="15.75" thickBot="1" x14ac:dyDescent="0.3">
      <c r="A3078" s="16" t="s">
        <v>621</v>
      </c>
      <c r="H3078" s="41">
        <f t="shared" si="249"/>
        <v>8</v>
      </c>
      <c r="I3078" s="41" t="str">
        <f t="shared" si="250"/>
        <v/>
      </c>
      <c r="J3078" s="41">
        <f t="shared" si="251"/>
        <v>0</v>
      </c>
      <c r="K3078" s="41" t="str">
        <f t="shared" si="252"/>
        <v>erminée</v>
      </c>
      <c r="L3078" s="41" t="str">
        <f t="shared" si="253"/>
        <v/>
      </c>
    </row>
    <row r="3079" spans="1:12" ht="15.75" thickBot="1" x14ac:dyDescent="0.3">
      <c r="A3079" s="17" t="s">
        <v>1414</v>
      </c>
      <c r="H3079" s="41">
        <f t="shared" si="249"/>
        <v>97</v>
      </c>
      <c r="I3079" s="41" t="str">
        <f t="shared" si="250"/>
        <v>#00000169</v>
      </c>
      <c r="J3079" s="41">
        <f t="shared" si="251"/>
        <v>9</v>
      </c>
      <c r="K3079" s="41" t="str">
        <f t="shared" si="252"/>
        <v xml:space="preserve">‎01‎/‎12‎/‎2015, ‎09‎:‎55‎:‎15 william stephens william.stephens@cegelec.com 2 €924.20 </v>
      </c>
      <c r="L3079" s="41" t="str">
        <f t="shared" si="253"/>
        <v>‎01‎/‎12‎/‎2015</v>
      </c>
    </row>
    <row r="3080" spans="1:12" ht="15.75" thickBot="1" x14ac:dyDescent="0.3">
      <c r="A3080" s="16" t="s">
        <v>621</v>
      </c>
      <c r="H3080" s="41">
        <f t="shared" si="249"/>
        <v>8</v>
      </c>
      <c r="I3080" s="41" t="str">
        <f t="shared" si="250"/>
        <v/>
      </c>
      <c r="J3080" s="41">
        <f t="shared" si="251"/>
        <v>0</v>
      </c>
      <c r="K3080" s="41" t="str">
        <f t="shared" si="252"/>
        <v>erminée</v>
      </c>
      <c r="L3080" s="41" t="str">
        <f t="shared" si="253"/>
        <v/>
      </c>
    </row>
    <row r="3081" spans="1:12" ht="15.75" thickBot="1" x14ac:dyDescent="0.3">
      <c r="A3081" s="17" t="s">
        <v>1415</v>
      </c>
      <c r="H3081" s="41">
        <f t="shared" si="249"/>
        <v>91</v>
      </c>
      <c r="I3081" s="41" t="str">
        <f t="shared" si="250"/>
        <v>#00000168</v>
      </c>
      <c r="J3081" s="41">
        <f t="shared" si="251"/>
        <v>9</v>
      </c>
      <c r="K3081" s="41" t="str">
        <f t="shared" si="252"/>
        <v xml:space="preserve">‎30‎/‎11‎/‎2015, ‎17‎:‎17‎:‎58 jean luc cebe jean-luc.cebe@actemium.com 2 €11.04 </v>
      </c>
      <c r="L3081" s="41" t="str">
        <f t="shared" si="253"/>
        <v>‎30‎/‎11‎/‎2015</v>
      </c>
    </row>
    <row r="3082" spans="1:12" ht="15.75" thickBot="1" x14ac:dyDescent="0.3">
      <c r="A3082" s="16" t="s">
        <v>621</v>
      </c>
      <c r="H3082" s="41">
        <f t="shared" si="249"/>
        <v>8</v>
      </c>
      <c r="I3082" s="41" t="str">
        <f t="shared" si="250"/>
        <v/>
      </c>
      <c r="J3082" s="41">
        <f t="shared" si="251"/>
        <v>0</v>
      </c>
      <c r="K3082" s="41" t="str">
        <f t="shared" si="252"/>
        <v>erminée</v>
      </c>
      <c r="L3082" s="41" t="str">
        <f t="shared" si="253"/>
        <v/>
      </c>
    </row>
    <row r="3083" spans="1:12" ht="15.75" thickBot="1" x14ac:dyDescent="0.3">
      <c r="A3083" s="17" t="s">
        <v>1416</v>
      </c>
      <c r="H3083" s="41">
        <f t="shared" si="249"/>
        <v>94</v>
      </c>
      <c r="I3083" s="41" t="str">
        <f t="shared" si="250"/>
        <v>#00000167</v>
      </c>
      <c r="J3083" s="41">
        <f t="shared" si="251"/>
        <v>9</v>
      </c>
      <c r="K3083" s="41" t="str">
        <f t="shared" si="252"/>
        <v xml:space="preserve">‎30‎/‎11‎/‎2015, ‎16‎:‎41‎:‎27 julien paumard julien.paumard@actemium.com 4 €126.00 </v>
      </c>
      <c r="L3083" s="41" t="str">
        <f t="shared" si="253"/>
        <v>‎30‎/‎11‎/‎2015</v>
      </c>
    </row>
    <row r="3084" spans="1:12" ht="15.75" thickBot="1" x14ac:dyDescent="0.3">
      <c r="A3084" s="16" t="s">
        <v>621</v>
      </c>
      <c r="H3084" s="41">
        <f t="shared" si="249"/>
        <v>8</v>
      </c>
      <c r="I3084" s="41" t="str">
        <f t="shared" si="250"/>
        <v/>
      </c>
      <c r="J3084" s="41">
        <f t="shared" si="251"/>
        <v>0</v>
      </c>
      <c r="K3084" s="41" t="str">
        <f t="shared" si="252"/>
        <v>erminée</v>
      </c>
      <c r="L3084" s="41" t="str">
        <f t="shared" si="253"/>
        <v/>
      </c>
    </row>
    <row r="3085" spans="1:12" ht="15.75" thickBot="1" x14ac:dyDescent="0.3">
      <c r="A3085" s="17" t="s">
        <v>1417</v>
      </c>
      <c r="H3085" s="41">
        <f t="shared" si="249"/>
        <v>91</v>
      </c>
      <c r="I3085" s="41" t="str">
        <f t="shared" si="250"/>
        <v>#00000166</v>
      </c>
      <c r="J3085" s="41">
        <f t="shared" si="251"/>
        <v>9</v>
      </c>
      <c r="K3085" s="41" t="str">
        <f t="shared" si="252"/>
        <v xml:space="preserve">‎26‎/‎11‎/‎2015, ‎16‎:‎48‎:‎42 Jean Luc CEBE jean-luc.cebe@actemium.com 2 €87.04 </v>
      </c>
      <c r="L3085" s="41" t="str">
        <f t="shared" si="253"/>
        <v>‎26‎/‎11‎/‎2015</v>
      </c>
    </row>
    <row r="3086" spans="1:12" ht="15.75" thickBot="1" x14ac:dyDescent="0.3">
      <c r="A3086" s="16" t="s">
        <v>621</v>
      </c>
      <c r="H3086" s="41">
        <f t="shared" si="249"/>
        <v>8</v>
      </c>
      <c r="I3086" s="41" t="str">
        <f t="shared" si="250"/>
        <v/>
      </c>
      <c r="J3086" s="41">
        <f t="shared" si="251"/>
        <v>0</v>
      </c>
      <c r="K3086" s="41" t="str">
        <f t="shared" si="252"/>
        <v>erminée</v>
      </c>
      <c r="L3086" s="41" t="str">
        <f t="shared" si="253"/>
        <v/>
      </c>
    </row>
    <row r="3087" spans="1:12" ht="15.75" thickBot="1" x14ac:dyDescent="0.3">
      <c r="A3087" s="17" t="s">
        <v>1418</v>
      </c>
      <c r="H3087" s="41">
        <f t="shared" si="249"/>
        <v>100</v>
      </c>
      <c r="I3087" s="41" t="str">
        <f t="shared" si="250"/>
        <v>#00000165</v>
      </c>
      <c r="J3087" s="41">
        <f t="shared" si="251"/>
        <v>9</v>
      </c>
      <c r="K3087" s="41" t="str">
        <f t="shared" si="252"/>
        <v xml:space="preserve">‎26‎/‎11‎/‎2015, ‎09‎:‎40‎:‎45 William Roumagnac william.roumagnac@actemium.com 1 €159.30 </v>
      </c>
      <c r="L3087" s="41" t="str">
        <f t="shared" si="253"/>
        <v>‎26‎/‎11‎/‎2015</v>
      </c>
    </row>
    <row r="3088" spans="1:12" ht="15.75" thickBot="1" x14ac:dyDescent="0.3">
      <c r="A3088" s="16" t="s">
        <v>621</v>
      </c>
      <c r="H3088" s="41">
        <f t="shared" si="249"/>
        <v>8</v>
      </c>
      <c r="I3088" s="41" t="str">
        <f t="shared" si="250"/>
        <v/>
      </c>
      <c r="J3088" s="41">
        <f t="shared" si="251"/>
        <v>0</v>
      </c>
      <c r="K3088" s="41" t="str">
        <f t="shared" si="252"/>
        <v>erminée</v>
      </c>
      <c r="L3088" s="41" t="str">
        <f t="shared" si="253"/>
        <v/>
      </c>
    </row>
    <row r="3089" spans="1:12" ht="15.75" thickBot="1" x14ac:dyDescent="0.3">
      <c r="A3089" s="17" t="s">
        <v>1419</v>
      </c>
      <c r="H3089" s="41">
        <f t="shared" si="249"/>
        <v>94</v>
      </c>
      <c r="I3089" s="41" t="str">
        <f t="shared" si="250"/>
        <v>#00000164</v>
      </c>
      <c r="J3089" s="41">
        <f t="shared" si="251"/>
        <v>9</v>
      </c>
      <c r="K3089" s="41" t="str">
        <f t="shared" si="252"/>
        <v xml:space="preserve">‎25‎/‎11‎/‎2015, ‎11‎:‎17‎:‎10 alexis tamowski alexis.tamowski@cegelec.com 3 €43.94 </v>
      </c>
      <c r="L3089" s="41" t="str">
        <f t="shared" si="253"/>
        <v>‎25‎/‎11‎/‎2015</v>
      </c>
    </row>
    <row r="3090" spans="1:12" ht="15.75" thickBot="1" x14ac:dyDescent="0.3">
      <c r="A3090" s="16" t="s">
        <v>621</v>
      </c>
      <c r="H3090" s="41">
        <f t="shared" si="249"/>
        <v>8</v>
      </c>
      <c r="I3090" s="41" t="str">
        <f t="shared" si="250"/>
        <v/>
      </c>
      <c r="J3090" s="41">
        <f t="shared" si="251"/>
        <v>0</v>
      </c>
      <c r="K3090" s="41" t="str">
        <f t="shared" si="252"/>
        <v>erminée</v>
      </c>
      <c r="L3090" s="41" t="str">
        <f t="shared" si="253"/>
        <v/>
      </c>
    </row>
    <row r="3091" spans="1:12" ht="15.75" thickBot="1" x14ac:dyDescent="0.3">
      <c r="A3091" s="17" t="s">
        <v>1420</v>
      </c>
      <c r="H3091" s="41">
        <f t="shared" si="249"/>
        <v>98</v>
      </c>
      <c r="I3091" s="41" t="str">
        <f t="shared" si="250"/>
        <v>#00000163</v>
      </c>
      <c r="J3091" s="41">
        <f t="shared" si="251"/>
        <v>9</v>
      </c>
      <c r="K3091" s="41" t="str">
        <f t="shared" si="252"/>
        <v xml:space="preserve">‎25‎/‎11‎/‎2015, ‎09‎:‎44‎:‎49 alexis codevelle alexis.codevelle@actemium.com 2 €147.20 </v>
      </c>
      <c r="L3091" s="41" t="str">
        <f t="shared" si="253"/>
        <v>‎25‎/‎11‎/‎2015</v>
      </c>
    </row>
    <row r="3092" spans="1:12" ht="15.75" thickBot="1" x14ac:dyDescent="0.3">
      <c r="A3092" s="16" t="s">
        <v>621</v>
      </c>
      <c r="H3092" s="41">
        <f t="shared" si="249"/>
        <v>8</v>
      </c>
      <c r="I3092" s="41" t="str">
        <f t="shared" si="250"/>
        <v/>
      </c>
      <c r="J3092" s="41">
        <f t="shared" si="251"/>
        <v>0</v>
      </c>
      <c r="K3092" s="41" t="str">
        <f t="shared" si="252"/>
        <v>erminée</v>
      </c>
      <c r="L3092" s="41" t="str">
        <f t="shared" si="253"/>
        <v/>
      </c>
    </row>
    <row r="3093" spans="1:12" ht="15.75" thickBot="1" x14ac:dyDescent="0.3">
      <c r="A3093" s="17" t="s">
        <v>1421</v>
      </c>
      <c r="H3093" s="41">
        <f t="shared" si="249"/>
        <v>98</v>
      </c>
      <c r="I3093" s="41" t="str">
        <f t="shared" si="250"/>
        <v>#00000162</v>
      </c>
      <c r="J3093" s="41">
        <f t="shared" si="251"/>
        <v>9</v>
      </c>
      <c r="K3093" s="41" t="str">
        <f t="shared" si="252"/>
        <v xml:space="preserve">‎24‎/‎11‎/‎2015, ‎16‎:‎06‎:‎19 Cantonnet Mathieu mathieu.cantonnet@actemium.com 2 €0.00 </v>
      </c>
      <c r="L3093" s="41" t="str">
        <f t="shared" si="253"/>
        <v>‎24‎/‎11‎/‎2015</v>
      </c>
    </row>
    <row r="3094" spans="1:12" ht="15.75" thickBot="1" x14ac:dyDescent="0.3">
      <c r="A3094" s="16" t="s">
        <v>621</v>
      </c>
      <c r="H3094" s="41">
        <f t="shared" si="249"/>
        <v>8</v>
      </c>
      <c r="I3094" s="41" t="str">
        <f t="shared" si="250"/>
        <v/>
      </c>
      <c r="J3094" s="41">
        <f t="shared" si="251"/>
        <v>0</v>
      </c>
      <c r="K3094" s="41" t="str">
        <f t="shared" si="252"/>
        <v>erminée</v>
      </c>
      <c r="L3094" s="41" t="str">
        <f t="shared" si="253"/>
        <v/>
      </c>
    </row>
    <row r="3095" spans="1:12" ht="15.75" thickBot="1" x14ac:dyDescent="0.3">
      <c r="A3095" s="17" t="s">
        <v>1422</v>
      </c>
      <c r="H3095" s="41">
        <f t="shared" si="249"/>
        <v>98</v>
      </c>
      <c r="I3095" s="41" t="str">
        <f t="shared" si="250"/>
        <v>#00000161</v>
      </c>
      <c r="J3095" s="41">
        <f t="shared" si="251"/>
        <v>9</v>
      </c>
      <c r="K3095" s="41" t="str">
        <f t="shared" si="252"/>
        <v xml:space="preserve">‎24‎/‎11‎/‎2015, ‎11‎:‎33‎:‎26 alexis codevelle alexis.codevelle@actemium.com 3 €167.30 </v>
      </c>
      <c r="L3095" s="41" t="str">
        <f t="shared" si="253"/>
        <v>‎24‎/‎11‎/‎2015</v>
      </c>
    </row>
    <row r="3096" spans="1:12" ht="15.75" thickBot="1" x14ac:dyDescent="0.3">
      <c r="A3096" s="16" t="s">
        <v>621</v>
      </c>
      <c r="H3096" s="41">
        <f t="shared" si="249"/>
        <v>8</v>
      </c>
      <c r="I3096" s="41" t="str">
        <f t="shared" si="250"/>
        <v/>
      </c>
      <c r="J3096" s="41">
        <f t="shared" si="251"/>
        <v>0</v>
      </c>
      <c r="K3096" s="41" t="str">
        <f t="shared" si="252"/>
        <v>erminée</v>
      </c>
      <c r="L3096" s="41" t="str">
        <f t="shared" si="253"/>
        <v/>
      </c>
    </row>
    <row r="3097" spans="1:12" ht="15.75" thickBot="1" x14ac:dyDescent="0.3">
      <c r="A3097" s="17" t="s">
        <v>1423</v>
      </c>
      <c r="H3097" s="41">
        <f t="shared" si="249"/>
        <v>107</v>
      </c>
      <c r="I3097" s="41" t="str">
        <f t="shared" si="250"/>
        <v>#00000160</v>
      </c>
      <c r="J3097" s="41">
        <f t="shared" si="251"/>
        <v>9</v>
      </c>
      <c r="K3097" s="41" t="str">
        <f t="shared" si="252"/>
        <v xml:space="preserve">‎23‎/‎11‎/‎2015, ‎16‎:‎30‎:‎10 CHRISTOPHE SUBERVILLE christophe.suberville@actemium.com 1 €35.20 </v>
      </c>
      <c r="L3097" s="41" t="str">
        <f t="shared" si="253"/>
        <v>‎23‎/‎11‎/‎2015</v>
      </c>
    </row>
    <row r="3098" spans="1:12" ht="15.75" thickBot="1" x14ac:dyDescent="0.3">
      <c r="A3098" s="16" t="s">
        <v>621</v>
      </c>
      <c r="H3098" s="41">
        <f t="shared" si="249"/>
        <v>8</v>
      </c>
      <c r="I3098" s="41" t="str">
        <f t="shared" si="250"/>
        <v/>
      </c>
      <c r="J3098" s="41">
        <f t="shared" si="251"/>
        <v>0</v>
      </c>
      <c r="K3098" s="41" t="str">
        <f t="shared" si="252"/>
        <v>erminée</v>
      </c>
      <c r="L3098" s="41" t="str">
        <f t="shared" si="253"/>
        <v/>
      </c>
    </row>
    <row r="3099" spans="1:12" ht="15.75" thickBot="1" x14ac:dyDescent="0.3">
      <c r="A3099" s="17" t="s">
        <v>1424</v>
      </c>
      <c r="H3099" s="41">
        <f t="shared" si="249"/>
        <v>92</v>
      </c>
      <c r="I3099" s="41" t="str">
        <f t="shared" si="250"/>
        <v>#00000159</v>
      </c>
      <c r="J3099" s="41">
        <f t="shared" si="251"/>
        <v>9</v>
      </c>
      <c r="K3099" s="41" t="str">
        <f t="shared" si="252"/>
        <v xml:space="preserve">‎23‎/‎11‎/‎2015, ‎13‎:‎22‎:‎27 Vincent PASCAL vincent.pascal@actemium.com 1 €0.00 </v>
      </c>
      <c r="L3099" s="41" t="str">
        <f t="shared" si="253"/>
        <v>‎23‎/‎11‎/‎2015</v>
      </c>
    </row>
    <row r="3100" spans="1:12" ht="15.75" thickBot="1" x14ac:dyDescent="0.3">
      <c r="A3100" s="16" t="s">
        <v>621</v>
      </c>
      <c r="H3100" s="41">
        <f t="shared" ref="H3100:H3163" si="254">LEN(A3100)</f>
        <v>8</v>
      </c>
      <c r="I3100" s="41" t="str">
        <f t="shared" ref="I3100:I3163" si="255">IFERROR(MID(A3100,1,FIND(" ",A3100,1)-1),"")</f>
        <v/>
      </c>
      <c r="J3100" s="41">
        <f t="shared" ref="J3100:J3163" si="256">LEN(I3100)</f>
        <v>0</v>
      </c>
      <c r="K3100" s="41" t="str">
        <f t="shared" ref="K3100:K3163" si="257">RIGHT(A3100,H3100-J3100-1)</f>
        <v>erminée</v>
      </c>
      <c r="L3100" s="41" t="str">
        <f t="shared" ref="L3100:L3163" si="258">IFERROR(MID(K3100,1,FIND(",",K3100,1)-1),"")</f>
        <v/>
      </c>
    </row>
    <row r="3101" spans="1:12" ht="15.75" thickBot="1" x14ac:dyDescent="0.3">
      <c r="A3101" s="17" t="s">
        <v>1425</v>
      </c>
      <c r="H3101" s="41">
        <f t="shared" si="254"/>
        <v>92</v>
      </c>
      <c r="I3101" s="41" t="str">
        <f t="shared" si="255"/>
        <v>#00000158</v>
      </c>
      <c r="J3101" s="41">
        <f t="shared" si="256"/>
        <v>9</v>
      </c>
      <c r="K3101" s="41" t="str">
        <f t="shared" si="257"/>
        <v xml:space="preserve">‎23‎/‎11‎/‎2015, ‎12‎:‎06‎:‎50 Cédric REIXACH cedric.reixach@actemium.com 1 €0.00 </v>
      </c>
      <c r="L3101" s="41" t="str">
        <f t="shared" si="258"/>
        <v>‎23‎/‎11‎/‎2015</v>
      </c>
    </row>
    <row r="3102" spans="1:12" ht="15.75" thickBot="1" x14ac:dyDescent="0.3">
      <c r="A3102" s="16" t="s">
        <v>621</v>
      </c>
      <c r="H3102" s="41">
        <f t="shared" si="254"/>
        <v>8</v>
      </c>
      <c r="I3102" s="41" t="str">
        <f t="shared" si="255"/>
        <v/>
      </c>
      <c r="J3102" s="41">
        <f t="shared" si="256"/>
        <v>0</v>
      </c>
      <c r="K3102" s="41" t="str">
        <f t="shared" si="257"/>
        <v>erminée</v>
      </c>
      <c r="L3102" s="41" t="str">
        <f t="shared" si="258"/>
        <v/>
      </c>
    </row>
    <row r="3103" spans="1:12" ht="15.75" thickBot="1" x14ac:dyDescent="0.3">
      <c r="A3103" s="17" t="s">
        <v>1426</v>
      </c>
      <c r="H3103" s="41">
        <f t="shared" si="254"/>
        <v>95</v>
      </c>
      <c r="I3103" s="41" t="str">
        <f t="shared" si="255"/>
        <v>#00000157</v>
      </c>
      <c r="J3103" s="41">
        <f t="shared" si="256"/>
        <v>9</v>
      </c>
      <c r="K3103" s="41" t="str">
        <f t="shared" si="257"/>
        <v xml:space="preserve">‎19‎/‎11‎/‎2015, ‎11‎:‎34‎:‎06 alexis tamowski alexis.tamowski@cegelec.com 4 €247.14 </v>
      </c>
      <c r="L3103" s="41" t="str">
        <f t="shared" si="258"/>
        <v>‎19‎/‎11‎/‎2015</v>
      </c>
    </row>
    <row r="3104" spans="1:12" ht="15.75" thickBot="1" x14ac:dyDescent="0.3">
      <c r="A3104" s="16" t="s">
        <v>621</v>
      </c>
      <c r="H3104" s="41">
        <f t="shared" si="254"/>
        <v>8</v>
      </c>
      <c r="I3104" s="41" t="str">
        <f t="shared" si="255"/>
        <v/>
      </c>
      <c r="J3104" s="41">
        <f t="shared" si="256"/>
        <v>0</v>
      </c>
      <c r="K3104" s="41" t="str">
        <f t="shared" si="257"/>
        <v>erminée</v>
      </c>
      <c r="L3104" s="41" t="str">
        <f t="shared" si="258"/>
        <v/>
      </c>
    </row>
    <row r="3105" spans="1:12" ht="15.75" thickBot="1" x14ac:dyDescent="0.3">
      <c r="A3105" s="17" t="s">
        <v>1427</v>
      </c>
      <c r="H3105" s="41">
        <f t="shared" si="254"/>
        <v>92</v>
      </c>
      <c r="I3105" s="41" t="str">
        <f t="shared" si="255"/>
        <v>#00000156</v>
      </c>
      <c r="J3105" s="41">
        <f t="shared" si="256"/>
        <v>9</v>
      </c>
      <c r="K3105" s="41" t="str">
        <f t="shared" si="257"/>
        <v xml:space="preserve">‎17‎/‎11‎/‎2015, ‎10‎:‎30‎:‎16 thomas raynaud jean-luc.granier@merial.com 1 €0.00 </v>
      </c>
      <c r="L3105" s="41" t="str">
        <f t="shared" si="258"/>
        <v>‎17‎/‎11‎/‎2015</v>
      </c>
    </row>
    <row r="3106" spans="1:12" ht="15.75" thickBot="1" x14ac:dyDescent="0.3">
      <c r="A3106" s="16" t="s">
        <v>621</v>
      </c>
      <c r="H3106" s="41">
        <f t="shared" si="254"/>
        <v>8</v>
      </c>
      <c r="I3106" s="41" t="str">
        <f t="shared" si="255"/>
        <v/>
      </c>
      <c r="J3106" s="41">
        <f t="shared" si="256"/>
        <v>0</v>
      </c>
      <c r="K3106" s="41" t="str">
        <f t="shared" si="257"/>
        <v>erminée</v>
      </c>
      <c r="L3106" s="41" t="str">
        <f t="shared" si="258"/>
        <v/>
      </c>
    </row>
    <row r="3107" spans="1:12" ht="15.75" thickBot="1" x14ac:dyDescent="0.3">
      <c r="A3107" s="17" t="s">
        <v>1428</v>
      </c>
      <c r="H3107" s="41">
        <f t="shared" si="254"/>
        <v>94</v>
      </c>
      <c r="I3107" s="41" t="str">
        <f t="shared" si="255"/>
        <v>#00000155</v>
      </c>
      <c r="J3107" s="41">
        <f t="shared" si="256"/>
        <v>9</v>
      </c>
      <c r="K3107" s="41" t="str">
        <f t="shared" si="257"/>
        <v xml:space="preserve">‎16‎/‎11‎/‎2015, ‎13‎:‎29‎:‎50 lelia boscolo maintenance.fal@actemium.com 8 €858.10 </v>
      </c>
      <c r="L3107" s="41" t="str">
        <f t="shared" si="258"/>
        <v>‎16‎/‎11‎/‎2015</v>
      </c>
    </row>
    <row r="3108" spans="1:12" ht="15.75" thickBot="1" x14ac:dyDescent="0.3">
      <c r="A3108" s="16" t="s">
        <v>621</v>
      </c>
      <c r="H3108" s="41">
        <f t="shared" si="254"/>
        <v>8</v>
      </c>
      <c r="I3108" s="41" t="str">
        <f t="shared" si="255"/>
        <v/>
      </c>
      <c r="J3108" s="41">
        <f t="shared" si="256"/>
        <v>0</v>
      </c>
      <c r="K3108" s="41" t="str">
        <f t="shared" si="257"/>
        <v>erminée</v>
      </c>
      <c r="L3108" s="41" t="str">
        <f t="shared" si="258"/>
        <v/>
      </c>
    </row>
    <row r="3109" spans="1:12" ht="15.75" thickBot="1" x14ac:dyDescent="0.3">
      <c r="A3109" s="17" t="s">
        <v>1429</v>
      </c>
      <c r="H3109" s="41">
        <f t="shared" si="254"/>
        <v>96</v>
      </c>
      <c r="I3109" s="41" t="str">
        <f t="shared" si="255"/>
        <v>#00000154</v>
      </c>
      <c r="J3109" s="41">
        <f t="shared" si="256"/>
        <v>9</v>
      </c>
      <c r="K3109" s="41" t="str">
        <f t="shared" si="257"/>
        <v xml:space="preserve">‎13‎/‎11‎/‎2015, ‎08‎:‎02‎:‎45 vincent davantes vincent.davantes@actemium.com 1 €0.00 </v>
      </c>
      <c r="L3109" s="41" t="str">
        <f t="shared" si="258"/>
        <v>‎13‎/‎11‎/‎2015</v>
      </c>
    </row>
    <row r="3110" spans="1:12" ht="15.75" thickBot="1" x14ac:dyDescent="0.3">
      <c r="A3110" s="16" t="s">
        <v>621</v>
      </c>
      <c r="H3110" s="41">
        <f t="shared" si="254"/>
        <v>8</v>
      </c>
      <c r="I3110" s="41" t="str">
        <f t="shared" si="255"/>
        <v/>
      </c>
      <c r="J3110" s="41">
        <f t="shared" si="256"/>
        <v>0</v>
      </c>
      <c r="K3110" s="41" t="str">
        <f t="shared" si="257"/>
        <v>erminée</v>
      </c>
      <c r="L3110" s="41" t="str">
        <f t="shared" si="258"/>
        <v/>
      </c>
    </row>
    <row r="3111" spans="1:12" ht="15.75" thickBot="1" x14ac:dyDescent="0.3">
      <c r="A3111" s="17" t="s">
        <v>1430</v>
      </c>
      <c r="H3111" s="41">
        <f t="shared" si="254"/>
        <v>93</v>
      </c>
      <c r="I3111" s="41" t="str">
        <f t="shared" si="255"/>
        <v>#00000153</v>
      </c>
      <c r="J3111" s="41">
        <f t="shared" si="256"/>
        <v>9</v>
      </c>
      <c r="K3111" s="41" t="str">
        <f t="shared" si="257"/>
        <v xml:space="preserve">‎12‎/‎11‎/‎2015, ‎10‎:‎39‎:‎41 Cédric Reixach cedric.reixach@actemium.com 2 €51.25 </v>
      </c>
      <c r="L3111" s="41" t="str">
        <f t="shared" si="258"/>
        <v>‎12‎/‎11‎/‎2015</v>
      </c>
    </row>
    <row r="3112" spans="1:12" ht="15.75" thickBot="1" x14ac:dyDescent="0.3">
      <c r="A3112" s="16" t="s">
        <v>621</v>
      </c>
      <c r="H3112" s="41">
        <f t="shared" si="254"/>
        <v>8</v>
      </c>
      <c r="I3112" s="41" t="str">
        <f t="shared" si="255"/>
        <v/>
      </c>
      <c r="J3112" s="41">
        <f t="shared" si="256"/>
        <v>0</v>
      </c>
      <c r="K3112" s="41" t="str">
        <f t="shared" si="257"/>
        <v>erminée</v>
      </c>
      <c r="L3112" s="41" t="str">
        <f t="shared" si="258"/>
        <v/>
      </c>
    </row>
    <row r="3113" spans="1:12" ht="15.75" thickBot="1" x14ac:dyDescent="0.3">
      <c r="A3113" s="17" t="s">
        <v>1431</v>
      </c>
      <c r="H3113" s="41">
        <f t="shared" si="254"/>
        <v>94</v>
      </c>
      <c r="I3113" s="41" t="str">
        <f t="shared" si="255"/>
        <v>#00000152</v>
      </c>
      <c r="J3113" s="41">
        <f t="shared" si="256"/>
        <v>9</v>
      </c>
      <c r="K3113" s="41" t="str">
        <f t="shared" si="257"/>
        <v xml:space="preserve">‎09‎/‎11‎/‎2015, ‎13‎:‎20‎:‎43 Romain Vergnes romain.vergnes@actemium.com 3 €245.76 </v>
      </c>
      <c r="L3113" s="41" t="str">
        <f t="shared" si="258"/>
        <v>‎09‎/‎11‎/‎2015</v>
      </c>
    </row>
    <row r="3114" spans="1:12" ht="15.75" thickBot="1" x14ac:dyDescent="0.3">
      <c r="A3114" s="16" t="s">
        <v>621</v>
      </c>
      <c r="H3114" s="41">
        <f t="shared" si="254"/>
        <v>8</v>
      </c>
      <c r="I3114" s="41" t="str">
        <f t="shared" si="255"/>
        <v/>
      </c>
      <c r="J3114" s="41">
        <f t="shared" si="256"/>
        <v>0</v>
      </c>
      <c r="K3114" s="41" t="str">
        <f t="shared" si="257"/>
        <v>erminée</v>
      </c>
      <c r="L3114" s="41" t="str">
        <f t="shared" si="258"/>
        <v/>
      </c>
    </row>
    <row r="3115" spans="1:12" ht="15.75" thickBot="1" x14ac:dyDescent="0.3">
      <c r="A3115" s="17" t="s">
        <v>1432</v>
      </c>
      <c r="H3115" s="41">
        <f t="shared" si="254"/>
        <v>97</v>
      </c>
      <c r="I3115" s="41" t="str">
        <f t="shared" si="255"/>
        <v>#00000151</v>
      </c>
      <c r="J3115" s="41">
        <f t="shared" si="256"/>
        <v>9</v>
      </c>
      <c r="K3115" s="41" t="str">
        <f t="shared" si="257"/>
        <v xml:space="preserve">‎09‎/‎11‎/‎2015, ‎09‎:‎23‎:‎22 vincent davantes vincent.davantes@actemium.com 2 €48.20 </v>
      </c>
      <c r="L3115" s="41" t="str">
        <f t="shared" si="258"/>
        <v>‎09‎/‎11‎/‎2015</v>
      </c>
    </row>
    <row r="3116" spans="1:12" ht="15.75" thickBot="1" x14ac:dyDescent="0.3">
      <c r="A3116" s="16" t="s">
        <v>621</v>
      </c>
      <c r="H3116" s="41">
        <f t="shared" si="254"/>
        <v>8</v>
      </c>
      <c r="I3116" s="41" t="str">
        <f t="shared" si="255"/>
        <v/>
      </c>
      <c r="J3116" s="41">
        <f t="shared" si="256"/>
        <v>0</v>
      </c>
      <c r="K3116" s="41" t="str">
        <f t="shared" si="257"/>
        <v>erminée</v>
      </c>
      <c r="L3116" s="41" t="str">
        <f t="shared" si="258"/>
        <v/>
      </c>
    </row>
    <row r="3117" spans="1:12" ht="15.75" thickBot="1" x14ac:dyDescent="0.3">
      <c r="A3117" s="17" t="s">
        <v>1433</v>
      </c>
      <c r="H3117" s="41">
        <f t="shared" si="254"/>
        <v>97</v>
      </c>
      <c r="I3117" s="41" t="str">
        <f t="shared" si="255"/>
        <v>#00000150</v>
      </c>
      <c r="J3117" s="41">
        <f t="shared" si="256"/>
        <v>9</v>
      </c>
      <c r="K3117" s="41" t="str">
        <f t="shared" si="257"/>
        <v xml:space="preserve">‎06‎/‎11‎/‎2015, ‎14‎:‎01‎:‎41 william stephens william.stephens@cegelec.com 3 €554.30 </v>
      </c>
      <c r="L3117" s="41" t="str">
        <f t="shared" si="258"/>
        <v>‎06‎/‎11‎/‎2015</v>
      </c>
    </row>
    <row r="3118" spans="1:12" ht="15.75" thickBot="1" x14ac:dyDescent="0.3">
      <c r="A3118" s="16" t="s">
        <v>621</v>
      </c>
      <c r="H3118" s="41">
        <f t="shared" si="254"/>
        <v>8</v>
      </c>
      <c r="I3118" s="41" t="str">
        <f t="shared" si="255"/>
        <v/>
      </c>
      <c r="J3118" s="41">
        <f t="shared" si="256"/>
        <v>0</v>
      </c>
      <c r="K3118" s="41" t="str">
        <f t="shared" si="257"/>
        <v>erminée</v>
      </c>
      <c r="L3118" s="41" t="str">
        <f t="shared" si="258"/>
        <v/>
      </c>
    </row>
    <row r="3119" spans="1:12" ht="15.75" thickBot="1" x14ac:dyDescent="0.3">
      <c r="A3119" s="17" t="s">
        <v>1434</v>
      </c>
      <c r="H3119" s="41">
        <f t="shared" si="254"/>
        <v>98</v>
      </c>
      <c r="I3119" s="41" t="str">
        <f t="shared" si="255"/>
        <v>#00000149</v>
      </c>
      <c r="J3119" s="41">
        <f t="shared" si="256"/>
        <v>9</v>
      </c>
      <c r="K3119" s="41" t="str">
        <f t="shared" si="257"/>
        <v xml:space="preserve">‎06‎/‎11‎/‎2015, ‎11‎:‎35‎:‎45 Mathieu CANTONNET mathieu.cantonnet@actemium.com 6 €0.00 </v>
      </c>
      <c r="L3119" s="41" t="str">
        <f t="shared" si="258"/>
        <v>‎06‎/‎11‎/‎2015</v>
      </c>
    </row>
    <row r="3120" spans="1:12" ht="15.75" thickBot="1" x14ac:dyDescent="0.3">
      <c r="A3120" s="16" t="s">
        <v>621</v>
      </c>
      <c r="H3120" s="41">
        <f t="shared" si="254"/>
        <v>8</v>
      </c>
      <c r="I3120" s="41" t="str">
        <f t="shared" si="255"/>
        <v/>
      </c>
      <c r="J3120" s="41">
        <f t="shared" si="256"/>
        <v>0</v>
      </c>
      <c r="K3120" s="41" t="str">
        <f t="shared" si="257"/>
        <v>erminée</v>
      </c>
      <c r="L3120" s="41" t="str">
        <f t="shared" si="258"/>
        <v/>
      </c>
    </row>
    <row r="3121" spans="1:12" ht="15.75" thickBot="1" x14ac:dyDescent="0.3">
      <c r="A3121" s="17" t="s">
        <v>1435</v>
      </c>
      <c r="H3121" s="41">
        <f t="shared" si="254"/>
        <v>98</v>
      </c>
      <c r="I3121" s="41" t="str">
        <f t="shared" si="255"/>
        <v>#00000148</v>
      </c>
      <c r="J3121" s="41">
        <f t="shared" si="256"/>
        <v>9</v>
      </c>
      <c r="K3121" s="41" t="str">
        <f t="shared" si="257"/>
        <v xml:space="preserve">‎06‎/‎11‎/‎2015, ‎09‎:‎32‎:‎00 Mathieu CANTONNET mathieu.cantonnet@actemium.com 2 €0.00 </v>
      </c>
      <c r="L3121" s="41" t="str">
        <f t="shared" si="258"/>
        <v>‎06‎/‎11‎/‎2015</v>
      </c>
    </row>
    <row r="3122" spans="1:12" ht="15.75" thickBot="1" x14ac:dyDescent="0.3">
      <c r="A3122" s="16" t="s">
        <v>621</v>
      </c>
      <c r="H3122" s="41">
        <f t="shared" si="254"/>
        <v>8</v>
      </c>
      <c r="I3122" s="41" t="str">
        <f t="shared" si="255"/>
        <v/>
      </c>
      <c r="J3122" s="41">
        <f t="shared" si="256"/>
        <v>0</v>
      </c>
      <c r="K3122" s="41" t="str">
        <f t="shared" si="257"/>
        <v>erminée</v>
      </c>
      <c r="L3122" s="41" t="str">
        <f t="shared" si="258"/>
        <v/>
      </c>
    </row>
    <row r="3123" spans="1:12" ht="15.75" thickBot="1" x14ac:dyDescent="0.3">
      <c r="A3123" s="17" t="s">
        <v>1436</v>
      </c>
      <c r="H3123" s="41">
        <f t="shared" si="254"/>
        <v>91</v>
      </c>
      <c r="I3123" s="41" t="str">
        <f t="shared" si="255"/>
        <v>#00000147</v>
      </c>
      <c r="J3123" s="41">
        <f t="shared" si="256"/>
        <v>9</v>
      </c>
      <c r="K3123" s="41" t="str">
        <f t="shared" si="257"/>
        <v xml:space="preserve">‎06‎/‎11‎/‎2015, ‎08‎:‎56‎:‎01 Nicolas GEISS nicolas.geiss@actemium.com 5 €47.80 </v>
      </c>
      <c r="L3123" s="41" t="str">
        <f t="shared" si="258"/>
        <v>‎06‎/‎11‎/‎2015</v>
      </c>
    </row>
    <row r="3124" spans="1:12" ht="15.75" thickBot="1" x14ac:dyDescent="0.3">
      <c r="A3124" s="16" t="s">
        <v>621</v>
      </c>
      <c r="H3124" s="41">
        <f t="shared" si="254"/>
        <v>8</v>
      </c>
      <c r="I3124" s="41" t="str">
        <f t="shared" si="255"/>
        <v/>
      </c>
      <c r="J3124" s="41">
        <f t="shared" si="256"/>
        <v>0</v>
      </c>
      <c r="K3124" s="41" t="str">
        <f t="shared" si="257"/>
        <v>erminée</v>
      </c>
      <c r="L3124" s="41" t="str">
        <f t="shared" si="258"/>
        <v/>
      </c>
    </row>
    <row r="3125" spans="1:12" ht="15.75" thickBot="1" x14ac:dyDescent="0.3">
      <c r="A3125" s="17" t="s">
        <v>1437</v>
      </c>
      <c r="H3125" s="41">
        <f t="shared" si="254"/>
        <v>99</v>
      </c>
      <c r="I3125" s="41" t="str">
        <f t="shared" si="255"/>
        <v>#00000146</v>
      </c>
      <c r="J3125" s="41">
        <f t="shared" si="256"/>
        <v>9</v>
      </c>
      <c r="K3125" s="41" t="str">
        <f t="shared" si="257"/>
        <v xml:space="preserve">‎05‎/‎11‎/‎2015, ‎18‎:‎16‎:‎08 philippe Rousseau philippe.rousseau@actemium.com 1 €35.20 </v>
      </c>
      <c r="L3125" s="41" t="str">
        <f t="shared" si="258"/>
        <v>‎05‎/‎11‎/‎2015</v>
      </c>
    </row>
    <row r="3126" spans="1:12" ht="15.75" thickBot="1" x14ac:dyDescent="0.3">
      <c r="A3126" s="16" t="s">
        <v>621</v>
      </c>
      <c r="H3126" s="41">
        <f t="shared" si="254"/>
        <v>8</v>
      </c>
      <c r="I3126" s="41" t="str">
        <f t="shared" si="255"/>
        <v/>
      </c>
      <c r="J3126" s="41">
        <f t="shared" si="256"/>
        <v>0</v>
      </c>
      <c r="K3126" s="41" t="str">
        <f t="shared" si="257"/>
        <v>erminée</v>
      </c>
      <c r="L3126" s="41" t="str">
        <f t="shared" si="258"/>
        <v/>
      </c>
    </row>
    <row r="3127" spans="1:12" ht="15.75" thickBot="1" x14ac:dyDescent="0.3">
      <c r="A3127" s="17" t="s">
        <v>1438</v>
      </c>
      <c r="H3127" s="41">
        <f t="shared" si="254"/>
        <v>97</v>
      </c>
      <c r="I3127" s="41" t="str">
        <f t="shared" si="255"/>
        <v>#00000143</v>
      </c>
      <c r="J3127" s="41">
        <f t="shared" si="256"/>
        <v>9</v>
      </c>
      <c r="K3127" s="41" t="str">
        <f t="shared" si="257"/>
        <v xml:space="preserve">‎05‎/‎11‎/‎2015, ‎06‎:‎58‎:‎32 Stéphane MIROUZE stephane.mirouze@actemium.com 1 €25.18 </v>
      </c>
      <c r="L3127" s="41" t="str">
        <f t="shared" si="258"/>
        <v>‎05‎/‎11‎/‎2015</v>
      </c>
    </row>
    <row r="3128" spans="1:12" ht="15.75" thickBot="1" x14ac:dyDescent="0.3">
      <c r="A3128" s="16" t="s">
        <v>621</v>
      </c>
      <c r="H3128" s="41">
        <f t="shared" si="254"/>
        <v>8</v>
      </c>
      <c r="I3128" s="41" t="str">
        <f t="shared" si="255"/>
        <v/>
      </c>
      <c r="J3128" s="41">
        <f t="shared" si="256"/>
        <v>0</v>
      </c>
      <c r="K3128" s="41" t="str">
        <f t="shared" si="257"/>
        <v>erminée</v>
      </c>
      <c r="L3128" s="41" t="str">
        <f t="shared" si="258"/>
        <v/>
      </c>
    </row>
    <row r="3129" spans="1:12" ht="15.75" thickBot="1" x14ac:dyDescent="0.3">
      <c r="A3129" s="17" t="s">
        <v>1439</v>
      </c>
      <c r="H3129" s="41">
        <f t="shared" si="254"/>
        <v>96</v>
      </c>
      <c r="I3129" s="41" t="str">
        <f t="shared" si="255"/>
        <v>#00000142</v>
      </c>
      <c r="J3129" s="41">
        <f t="shared" si="256"/>
        <v>9</v>
      </c>
      <c r="K3129" s="41" t="str">
        <f t="shared" si="257"/>
        <v xml:space="preserve">‎03‎/‎11‎/‎2015, ‎11‎:‎58‎:‎13 Julien Charmeteau romain.vergnes@actemium.com 1 €43.52 </v>
      </c>
      <c r="L3129" s="41" t="str">
        <f t="shared" si="258"/>
        <v>‎03‎/‎11‎/‎2015</v>
      </c>
    </row>
    <row r="3130" spans="1:12" ht="15.75" thickBot="1" x14ac:dyDescent="0.3">
      <c r="A3130" s="16" t="s">
        <v>621</v>
      </c>
      <c r="H3130" s="41">
        <f t="shared" si="254"/>
        <v>8</v>
      </c>
      <c r="I3130" s="41" t="str">
        <f t="shared" si="255"/>
        <v/>
      </c>
      <c r="J3130" s="41">
        <f t="shared" si="256"/>
        <v>0</v>
      </c>
      <c r="K3130" s="41" t="str">
        <f t="shared" si="257"/>
        <v>erminée</v>
      </c>
      <c r="L3130" s="41" t="str">
        <f t="shared" si="258"/>
        <v/>
      </c>
    </row>
    <row r="3131" spans="1:12" ht="15.75" thickBot="1" x14ac:dyDescent="0.3">
      <c r="A3131" s="17" t="s">
        <v>1440</v>
      </c>
      <c r="H3131" s="41">
        <f t="shared" si="254"/>
        <v>97</v>
      </c>
      <c r="I3131" s="41" t="str">
        <f t="shared" si="255"/>
        <v>#00000141</v>
      </c>
      <c r="J3131" s="41">
        <f t="shared" si="256"/>
        <v>9</v>
      </c>
      <c r="K3131" s="41" t="str">
        <f t="shared" si="257"/>
        <v xml:space="preserve">‎27‎/‎10‎/‎2015, ‎13‎:‎29‎:‎01 vincent davantes vincent.davantes@actemium.com 4 €87.88 </v>
      </c>
      <c r="L3131" s="41" t="str">
        <f t="shared" si="258"/>
        <v>‎27‎/‎10‎/‎2015</v>
      </c>
    </row>
    <row r="3132" spans="1:12" ht="15.75" thickBot="1" x14ac:dyDescent="0.3">
      <c r="A3132" s="16" t="s">
        <v>621</v>
      </c>
      <c r="H3132" s="41">
        <f t="shared" si="254"/>
        <v>8</v>
      </c>
      <c r="I3132" s="41" t="str">
        <f t="shared" si="255"/>
        <v/>
      </c>
      <c r="J3132" s="41">
        <f t="shared" si="256"/>
        <v>0</v>
      </c>
      <c r="K3132" s="41" t="str">
        <f t="shared" si="257"/>
        <v>erminée</v>
      </c>
      <c r="L3132" s="41" t="str">
        <f t="shared" si="258"/>
        <v/>
      </c>
    </row>
    <row r="3133" spans="1:12" ht="15.75" thickBot="1" x14ac:dyDescent="0.3">
      <c r="A3133" s="17" t="s">
        <v>1441</v>
      </c>
      <c r="H3133" s="41">
        <f t="shared" si="254"/>
        <v>103</v>
      </c>
      <c r="I3133" s="41" t="str">
        <f t="shared" si="255"/>
        <v>#00000140</v>
      </c>
      <c r="J3133" s="41">
        <f t="shared" si="256"/>
        <v>9</v>
      </c>
      <c r="K3133" s="41" t="str">
        <f t="shared" si="257"/>
        <v xml:space="preserve">‎26‎/‎10‎/‎2015, ‎16‎:‎14‎:‎19 AYGOUI AURELIEN aurelien.aygoui.external@airbus.com 3 €107.76 </v>
      </c>
      <c r="L3133" s="41" t="str">
        <f t="shared" si="258"/>
        <v>‎26‎/‎10‎/‎2015</v>
      </c>
    </row>
    <row r="3134" spans="1:12" ht="15.75" thickBot="1" x14ac:dyDescent="0.3">
      <c r="A3134" s="16" t="s">
        <v>621</v>
      </c>
      <c r="H3134" s="41">
        <f t="shared" si="254"/>
        <v>8</v>
      </c>
      <c r="I3134" s="41" t="str">
        <f t="shared" si="255"/>
        <v/>
      </c>
      <c r="J3134" s="41">
        <f t="shared" si="256"/>
        <v>0</v>
      </c>
      <c r="K3134" s="41" t="str">
        <f t="shared" si="257"/>
        <v>erminée</v>
      </c>
      <c r="L3134" s="41" t="str">
        <f t="shared" si="258"/>
        <v/>
      </c>
    </row>
    <row r="3135" spans="1:12" ht="15.75" thickBot="1" x14ac:dyDescent="0.3">
      <c r="A3135" s="17" t="s">
        <v>1442</v>
      </c>
      <c r="H3135" s="41">
        <f t="shared" si="254"/>
        <v>94</v>
      </c>
      <c r="I3135" s="41" t="str">
        <f t="shared" si="255"/>
        <v>#00000139</v>
      </c>
      <c r="J3135" s="41">
        <f t="shared" si="256"/>
        <v>9</v>
      </c>
      <c r="K3135" s="41" t="str">
        <f t="shared" si="257"/>
        <v xml:space="preserve">‎21‎/‎10‎/‎2015, ‎17‎:‎17‎:‎42 Cédric REIXACH cedric.reixach@actemium.com 3 €104.30 </v>
      </c>
      <c r="L3135" s="41" t="str">
        <f t="shared" si="258"/>
        <v>‎21‎/‎10‎/‎2015</v>
      </c>
    </row>
    <row r="3136" spans="1:12" ht="15.75" thickBot="1" x14ac:dyDescent="0.3">
      <c r="A3136" s="16" t="s">
        <v>621</v>
      </c>
      <c r="H3136" s="41">
        <f t="shared" si="254"/>
        <v>8</v>
      </c>
      <c r="I3136" s="41" t="str">
        <f t="shared" si="255"/>
        <v/>
      </c>
      <c r="J3136" s="41">
        <f t="shared" si="256"/>
        <v>0</v>
      </c>
      <c r="K3136" s="41" t="str">
        <f t="shared" si="257"/>
        <v>erminée</v>
      </c>
      <c r="L3136" s="41" t="str">
        <f t="shared" si="258"/>
        <v/>
      </c>
    </row>
    <row r="3137" spans="1:12" ht="15.75" thickBot="1" x14ac:dyDescent="0.3">
      <c r="A3137" s="17" t="s">
        <v>1443</v>
      </c>
      <c r="H3137" s="41">
        <f t="shared" si="254"/>
        <v>90</v>
      </c>
      <c r="I3137" s="41" t="str">
        <f t="shared" si="255"/>
        <v>#00000137</v>
      </c>
      <c r="J3137" s="41">
        <f t="shared" si="256"/>
        <v>9</v>
      </c>
      <c r="K3137" s="41" t="str">
        <f t="shared" si="257"/>
        <v xml:space="preserve">‎21‎/‎10‎/‎2015, ‎15‎:‎13‎:‎20 KARINE BEDON karine.bedon@actemium.com 3 €151.98 </v>
      </c>
      <c r="L3137" s="41" t="str">
        <f t="shared" si="258"/>
        <v>‎21‎/‎10‎/‎2015</v>
      </c>
    </row>
    <row r="3138" spans="1:12" ht="15.75" thickBot="1" x14ac:dyDescent="0.3">
      <c r="A3138" s="16" t="s">
        <v>621</v>
      </c>
      <c r="H3138" s="41">
        <f t="shared" si="254"/>
        <v>8</v>
      </c>
      <c r="I3138" s="41" t="str">
        <f t="shared" si="255"/>
        <v/>
      </c>
      <c r="J3138" s="41">
        <f t="shared" si="256"/>
        <v>0</v>
      </c>
      <c r="K3138" s="41" t="str">
        <f t="shared" si="257"/>
        <v>erminée</v>
      </c>
      <c r="L3138" s="41" t="str">
        <f t="shared" si="258"/>
        <v/>
      </c>
    </row>
    <row r="3139" spans="1:12" ht="15.75" thickBot="1" x14ac:dyDescent="0.3">
      <c r="A3139" s="17" t="s">
        <v>1444</v>
      </c>
      <c r="H3139" s="41">
        <f t="shared" si="254"/>
        <v>93</v>
      </c>
      <c r="I3139" s="41" t="str">
        <f t="shared" si="255"/>
        <v>#00000136</v>
      </c>
      <c r="J3139" s="41">
        <f t="shared" si="256"/>
        <v>9</v>
      </c>
      <c r="K3139" s="41" t="str">
        <f t="shared" si="257"/>
        <v xml:space="preserve">‎21‎/‎10‎/‎2015, ‎15‎:‎11‎:‎44 karine bedon karine.bedon@actemium.com 18 €1,613.62 </v>
      </c>
      <c r="L3139" s="41" t="str">
        <f t="shared" si="258"/>
        <v>‎21‎/‎10‎/‎2015</v>
      </c>
    </row>
    <row r="3140" spans="1:12" ht="15.75" thickBot="1" x14ac:dyDescent="0.3">
      <c r="A3140" s="16" t="s">
        <v>621</v>
      </c>
      <c r="H3140" s="41">
        <f t="shared" si="254"/>
        <v>8</v>
      </c>
      <c r="I3140" s="41" t="str">
        <f t="shared" si="255"/>
        <v/>
      </c>
      <c r="J3140" s="41">
        <f t="shared" si="256"/>
        <v>0</v>
      </c>
      <c r="K3140" s="41" t="str">
        <f t="shared" si="257"/>
        <v>erminée</v>
      </c>
      <c r="L3140" s="41" t="str">
        <f t="shared" si="258"/>
        <v/>
      </c>
    </row>
    <row r="3141" spans="1:12" ht="15.75" thickBot="1" x14ac:dyDescent="0.3">
      <c r="A3141" s="17" t="s">
        <v>1445</v>
      </c>
      <c r="H3141" s="41">
        <f t="shared" si="254"/>
        <v>97</v>
      </c>
      <c r="I3141" s="41" t="str">
        <f t="shared" si="255"/>
        <v>#00000135</v>
      </c>
      <c r="J3141" s="41">
        <f t="shared" si="256"/>
        <v>9</v>
      </c>
      <c r="K3141" s="41" t="str">
        <f t="shared" si="257"/>
        <v xml:space="preserve">‎21‎/‎10‎/‎2015, ‎10‎:‎16‎:‎20 vincent davantes vincent.davantes@actemium.com 2 €43.94 </v>
      </c>
      <c r="L3141" s="41" t="str">
        <f t="shared" si="258"/>
        <v>‎21‎/‎10‎/‎2015</v>
      </c>
    </row>
    <row r="3142" spans="1:12" ht="15.75" thickBot="1" x14ac:dyDescent="0.3">
      <c r="A3142" s="16" t="s">
        <v>621</v>
      </c>
      <c r="H3142" s="41">
        <f t="shared" si="254"/>
        <v>8</v>
      </c>
      <c r="I3142" s="41" t="str">
        <f t="shared" si="255"/>
        <v/>
      </c>
      <c r="J3142" s="41">
        <f t="shared" si="256"/>
        <v>0</v>
      </c>
      <c r="K3142" s="41" t="str">
        <f t="shared" si="257"/>
        <v>erminée</v>
      </c>
      <c r="L3142" s="41" t="str">
        <f t="shared" si="258"/>
        <v/>
      </c>
    </row>
    <row r="3143" spans="1:12" ht="15.75" thickBot="1" x14ac:dyDescent="0.3">
      <c r="A3143" s="17" t="s">
        <v>1446</v>
      </c>
      <c r="H3143" s="41">
        <f t="shared" si="254"/>
        <v>92</v>
      </c>
      <c r="I3143" s="41" t="str">
        <f t="shared" si="255"/>
        <v>#00000134</v>
      </c>
      <c r="J3143" s="41">
        <f t="shared" si="256"/>
        <v>9</v>
      </c>
      <c r="K3143" s="41" t="str">
        <f t="shared" si="257"/>
        <v xml:space="preserve">‎20‎/‎10‎/‎2015, ‎14‎:‎05‎:‎35 Vincent PASCAL vincent.pascal@actemium.com 5 €0.00 </v>
      </c>
      <c r="L3143" s="41" t="str">
        <f t="shared" si="258"/>
        <v>‎20‎/‎10‎/‎2015</v>
      </c>
    </row>
    <row r="3144" spans="1:12" ht="15.75" thickBot="1" x14ac:dyDescent="0.3">
      <c r="A3144" s="16" t="s">
        <v>621</v>
      </c>
      <c r="H3144" s="41">
        <f t="shared" si="254"/>
        <v>8</v>
      </c>
      <c r="I3144" s="41" t="str">
        <f t="shared" si="255"/>
        <v/>
      </c>
      <c r="J3144" s="41">
        <f t="shared" si="256"/>
        <v>0</v>
      </c>
      <c r="K3144" s="41" t="str">
        <f t="shared" si="257"/>
        <v>erminée</v>
      </c>
      <c r="L3144" s="41" t="str">
        <f t="shared" si="258"/>
        <v/>
      </c>
    </row>
    <row r="3145" spans="1:12" ht="15.75" thickBot="1" x14ac:dyDescent="0.3">
      <c r="A3145" s="17" t="s">
        <v>1447</v>
      </c>
      <c r="H3145" s="41">
        <f t="shared" si="254"/>
        <v>94</v>
      </c>
      <c r="I3145" s="41" t="str">
        <f t="shared" si="255"/>
        <v>#00000132</v>
      </c>
      <c r="J3145" s="41">
        <f t="shared" si="256"/>
        <v>9</v>
      </c>
      <c r="K3145" s="41" t="str">
        <f t="shared" si="257"/>
        <v xml:space="preserve">‎20‎/‎10‎/‎2015, ‎12‎:‎40‎:‎18 Vincent PASCAL vincent.pascal@actemium.com 6 €215.20 </v>
      </c>
      <c r="L3145" s="41" t="str">
        <f t="shared" si="258"/>
        <v>‎20‎/‎10‎/‎2015</v>
      </c>
    </row>
    <row r="3146" spans="1:12" ht="15.75" thickBot="1" x14ac:dyDescent="0.3">
      <c r="A3146" s="16" t="s">
        <v>621</v>
      </c>
      <c r="H3146" s="41">
        <f t="shared" si="254"/>
        <v>8</v>
      </c>
      <c r="I3146" s="41" t="str">
        <f t="shared" si="255"/>
        <v/>
      </c>
      <c r="J3146" s="41">
        <f t="shared" si="256"/>
        <v>0</v>
      </c>
      <c r="K3146" s="41" t="str">
        <f t="shared" si="257"/>
        <v>erminée</v>
      </c>
      <c r="L3146" s="41" t="str">
        <f t="shared" si="258"/>
        <v/>
      </c>
    </row>
    <row r="3147" spans="1:12" ht="15.75" thickBot="1" x14ac:dyDescent="0.3">
      <c r="A3147" s="17" t="s">
        <v>1448</v>
      </c>
      <c r="H3147" s="41">
        <f t="shared" si="254"/>
        <v>93</v>
      </c>
      <c r="I3147" s="41" t="str">
        <f t="shared" si="255"/>
        <v>#00000131</v>
      </c>
      <c r="J3147" s="41">
        <f t="shared" si="256"/>
        <v>9</v>
      </c>
      <c r="K3147" s="41" t="str">
        <f t="shared" si="257"/>
        <v xml:space="preserve">‎16‎/‎10‎/‎2015, ‎08‎:‎40‎:‎17 Céline Laville celine.laville@actemium.com 2 €12.60 </v>
      </c>
      <c r="L3147" s="41" t="str">
        <f t="shared" si="258"/>
        <v>‎16‎/‎10‎/‎2015</v>
      </c>
    </row>
    <row r="3148" spans="1:12" ht="15.75" thickBot="1" x14ac:dyDescent="0.3">
      <c r="A3148" s="16" t="s">
        <v>621</v>
      </c>
      <c r="H3148" s="41">
        <f t="shared" si="254"/>
        <v>8</v>
      </c>
      <c r="I3148" s="41" t="str">
        <f t="shared" si="255"/>
        <v/>
      </c>
      <c r="J3148" s="41">
        <f t="shared" si="256"/>
        <v>0</v>
      </c>
      <c r="K3148" s="41" t="str">
        <f t="shared" si="257"/>
        <v>erminée</v>
      </c>
      <c r="L3148" s="41" t="str">
        <f t="shared" si="258"/>
        <v/>
      </c>
    </row>
    <row r="3149" spans="1:12" ht="15.75" thickBot="1" x14ac:dyDescent="0.3">
      <c r="A3149" s="17" t="s">
        <v>1449</v>
      </c>
      <c r="H3149" s="41">
        <f t="shared" si="254"/>
        <v>92</v>
      </c>
      <c r="I3149" s="41" t="str">
        <f t="shared" si="255"/>
        <v>#00000129</v>
      </c>
      <c r="J3149" s="41">
        <f t="shared" si="256"/>
        <v>9</v>
      </c>
      <c r="K3149" s="41" t="str">
        <f t="shared" si="257"/>
        <v xml:space="preserve">‎15‎/‎10‎/‎2015, ‎18‎:‎10‎:‎31 Vincent PASCAL vincent.pascal@actemium.com 1 €0.00 </v>
      </c>
      <c r="L3149" s="41" t="str">
        <f t="shared" si="258"/>
        <v>‎15‎/‎10‎/‎2015</v>
      </c>
    </row>
    <row r="3150" spans="1:12" ht="15.75" thickBot="1" x14ac:dyDescent="0.3">
      <c r="A3150" s="16" t="s">
        <v>621</v>
      </c>
      <c r="H3150" s="41">
        <f t="shared" si="254"/>
        <v>8</v>
      </c>
      <c r="I3150" s="41" t="str">
        <f t="shared" si="255"/>
        <v/>
      </c>
      <c r="J3150" s="41">
        <f t="shared" si="256"/>
        <v>0</v>
      </c>
      <c r="K3150" s="41" t="str">
        <f t="shared" si="257"/>
        <v>erminée</v>
      </c>
      <c r="L3150" s="41" t="str">
        <f t="shared" si="258"/>
        <v/>
      </c>
    </row>
    <row r="3151" spans="1:12" ht="15.75" thickBot="1" x14ac:dyDescent="0.3">
      <c r="A3151" s="17" t="s">
        <v>1450</v>
      </c>
      <c r="H3151" s="41">
        <f t="shared" si="254"/>
        <v>100</v>
      </c>
      <c r="I3151" s="41" t="str">
        <f t="shared" si="255"/>
        <v>#00000128</v>
      </c>
      <c r="J3151" s="41">
        <f t="shared" si="256"/>
        <v>9</v>
      </c>
      <c r="K3151" s="41" t="str">
        <f t="shared" si="257"/>
        <v xml:space="preserve">‎15‎/‎10‎/‎2015, ‎10‎:‎15‎:‎18 vincent davantes vincent.davantes@actemium.com 8 €1,172.52 </v>
      </c>
      <c r="L3151" s="41" t="str">
        <f t="shared" si="258"/>
        <v>‎15‎/‎10‎/‎2015</v>
      </c>
    </row>
    <row r="3152" spans="1:12" ht="15.75" thickBot="1" x14ac:dyDescent="0.3">
      <c r="A3152" s="16" t="s">
        <v>621</v>
      </c>
      <c r="H3152" s="41">
        <f t="shared" si="254"/>
        <v>8</v>
      </c>
      <c r="I3152" s="41" t="str">
        <f t="shared" si="255"/>
        <v/>
      </c>
      <c r="J3152" s="41">
        <f t="shared" si="256"/>
        <v>0</v>
      </c>
      <c r="K3152" s="41" t="str">
        <f t="shared" si="257"/>
        <v>erminée</v>
      </c>
      <c r="L3152" s="41" t="str">
        <f t="shared" si="258"/>
        <v/>
      </c>
    </row>
    <row r="3153" spans="1:12" ht="15.75" thickBot="1" x14ac:dyDescent="0.3">
      <c r="A3153" s="17" t="s">
        <v>1451</v>
      </c>
      <c r="H3153" s="41">
        <f t="shared" si="254"/>
        <v>92</v>
      </c>
      <c r="I3153" s="41" t="str">
        <f t="shared" si="255"/>
        <v>#00000126</v>
      </c>
      <c r="J3153" s="41">
        <f t="shared" si="256"/>
        <v>9</v>
      </c>
      <c r="K3153" s="41" t="str">
        <f t="shared" si="257"/>
        <v xml:space="preserve">‎14‎/‎10‎/‎2015, ‎09‎:‎21‎:‎36 Mathias hereau mathias.hereau@actemium.com 3 €0.00 </v>
      </c>
      <c r="L3153" s="41" t="str">
        <f t="shared" si="258"/>
        <v>‎14‎/‎10‎/‎2015</v>
      </c>
    </row>
    <row r="3154" spans="1:12" ht="15.75" thickBot="1" x14ac:dyDescent="0.3">
      <c r="A3154" s="16" t="s">
        <v>621</v>
      </c>
      <c r="H3154" s="41">
        <f t="shared" si="254"/>
        <v>8</v>
      </c>
      <c r="I3154" s="41" t="str">
        <f t="shared" si="255"/>
        <v/>
      </c>
      <c r="J3154" s="41">
        <f t="shared" si="256"/>
        <v>0</v>
      </c>
      <c r="K3154" s="41" t="str">
        <f t="shared" si="257"/>
        <v>erminée</v>
      </c>
      <c r="L3154" s="41" t="str">
        <f t="shared" si="258"/>
        <v/>
      </c>
    </row>
    <row r="3155" spans="1:12" ht="15.75" thickBot="1" x14ac:dyDescent="0.3">
      <c r="A3155" s="17" t="s">
        <v>1452</v>
      </c>
      <c r="H3155" s="41">
        <f t="shared" si="254"/>
        <v>91</v>
      </c>
      <c r="I3155" s="41" t="str">
        <f t="shared" si="255"/>
        <v>#00000125</v>
      </c>
      <c r="J3155" s="41">
        <f t="shared" si="256"/>
        <v>9</v>
      </c>
      <c r="K3155" s="41" t="str">
        <f t="shared" si="257"/>
        <v xml:space="preserve">‎13‎/‎10‎/‎2015, ‎09‎:‎55‎:‎32 Jean Luc CEBE jean-luc.cebe@actemium.com 2 €89.04 </v>
      </c>
      <c r="L3155" s="41" t="str">
        <f t="shared" si="258"/>
        <v>‎13‎/‎10‎/‎2015</v>
      </c>
    </row>
    <row r="3156" spans="1:12" ht="15.75" thickBot="1" x14ac:dyDescent="0.3">
      <c r="A3156" s="16" t="s">
        <v>621</v>
      </c>
      <c r="H3156" s="41">
        <f t="shared" si="254"/>
        <v>8</v>
      </c>
      <c r="I3156" s="41" t="str">
        <f t="shared" si="255"/>
        <v/>
      </c>
      <c r="J3156" s="41">
        <f t="shared" si="256"/>
        <v>0</v>
      </c>
      <c r="K3156" s="41" t="str">
        <f t="shared" si="257"/>
        <v>erminée</v>
      </c>
      <c r="L3156" s="41" t="str">
        <f t="shared" si="258"/>
        <v/>
      </c>
    </row>
    <row r="3157" spans="1:12" ht="15.75" thickBot="1" x14ac:dyDescent="0.3">
      <c r="A3157" s="17" t="s">
        <v>1453</v>
      </c>
      <c r="H3157" s="41">
        <f t="shared" si="254"/>
        <v>97</v>
      </c>
      <c r="I3157" s="41" t="str">
        <f t="shared" si="255"/>
        <v>#00000124</v>
      </c>
      <c r="J3157" s="41">
        <f t="shared" si="256"/>
        <v>9</v>
      </c>
      <c r="K3157" s="41" t="str">
        <f t="shared" si="257"/>
        <v xml:space="preserve">‎13‎/‎10‎/‎2015, ‎09‎:‎50‎:‎26 vincent davantes vincent.davantes@actemium.com 2 €48.20 </v>
      </c>
      <c r="L3157" s="41" t="str">
        <f t="shared" si="258"/>
        <v>‎13‎/‎10‎/‎2015</v>
      </c>
    </row>
    <row r="3158" spans="1:12" ht="15.75" thickBot="1" x14ac:dyDescent="0.3">
      <c r="A3158" s="16" t="s">
        <v>621</v>
      </c>
      <c r="H3158" s="41">
        <f t="shared" si="254"/>
        <v>8</v>
      </c>
      <c r="I3158" s="41" t="str">
        <f t="shared" si="255"/>
        <v/>
      </c>
      <c r="J3158" s="41">
        <f t="shared" si="256"/>
        <v>0</v>
      </c>
      <c r="K3158" s="41" t="str">
        <f t="shared" si="257"/>
        <v>erminée</v>
      </c>
      <c r="L3158" s="41" t="str">
        <f t="shared" si="258"/>
        <v/>
      </c>
    </row>
    <row r="3159" spans="1:12" ht="15.75" thickBot="1" x14ac:dyDescent="0.3">
      <c r="A3159" s="17" t="s">
        <v>1454</v>
      </c>
      <c r="H3159" s="41">
        <f t="shared" si="254"/>
        <v>94</v>
      </c>
      <c r="I3159" s="41" t="str">
        <f t="shared" si="255"/>
        <v>#00000123</v>
      </c>
      <c r="J3159" s="41">
        <f t="shared" si="256"/>
        <v>9</v>
      </c>
      <c r="K3159" s="41" t="str">
        <f t="shared" si="257"/>
        <v xml:space="preserve">‎12‎/‎10‎/‎2015, ‎17‎:‎48‎:‎15 Vincent PASCAL vincent.pascal@actemium.com 2 €133.56 </v>
      </c>
      <c r="L3159" s="41" t="str">
        <f t="shared" si="258"/>
        <v>‎12‎/‎10‎/‎2015</v>
      </c>
    </row>
    <row r="3160" spans="1:12" ht="15.75" thickBot="1" x14ac:dyDescent="0.3">
      <c r="A3160" s="16" t="s">
        <v>621</v>
      </c>
      <c r="H3160" s="41">
        <f t="shared" si="254"/>
        <v>8</v>
      </c>
      <c r="I3160" s="41" t="str">
        <f t="shared" si="255"/>
        <v/>
      </c>
      <c r="J3160" s="41">
        <f t="shared" si="256"/>
        <v>0</v>
      </c>
      <c r="K3160" s="41" t="str">
        <f t="shared" si="257"/>
        <v>erminée</v>
      </c>
      <c r="L3160" s="41" t="str">
        <f t="shared" si="258"/>
        <v/>
      </c>
    </row>
    <row r="3161" spans="1:12" ht="15.75" thickBot="1" x14ac:dyDescent="0.3">
      <c r="A3161" s="17" t="s">
        <v>1455</v>
      </c>
      <c r="H3161" s="41">
        <f t="shared" si="254"/>
        <v>94</v>
      </c>
      <c r="I3161" s="41" t="str">
        <f t="shared" si="255"/>
        <v>#00000122</v>
      </c>
      <c r="J3161" s="41">
        <f t="shared" si="256"/>
        <v>9</v>
      </c>
      <c r="K3161" s="41" t="str">
        <f t="shared" si="257"/>
        <v xml:space="preserve">‎12‎/‎10‎/‎2015, ‎15‎:‎20‎:‎17 mathias hereau mathias.hereau@actemium.com 4 €109.66 </v>
      </c>
      <c r="L3161" s="41" t="str">
        <f t="shared" si="258"/>
        <v>‎12‎/‎10‎/‎2015</v>
      </c>
    </row>
    <row r="3162" spans="1:12" ht="15.75" thickBot="1" x14ac:dyDescent="0.3">
      <c r="A3162" s="16" t="s">
        <v>621</v>
      </c>
      <c r="H3162" s="41">
        <f t="shared" si="254"/>
        <v>8</v>
      </c>
      <c r="I3162" s="41" t="str">
        <f t="shared" si="255"/>
        <v/>
      </c>
      <c r="J3162" s="41">
        <f t="shared" si="256"/>
        <v>0</v>
      </c>
      <c r="K3162" s="41" t="str">
        <f t="shared" si="257"/>
        <v>erminée</v>
      </c>
      <c r="L3162" s="41" t="str">
        <f t="shared" si="258"/>
        <v/>
      </c>
    </row>
    <row r="3163" spans="1:12" ht="15.75" thickBot="1" x14ac:dyDescent="0.3">
      <c r="A3163" s="17" t="s">
        <v>1456</v>
      </c>
      <c r="H3163" s="41">
        <f t="shared" si="254"/>
        <v>98</v>
      </c>
      <c r="I3163" s="41" t="str">
        <f t="shared" si="255"/>
        <v>#00000121</v>
      </c>
      <c r="J3163" s="41">
        <f t="shared" si="256"/>
        <v>9</v>
      </c>
      <c r="K3163" s="41" t="str">
        <f t="shared" si="257"/>
        <v xml:space="preserve">‎08‎/‎10‎/‎2015, ‎08‎:‎32‎:‎01 lelia boscolo lelia.boscolo.external@airbus.com 1 €37.00 </v>
      </c>
      <c r="L3163" s="41" t="str">
        <f t="shared" si="258"/>
        <v>‎08‎/‎10‎/‎2015</v>
      </c>
    </row>
    <row r="3164" spans="1:12" ht="15.75" thickBot="1" x14ac:dyDescent="0.3">
      <c r="A3164" s="16" t="s">
        <v>621</v>
      </c>
      <c r="H3164" s="41">
        <f t="shared" ref="H3164:H3227" si="259">LEN(A3164)</f>
        <v>8</v>
      </c>
      <c r="I3164" s="41" t="str">
        <f t="shared" ref="I3164:I3227" si="260">IFERROR(MID(A3164,1,FIND(" ",A3164,1)-1),"")</f>
        <v/>
      </c>
      <c r="J3164" s="41">
        <f t="shared" ref="J3164:J3227" si="261">LEN(I3164)</f>
        <v>0</v>
      </c>
      <c r="K3164" s="41" t="str">
        <f t="shared" ref="K3164:K3227" si="262">RIGHT(A3164,H3164-J3164-1)</f>
        <v>erminée</v>
      </c>
      <c r="L3164" s="41" t="str">
        <f t="shared" ref="L3164:L3227" si="263">IFERROR(MID(K3164,1,FIND(",",K3164,1)-1),"")</f>
        <v/>
      </c>
    </row>
    <row r="3165" spans="1:12" ht="15.75" thickBot="1" x14ac:dyDescent="0.3">
      <c r="A3165" s="17" t="s">
        <v>1457</v>
      </c>
      <c r="H3165" s="41">
        <f t="shared" si="259"/>
        <v>93</v>
      </c>
      <c r="I3165" s="41" t="str">
        <f t="shared" si="260"/>
        <v>#00000120</v>
      </c>
      <c r="J3165" s="41">
        <f t="shared" si="261"/>
        <v>9</v>
      </c>
      <c r="K3165" s="41" t="str">
        <f t="shared" si="262"/>
        <v xml:space="preserve">‎07‎/‎10‎/‎2015, ‎11‎:‎26‎:‎47 Vincent PASCAL vincent.pascal@actemium.com 1 €34.50 </v>
      </c>
      <c r="L3165" s="41" t="str">
        <f t="shared" si="263"/>
        <v>‎07‎/‎10‎/‎2015</v>
      </c>
    </row>
    <row r="3166" spans="1:12" ht="15.75" thickBot="1" x14ac:dyDescent="0.3">
      <c r="A3166" s="16" t="s">
        <v>621</v>
      </c>
      <c r="H3166" s="41">
        <f t="shared" si="259"/>
        <v>8</v>
      </c>
      <c r="I3166" s="41" t="str">
        <f t="shared" si="260"/>
        <v/>
      </c>
      <c r="J3166" s="41">
        <f t="shared" si="261"/>
        <v>0</v>
      </c>
      <c r="K3166" s="41" t="str">
        <f t="shared" si="262"/>
        <v>erminée</v>
      </c>
      <c r="L3166" s="41" t="str">
        <f t="shared" si="263"/>
        <v/>
      </c>
    </row>
    <row r="3167" spans="1:12" ht="15.75" thickBot="1" x14ac:dyDescent="0.3">
      <c r="A3167" s="17" t="s">
        <v>1458</v>
      </c>
      <c r="H3167" s="41">
        <f t="shared" si="259"/>
        <v>97</v>
      </c>
      <c r="I3167" s="41" t="str">
        <f t="shared" si="260"/>
        <v>#00000119</v>
      </c>
      <c r="J3167" s="41">
        <f t="shared" si="261"/>
        <v>9</v>
      </c>
      <c r="K3167" s="41" t="str">
        <f t="shared" si="262"/>
        <v xml:space="preserve">‎07‎/‎10‎/‎2015, ‎10‎:‎43‎:‎05 william stephens william.stephens@cegelec.com 2 €952.88 </v>
      </c>
      <c r="L3167" s="41" t="str">
        <f t="shared" si="263"/>
        <v>‎07‎/‎10‎/‎2015</v>
      </c>
    </row>
    <row r="3168" spans="1:12" ht="15.75" thickBot="1" x14ac:dyDescent="0.3">
      <c r="A3168" s="16" t="s">
        <v>621</v>
      </c>
      <c r="H3168" s="41">
        <f t="shared" si="259"/>
        <v>8</v>
      </c>
      <c r="I3168" s="41" t="str">
        <f t="shared" si="260"/>
        <v/>
      </c>
      <c r="J3168" s="41">
        <f t="shared" si="261"/>
        <v>0</v>
      </c>
      <c r="K3168" s="41" t="str">
        <f t="shared" si="262"/>
        <v>erminée</v>
      </c>
      <c r="L3168" s="41" t="str">
        <f t="shared" si="263"/>
        <v/>
      </c>
    </row>
    <row r="3169" spans="1:12" ht="15.75" thickBot="1" x14ac:dyDescent="0.3">
      <c r="A3169" s="17" t="s">
        <v>1459</v>
      </c>
      <c r="H3169" s="41">
        <f t="shared" si="259"/>
        <v>97</v>
      </c>
      <c r="I3169" s="41" t="str">
        <f t="shared" si="260"/>
        <v>#00000117</v>
      </c>
      <c r="J3169" s="41">
        <f t="shared" si="261"/>
        <v>9</v>
      </c>
      <c r="K3169" s="41" t="str">
        <f t="shared" si="262"/>
        <v xml:space="preserve">‎06‎/‎10‎/‎2015, ‎16‎:‎36‎:‎26 vincent davantes vincent.davantes@actemium.com 1 €39.68 </v>
      </c>
      <c r="L3169" s="41" t="str">
        <f t="shared" si="263"/>
        <v>‎06‎/‎10‎/‎2015</v>
      </c>
    </row>
    <row r="3170" spans="1:12" ht="15.75" thickBot="1" x14ac:dyDescent="0.3">
      <c r="A3170" s="16" t="s">
        <v>621</v>
      </c>
      <c r="H3170" s="41">
        <f t="shared" si="259"/>
        <v>8</v>
      </c>
      <c r="I3170" s="41" t="str">
        <f t="shared" si="260"/>
        <v/>
      </c>
      <c r="J3170" s="41">
        <f t="shared" si="261"/>
        <v>0</v>
      </c>
      <c r="K3170" s="41" t="str">
        <f t="shared" si="262"/>
        <v>erminée</v>
      </c>
      <c r="L3170" s="41" t="str">
        <f t="shared" si="263"/>
        <v/>
      </c>
    </row>
    <row r="3171" spans="1:12" ht="15.75" thickBot="1" x14ac:dyDescent="0.3">
      <c r="A3171" s="17" t="s">
        <v>1460</v>
      </c>
      <c r="H3171" s="41">
        <f t="shared" si="259"/>
        <v>98</v>
      </c>
      <c r="I3171" s="41" t="str">
        <f t="shared" si="260"/>
        <v>#00000116</v>
      </c>
      <c r="J3171" s="41">
        <f t="shared" si="261"/>
        <v>9</v>
      </c>
      <c r="K3171" s="41" t="str">
        <f t="shared" si="262"/>
        <v xml:space="preserve">‎05‎/‎10‎/‎2015, ‎15‎:‎55‎:‎54 lelia boscolo lelia.boscolo.external@airbus.com 2 €37.00 </v>
      </c>
      <c r="L3171" s="41" t="str">
        <f t="shared" si="263"/>
        <v>‎05‎/‎10‎/‎2015</v>
      </c>
    </row>
    <row r="3172" spans="1:12" ht="15.75" thickBot="1" x14ac:dyDescent="0.3">
      <c r="A3172" s="16" t="s">
        <v>621</v>
      </c>
      <c r="H3172" s="41">
        <f t="shared" si="259"/>
        <v>8</v>
      </c>
      <c r="I3172" s="41" t="str">
        <f t="shared" si="260"/>
        <v/>
      </c>
      <c r="J3172" s="41">
        <f t="shared" si="261"/>
        <v>0</v>
      </c>
      <c r="K3172" s="41" t="str">
        <f t="shared" si="262"/>
        <v>erminée</v>
      </c>
      <c r="L3172" s="41" t="str">
        <f t="shared" si="263"/>
        <v/>
      </c>
    </row>
    <row r="3173" spans="1:12" ht="15.75" thickBot="1" x14ac:dyDescent="0.3">
      <c r="A3173" s="17" t="s">
        <v>1461</v>
      </c>
      <c r="H3173" s="41">
        <f t="shared" si="259"/>
        <v>90</v>
      </c>
      <c r="I3173" s="41" t="str">
        <f t="shared" si="260"/>
        <v>#00000115</v>
      </c>
      <c r="J3173" s="41">
        <f t="shared" si="261"/>
        <v>9</v>
      </c>
      <c r="K3173" s="41" t="str">
        <f t="shared" si="262"/>
        <v xml:space="preserve">‎05‎/‎10‎/‎2015, ‎11‎:‎34‎:‎34 pascal garcia pascal.garcia@pioneer.com 3 €74.20 </v>
      </c>
      <c r="L3173" s="41" t="str">
        <f t="shared" si="263"/>
        <v>‎05‎/‎10‎/‎2015</v>
      </c>
    </row>
    <row r="3174" spans="1:12" ht="15.75" thickBot="1" x14ac:dyDescent="0.3">
      <c r="A3174" s="16" t="s">
        <v>621</v>
      </c>
      <c r="H3174" s="41">
        <f t="shared" si="259"/>
        <v>8</v>
      </c>
      <c r="I3174" s="41" t="str">
        <f t="shared" si="260"/>
        <v/>
      </c>
      <c r="J3174" s="41">
        <f t="shared" si="261"/>
        <v>0</v>
      </c>
      <c r="K3174" s="41" t="str">
        <f t="shared" si="262"/>
        <v>erminée</v>
      </c>
      <c r="L3174" s="41" t="str">
        <f t="shared" si="263"/>
        <v/>
      </c>
    </row>
    <row r="3175" spans="1:12" ht="15.75" thickBot="1" x14ac:dyDescent="0.3">
      <c r="A3175" s="17" t="s">
        <v>1462</v>
      </c>
      <c r="H3175" s="41">
        <f t="shared" si="259"/>
        <v>99</v>
      </c>
      <c r="I3175" s="41" t="str">
        <f t="shared" si="260"/>
        <v>#00000114</v>
      </c>
      <c r="J3175" s="41">
        <f t="shared" si="261"/>
        <v>9</v>
      </c>
      <c r="K3175" s="41" t="str">
        <f t="shared" si="262"/>
        <v xml:space="preserve">‎05‎/‎10‎/‎2015, ‎08‎:‎07‎:‎21 mathieu cantonnet mathieu.cantonnet@actemium.com 2 €13.50 </v>
      </c>
      <c r="L3175" s="41" t="str">
        <f t="shared" si="263"/>
        <v>‎05‎/‎10‎/‎2015</v>
      </c>
    </row>
    <row r="3176" spans="1:12" ht="15.75" thickBot="1" x14ac:dyDescent="0.3">
      <c r="A3176" s="16" t="s">
        <v>621</v>
      </c>
      <c r="H3176" s="41">
        <f t="shared" si="259"/>
        <v>8</v>
      </c>
      <c r="I3176" s="41" t="str">
        <f t="shared" si="260"/>
        <v/>
      </c>
      <c r="J3176" s="41">
        <f t="shared" si="261"/>
        <v>0</v>
      </c>
      <c r="K3176" s="41" t="str">
        <f t="shared" si="262"/>
        <v>erminée</v>
      </c>
      <c r="L3176" s="41" t="str">
        <f t="shared" si="263"/>
        <v/>
      </c>
    </row>
    <row r="3177" spans="1:12" ht="15.75" thickBot="1" x14ac:dyDescent="0.3">
      <c r="A3177" s="17" t="s">
        <v>1463</v>
      </c>
      <c r="H3177" s="41">
        <f t="shared" si="259"/>
        <v>98</v>
      </c>
      <c r="I3177" s="41" t="str">
        <f t="shared" si="260"/>
        <v>#00000113</v>
      </c>
      <c r="J3177" s="41">
        <f t="shared" si="261"/>
        <v>9</v>
      </c>
      <c r="K3177" s="41" t="str">
        <f t="shared" si="262"/>
        <v xml:space="preserve">‎02‎/‎10‎/‎2015, ‎10‎:‎33‎:‎10 lelia boscolo lelia.boscolo.external@airbus.com 1 €43.52 </v>
      </c>
      <c r="L3177" s="41" t="str">
        <f t="shared" si="263"/>
        <v>‎02‎/‎10‎/‎2015</v>
      </c>
    </row>
    <row r="3178" spans="1:12" ht="15.75" thickBot="1" x14ac:dyDescent="0.3">
      <c r="A3178" s="16" t="s">
        <v>621</v>
      </c>
      <c r="H3178" s="41">
        <f t="shared" si="259"/>
        <v>8</v>
      </c>
      <c r="I3178" s="41" t="str">
        <f t="shared" si="260"/>
        <v/>
      </c>
      <c r="J3178" s="41">
        <f t="shared" si="261"/>
        <v>0</v>
      </c>
      <c r="K3178" s="41" t="str">
        <f t="shared" si="262"/>
        <v>erminée</v>
      </c>
      <c r="L3178" s="41" t="str">
        <f t="shared" si="263"/>
        <v/>
      </c>
    </row>
    <row r="3179" spans="1:12" ht="15.75" thickBot="1" x14ac:dyDescent="0.3">
      <c r="A3179" s="17" t="s">
        <v>1464</v>
      </c>
      <c r="H3179" s="41">
        <f t="shared" si="259"/>
        <v>96</v>
      </c>
      <c r="I3179" s="41" t="str">
        <f t="shared" si="260"/>
        <v>#00000112</v>
      </c>
      <c r="J3179" s="41">
        <f t="shared" si="261"/>
        <v>9</v>
      </c>
      <c r="K3179" s="41" t="str">
        <f t="shared" si="262"/>
        <v xml:space="preserve">‎02‎/‎10‎/‎2015, ‎10‎:‎21‎:‎21 alexis codevelle alexis.codevelle@actemium.com 1 €0.00 </v>
      </c>
      <c r="L3179" s="41" t="str">
        <f t="shared" si="263"/>
        <v>‎02‎/‎10‎/‎2015</v>
      </c>
    </row>
    <row r="3180" spans="1:12" ht="15.75" thickBot="1" x14ac:dyDescent="0.3">
      <c r="A3180" s="16" t="s">
        <v>621</v>
      </c>
      <c r="H3180" s="41">
        <f t="shared" si="259"/>
        <v>8</v>
      </c>
      <c r="I3180" s="41" t="str">
        <f t="shared" si="260"/>
        <v/>
      </c>
      <c r="J3180" s="41">
        <f t="shared" si="261"/>
        <v>0</v>
      </c>
      <c r="K3180" s="41" t="str">
        <f t="shared" si="262"/>
        <v>erminée</v>
      </c>
      <c r="L3180" s="41" t="str">
        <f t="shared" si="263"/>
        <v/>
      </c>
    </row>
    <row r="3181" spans="1:12" ht="15.75" thickBot="1" x14ac:dyDescent="0.3">
      <c r="A3181" s="17" t="s">
        <v>1465</v>
      </c>
      <c r="H3181" s="41">
        <f t="shared" si="259"/>
        <v>99</v>
      </c>
      <c r="I3181" s="41" t="str">
        <f t="shared" si="260"/>
        <v>#00000111</v>
      </c>
      <c r="J3181" s="41">
        <f t="shared" si="261"/>
        <v>9</v>
      </c>
      <c r="K3181" s="41" t="str">
        <f t="shared" si="262"/>
        <v xml:space="preserve">‎02‎/‎10‎/‎2015, ‎08‎:‎29‎:‎46 vincent davantes vincent.davantes@actemium.com 10 €675.66 </v>
      </c>
      <c r="L3181" s="41" t="str">
        <f t="shared" si="263"/>
        <v>‎02‎/‎10‎/‎2015</v>
      </c>
    </row>
    <row r="3182" spans="1:12" ht="15.75" thickBot="1" x14ac:dyDescent="0.3">
      <c r="A3182" s="16" t="s">
        <v>621</v>
      </c>
      <c r="H3182" s="41">
        <f t="shared" si="259"/>
        <v>8</v>
      </c>
      <c r="I3182" s="41" t="str">
        <f t="shared" si="260"/>
        <v/>
      </c>
      <c r="J3182" s="41">
        <f t="shared" si="261"/>
        <v>0</v>
      </c>
      <c r="K3182" s="41" t="str">
        <f t="shared" si="262"/>
        <v>erminée</v>
      </c>
      <c r="L3182" s="41" t="str">
        <f t="shared" si="263"/>
        <v/>
      </c>
    </row>
    <row r="3183" spans="1:12" ht="15.75" thickBot="1" x14ac:dyDescent="0.3">
      <c r="A3183" s="17" t="s">
        <v>1466</v>
      </c>
      <c r="H3183" s="41">
        <f t="shared" si="259"/>
        <v>92</v>
      </c>
      <c r="I3183" s="41" t="str">
        <f t="shared" si="260"/>
        <v>#00000109</v>
      </c>
      <c r="J3183" s="41">
        <f t="shared" si="261"/>
        <v>9</v>
      </c>
      <c r="K3183" s="41" t="str">
        <f t="shared" si="262"/>
        <v xml:space="preserve">‎29‎/‎09‎/‎2015, ‎10‎:‎43‎:‎40 julien paumard julien.paumard@actemium.com 2 €0.00 </v>
      </c>
      <c r="L3183" s="41" t="str">
        <f t="shared" si="263"/>
        <v>‎29‎/‎09‎/‎2015</v>
      </c>
    </row>
    <row r="3184" spans="1:12" ht="15.75" thickBot="1" x14ac:dyDescent="0.3">
      <c r="A3184" s="16" t="s">
        <v>621</v>
      </c>
      <c r="H3184" s="41">
        <f t="shared" si="259"/>
        <v>8</v>
      </c>
      <c r="I3184" s="41" t="str">
        <f t="shared" si="260"/>
        <v/>
      </c>
      <c r="J3184" s="41">
        <f t="shared" si="261"/>
        <v>0</v>
      </c>
      <c r="K3184" s="41" t="str">
        <f t="shared" si="262"/>
        <v>erminée</v>
      </c>
      <c r="L3184" s="41" t="str">
        <f t="shared" si="263"/>
        <v/>
      </c>
    </row>
    <row r="3185" spans="1:12" ht="15.75" thickBot="1" x14ac:dyDescent="0.3">
      <c r="A3185" s="17" t="s">
        <v>1467</v>
      </c>
      <c r="H3185" s="41">
        <f t="shared" si="259"/>
        <v>97</v>
      </c>
      <c r="I3185" s="41" t="str">
        <f t="shared" si="260"/>
        <v>#00000108</v>
      </c>
      <c r="J3185" s="41">
        <f t="shared" si="261"/>
        <v>9</v>
      </c>
      <c r="K3185" s="41" t="str">
        <f t="shared" si="262"/>
        <v xml:space="preserve">‎29‎/‎09‎/‎2015, ‎07‎:‎45‎:‎37 william stephens william.stephens@cegelec.com 5 €988.94 </v>
      </c>
      <c r="L3185" s="41" t="str">
        <f t="shared" si="263"/>
        <v>‎29‎/‎09‎/‎2015</v>
      </c>
    </row>
    <row r="3186" spans="1:12" ht="15.75" thickBot="1" x14ac:dyDescent="0.3">
      <c r="A3186" s="16" t="s">
        <v>621</v>
      </c>
      <c r="H3186" s="41">
        <f t="shared" si="259"/>
        <v>8</v>
      </c>
      <c r="I3186" s="41" t="str">
        <f t="shared" si="260"/>
        <v/>
      </c>
      <c r="J3186" s="41">
        <f t="shared" si="261"/>
        <v>0</v>
      </c>
      <c r="K3186" s="41" t="str">
        <f t="shared" si="262"/>
        <v>erminée</v>
      </c>
      <c r="L3186" s="41" t="str">
        <f t="shared" si="263"/>
        <v/>
      </c>
    </row>
    <row r="3187" spans="1:12" ht="15.75" thickBot="1" x14ac:dyDescent="0.3">
      <c r="A3187" s="17" t="s">
        <v>1468</v>
      </c>
      <c r="H3187" s="41">
        <f t="shared" si="259"/>
        <v>97</v>
      </c>
      <c r="I3187" s="41" t="str">
        <f t="shared" si="260"/>
        <v>#00000107</v>
      </c>
      <c r="J3187" s="41">
        <f t="shared" si="261"/>
        <v>9</v>
      </c>
      <c r="K3187" s="41" t="str">
        <f t="shared" si="262"/>
        <v xml:space="preserve">‎23‎/‎09‎/‎2015, ‎14‎:‎15‎:‎21 lelia boscolo lelia.boscolo.external@airbus.com 2 €0.00 </v>
      </c>
      <c r="L3187" s="41" t="str">
        <f t="shared" si="263"/>
        <v>‎23‎/‎09‎/‎2015</v>
      </c>
    </row>
    <row r="3188" spans="1:12" ht="15.75" thickBot="1" x14ac:dyDescent="0.3">
      <c r="A3188" s="16" t="s">
        <v>621</v>
      </c>
      <c r="H3188" s="41">
        <f t="shared" si="259"/>
        <v>8</v>
      </c>
      <c r="I3188" s="41" t="str">
        <f t="shared" si="260"/>
        <v/>
      </c>
      <c r="J3188" s="41">
        <f t="shared" si="261"/>
        <v>0</v>
      </c>
      <c r="K3188" s="41" t="str">
        <f t="shared" si="262"/>
        <v>erminée</v>
      </c>
      <c r="L3188" s="41" t="str">
        <f t="shared" si="263"/>
        <v/>
      </c>
    </row>
    <row r="3189" spans="1:12" ht="15.75" thickBot="1" x14ac:dyDescent="0.3">
      <c r="A3189" s="17" t="s">
        <v>1469</v>
      </c>
      <c r="H3189" s="41">
        <f t="shared" si="259"/>
        <v>96</v>
      </c>
      <c r="I3189" s="41" t="str">
        <f t="shared" si="260"/>
        <v>#00000106</v>
      </c>
      <c r="J3189" s="41">
        <f t="shared" si="261"/>
        <v>9</v>
      </c>
      <c r="K3189" s="41" t="str">
        <f t="shared" si="262"/>
        <v xml:space="preserve">‎22‎/‎09‎/‎2015, ‎14‎:‎57‎:‎57 alexis codevelle alexis.codevelle@actemium.com 3 €0.00 </v>
      </c>
      <c r="L3189" s="41" t="str">
        <f t="shared" si="263"/>
        <v>‎22‎/‎09‎/‎2015</v>
      </c>
    </row>
    <row r="3190" spans="1:12" ht="15.75" thickBot="1" x14ac:dyDescent="0.3">
      <c r="A3190" s="16" t="s">
        <v>621</v>
      </c>
      <c r="H3190" s="41">
        <f t="shared" si="259"/>
        <v>8</v>
      </c>
      <c r="I3190" s="41" t="str">
        <f t="shared" si="260"/>
        <v/>
      </c>
      <c r="J3190" s="41">
        <f t="shared" si="261"/>
        <v>0</v>
      </c>
      <c r="K3190" s="41" t="str">
        <f t="shared" si="262"/>
        <v>erminée</v>
      </c>
      <c r="L3190" s="41" t="str">
        <f t="shared" si="263"/>
        <v/>
      </c>
    </row>
    <row r="3191" spans="1:12" ht="15.75" thickBot="1" x14ac:dyDescent="0.3">
      <c r="A3191" s="17" t="s">
        <v>1470</v>
      </c>
      <c r="H3191" s="41">
        <f t="shared" si="259"/>
        <v>98</v>
      </c>
      <c r="I3191" s="41" t="str">
        <f t="shared" si="260"/>
        <v>#00000105</v>
      </c>
      <c r="J3191" s="41">
        <f t="shared" si="261"/>
        <v>9</v>
      </c>
      <c r="K3191" s="41" t="str">
        <f t="shared" si="262"/>
        <v xml:space="preserve">‎22‎/‎09‎/‎2015, ‎10‎:‎47‎:‎05 lelia boscolo lelia.boscolo.external@airbus.com 1 €31.36 </v>
      </c>
      <c r="L3191" s="41" t="str">
        <f t="shared" si="263"/>
        <v>‎22‎/‎09‎/‎2015</v>
      </c>
    </row>
    <row r="3192" spans="1:12" ht="15.75" thickBot="1" x14ac:dyDescent="0.3">
      <c r="A3192" s="16" t="s">
        <v>621</v>
      </c>
      <c r="H3192" s="41">
        <f t="shared" si="259"/>
        <v>8</v>
      </c>
      <c r="I3192" s="41" t="str">
        <f t="shared" si="260"/>
        <v/>
      </c>
      <c r="J3192" s="41">
        <f t="shared" si="261"/>
        <v>0</v>
      </c>
      <c r="K3192" s="41" t="str">
        <f t="shared" si="262"/>
        <v>erminée</v>
      </c>
      <c r="L3192" s="41" t="str">
        <f t="shared" si="263"/>
        <v/>
      </c>
    </row>
    <row r="3193" spans="1:12" ht="15.75" thickBot="1" x14ac:dyDescent="0.3">
      <c r="A3193" s="17" t="s">
        <v>1471</v>
      </c>
      <c r="H3193" s="41">
        <f t="shared" si="259"/>
        <v>96</v>
      </c>
      <c r="I3193" s="41" t="str">
        <f t="shared" si="260"/>
        <v>#00000104</v>
      </c>
      <c r="J3193" s="41">
        <f t="shared" si="261"/>
        <v>9</v>
      </c>
      <c r="K3193" s="41" t="str">
        <f t="shared" si="262"/>
        <v xml:space="preserve">‎21‎/‎09‎/‎2015, ‎16‎:‎32‎:‎39 William Stephens william.stephens@cegelec.com 2 €54.40 </v>
      </c>
      <c r="L3193" s="41" t="str">
        <f t="shared" si="263"/>
        <v>‎21‎/‎09‎/‎2015</v>
      </c>
    </row>
    <row r="3194" spans="1:12" ht="15.75" thickBot="1" x14ac:dyDescent="0.3">
      <c r="A3194" s="16" t="s">
        <v>621</v>
      </c>
      <c r="H3194" s="41">
        <f t="shared" si="259"/>
        <v>8</v>
      </c>
      <c r="I3194" s="41" t="str">
        <f t="shared" si="260"/>
        <v/>
      </c>
      <c r="J3194" s="41">
        <f t="shared" si="261"/>
        <v>0</v>
      </c>
      <c r="K3194" s="41" t="str">
        <f t="shared" si="262"/>
        <v>erminée</v>
      </c>
      <c r="L3194" s="41" t="str">
        <f t="shared" si="263"/>
        <v/>
      </c>
    </row>
    <row r="3195" spans="1:12" ht="15.75" thickBot="1" x14ac:dyDescent="0.3">
      <c r="A3195" s="17" t="s">
        <v>1472</v>
      </c>
      <c r="H3195" s="41">
        <f t="shared" si="259"/>
        <v>97</v>
      </c>
      <c r="I3195" s="41" t="str">
        <f t="shared" si="260"/>
        <v>#00000102</v>
      </c>
      <c r="J3195" s="41">
        <f t="shared" si="261"/>
        <v>9</v>
      </c>
      <c r="K3195" s="41" t="str">
        <f t="shared" si="262"/>
        <v xml:space="preserve">‎18‎/‎09‎/‎2015, ‎10‎:‎40‎:‎46 lelia boscolo lelia.boscolo.external@airbus.com 1 €0.00 </v>
      </c>
      <c r="L3195" s="41" t="str">
        <f t="shared" si="263"/>
        <v>‎18‎/‎09‎/‎2015</v>
      </c>
    </row>
    <row r="3196" spans="1:12" ht="15.75" thickBot="1" x14ac:dyDescent="0.3">
      <c r="A3196" s="16" t="s">
        <v>621</v>
      </c>
      <c r="H3196" s="41">
        <f t="shared" si="259"/>
        <v>8</v>
      </c>
      <c r="I3196" s="41" t="str">
        <f t="shared" si="260"/>
        <v/>
      </c>
      <c r="J3196" s="41">
        <f t="shared" si="261"/>
        <v>0</v>
      </c>
      <c r="K3196" s="41" t="str">
        <f t="shared" si="262"/>
        <v>erminée</v>
      </c>
      <c r="L3196" s="41" t="str">
        <f t="shared" si="263"/>
        <v/>
      </c>
    </row>
    <row r="3197" spans="1:12" ht="15.75" thickBot="1" x14ac:dyDescent="0.3">
      <c r="A3197" s="17" t="s">
        <v>1473</v>
      </c>
      <c r="H3197" s="41">
        <f t="shared" si="259"/>
        <v>95</v>
      </c>
      <c r="I3197" s="41" t="str">
        <f t="shared" si="260"/>
        <v>#00000101</v>
      </c>
      <c r="J3197" s="41">
        <f t="shared" si="261"/>
        <v>9</v>
      </c>
      <c r="K3197" s="41" t="str">
        <f t="shared" si="262"/>
        <v xml:space="preserve">‎16‎/‎09‎/‎2015, ‎15‎:‎38‎:‎45 JEAN-LUC GRANIER jean-luc.granier@merial.com 2 €34.15 </v>
      </c>
      <c r="L3197" s="41" t="str">
        <f t="shared" si="263"/>
        <v>‎16‎/‎09‎/‎2015</v>
      </c>
    </row>
    <row r="3198" spans="1:12" ht="15.75" thickBot="1" x14ac:dyDescent="0.3">
      <c r="A3198" s="16" t="s">
        <v>621</v>
      </c>
      <c r="H3198" s="41">
        <f t="shared" si="259"/>
        <v>8</v>
      </c>
      <c r="I3198" s="41" t="str">
        <f t="shared" si="260"/>
        <v/>
      </c>
      <c r="J3198" s="41">
        <f t="shared" si="261"/>
        <v>0</v>
      </c>
      <c r="K3198" s="41" t="str">
        <f t="shared" si="262"/>
        <v>erminée</v>
      </c>
      <c r="L3198" s="41" t="str">
        <f t="shared" si="263"/>
        <v/>
      </c>
    </row>
    <row r="3199" spans="1:12" ht="15.75" thickBot="1" x14ac:dyDescent="0.3">
      <c r="A3199" s="17" t="s">
        <v>1474</v>
      </c>
      <c r="H3199" s="41">
        <f t="shared" si="259"/>
        <v>98</v>
      </c>
      <c r="I3199" s="41" t="str">
        <f t="shared" si="260"/>
        <v>#00000099</v>
      </c>
      <c r="J3199" s="41">
        <f t="shared" si="261"/>
        <v>9</v>
      </c>
      <c r="K3199" s="41" t="str">
        <f t="shared" si="262"/>
        <v xml:space="preserve">‎16‎/‎09‎/‎2015, ‎15‎:‎32‎:‎26 alexis codevelle alexis.codevelle@actemium.com 7 €220.03 </v>
      </c>
      <c r="L3199" s="41" t="str">
        <f t="shared" si="263"/>
        <v>‎16‎/‎09‎/‎2015</v>
      </c>
    </row>
    <row r="3200" spans="1:12" ht="15.75" thickBot="1" x14ac:dyDescent="0.3">
      <c r="A3200" s="16" t="s">
        <v>621</v>
      </c>
      <c r="H3200" s="41">
        <f t="shared" si="259"/>
        <v>8</v>
      </c>
      <c r="I3200" s="41" t="str">
        <f t="shared" si="260"/>
        <v/>
      </c>
      <c r="J3200" s="41">
        <f t="shared" si="261"/>
        <v>0</v>
      </c>
      <c r="K3200" s="41" t="str">
        <f t="shared" si="262"/>
        <v>erminée</v>
      </c>
      <c r="L3200" s="41" t="str">
        <f t="shared" si="263"/>
        <v/>
      </c>
    </row>
    <row r="3201" spans="1:12" ht="15.75" thickBot="1" x14ac:dyDescent="0.3">
      <c r="A3201" s="17" t="s">
        <v>1475</v>
      </c>
      <c r="H3201" s="41">
        <f t="shared" si="259"/>
        <v>99</v>
      </c>
      <c r="I3201" s="41" t="str">
        <f t="shared" si="260"/>
        <v>#00000098</v>
      </c>
      <c r="J3201" s="41">
        <f t="shared" si="261"/>
        <v>9</v>
      </c>
      <c r="K3201" s="41" t="str">
        <f t="shared" si="262"/>
        <v xml:space="preserve">‎15‎/‎09‎/‎2015, ‎10‎:‎16‎:‎06 Guillaume Lamiaud guillaume.lamiaud@actemium.com 2 €87.04 </v>
      </c>
      <c r="L3201" s="41" t="str">
        <f t="shared" si="263"/>
        <v>‎15‎/‎09‎/‎2015</v>
      </c>
    </row>
    <row r="3202" spans="1:12" ht="15.75" thickBot="1" x14ac:dyDescent="0.3">
      <c r="A3202" s="16" t="s">
        <v>621</v>
      </c>
      <c r="H3202" s="41">
        <f t="shared" si="259"/>
        <v>8</v>
      </c>
      <c r="I3202" s="41" t="str">
        <f t="shared" si="260"/>
        <v/>
      </c>
      <c r="J3202" s="41">
        <f t="shared" si="261"/>
        <v>0</v>
      </c>
      <c r="K3202" s="41" t="str">
        <f t="shared" si="262"/>
        <v>erminée</v>
      </c>
      <c r="L3202" s="41" t="str">
        <f t="shared" si="263"/>
        <v/>
      </c>
    </row>
    <row r="3203" spans="1:12" ht="15.75" thickBot="1" x14ac:dyDescent="0.3">
      <c r="A3203" s="17" t="s">
        <v>1476</v>
      </c>
      <c r="H3203" s="41">
        <f t="shared" si="259"/>
        <v>90</v>
      </c>
      <c r="I3203" s="41" t="str">
        <f t="shared" si="260"/>
        <v>#00000097</v>
      </c>
      <c r="J3203" s="41">
        <f t="shared" si="261"/>
        <v>9</v>
      </c>
      <c r="K3203" s="41" t="str">
        <f t="shared" si="262"/>
        <v xml:space="preserve">‎09‎/‎09‎/‎2015, ‎13‎:‎05‎:‎20 pascal garcia pascal.garcia@pioneer.com 1 €37.10 </v>
      </c>
      <c r="L3203" s="41" t="str">
        <f t="shared" si="263"/>
        <v>‎09‎/‎09‎/‎2015</v>
      </c>
    </row>
    <row r="3204" spans="1:12" ht="15.75" thickBot="1" x14ac:dyDescent="0.3">
      <c r="A3204" s="16" t="s">
        <v>621</v>
      </c>
      <c r="H3204" s="41">
        <f t="shared" si="259"/>
        <v>8</v>
      </c>
      <c r="I3204" s="41" t="str">
        <f t="shared" si="260"/>
        <v/>
      </c>
      <c r="J3204" s="41">
        <f t="shared" si="261"/>
        <v>0</v>
      </c>
      <c r="K3204" s="41" t="str">
        <f t="shared" si="262"/>
        <v>erminée</v>
      </c>
      <c r="L3204" s="41" t="str">
        <f t="shared" si="263"/>
        <v/>
      </c>
    </row>
    <row r="3205" spans="1:12" ht="15.75" thickBot="1" x14ac:dyDescent="0.3">
      <c r="A3205" s="17" t="s">
        <v>1477</v>
      </c>
      <c r="H3205" s="41">
        <f t="shared" si="259"/>
        <v>94</v>
      </c>
      <c r="I3205" s="41" t="str">
        <f t="shared" si="260"/>
        <v>#00000096</v>
      </c>
      <c r="J3205" s="41">
        <f t="shared" si="261"/>
        <v>9</v>
      </c>
      <c r="K3205" s="41" t="str">
        <f t="shared" si="262"/>
        <v xml:space="preserve">‎08‎/‎09‎/‎2015, ‎12‎:‎52‎:‎47 Romain VERGNES romain.vergnes@actemium.com 2 €508.26 </v>
      </c>
      <c r="L3205" s="41" t="str">
        <f t="shared" si="263"/>
        <v>‎08‎/‎09‎/‎2015</v>
      </c>
    </row>
    <row r="3206" spans="1:12" ht="15.75" thickBot="1" x14ac:dyDescent="0.3">
      <c r="A3206" s="16" t="s">
        <v>621</v>
      </c>
      <c r="H3206" s="41">
        <f t="shared" si="259"/>
        <v>8</v>
      </c>
      <c r="I3206" s="41" t="str">
        <f t="shared" si="260"/>
        <v/>
      </c>
      <c r="J3206" s="41">
        <f t="shared" si="261"/>
        <v>0</v>
      </c>
      <c r="K3206" s="41" t="str">
        <f t="shared" si="262"/>
        <v>erminée</v>
      </c>
      <c r="L3206" s="41" t="str">
        <f t="shared" si="263"/>
        <v/>
      </c>
    </row>
    <row r="3207" spans="1:12" ht="15.75" thickBot="1" x14ac:dyDescent="0.3">
      <c r="A3207" s="17" t="s">
        <v>1478</v>
      </c>
      <c r="H3207" s="41">
        <f t="shared" si="259"/>
        <v>98</v>
      </c>
      <c r="I3207" s="41" t="str">
        <f t="shared" si="260"/>
        <v>#00000095</v>
      </c>
      <c r="J3207" s="41">
        <f t="shared" si="261"/>
        <v>9</v>
      </c>
      <c r="K3207" s="41" t="str">
        <f t="shared" si="262"/>
        <v xml:space="preserve">‎08‎/‎09‎/‎2015, ‎10‎:‎43‎:‎03 lelia boscolo lelia.boscolo.external@airbus.com 1 €31.70 </v>
      </c>
      <c r="L3207" s="41" t="str">
        <f t="shared" si="263"/>
        <v>‎08‎/‎09‎/‎2015</v>
      </c>
    </row>
    <row r="3208" spans="1:12" ht="15.75" thickBot="1" x14ac:dyDescent="0.3">
      <c r="A3208" s="16" t="s">
        <v>621</v>
      </c>
      <c r="H3208" s="41">
        <f t="shared" si="259"/>
        <v>8</v>
      </c>
      <c r="I3208" s="41" t="str">
        <f t="shared" si="260"/>
        <v/>
      </c>
      <c r="J3208" s="41">
        <f t="shared" si="261"/>
        <v>0</v>
      </c>
      <c r="K3208" s="41" t="str">
        <f t="shared" si="262"/>
        <v>erminée</v>
      </c>
      <c r="L3208" s="41" t="str">
        <f t="shared" si="263"/>
        <v/>
      </c>
    </row>
    <row r="3209" spans="1:12" ht="15.75" thickBot="1" x14ac:dyDescent="0.3">
      <c r="A3209" s="17" t="s">
        <v>1479</v>
      </c>
      <c r="H3209" s="41">
        <f t="shared" si="259"/>
        <v>98</v>
      </c>
      <c r="I3209" s="41" t="str">
        <f t="shared" si="260"/>
        <v>#00000094</v>
      </c>
      <c r="J3209" s="41">
        <f t="shared" si="261"/>
        <v>9</v>
      </c>
      <c r="K3209" s="41" t="str">
        <f t="shared" si="262"/>
        <v xml:space="preserve">‎07‎/‎09‎/‎2015, ‎16‎:‎29‎:‎26 WILLIAM STEPHENS william.stephens@actemium.com 2 €677.30 </v>
      </c>
      <c r="L3209" s="41" t="str">
        <f t="shared" si="263"/>
        <v>‎07‎/‎09‎/‎2015</v>
      </c>
    </row>
    <row r="3210" spans="1:12" ht="15.75" thickBot="1" x14ac:dyDescent="0.3">
      <c r="A3210" s="16" t="s">
        <v>621</v>
      </c>
      <c r="H3210" s="41">
        <f t="shared" si="259"/>
        <v>8</v>
      </c>
      <c r="I3210" s="41" t="str">
        <f t="shared" si="260"/>
        <v/>
      </c>
      <c r="J3210" s="41">
        <f t="shared" si="261"/>
        <v>0</v>
      </c>
      <c r="K3210" s="41" t="str">
        <f t="shared" si="262"/>
        <v>erminée</v>
      </c>
      <c r="L3210" s="41" t="str">
        <f t="shared" si="263"/>
        <v/>
      </c>
    </row>
    <row r="3211" spans="1:12" ht="15.75" thickBot="1" x14ac:dyDescent="0.3">
      <c r="A3211" s="17" t="s">
        <v>1480</v>
      </c>
      <c r="H3211" s="41">
        <f t="shared" si="259"/>
        <v>92</v>
      </c>
      <c r="I3211" s="41" t="str">
        <f t="shared" si="260"/>
        <v>#00000093</v>
      </c>
      <c r="J3211" s="41">
        <f t="shared" si="261"/>
        <v>9</v>
      </c>
      <c r="K3211" s="41" t="str">
        <f t="shared" si="262"/>
        <v xml:space="preserve">‎07‎/‎09‎/‎2015, ‎16‎:‎06‎:‎43 KARINE BEDON karine.bedon@cegelec.com 19 €1,506.38 </v>
      </c>
      <c r="L3211" s="41" t="str">
        <f t="shared" si="263"/>
        <v>‎07‎/‎09‎/‎2015</v>
      </c>
    </row>
    <row r="3212" spans="1:12" ht="15.75" thickBot="1" x14ac:dyDescent="0.3">
      <c r="A3212" s="16" t="s">
        <v>621</v>
      </c>
      <c r="H3212" s="41">
        <f t="shared" si="259"/>
        <v>8</v>
      </c>
      <c r="I3212" s="41" t="str">
        <f t="shared" si="260"/>
        <v/>
      </c>
      <c r="J3212" s="41">
        <f t="shared" si="261"/>
        <v>0</v>
      </c>
      <c r="K3212" s="41" t="str">
        <f t="shared" si="262"/>
        <v>erminée</v>
      </c>
      <c r="L3212" s="41" t="str">
        <f t="shared" si="263"/>
        <v/>
      </c>
    </row>
    <row r="3213" spans="1:12" ht="15.75" thickBot="1" x14ac:dyDescent="0.3">
      <c r="A3213" s="17" t="s">
        <v>1481</v>
      </c>
      <c r="H3213" s="41">
        <f t="shared" si="259"/>
        <v>99</v>
      </c>
      <c r="I3213" s="41" t="str">
        <f t="shared" si="260"/>
        <v>#00000092</v>
      </c>
      <c r="J3213" s="41">
        <f t="shared" si="261"/>
        <v>9</v>
      </c>
      <c r="K3213" s="41" t="str">
        <f t="shared" si="262"/>
        <v xml:space="preserve">‎07‎/‎09‎/‎2015, ‎09‎:‎40‎:‎52 lelia boscolo lelia.boscolo.external@airbus.com 9 €837.18 </v>
      </c>
      <c r="L3213" s="41" t="str">
        <f t="shared" si="263"/>
        <v>‎07‎/‎09‎/‎2015</v>
      </c>
    </row>
    <row r="3214" spans="1:12" ht="15.75" thickBot="1" x14ac:dyDescent="0.3">
      <c r="A3214" s="16" t="s">
        <v>621</v>
      </c>
      <c r="H3214" s="41">
        <f t="shared" si="259"/>
        <v>8</v>
      </c>
      <c r="I3214" s="41" t="str">
        <f t="shared" si="260"/>
        <v/>
      </c>
      <c r="J3214" s="41">
        <f t="shared" si="261"/>
        <v>0</v>
      </c>
      <c r="K3214" s="41" t="str">
        <f t="shared" si="262"/>
        <v>erminée</v>
      </c>
      <c r="L3214" s="41" t="str">
        <f t="shared" si="263"/>
        <v/>
      </c>
    </row>
    <row r="3215" spans="1:12" ht="15.75" thickBot="1" x14ac:dyDescent="0.3">
      <c r="A3215" s="17" t="s">
        <v>1482</v>
      </c>
      <c r="H3215" s="41">
        <f t="shared" si="259"/>
        <v>98</v>
      </c>
      <c r="I3215" s="41" t="str">
        <f t="shared" si="260"/>
        <v>#00000091</v>
      </c>
      <c r="J3215" s="41">
        <f t="shared" si="261"/>
        <v>9</v>
      </c>
      <c r="K3215" s="41" t="str">
        <f t="shared" si="262"/>
        <v xml:space="preserve">‎03‎/‎09‎/‎2015, ‎09‎:‎54‎:‎55 CHRISTOPHE SUBERVILLE jean-luc.cebe@actemium.com 1 €0.00 </v>
      </c>
      <c r="L3215" s="41" t="str">
        <f t="shared" si="263"/>
        <v>‎03‎/‎09‎/‎2015</v>
      </c>
    </row>
    <row r="3216" spans="1:12" ht="15.75" thickBot="1" x14ac:dyDescent="0.3">
      <c r="A3216" s="16" t="s">
        <v>621</v>
      </c>
      <c r="H3216" s="41">
        <f t="shared" si="259"/>
        <v>8</v>
      </c>
      <c r="I3216" s="41" t="str">
        <f t="shared" si="260"/>
        <v/>
      </c>
      <c r="J3216" s="41">
        <f t="shared" si="261"/>
        <v>0</v>
      </c>
      <c r="K3216" s="41" t="str">
        <f t="shared" si="262"/>
        <v>erminée</v>
      </c>
      <c r="L3216" s="41" t="str">
        <f t="shared" si="263"/>
        <v/>
      </c>
    </row>
    <row r="3217" spans="1:12" ht="15.75" thickBot="1" x14ac:dyDescent="0.3">
      <c r="A3217" s="17" t="s">
        <v>1483</v>
      </c>
      <c r="H3217" s="41">
        <f t="shared" si="259"/>
        <v>94</v>
      </c>
      <c r="I3217" s="41" t="str">
        <f t="shared" si="260"/>
        <v>#00000090</v>
      </c>
      <c r="J3217" s="41">
        <f t="shared" si="261"/>
        <v>9</v>
      </c>
      <c r="K3217" s="41" t="str">
        <f t="shared" si="262"/>
        <v xml:space="preserve">‎01‎/‎09‎/‎2015, ‎13‎:‎34‎:‎52 Vincent PASCAL vincent.pascal@actemium.com 4 €101.51 </v>
      </c>
      <c r="L3217" s="41" t="str">
        <f t="shared" si="263"/>
        <v>‎01‎/‎09‎/‎2015</v>
      </c>
    </row>
    <row r="3218" spans="1:12" ht="15.75" thickBot="1" x14ac:dyDescent="0.3">
      <c r="A3218" s="16" t="s">
        <v>621</v>
      </c>
      <c r="H3218" s="41">
        <f t="shared" si="259"/>
        <v>8</v>
      </c>
      <c r="I3218" s="41" t="str">
        <f t="shared" si="260"/>
        <v/>
      </c>
      <c r="J3218" s="41">
        <f t="shared" si="261"/>
        <v>0</v>
      </c>
      <c r="K3218" s="41" t="str">
        <f t="shared" si="262"/>
        <v>erminée</v>
      </c>
      <c r="L3218" s="41" t="str">
        <f t="shared" si="263"/>
        <v/>
      </c>
    </row>
    <row r="3219" spans="1:12" ht="15.75" thickBot="1" x14ac:dyDescent="0.3">
      <c r="A3219" s="17" t="s">
        <v>1484</v>
      </c>
      <c r="H3219" s="41">
        <f t="shared" si="259"/>
        <v>90</v>
      </c>
      <c r="I3219" s="41" t="str">
        <f t="shared" si="260"/>
        <v>#00000089</v>
      </c>
      <c r="J3219" s="41">
        <f t="shared" si="261"/>
        <v>9</v>
      </c>
      <c r="K3219" s="41" t="str">
        <f t="shared" si="262"/>
        <v xml:space="preserve">‎01‎/‎09‎/‎2015, ‎11‎:‎39‎:‎40 pascal garcia pascal.garcia@pioneer.com 1 €37.10 </v>
      </c>
      <c r="L3219" s="41" t="str">
        <f t="shared" si="263"/>
        <v>‎01‎/‎09‎/‎2015</v>
      </c>
    </row>
    <row r="3220" spans="1:12" ht="15.75" thickBot="1" x14ac:dyDescent="0.3">
      <c r="A3220" s="16" t="s">
        <v>621</v>
      </c>
      <c r="H3220" s="41">
        <f t="shared" si="259"/>
        <v>8</v>
      </c>
      <c r="I3220" s="41" t="str">
        <f t="shared" si="260"/>
        <v/>
      </c>
      <c r="J3220" s="41">
        <f t="shared" si="261"/>
        <v>0</v>
      </c>
      <c r="K3220" s="41" t="str">
        <f t="shared" si="262"/>
        <v>erminée</v>
      </c>
      <c r="L3220" s="41" t="str">
        <f t="shared" si="263"/>
        <v/>
      </c>
    </row>
    <row r="3221" spans="1:12" ht="15.75" thickBot="1" x14ac:dyDescent="0.3">
      <c r="A3221" s="17" t="s">
        <v>1485</v>
      </c>
      <c r="H3221" s="41">
        <f t="shared" si="259"/>
        <v>93</v>
      </c>
      <c r="I3221" s="41" t="str">
        <f t="shared" si="260"/>
        <v>#00000088</v>
      </c>
      <c r="J3221" s="41">
        <f t="shared" si="261"/>
        <v>9</v>
      </c>
      <c r="K3221" s="41" t="str">
        <f t="shared" si="262"/>
        <v xml:space="preserve">‎28‎/‎08‎/‎2015, ‎14‎:‎05‎:‎48 mathias Héreau mathias.hereau@actemium.com 1 €31.36 </v>
      </c>
      <c r="L3221" s="41" t="str">
        <f t="shared" si="263"/>
        <v>‎28‎/‎08‎/‎2015</v>
      </c>
    </row>
    <row r="3222" spans="1:12" ht="15.75" thickBot="1" x14ac:dyDescent="0.3">
      <c r="A3222" s="16" t="s">
        <v>621</v>
      </c>
      <c r="H3222" s="41">
        <f t="shared" si="259"/>
        <v>8</v>
      </c>
      <c r="I3222" s="41" t="str">
        <f t="shared" si="260"/>
        <v/>
      </c>
      <c r="J3222" s="41">
        <f t="shared" si="261"/>
        <v>0</v>
      </c>
      <c r="K3222" s="41" t="str">
        <f t="shared" si="262"/>
        <v>erminée</v>
      </c>
      <c r="L3222" s="41" t="str">
        <f t="shared" si="263"/>
        <v/>
      </c>
    </row>
    <row r="3223" spans="1:12" ht="15.75" thickBot="1" x14ac:dyDescent="0.3">
      <c r="A3223" s="17" t="s">
        <v>1486</v>
      </c>
      <c r="H3223" s="41">
        <f t="shared" si="259"/>
        <v>90</v>
      </c>
      <c r="I3223" s="41" t="str">
        <f t="shared" si="260"/>
        <v>#00000087</v>
      </c>
      <c r="J3223" s="41">
        <f t="shared" si="261"/>
        <v>9</v>
      </c>
      <c r="K3223" s="41" t="str">
        <f t="shared" si="262"/>
        <v xml:space="preserve">‎25‎/‎08‎/‎2015, ‎11‎:‎07‎:‎17 KARINE BEDON karine.bedon@cegelec.com 39 €686.61 </v>
      </c>
      <c r="L3223" s="41" t="str">
        <f t="shared" si="263"/>
        <v>‎25‎/‎08‎/‎2015</v>
      </c>
    </row>
    <row r="3224" spans="1:12" ht="15.75" thickBot="1" x14ac:dyDescent="0.3">
      <c r="A3224" s="16" t="s">
        <v>621</v>
      </c>
      <c r="H3224" s="41">
        <f t="shared" si="259"/>
        <v>8</v>
      </c>
      <c r="I3224" s="41" t="str">
        <f t="shared" si="260"/>
        <v/>
      </c>
      <c r="J3224" s="41">
        <f t="shared" si="261"/>
        <v>0</v>
      </c>
      <c r="K3224" s="41" t="str">
        <f t="shared" si="262"/>
        <v>erminée</v>
      </c>
      <c r="L3224" s="41" t="str">
        <f t="shared" si="263"/>
        <v/>
      </c>
    </row>
    <row r="3225" spans="1:12" ht="15.75" thickBot="1" x14ac:dyDescent="0.3">
      <c r="A3225" s="17" t="s">
        <v>1487</v>
      </c>
      <c r="H3225" s="41">
        <f t="shared" si="259"/>
        <v>89</v>
      </c>
      <c r="I3225" s="41" t="str">
        <f t="shared" si="260"/>
        <v>#00000086</v>
      </c>
      <c r="J3225" s="41">
        <f t="shared" si="261"/>
        <v>9</v>
      </c>
      <c r="K3225" s="41" t="str">
        <f t="shared" si="262"/>
        <v xml:space="preserve">‎21‎/‎08‎/‎2015, ‎08‎:‎38‎:‎05 pascal garcia pascal.garcia@pioneer.com 1 €9.22 </v>
      </c>
      <c r="L3225" s="41" t="str">
        <f t="shared" si="263"/>
        <v>‎21‎/‎08‎/‎2015</v>
      </c>
    </row>
    <row r="3226" spans="1:12" ht="15.75" thickBot="1" x14ac:dyDescent="0.3">
      <c r="A3226" s="16" t="s">
        <v>621</v>
      </c>
      <c r="H3226" s="41">
        <f t="shared" si="259"/>
        <v>8</v>
      </c>
      <c r="I3226" s="41" t="str">
        <f t="shared" si="260"/>
        <v/>
      </c>
      <c r="J3226" s="41">
        <f t="shared" si="261"/>
        <v>0</v>
      </c>
      <c r="K3226" s="41" t="str">
        <f t="shared" si="262"/>
        <v>erminée</v>
      </c>
      <c r="L3226" s="41" t="str">
        <f t="shared" si="263"/>
        <v/>
      </c>
    </row>
    <row r="3227" spans="1:12" ht="15.75" thickBot="1" x14ac:dyDescent="0.3">
      <c r="A3227" s="17" t="s">
        <v>1488</v>
      </c>
      <c r="H3227" s="41">
        <f t="shared" si="259"/>
        <v>89</v>
      </c>
      <c r="I3227" s="41" t="str">
        <f t="shared" si="260"/>
        <v>#00000085</v>
      </c>
      <c r="J3227" s="41">
        <f t="shared" si="261"/>
        <v>9</v>
      </c>
      <c r="K3227" s="41" t="str">
        <f t="shared" si="262"/>
        <v xml:space="preserve">‎19‎/‎08‎/‎2015, ‎07‎:‎27‎:‎41 celine laville celine.laville@orange.fr 1 €3.07 </v>
      </c>
      <c r="L3227" s="41" t="str">
        <f t="shared" si="263"/>
        <v>‎19‎/‎08‎/‎2015</v>
      </c>
    </row>
    <row r="3228" spans="1:12" ht="15.75" thickBot="1" x14ac:dyDescent="0.3">
      <c r="A3228" s="16" t="s">
        <v>621</v>
      </c>
      <c r="H3228" s="41">
        <f t="shared" ref="H3228:H3291" si="264">LEN(A3228)</f>
        <v>8</v>
      </c>
      <c r="I3228" s="41" t="str">
        <f t="shared" ref="I3228:I3291" si="265">IFERROR(MID(A3228,1,FIND(" ",A3228,1)-1),"")</f>
        <v/>
      </c>
      <c r="J3228" s="41">
        <f t="shared" ref="J3228:J3291" si="266">LEN(I3228)</f>
        <v>0</v>
      </c>
      <c r="K3228" s="41" t="str">
        <f t="shared" ref="K3228:K3291" si="267">RIGHT(A3228,H3228-J3228-1)</f>
        <v>erminée</v>
      </c>
      <c r="L3228" s="41" t="str">
        <f t="shared" ref="L3228:L3291" si="268">IFERROR(MID(K3228,1,FIND(",",K3228,1)-1),"")</f>
        <v/>
      </c>
    </row>
    <row r="3229" spans="1:12" ht="15.75" thickBot="1" x14ac:dyDescent="0.3">
      <c r="A3229" s="17" t="s">
        <v>1489</v>
      </c>
      <c r="H3229" s="41">
        <f t="shared" si="264"/>
        <v>98</v>
      </c>
      <c r="I3229" s="41" t="str">
        <f t="shared" si="265"/>
        <v>#00000084</v>
      </c>
      <c r="J3229" s="41">
        <f t="shared" si="266"/>
        <v>9</v>
      </c>
      <c r="K3229" s="41" t="str">
        <f t="shared" si="267"/>
        <v xml:space="preserve">‎18‎/‎08‎/‎2015, ‎14‎:‎47‎:‎45 alexis codevelle alexis.codevelle@actemium.com 1 €159.30 </v>
      </c>
      <c r="L3229" s="41" t="str">
        <f t="shared" si="268"/>
        <v>‎18‎/‎08‎/‎2015</v>
      </c>
    </row>
    <row r="3230" spans="1:12" ht="15.75" thickBot="1" x14ac:dyDescent="0.3">
      <c r="A3230" s="16" t="s">
        <v>621</v>
      </c>
      <c r="H3230" s="41">
        <f t="shared" si="264"/>
        <v>8</v>
      </c>
      <c r="I3230" s="41" t="str">
        <f t="shared" si="265"/>
        <v/>
      </c>
      <c r="J3230" s="41">
        <f t="shared" si="266"/>
        <v>0</v>
      </c>
      <c r="K3230" s="41" t="str">
        <f t="shared" si="267"/>
        <v>erminée</v>
      </c>
      <c r="L3230" s="41" t="str">
        <f t="shared" si="268"/>
        <v/>
      </c>
    </row>
    <row r="3231" spans="1:12" ht="15.75" thickBot="1" x14ac:dyDescent="0.3">
      <c r="A3231" s="17" t="s">
        <v>1490</v>
      </c>
      <c r="H3231" s="41">
        <f t="shared" si="264"/>
        <v>100</v>
      </c>
      <c r="I3231" s="41" t="str">
        <f t="shared" si="265"/>
        <v>#00000083</v>
      </c>
      <c r="J3231" s="41">
        <f t="shared" si="266"/>
        <v>9</v>
      </c>
      <c r="K3231" s="41" t="str">
        <f t="shared" si="267"/>
        <v xml:space="preserve">‎18‎/‎08‎/‎2015, ‎09‎:‎12‎:‎19 William Roumagnac william.roumagnac@actemium.com 1 €183.50 </v>
      </c>
      <c r="L3231" s="41" t="str">
        <f t="shared" si="268"/>
        <v>‎18‎/‎08‎/‎2015</v>
      </c>
    </row>
    <row r="3232" spans="1:12" ht="15.75" thickBot="1" x14ac:dyDescent="0.3">
      <c r="A3232" s="16" t="s">
        <v>621</v>
      </c>
      <c r="H3232" s="41">
        <f t="shared" si="264"/>
        <v>8</v>
      </c>
      <c r="I3232" s="41" t="str">
        <f t="shared" si="265"/>
        <v/>
      </c>
      <c r="J3232" s="41">
        <f t="shared" si="266"/>
        <v>0</v>
      </c>
      <c r="K3232" s="41" t="str">
        <f t="shared" si="267"/>
        <v>erminée</v>
      </c>
      <c r="L3232" s="41" t="str">
        <f t="shared" si="268"/>
        <v/>
      </c>
    </row>
    <row r="3233" spans="1:12" ht="15.75" thickBot="1" x14ac:dyDescent="0.3">
      <c r="A3233" s="17" t="s">
        <v>1491</v>
      </c>
      <c r="H3233" s="41">
        <f t="shared" si="264"/>
        <v>97</v>
      </c>
      <c r="I3233" s="41" t="str">
        <f t="shared" si="265"/>
        <v>#00000082</v>
      </c>
      <c r="J3233" s="41">
        <f t="shared" si="266"/>
        <v>9</v>
      </c>
      <c r="K3233" s="41" t="str">
        <f t="shared" si="267"/>
        <v xml:space="preserve">‎12‎/‎08‎/‎2015, ‎15‎:‎43‎:‎35 william stephens william.stephens@cegelec.com 1 €202.50 </v>
      </c>
      <c r="L3233" s="41" t="str">
        <f t="shared" si="268"/>
        <v>‎12‎/‎08‎/‎2015</v>
      </c>
    </row>
    <row r="3234" spans="1:12" ht="15.75" thickBot="1" x14ac:dyDescent="0.3">
      <c r="A3234" s="16" t="s">
        <v>621</v>
      </c>
      <c r="H3234" s="41">
        <f t="shared" si="264"/>
        <v>8</v>
      </c>
      <c r="I3234" s="41" t="str">
        <f t="shared" si="265"/>
        <v/>
      </c>
      <c r="J3234" s="41">
        <f t="shared" si="266"/>
        <v>0</v>
      </c>
      <c r="K3234" s="41" t="str">
        <f t="shared" si="267"/>
        <v>erminée</v>
      </c>
      <c r="L3234" s="41" t="str">
        <f t="shared" si="268"/>
        <v/>
      </c>
    </row>
    <row r="3235" spans="1:12" ht="15.75" thickBot="1" x14ac:dyDescent="0.3">
      <c r="A3235" s="17" t="s">
        <v>1492</v>
      </c>
      <c r="H3235" s="41">
        <f t="shared" si="264"/>
        <v>97</v>
      </c>
      <c r="I3235" s="41" t="str">
        <f t="shared" si="265"/>
        <v>#00000081</v>
      </c>
      <c r="J3235" s="41">
        <f t="shared" si="266"/>
        <v>9</v>
      </c>
      <c r="K3235" s="41" t="str">
        <f t="shared" si="267"/>
        <v xml:space="preserve">‎12‎/‎08‎/‎2015, ‎11‎:‎39‎:‎15 william stephens william.stephens@cegelec.com 2 €297.40 </v>
      </c>
      <c r="L3235" s="41" t="str">
        <f t="shared" si="268"/>
        <v>‎12‎/‎08‎/‎2015</v>
      </c>
    </row>
    <row r="3236" spans="1:12" ht="15.75" thickBot="1" x14ac:dyDescent="0.3">
      <c r="A3236" s="16" t="s">
        <v>621</v>
      </c>
      <c r="H3236" s="41">
        <f t="shared" si="264"/>
        <v>8</v>
      </c>
      <c r="I3236" s="41" t="str">
        <f t="shared" si="265"/>
        <v/>
      </c>
      <c r="J3236" s="41">
        <f t="shared" si="266"/>
        <v>0</v>
      </c>
      <c r="K3236" s="41" t="str">
        <f t="shared" si="267"/>
        <v>erminée</v>
      </c>
      <c r="L3236" s="41" t="str">
        <f t="shared" si="268"/>
        <v/>
      </c>
    </row>
    <row r="3237" spans="1:12" ht="15.75" thickBot="1" x14ac:dyDescent="0.3">
      <c r="A3237" s="17" t="s">
        <v>1493</v>
      </c>
      <c r="H3237" s="41">
        <f t="shared" si="264"/>
        <v>94</v>
      </c>
      <c r="I3237" s="41" t="str">
        <f t="shared" si="265"/>
        <v>#00000080</v>
      </c>
      <c r="J3237" s="41">
        <f t="shared" si="266"/>
        <v>9</v>
      </c>
      <c r="K3237" s="41" t="str">
        <f t="shared" si="267"/>
        <v xml:space="preserve">‎11‎/‎08‎/‎2015, ‎11‎:‎41‎:‎05 alexis tamowski alexis.tamowski@cegelec.com 1 €36.81 </v>
      </c>
      <c r="L3237" s="41" t="str">
        <f t="shared" si="268"/>
        <v>‎11‎/‎08‎/‎2015</v>
      </c>
    </row>
    <row r="3238" spans="1:12" ht="15.75" thickBot="1" x14ac:dyDescent="0.3">
      <c r="A3238" s="16" t="s">
        <v>621</v>
      </c>
      <c r="H3238" s="41">
        <f t="shared" si="264"/>
        <v>8</v>
      </c>
      <c r="I3238" s="41" t="str">
        <f t="shared" si="265"/>
        <v/>
      </c>
      <c r="J3238" s="41">
        <f t="shared" si="266"/>
        <v>0</v>
      </c>
      <c r="K3238" s="41" t="str">
        <f t="shared" si="267"/>
        <v>erminée</v>
      </c>
      <c r="L3238" s="41" t="str">
        <f t="shared" si="268"/>
        <v/>
      </c>
    </row>
    <row r="3239" spans="1:12" ht="15.75" thickBot="1" x14ac:dyDescent="0.3">
      <c r="A3239" s="17" t="s">
        <v>1494</v>
      </c>
      <c r="H3239" s="41">
        <f t="shared" si="264"/>
        <v>95</v>
      </c>
      <c r="I3239" s="41" t="str">
        <f t="shared" si="265"/>
        <v>#00000079</v>
      </c>
      <c r="J3239" s="41">
        <f t="shared" si="266"/>
        <v>9</v>
      </c>
      <c r="K3239" s="41" t="str">
        <f t="shared" si="267"/>
        <v xml:space="preserve">‎10‎/‎08‎/‎2015, ‎15‎:‎50‎:‎55 alexis tamowski alexis.tamowski@cegelec.com 3 €342.65 </v>
      </c>
      <c r="L3239" s="41" t="str">
        <f t="shared" si="268"/>
        <v>‎10‎/‎08‎/‎2015</v>
      </c>
    </row>
    <row r="3240" spans="1:12" ht="15.75" thickBot="1" x14ac:dyDescent="0.3">
      <c r="A3240" s="16" t="s">
        <v>621</v>
      </c>
      <c r="H3240" s="41">
        <f t="shared" si="264"/>
        <v>8</v>
      </c>
      <c r="I3240" s="41" t="str">
        <f t="shared" si="265"/>
        <v/>
      </c>
      <c r="J3240" s="41">
        <f t="shared" si="266"/>
        <v>0</v>
      </c>
      <c r="K3240" s="41" t="str">
        <f t="shared" si="267"/>
        <v>erminée</v>
      </c>
      <c r="L3240" s="41" t="str">
        <f t="shared" si="268"/>
        <v/>
      </c>
    </row>
    <row r="3241" spans="1:12" ht="15.75" thickBot="1" x14ac:dyDescent="0.3">
      <c r="A3241" s="17" t="s">
        <v>1495</v>
      </c>
      <c r="H3241" s="41">
        <f t="shared" si="264"/>
        <v>92</v>
      </c>
      <c r="I3241" s="41" t="str">
        <f t="shared" si="265"/>
        <v>#00000078</v>
      </c>
      <c r="J3241" s="41">
        <f t="shared" si="266"/>
        <v>9</v>
      </c>
      <c r="K3241" s="41" t="str">
        <f t="shared" si="267"/>
        <v xml:space="preserve">‎04‎/‎08‎/‎2015, ‎13‎:‎52‎:‎50 thomas Dupuis thomas.dupuis@actemium.com 4 €142.86 </v>
      </c>
      <c r="L3241" s="41" t="str">
        <f t="shared" si="268"/>
        <v>‎04‎/‎08‎/‎2015</v>
      </c>
    </row>
    <row r="3242" spans="1:12" ht="15.75" thickBot="1" x14ac:dyDescent="0.3">
      <c r="A3242" s="16" t="s">
        <v>621</v>
      </c>
      <c r="H3242" s="41">
        <f t="shared" si="264"/>
        <v>8</v>
      </c>
      <c r="I3242" s="41" t="str">
        <f t="shared" si="265"/>
        <v/>
      </c>
      <c r="J3242" s="41">
        <f t="shared" si="266"/>
        <v>0</v>
      </c>
      <c r="K3242" s="41" t="str">
        <f t="shared" si="267"/>
        <v>erminée</v>
      </c>
      <c r="L3242" s="41" t="str">
        <f t="shared" si="268"/>
        <v/>
      </c>
    </row>
    <row r="3243" spans="1:12" ht="15.75" thickBot="1" x14ac:dyDescent="0.3">
      <c r="A3243" s="17" t="s">
        <v>1496</v>
      </c>
      <c r="H3243" s="41">
        <f t="shared" si="264"/>
        <v>94</v>
      </c>
      <c r="I3243" s="41" t="str">
        <f t="shared" si="265"/>
        <v>#00000077</v>
      </c>
      <c r="J3243" s="41">
        <f t="shared" si="266"/>
        <v>9</v>
      </c>
      <c r="K3243" s="41" t="str">
        <f t="shared" si="267"/>
        <v xml:space="preserve">‎04‎/‎08‎/‎2015, ‎11‎:‎23‎:‎25 alexis tamowski alexis.tamowski@cegelec.com 1 €39.68 </v>
      </c>
      <c r="L3243" s="41" t="str">
        <f t="shared" si="268"/>
        <v>‎04‎/‎08‎/‎2015</v>
      </c>
    </row>
    <row r="3244" spans="1:12" ht="15.75" thickBot="1" x14ac:dyDescent="0.3">
      <c r="A3244" s="16" t="s">
        <v>621</v>
      </c>
      <c r="H3244" s="41">
        <f t="shared" si="264"/>
        <v>8</v>
      </c>
      <c r="I3244" s="41" t="str">
        <f t="shared" si="265"/>
        <v/>
      </c>
      <c r="J3244" s="41">
        <f t="shared" si="266"/>
        <v>0</v>
      </c>
      <c r="K3244" s="41" t="str">
        <f t="shared" si="267"/>
        <v>erminée</v>
      </c>
      <c r="L3244" s="41" t="str">
        <f t="shared" si="268"/>
        <v/>
      </c>
    </row>
    <row r="3245" spans="1:12" ht="15.75" thickBot="1" x14ac:dyDescent="0.3">
      <c r="A3245" s="17" t="s">
        <v>1497</v>
      </c>
      <c r="H3245" s="41">
        <f t="shared" si="264"/>
        <v>99</v>
      </c>
      <c r="I3245" s="41" t="str">
        <f t="shared" si="265"/>
        <v>#00000076</v>
      </c>
      <c r="J3245" s="41">
        <f t="shared" si="266"/>
        <v>9</v>
      </c>
      <c r="K3245" s="41" t="str">
        <f t="shared" si="267"/>
        <v xml:space="preserve">‎04‎/‎08‎/‎2015, ‎10‎:‎35‎:‎42 lelia boscolo lelia.boscolo.external@airbus.com 3 €662.40 </v>
      </c>
      <c r="L3245" s="41" t="str">
        <f t="shared" si="268"/>
        <v>‎04‎/‎08‎/‎2015</v>
      </c>
    </row>
    <row r="3246" spans="1:12" ht="15.75" thickBot="1" x14ac:dyDescent="0.3">
      <c r="A3246" s="16" t="s">
        <v>621</v>
      </c>
      <c r="H3246" s="41">
        <f t="shared" si="264"/>
        <v>8</v>
      </c>
      <c r="I3246" s="41" t="str">
        <f t="shared" si="265"/>
        <v/>
      </c>
      <c r="J3246" s="41">
        <f t="shared" si="266"/>
        <v>0</v>
      </c>
      <c r="K3246" s="41" t="str">
        <f t="shared" si="267"/>
        <v>erminée</v>
      </c>
      <c r="L3246" s="41" t="str">
        <f t="shared" si="268"/>
        <v/>
      </c>
    </row>
    <row r="3247" spans="1:12" ht="15.75" thickBot="1" x14ac:dyDescent="0.3">
      <c r="A3247" s="17" t="s">
        <v>1498</v>
      </c>
      <c r="H3247" s="41">
        <f t="shared" si="264"/>
        <v>94</v>
      </c>
      <c r="I3247" s="41" t="str">
        <f t="shared" si="265"/>
        <v>#00000075</v>
      </c>
      <c r="J3247" s="41">
        <f t="shared" si="266"/>
        <v>9</v>
      </c>
      <c r="K3247" s="41" t="str">
        <f t="shared" si="267"/>
        <v xml:space="preserve">‎30‎/‎07‎/‎2015, ‎15‎:‎33‎:‎45 Alexis TAMOWSKI alexis.tamowski@cegelec.com 1 €13.50 </v>
      </c>
      <c r="L3247" s="41" t="str">
        <f t="shared" si="268"/>
        <v>‎30‎/‎07‎/‎2015</v>
      </c>
    </row>
    <row r="3248" spans="1:12" ht="15.75" thickBot="1" x14ac:dyDescent="0.3">
      <c r="A3248" s="16" t="s">
        <v>621</v>
      </c>
      <c r="H3248" s="41">
        <f t="shared" si="264"/>
        <v>8</v>
      </c>
      <c r="I3248" s="41" t="str">
        <f t="shared" si="265"/>
        <v/>
      </c>
      <c r="J3248" s="41">
        <f t="shared" si="266"/>
        <v>0</v>
      </c>
      <c r="K3248" s="41" t="str">
        <f t="shared" si="267"/>
        <v>erminée</v>
      </c>
      <c r="L3248" s="41" t="str">
        <f t="shared" si="268"/>
        <v/>
      </c>
    </row>
    <row r="3249" spans="1:12" ht="15.75" thickBot="1" x14ac:dyDescent="0.3">
      <c r="A3249" s="17" t="s">
        <v>1499</v>
      </c>
      <c r="H3249" s="41">
        <f t="shared" si="264"/>
        <v>93</v>
      </c>
      <c r="I3249" s="41" t="str">
        <f t="shared" si="265"/>
        <v>#00000074</v>
      </c>
      <c r="J3249" s="41">
        <f t="shared" si="266"/>
        <v>9</v>
      </c>
      <c r="K3249" s="41" t="str">
        <f t="shared" si="267"/>
        <v xml:space="preserve">‎30‎/‎07‎/‎2015, ‎14‎:‎24‎:‎37 Vincent PASCAL vincent.pascal@actemium.com 1 €63.00 </v>
      </c>
      <c r="L3249" s="41" t="str">
        <f t="shared" si="268"/>
        <v>‎30‎/‎07‎/‎2015</v>
      </c>
    </row>
    <row r="3250" spans="1:12" ht="15.75" thickBot="1" x14ac:dyDescent="0.3">
      <c r="A3250" s="16" t="s">
        <v>621</v>
      </c>
      <c r="H3250" s="41">
        <f t="shared" si="264"/>
        <v>8</v>
      </c>
      <c r="I3250" s="41" t="str">
        <f t="shared" si="265"/>
        <v/>
      </c>
      <c r="J3250" s="41">
        <f t="shared" si="266"/>
        <v>0</v>
      </c>
      <c r="K3250" s="41" t="str">
        <f t="shared" si="267"/>
        <v>erminée</v>
      </c>
      <c r="L3250" s="41" t="str">
        <f t="shared" si="268"/>
        <v/>
      </c>
    </row>
    <row r="3251" spans="1:12" ht="15.75" thickBot="1" x14ac:dyDescent="0.3">
      <c r="A3251" s="17" t="s">
        <v>1500</v>
      </c>
      <c r="H3251" s="41">
        <f t="shared" si="264"/>
        <v>99</v>
      </c>
      <c r="I3251" s="41" t="str">
        <f t="shared" si="265"/>
        <v>#00000072</v>
      </c>
      <c r="J3251" s="41">
        <f t="shared" si="266"/>
        <v>9</v>
      </c>
      <c r="K3251" s="41" t="str">
        <f t="shared" si="267"/>
        <v xml:space="preserve">‎30‎/‎07‎/‎2015, ‎11‎:‎16‎:‎51 lelia boscolo lelia.boscolo.external@airbus.com 1 €252.00 </v>
      </c>
      <c r="L3251" s="41" t="str">
        <f t="shared" si="268"/>
        <v>‎30‎/‎07‎/‎2015</v>
      </c>
    </row>
    <row r="3252" spans="1:12" ht="15.75" thickBot="1" x14ac:dyDescent="0.3">
      <c r="A3252" s="16" t="s">
        <v>621</v>
      </c>
      <c r="H3252" s="41">
        <f t="shared" si="264"/>
        <v>8</v>
      </c>
      <c r="I3252" s="41" t="str">
        <f t="shared" si="265"/>
        <v/>
      </c>
      <c r="J3252" s="41">
        <f t="shared" si="266"/>
        <v>0</v>
      </c>
      <c r="K3252" s="41" t="str">
        <f t="shared" si="267"/>
        <v>erminée</v>
      </c>
      <c r="L3252" s="41" t="str">
        <f t="shared" si="268"/>
        <v/>
      </c>
    </row>
    <row r="3253" spans="1:12" ht="15.75" thickBot="1" x14ac:dyDescent="0.3">
      <c r="A3253" s="17" t="s">
        <v>1501</v>
      </c>
      <c r="H3253" s="41">
        <f t="shared" si="264"/>
        <v>94</v>
      </c>
      <c r="I3253" s="41" t="str">
        <f t="shared" si="265"/>
        <v>#00000071</v>
      </c>
      <c r="J3253" s="41">
        <f t="shared" si="266"/>
        <v>9</v>
      </c>
      <c r="K3253" s="41" t="str">
        <f t="shared" si="267"/>
        <v xml:space="preserve">‎29‎/‎07‎/‎2015, ‎15‎:‎43‎:‎27 alexis tamowski alexis.tamowski@cegelec.com 1 €39.68 </v>
      </c>
      <c r="L3253" s="41" t="str">
        <f t="shared" si="268"/>
        <v>‎29‎/‎07‎/‎2015</v>
      </c>
    </row>
    <row r="3254" spans="1:12" ht="15.75" thickBot="1" x14ac:dyDescent="0.3">
      <c r="A3254" s="16" t="s">
        <v>621</v>
      </c>
      <c r="H3254" s="41">
        <f t="shared" si="264"/>
        <v>8</v>
      </c>
      <c r="I3254" s="41" t="str">
        <f t="shared" si="265"/>
        <v/>
      </c>
      <c r="J3254" s="41">
        <f t="shared" si="266"/>
        <v>0</v>
      </c>
      <c r="K3254" s="41" t="str">
        <f t="shared" si="267"/>
        <v>erminée</v>
      </c>
      <c r="L3254" s="41" t="str">
        <f t="shared" si="268"/>
        <v/>
      </c>
    </row>
    <row r="3255" spans="1:12" ht="15.75" thickBot="1" x14ac:dyDescent="0.3">
      <c r="A3255" s="17" t="s">
        <v>1502</v>
      </c>
      <c r="H3255" s="41">
        <f t="shared" si="264"/>
        <v>94</v>
      </c>
      <c r="I3255" s="41" t="str">
        <f t="shared" si="265"/>
        <v>#00000070</v>
      </c>
      <c r="J3255" s="41">
        <f t="shared" si="266"/>
        <v>9</v>
      </c>
      <c r="K3255" s="41" t="str">
        <f t="shared" si="267"/>
        <v xml:space="preserve">‎29‎/‎07‎/‎2015, ‎11‎:‎28‎:‎47 jean-luc granier jean-luc.granier@merial.com 2 €0.00 </v>
      </c>
      <c r="L3255" s="41" t="str">
        <f t="shared" si="268"/>
        <v>‎29‎/‎07‎/‎2015</v>
      </c>
    </row>
    <row r="3256" spans="1:12" ht="15.75" thickBot="1" x14ac:dyDescent="0.3">
      <c r="A3256" s="16" t="s">
        <v>621</v>
      </c>
      <c r="H3256" s="41">
        <f t="shared" si="264"/>
        <v>8</v>
      </c>
      <c r="I3256" s="41" t="str">
        <f t="shared" si="265"/>
        <v/>
      </c>
      <c r="J3256" s="41">
        <f t="shared" si="266"/>
        <v>0</v>
      </c>
      <c r="K3256" s="41" t="str">
        <f t="shared" si="267"/>
        <v>erminée</v>
      </c>
      <c r="L3256" s="41" t="str">
        <f t="shared" si="268"/>
        <v/>
      </c>
    </row>
    <row r="3257" spans="1:12" ht="15.75" thickBot="1" x14ac:dyDescent="0.3">
      <c r="A3257" s="17" t="s">
        <v>1503</v>
      </c>
      <c r="H3257" s="41">
        <f t="shared" si="264"/>
        <v>99</v>
      </c>
      <c r="I3257" s="41" t="str">
        <f t="shared" si="265"/>
        <v>#00000069</v>
      </c>
      <c r="J3257" s="41">
        <f t="shared" si="266"/>
        <v>9</v>
      </c>
      <c r="K3257" s="41" t="str">
        <f t="shared" si="267"/>
        <v xml:space="preserve">‎29‎/‎07‎/‎2015, ‎11‎:‎19‎:‎52 lelia boscolo lelia.boscolo.external@airbus.com 5 €437.20 </v>
      </c>
      <c r="L3257" s="41" t="str">
        <f t="shared" si="268"/>
        <v>‎29‎/‎07‎/‎2015</v>
      </c>
    </row>
    <row r="3258" spans="1:12" ht="15.75" thickBot="1" x14ac:dyDescent="0.3">
      <c r="A3258" s="16" t="s">
        <v>621</v>
      </c>
      <c r="H3258" s="41">
        <f t="shared" si="264"/>
        <v>8</v>
      </c>
      <c r="I3258" s="41" t="str">
        <f t="shared" si="265"/>
        <v/>
      </c>
      <c r="J3258" s="41">
        <f t="shared" si="266"/>
        <v>0</v>
      </c>
      <c r="K3258" s="41" t="str">
        <f t="shared" si="267"/>
        <v>erminée</v>
      </c>
      <c r="L3258" s="41" t="str">
        <f t="shared" si="268"/>
        <v/>
      </c>
    </row>
    <row r="3259" spans="1:12" ht="15.75" thickBot="1" x14ac:dyDescent="0.3">
      <c r="A3259" s="17" t="s">
        <v>1504</v>
      </c>
      <c r="H3259" s="41">
        <f t="shared" si="264"/>
        <v>99</v>
      </c>
      <c r="I3259" s="41" t="str">
        <f t="shared" si="265"/>
        <v>#00000068</v>
      </c>
      <c r="J3259" s="41">
        <f t="shared" si="266"/>
        <v>9</v>
      </c>
      <c r="K3259" s="41" t="str">
        <f t="shared" si="267"/>
        <v xml:space="preserve">‎23‎/‎07‎/‎2015, ‎14‎:‎44‎:‎02 william stephens william.stephens@cegelec.com 6 €1,122.86 </v>
      </c>
      <c r="L3259" s="41" t="str">
        <f t="shared" si="268"/>
        <v>‎23‎/‎07‎/‎2015</v>
      </c>
    </row>
    <row r="3260" spans="1:12" ht="15.75" thickBot="1" x14ac:dyDescent="0.3">
      <c r="A3260" s="16" t="s">
        <v>621</v>
      </c>
      <c r="H3260" s="41">
        <f t="shared" si="264"/>
        <v>8</v>
      </c>
      <c r="I3260" s="41" t="str">
        <f t="shared" si="265"/>
        <v/>
      </c>
      <c r="J3260" s="41">
        <f t="shared" si="266"/>
        <v>0</v>
      </c>
      <c r="K3260" s="41" t="str">
        <f t="shared" si="267"/>
        <v>erminée</v>
      </c>
      <c r="L3260" s="41" t="str">
        <f t="shared" si="268"/>
        <v/>
      </c>
    </row>
    <row r="3261" spans="1:12" ht="15.75" thickBot="1" x14ac:dyDescent="0.3">
      <c r="A3261" s="17" t="s">
        <v>1505</v>
      </c>
      <c r="H3261" s="41">
        <f t="shared" si="264"/>
        <v>106</v>
      </c>
      <c r="I3261" s="41" t="str">
        <f t="shared" si="265"/>
        <v>#00000067</v>
      </c>
      <c r="J3261" s="41">
        <f t="shared" si="266"/>
        <v>9</v>
      </c>
      <c r="K3261" s="41" t="str">
        <f t="shared" si="267"/>
        <v xml:space="preserve">‎17‎/‎07‎/‎2015, ‎07‎:‎55‎:‎34 christophe combes christophe.combes.external@airbus.com 1 €54.17 </v>
      </c>
      <c r="L3261" s="41" t="str">
        <f t="shared" si="268"/>
        <v>‎17‎/‎07‎/‎2015</v>
      </c>
    </row>
    <row r="3262" spans="1:12" ht="15.75" thickBot="1" x14ac:dyDescent="0.3">
      <c r="A3262" s="16" t="s">
        <v>621</v>
      </c>
      <c r="H3262" s="41">
        <f t="shared" si="264"/>
        <v>8</v>
      </c>
      <c r="I3262" s="41" t="str">
        <f t="shared" si="265"/>
        <v/>
      </c>
      <c r="J3262" s="41">
        <f t="shared" si="266"/>
        <v>0</v>
      </c>
      <c r="K3262" s="41" t="str">
        <f t="shared" si="267"/>
        <v>erminée</v>
      </c>
      <c r="L3262" s="41" t="str">
        <f t="shared" si="268"/>
        <v/>
      </c>
    </row>
    <row r="3263" spans="1:12" ht="15.75" thickBot="1" x14ac:dyDescent="0.3">
      <c r="A3263" s="17" t="s">
        <v>1506</v>
      </c>
      <c r="H3263" s="41">
        <f t="shared" si="264"/>
        <v>98</v>
      </c>
      <c r="I3263" s="41" t="str">
        <f t="shared" si="265"/>
        <v>#00000066</v>
      </c>
      <c r="J3263" s="41">
        <f t="shared" si="266"/>
        <v>9</v>
      </c>
      <c r="K3263" s="41" t="str">
        <f t="shared" si="267"/>
        <v xml:space="preserve">‎16‎/‎07‎/‎2015, ‎15‎:‎33‎:‎24 lelia boscolo lelia.boscolo.external@airbus.com 1 €38.00 </v>
      </c>
      <c r="L3263" s="41" t="str">
        <f t="shared" si="268"/>
        <v>‎16‎/‎07‎/‎2015</v>
      </c>
    </row>
    <row r="3264" spans="1:12" ht="15.75" thickBot="1" x14ac:dyDescent="0.3">
      <c r="A3264" s="16" t="s">
        <v>621</v>
      </c>
      <c r="H3264" s="41">
        <f t="shared" si="264"/>
        <v>8</v>
      </c>
      <c r="I3264" s="41" t="str">
        <f t="shared" si="265"/>
        <v/>
      </c>
      <c r="J3264" s="41">
        <f t="shared" si="266"/>
        <v>0</v>
      </c>
      <c r="K3264" s="41" t="str">
        <f t="shared" si="267"/>
        <v>erminée</v>
      </c>
      <c r="L3264" s="41" t="str">
        <f t="shared" si="268"/>
        <v/>
      </c>
    </row>
    <row r="3265" spans="1:12" ht="15.75" thickBot="1" x14ac:dyDescent="0.3">
      <c r="A3265" s="17" t="s">
        <v>1507</v>
      </c>
      <c r="H3265" s="41">
        <f t="shared" si="264"/>
        <v>108</v>
      </c>
      <c r="I3265" s="41" t="str">
        <f t="shared" si="265"/>
        <v>#00000065</v>
      </c>
      <c r="J3265" s="41">
        <f t="shared" si="266"/>
        <v>9</v>
      </c>
      <c r="K3265" s="41" t="str">
        <f t="shared" si="267"/>
        <v xml:space="preserve">‎10‎/‎07‎/‎2015, ‎11‎:‎23‎:‎49 christophe suberville christophe.suberville@actemium.com 3 €176.00 </v>
      </c>
      <c r="L3265" s="41" t="str">
        <f t="shared" si="268"/>
        <v>‎10‎/‎07‎/‎2015</v>
      </c>
    </row>
    <row r="3266" spans="1:12" ht="15.75" thickBot="1" x14ac:dyDescent="0.3">
      <c r="A3266" s="16" t="s">
        <v>621</v>
      </c>
      <c r="H3266" s="41">
        <f t="shared" si="264"/>
        <v>8</v>
      </c>
      <c r="I3266" s="41" t="str">
        <f t="shared" si="265"/>
        <v/>
      </c>
      <c r="J3266" s="41">
        <f t="shared" si="266"/>
        <v>0</v>
      </c>
      <c r="K3266" s="41" t="str">
        <f t="shared" si="267"/>
        <v>erminée</v>
      </c>
      <c r="L3266" s="41" t="str">
        <f t="shared" si="268"/>
        <v/>
      </c>
    </row>
    <row r="3267" spans="1:12" ht="15.75" thickBot="1" x14ac:dyDescent="0.3">
      <c r="A3267" s="17" t="s">
        <v>1508</v>
      </c>
      <c r="H3267" s="41">
        <f t="shared" si="264"/>
        <v>93</v>
      </c>
      <c r="I3267" s="41" t="str">
        <f t="shared" si="265"/>
        <v>#00000064</v>
      </c>
      <c r="J3267" s="41">
        <f t="shared" si="266"/>
        <v>9</v>
      </c>
      <c r="K3267" s="41" t="str">
        <f t="shared" si="267"/>
        <v xml:space="preserve">‎08‎/‎07‎/‎2015, ‎10‎:‎28‎:‎06 Aurélien AYGOUI fal.amt@vinci-energies.net 1 €37.00 </v>
      </c>
      <c r="L3267" s="41" t="str">
        <f t="shared" si="268"/>
        <v>‎08‎/‎07‎/‎2015</v>
      </c>
    </row>
    <row r="3268" spans="1:12" ht="15.75" thickBot="1" x14ac:dyDescent="0.3">
      <c r="A3268" s="16" t="s">
        <v>621</v>
      </c>
      <c r="H3268" s="41">
        <f t="shared" si="264"/>
        <v>8</v>
      </c>
      <c r="I3268" s="41" t="str">
        <f t="shared" si="265"/>
        <v/>
      </c>
      <c r="J3268" s="41">
        <f t="shared" si="266"/>
        <v>0</v>
      </c>
      <c r="K3268" s="41" t="str">
        <f t="shared" si="267"/>
        <v>erminée</v>
      </c>
      <c r="L3268" s="41" t="str">
        <f t="shared" si="268"/>
        <v/>
      </c>
    </row>
    <row r="3269" spans="1:12" ht="15.75" thickBot="1" x14ac:dyDescent="0.3">
      <c r="A3269" s="17" t="s">
        <v>1509</v>
      </c>
      <c r="H3269" s="41">
        <f t="shared" si="264"/>
        <v>99</v>
      </c>
      <c r="I3269" s="41" t="str">
        <f t="shared" si="265"/>
        <v>#00000063</v>
      </c>
      <c r="J3269" s="41">
        <f t="shared" si="266"/>
        <v>9</v>
      </c>
      <c r="K3269" s="41" t="str">
        <f t="shared" si="267"/>
        <v xml:space="preserve">‎07‎/‎07‎/‎2015, ‎14‎:‎56‎:‎33 lelia boscolo lelia.boscolo.external@airbus.com 1 €311.64 </v>
      </c>
      <c r="L3269" s="41" t="str">
        <f t="shared" si="268"/>
        <v>‎07‎/‎07‎/‎2015</v>
      </c>
    </row>
    <row r="3270" spans="1:12" ht="15.75" thickBot="1" x14ac:dyDescent="0.3">
      <c r="A3270" s="16" t="s">
        <v>621</v>
      </c>
      <c r="H3270" s="41">
        <f t="shared" si="264"/>
        <v>8</v>
      </c>
      <c r="I3270" s="41" t="str">
        <f t="shared" si="265"/>
        <v/>
      </c>
      <c r="J3270" s="41">
        <f t="shared" si="266"/>
        <v>0</v>
      </c>
      <c r="K3270" s="41" t="str">
        <f t="shared" si="267"/>
        <v>erminée</v>
      </c>
      <c r="L3270" s="41" t="str">
        <f t="shared" si="268"/>
        <v/>
      </c>
    </row>
    <row r="3271" spans="1:12" ht="15.75" thickBot="1" x14ac:dyDescent="0.3">
      <c r="A3271" s="17" t="s">
        <v>1510</v>
      </c>
      <c r="H3271" s="41">
        <f t="shared" si="264"/>
        <v>98</v>
      </c>
      <c r="I3271" s="41" t="str">
        <f t="shared" si="265"/>
        <v>#00000062</v>
      </c>
      <c r="J3271" s="41">
        <f t="shared" si="266"/>
        <v>9</v>
      </c>
      <c r="K3271" s="41" t="str">
        <f t="shared" si="267"/>
        <v xml:space="preserve">‎07‎/‎07‎/‎2015, ‎14‎:‎52‎:‎00 lelia boscolo lelia.boscolo.external@airbus.com 1 €29.68 </v>
      </c>
      <c r="L3271" s="41" t="str">
        <f t="shared" si="268"/>
        <v>‎07‎/‎07‎/‎2015</v>
      </c>
    </row>
    <row r="3272" spans="1:12" ht="15.75" thickBot="1" x14ac:dyDescent="0.3">
      <c r="A3272" s="16" t="s">
        <v>621</v>
      </c>
      <c r="H3272" s="41">
        <f t="shared" si="264"/>
        <v>8</v>
      </c>
      <c r="I3272" s="41" t="str">
        <f t="shared" si="265"/>
        <v/>
      </c>
      <c r="J3272" s="41">
        <f t="shared" si="266"/>
        <v>0</v>
      </c>
      <c r="K3272" s="41" t="str">
        <f t="shared" si="267"/>
        <v>erminée</v>
      </c>
      <c r="L3272" s="41" t="str">
        <f t="shared" si="268"/>
        <v/>
      </c>
    </row>
    <row r="3273" spans="1:12" ht="15.75" thickBot="1" x14ac:dyDescent="0.3">
      <c r="A3273" s="17" t="s">
        <v>1511</v>
      </c>
      <c r="H3273" s="41">
        <f t="shared" si="264"/>
        <v>90</v>
      </c>
      <c r="I3273" s="41" t="str">
        <f t="shared" si="265"/>
        <v>#00000061</v>
      </c>
      <c r="J3273" s="41">
        <f t="shared" si="266"/>
        <v>9</v>
      </c>
      <c r="K3273" s="41" t="str">
        <f t="shared" si="267"/>
        <v xml:space="preserve">‎07‎/‎07‎/‎2015, ‎12‎:‎29‎:‎54 pascal garcia pascal.garcia@pioneer.com 4 €57.63 </v>
      </c>
      <c r="L3273" s="41" t="str">
        <f t="shared" si="268"/>
        <v>‎07‎/‎07‎/‎2015</v>
      </c>
    </row>
    <row r="3274" spans="1:12" ht="15.75" thickBot="1" x14ac:dyDescent="0.3">
      <c r="A3274" s="16" t="s">
        <v>621</v>
      </c>
      <c r="H3274" s="41">
        <f t="shared" si="264"/>
        <v>8</v>
      </c>
      <c r="I3274" s="41" t="str">
        <f t="shared" si="265"/>
        <v/>
      </c>
      <c r="J3274" s="41">
        <f t="shared" si="266"/>
        <v>0</v>
      </c>
      <c r="K3274" s="41" t="str">
        <f t="shared" si="267"/>
        <v>erminée</v>
      </c>
      <c r="L3274" s="41" t="str">
        <f t="shared" si="268"/>
        <v/>
      </c>
    </row>
    <row r="3275" spans="1:12" ht="15.75" thickBot="1" x14ac:dyDescent="0.3">
      <c r="A3275" s="17" t="s">
        <v>1512</v>
      </c>
      <c r="H3275" s="41">
        <f t="shared" si="264"/>
        <v>94</v>
      </c>
      <c r="I3275" s="41" t="str">
        <f t="shared" si="265"/>
        <v>#00000059</v>
      </c>
      <c r="J3275" s="41">
        <f t="shared" si="266"/>
        <v>9</v>
      </c>
      <c r="K3275" s="41" t="str">
        <f t="shared" si="267"/>
        <v xml:space="preserve">‎07‎/‎07‎/‎2015, ‎11‎:‎57‎:‎48 Romain Vergnes romain.vergnes@actemium.com 4 €148.00 </v>
      </c>
      <c r="L3275" s="41" t="str">
        <f t="shared" si="268"/>
        <v>‎07‎/‎07‎/‎2015</v>
      </c>
    </row>
    <row r="3276" spans="1:12" ht="15.75" thickBot="1" x14ac:dyDescent="0.3">
      <c r="A3276" s="16" t="s">
        <v>621</v>
      </c>
      <c r="H3276" s="41">
        <f t="shared" si="264"/>
        <v>8</v>
      </c>
      <c r="I3276" s="41" t="str">
        <f t="shared" si="265"/>
        <v/>
      </c>
      <c r="J3276" s="41">
        <f t="shared" si="266"/>
        <v>0</v>
      </c>
      <c r="K3276" s="41" t="str">
        <f t="shared" si="267"/>
        <v>erminée</v>
      </c>
      <c r="L3276" s="41" t="str">
        <f t="shared" si="268"/>
        <v/>
      </c>
    </row>
    <row r="3277" spans="1:12" ht="15.75" thickBot="1" x14ac:dyDescent="0.3">
      <c r="A3277" s="17" t="s">
        <v>1513</v>
      </c>
      <c r="H3277" s="41">
        <f t="shared" si="264"/>
        <v>98</v>
      </c>
      <c r="I3277" s="41" t="str">
        <f t="shared" si="265"/>
        <v>#00000058</v>
      </c>
      <c r="J3277" s="41">
        <f t="shared" si="266"/>
        <v>9</v>
      </c>
      <c r="K3277" s="41" t="str">
        <f t="shared" si="267"/>
        <v xml:space="preserve">‎07‎/‎07‎/‎2015, ‎09‎:‎39‎:‎28 alexis TAMOWSKI alexis.tamowski@cegelec.com 11 €1,302.53 </v>
      </c>
      <c r="L3277" s="41" t="str">
        <f t="shared" si="268"/>
        <v>‎07‎/‎07‎/‎2015</v>
      </c>
    </row>
    <row r="3278" spans="1:12" ht="15.75" thickBot="1" x14ac:dyDescent="0.3">
      <c r="A3278" s="16" t="s">
        <v>621</v>
      </c>
      <c r="H3278" s="41">
        <f t="shared" si="264"/>
        <v>8</v>
      </c>
      <c r="I3278" s="41" t="str">
        <f t="shared" si="265"/>
        <v/>
      </c>
      <c r="J3278" s="41">
        <f t="shared" si="266"/>
        <v>0</v>
      </c>
      <c r="K3278" s="41" t="str">
        <f t="shared" si="267"/>
        <v>erminée</v>
      </c>
      <c r="L3278" s="41" t="str">
        <f t="shared" si="268"/>
        <v/>
      </c>
    </row>
    <row r="3279" spans="1:12" ht="15.75" thickBot="1" x14ac:dyDescent="0.3">
      <c r="A3279" s="17" t="s">
        <v>1514</v>
      </c>
      <c r="H3279" s="41">
        <f t="shared" si="264"/>
        <v>97</v>
      </c>
      <c r="I3279" s="41" t="str">
        <f t="shared" si="265"/>
        <v>#00000057</v>
      </c>
      <c r="J3279" s="41">
        <f t="shared" si="266"/>
        <v>9</v>
      </c>
      <c r="K3279" s="41" t="str">
        <f t="shared" si="267"/>
        <v xml:space="preserve">‎01‎/‎07‎/‎2015, ‎11‎:‎51‎:‎50 alexis codevelle alexis.codevelle@actemium.com 2 €78.20 </v>
      </c>
      <c r="L3279" s="41" t="str">
        <f t="shared" si="268"/>
        <v>‎01‎/‎07‎/‎2015</v>
      </c>
    </row>
    <row r="3280" spans="1:12" ht="15.75" thickBot="1" x14ac:dyDescent="0.3">
      <c r="A3280" s="16" t="s">
        <v>621</v>
      </c>
      <c r="H3280" s="41">
        <f t="shared" si="264"/>
        <v>8</v>
      </c>
      <c r="I3280" s="41" t="str">
        <f t="shared" si="265"/>
        <v/>
      </c>
      <c r="J3280" s="41">
        <f t="shared" si="266"/>
        <v>0</v>
      </c>
      <c r="K3280" s="41" t="str">
        <f t="shared" si="267"/>
        <v>erminée</v>
      </c>
      <c r="L3280" s="41" t="str">
        <f t="shared" si="268"/>
        <v/>
      </c>
    </row>
    <row r="3281" spans="1:12" ht="15.75" thickBot="1" x14ac:dyDescent="0.3">
      <c r="A3281" s="17" t="s">
        <v>1515</v>
      </c>
      <c r="H3281" s="41">
        <f t="shared" si="264"/>
        <v>97</v>
      </c>
      <c r="I3281" s="41" t="str">
        <f t="shared" si="265"/>
        <v>#00000056</v>
      </c>
      <c r="J3281" s="41">
        <f t="shared" si="266"/>
        <v>9</v>
      </c>
      <c r="K3281" s="41" t="str">
        <f t="shared" si="267"/>
        <v xml:space="preserve">‎01‎/‎07‎/‎2015, ‎10‎:‎18‎:‎42 william stephens william.stephens@actemium.fr 3 €311.64 </v>
      </c>
      <c r="L3281" s="41" t="str">
        <f t="shared" si="268"/>
        <v>‎01‎/‎07‎/‎2015</v>
      </c>
    </row>
    <row r="3282" spans="1:12" ht="15.75" thickBot="1" x14ac:dyDescent="0.3">
      <c r="A3282" s="16" t="s">
        <v>621</v>
      </c>
      <c r="H3282" s="41">
        <f t="shared" si="264"/>
        <v>8</v>
      </c>
      <c r="I3282" s="41" t="str">
        <f t="shared" si="265"/>
        <v/>
      </c>
      <c r="J3282" s="41">
        <f t="shared" si="266"/>
        <v>0</v>
      </c>
      <c r="K3282" s="41" t="str">
        <f t="shared" si="267"/>
        <v>erminée</v>
      </c>
      <c r="L3282" s="41" t="str">
        <f t="shared" si="268"/>
        <v/>
      </c>
    </row>
    <row r="3283" spans="1:12" ht="15.75" thickBot="1" x14ac:dyDescent="0.3">
      <c r="A3283" s="17" t="s">
        <v>1516</v>
      </c>
      <c r="H3283" s="41">
        <f t="shared" si="264"/>
        <v>100</v>
      </c>
      <c r="I3283" s="41" t="str">
        <f t="shared" si="265"/>
        <v>#00000054</v>
      </c>
      <c r="J3283" s="41">
        <f t="shared" si="266"/>
        <v>9</v>
      </c>
      <c r="K3283" s="41" t="str">
        <f t="shared" si="267"/>
        <v xml:space="preserve">‎25‎/‎06‎/‎2015, ‎11‎:‎53‎:‎23 julien paumard julien.paumard.external@airbus.com 2 €30.67 </v>
      </c>
      <c r="L3283" s="41" t="str">
        <f t="shared" si="268"/>
        <v>‎25‎/‎06‎/‎2015</v>
      </c>
    </row>
    <row r="3284" spans="1:12" ht="15.75" thickBot="1" x14ac:dyDescent="0.3">
      <c r="A3284" s="16" t="s">
        <v>621</v>
      </c>
      <c r="H3284" s="41">
        <f t="shared" si="264"/>
        <v>8</v>
      </c>
      <c r="I3284" s="41" t="str">
        <f t="shared" si="265"/>
        <v/>
      </c>
      <c r="J3284" s="41">
        <f t="shared" si="266"/>
        <v>0</v>
      </c>
      <c r="K3284" s="41" t="str">
        <f t="shared" si="267"/>
        <v>erminée</v>
      </c>
      <c r="L3284" s="41" t="str">
        <f t="shared" si="268"/>
        <v/>
      </c>
    </row>
    <row r="3285" spans="1:12" ht="15.75" thickBot="1" x14ac:dyDescent="0.3">
      <c r="A3285" s="17" t="s">
        <v>1517</v>
      </c>
      <c r="H3285" s="41">
        <f t="shared" si="264"/>
        <v>94</v>
      </c>
      <c r="I3285" s="41" t="str">
        <f t="shared" si="265"/>
        <v>#00000053</v>
      </c>
      <c r="J3285" s="41">
        <f t="shared" si="266"/>
        <v>9</v>
      </c>
      <c r="K3285" s="41" t="str">
        <f t="shared" si="267"/>
        <v xml:space="preserve">‎23‎/‎06‎/‎2015, ‎11‎:‎26‎:‎36 Cedric REIXACH cedric.reixach@actemium.com 3 €134.20 </v>
      </c>
      <c r="L3285" s="41" t="str">
        <f t="shared" si="268"/>
        <v>‎23‎/‎06‎/‎2015</v>
      </c>
    </row>
    <row r="3286" spans="1:12" ht="15.75" thickBot="1" x14ac:dyDescent="0.3">
      <c r="A3286" s="16" t="s">
        <v>621</v>
      </c>
      <c r="H3286" s="41">
        <f t="shared" si="264"/>
        <v>8</v>
      </c>
      <c r="I3286" s="41" t="str">
        <f t="shared" si="265"/>
        <v/>
      </c>
      <c r="J3286" s="41">
        <f t="shared" si="266"/>
        <v>0</v>
      </c>
      <c r="K3286" s="41" t="str">
        <f t="shared" si="267"/>
        <v>erminée</v>
      </c>
      <c r="L3286" s="41" t="str">
        <f t="shared" si="268"/>
        <v/>
      </c>
    </row>
    <row r="3287" spans="1:12" ht="15.75" thickBot="1" x14ac:dyDescent="0.3">
      <c r="A3287" s="17" t="s">
        <v>1518</v>
      </c>
      <c r="H3287" s="41">
        <f t="shared" si="264"/>
        <v>93</v>
      </c>
      <c r="I3287" s="41" t="str">
        <f t="shared" si="265"/>
        <v>#00000052</v>
      </c>
      <c r="J3287" s="41">
        <f t="shared" si="266"/>
        <v>9</v>
      </c>
      <c r="K3287" s="41" t="str">
        <f t="shared" si="267"/>
        <v xml:space="preserve">‎22‎/‎06‎/‎2015, ‎13‎:‎58‎:‎05 mathias HEREAU mathias.hereau@actemuim.com 2 €70.46 </v>
      </c>
      <c r="L3287" s="41" t="str">
        <f t="shared" si="268"/>
        <v>‎22‎/‎06‎/‎2015</v>
      </c>
    </row>
    <row r="3288" spans="1:12" ht="15.75" thickBot="1" x14ac:dyDescent="0.3">
      <c r="A3288" s="16" t="s">
        <v>621</v>
      </c>
      <c r="H3288" s="41">
        <f t="shared" si="264"/>
        <v>8</v>
      </c>
      <c r="I3288" s="41" t="str">
        <f t="shared" si="265"/>
        <v/>
      </c>
      <c r="J3288" s="41">
        <f t="shared" si="266"/>
        <v>0</v>
      </c>
      <c r="K3288" s="41" t="str">
        <f t="shared" si="267"/>
        <v>erminée</v>
      </c>
      <c r="L3288" s="41" t="str">
        <f t="shared" si="268"/>
        <v/>
      </c>
    </row>
    <row r="3289" spans="1:12" ht="15.75" thickBot="1" x14ac:dyDescent="0.3">
      <c r="A3289" s="17" t="s">
        <v>1519</v>
      </c>
      <c r="H3289" s="41">
        <f t="shared" si="264"/>
        <v>93</v>
      </c>
      <c r="I3289" s="41" t="str">
        <f t="shared" si="265"/>
        <v>#00000050</v>
      </c>
      <c r="J3289" s="41">
        <f t="shared" si="266"/>
        <v>9</v>
      </c>
      <c r="K3289" s="41" t="str">
        <f t="shared" si="267"/>
        <v xml:space="preserve">‎22‎/‎06‎/‎2015, ‎12‎:‎54‎:‎21 lelia Boscolo maintenance.fal@actemium.com 2 €56.85 </v>
      </c>
      <c r="L3289" s="41" t="str">
        <f t="shared" si="268"/>
        <v>‎22‎/‎06‎/‎2015</v>
      </c>
    </row>
    <row r="3290" spans="1:12" ht="15.75" thickBot="1" x14ac:dyDescent="0.3">
      <c r="A3290" s="16" t="s">
        <v>621</v>
      </c>
      <c r="H3290" s="41">
        <f t="shared" si="264"/>
        <v>8</v>
      </c>
      <c r="I3290" s="41" t="str">
        <f t="shared" si="265"/>
        <v/>
      </c>
      <c r="J3290" s="41">
        <f t="shared" si="266"/>
        <v>0</v>
      </c>
      <c r="K3290" s="41" t="str">
        <f t="shared" si="267"/>
        <v>erminée</v>
      </c>
      <c r="L3290" s="41" t="str">
        <f t="shared" si="268"/>
        <v/>
      </c>
    </row>
    <row r="3291" spans="1:12" ht="15.75" thickBot="1" x14ac:dyDescent="0.3">
      <c r="A3291" s="17" t="s">
        <v>1520</v>
      </c>
      <c r="H3291" s="41">
        <f t="shared" si="264"/>
        <v>94</v>
      </c>
      <c r="I3291" s="41" t="str">
        <f t="shared" si="265"/>
        <v>#00000049</v>
      </c>
      <c r="J3291" s="41">
        <f t="shared" si="266"/>
        <v>9</v>
      </c>
      <c r="K3291" s="41" t="str">
        <f t="shared" si="267"/>
        <v xml:space="preserve">‎19‎/‎06‎/‎2015, ‎11‎:‎36‎:‎23 Romain Vergnes romain.vergnes@actemium.com 1 €504.00 </v>
      </c>
      <c r="L3291" s="41" t="str">
        <f t="shared" si="268"/>
        <v>‎19‎/‎06‎/‎2015</v>
      </c>
    </row>
    <row r="3292" spans="1:12" ht="15.75" thickBot="1" x14ac:dyDescent="0.3">
      <c r="A3292" s="16" t="s">
        <v>621</v>
      </c>
      <c r="H3292" s="41">
        <f t="shared" ref="H3292:H3355" si="269">LEN(A3292)</f>
        <v>8</v>
      </c>
      <c r="I3292" s="41" t="str">
        <f t="shared" ref="I3292:I3355" si="270">IFERROR(MID(A3292,1,FIND(" ",A3292,1)-1),"")</f>
        <v/>
      </c>
      <c r="J3292" s="41">
        <f t="shared" ref="J3292:J3355" si="271">LEN(I3292)</f>
        <v>0</v>
      </c>
      <c r="K3292" s="41" t="str">
        <f t="shared" ref="K3292:K3355" si="272">RIGHT(A3292,H3292-J3292-1)</f>
        <v>erminée</v>
      </c>
      <c r="L3292" s="41" t="str">
        <f t="shared" ref="L3292:L3355" si="273">IFERROR(MID(K3292,1,FIND(",",K3292,1)-1),"")</f>
        <v/>
      </c>
    </row>
    <row r="3293" spans="1:12" ht="15.75" thickBot="1" x14ac:dyDescent="0.3">
      <c r="A3293" s="17" t="s">
        <v>1521</v>
      </c>
      <c r="H3293" s="41">
        <f t="shared" si="269"/>
        <v>101</v>
      </c>
      <c r="I3293" s="41" t="str">
        <f t="shared" si="270"/>
        <v>#00000048</v>
      </c>
      <c r="J3293" s="41">
        <f t="shared" si="271"/>
        <v>9</v>
      </c>
      <c r="K3293" s="41" t="str">
        <f t="shared" si="272"/>
        <v xml:space="preserve">‎19‎/‎06‎/‎2015, ‎09‎:‎26‎:‎56 stephane vindel stephane.vindel.external@airbus.com 1 €4.26 </v>
      </c>
      <c r="L3293" s="41" t="str">
        <f t="shared" si="273"/>
        <v>‎19‎/‎06‎/‎2015</v>
      </c>
    </row>
    <row r="3294" spans="1:12" ht="15.75" thickBot="1" x14ac:dyDescent="0.3">
      <c r="A3294" s="16" t="s">
        <v>621</v>
      </c>
      <c r="H3294" s="41">
        <f t="shared" si="269"/>
        <v>8</v>
      </c>
      <c r="I3294" s="41" t="str">
        <f t="shared" si="270"/>
        <v/>
      </c>
      <c r="J3294" s="41">
        <f t="shared" si="271"/>
        <v>0</v>
      </c>
      <c r="K3294" s="41" t="str">
        <f t="shared" si="272"/>
        <v>erminée</v>
      </c>
      <c r="L3294" s="41" t="str">
        <f t="shared" si="273"/>
        <v/>
      </c>
    </row>
    <row r="3295" spans="1:12" ht="15.75" thickBot="1" x14ac:dyDescent="0.3">
      <c r="A3295" s="17" t="s">
        <v>1522</v>
      </c>
      <c r="H3295" s="41">
        <f t="shared" si="269"/>
        <v>94</v>
      </c>
      <c r="I3295" s="41" t="str">
        <f t="shared" si="270"/>
        <v>#00000047</v>
      </c>
      <c r="J3295" s="41">
        <f t="shared" si="271"/>
        <v>9</v>
      </c>
      <c r="K3295" s="41" t="str">
        <f t="shared" si="272"/>
        <v xml:space="preserve">‎15‎/‎06‎/‎2015, ‎15‎:‎48‎:‎13 alexis TAMOWSKI alexis.tamowski@cegelec.com 1 €39.68 </v>
      </c>
      <c r="L3295" s="41" t="str">
        <f t="shared" si="273"/>
        <v>‎15‎/‎06‎/‎2015</v>
      </c>
    </row>
    <row r="3296" spans="1:12" ht="15.75" thickBot="1" x14ac:dyDescent="0.3">
      <c r="A3296" s="16" t="s">
        <v>621</v>
      </c>
      <c r="H3296" s="41">
        <f t="shared" si="269"/>
        <v>8</v>
      </c>
      <c r="I3296" s="41" t="str">
        <f t="shared" si="270"/>
        <v/>
      </c>
      <c r="J3296" s="41">
        <f t="shared" si="271"/>
        <v>0</v>
      </c>
      <c r="K3296" s="41" t="str">
        <f t="shared" si="272"/>
        <v>erminée</v>
      </c>
      <c r="L3296" s="41" t="str">
        <f t="shared" si="273"/>
        <v/>
      </c>
    </row>
    <row r="3297" spans="1:12" ht="15.75" thickBot="1" x14ac:dyDescent="0.3">
      <c r="A3297" s="17" t="s">
        <v>1523</v>
      </c>
      <c r="H3297" s="41">
        <f t="shared" si="269"/>
        <v>93</v>
      </c>
      <c r="I3297" s="41" t="str">
        <f t="shared" si="270"/>
        <v>#00000046</v>
      </c>
      <c r="J3297" s="41">
        <f t="shared" si="271"/>
        <v>9</v>
      </c>
      <c r="K3297" s="41" t="str">
        <f t="shared" si="272"/>
        <v xml:space="preserve">‎09‎/‎06‎/‎2015, ‎13‎:‎59‎:‎49 magasin magasin karine.bedon@cegelec.com 13 €874.50 </v>
      </c>
      <c r="L3297" s="41" t="str">
        <f t="shared" si="273"/>
        <v>‎09‎/‎06‎/‎2015</v>
      </c>
    </row>
    <row r="3298" spans="1:12" ht="15.75" thickBot="1" x14ac:dyDescent="0.3">
      <c r="A3298" s="16" t="s">
        <v>621</v>
      </c>
      <c r="H3298" s="41">
        <f t="shared" si="269"/>
        <v>8</v>
      </c>
      <c r="I3298" s="41" t="str">
        <f t="shared" si="270"/>
        <v/>
      </c>
      <c r="J3298" s="41">
        <f t="shared" si="271"/>
        <v>0</v>
      </c>
      <c r="K3298" s="41" t="str">
        <f t="shared" si="272"/>
        <v>erminée</v>
      </c>
      <c r="L3298" s="41" t="str">
        <f t="shared" si="273"/>
        <v/>
      </c>
    </row>
    <row r="3299" spans="1:12" ht="15.75" thickBot="1" x14ac:dyDescent="0.3">
      <c r="A3299" s="17" t="s">
        <v>1524</v>
      </c>
      <c r="H3299" s="41">
        <f t="shared" si="269"/>
        <v>93</v>
      </c>
      <c r="I3299" s="41" t="str">
        <f t="shared" si="270"/>
        <v>#00000045</v>
      </c>
      <c r="J3299" s="41">
        <f t="shared" si="271"/>
        <v>9</v>
      </c>
      <c r="K3299" s="41" t="str">
        <f t="shared" si="272"/>
        <v xml:space="preserve">‎09‎/‎06‎/‎2015, ‎10‎:‎40‎:‎40 Vincent PASCAL vincent.pascal@actemium.com 1 €35.20 </v>
      </c>
      <c r="L3299" s="41" t="str">
        <f t="shared" si="273"/>
        <v>‎09‎/‎06‎/‎2015</v>
      </c>
    </row>
    <row r="3300" spans="1:12" ht="15.75" thickBot="1" x14ac:dyDescent="0.3">
      <c r="A3300" s="16" t="s">
        <v>621</v>
      </c>
      <c r="H3300" s="41">
        <f t="shared" si="269"/>
        <v>8</v>
      </c>
      <c r="I3300" s="41" t="str">
        <f t="shared" si="270"/>
        <v/>
      </c>
      <c r="J3300" s="41">
        <f t="shared" si="271"/>
        <v>0</v>
      </c>
      <c r="K3300" s="41" t="str">
        <f t="shared" si="272"/>
        <v>erminée</v>
      </c>
      <c r="L3300" s="41" t="str">
        <f t="shared" si="273"/>
        <v/>
      </c>
    </row>
    <row r="3301" spans="1:12" ht="15.75" thickBot="1" x14ac:dyDescent="0.3">
      <c r="A3301" s="17" t="s">
        <v>1525</v>
      </c>
      <c r="H3301" s="41">
        <f t="shared" si="269"/>
        <v>91</v>
      </c>
      <c r="I3301" s="41" t="str">
        <f t="shared" si="270"/>
        <v>#00000044</v>
      </c>
      <c r="J3301" s="41">
        <f t="shared" si="271"/>
        <v>9</v>
      </c>
      <c r="K3301" s="41" t="str">
        <f t="shared" si="272"/>
        <v xml:space="preserve">‎08‎/‎06‎/‎2015, ‎17‎:‎45‎:‎27 Francois Roque alexis.codevelle@actemium 1 €35.20 </v>
      </c>
      <c r="L3301" s="41" t="str">
        <f t="shared" si="273"/>
        <v>‎08‎/‎06‎/‎2015</v>
      </c>
    </row>
    <row r="3302" spans="1:12" ht="15.75" thickBot="1" x14ac:dyDescent="0.3">
      <c r="A3302" s="16" t="s">
        <v>621</v>
      </c>
      <c r="H3302" s="41">
        <f t="shared" si="269"/>
        <v>8</v>
      </c>
      <c r="I3302" s="41" t="str">
        <f t="shared" si="270"/>
        <v/>
      </c>
      <c r="J3302" s="41">
        <f t="shared" si="271"/>
        <v>0</v>
      </c>
      <c r="K3302" s="41" t="str">
        <f t="shared" si="272"/>
        <v>erminée</v>
      </c>
      <c r="L3302" s="41" t="str">
        <f t="shared" si="273"/>
        <v/>
      </c>
    </row>
    <row r="3303" spans="1:12" ht="15.75" thickBot="1" x14ac:dyDescent="0.3">
      <c r="A3303" s="17" t="s">
        <v>1526</v>
      </c>
      <c r="H3303" s="41">
        <f t="shared" si="269"/>
        <v>97</v>
      </c>
      <c r="I3303" s="41" t="str">
        <f t="shared" si="270"/>
        <v>#00000043</v>
      </c>
      <c r="J3303" s="41">
        <f t="shared" si="271"/>
        <v>9</v>
      </c>
      <c r="K3303" s="41" t="str">
        <f t="shared" si="272"/>
        <v xml:space="preserve">‎08‎/‎06‎/‎2015, ‎10‎:‎11‎:‎12 william stephens william.stephens@cegelec.com 2 €952.55 </v>
      </c>
      <c r="L3303" s="41" t="str">
        <f t="shared" si="273"/>
        <v>‎08‎/‎06‎/‎2015</v>
      </c>
    </row>
    <row r="3304" spans="1:12" ht="15.75" thickBot="1" x14ac:dyDescent="0.3">
      <c r="A3304" s="16" t="s">
        <v>621</v>
      </c>
      <c r="H3304" s="41">
        <f t="shared" si="269"/>
        <v>8</v>
      </c>
      <c r="I3304" s="41" t="str">
        <f t="shared" si="270"/>
        <v/>
      </c>
      <c r="J3304" s="41">
        <f t="shared" si="271"/>
        <v>0</v>
      </c>
      <c r="K3304" s="41" t="str">
        <f t="shared" si="272"/>
        <v>erminée</v>
      </c>
      <c r="L3304" s="41" t="str">
        <f t="shared" si="273"/>
        <v/>
      </c>
    </row>
    <row r="3305" spans="1:12" ht="15.75" thickBot="1" x14ac:dyDescent="0.3">
      <c r="A3305" s="17" t="s">
        <v>1527</v>
      </c>
      <c r="H3305" s="41">
        <f t="shared" si="269"/>
        <v>99</v>
      </c>
      <c r="I3305" s="41" t="str">
        <f t="shared" si="270"/>
        <v>#00000042</v>
      </c>
      <c r="J3305" s="41">
        <f t="shared" si="271"/>
        <v>9</v>
      </c>
      <c r="K3305" s="41" t="str">
        <f t="shared" si="272"/>
        <v xml:space="preserve">‎05‎/‎06‎/‎2015, ‎08‎:‎27‎:‎05 bruno frayssinhes bruno.frayssinhes@actemium.com 1 €35.20 </v>
      </c>
      <c r="L3305" s="41" t="str">
        <f t="shared" si="273"/>
        <v>‎05‎/‎06‎/‎2015</v>
      </c>
    </row>
    <row r="3306" spans="1:12" ht="15.75" thickBot="1" x14ac:dyDescent="0.3">
      <c r="A3306" s="16" t="s">
        <v>621</v>
      </c>
      <c r="H3306" s="41">
        <f t="shared" si="269"/>
        <v>8</v>
      </c>
      <c r="I3306" s="41" t="str">
        <f t="shared" si="270"/>
        <v/>
      </c>
      <c r="J3306" s="41">
        <f t="shared" si="271"/>
        <v>0</v>
      </c>
      <c r="K3306" s="41" t="str">
        <f t="shared" si="272"/>
        <v>erminée</v>
      </c>
      <c r="L3306" s="41" t="str">
        <f t="shared" si="273"/>
        <v/>
      </c>
    </row>
    <row r="3307" spans="1:12" ht="15.75" thickBot="1" x14ac:dyDescent="0.3">
      <c r="A3307" s="17" t="s">
        <v>1528</v>
      </c>
      <c r="H3307" s="41">
        <f t="shared" si="269"/>
        <v>95</v>
      </c>
      <c r="I3307" s="41" t="str">
        <f t="shared" si="270"/>
        <v>#00000041</v>
      </c>
      <c r="J3307" s="41">
        <f t="shared" si="271"/>
        <v>9</v>
      </c>
      <c r="K3307" s="41" t="str">
        <f t="shared" si="272"/>
        <v xml:space="preserve">‎05‎/‎06‎/‎2015, ‎08‎:‎25‎:‎47 jean luc Granier jean-luc.granier@merial.com 2 €44.48 </v>
      </c>
      <c r="L3307" s="41" t="str">
        <f t="shared" si="273"/>
        <v>‎05‎/‎06‎/‎2015</v>
      </c>
    </row>
    <row r="3308" spans="1:12" ht="15.75" thickBot="1" x14ac:dyDescent="0.3">
      <c r="A3308" s="16" t="s">
        <v>621</v>
      </c>
      <c r="H3308" s="41">
        <f t="shared" si="269"/>
        <v>8</v>
      </c>
      <c r="I3308" s="41" t="str">
        <f t="shared" si="270"/>
        <v/>
      </c>
      <c r="J3308" s="41">
        <f t="shared" si="271"/>
        <v>0</v>
      </c>
      <c r="K3308" s="41" t="str">
        <f t="shared" si="272"/>
        <v>erminée</v>
      </c>
      <c r="L3308" s="41" t="str">
        <f t="shared" si="273"/>
        <v/>
      </c>
    </row>
    <row r="3309" spans="1:12" ht="15.75" thickBot="1" x14ac:dyDescent="0.3">
      <c r="A3309" s="17" t="s">
        <v>1529</v>
      </c>
      <c r="H3309" s="41">
        <f t="shared" si="269"/>
        <v>95</v>
      </c>
      <c r="I3309" s="41" t="str">
        <f t="shared" si="270"/>
        <v>#00000040</v>
      </c>
      <c r="J3309" s="41">
        <f t="shared" si="271"/>
        <v>9</v>
      </c>
      <c r="K3309" s="41" t="str">
        <f t="shared" si="272"/>
        <v xml:space="preserve">‎03‎/‎06‎/‎2015, ‎16‎:‎12‎:‎22 bertin benoit alexis.codevelle@actemium.com 1 €159.30 </v>
      </c>
      <c r="L3309" s="41" t="str">
        <f t="shared" si="273"/>
        <v>‎03‎/‎06‎/‎2015</v>
      </c>
    </row>
    <row r="3310" spans="1:12" ht="15.75" thickBot="1" x14ac:dyDescent="0.3">
      <c r="A3310" s="16" t="s">
        <v>621</v>
      </c>
      <c r="H3310" s="41">
        <f t="shared" si="269"/>
        <v>8</v>
      </c>
      <c r="I3310" s="41" t="str">
        <f t="shared" si="270"/>
        <v/>
      </c>
      <c r="J3310" s="41">
        <f t="shared" si="271"/>
        <v>0</v>
      </c>
      <c r="K3310" s="41" t="str">
        <f t="shared" si="272"/>
        <v>erminée</v>
      </c>
      <c r="L3310" s="41" t="str">
        <f t="shared" si="273"/>
        <v/>
      </c>
    </row>
    <row r="3311" spans="1:12" ht="15.75" thickBot="1" x14ac:dyDescent="0.3">
      <c r="A3311" s="17" t="s">
        <v>1530</v>
      </c>
      <c r="H3311" s="41">
        <f t="shared" si="269"/>
        <v>97</v>
      </c>
      <c r="I3311" s="41" t="str">
        <f t="shared" si="270"/>
        <v>#00000039</v>
      </c>
      <c r="J3311" s="41">
        <f t="shared" si="271"/>
        <v>9</v>
      </c>
      <c r="K3311" s="41" t="str">
        <f t="shared" si="272"/>
        <v xml:space="preserve">‎03‎/‎06‎/‎2015, ‎16‎:‎10‎:‎49 alexis codevelle alexis.codevelle@actemium.com 3 €31.80 </v>
      </c>
      <c r="L3311" s="41" t="str">
        <f t="shared" si="273"/>
        <v>‎03‎/‎06‎/‎2015</v>
      </c>
    </row>
    <row r="3312" spans="1:12" ht="15.75" thickBot="1" x14ac:dyDescent="0.3">
      <c r="A3312" s="16" t="s">
        <v>621</v>
      </c>
      <c r="H3312" s="41">
        <f t="shared" si="269"/>
        <v>8</v>
      </c>
      <c r="I3312" s="41" t="str">
        <f t="shared" si="270"/>
        <v/>
      </c>
      <c r="J3312" s="41">
        <f t="shared" si="271"/>
        <v>0</v>
      </c>
      <c r="K3312" s="41" t="str">
        <f t="shared" si="272"/>
        <v>erminée</v>
      </c>
      <c r="L3312" s="41" t="str">
        <f t="shared" si="273"/>
        <v/>
      </c>
    </row>
    <row r="3313" spans="1:12" ht="15.75" thickBot="1" x14ac:dyDescent="0.3">
      <c r="A3313" s="17" t="s">
        <v>1531</v>
      </c>
      <c r="H3313" s="41">
        <f t="shared" si="269"/>
        <v>97</v>
      </c>
      <c r="I3313" s="41" t="str">
        <f t="shared" si="270"/>
        <v>#00000038</v>
      </c>
      <c r="J3313" s="41">
        <f t="shared" si="271"/>
        <v>9</v>
      </c>
      <c r="K3313" s="41" t="str">
        <f t="shared" si="272"/>
        <v xml:space="preserve">‎03‎/‎06‎/‎2015, ‎16‎:‎06‎:‎01 alexis codevelle alexis.codevelle@actemium.com 1 €35.20 </v>
      </c>
      <c r="L3313" s="41" t="str">
        <f t="shared" si="273"/>
        <v>‎03‎/‎06‎/‎2015</v>
      </c>
    </row>
    <row r="3314" spans="1:12" ht="15.75" thickBot="1" x14ac:dyDescent="0.3">
      <c r="A3314" s="16" t="s">
        <v>621</v>
      </c>
      <c r="H3314" s="41">
        <f t="shared" si="269"/>
        <v>8</v>
      </c>
      <c r="I3314" s="41" t="str">
        <f t="shared" si="270"/>
        <v/>
      </c>
      <c r="J3314" s="41">
        <f t="shared" si="271"/>
        <v>0</v>
      </c>
      <c r="K3314" s="41" t="str">
        <f t="shared" si="272"/>
        <v>erminée</v>
      </c>
      <c r="L3314" s="41" t="str">
        <f t="shared" si="273"/>
        <v/>
      </c>
    </row>
    <row r="3315" spans="1:12" ht="15.75" thickBot="1" x14ac:dyDescent="0.3">
      <c r="A3315" s="17" t="s">
        <v>1532</v>
      </c>
      <c r="H3315" s="41">
        <f t="shared" si="269"/>
        <v>105</v>
      </c>
      <c r="I3315" s="41" t="str">
        <f t="shared" si="270"/>
        <v>#00000036</v>
      </c>
      <c r="J3315" s="41">
        <f t="shared" si="271"/>
        <v>9</v>
      </c>
      <c r="K3315" s="41" t="str">
        <f t="shared" si="272"/>
        <v xml:space="preserve">‎02‎/‎06‎/‎2015, ‎16‎:‎35‎:‎26 Alexandre Sirbulescu alexandre.sirbulescu@actemium.com 1 €29.89 </v>
      </c>
      <c r="L3315" s="41" t="str">
        <f t="shared" si="273"/>
        <v>‎02‎/‎06‎/‎2015</v>
      </c>
    </row>
    <row r="3316" spans="1:12" ht="15.75" thickBot="1" x14ac:dyDescent="0.3">
      <c r="A3316" s="16" t="s">
        <v>621</v>
      </c>
      <c r="H3316" s="41">
        <f t="shared" si="269"/>
        <v>8</v>
      </c>
      <c r="I3316" s="41" t="str">
        <f t="shared" si="270"/>
        <v/>
      </c>
      <c r="J3316" s="41">
        <f t="shared" si="271"/>
        <v>0</v>
      </c>
      <c r="K3316" s="41" t="str">
        <f t="shared" si="272"/>
        <v>erminée</v>
      </c>
      <c r="L3316" s="41" t="str">
        <f t="shared" si="273"/>
        <v/>
      </c>
    </row>
    <row r="3317" spans="1:12" ht="15.75" thickBot="1" x14ac:dyDescent="0.3">
      <c r="A3317" s="17" t="s">
        <v>1533</v>
      </c>
      <c r="H3317" s="41">
        <f t="shared" si="269"/>
        <v>104</v>
      </c>
      <c r="I3317" s="41" t="str">
        <f t="shared" si="270"/>
        <v>#00000035</v>
      </c>
      <c r="J3317" s="41">
        <f t="shared" si="271"/>
        <v>9</v>
      </c>
      <c r="K3317" s="41" t="str">
        <f t="shared" si="272"/>
        <v xml:space="preserve">‎02‎/‎06‎/‎2015, ‎09‎:‎00‎:‎07 Alexandre Sirbulescu alexandre.sirbulescu@actemium.com 1 €4.01 </v>
      </c>
      <c r="L3317" s="41" t="str">
        <f t="shared" si="273"/>
        <v>‎02‎/‎06‎/‎2015</v>
      </c>
    </row>
    <row r="3318" spans="1:12" ht="15.75" thickBot="1" x14ac:dyDescent="0.3">
      <c r="A3318" s="16" t="s">
        <v>621</v>
      </c>
      <c r="H3318" s="41">
        <f t="shared" si="269"/>
        <v>8</v>
      </c>
      <c r="I3318" s="41" t="str">
        <f t="shared" si="270"/>
        <v/>
      </c>
      <c r="J3318" s="41">
        <f t="shared" si="271"/>
        <v>0</v>
      </c>
      <c r="K3318" s="41" t="str">
        <f t="shared" si="272"/>
        <v>erminée</v>
      </c>
      <c r="L3318" s="41" t="str">
        <f t="shared" si="273"/>
        <v/>
      </c>
    </row>
    <row r="3319" spans="1:12" ht="15.75" thickBot="1" x14ac:dyDescent="0.3">
      <c r="A3319" s="17" t="s">
        <v>1534</v>
      </c>
      <c r="H3319" s="41">
        <f t="shared" si="269"/>
        <v>93</v>
      </c>
      <c r="I3319" s="41" t="str">
        <f t="shared" si="270"/>
        <v>#00000034</v>
      </c>
      <c r="J3319" s="41">
        <f t="shared" si="271"/>
        <v>9</v>
      </c>
      <c r="K3319" s="41" t="str">
        <f t="shared" si="272"/>
        <v xml:space="preserve">‎28‎/‎05‎/‎2015, ‎14‎:‎20‎:‎23 Vincent PASCAL vincent.pascal@actemium.com 2 €40.70 </v>
      </c>
      <c r="L3319" s="41" t="str">
        <f t="shared" si="273"/>
        <v>‎28‎/‎05‎/‎2015</v>
      </c>
    </row>
    <row r="3320" spans="1:12" ht="15.75" thickBot="1" x14ac:dyDescent="0.3">
      <c r="A3320" s="16" t="s">
        <v>621</v>
      </c>
      <c r="H3320" s="41">
        <f t="shared" si="269"/>
        <v>8</v>
      </c>
      <c r="I3320" s="41" t="str">
        <f t="shared" si="270"/>
        <v/>
      </c>
      <c r="J3320" s="41">
        <f t="shared" si="271"/>
        <v>0</v>
      </c>
      <c r="K3320" s="41" t="str">
        <f t="shared" si="272"/>
        <v>erminée</v>
      </c>
      <c r="L3320" s="41" t="str">
        <f t="shared" si="273"/>
        <v/>
      </c>
    </row>
    <row r="3321" spans="1:12" ht="15.75" thickBot="1" x14ac:dyDescent="0.3">
      <c r="A3321" s="17" t="s">
        <v>1535</v>
      </c>
      <c r="H3321" s="41">
        <f t="shared" si="269"/>
        <v>96</v>
      </c>
      <c r="I3321" s="41" t="str">
        <f t="shared" si="270"/>
        <v>#00000031</v>
      </c>
      <c r="J3321" s="41">
        <f t="shared" si="271"/>
        <v>9</v>
      </c>
      <c r="K3321" s="41" t="str">
        <f t="shared" si="272"/>
        <v xml:space="preserve">‎21‎/‎05‎/‎2015, ‎10‎:‎21‎:‎48 aurelien aygoui maintenance.fal@actemium.com 1 €126.00 </v>
      </c>
      <c r="L3321" s="41" t="str">
        <f t="shared" si="273"/>
        <v>‎21‎/‎05‎/‎2015</v>
      </c>
    </row>
    <row r="3322" spans="1:12" ht="15.75" thickBot="1" x14ac:dyDescent="0.3">
      <c r="A3322" s="16" t="s">
        <v>621</v>
      </c>
      <c r="H3322" s="41">
        <f t="shared" si="269"/>
        <v>8</v>
      </c>
      <c r="I3322" s="41" t="str">
        <f t="shared" si="270"/>
        <v/>
      </c>
      <c r="J3322" s="41">
        <f t="shared" si="271"/>
        <v>0</v>
      </c>
      <c r="K3322" s="41" t="str">
        <f t="shared" si="272"/>
        <v>erminée</v>
      </c>
      <c r="L3322" s="41" t="str">
        <f t="shared" si="273"/>
        <v/>
      </c>
    </row>
    <row r="3323" spans="1:12" ht="15.75" thickBot="1" x14ac:dyDescent="0.3">
      <c r="A3323" s="17" t="s">
        <v>1536</v>
      </c>
      <c r="H3323" s="41">
        <f t="shared" si="269"/>
        <v>93</v>
      </c>
      <c r="I3323" s="41" t="str">
        <f t="shared" si="270"/>
        <v>#00000030</v>
      </c>
      <c r="J3323" s="41">
        <f t="shared" si="271"/>
        <v>9</v>
      </c>
      <c r="K3323" s="41" t="str">
        <f t="shared" si="272"/>
        <v xml:space="preserve">‎18‎/‎05‎/‎2015, ‎08‎:‎51‎:‎27 lelia boscolo maintenance.fal@actemium.com 1 €55.05 </v>
      </c>
      <c r="L3323" s="41" t="str">
        <f t="shared" si="273"/>
        <v>‎18‎/‎05‎/‎2015</v>
      </c>
    </row>
    <row r="3324" spans="1:12" ht="15.75" thickBot="1" x14ac:dyDescent="0.3">
      <c r="A3324" s="16" t="s">
        <v>621</v>
      </c>
      <c r="H3324" s="41">
        <f t="shared" si="269"/>
        <v>8</v>
      </c>
      <c r="I3324" s="41" t="str">
        <f t="shared" si="270"/>
        <v/>
      </c>
      <c r="J3324" s="41">
        <f t="shared" si="271"/>
        <v>0</v>
      </c>
      <c r="K3324" s="41" t="str">
        <f t="shared" si="272"/>
        <v>erminée</v>
      </c>
      <c r="L3324" s="41" t="str">
        <f t="shared" si="273"/>
        <v/>
      </c>
    </row>
    <row r="3325" spans="1:12" ht="15.75" thickBot="1" x14ac:dyDescent="0.3">
      <c r="A3325" s="17" t="s">
        <v>1537</v>
      </c>
      <c r="H3325" s="41">
        <f t="shared" si="269"/>
        <v>93</v>
      </c>
      <c r="I3325" s="41" t="str">
        <f t="shared" si="270"/>
        <v>#00000029</v>
      </c>
      <c r="J3325" s="41">
        <f t="shared" si="271"/>
        <v>9</v>
      </c>
      <c r="K3325" s="41" t="str">
        <f t="shared" si="272"/>
        <v xml:space="preserve">‎13‎/‎05‎/‎2015, ‎14‎:‎35‎:‎22 lelia boscolo maintenance.fal@actemium.com 1 €38.00 </v>
      </c>
      <c r="L3325" s="41" t="str">
        <f t="shared" si="273"/>
        <v>‎13‎/‎05‎/‎2015</v>
      </c>
    </row>
    <row r="3326" spans="1:12" ht="15.75" thickBot="1" x14ac:dyDescent="0.3">
      <c r="A3326" s="16" t="s">
        <v>621</v>
      </c>
      <c r="H3326" s="41">
        <f t="shared" si="269"/>
        <v>8</v>
      </c>
      <c r="I3326" s="41" t="str">
        <f t="shared" si="270"/>
        <v/>
      </c>
      <c r="J3326" s="41">
        <f t="shared" si="271"/>
        <v>0</v>
      </c>
      <c r="K3326" s="41" t="str">
        <f t="shared" si="272"/>
        <v>erminée</v>
      </c>
      <c r="L3326" s="41" t="str">
        <f t="shared" si="273"/>
        <v/>
      </c>
    </row>
    <row r="3327" spans="1:12" ht="15.75" thickBot="1" x14ac:dyDescent="0.3">
      <c r="A3327" s="17" t="s">
        <v>1538</v>
      </c>
      <c r="H3327" s="41">
        <f t="shared" si="269"/>
        <v>97</v>
      </c>
      <c r="I3327" s="41" t="str">
        <f t="shared" si="270"/>
        <v>#00000028</v>
      </c>
      <c r="J3327" s="41">
        <f t="shared" si="271"/>
        <v>9</v>
      </c>
      <c r="K3327" s="41" t="str">
        <f t="shared" si="272"/>
        <v xml:space="preserve">‎12‎/‎05‎/‎2015, ‎10‎:‎42‎:‎19 william stephens william.stephens@cegelec.com 3 €199.44 </v>
      </c>
      <c r="L3327" s="41" t="str">
        <f t="shared" si="273"/>
        <v>‎12‎/‎05‎/‎2015</v>
      </c>
    </row>
    <row r="3328" spans="1:12" ht="15.75" thickBot="1" x14ac:dyDescent="0.3">
      <c r="A3328" s="16" t="s">
        <v>621</v>
      </c>
      <c r="H3328" s="41">
        <f t="shared" si="269"/>
        <v>8</v>
      </c>
      <c r="I3328" s="41" t="str">
        <f t="shared" si="270"/>
        <v/>
      </c>
      <c r="J3328" s="41">
        <f t="shared" si="271"/>
        <v>0</v>
      </c>
      <c r="K3328" s="41" t="str">
        <f t="shared" si="272"/>
        <v>erminée</v>
      </c>
      <c r="L3328" s="41" t="str">
        <f t="shared" si="273"/>
        <v/>
      </c>
    </row>
    <row r="3329" spans="1:12" ht="15.75" thickBot="1" x14ac:dyDescent="0.3">
      <c r="A3329" s="17" t="s">
        <v>1539</v>
      </c>
      <c r="H3329" s="41">
        <f t="shared" si="269"/>
        <v>94</v>
      </c>
      <c r="I3329" s="41" t="str">
        <f t="shared" si="270"/>
        <v>#00000026</v>
      </c>
      <c r="J3329" s="41">
        <f t="shared" si="271"/>
        <v>9</v>
      </c>
      <c r="K3329" s="41" t="str">
        <f t="shared" si="272"/>
        <v xml:space="preserve">‎07‎/‎05‎/‎2015, ‎08‎:‎05‎:‎47 ALEXIS TAMOWSKI alexis.tamowski@cegelec.com 1 €39.68 </v>
      </c>
      <c r="L3329" s="41" t="str">
        <f t="shared" si="273"/>
        <v>‎07‎/‎05‎/‎2015</v>
      </c>
    </row>
    <row r="3330" spans="1:12" ht="15.75" thickBot="1" x14ac:dyDescent="0.3">
      <c r="A3330" s="16" t="s">
        <v>621</v>
      </c>
      <c r="H3330" s="41">
        <f t="shared" si="269"/>
        <v>8</v>
      </c>
      <c r="I3330" s="41" t="str">
        <f t="shared" si="270"/>
        <v/>
      </c>
      <c r="J3330" s="41">
        <f t="shared" si="271"/>
        <v>0</v>
      </c>
      <c r="K3330" s="41" t="str">
        <f t="shared" si="272"/>
        <v>erminée</v>
      </c>
      <c r="L3330" s="41" t="str">
        <f t="shared" si="273"/>
        <v/>
      </c>
    </row>
    <row r="3331" spans="1:12" ht="15.75" thickBot="1" x14ac:dyDescent="0.3">
      <c r="A3331" s="17" t="s">
        <v>1540</v>
      </c>
      <c r="H3331" s="41">
        <f t="shared" si="269"/>
        <v>94</v>
      </c>
      <c r="I3331" s="41" t="str">
        <f t="shared" si="270"/>
        <v>#00000024</v>
      </c>
      <c r="J3331" s="41">
        <f t="shared" si="271"/>
        <v>9</v>
      </c>
      <c r="K3331" s="41" t="str">
        <f t="shared" si="272"/>
        <v xml:space="preserve">‎06‎/‎05‎/‎2015, ‎10‎:‎55‎:‎12 Romain VERGNES romain.vergnes@actemium.com 3 €537.95 </v>
      </c>
      <c r="L3331" s="41" t="str">
        <f t="shared" si="273"/>
        <v>‎06‎/‎05‎/‎2015</v>
      </c>
    </row>
    <row r="3332" spans="1:12" ht="15.75" thickBot="1" x14ac:dyDescent="0.3">
      <c r="A3332" s="16" t="s">
        <v>621</v>
      </c>
      <c r="H3332" s="41">
        <f t="shared" si="269"/>
        <v>8</v>
      </c>
      <c r="I3332" s="41" t="str">
        <f t="shared" si="270"/>
        <v/>
      </c>
      <c r="J3332" s="41">
        <f t="shared" si="271"/>
        <v>0</v>
      </c>
      <c r="K3332" s="41" t="str">
        <f t="shared" si="272"/>
        <v>erminée</v>
      </c>
      <c r="L3332" s="41" t="str">
        <f t="shared" si="273"/>
        <v/>
      </c>
    </row>
    <row r="3333" spans="1:12" ht="15.75" thickBot="1" x14ac:dyDescent="0.3">
      <c r="A3333" s="17" t="s">
        <v>1541</v>
      </c>
      <c r="H3333" s="41">
        <f t="shared" si="269"/>
        <v>94</v>
      </c>
      <c r="I3333" s="41" t="str">
        <f t="shared" si="270"/>
        <v>#00000023</v>
      </c>
      <c r="J3333" s="41">
        <f t="shared" si="271"/>
        <v>9</v>
      </c>
      <c r="K3333" s="41" t="str">
        <f t="shared" si="272"/>
        <v xml:space="preserve">‎06‎/‎05‎/‎2015, ‎10‎:‎37‎:‎03 alexis TAMOWSKI alexis.tamowski@cegelec.com 1 €39.68 </v>
      </c>
      <c r="L3333" s="41" t="str">
        <f t="shared" si="273"/>
        <v>‎06‎/‎05‎/‎2015</v>
      </c>
    </row>
    <row r="3334" spans="1:12" ht="15.75" thickBot="1" x14ac:dyDescent="0.3">
      <c r="A3334" s="16" t="s">
        <v>621</v>
      </c>
      <c r="H3334" s="41">
        <f t="shared" si="269"/>
        <v>8</v>
      </c>
      <c r="I3334" s="41" t="str">
        <f t="shared" si="270"/>
        <v/>
      </c>
      <c r="J3334" s="41">
        <f t="shared" si="271"/>
        <v>0</v>
      </c>
      <c r="K3334" s="41" t="str">
        <f t="shared" si="272"/>
        <v>erminée</v>
      </c>
      <c r="L3334" s="41" t="str">
        <f t="shared" si="273"/>
        <v/>
      </c>
    </row>
    <row r="3335" spans="1:12" ht="15.75" thickBot="1" x14ac:dyDescent="0.3">
      <c r="A3335" s="17" t="s">
        <v>1542</v>
      </c>
      <c r="H3335" s="41">
        <f t="shared" si="269"/>
        <v>99</v>
      </c>
      <c r="I3335" s="41" t="str">
        <f t="shared" si="270"/>
        <v>#00000019</v>
      </c>
      <c r="J3335" s="41">
        <f t="shared" si="271"/>
        <v>9</v>
      </c>
      <c r="K3335" s="41" t="str">
        <f t="shared" si="272"/>
        <v xml:space="preserve">‎16‎/‎04‎/‎2015, ‎16‎:‎38‎:‎11 lelia boscolo lelia.boscolo.external@airbus.com 3 €169.86 </v>
      </c>
      <c r="L3335" s="41" t="str">
        <f t="shared" si="273"/>
        <v>‎16‎/‎04‎/‎2015</v>
      </c>
    </row>
    <row r="3336" spans="1:12" ht="15.75" thickBot="1" x14ac:dyDescent="0.3">
      <c r="A3336" s="16" t="s">
        <v>621</v>
      </c>
      <c r="H3336" s="41">
        <f t="shared" si="269"/>
        <v>8</v>
      </c>
      <c r="I3336" s="41" t="str">
        <f t="shared" si="270"/>
        <v/>
      </c>
      <c r="J3336" s="41">
        <f t="shared" si="271"/>
        <v>0</v>
      </c>
      <c r="K3336" s="41" t="str">
        <f t="shared" si="272"/>
        <v>erminée</v>
      </c>
      <c r="L3336" s="41" t="str">
        <f t="shared" si="273"/>
        <v/>
      </c>
    </row>
    <row r="3337" spans="1:12" ht="15.75" thickBot="1" x14ac:dyDescent="0.3">
      <c r="A3337" s="17" t="s">
        <v>1543</v>
      </c>
      <c r="H3337" s="41">
        <f t="shared" si="269"/>
        <v>93</v>
      </c>
      <c r="I3337" s="41" t="str">
        <f t="shared" si="270"/>
        <v>#00000016</v>
      </c>
      <c r="J3337" s="41">
        <f t="shared" si="271"/>
        <v>9</v>
      </c>
      <c r="K3337" s="41" t="str">
        <f t="shared" si="272"/>
        <v xml:space="preserve">‎10‎/‎04‎/‎2015, ‎09‎:‎53‎:‎38 lelia boscolo maintenance.fal@actemium.com 2 €52.33 </v>
      </c>
      <c r="L3337" s="41" t="str">
        <f t="shared" si="273"/>
        <v>‎10‎/‎04‎/‎2015</v>
      </c>
    </row>
    <row r="3338" spans="1:12" ht="15.75" thickBot="1" x14ac:dyDescent="0.3">
      <c r="A3338" s="16" t="s">
        <v>621</v>
      </c>
      <c r="H3338" s="41">
        <f t="shared" si="269"/>
        <v>8</v>
      </c>
      <c r="I3338" s="41" t="str">
        <f t="shared" si="270"/>
        <v/>
      </c>
      <c r="J3338" s="41">
        <f t="shared" si="271"/>
        <v>0</v>
      </c>
      <c r="K3338" s="41" t="str">
        <f t="shared" si="272"/>
        <v>erminée</v>
      </c>
      <c r="L3338" s="41" t="str">
        <f t="shared" si="273"/>
        <v/>
      </c>
    </row>
    <row r="3339" spans="1:12" ht="15.75" thickBot="1" x14ac:dyDescent="0.3">
      <c r="A3339" s="17" t="s">
        <v>1544</v>
      </c>
      <c r="H3339" s="41">
        <f t="shared" si="269"/>
        <v>93</v>
      </c>
      <c r="I3339" s="41" t="str">
        <f t="shared" si="270"/>
        <v>#00000015</v>
      </c>
      <c r="J3339" s="41">
        <f t="shared" si="271"/>
        <v>9</v>
      </c>
      <c r="K3339" s="41" t="str">
        <f t="shared" si="272"/>
        <v xml:space="preserve">‎08‎/‎04‎/‎2015, ‎14‎:‎09‎:‎43 lelia boscolo maintenance.fal@actemium.com 1 €58.88 </v>
      </c>
      <c r="L3339" s="41" t="str">
        <f t="shared" si="273"/>
        <v>‎08‎/‎04‎/‎2015</v>
      </c>
    </row>
    <row r="3340" spans="1:12" ht="15.75" thickBot="1" x14ac:dyDescent="0.3">
      <c r="A3340" s="16" t="s">
        <v>621</v>
      </c>
      <c r="H3340" s="41">
        <f t="shared" si="269"/>
        <v>8</v>
      </c>
      <c r="I3340" s="41" t="str">
        <f t="shared" si="270"/>
        <v/>
      </c>
      <c r="J3340" s="41">
        <f t="shared" si="271"/>
        <v>0</v>
      </c>
      <c r="K3340" s="41" t="str">
        <f t="shared" si="272"/>
        <v>erminée</v>
      </c>
      <c r="L3340" s="41" t="str">
        <f t="shared" si="273"/>
        <v/>
      </c>
    </row>
    <row r="3341" spans="1:12" ht="15.75" thickBot="1" x14ac:dyDescent="0.3">
      <c r="A3341" s="17" t="s">
        <v>1545</v>
      </c>
      <c r="H3341" s="41">
        <f t="shared" si="269"/>
        <v>93</v>
      </c>
      <c r="I3341" s="41" t="str">
        <f t="shared" si="270"/>
        <v>#00000014</v>
      </c>
      <c r="J3341" s="41">
        <f t="shared" si="271"/>
        <v>9</v>
      </c>
      <c r="K3341" s="41" t="str">
        <f t="shared" si="272"/>
        <v xml:space="preserve">‎08‎/‎04‎/‎2015, ‎13‎:‎24‎:‎05 lelia boscolo maintenance.fal@actemium.com 1 €29.89 </v>
      </c>
      <c r="L3341" s="41" t="str">
        <f t="shared" si="273"/>
        <v>‎08‎/‎04‎/‎2015</v>
      </c>
    </row>
    <row r="3342" spans="1:12" ht="15.75" thickBot="1" x14ac:dyDescent="0.3">
      <c r="A3342" s="16" t="s">
        <v>621</v>
      </c>
      <c r="H3342" s="41">
        <f t="shared" si="269"/>
        <v>8</v>
      </c>
      <c r="I3342" s="41" t="str">
        <f t="shared" si="270"/>
        <v/>
      </c>
      <c r="J3342" s="41">
        <f t="shared" si="271"/>
        <v>0</v>
      </c>
      <c r="K3342" s="41" t="str">
        <f t="shared" si="272"/>
        <v>erminée</v>
      </c>
      <c r="L3342" s="41" t="str">
        <f t="shared" si="273"/>
        <v/>
      </c>
    </row>
    <row r="3343" spans="1:12" ht="15.75" thickBot="1" x14ac:dyDescent="0.3">
      <c r="A3343" s="17" t="s">
        <v>1546</v>
      </c>
      <c r="H3343" s="41">
        <f t="shared" si="269"/>
        <v>94</v>
      </c>
      <c r="I3343" s="41" t="str">
        <f t="shared" si="270"/>
        <v>#00000013</v>
      </c>
      <c r="J3343" s="41">
        <f t="shared" si="271"/>
        <v>9</v>
      </c>
      <c r="K3343" s="41" t="str">
        <f t="shared" si="272"/>
        <v xml:space="preserve">‎02‎/‎04‎/‎2015, ‎12‎:‎22‎:‎25 boscolo lelia maintenance.fal@actemium.com 4 €135.14 </v>
      </c>
      <c r="L3343" s="41" t="str">
        <f t="shared" si="273"/>
        <v>‎02‎/‎04‎/‎2015</v>
      </c>
    </row>
    <row r="3344" spans="1:12" ht="15.75" thickBot="1" x14ac:dyDescent="0.3">
      <c r="A3344" s="16" t="s">
        <v>621</v>
      </c>
      <c r="H3344" s="41">
        <f t="shared" si="269"/>
        <v>8</v>
      </c>
      <c r="I3344" s="41" t="str">
        <f t="shared" si="270"/>
        <v/>
      </c>
      <c r="J3344" s="41">
        <f t="shared" si="271"/>
        <v>0</v>
      </c>
      <c r="K3344" s="41" t="str">
        <f t="shared" si="272"/>
        <v>erminée</v>
      </c>
      <c r="L3344" s="41" t="str">
        <f t="shared" si="273"/>
        <v/>
      </c>
    </row>
    <row r="3345" spans="1:12" ht="15.75" thickBot="1" x14ac:dyDescent="0.3">
      <c r="A3345" s="17" t="s">
        <v>1547</v>
      </c>
      <c r="H3345" s="41">
        <f t="shared" si="269"/>
        <v>96</v>
      </c>
      <c r="I3345" s="41" t="str">
        <f t="shared" si="270"/>
        <v>#00000012</v>
      </c>
      <c r="J3345" s="41">
        <f t="shared" si="271"/>
        <v>9</v>
      </c>
      <c r="K3345" s="41" t="str">
        <f t="shared" si="272"/>
        <v xml:space="preserve">‎01‎/‎04‎/‎2015, ‎15‎:‎28‎:‎41 William Stephens william.stephens@cegelec.com 1 €73.60 </v>
      </c>
      <c r="L3345" s="41" t="str">
        <f t="shared" si="273"/>
        <v>‎01‎/‎04‎/‎2015</v>
      </c>
    </row>
    <row r="3346" spans="1:12" ht="15.75" thickBot="1" x14ac:dyDescent="0.3">
      <c r="A3346" s="16" t="s">
        <v>621</v>
      </c>
      <c r="H3346" s="41">
        <f t="shared" si="269"/>
        <v>8</v>
      </c>
      <c r="I3346" s="41" t="str">
        <f t="shared" si="270"/>
        <v/>
      </c>
      <c r="J3346" s="41">
        <f t="shared" si="271"/>
        <v>0</v>
      </c>
      <c r="K3346" s="41" t="str">
        <f t="shared" si="272"/>
        <v>erminée</v>
      </c>
      <c r="L3346" s="41" t="str">
        <f t="shared" si="273"/>
        <v/>
      </c>
    </row>
    <row r="3347" spans="1:12" ht="15.75" thickBot="1" x14ac:dyDescent="0.3">
      <c r="A3347" s="17" t="s">
        <v>1548</v>
      </c>
      <c r="H3347" s="41">
        <f t="shared" si="269"/>
        <v>95</v>
      </c>
      <c r="I3347" s="41" t="str">
        <f t="shared" si="270"/>
        <v>#00000010</v>
      </c>
      <c r="J3347" s="41">
        <f t="shared" si="271"/>
        <v>9</v>
      </c>
      <c r="K3347" s="41" t="str">
        <f t="shared" si="272"/>
        <v xml:space="preserve">‎23‎/‎03‎/‎2015, ‎16‎:‎31‎:‎56 florian ferrier florian.ferrier@actemium.com 1 €12.18 </v>
      </c>
      <c r="L3347" s="41" t="str">
        <f t="shared" si="273"/>
        <v>‎23‎/‎03‎/‎2015</v>
      </c>
    </row>
    <row r="3348" spans="1:12" ht="15.75" thickBot="1" x14ac:dyDescent="0.3">
      <c r="A3348" s="16" t="s">
        <v>621</v>
      </c>
      <c r="H3348" s="41">
        <f t="shared" si="269"/>
        <v>8</v>
      </c>
      <c r="I3348" s="41" t="str">
        <f t="shared" si="270"/>
        <v/>
      </c>
      <c r="J3348" s="41">
        <f t="shared" si="271"/>
        <v>0</v>
      </c>
      <c r="K3348" s="41" t="str">
        <f t="shared" si="272"/>
        <v>erminée</v>
      </c>
      <c r="L3348" s="41" t="str">
        <f t="shared" si="273"/>
        <v/>
      </c>
    </row>
    <row r="3349" spans="1:12" ht="15.75" thickBot="1" x14ac:dyDescent="0.3">
      <c r="A3349" s="17" t="s">
        <v>1549</v>
      </c>
      <c r="H3349" s="41">
        <f t="shared" si="269"/>
        <v>99</v>
      </c>
      <c r="I3349" s="41" t="str">
        <f t="shared" si="270"/>
        <v>#00000009</v>
      </c>
      <c r="J3349" s="41">
        <f t="shared" si="271"/>
        <v>9</v>
      </c>
      <c r="K3349" s="41" t="str">
        <f t="shared" si="272"/>
        <v xml:space="preserve">‎23‎/‎03‎/‎2015, ‎14‎:‎49‎:‎22 Guillaume Lamiaud guillaume.lamiaud@actemium.com 2 €98.60 </v>
      </c>
      <c r="L3349" s="41" t="str">
        <f t="shared" si="273"/>
        <v>‎23‎/‎03‎/‎2015</v>
      </c>
    </row>
    <row r="3350" spans="1:12" ht="15.75" thickBot="1" x14ac:dyDescent="0.3">
      <c r="A3350" s="16" t="s">
        <v>621</v>
      </c>
      <c r="H3350" s="41">
        <f t="shared" si="269"/>
        <v>8</v>
      </c>
      <c r="I3350" s="41" t="str">
        <f t="shared" si="270"/>
        <v/>
      </c>
      <c r="J3350" s="41">
        <f t="shared" si="271"/>
        <v>0</v>
      </c>
      <c r="K3350" s="41" t="str">
        <f t="shared" si="272"/>
        <v>erminée</v>
      </c>
      <c r="L3350" s="41" t="str">
        <f t="shared" si="273"/>
        <v/>
      </c>
    </row>
    <row r="3351" spans="1:12" ht="15.75" thickBot="1" x14ac:dyDescent="0.3">
      <c r="A3351" s="17" t="s">
        <v>1550</v>
      </c>
      <c r="H3351" s="41">
        <f t="shared" si="269"/>
        <v>95</v>
      </c>
      <c r="I3351" s="41" t="str">
        <f t="shared" si="270"/>
        <v>#00000008</v>
      </c>
      <c r="J3351" s="41">
        <f t="shared" si="271"/>
        <v>9</v>
      </c>
      <c r="K3351" s="41" t="str">
        <f t="shared" si="272"/>
        <v xml:space="preserve">‎23‎/‎03‎/‎2015, ‎14‎:‎43‎:‎47 florian ferrier florian.ferrier@actemium.com 1 €12.18 </v>
      </c>
      <c r="L3351" s="41" t="str">
        <f t="shared" si="273"/>
        <v>‎23‎/‎03‎/‎2015</v>
      </c>
    </row>
    <row r="3352" spans="1:12" ht="15.75" thickBot="1" x14ac:dyDescent="0.3">
      <c r="A3352" s="16" t="s">
        <v>621</v>
      </c>
      <c r="H3352" s="41">
        <f t="shared" si="269"/>
        <v>8</v>
      </c>
      <c r="I3352" s="41" t="str">
        <f t="shared" si="270"/>
        <v/>
      </c>
      <c r="J3352" s="41">
        <f t="shared" si="271"/>
        <v>0</v>
      </c>
      <c r="K3352" s="41" t="str">
        <f t="shared" si="272"/>
        <v>erminée</v>
      </c>
      <c r="L3352" s="41" t="str">
        <f t="shared" si="273"/>
        <v/>
      </c>
    </row>
    <row r="3353" spans="1:12" ht="15.75" thickBot="1" x14ac:dyDescent="0.3">
      <c r="A3353" s="17" t="s">
        <v>1551</v>
      </c>
      <c r="H3353" s="41">
        <f t="shared" si="269"/>
        <v>89</v>
      </c>
      <c r="I3353" s="41" t="str">
        <f t="shared" si="270"/>
        <v>#00000007</v>
      </c>
      <c r="J3353" s="41">
        <f t="shared" si="271"/>
        <v>9</v>
      </c>
      <c r="K3353" s="41" t="str">
        <f t="shared" si="272"/>
        <v xml:space="preserve">‎20‎/‎03‎/‎2015, ‎16‎:‎12‎:‎12 florian fe florian.ferrier@actemium.com 1 €3.17 </v>
      </c>
      <c r="L3353" s="41" t="str">
        <f t="shared" si="273"/>
        <v>‎20‎/‎03‎/‎2015</v>
      </c>
    </row>
    <row r="3354" spans="1:12" ht="15.75" thickBot="1" x14ac:dyDescent="0.3">
      <c r="A3354" s="16" t="s">
        <v>621</v>
      </c>
      <c r="H3354" s="41">
        <f t="shared" si="269"/>
        <v>8</v>
      </c>
      <c r="I3354" s="41" t="str">
        <f t="shared" si="270"/>
        <v/>
      </c>
      <c r="J3354" s="41">
        <f t="shared" si="271"/>
        <v>0</v>
      </c>
      <c r="K3354" s="41" t="str">
        <f t="shared" si="272"/>
        <v>erminée</v>
      </c>
      <c r="L3354" s="41" t="str">
        <f t="shared" si="273"/>
        <v/>
      </c>
    </row>
    <row r="3355" spans="1:12" ht="15.75" thickBot="1" x14ac:dyDescent="0.3">
      <c r="A3355" s="17" t="s">
        <v>1552</v>
      </c>
      <c r="H3355" s="41">
        <f t="shared" si="269"/>
        <v>94</v>
      </c>
      <c r="I3355" s="41" t="str">
        <f t="shared" si="270"/>
        <v>#00000006</v>
      </c>
      <c r="J3355" s="41">
        <f t="shared" si="271"/>
        <v>9</v>
      </c>
      <c r="K3355" s="41" t="str">
        <f t="shared" si="272"/>
        <v xml:space="preserve">‎20‎/‎03‎/‎2015, ‎16‎:‎09‎:‎13 florian ferrier florian.ferrier@actemium.com 1 €7.36 </v>
      </c>
      <c r="L3355" s="41" t="str">
        <f t="shared" si="273"/>
        <v>‎20‎/‎03‎/‎2015</v>
      </c>
    </row>
    <row r="3356" spans="1:12" ht="15.75" thickBot="1" x14ac:dyDescent="0.3">
      <c r="A3356" s="16" t="s">
        <v>621</v>
      </c>
      <c r="H3356" s="41">
        <f t="shared" ref="H3356:H3364" si="274">LEN(A3356)</f>
        <v>8</v>
      </c>
      <c r="I3356" s="41" t="str">
        <f t="shared" ref="I3356:I3364" si="275">IFERROR(MID(A3356,1,FIND(" ",A3356,1)-1),"")</f>
        <v/>
      </c>
      <c r="J3356" s="41">
        <f t="shared" ref="J3356:J3364" si="276">LEN(I3356)</f>
        <v>0</v>
      </c>
      <c r="K3356" s="41" t="str">
        <f t="shared" ref="K3356:K3364" si="277">RIGHT(A3356,H3356-J3356-1)</f>
        <v>erminée</v>
      </c>
      <c r="L3356" s="41" t="str">
        <f t="shared" ref="L3356:L3364" si="278">IFERROR(MID(K3356,1,FIND(",",K3356,1)-1),"")</f>
        <v/>
      </c>
    </row>
    <row r="3357" spans="1:12" ht="15.75" thickBot="1" x14ac:dyDescent="0.3">
      <c r="A3357" s="17" t="s">
        <v>1553</v>
      </c>
      <c r="H3357" s="41">
        <f t="shared" si="274"/>
        <v>95</v>
      </c>
      <c r="I3357" s="41" t="str">
        <f t="shared" si="275"/>
        <v>#00000005</v>
      </c>
      <c r="J3357" s="41">
        <f t="shared" si="276"/>
        <v>9</v>
      </c>
      <c r="K3357" s="41" t="str">
        <f t="shared" si="277"/>
        <v xml:space="preserve">‎20‎/‎03‎/‎2015, ‎14‎:‎18‎:‎08 florian Ferrier florian.ferrier@actemium.com 1 €43.52 </v>
      </c>
      <c r="L3357" s="41" t="str">
        <f t="shared" si="278"/>
        <v>‎20‎/‎03‎/‎2015</v>
      </c>
    </row>
    <row r="3358" spans="1:12" ht="15.75" thickBot="1" x14ac:dyDescent="0.3">
      <c r="A3358" s="16" t="s">
        <v>621</v>
      </c>
      <c r="H3358" s="41">
        <f t="shared" si="274"/>
        <v>8</v>
      </c>
      <c r="I3358" s="41" t="str">
        <f t="shared" si="275"/>
        <v/>
      </c>
      <c r="J3358" s="41">
        <f t="shared" si="276"/>
        <v>0</v>
      </c>
      <c r="K3358" s="41" t="str">
        <f t="shared" si="277"/>
        <v>erminée</v>
      </c>
      <c r="L3358" s="41" t="str">
        <f t="shared" si="278"/>
        <v/>
      </c>
    </row>
    <row r="3359" spans="1:12" ht="15.75" thickBot="1" x14ac:dyDescent="0.3">
      <c r="A3359" s="17" t="s">
        <v>1554</v>
      </c>
      <c r="H3359" s="41">
        <f t="shared" si="274"/>
        <v>94</v>
      </c>
      <c r="I3359" s="41" t="str">
        <f t="shared" si="275"/>
        <v>#00000004</v>
      </c>
      <c r="J3359" s="41">
        <f t="shared" si="276"/>
        <v>9</v>
      </c>
      <c r="K3359" s="41" t="str">
        <f t="shared" si="277"/>
        <v xml:space="preserve">‎20‎/‎03‎/‎2015, ‎14‎:‎15‎:‎05 florian ferrier florian.ferrier@actemium.com 1 €7.51 </v>
      </c>
      <c r="L3359" s="41" t="str">
        <f t="shared" si="278"/>
        <v>‎20‎/‎03‎/‎2015</v>
      </c>
    </row>
    <row r="3360" spans="1:12" ht="15.75" thickBot="1" x14ac:dyDescent="0.3">
      <c r="A3360" s="16" t="s">
        <v>621</v>
      </c>
      <c r="H3360" s="41">
        <f t="shared" si="274"/>
        <v>8</v>
      </c>
      <c r="I3360" s="41" t="str">
        <f t="shared" si="275"/>
        <v/>
      </c>
      <c r="J3360" s="41">
        <f t="shared" si="276"/>
        <v>0</v>
      </c>
      <c r="K3360" s="41" t="str">
        <f t="shared" si="277"/>
        <v>erminée</v>
      </c>
      <c r="L3360" s="41" t="str">
        <f t="shared" si="278"/>
        <v/>
      </c>
    </row>
    <row r="3361" spans="1:12" ht="15.75" thickBot="1" x14ac:dyDescent="0.3">
      <c r="A3361" s="17" t="s">
        <v>1555</v>
      </c>
      <c r="H3361" s="41">
        <f t="shared" si="274"/>
        <v>94</v>
      </c>
      <c r="I3361" s="41" t="str">
        <f t="shared" si="275"/>
        <v>#00000003</v>
      </c>
      <c r="J3361" s="41">
        <f t="shared" si="276"/>
        <v>9</v>
      </c>
      <c r="K3361" s="41" t="str">
        <f t="shared" si="277"/>
        <v xml:space="preserve">‎20‎/‎03‎/‎2015, ‎14‎:‎09‎:‎42 Florian FERRIER florian.ferrier@actemium.com 1 €3.17 </v>
      </c>
      <c r="L3361" s="41" t="str">
        <f t="shared" si="278"/>
        <v>‎20‎/‎03‎/‎2015</v>
      </c>
    </row>
    <row r="3362" spans="1:12" ht="15.75" thickBot="1" x14ac:dyDescent="0.3">
      <c r="A3362" s="16" t="s">
        <v>621</v>
      </c>
      <c r="H3362" s="41">
        <f t="shared" si="274"/>
        <v>8</v>
      </c>
      <c r="I3362" s="41" t="str">
        <f t="shared" si="275"/>
        <v/>
      </c>
      <c r="J3362" s="41">
        <f t="shared" si="276"/>
        <v>0</v>
      </c>
      <c r="K3362" s="41" t="str">
        <f t="shared" si="277"/>
        <v>erminée</v>
      </c>
      <c r="L3362" s="41" t="str">
        <f t="shared" si="278"/>
        <v/>
      </c>
    </row>
    <row r="3363" spans="1:12" ht="15.75" thickBot="1" x14ac:dyDescent="0.3">
      <c r="A3363" s="17" t="s">
        <v>1556</v>
      </c>
      <c r="H3363" s="41">
        <f t="shared" si="274"/>
        <v>95</v>
      </c>
      <c r="I3363" s="41" t="str">
        <f t="shared" si="275"/>
        <v>#00000002</v>
      </c>
      <c r="J3363" s="41">
        <f t="shared" si="276"/>
        <v>9</v>
      </c>
      <c r="K3363" s="41" t="str">
        <f t="shared" si="277"/>
        <v xml:space="preserve">‎20‎/‎03‎/‎2015, ‎10‎:‎21‎:‎21 Florian FERRIER florian.ferrier@actemium.com 1 €43.52 </v>
      </c>
      <c r="L3363" s="41" t="str">
        <f t="shared" si="278"/>
        <v>‎20‎/‎03‎/‎2015</v>
      </c>
    </row>
    <row r="3364" spans="1:12" ht="15.75" thickBot="1" x14ac:dyDescent="0.3">
      <c r="A3364" s="16" t="s">
        <v>621</v>
      </c>
      <c r="H3364" s="41">
        <f t="shared" si="274"/>
        <v>8</v>
      </c>
      <c r="I3364" s="41" t="str">
        <f t="shared" si="275"/>
        <v/>
      </c>
      <c r="J3364" s="41">
        <f t="shared" si="276"/>
        <v>0</v>
      </c>
      <c r="K3364" s="41" t="str">
        <f t="shared" si="277"/>
        <v>erminée</v>
      </c>
      <c r="L3364" s="41" t="str">
        <f t="shared" si="278"/>
        <v/>
      </c>
    </row>
  </sheetData>
  <autoFilter ref="A1:P2104" xr:uid="{00000000-0009-0000-0000-000006000000}"/>
  <hyperlinks>
    <hyperlink ref="A3363" r:id="rId1" display="mailto:florian.ferrier@actemium.com" xr:uid="{00000000-0004-0000-0600-000024040000}"/>
    <hyperlink ref="A3361" r:id="rId2" display="mailto:florian.ferrier@actemium.com" xr:uid="{00000000-0004-0000-0600-000023040000}"/>
    <hyperlink ref="A3359" r:id="rId3" display="mailto:florian.ferrier@actemium.com" xr:uid="{00000000-0004-0000-0600-000022040000}"/>
    <hyperlink ref="A3357" r:id="rId4" display="mailto:florian.ferrier@actemium.com" xr:uid="{00000000-0004-0000-0600-000021040000}"/>
    <hyperlink ref="A3355" r:id="rId5" display="mailto:florian.ferrier@actemium.com" xr:uid="{00000000-0004-0000-0600-000020040000}"/>
    <hyperlink ref="A3353" r:id="rId6" display="mailto:florian.ferrier@actemium.com" xr:uid="{00000000-0004-0000-0600-00001F040000}"/>
    <hyperlink ref="A3351" r:id="rId7" display="mailto:florian.ferrier@actemium.com" xr:uid="{00000000-0004-0000-0600-00001E040000}"/>
    <hyperlink ref="A3349" r:id="rId8" display="mailto:guillaume.lamiaud@actemium.com" xr:uid="{00000000-0004-0000-0600-00001D040000}"/>
    <hyperlink ref="A3347" r:id="rId9" display="mailto:florian.ferrier@actemium.com" xr:uid="{00000000-0004-0000-0600-00001C040000}"/>
    <hyperlink ref="A3345" r:id="rId10" display="mailto:william.stephens@cegelec.com" xr:uid="{00000000-0004-0000-0600-00001B040000}"/>
    <hyperlink ref="A3343" r:id="rId11" display="mailto:maintenance.fal@actemium.com" xr:uid="{00000000-0004-0000-0600-00001A040000}"/>
    <hyperlink ref="A3341" r:id="rId12" display="mailto:maintenance.fal@actemium.com" xr:uid="{00000000-0004-0000-0600-000019040000}"/>
    <hyperlink ref="A3339" r:id="rId13" display="mailto:maintenance.fal@actemium.com" xr:uid="{00000000-0004-0000-0600-000018040000}"/>
    <hyperlink ref="A3337" r:id="rId14" display="mailto:maintenance.fal@actemium.com" xr:uid="{00000000-0004-0000-0600-000017040000}"/>
    <hyperlink ref="A3335" r:id="rId15" display="mailto:lelia.boscolo.external@airbus.com" xr:uid="{00000000-0004-0000-0600-000016040000}"/>
    <hyperlink ref="A3333" r:id="rId16" display="mailto:alexis.tamowski@cegelec.com" xr:uid="{00000000-0004-0000-0600-000015040000}"/>
    <hyperlink ref="A3331" r:id="rId17" display="mailto:romain.vergnes@actemium.com" xr:uid="{00000000-0004-0000-0600-000014040000}"/>
    <hyperlink ref="A3329" r:id="rId18" display="mailto:alexis.tamowski@cegelec.com" xr:uid="{00000000-0004-0000-0600-000013040000}"/>
    <hyperlink ref="A3327" r:id="rId19" display="mailto:william.stephens@cegelec.com" xr:uid="{00000000-0004-0000-0600-000012040000}"/>
    <hyperlink ref="A3325" r:id="rId20" display="mailto:maintenance.fal@actemium.com" xr:uid="{00000000-0004-0000-0600-000011040000}"/>
    <hyperlink ref="A3323" r:id="rId21" display="mailto:maintenance.fal@actemium.com" xr:uid="{00000000-0004-0000-0600-000010040000}"/>
    <hyperlink ref="A3321" r:id="rId22" display="mailto:maintenance.fal@actemium.com" xr:uid="{00000000-0004-0000-0600-00000F040000}"/>
    <hyperlink ref="A3319" r:id="rId23" display="mailto:vincent.pascal@actemium.com" xr:uid="{00000000-0004-0000-0600-00000E040000}"/>
    <hyperlink ref="A3317" r:id="rId24" display="mailto:alexandre.sirbulescu@actemium.com" xr:uid="{00000000-0004-0000-0600-00000D040000}"/>
    <hyperlink ref="A3315" r:id="rId25" display="mailto:alexandre.sirbulescu@actemium.com" xr:uid="{00000000-0004-0000-0600-00000C040000}"/>
    <hyperlink ref="A3313" r:id="rId26" display="mailto:alexis.codevelle@actemium.com" xr:uid="{00000000-0004-0000-0600-00000B040000}"/>
    <hyperlink ref="A3311" r:id="rId27" display="mailto:alexis.codevelle@actemium.com" xr:uid="{00000000-0004-0000-0600-00000A040000}"/>
    <hyperlink ref="A3309" r:id="rId28" display="mailto:alexis.codevelle@actemium.com" xr:uid="{00000000-0004-0000-0600-000009040000}"/>
    <hyperlink ref="A3307" r:id="rId29" display="mailto:jean-luc.granier@merial.com" xr:uid="{00000000-0004-0000-0600-000008040000}"/>
    <hyperlink ref="A3305" r:id="rId30" display="mailto:bruno.frayssinhes@actemium.com" xr:uid="{00000000-0004-0000-0600-000007040000}"/>
    <hyperlink ref="A3303" r:id="rId31" display="mailto:william.stephens@cegelec.com" xr:uid="{00000000-0004-0000-0600-000006040000}"/>
    <hyperlink ref="A3301" r:id="rId32" display="mailto:alexis.codevelle@actemium" xr:uid="{00000000-0004-0000-0600-000005040000}"/>
    <hyperlink ref="A3299" r:id="rId33" display="mailto:vincent.pascal@actemium.com" xr:uid="{00000000-0004-0000-0600-000004040000}"/>
    <hyperlink ref="A3297" r:id="rId34" display="mailto:karine.bedon@cegelec.com" xr:uid="{00000000-0004-0000-0600-000003040000}"/>
    <hyperlink ref="A3295" r:id="rId35" display="mailto:alexis.tamowski@cegelec.com" xr:uid="{00000000-0004-0000-0600-000002040000}"/>
    <hyperlink ref="A3293" r:id="rId36" display="mailto:stephane.vindel.external@airbus.com" xr:uid="{00000000-0004-0000-0600-000001040000}"/>
    <hyperlink ref="A3291" r:id="rId37" display="mailto:romain.vergnes@actemium.com" xr:uid="{00000000-0004-0000-0600-000000040000}"/>
    <hyperlink ref="A3289" r:id="rId38" display="mailto:maintenance.fal@actemium.com" xr:uid="{00000000-0004-0000-0600-0000FF030000}"/>
    <hyperlink ref="A3287" r:id="rId39" display="mailto:mathias.hereau@actemuim.com" xr:uid="{00000000-0004-0000-0600-0000FE030000}"/>
    <hyperlink ref="A3285" r:id="rId40" display="mailto:cedric.reixach@actemium.com" xr:uid="{00000000-0004-0000-0600-0000FD030000}"/>
    <hyperlink ref="A3283" r:id="rId41" display="mailto:julien.paumard.external@airbus.com" xr:uid="{00000000-0004-0000-0600-0000FC030000}"/>
    <hyperlink ref="A3281" r:id="rId42" display="mailto:william.stephens@actemium.fr" xr:uid="{00000000-0004-0000-0600-0000FB030000}"/>
    <hyperlink ref="A3279" r:id="rId43" display="mailto:alexis.codevelle@actemium.com" xr:uid="{00000000-0004-0000-0600-0000FA030000}"/>
    <hyperlink ref="A3277" r:id="rId44" display="mailto:alexis.tamowski@cegelec.com" xr:uid="{00000000-0004-0000-0600-0000F9030000}"/>
    <hyperlink ref="A3275" r:id="rId45" display="mailto:romain.vergnes@actemium.com" xr:uid="{00000000-0004-0000-0600-0000F8030000}"/>
    <hyperlink ref="A3273" r:id="rId46" display="mailto:pascal.garcia@pioneer.com" xr:uid="{00000000-0004-0000-0600-0000F7030000}"/>
    <hyperlink ref="A3271" r:id="rId47" display="mailto:lelia.boscolo.external@airbus.com" xr:uid="{00000000-0004-0000-0600-0000F6030000}"/>
    <hyperlink ref="A3269" r:id="rId48" display="mailto:lelia.boscolo.external@airbus.com" xr:uid="{00000000-0004-0000-0600-0000F5030000}"/>
    <hyperlink ref="A3267" r:id="rId49" display="mailto:fal.amt@vinci-energies.net" xr:uid="{00000000-0004-0000-0600-0000F4030000}"/>
    <hyperlink ref="A3265" r:id="rId50" display="mailto:christophe.suberville@actemium.com" xr:uid="{00000000-0004-0000-0600-0000F3030000}"/>
    <hyperlink ref="A3263" r:id="rId51" display="mailto:lelia.boscolo.external@airbus.com" xr:uid="{00000000-0004-0000-0600-0000F2030000}"/>
    <hyperlink ref="A3261" r:id="rId52" display="mailto:christophe.combes.external@airbus.com" xr:uid="{00000000-0004-0000-0600-0000F1030000}"/>
    <hyperlink ref="A3259" r:id="rId53" display="mailto:william.stephens@cegelec.com" xr:uid="{00000000-0004-0000-0600-0000F0030000}"/>
    <hyperlink ref="A3257" r:id="rId54" display="mailto:lelia.boscolo.external@airbus.com" xr:uid="{00000000-0004-0000-0600-0000EF030000}"/>
    <hyperlink ref="A3255" r:id="rId55" display="mailto:jean-luc.granier@merial.com" xr:uid="{00000000-0004-0000-0600-0000EE030000}"/>
    <hyperlink ref="A3253" r:id="rId56" display="mailto:alexis.tamowski@cegelec.com" xr:uid="{00000000-0004-0000-0600-0000ED030000}"/>
    <hyperlink ref="A3251" r:id="rId57" display="mailto:lelia.boscolo.external@airbus.com" xr:uid="{00000000-0004-0000-0600-0000EC030000}"/>
    <hyperlink ref="A3249" r:id="rId58" display="mailto:vincent.pascal@actemium.com" xr:uid="{00000000-0004-0000-0600-0000EB030000}"/>
    <hyperlink ref="A3247" r:id="rId59" display="mailto:alexis.tamowski@cegelec.com" xr:uid="{00000000-0004-0000-0600-0000EA030000}"/>
    <hyperlink ref="A3245" r:id="rId60" display="mailto:lelia.boscolo.external@airbus.com" xr:uid="{00000000-0004-0000-0600-0000E9030000}"/>
    <hyperlink ref="A3243" r:id="rId61" display="mailto:alexis.tamowski@cegelec.com" xr:uid="{00000000-0004-0000-0600-0000E8030000}"/>
    <hyperlink ref="A3241" r:id="rId62" display="mailto:thomas.dupuis@actemium.com" xr:uid="{00000000-0004-0000-0600-0000E7030000}"/>
    <hyperlink ref="A3239" r:id="rId63" display="mailto:alexis.tamowski@cegelec.com" xr:uid="{00000000-0004-0000-0600-0000E6030000}"/>
    <hyperlink ref="A3237" r:id="rId64" display="mailto:alexis.tamowski@cegelec.com" xr:uid="{00000000-0004-0000-0600-0000E5030000}"/>
    <hyperlink ref="A3235" r:id="rId65" display="mailto:william.stephens@cegelec.com" xr:uid="{00000000-0004-0000-0600-0000E4030000}"/>
    <hyperlink ref="A3233" r:id="rId66" display="mailto:william.stephens@cegelec.com" xr:uid="{00000000-0004-0000-0600-0000E3030000}"/>
    <hyperlink ref="A3231" r:id="rId67" display="mailto:william.roumagnac@actemium.com" xr:uid="{00000000-0004-0000-0600-0000E2030000}"/>
    <hyperlink ref="A3229" r:id="rId68" display="mailto:alexis.codevelle@actemium.com" xr:uid="{00000000-0004-0000-0600-0000E1030000}"/>
    <hyperlink ref="A3227" r:id="rId69" display="mailto:celine.laville@orange.fr" xr:uid="{00000000-0004-0000-0600-0000E0030000}"/>
    <hyperlink ref="A3225" r:id="rId70" display="mailto:pascal.garcia@pioneer.com" xr:uid="{00000000-0004-0000-0600-0000DF030000}"/>
    <hyperlink ref="A3223" r:id="rId71" display="mailto:karine.bedon@cegelec.com" xr:uid="{00000000-0004-0000-0600-0000DE030000}"/>
    <hyperlink ref="A3221" r:id="rId72" display="mailto:mathias.hereau@actemium.com" xr:uid="{00000000-0004-0000-0600-0000DD030000}"/>
    <hyperlink ref="A3219" r:id="rId73" display="mailto:pascal.garcia@pioneer.com" xr:uid="{00000000-0004-0000-0600-0000DC030000}"/>
    <hyperlink ref="A3217" r:id="rId74" display="mailto:vincent.pascal@actemium.com" xr:uid="{00000000-0004-0000-0600-0000DB030000}"/>
    <hyperlink ref="A3215" r:id="rId75" display="mailto:jean-luc.cebe@actemium.com" xr:uid="{00000000-0004-0000-0600-0000DA030000}"/>
    <hyperlink ref="A3213" r:id="rId76" display="mailto:lelia.boscolo.external@airbus.com" xr:uid="{00000000-0004-0000-0600-0000D9030000}"/>
    <hyperlink ref="A3211" r:id="rId77" display="mailto:karine.bedon@cegelec.com" xr:uid="{00000000-0004-0000-0600-0000D8030000}"/>
    <hyperlink ref="A3209" r:id="rId78" display="mailto:william.stephens@actemium.com" xr:uid="{00000000-0004-0000-0600-0000D7030000}"/>
    <hyperlink ref="A3207" r:id="rId79" display="mailto:lelia.boscolo.external@airbus.com" xr:uid="{00000000-0004-0000-0600-0000D6030000}"/>
    <hyperlink ref="A3205" r:id="rId80" display="mailto:romain.vergnes@actemium.com" xr:uid="{00000000-0004-0000-0600-0000D5030000}"/>
    <hyperlink ref="A3203" r:id="rId81" display="mailto:pascal.garcia@pioneer.com" xr:uid="{00000000-0004-0000-0600-0000D4030000}"/>
    <hyperlink ref="A3201" r:id="rId82" display="mailto:guillaume.lamiaud@actemium.com" xr:uid="{00000000-0004-0000-0600-0000D3030000}"/>
    <hyperlink ref="A3199" r:id="rId83" display="mailto:alexis.codevelle@actemium.com" xr:uid="{00000000-0004-0000-0600-0000D2030000}"/>
    <hyperlink ref="A3197" r:id="rId84" display="mailto:jean-luc.granier@merial.com" xr:uid="{00000000-0004-0000-0600-0000D1030000}"/>
    <hyperlink ref="A3195" r:id="rId85" display="mailto:lelia.boscolo.external@airbus.com" xr:uid="{00000000-0004-0000-0600-0000D0030000}"/>
    <hyperlink ref="A3193" r:id="rId86" display="mailto:william.stephens@cegelec.com" xr:uid="{00000000-0004-0000-0600-0000CF030000}"/>
    <hyperlink ref="A3191" r:id="rId87" display="mailto:lelia.boscolo.external@airbus.com" xr:uid="{00000000-0004-0000-0600-0000CE030000}"/>
    <hyperlink ref="A3189" r:id="rId88" display="mailto:alexis.codevelle@actemium.com" xr:uid="{00000000-0004-0000-0600-0000CD030000}"/>
    <hyperlink ref="A3187" r:id="rId89" display="mailto:lelia.boscolo.external@airbus.com" xr:uid="{00000000-0004-0000-0600-0000CC030000}"/>
    <hyperlink ref="A3185" r:id="rId90" display="mailto:william.stephens@cegelec.com" xr:uid="{00000000-0004-0000-0600-0000CB030000}"/>
    <hyperlink ref="A3183" r:id="rId91" display="mailto:julien.paumard@actemium.com" xr:uid="{00000000-0004-0000-0600-0000CA030000}"/>
    <hyperlink ref="A3181" r:id="rId92" display="mailto:vincent.davantes@actemium.com" xr:uid="{00000000-0004-0000-0600-0000C9030000}"/>
    <hyperlink ref="A3179" r:id="rId93" display="mailto:alexis.codevelle@actemium.com" xr:uid="{00000000-0004-0000-0600-0000C8030000}"/>
    <hyperlink ref="A3177" r:id="rId94" display="mailto:lelia.boscolo.external@airbus.com" xr:uid="{00000000-0004-0000-0600-0000C7030000}"/>
    <hyperlink ref="A3175" r:id="rId95" display="mailto:mathieu.cantonnet@actemium.com" xr:uid="{00000000-0004-0000-0600-0000C6030000}"/>
    <hyperlink ref="A3173" r:id="rId96" display="mailto:pascal.garcia@pioneer.com" xr:uid="{00000000-0004-0000-0600-0000C5030000}"/>
    <hyperlink ref="A3171" r:id="rId97" display="mailto:lelia.boscolo.external@airbus.com" xr:uid="{00000000-0004-0000-0600-0000C4030000}"/>
    <hyperlink ref="A3169" r:id="rId98" display="mailto:vincent.davantes@actemium.com" xr:uid="{00000000-0004-0000-0600-0000C3030000}"/>
    <hyperlink ref="A3167" r:id="rId99" display="mailto:william.stephens@cegelec.com" xr:uid="{00000000-0004-0000-0600-0000C2030000}"/>
    <hyperlink ref="A3165" r:id="rId100" display="mailto:vincent.pascal@actemium.com" xr:uid="{00000000-0004-0000-0600-0000C1030000}"/>
    <hyperlink ref="A3163" r:id="rId101" display="mailto:lelia.boscolo.external@airbus.com" xr:uid="{00000000-0004-0000-0600-0000C0030000}"/>
    <hyperlink ref="A3161" r:id="rId102" display="mailto:mathias.hereau@actemium.com" xr:uid="{00000000-0004-0000-0600-0000BF030000}"/>
    <hyperlink ref="A3159" r:id="rId103" display="mailto:vincent.pascal@actemium.com" xr:uid="{00000000-0004-0000-0600-0000BE030000}"/>
    <hyperlink ref="A3157" r:id="rId104" display="mailto:vincent.davantes@actemium.com" xr:uid="{00000000-0004-0000-0600-0000BD030000}"/>
    <hyperlink ref="A3155" r:id="rId105" display="mailto:jean-luc.cebe@actemium.com" xr:uid="{00000000-0004-0000-0600-0000BC030000}"/>
    <hyperlink ref="A3153" r:id="rId106" display="mailto:mathias.hereau@actemium.com" xr:uid="{00000000-0004-0000-0600-0000BB030000}"/>
    <hyperlink ref="A3151" r:id="rId107" display="mailto:vincent.davantes@actemium.com" xr:uid="{00000000-0004-0000-0600-0000BA030000}"/>
    <hyperlink ref="A3149" r:id="rId108" display="mailto:vincent.pascal@actemium.com" xr:uid="{00000000-0004-0000-0600-0000B9030000}"/>
    <hyperlink ref="A3147" r:id="rId109" display="mailto:celine.laville@actemium.com" xr:uid="{00000000-0004-0000-0600-0000B8030000}"/>
    <hyperlink ref="A3145" r:id="rId110" display="mailto:vincent.pascal@actemium.com" xr:uid="{00000000-0004-0000-0600-0000B7030000}"/>
    <hyperlink ref="A3143" r:id="rId111" display="mailto:vincent.pascal@actemium.com" xr:uid="{00000000-0004-0000-0600-0000B6030000}"/>
    <hyperlink ref="A3141" r:id="rId112" display="mailto:vincent.davantes@actemium.com" xr:uid="{00000000-0004-0000-0600-0000B5030000}"/>
    <hyperlink ref="A3139" r:id="rId113" display="mailto:karine.bedon@actemium.com" xr:uid="{00000000-0004-0000-0600-0000B4030000}"/>
    <hyperlink ref="A3137" r:id="rId114" display="mailto:karine.bedon@actemium.com" xr:uid="{00000000-0004-0000-0600-0000B3030000}"/>
    <hyperlink ref="A3135" r:id="rId115" display="mailto:cedric.reixach@actemium.com" xr:uid="{00000000-0004-0000-0600-0000B2030000}"/>
    <hyperlink ref="A3133" r:id="rId116" display="mailto:aurelien.aygoui.external@airbus.com" xr:uid="{00000000-0004-0000-0600-0000B1030000}"/>
    <hyperlink ref="A3131" r:id="rId117" display="mailto:vincent.davantes@actemium.com" xr:uid="{00000000-0004-0000-0600-0000B0030000}"/>
    <hyperlink ref="A3129" r:id="rId118" display="mailto:romain.vergnes@actemium.com" xr:uid="{00000000-0004-0000-0600-0000AF030000}"/>
    <hyperlink ref="A3127" r:id="rId119" display="mailto:stephane.mirouze@actemium.com" xr:uid="{00000000-0004-0000-0600-0000AE030000}"/>
    <hyperlink ref="A3125" r:id="rId120" display="mailto:philippe.rousseau@actemium.com" xr:uid="{00000000-0004-0000-0600-0000AD030000}"/>
    <hyperlink ref="A3123" r:id="rId121" display="mailto:nicolas.geiss@actemium.com" xr:uid="{00000000-0004-0000-0600-0000AC030000}"/>
    <hyperlink ref="A3121" r:id="rId122" display="mailto:mathieu.cantonnet@actemium.com" xr:uid="{00000000-0004-0000-0600-0000AB030000}"/>
    <hyperlink ref="A3119" r:id="rId123" display="mailto:mathieu.cantonnet@actemium.com" xr:uid="{00000000-0004-0000-0600-0000AA030000}"/>
    <hyperlink ref="A3117" r:id="rId124" display="mailto:william.stephens@cegelec.com" xr:uid="{00000000-0004-0000-0600-0000A9030000}"/>
    <hyperlink ref="A3115" r:id="rId125" display="mailto:vincent.davantes@actemium.com" xr:uid="{00000000-0004-0000-0600-0000A8030000}"/>
    <hyperlink ref="A3113" r:id="rId126" display="mailto:romain.vergnes@actemium.com" xr:uid="{00000000-0004-0000-0600-0000A7030000}"/>
    <hyperlink ref="A3111" r:id="rId127" display="mailto:cedric.reixach@actemium.com" xr:uid="{00000000-0004-0000-0600-0000A6030000}"/>
    <hyperlink ref="A3109" r:id="rId128" display="mailto:vincent.davantes@actemium.com" xr:uid="{00000000-0004-0000-0600-0000A5030000}"/>
    <hyperlink ref="A3107" r:id="rId129" display="mailto:maintenance.fal@actemium.com" xr:uid="{00000000-0004-0000-0600-0000A4030000}"/>
    <hyperlink ref="A3105" r:id="rId130" display="mailto:jean-luc.granier@merial.com" xr:uid="{00000000-0004-0000-0600-0000A3030000}"/>
    <hyperlink ref="A3103" r:id="rId131" display="mailto:alexis.tamowski@cegelec.com" xr:uid="{00000000-0004-0000-0600-0000A2030000}"/>
    <hyperlink ref="A3101" r:id="rId132" display="mailto:cedric.reixach@actemium.com" xr:uid="{00000000-0004-0000-0600-0000A1030000}"/>
    <hyperlink ref="A3099" r:id="rId133" display="mailto:vincent.pascal@actemium.com" xr:uid="{00000000-0004-0000-0600-0000A0030000}"/>
    <hyperlink ref="A3097" r:id="rId134" display="mailto:christophe.suberville@actemium.com" xr:uid="{00000000-0004-0000-0600-00009F030000}"/>
    <hyperlink ref="A3095" r:id="rId135" display="mailto:alexis.codevelle@actemium.com" xr:uid="{00000000-0004-0000-0600-00009E030000}"/>
    <hyperlink ref="A3093" r:id="rId136" display="mailto:mathieu.cantonnet@actemium.com" xr:uid="{00000000-0004-0000-0600-00009D030000}"/>
    <hyperlink ref="A3091" r:id="rId137" display="mailto:alexis.codevelle@actemium.com" xr:uid="{00000000-0004-0000-0600-00009C030000}"/>
    <hyperlink ref="A3089" r:id="rId138" display="mailto:alexis.tamowski@cegelec.com" xr:uid="{00000000-0004-0000-0600-00009B030000}"/>
    <hyperlink ref="A3087" r:id="rId139" display="mailto:william.roumagnac@actemium.com" xr:uid="{00000000-0004-0000-0600-00009A030000}"/>
    <hyperlink ref="A3085" r:id="rId140" display="mailto:jean-luc.cebe@actemium.com" xr:uid="{00000000-0004-0000-0600-000099030000}"/>
    <hyperlink ref="A3083" r:id="rId141" display="mailto:julien.paumard@actemium.com" xr:uid="{00000000-0004-0000-0600-000098030000}"/>
    <hyperlink ref="A3081" r:id="rId142" display="mailto:jean-luc.cebe@actemium.com" xr:uid="{00000000-0004-0000-0600-000097030000}"/>
    <hyperlink ref="A3079" r:id="rId143" display="mailto:william.stephens@cegelec.com" xr:uid="{00000000-0004-0000-0600-000096030000}"/>
    <hyperlink ref="A3077" r:id="rId144" display="mailto:alexis.tamowski@cegelec.com" xr:uid="{00000000-0004-0000-0600-000095030000}"/>
    <hyperlink ref="A3075" r:id="rId145" display="mailto:jean-luc.cebe@actemium.com" xr:uid="{00000000-0004-0000-0600-000094030000}"/>
    <hyperlink ref="A3073" r:id="rId146" display="mailto:julien.paumard@actemium.com" xr:uid="{00000000-0004-0000-0600-000093030000}"/>
    <hyperlink ref="A3071" r:id="rId147" display="mailto:lelia.boscolo.external@airbus.com" xr:uid="{00000000-0004-0000-0600-000092030000}"/>
    <hyperlink ref="A3069" r:id="rId148" display="mailto:william.roumagnac@actemium.com" xr:uid="{00000000-0004-0000-0600-000091030000}"/>
    <hyperlink ref="A3067" r:id="rId149" display="mailto:william.roumagnac@actemium.com" xr:uid="{00000000-0004-0000-0600-000090030000}"/>
    <hyperlink ref="A3065" r:id="rId150" display="mailto:william.roumagnac@actemium.com" xr:uid="{00000000-0004-0000-0600-00008F030000}"/>
    <hyperlink ref="A3063" r:id="rId151" display="mailto:jean-luc.granier@merial.com" xr:uid="{00000000-0004-0000-0600-00008E030000}"/>
    <hyperlink ref="A3061" r:id="rId152" display="mailto:william.stephens@cegelec.com" xr:uid="{00000000-0004-0000-0600-00008D030000}"/>
    <hyperlink ref="A3059" r:id="rId153" display="mailto:alexandre.sirbulescu@actemium.com" xr:uid="{00000000-0004-0000-0600-00008C030000}"/>
    <hyperlink ref="A3057" r:id="rId154" display="mailto:alexandre.sirbulescu@actemium.com" xr:uid="{00000000-0004-0000-0600-00008B030000}"/>
    <hyperlink ref="A3055" r:id="rId155" display="mailto:william.roumagnac@actemium.com" xr:uid="{00000000-0004-0000-0600-00008A030000}"/>
    <hyperlink ref="A3053" r:id="rId156" display="mailto:jean-luc.cebe@actemium.com" xr:uid="{00000000-0004-0000-0600-000089030000}"/>
    <hyperlink ref="A3051" r:id="rId157" display="mailto:alexis.tamowski@cegelec.com" xr:uid="{00000000-0004-0000-0600-000088030000}"/>
    <hyperlink ref="A3049" r:id="rId158" display="mailto:william.roumagnac@actemium.com" xr:uid="{00000000-0004-0000-0600-000087030000}"/>
    <hyperlink ref="A3047" r:id="rId159" display="mailto:jean-luc.cebe@actemium.com" xr:uid="{00000000-0004-0000-0600-000086030000}"/>
    <hyperlink ref="A3045" r:id="rId160" display="mailto:stephane.rodier@actemium.com" xr:uid="{00000000-0004-0000-0600-000085030000}"/>
    <hyperlink ref="A3043" r:id="rId161" display="mailto:lelia.boscolo.external@airbus.com" xr:uid="{00000000-0004-0000-0600-000084030000}"/>
    <hyperlink ref="A3041" r:id="rId162" display="mailto:lelia.boscolo.exernal@airbus.com" xr:uid="{00000000-0004-0000-0600-000083030000}"/>
    <hyperlink ref="A3039" r:id="rId163" display="mailto:pascal.garcia@pioneer.com" xr:uid="{00000000-0004-0000-0600-000082030000}"/>
    <hyperlink ref="A3037" r:id="rId164" display="mailto:pascal.garcia@pioneer.com" xr:uid="{00000000-0004-0000-0600-000081030000}"/>
    <hyperlink ref="A3035" r:id="rId165" display="mailto:vincent.pascal@actemium.com" xr:uid="{00000000-0004-0000-0600-000080030000}"/>
    <hyperlink ref="A3033" r:id="rId166" display="mailto:stephane.mirouze@actemium.com" xr:uid="{00000000-0004-0000-0600-00007F030000}"/>
    <hyperlink ref="A3031" r:id="rId167" display="mailto:lelia.boscolo.external@airbus.com" xr:uid="{00000000-0004-0000-0600-00007E030000}"/>
    <hyperlink ref="A3029" r:id="rId168" display="mailto:alexis.tamowski@cegelec.com" xr:uid="{00000000-0004-0000-0600-00007D030000}"/>
    <hyperlink ref="A3027" r:id="rId169" display="mailto:jerome.bachelery@actemium.com" xr:uid="{00000000-0004-0000-0600-00007C030000}"/>
    <hyperlink ref="A3025" r:id="rId170" display="mailto:lelia.boscolo.external@airbus.com" xr:uid="{00000000-0004-0000-0600-00007B030000}"/>
    <hyperlink ref="A3023" r:id="rId171" display="mailto:vincent.davantes@actemium.com" xr:uid="{00000000-0004-0000-0600-00007A030000}"/>
    <hyperlink ref="A3021" r:id="rId172" display="mailto:lelia.boscolo.external@airbus.com" xr:uid="{00000000-0004-0000-0600-000079030000}"/>
    <hyperlink ref="A3019" r:id="rId173" display="mailto:lelia.boscolo.external@airbus.com" xr:uid="{00000000-0004-0000-0600-000078030000}"/>
    <hyperlink ref="A3017" r:id="rId174" display="mailto:karl.humbert@actemium.com" xr:uid="{00000000-0004-0000-0600-000077030000}"/>
    <hyperlink ref="A3015" r:id="rId175" display="mailto:lelia.boscolo.external@airbus.com" xr:uid="{00000000-0004-0000-0600-000076030000}"/>
    <hyperlink ref="A3013" r:id="rId176" display="mailto:lelia.boscolo.external@airbus.com" xr:uid="{00000000-0004-0000-0600-000075030000}"/>
    <hyperlink ref="A3011" r:id="rId177" display="mailto:vincent.davantes@actemium.com" xr:uid="{00000000-0004-0000-0600-000074030000}"/>
    <hyperlink ref="A3009" r:id="rId178" display="mailto:vincent.pascal@actemium.com" xr:uid="{00000000-0004-0000-0600-000073030000}"/>
    <hyperlink ref="A3007" r:id="rId179" display="mailto:alexandre.sirbulescu@actemium.com" xr:uid="{00000000-0004-0000-0600-000072030000}"/>
    <hyperlink ref="A3005" r:id="rId180" display="mailto:lelia.boscolo.external@airbus.com" xr:uid="{00000000-0004-0000-0600-000071030000}"/>
    <hyperlink ref="A3003" r:id="rId181" display="mailto:mathieu.cantonnet@actemium.com" xr:uid="{00000000-0004-0000-0600-000070030000}"/>
    <hyperlink ref="A3001" r:id="rId182" display="mailto:mathieu.cantonnet@actemium.com" xr:uid="{00000000-0004-0000-0600-00006F030000}"/>
    <hyperlink ref="A2999" r:id="rId183" display="mailto:vincent.pascal@actemium.com" xr:uid="{00000000-0004-0000-0600-00006E030000}"/>
    <hyperlink ref="A2997" r:id="rId184" display="mailto:karine.bedon@actemium.com" xr:uid="{00000000-0004-0000-0600-00006D030000}"/>
    <hyperlink ref="A2995" r:id="rId185" display="mailto:karine.bedon@actemium.com" xr:uid="{00000000-0004-0000-0600-00006C030000}"/>
    <hyperlink ref="A2993" r:id="rId186" display="mailto:lelia.boscolo.external@airbus" xr:uid="{00000000-0004-0000-0600-00006B030000}"/>
    <hyperlink ref="A2991" r:id="rId187" display="mailto:thomas.dupuis@actemium.com" xr:uid="{00000000-0004-0000-0600-00006A030000}"/>
    <hyperlink ref="A2989" r:id="rId188" display="mailto:thomas.dupuis@actemium.com" xr:uid="{00000000-0004-0000-0600-000069030000}"/>
    <hyperlink ref="A2987" r:id="rId189" display="mailto:lelia.boscolo.external@airbus.com" xr:uid="{00000000-0004-0000-0600-000068030000}"/>
    <hyperlink ref="A2985" r:id="rId190" display="mailto:william.stephens@cegelec.com" xr:uid="{00000000-0004-0000-0600-000067030000}"/>
    <hyperlink ref="A2983" r:id="rId191" display="mailto:lelia.boscolo.external@airbus.com" xr:uid="{00000000-0004-0000-0600-000066030000}"/>
    <hyperlink ref="A2981" r:id="rId192" display="mailto:jean-luc.granier@merial.com" xr:uid="{00000000-0004-0000-0600-000065030000}"/>
    <hyperlink ref="A2979" r:id="rId193" display="mailto:alexis.tamowski@cegelec.com" xr:uid="{00000000-0004-0000-0600-000064030000}"/>
    <hyperlink ref="A2977" r:id="rId194" display="mailto:aurelien.aygoui.external@airbus.com" xr:uid="{00000000-0004-0000-0600-000063030000}"/>
    <hyperlink ref="A2975" r:id="rId195" display="mailto:aurelien.aygoui.external@airbus.com" xr:uid="{00000000-0004-0000-0600-000062030000}"/>
    <hyperlink ref="A2973" r:id="rId196" display="mailto:alexis.codevelle@actemium.com" xr:uid="{00000000-0004-0000-0600-000061030000}"/>
    <hyperlink ref="A2971" r:id="rId197" display="mailto:lelia.boscolo.external@airbus.com" xr:uid="{00000000-0004-0000-0600-000060030000}"/>
    <hyperlink ref="A2969" r:id="rId198" display="mailto:lelia.boscolo.external@airbus.com" xr:uid="{00000000-0004-0000-0600-00005F030000}"/>
    <hyperlink ref="A2967" r:id="rId199" display="mailto:lelia.boscolo.external@airbus.com" xr:uid="{00000000-0004-0000-0600-00005E030000}"/>
    <hyperlink ref="A2965" r:id="rId200" display="mailto:alexis.tamowski@cegelec.com" xr:uid="{00000000-0004-0000-0600-00005D030000}"/>
    <hyperlink ref="A2963" r:id="rId201" display="mailto:benjamin.cabrignac@actemium.com" xr:uid="{00000000-0004-0000-0600-00005C030000}"/>
    <hyperlink ref="A2961" r:id="rId202" display="mailto:julien.paumard.external@airbus.com" xr:uid="{00000000-0004-0000-0600-00005B030000}"/>
    <hyperlink ref="A2959" r:id="rId203" display="mailto:lelia.boscolo.external@airbus.com" xr:uid="{00000000-0004-0000-0600-00005A030000}"/>
    <hyperlink ref="A2957" r:id="rId204" display="mailto:mathieu.cantonnet@actemium.com" xr:uid="{00000000-0004-0000-0600-000059030000}"/>
    <hyperlink ref="A2955" r:id="rId205" display="mailto:vincent.davantes@actemium.com" xr:uid="{00000000-0004-0000-0600-000058030000}"/>
    <hyperlink ref="A2953" r:id="rId206" display="mailto:vincent.davantes@actemium.com" xr:uid="{00000000-0004-0000-0600-000057030000}"/>
    <hyperlink ref="A2951" r:id="rId207" display="mailto:stephane.vindel@vinci-energies.net" xr:uid="{00000000-0004-0000-0600-000056030000}"/>
    <hyperlink ref="A2949" r:id="rId208" display="mailto:julien.paumard@actemium.com" xr:uid="{00000000-0004-0000-0600-000055030000}"/>
    <hyperlink ref="A2947" r:id="rId209" display="mailto:alexis.tamowski@cegelec.com" xr:uid="{00000000-0004-0000-0600-000054030000}"/>
    <hyperlink ref="A2945" r:id="rId210" display="mailto:jean-luc.cebe@actemium.com" xr:uid="{00000000-0004-0000-0600-000053030000}"/>
    <hyperlink ref="A2943" r:id="rId211" display="mailto:jean-luc.cebe@actemium.com" xr:uid="{00000000-0004-0000-0600-000052030000}"/>
    <hyperlink ref="A2941" r:id="rId212" display="mailto:romain.vergnes@actemium.com" xr:uid="{00000000-0004-0000-0600-000051030000}"/>
    <hyperlink ref="A2939" r:id="rId213" display="mailto:jean-luc.cebe@catemium.com" xr:uid="{00000000-0004-0000-0600-000050030000}"/>
    <hyperlink ref="A2937" r:id="rId214" display="mailto:vincent.davantes@actemium.com" xr:uid="{00000000-0004-0000-0600-00004F030000}"/>
    <hyperlink ref="A2935" r:id="rId215" display="mailto:vincent.davantes@actemium.com" xr:uid="{00000000-0004-0000-0600-00004E030000}"/>
    <hyperlink ref="A2933" r:id="rId216" display="mailto:alexis.tamowski@cegelec.com" xr:uid="{00000000-0004-0000-0600-00004D030000}"/>
    <hyperlink ref="A2931" r:id="rId217" display="mailto:lelia.boscolo.external@airbus.com" xr:uid="{00000000-0004-0000-0600-00004C030000}"/>
    <hyperlink ref="A2929" r:id="rId218" display="mailto:vincent.davantes@actemium.com" xr:uid="{00000000-0004-0000-0600-00004B030000}"/>
    <hyperlink ref="A2927" r:id="rId219" display="mailto:lelia.boscolo.external@airbus.com" xr:uid="{00000000-0004-0000-0600-00004A030000}"/>
    <hyperlink ref="A2925" r:id="rId220" display="mailto:thierry.delpech1@actemium.com" xr:uid="{00000000-0004-0000-0600-000049030000}"/>
    <hyperlink ref="A2923" r:id="rId221" display="mailto:lelia.boscolo.external@airbus.com" xr:uid="{00000000-0004-0000-0600-000048030000}"/>
    <hyperlink ref="A2921" r:id="rId222" display="mailto:vincent.pascal@actemium.com" xr:uid="{00000000-0004-0000-0600-000047030000}"/>
    <hyperlink ref="A2919" r:id="rId223" display="mailto:alexis.tamowski@cegelec.com" xr:uid="{00000000-0004-0000-0600-000046030000}"/>
    <hyperlink ref="A2917" r:id="rId224" display="mailto:alexis.codevelle@actemium.com" xr:uid="{00000000-0004-0000-0600-000045030000}"/>
    <hyperlink ref="A2915" r:id="rId225" display="mailto:lelia.boscolo.external@airbus.com" xr:uid="{00000000-0004-0000-0600-000044030000}"/>
    <hyperlink ref="A2913" r:id="rId226" display="mailto:francis.dragne@actemium.com" xr:uid="{00000000-0004-0000-0600-000043030000}"/>
    <hyperlink ref="A2911" r:id="rId227" display="mailto:francis.dragne@actemium.com" xr:uid="{00000000-0004-0000-0600-000042030000}"/>
    <hyperlink ref="A2909" r:id="rId228" display="mailto:romain.vergnes@actemium.com" xr:uid="{00000000-0004-0000-0600-000041030000}"/>
    <hyperlink ref="A2907" r:id="rId229" display="mailto:william.stephens@cegelec.com" xr:uid="{00000000-0004-0000-0600-000040030000}"/>
    <hyperlink ref="A2905" r:id="rId230" display="mailto:pascal.garcia@pioneer.com" xr:uid="{00000000-0004-0000-0600-00003F030000}"/>
    <hyperlink ref="A2903" r:id="rId231" display="mailto:vincent.pascal@actemium.com" xr:uid="{00000000-0004-0000-0600-00003E030000}"/>
    <hyperlink ref="A2901" r:id="rId232" display="mailto:stephane.mirouze@actemium.com" xr:uid="{00000000-0004-0000-0600-00003D030000}"/>
    <hyperlink ref="A2899" r:id="rId233" display="mailto:lelia.boscolo.external@airbus.com" xr:uid="{00000000-0004-0000-0600-00003C030000}"/>
    <hyperlink ref="A2897" r:id="rId234" display="mailto:lelia.boscolo.external@airbus.com" xr:uid="{00000000-0004-0000-0600-00003B030000}"/>
    <hyperlink ref="A2895" r:id="rId235" display="mailto:vincent.pascal@actemium.com" xr:uid="{00000000-0004-0000-0600-00003A030000}"/>
    <hyperlink ref="A2893" r:id="rId236" display="mailto:lelia.boscolo.external@airbus.com" xr:uid="{00000000-0004-0000-0600-000039030000}"/>
    <hyperlink ref="A2891" r:id="rId237" display="mailto:karl.humbert@actemium.com" xr:uid="{00000000-0004-0000-0600-000038030000}"/>
    <hyperlink ref="A2889" r:id="rId238" display="mailto:alexis.tamowski@cegelec.com" xr:uid="{00000000-0004-0000-0600-000037030000}"/>
    <hyperlink ref="A2887" r:id="rId239" display="mailto:lelia.boscolo.external@airbus.com" xr:uid="{00000000-0004-0000-0600-000036030000}"/>
    <hyperlink ref="A2885" r:id="rId240" display="mailto:lelia.boscolo.external@airbus.com" xr:uid="{00000000-0004-0000-0600-000035030000}"/>
    <hyperlink ref="A2883" r:id="rId241" display="mailto:lelia.boscolo.external@airbus.com" xr:uid="{00000000-0004-0000-0600-000034030000}"/>
    <hyperlink ref="A2881" r:id="rId242" display="mailto:vincent.davantes@actemium.com" xr:uid="{00000000-0004-0000-0600-000033030000}"/>
    <hyperlink ref="A2879" r:id="rId243" display="mailto:mathieu.cantonnet@actemium.com" xr:uid="{00000000-0004-0000-0600-000032030000}"/>
    <hyperlink ref="A2877" r:id="rId244" display="mailto:vincent.pascal@actemium.com" xr:uid="{00000000-0004-0000-0600-000031030000}"/>
    <hyperlink ref="A2875" r:id="rId245" display="mailto:celine.laville@ectamium.com" xr:uid="{00000000-0004-0000-0600-000030030000}"/>
    <hyperlink ref="A2873" r:id="rId246" display="mailto:celine.laville@actemium.com" xr:uid="{00000000-0004-0000-0600-00002F030000}"/>
    <hyperlink ref="A2871" r:id="rId247" display="mailto:william.roumagnac@actemium.com" xr:uid="{00000000-0004-0000-0600-00002E030000}"/>
    <hyperlink ref="A2869" r:id="rId248" display="mailto:thierry.delpech1@actemium.com" xr:uid="{00000000-0004-0000-0600-00002D030000}"/>
    <hyperlink ref="A2867" r:id="rId249" display="mailto:francis.dragne@actemium.com" xr:uid="{00000000-0004-0000-0600-00002C030000}"/>
    <hyperlink ref="A2865" r:id="rId250" display="mailto:jerome.bachelery@actemium.com" xr:uid="{00000000-0004-0000-0600-00002B030000}"/>
    <hyperlink ref="A2863" r:id="rId251" display="mailto:jean-luc.granier@merial.com" xr:uid="{00000000-0004-0000-0600-00002A030000}"/>
    <hyperlink ref="A2861" r:id="rId252" display="mailto:vincent.davantes@actemium.com" xr:uid="{00000000-0004-0000-0600-000029030000}"/>
    <hyperlink ref="A2859" r:id="rId253" display="mailto:karine.bedon@cegelec.com" xr:uid="{00000000-0004-0000-0600-000028030000}"/>
    <hyperlink ref="A2857" r:id="rId254" display="mailto:karne.bedon@cegelec.com" xr:uid="{00000000-0004-0000-0600-000027030000}"/>
    <hyperlink ref="A2855" r:id="rId255" display="mailto:karine.bedon@cegelec.com" xr:uid="{00000000-0004-0000-0600-000026030000}"/>
    <hyperlink ref="A2853" r:id="rId256" display="mailto:stephane.mirouze@actemium.com" xr:uid="{00000000-0004-0000-0600-000025030000}"/>
    <hyperlink ref="A2851" r:id="rId257" display="mailto:vincent.davantes@actemium.com" xr:uid="{00000000-0004-0000-0600-000024030000}"/>
    <hyperlink ref="A2849" r:id="rId258" display="mailto:stephane.mirouze@actemium.com" xr:uid="{00000000-0004-0000-0600-000023030000}"/>
    <hyperlink ref="A2847" r:id="rId259" display="mailto:william.stephens@cegelec.com" xr:uid="{00000000-0004-0000-0600-000022030000}"/>
    <hyperlink ref="A2845" r:id="rId260" display="mailto:fabien.gayraud@cegelec.com" xr:uid="{00000000-0004-0000-0600-000021030000}"/>
    <hyperlink ref="A2843" r:id="rId261" display="mailto:vincent.davantes@actemium.com" xr:uid="{00000000-0004-0000-0600-000020030000}"/>
    <hyperlink ref="A2841" r:id="rId262" display="mailto:romain.vergnes@actemium.com" xr:uid="{00000000-0004-0000-0600-00001F030000}"/>
    <hyperlink ref="A2839" r:id="rId263" display="mailto:cedric.reixach@actemium.com" xr:uid="{00000000-0004-0000-0600-00001E030000}"/>
    <hyperlink ref="A2837" r:id="rId264" display="mailto:aurelien.aygoui.external@airbus.com" xr:uid="{00000000-0004-0000-0600-00001D030000}"/>
    <hyperlink ref="A2835" r:id="rId265" display="mailto:aurelien.aygoui.external@airbus.com" xr:uid="{00000000-0004-0000-0600-00001C030000}"/>
    <hyperlink ref="A2833" r:id="rId266" display="mailto:stephane.mirouze@actemium.com" xr:uid="{00000000-0004-0000-0600-00001B030000}"/>
    <hyperlink ref="A2831" r:id="rId267" display="mailto:mathieu.cantonnet@actemium.com" xr:uid="{00000000-0004-0000-0600-00001A030000}"/>
    <hyperlink ref="A2829" r:id="rId268" display="mailto:jean-luc.cebe@actemium.com" xr:uid="{00000000-0004-0000-0600-000019030000}"/>
    <hyperlink ref="A2827" r:id="rId269" display="mailto:jean-luc.cebe@actemium.com" xr:uid="{00000000-0004-0000-0600-000018030000}"/>
    <hyperlink ref="A2825" r:id="rId270" display="mailto:vincent.pascal@actemium.com" xr:uid="{00000000-0004-0000-0600-000017030000}"/>
    <hyperlink ref="A2823" r:id="rId271" display="mailto:stephane.mirouze@actemium.com" xr:uid="{00000000-0004-0000-0600-000016030000}"/>
    <hyperlink ref="A2821" r:id="rId272" display="mailto:alexis.tamowski@cegelec.com" xr:uid="{00000000-0004-0000-0600-000015030000}"/>
    <hyperlink ref="A2819" r:id="rId273" display="mailto:lelia.boscolo.external@airbus" xr:uid="{00000000-0004-0000-0600-000014030000}"/>
    <hyperlink ref="A2817" r:id="rId274" display="mailto:lelia.boscolo.external@airbus.com" xr:uid="{00000000-0004-0000-0600-000013030000}"/>
    <hyperlink ref="A2815" r:id="rId275" display="mailto:stephane.mirouze@actemium.com" xr:uid="{00000000-0004-0000-0600-000012030000}"/>
    <hyperlink ref="A2813" r:id="rId276" display="mailto:guillaume.lamiaud@actemium.com" xr:uid="{00000000-0004-0000-0600-000011030000}"/>
    <hyperlink ref="A2811" r:id="rId277" display="mailto:pascal.garcia@pioneer.com" xr:uid="{00000000-0004-0000-0600-000010030000}"/>
    <hyperlink ref="A2809" r:id="rId278" display="mailto:pascal.garcia@pioneer.com" xr:uid="{00000000-0004-0000-0600-00000F030000}"/>
    <hyperlink ref="A2807" r:id="rId279" display="mailto:romain.vergnes@actemuim.com" xr:uid="{00000000-0004-0000-0600-00000E030000}"/>
    <hyperlink ref="A2805" r:id="rId280" display="mailto:william.stephens@cegelec.com" xr:uid="{00000000-0004-0000-0600-00000D030000}"/>
    <hyperlink ref="A2803" r:id="rId281" display="mailto:jean-luc.granier@merial.com" xr:uid="{00000000-0004-0000-0600-00000C030000}"/>
    <hyperlink ref="A2801" r:id="rId282" display="mailto:lelia.boscolo.external@airbus.com" xr:uid="{00000000-0004-0000-0600-00000B030000}"/>
    <hyperlink ref="A2799" r:id="rId283" display="mailto:thierry.delpech1@actemium.com" xr:uid="{00000000-0004-0000-0600-00000A030000}"/>
    <hyperlink ref="A2797" r:id="rId284" display="mailto:stephane.rodier@actemium.com" xr:uid="{00000000-0004-0000-0600-000009030000}"/>
    <hyperlink ref="A2795" r:id="rId285" display="mailto:julien.paumard@actemium" xr:uid="{00000000-0004-0000-0600-000008030000}"/>
    <hyperlink ref="A2793" r:id="rId286" display="mailto:lelia.boscolo.external@airbus.com" xr:uid="{00000000-0004-0000-0600-000007030000}"/>
    <hyperlink ref="A2791" r:id="rId287" display="mailto:lelia.boscolo.external@airbus.com" xr:uid="{00000000-0004-0000-0600-000006030000}"/>
    <hyperlink ref="A2789" r:id="rId288" display="mailto:karine.bedon@cegelec.com" xr:uid="{00000000-0004-0000-0600-000005030000}"/>
    <hyperlink ref="A2787" r:id="rId289" display="mailto:philippe.rousseau@actemium.com" xr:uid="{00000000-0004-0000-0600-000004030000}"/>
    <hyperlink ref="A2785" r:id="rId290" display="mailto:thomas.dupuis@actemium.com" xr:uid="{00000000-0004-0000-0600-000003030000}"/>
    <hyperlink ref="A2783" r:id="rId291" display="mailto:lelia.boscolo.external@airbus.com" xr:uid="{00000000-0004-0000-0600-000002030000}"/>
    <hyperlink ref="A2781" r:id="rId292" display="mailto:vincent.davantes@actemium.com" xr:uid="{00000000-0004-0000-0600-000001030000}"/>
    <hyperlink ref="A2779" r:id="rId293" display="mailto:vincent.pascal@actemium.com" xr:uid="{00000000-0004-0000-0600-000000030000}"/>
    <hyperlink ref="A2777" r:id="rId294" display="mailto:julien.paumard@actemium.com" xr:uid="{00000000-0004-0000-0600-0000FF020000}"/>
    <hyperlink ref="A2775" r:id="rId295" display="mailto:lelia.boscolo.external@airbus.com" xr:uid="{00000000-0004-0000-0600-0000FE020000}"/>
    <hyperlink ref="A2773" r:id="rId296" display="mailto:cedric.reixach@actemium.com" xr:uid="{00000000-0004-0000-0600-0000FD020000}"/>
    <hyperlink ref="A2771" r:id="rId297" display="mailto:romain.vergnes@actemium.com" xr:uid="{00000000-0004-0000-0600-0000FC020000}"/>
    <hyperlink ref="A2769" r:id="rId298" display="mailto:lelia.boscolo.external@airbus.com" xr:uid="{00000000-0004-0000-0600-0000FB020000}"/>
    <hyperlink ref="A2767" r:id="rId299" display="mailto:thierry.delpech1@actemium.com" xr:uid="{00000000-0004-0000-0600-0000FA020000}"/>
    <hyperlink ref="A2765" r:id="rId300" display="mailto:pascal.garcia@pioneer.com" xr:uid="{00000000-0004-0000-0600-0000F9020000}"/>
    <hyperlink ref="A2763" r:id="rId301" display="mailto:alexis.tamowski@cegelec.com" xr:uid="{00000000-0004-0000-0600-0000F8020000}"/>
    <hyperlink ref="A2761" r:id="rId302" display="mailto:maintenance.herakles@actemium.com" xr:uid="{00000000-0004-0000-0600-0000F7020000}"/>
    <hyperlink ref="A2759" r:id="rId303" display="mailto:lelia.boscolo.external@airbus.com" xr:uid="{00000000-0004-0000-0600-0000F6020000}"/>
    <hyperlink ref="A2757" r:id="rId304" display="mailto:lelia.boscolo.external@airbus.com" xr:uid="{00000000-0004-0000-0600-0000F5020000}"/>
    <hyperlink ref="A2755" r:id="rId305" display="mailto:thierry.delpech1@actemium.com" xr:uid="{00000000-0004-0000-0600-0000F4020000}"/>
    <hyperlink ref="A2753" r:id="rId306" display="mailto:alexis.codevelle@liebherr.com" xr:uid="{00000000-0004-0000-0600-0000F3020000}"/>
    <hyperlink ref="A2751" r:id="rId307" display="mailto:celine.laville@actemium.com" xr:uid="{00000000-0004-0000-0600-0000F2020000}"/>
    <hyperlink ref="A2749" r:id="rId308" display="mailto:stephane.mirouze@actemium.com" xr:uid="{00000000-0004-0000-0600-0000F1020000}"/>
    <hyperlink ref="A2747" r:id="rId309" display="mailto:vincent.davantes@actemium.com" xr:uid="{00000000-0004-0000-0600-0000F0020000}"/>
    <hyperlink ref="A2745" r:id="rId310" display="mailto:william.stephens@cegelec.com" xr:uid="{00000000-0004-0000-0600-0000EF020000}"/>
    <hyperlink ref="A2743" r:id="rId311" display="mailto:william.stephens@cegelec.com" xr:uid="{00000000-0004-0000-0600-0000EE020000}"/>
    <hyperlink ref="A2741" r:id="rId312" display="mailto:lelia.boscolo.external@airbus.com" xr:uid="{00000000-0004-0000-0600-0000ED020000}"/>
    <hyperlink ref="A2739" r:id="rId313" display="mailto:karl.humbert@actemium.com" xr:uid="{00000000-0004-0000-0600-0000EC020000}"/>
    <hyperlink ref="A2737" r:id="rId314" display="mailto:william.stephens@cegelec.com" xr:uid="{00000000-0004-0000-0600-0000EB020000}"/>
    <hyperlink ref="A2735" r:id="rId315" display="mailto:jean-luc.cebe@actemium.com" xr:uid="{00000000-0004-0000-0600-0000EA020000}"/>
    <hyperlink ref="A2733" r:id="rId316" display="mailto:lelia.boscolo.external@airbus.com" xr:uid="{00000000-0004-0000-0600-0000E9020000}"/>
    <hyperlink ref="A2731" r:id="rId317" display="mailto:lelia.boscolo.external@airbus.com" xr:uid="{00000000-0004-0000-0600-0000E8020000}"/>
    <hyperlink ref="A2729" r:id="rId318" display="mailto:jean-luc.cebe@actemium.com" xr:uid="{00000000-0004-0000-0600-0000E7020000}"/>
    <hyperlink ref="A2727" r:id="rId319" display="mailto:lelia.boscolo.external@airbus.com" xr:uid="{00000000-0004-0000-0600-0000E6020000}"/>
    <hyperlink ref="A2725" r:id="rId320" display="mailto:stephane.mirouze@actemium.com" xr:uid="{00000000-0004-0000-0600-0000E5020000}"/>
    <hyperlink ref="A2723" r:id="rId321" display="mailto:stephane.mirouze@actemium.com" xr:uid="{00000000-0004-0000-0600-0000E4020000}"/>
    <hyperlink ref="A2721" r:id="rId322" display="mailto:alexis.codevelle@actemium.com" xr:uid="{00000000-0004-0000-0600-0000E3020000}"/>
    <hyperlink ref="A2719" r:id="rId323" display="mailto:lelia.boscolo.external@airbus.com" xr:uid="{00000000-0004-0000-0600-0000E2020000}"/>
    <hyperlink ref="A2717" r:id="rId324" display="mailto:lelia.boscolo.external@airbus.com" xr:uid="{00000000-0004-0000-0600-0000E1020000}"/>
    <hyperlink ref="A2715" r:id="rId325" display="mailto:vincent.pascal@actemium.com" xr:uid="{00000000-0004-0000-0600-0000E0020000}"/>
    <hyperlink ref="A2713" r:id="rId326" display="mailto:vincent.pascal@actemium.com" xr:uid="{00000000-0004-0000-0600-0000DF020000}"/>
    <hyperlink ref="A2711" r:id="rId327" display="mailto:william.roumagnac@actemium.com" xr:uid="{00000000-0004-0000-0600-0000DE020000}"/>
    <hyperlink ref="A2709" r:id="rId328" display="mailto:alexandre.sirbulescu@actemium.com" xr:uid="{00000000-0004-0000-0600-0000DD020000}"/>
    <hyperlink ref="A2707" r:id="rId329" display="mailto:mehdi.bouzaina@actemium.com" xr:uid="{00000000-0004-0000-0600-0000DC020000}"/>
    <hyperlink ref="A2705" r:id="rId330" display="mailto:alexis.tamowski@cegelec.com" xr:uid="{00000000-0004-0000-0600-0000DB020000}"/>
    <hyperlink ref="A2703" r:id="rId331" display="mailto:karine.bedon@cegelec.com" xr:uid="{00000000-0004-0000-0600-0000DA020000}"/>
    <hyperlink ref="A2701" r:id="rId332" display="mailto:karine.bedon@cegelec.com" xr:uid="{00000000-0004-0000-0600-0000D9020000}"/>
    <hyperlink ref="A2699" r:id="rId333" display="mailto:pascal.garcia@pioneer.com" xr:uid="{00000000-0004-0000-0600-0000D8020000}"/>
    <hyperlink ref="A2697" r:id="rId334" display="mailto:pascal.garcia@pioneer.com" xr:uid="{00000000-0004-0000-0600-0000D7020000}"/>
    <hyperlink ref="A2695" r:id="rId335" display="mailto:thierry.delpech1@actemium.com" xr:uid="{00000000-0004-0000-0600-0000D6020000}"/>
    <hyperlink ref="A2693" r:id="rId336" display="mailto:romain.vergnes@actgemium.com" xr:uid="{00000000-0004-0000-0600-0000D5020000}"/>
    <hyperlink ref="A2691" r:id="rId337" display="mailto:mathias.hereau@actemium.com" xr:uid="{00000000-0004-0000-0600-0000D4020000}"/>
    <hyperlink ref="A2689" r:id="rId338" display="mailto:thomas.dupuis@actemium.com" xr:uid="{00000000-0004-0000-0600-0000D3020000}"/>
    <hyperlink ref="A2687" r:id="rId339" display="mailto:marc.detraz@actemium.com" xr:uid="{00000000-0004-0000-0600-0000D2020000}"/>
    <hyperlink ref="A2685" r:id="rId340" display="mailto:julien.paumard@actemium.com" xr:uid="{00000000-0004-0000-0600-0000D1020000}"/>
    <hyperlink ref="A2683" r:id="rId341" display="mailto:stephane.mirouze@actemium.com" xr:uid="{00000000-0004-0000-0600-0000D0020000}"/>
    <hyperlink ref="A2681" r:id="rId342" display="mailto:christian.boulanger@actemium.com" xr:uid="{00000000-0004-0000-0600-0000CF020000}"/>
    <hyperlink ref="A2679" r:id="rId343" display="mailto:stephane.rodier@actemium.com" xr:uid="{00000000-0004-0000-0600-0000CE020000}"/>
    <hyperlink ref="A2677" r:id="rId344" display="mailto:julien.paumard@actemium.com" xr:uid="{00000000-0004-0000-0600-0000CD020000}"/>
    <hyperlink ref="A2675" r:id="rId345" display="mailto:lelia.boscolo.external@airbus.com" xr:uid="{00000000-0004-0000-0600-0000CC020000}"/>
    <hyperlink ref="A2673" r:id="rId346" display="mailto:vincent.davantes@actemium.com" xr:uid="{00000000-0004-0000-0600-0000CB020000}"/>
    <hyperlink ref="A2671" r:id="rId347" display="mailto:guillaume.lamiaud@actemium.com" xr:uid="{00000000-0004-0000-0600-0000CA020000}"/>
    <hyperlink ref="A2669" r:id="rId348" display="mailto:william.stephens@cegelec.com" xr:uid="{00000000-0004-0000-0600-0000C9020000}"/>
    <hyperlink ref="A2667" r:id="rId349" display="mailto:julien.paumard@actemium.com" xr:uid="{00000000-0004-0000-0600-0000C8020000}"/>
    <hyperlink ref="A2665" r:id="rId350" display="mailto:pascal.garcia@pioneer.com" xr:uid="{00000000-0004-0000-0600-0000C7020000}"/>
    <hyperlink ref="A2663" r:id="rId351" display="mailto:cedric.reixach@actemium.com" xr:uid="{00000000-0004-0000-0600-0000C6020000}"/>
    <hyperlink ref="A2661" r:id="rId352" display="mailto:vincent.davantes@gmail.com" xr:uid="{00000000-0004-0000-0600-0000C5020000}"/>
    <hyperlink ref="A2659" r:id="rId353" display="mailto:alexis.tamowski@actemium.com" xr:uid="{00000000-0004-0000-0600-0000C4020000}"/>
    <hyperlink ref="A2657" r:id="rId354" display="mailto:jean-luc.cebe@actemium.com" xr:uid="{00000000-0004-0000-0600-0000C3020000}"/>
    <hyperlink ref="A2655" r:id="rId355" display="mailto:jean-luc.cebe@actemium.com" xr:uid="{00000000-0004-0000-0600-0000C2020000}"/>
    <hyperlink ref="A2653" r:id="rId356" display="mailto:stephane.mirouze@actemium.com" xr:uid="{00000000-0004-0000-0600-0000C1020000}"/>
    <hyperlink ref="A2651" r:id="rId357" display="mailto:vincent.pascal@actemium.com" xr:uid="{00000000-0004-0000-0600-0000C0020000}"/>
    <hyperlink ref="A2649" r:id="rId358" display="mailto:romain.vergnes@actemium.com" xr:uid="{00000000-0004-0000-0600-0000BF020000}"/>
    <hyperlink ref="A2647" r:id="rId359" display="mailto:pascal.garcia@pioneer.com" xr:uid="{00000000-0004-0000-0600-0000BE020000}"/>
    <hyperlink ref="A2645" r:id="rId360" display="mailto:marc.detraz@actemium.com" xr:uid="{00000000-0004-0000-0600-0000BD020000}"/>
    <hyperlink ref="A2643" r:id="rId361" display="mailto:alexis.codevelle@actemium.com" xr:uid="{00000000-0004-0000-0600-0000BC020000}"/>
    <hyperlink ref="A2641" r:id="rId362" display="mailto:jean-luc.granier@merial.com" xr:uid="{00000000-0004-0000-0600-0000BB020000}"/>
    <hyperlink ref="A2639" r:id="rId363" display="mailto:jean-luc.granier@merial.com" xr:uid="{00000000-0004-0000-0600-0000BA020000}"/>
    <hyperlink ref="A2637" r:id="rId364" display="mailto:mathieu.cantonnet@actemium.com" xr:uid="{00000000-0004-0000-0600-0000B9020000}"/>
    <hyperlink ref="A2635" r:id="rId365" display="mailto:romain.vergnes@actemium.com" xr:uid="{00000000-0004-0000-0600-0000B8020000}"/>
    <hyperlink ref="A2633" r:id="rId366" display="mailto:ALI.ENNAFII@VINCI-ENERGIES.NET" xr:uid="{00000000-0004-0000-0600-0000B7020000}"/>
    <hyperlink ref="A2631" r:id="rId367" display="mailto:mathias.hereau@actemium.com" xr:uid="{00000000-0004-0000-0600-0000B6020000}"/>
    <hyperlink ref="A2629" r:id="rId368" display="mailto:mathias.hereau@actemium.com" xr:uid="{00000000-0004-0000-0600-0000B5020000}"/>
    <hyperlink ref="A2627" r:id="rId369" display="mailto:karine.bedon@actemium.com" xr:uid="{00000000-0004-0000-0600-0000B4020000}"/>
    <hyperlink ref="A2625" r:id="rId370" display="mailto:julien.paumard@actemium.com" xr:uid="{00000000-0004-0000-0600-0000B3020000}"/>
    <hyperlink ref="A2623" r:id="rId371" display="mailto:cedric.reixach@actemium.com" xr:uid="{00000000-0004-0000-0600-0000B2020000}"/>
    <hyperlink ref="A2621" r:id="rId372" display="mailto:lelia.boscolo.external@airbus.com" xr:uid="{00000000-0004-0000-0600-0000B1020000}"/>
    <hyperlink ref="A2619" r:id="rId373" display="mailto:julien.paumard@actemium.com" xr:uid="{00000000-0004-0000-0600-0000B0020000}"/>
    <hyperlink ref="A2617" r:id="rId374" display="mailto:lelia.boscolo.external@airbus.com" xr:uid="{00000000-0004-0000-0600-0000AF020000}"/>
    <hyperlink ref="A2615" r:id="rId375" display="mailto:nicolas.graby@actemium.com" xr:uid="{00000000-0004-0000-0600-0000AE020000}"/>
    <hyperlink ref="A2613" r:id="rId376" display="mailto:georges.manric@actemium.com" xr:uid="{00000000-0004-0000-0600-0000AD020000}"/>
    <hyperlink ref="A2611" r:id="rId377" display="mailto:karine.bedon@actemium.com" xr:uid="{00000000-0004-0000-0600-0000AC020000}"/>
    <hyperlink ref="A2609" r:id="rId378" display="mailto:karine.bedon@actemium.com" xr:uid="{00000000-0004-0000-0600-0000AB020000}"/>
    <hyperlink ref="A2607" r:id="rId379" display="mailto:alexis.tamowski@actemium.com" xr:uid="{00000000-0004-0000-0600-0000AA020000}"/>
    <hyperlink ref="A2605" r:id="rId380" display="mailto:alexandre.mourembles@actemium.com" xr:uid="{00000000-0004-0000-0600-0000A9020000}"/>
    <hyperlink ref="A2603" r:id="rId381" display="mailto:julien.paumard@actemium.com" xr:uid="{00000000-0004-0000-0600-0000A8020000}"/>
    <hyperlink ref="A2601" r:id="rId382" display="mailto:guillaume.lamiaud@actemium.com" xr:uid="{00000000-0004-0000-0600-0000A7020000}"/>
    <hyperlink ref="A2599" r:id="rId383" display="mailto:alexis.tamowski@actemium.com" xr:uid="{00000000-0004-0000-0600-0000A6020000}"/>
    <hyperlink ref="A2597" r:id="rId384" display="mailto:alexandre.mourembles@actemium.com" xr:uid="{00000000-0004-0000-0600-0000A5020000}"/>
    <hyperlink ref="A2595" r:id="rId385" display="mailto:mathieu.cantonnet@actemium.com" xr:uid="{00000000-0004-0000-0600-0000A4020000}"/>
    <hyperlink ref="A2593" r:id="rId386" display="mailto:lelia.boscolo.external@aibus.com" xr:uid="{00000000-0004-0000-0600-0000A3020000}"/>
    <hyperlink ref="A2591" r:id="rId387" display="mailto:alexis.tamowski@actemium.com" xr:uid="{00000000-0004-0000-0600-0000A2020000}"/>
    <hyperlink ref="A2589" r:id="rId388" display="mailto:william.stephens@cegelec.com" xr:uid="{00000000-0004-0000-0600-0000A1020000}"/>
    <hyperlink ref="A2587" r:id="rId389" display="mailto:lelia.boscolo.external@airbus.com" xr:uid="{00000000-0004-0000-0600-0000A0020000}"/>
    <hyperlink ref="A2585" r:id="rId390" display="mailto:vidoni.romain@gmail.com" xr:uid="{00000000-0004-0000-0600-00009F020000}"/>
    <hyperlink ref="A2583" r:id="rId391" display="mailto:karine.bedon@actemium.com" xr:uid="{00000000-0004-0000-0600-00009E020000}"/>
    <hyperlink ref="A2581" r:id="rId392" display="mailto:mathias.hereau@actemium.com" xr:uid="{00000000-0004-0000-0600-00009D020000}"/>
    <hyperlink ref="A2579" r:id="rId393" display="mailto:stephane.mirouze@actemium.com" xr:uid="{00000000-0004-0000-0600-00009C020000}"/>
    <hyperlink ref="A2577" r:id="rId394" display="mailto:mathieu.Cantonnet@actemium.com" xr:uid="{00000000-0004-0000-0600-00009B020000}"/>
    <hyperlink ref="A2575" r:id="rId395" display="mailto:jean-luc.cebe@actemium.com" xr:uid="{00000000-0004-0000-0600-00009A020000}"/>
    <hyperlink ref="A2573" r:id="rId396" display="mailto:mathieu.cantonnet@actemium.com" xr:uid="{00000000-0004-0000-0600-000099020000}"/>
    <hyperlink ref="A2571" r:id="rId397" display="mailto:alexandre.mourembles@actemium.com" xr:uid="{00000000-0004-0000-0600-000098020000}"/>
    <hyperlink ref="A2569" r:id="rId398" display="mailto:julien.paumard@actemium.com" xr:uid="{00000000-0004-0000-0600-000097020000}"/>
    <hyperlink ref="A2567" r:id="rId399" display="mailto:benoit.huc@cegelec.com" xr:uid="{00000000-0004-0000-0600-000096020000}"/>
    <hyperlink ref="A2565" r:id="rId400" display="mailto:eric.sanchez-clary.external@airbus.com" xr:uid="{00000000-0004-0000-0600-000095020000}"/>
    <hyperlink ref="A2563" r:id="rId401" display="mailto:alexandre.sirbulescu@actemium.com" xr:uid="{00000000-0004-0000-0600-000094020000}"/>
    <hyperlink ref="A2561" r:id="rId402" display="mailto:emmanuel.grignon@actemium.com" xr:uid="{00000000-0004-0000-0600-000093020000}"/>
    <hyperlink ref="A2559" r:id="rId403" display="mailto:stephane.mirouze@actemium.com" xr:uid="{00000000-0004-0000-0600-000092020000}"/>
    <hyperlink ref="A2557" r:id="rId404" display="mailto:vincent.pascal@actemium.com" xr:uid="{00000000-0004-0000-0600-000091020000}"/>
    <hyperlink ref="A2555" r:id="rId405" display="mailto:stephane.mirouze@actemium.com" xr:uid="{00000000-0004-0000-0600-000090020000}"/>
    <hyperlink ref="A2553" r:id="rId406" display="mailto:alexis.codevelle@actemium.com" xr:uid="{00000000-0004-0000-0600-00008F020000}"/>
    <hyperlink ref="A2551" r:id="rId407" display="mailto:mathias.hereau@actemium.com" xr:uid="{00000000-0004-0000-0600-00008E020000}"/>
    <hyperlink ref="A2549" r:id="rId408" display="mailto:mathias.hereau@actemium.com" xr:uid="{00000000-0004-0000-0600-00008D020000}"/>
    <hyperlink ref="A2547" r:id="rId409" display="mailto:thierry.delpech1@actemium.com" xr:uid="{00000000-0004-0000-0600-00008C020000}"/>
    <hyperlink ref="A2545" r:id="rId410" display="mailto:carvalho.jean-christophe@merial.com" xr:uid="{00000000-0004-0000-0600-00008B020000}"/>
    <hyperlink ref="A2543" r:id="rId411" display="mailto:emilie.norroy@actemium.com" xr:uid="{00000000-0004-0000-0600-00008A020000}"/>
    <hyperlink ref="A2541" r:id="rId412" display="mailto:florian.ferrier@actemium.com" xr:uid="{00000000-0004-0000-0600-000089020000}"/>
    <hyperlink ref="A2539" r:id="rId413" display="mailto:pascal.garcia@pioneer.com" xr:uid="{00000000-0004-0000-0600-000088020000}"/>
    <hyperlink ref="A2537" r:id="rId414" display="mailto:alexis.codevelle@actemium.com" xr:uid="{00000000-0004-0000-0600-000087020000}"/>
    <hyperlink ref="A2535" r:id="rId415" display="mailto:cedric.reixach@actemium.com" xr:uid="{00000000-0004-0000-0600-000086020000}"/>
    <hyperlink ref="A2533" r:id="rId416" display="mailto:lelia.boscolo.external@airbus.com" xr:uid="{00000000-0004-0000-0600-000085020000}"/>
    <hyperlink ref="A2531" r:id="rId417" display="mailto:jerome.bachelery@actemium.com" xr:uid="{00000000-0004-0000-0600-000084020000}"/>
    <hyperlink ref="A2529" r:id="rId418" display="mailto:lelia.boscolo.external@airbus.com" xr:uid="{00000000-0004-0000-0600-000083020000}"/>
    <hyperlink ref="A2527" r:id="rId419" display="mailto:thierry.delpech1@actemium.com" xr:uid="{00000000-0004-0000-0600-000082020000}"/>
    <hyperlink ref="A2525" r:id="rId420" display="mailto:lelia.boscolo.external@airbus.com" xr:uid="{00000000-0004-0000-0600-000081020000}"/>
    <hyperlink ref="A2523" r:id="rId421" display="mailto:lelia.boscolo.external@airbus.com" xr:uid="{00000000-0004-0000-0600-000080020000}"/>
    <hyperlink ref="A2521" r:id="rId422" display="mailto:xavier.orriere@actemium.com" xr:uid="{00000000-0004-0000-0600-00007F020000}"/>
    <hyperlink ref="A2519" r:id="rId423" display="mailto:emilie.norroy@actemium.com" xr:uid="{00000000-0004-0000-0600-00007E020000}"/>
    <hyperlink ref="A2517" r:id="rId424" display="mailto:emilie.norroy@actemium.com" xr:uid="{00000000-0004-0000-0600-00007D020000}"/>
    <hyperlink ref="A2515" r:id="rId425" display="mailto:thierry.delpech1@actemium.com" xr:uid="{00000000-0004-0000-0600-00007C020000}"/>
    <hyperlink ref="A2513" r:id="rId426" display="mailto:lelia.boscolo.external@airbus.com" xr:uid="{00000000-0004-0000-0600-00007B020000}"/>
    <hyperlink ref="A2511" r:id="rId427" display="mailto:jean-luc.granier@merial.com" xr:uid="{00000000-0004-0000-0600-00007A020000}"/>
    <hyperlink ref="A2509" r:id="rId428" display="mailto:thierry.delpech1@actemium.com" xr:uid="{00000000-0004-0000-0600-000079020000}"/>
    <hyperlink ref="A2507" r:id="rId429" display="mailto:lelia.boscolo.external@airbus.com" xr:uid="{00000000-0004-0000-0600-000078020000}"/>
    <hyperlink ref="A2505" r:id="rId430" display="mailto:julien.paumard@actemium.com" xr:uid="{00000000-0004-0000-0600-000077020000}"/>
    <hyperlink ref="A2503" r:id="rId431" display="mailto:stephane.vindel.external@airbus.com" xr:uid="{00000000-0004-0000-0600-000076020000}"/>
    <hyperlink ref="A2501" r:id="rId432" display="mailto:lelia.boscolo.external@airbus.com" xr:uid="{00000000-0004-0000-0600-000075020000}"/>
    <hyperlink ref="A2499" r:id="rId433" display="mailto:vincent.pascal@actemium.com" xr:uid="{00000000-0004-0000-0600-000074020000}"/>
    <hyperlink ref="A2497" r:id="rId434" display="mailto:lelia.boscolo.external@airbus.com" xr:uid="{00000000-0004-0000-0600-000073020000}"/>
    <hyperlink ref="A2495" r:id="rId435" display="mailto:mathias.hereau@actemium.com" xr:uid="{00000000-0004-0000-0600-000072020000}"/>
    <hyperlink ref="A2493" r:id="rId436" display="mailto:lelia.boscolo.external@airbus.com" xr:uid="{00000000-0004-0000-0600-000071020000}"/>
    <hyperlink ref="A2491" r:id="rId437" display="mailto:mathias.hereau@actemium.com" xr:uid="{00000000-0004-0000-0600-000070020000}"/>
    <hyperlink ref="A2489" r:id="rId438" display="mailto:karine.bedon@actemium.com" xr:uid="{00000000-0004-0000-0600-00006F020000}"/>
    <hyperlink ref="A2487" r:id="rId439" display="mailto:jean-luc.granier@merial.com" xr:uid="{00000000-0004-0000-0600-00006E020000}"/>
    <hyperlink ref="A2485" r:id="rId440" display="mailto:romain.vergnes@actemium.com" xr:uid="{00000000-0004-0000-0600-00006D020000}"/>
    <hyperlink ref="A2483" r:id="rId441" display="mailto:romain.vergnes@actemium.com" xr:uid="{00000000-0004-0000-0600-00006C020000}"/>
    <hyperlink ref="A2481" r:id="rId442" display="mailto:romain.vergnes@actemium.com" xr:uid="{00000000-0004-0000-0600-00006B020000}"/>
    <hyperlink ref="A2479" r:id="rId443" display="mailto:julien.paumard@actemium.com" xr:uid="{00000000-0004-0000-0600-00006A020000}"/>
    <hyperlink ref="A2477" r:id="rId444" display="mailto:xavier.preto@actemium.com" xr:uid="{00000000-0004-0000-0600-000069020000}"/>
    <hyperlink ref="A2475" r:id="rId445" display="mailto:william.stephens@cegelec.com" xr:uid="{00000000-0004-0000-0600-000068020000}"/>
    <hyperlink ref="A2473" r:id="rId446" display="mailto:lelia.boscolo.external@airbus.com" xr:uid="{00000000-0004-0000-0600-000067020000}"/>
    <hyperlink ref="A2471" r:id="rId447" display="mailto:thierry.delpech1@actemium.com" xr:uid="{00000000-0004-0000-0600-000066020000}"/>
    <hyperlink ref="A2469" r:id="rId448" display="mailto:julien.paumard@actemium.com" xr:uid="{00000000-0004-0000-0600-000065020000}"/>
    <hyperlink ref="A2467" r:id="rId449" display="mailto:julien.paumard@actemium.com" xr:uid="{00000000-0004-0000-0600-000064020000}"/>
    <hyperlink ref="A2465" r:id="rId450" display="mailto:alexis.tamowski@actemium.com" xr:uid="{00000000-0004-0000-0600-000063020000}"/>
    <hyperlink ref="A2463" r:id="rId451" display="mailto:fabien.gayraud.external@airbus.com" xr:uid="{00000000-0004-0000-0600-000062020000}"/>
    <hyperlink ref="A2461" r:id="rId452" display="mailto:william.roumagnac@actemium.com" xr:uid="{00000000-0004-0000-0600-000061020000}"/>
    <hyperlink ref="A2459" r:id="rId453" display="mailto:guillaume.lamiaud@actemium.com" xr:uid="{00000000-0004-0000-0600-000060020000}"/>
    <hyperlink ref="A2457" r:id="rId454" display="mailto:vincent.pascal@actemium.com" xr:uid="{00000000-0004-0000-0600-00005F020000}"/>
    <hyperlink ref="A2455" r:id="rId455" display="mailto:benjamin.cabrignac@actemium.com" xr:uid="{00000000-0004-0000-0600-00005E020000}"/>
    <hyperlink ref="A2453" r:id="rId456" display="mailto:mathieu.cantonnet@actemium.com" xr:uid="{00000000-0004-0000-0600-00005D020000}"/>
    <hyperlink ref="A2451" r:id="rId457" display="mailto:stephane.mirouze@actemium.com" xr:uid="{00000000-0004-0000-0600-00005C020000}"/>
    <hyperlink ref="A2449" r:id="rId458" display="mailto:nicolas.graby@actemium.com" xr:uid="{00000000-0004-0000-0600-00005B020000}"/>
    <hyperlink ref="A2447" r:id="rId459" display="mailto:romain.vergnes@actemium.com" xr:uid="{00000000-0004-0000-0600-00005A020000}"/>
    <hyperlink ref="A2445" r:id="rId460" display="mailto:jean-luc.cebe@actemium.com" xr:uid="{00000000-0004-0000-0600-000059020000}"/>
    <hyperlink ref="A2443" r:id="rId461" display="mailto:jean-luc.cebe@actemium.com" xr:uid="{00000000-0004-0000-0600-000058020000}"/>
    <hyperlink ref="A2441" r:id="rId462" display="mailto:karl.humbert@actemium.com" xr:uid="{00000000-0004-0000-0600-000057020000}"/>
    <hyperlink ref="A2439" r:id="rId463" display="mailto:lelia.boscolo.external@airbus.com" xr:uid="{00000000-0004-0000-0600-000056020000}"/>
    <hyperlink ref="A2437" r:id="rId464" display="mailto:stephane.mirouze@actemium.com" xr:uid="{00000000-0004-0000-0600-000055020000}"/>
    <hyperlink ref="A2435" r:id="rId465" display="mailto:jean-luc.cebe@actemium.com" xr:uid="{00000000-0004-0000-0600-000054020000}"/>
    <hyperlink ref="A2433" r:id="rId466" display="mailto:vincent.pascal@actemium.com" xr:uid="{00000000-0004-0000-0600-000053020000}"/>
    <hyperlink ref="A2431" r:id="rId467" display="mailto:fabien.gayraud@actemium.com" xr:uid="{00000000-0004-0000-0600-000052020000}"/>
    <hyperlink ref="A2429" r:id="rId468" display="mailto:guillaume.lamiaud@actemium.com" xr:uid="{00000000-0004-0000-0600-000051020000}"/>
    <hyperlink ref="A2427" r:id="rId469" display="mailto:vincent.pascal@actemium.com" xr:uid="{00000000-0004-0000-0600-000050020000}"/>
    <hyperlink ref="A2425" r:id="rId470" display="mailto:stephane.mirouze@actemium.com" xr:uid="{00000000-0004-0000-0600-00004F020000}"/>
    <hyperlink ref="A2423" r:id="rId471" display="mailto:fabien.gayraud@actemium/com" xr:uid="{00000000-0004-0000-0600-00004E020000}"/>
    <hyperlink ref="A2421" r:id="rId472" display="mailto:marc.detraz@actemium.com" xr:uid="{00000000-0004-0000-0600-00004D020000}"/>
    <hyperlink ref="A2419" r:id="rId473" display="mailto:julien.paumard@actemium.com" xr:uid="{00000000-0004-0000-0600-00004C020000}"/>
    <hyperlink ref="A2417" r:id="rId474" display="mailto:francis.dragne@actemium.com" xr:uid="{00000000-0004-0000-0600-00004B020000}"/>
    <hyperlink ref="A2415" r:id="rId475" display="mailto:lelia.boscolo.external@airbus.com" xr:uid="{00000000-0004-0000-0600-00004A020000}"/>
    <hyperlink ref="A2413" r:id="rId476" display="mailto:romain.vergnes@actemiu.com" xr:uid="{00000000-0004-0000-0600-000049020000}"/>
    <hyperlink ref="A2411" r:id="rId477" display="mailto:jean-luc.cebe@actemium.com" xr:uid="{00000000-0004-0000-0600-000048020000}"/>
    <hyperlink ref="A2409" r:id="rId478" display="mailto:stephane.mirouze@actemium.com" xr:uid="{00000000-0004-0000-0600-000047020000}"/>
    <hyperlink ref="A2407" r:id="rId479" display="mailto:alexis.tamowski@actemium.com" xr:uid="{00000000-0004-0000-0600-000046020000}"/>
    <hyperlink ref="A2405" r:id="rId480" display="mailto:julien.paumard@actemium.com" xr:uid="{00000000-0004-0000-0600-000045020000}"/>
    <hyperlink ref="A2403" r:id="rId481" display="mailto:lelia.boscolo.external@airbus.com" xr:uid="{00000000-0004-0000-0600-000044020000}"/>
    <hyperlink ref="A2401" r:id="rId482" display="mailto:benjamin.cabrignac@actemium.com" xr:uid="{00000000-0004-0000-0600-000043020000}"/>
    <hyperlink ref="A2399" r:id="rId483" display="mailto:lelia.boscolo.external@airbus.com" xr:uid="{00000000-0004-0000-0600-000042020000}"/>
    <hyperlink ref="A2397" r:id="rId484" display="mailto:lelia.boscolo.external@airbus.com" xr:uid="{00000000-0004-0000-0600-000041020000}"/>
    <hyperlink ref="A2395" r:id="rId485" display="mailto:mathias.hereau@actemium.com" xr:uid="{00000000-0004-0000-0600-000040020000}"/>
    <hyperlink ref="A2393" r:id="rId486" display="mailto:alexis.codevelle@actemium.com" xr:uid="{00000000-0004-0000-0600-00003F020000}"/>
    <hyperlink ref="A2391" r:id="rId487" display="mailto:lelia.boscolo.external@airbus.com" xr:uid="{00000000-0004-0000-0600-00003E020000}"/>
    <hyperlink ref="A2389" r:id="rId488" display="mailto:lelia.boscolo.external@airbus.com" xr:uid="{00000000-0004-0000-0600-00003D020000}"/>
    <hyperlink ref="A2387" r:id="rId489" display="mailto:lelia.boscolo.external@airbus.com" xr:uid="{00000000-0004-0000-0600-00003C020000}"/>
    <hyperlink ref="A2385" r:id="rId490" display="mailto:romain.vergnes@actemium.com" xr:uid="{00000000-0004-0000-0600-00003B020000}"/>
    <hyperlink ref="A2383" r:id="rId491" display="mailto:emmanuel.grignon@actemium.com" xr:uid="{00000000-0004-0000-0600-00003A020000}"/>
    <hyperlink ref="A2381" r:id="rId492" display="mailto:thierry.delpech1@actemium.com" xr:uid="{00000000-0004-0000-0600-000039020000}"/>
    <hyperlink ref="A2379" r:id="rId493" display="mailto:william.roumagnac@actemium.com" xr:uid="{00000000-0004-0000-0600-000038020000}"/>
    <hyperlink ref="A2377" r:id="rId494" display="mailto:lelia.boscolo.external@airbus.com" xr:uid="{00000000-0004-0000-0600-000037020000}"/>
    <hyperlink ref="A2375" r:id="rId495" display="mailto:thierry.delpech1@actemium.com" xr:uid="{00000000-0004-0000-0600-000036020000}"/>
    <hyperlink ref="A2373" r:id="rId496" display="mailto:alexis.tamowski@actemium.com" xr:uid="{00000000-0004-0000-0600-000035020000}"/>
    <hyperlink ref="A2371" r:id="rId497" display="mailto:william.stephens@cegelec.com" xr:uid="{00000000-0004-0000-0600-000034020000}"/>
    <hyperlink ref="A2369" r:id="rId498" display="mailto:alexandre.mourembles@actemium.com" xr:uid="{00000000-0004-0000-0600-000033020000}"/>
    <hyperlink ref="A2367" r:id="rId499" display="mailto:mathieu.cantonnet@actemium.com" xr:uid="{00000000-0004-0000-0600-000032020000}"/>
    <hyperlink ref="A2365" r:id="rId500" display="mailto:julien.paumard@actemium.com" xr:uid="{00000000-0004-0000-0600-000031020000}"/>
    <hyperlink ref="A2363" r:id="rId501" display="mailto:jean-luc.cebe@actemium.com" xr:uid="{00000000-0004-0000-0600-000030020000}"/>
    <hyperlink ref="A2361" r:id="rId502" display="mailto:alexis.codevelle@actemium.com" xr:uid="{00000000-0004-0000-0600-00002F020000}"/>
    <hyperlink ref="A2359" r:id="rId503" display="mailto:lelia.boscolo.external@airbus.com" xr:uid="{00000000-0004-0000-0600-00002E020000}"/>
    <hyperlink ref="A2357" r:id="rId504" display="mailto:bruno.frayssinhes@actemium.com" xr:uid="{00000000-0004-0000-0600-00002D020000}"/>
    <hyperlink ref="A2355" r:id="rId505" display="mailto:julien.paumard@actemium.com" xr:uid="{00000000-0004-0000-0600-00002C020000}"/>
    <hyperlink ref="A2353" r:id="rId506" display="mailto:thierry.delpech1@actemium.com" xr:uid="{00000000-0004-0000-0600-00002B020000}"/>
    <hyperlink ref="A2351" r:id="rId507" display="mailto:lelia.boscolo.external@airbus.com" xr:uid="{00000000-0004-0000-0600-00002A020000}"/>
    <hyperlink ref="A2349" r:id="rId508" display="mailto:lelia.boscolo.external@airbus.com" xr:uid="{00000000-0004-0000-0600-000029020000}"/>
    <hyperlink ref="A2347" r:id="rId509" display="mailto:jean-luc.cebe@actemium.com" xr:uid="{00000000-0004-0000-0600-000028020000}"/>
    <hyperlink ref="A2345" r:id="rId510" display="mailto:lelia.boscolo.external@airbus.com" xr:uid="{00000000-0004-0000-0600-000027020000}"/>
    <hyperlink ref="A2343" r:id="rId511" display="mailto:lelia.boscolo.external@airbus.com" xr:uid="{00000000-0004-0000-0600-000026020000}"/>
    <hyperlink ref="A2341" r:id="rId512" display="mailto:lelia.boscolo.external@airbus.com" xr:uid="{00000000-0004-0000-0600-000025020000}"/>
    <hyperlink ref="A2339" r:id="rId513" display="mailto:jerome.fasolo.external@airbus.com" xr:uid="{00000000-0004-0000-0600-000024020000}"/>
    <hyperlink ref="A2337" r:id="rId514" display="mailto:vincent.pascal@actemium.com" xr:uid="{00000000-0004-0000-0600-000023020000}"/>
    <hyperlink ref="A2335" r:id="rId515" display="mailto:romain.vergnes@actemium.com" xr:uid="{00000000-0004-0000-0600-000022020000}"/>
    <hyperlink ref="A2333" r:id="rId516" display="mailto:vincent.pascal@actemium.com" xr:uid="{00000000-0004-0000-0600-000021020000}"/>
    <hyperlink ref="A2331" r:id="rId517" display="mailto:cedric.reixach@actemium.com" xr:uid="{00000000-0004-0000-0600-000020020000}"/>
    <hyperlink ref="A2329" r:id="rId518" display="mailto:romain.vergnes@actemium.com" xr:uid="{00000000-0004-0000-0600-00001F020000}"/>
    <hyperlink ref="A2327" r:id="rId519" display="mailto:eric.brunet@actemium.com" xr:uid="{00000000-0004-0000-0600-00001E020000}"/>
    <hyperlink ref="A2325" r:id="rId520" display="mailto:jean-luc.granier@merial.com" xr:uid="{00000000-0004-0000-0600-00001D020000}"/>
    <hyperlink ref="A2323" r:id="rId521" display="mailto:lelia.boscolo.external@airbus.com" xr:uid="{00000000-0004-0000-0600-00001C020000}"/>
    <hyperlink ref="A2321" r:id="rId522" display="mailto:lelia.boscolo.external@airbus.com" xr:uid="{00000000-0004-0000-0600-00001B020000}"/>
    <hyperlink ref="A2319" r:id="rId523" display="mailto:georges.manric@actemium.com" xr:uid="{00000000-0004-0000-0600-00001A020000}"/>
    <hyperlink ref="A2317" r:id="rId524" display="mailto:julien.paumard@actemium.com" xr:uid="{00000000-0004-0000-0600-000019020000}"/>
    <hyperlink ref="A2315" r:id="rId525" display="mailto:stephane.mirouze@actemium.com" xr:uid="{00000000-0004-0000-0600-000018020000}"/>
    <hyperlink ref="A2313" r:id="rId526" display="mailto:william.stephens@cegelec.com" xr:uid="{00000000-0004-0000-0600-000017020000}"/>
    <hyperlink ref="A2311" r:id="rId527" display="mailto:jerome.bachelery@actemium.com" xr:uid="{00000000-0004-0000-0600-000016020000}"/>
    <hyperlink ref="A2309" r:id="rId528" display="mailto:vincent.pascal@actemium.com" xr:uid="{00000000-0004-0000-0600-000015020000}"/>
    <hyperlink ref="A2307" r:id="rId529" display="mailto:tristan.calmelly@actemium.com" xr:uid="{00000000-0004-0000-0600-000014020000}"/>
    <hyperlink ref="A2305" r:id="rId530" display="mailto:vincent.davantes@actemium.com" xr:uid="{00000000-0004-0000-0600-000013020000}"/>
    <hyperlink ref="A2303" r:id="rId531" display="mailto:lelia.boscolo.external@airbus.com" xr:uid="{00000000-0004-0000-0600-000012020000}"/>
    <hyperlink ref="A2301" r:id="rId532" display="mailto:pascal.garcia@pioneer.com" xr:uid="{00000000-0004-0000-0600-000011020000}"/>
    <hyperlink ref="A2299" r:id="rId533" display="mailto:pascal.garcia@pioneer.com" xr:uid="{00000000-0004-0000-0600-000010020000}"/>
    <hyperlink ref="A2297" r:id="rId534" display="mailto:vincent.davantes@actemium.com" xr:uid="{00000000-0004-0000-0600-00000F020000}"/>
    <hyperlink ref="A2295" r:id="rId535" display="mailto:julien.paumard@actemium.com" xr:uid="{00000000-0004-0000-0600-00000E020000}"/>
    <hyperlink ref="A2293" r:id="rId536" display="mailto:lelia.boscolo.external@airbus.com" xr:uid="{00000000-0004-0000-0600-00000D020000}"/>
    <hyperlink ref="A2291" r:id="rId537" display="mailto:romain.vergnes@actemium.com" xr:uid="{00000000-0004-0000-0600-00000C020000}"/>
    <hyperlink ref="A2289" r:id="rId538" display="mailto:jerome.bachelery@actemium.com" xr:uid="{00000000-0004-0000-0600-00000B020000}"/>
    <hyperlink ref="A2287" r:id="rId539" display="mailto:stephane.mirouze@actemium.com" xr:uid="{00000000-0004-0000-0600-00000A020000}"/>
    <hyperlink ref="A2285" r:id="rId540" display="mailto:lelia.boscolo.external@airbus.com" xr:uid="{00000000-0004-0000-0600-000009020000}"/>
    <hyperlink ref="A2283" r:id="rId541" display="mailto:vincent.pascal@actemium.com" xr:uid="{00000000-0004-0000-0600-000008020000}"/>
    <hyperlink ref="A2281" r:id="rId542" display="mailto:karine.bedon@actemium.com" xr:uid="{00000000-0004-0000-0600-000007020000}"/>
    <hyperlink ref="A2279" r:id="rId543" display="mailto:karine.bedon@actemium.com" xr:uid="{00000000-0004-0000-0600-000006020000}"/>
    <hyperlink ref="A2277" r:id="rId544" display="mailto:lelia.boscolo.external@airbus.com" xr:uid="{00000000-0004-0000-0600-000005020000}"/>
    <hyperlink ref="A2275" r:id="rId545" display="mailto:xavier.orriere@actemium.com" xr:uid="{00000000-0004-0000-0600-000004020000}"/>
    <hyperlink ref="A2273" r:id="rId546" display="mailto:mathias.hereau@actemium.com" xr:uid="{00000000-0004-0000-0600-000003020000}"/>
    <hyperlink ref="A2271" r:id="rId547" display="mailto:jean-luc.cebe@actemium.com" xr:uid="{00000000-0004-0000-0600-000002020000}"/>
    <hyperlink ref="A2269" r:id="rId548" display="mailto:stephane.rodier@gmail.com" xr:uid="{00000000-0004-0000-0600-000001020000}"/>
    <hyperlink ref="A2267" r:id="rId549" display="mailto:cedric.reixach@actemium.com" xr:uid="{00000000-0004-0000-0600-000000020000}"/>
    <hyperlink ref="A2265" r:id="rId550" display="mailto:alexis.codevelle@actemium.com" xr:uid="{00000000-0004-0000-0600-0000FF010000}"/>
    <hyperlink ref="A2263" r:id="rId551" display="mailto:benjamin.cabrignac@actemium.com" xr:uid="{00000000-0004-0000-0600-0000FE010000}"/>
    <hyperlink ref="A2261" r:id="rId552" display="mailto:vincent.davantes@actemium.com" xr:uid="{00000000-0004-0000-0600-0000FD010000}"/>
    <hyperlink ref="A2259" r:id="rId553" display="mailto:bruno.frayssinhes@actemium.com" xr:uid="{00000000-0004-0000-0600-0000FC010000}"/>
    <hyperlink ref="A2257" r:id="rId554" display="mailto:tristan.calmelly@actemium.com" xr:uid="{00000000-0004-0000-0600-0000FB010000}"/>
    <hyperlink ref="A2255" r:id="rId555" display="mailto:jean-luc.cebe@actemium.com" xr:uid="{00000000-0004-0000-0600-0000FA010000}"/>
    <hyperlink ref="A2253" r:id="rId556" display="mailto:alexandre.mourembles@actemium.com" xr:uid="{00000000-0004-0000-0600-0000F9010000}"/>
    <hyperlink ref="A2251" r:id="rId557" display="mailto:eric.sanchez-clary.external@airbus.com" xr:uid="{00000000-0004-0000-0600-0000F8010000}"/>
    <hyperlink ref="A2249" r:id="rId558" display="mailto:eric.sanchez-clary.external@airbus.com" xr:uid="{00000000-0004-0000-0600-0000F7010000}"/>
    <hyperlink ref="A2247" r:id="rId559" display="mailto:eric.sanchez-clary.external@airbus.com" xr:uid="{00000000-0004-0000-0600-0000F6010000}"/>
    <hyperlink ref="A2245" r:id="rId560" display="mailto:bruno.frayssinhes@actemium.com" xr:uid="{00000000-0004-0000-0600-0000F5010000}"/>
    <hyperlink ref="A2243" r:id="rId561" display="mailto:julien.paumard@actemium.com" xr:uid="{00000000-0004-0000-0600-0000F4010000}"/>
    <hyperlink ref="A2241" r:id="rId562" display="mailto:pascal.garcia@pioneer.com" xr:uid="{00000000-0004-0000-0600-0000F3010000}"/>
    <hyperlink ref="A2239" r:id="rId563" display="mailto:mathias.hereau@actemium.com" xr:uid="{00000000-0004-0000-0600-0000F2010000}"/>
    <hyperlink ref="A2237" r:id="rId564" display="mailto:lelia.boscolo.external@airbus.com" xr:uid="{00000000-0004-0000-0600-0000F1010000}"/>
    <hyperlink ref="A2235" r:id="rId565" display="mailto:romain.vergnes@actemium.com" xr:uid="{00000000-0004-0000-0600-0000F0010000}"/>
    <hyperlink ref="A2233" r:id="rId566" display="mailto:romain.vergnes@actemium.com" xr:uid="{00000000-0004-0000-0600-0000EF010000}"/>
    <hyperlink ref="A2231" r:id="rId567" display="mailto:tristan.calmelly@actemium.com" xr:uid="{00000000-0004-0000-0600-0000EE010000}"/>
    <hyperlink ref="A2229" r:id="rId568" display="mailto:tristan.calmelly@actemium.com" xr:uid="{00000000-0004-0000-0600-0000ED010000}"/>
    <hyperlink ref="A2227" r:id="rId569" display="mailto:vincent.davantes@actemium.com" xr:uid="{00000000-0004-0000-0600-0000EC010000}"/>
    <hyperlink ref="A2225" r:id="rId570" display="mailto:alexis.tamowski@actemium.com" xr:uid="{00000000-0004-0000-0600-0000EB010000}"/>
    <hyperlink ref="A2223" r:id="rId571" display="mailto:stephane.mirouze@actemium.com" xr:uid="{00000000-0004-0000-0600-0000EA010000}"/>
    <hyperlink ref="A2221" r:id="rId572" display="mailto:emilie.norroy@actemium.com" xr:uid="{00000000-0004-0000-0600-0000E9010000}"/>
    <hyperlink ref="A2219" r:id="rId573" display="mailto:karine.bedon@actemium.com" xr:uid="{00000000-0004-0000-0600-0000E8010000}"/>
    <hyperlink ref="A2217" r:id="rId574" display="mailto:julien.paumard@actemium.com" xr:uid="{00000000-0004-0000-0600-0000E7010000}"/>
    <hyperlink ref="A2215" r:id="rId575" display="mailto:lelia.boscolo.external@airbus.com" xr:uid="{00000000-0004-0000-0600-0000E6010000}"/>
    <hyperlink ref="A2213" r:id="rId576" display="mailto:alexis.tamowski@actemium.com" xr:uid="{00000000-0004-0000-0600-0000E5010000}"/>
    <hyperlink ref="A2211" r:id="rId577" display="mailto:julien.paumard@actemium.com" xr:uid="{00000000-0004-0000-0600-0000E4010000}"/>
    <hyperlink ref="A2209" r:id="rId578" display="mailto:thierry.delpech1@actemium.com" xr:uid="{00000000-0004-0000-0600-0000E3010000}"/>
    <hyperlink ref="A2207" r:id="rId579" display="mailto:thierry.delpech1@actemium.com" xr:uid="{00000000-0004-0000-0600-0000E2010000}"/>
    <hyperlink ref="A2205" r:id="rId580" display="mailto:guillaume.lamiaud@actemium.com" xr:uid="{00000000-0004-0000-0600-0000E1010000}"/>
    <hyperlink ref="A2203" r:id="rId581" display="mailto:eric.sanchez-clary.external@airbus.com" xr:uid="{00000000-0004-0000-0600-0000E0010000}"/>
    <hyperlink ref="A2201" r:id="rId582" display="mailto:vincent.pascal@actemium.com" xr:uid="{00000000-0004-0000-0600-0000DF010000}"/>
    <hyperlink ref="A2199" r:id="rId583" display="mailto:romain.vergnes@actemium.com" xr:uid="{00000000-0004-0000-0600-0000DE010000}"/>
    <hyperlink ref="A2197" r:id="rId584" display="mailto:romain.vergnes@actemium.com" xr:uid="{00000000-0004-0000-0600-0000DD010000}"/>
    <hyperlink ref="A2195" r:id="rId585" display="mailto:alexis.tamowski@actemium.com" xr:uid="{00000000-0004-0000-0600-0000DC010000}"/>
    <hyperlink ref="A2193" r:id="rId586" display="mailto:mathias.hereau@actemium.com" xr:uid="{00000000-0004-0000-0600-0000DB010000}"/>
    <hyperlink ref="A2191" r:id="rId587" display="mailto:julien.paumard@actemium.com" xr:uid="{00000000-0004-0000-0600-0000DA010000}"/>
    <hyperlink ref="A2189" r:id="rId588" display="mailto:stephane.mirouze@actemium.com" xr:uid="{00000000-0004-0000-0600-0000D9010000}"/>
    <hyperlink ref="A2187" r:id="rId589" display="mailto:eric.sanchez-clary.external@airbus.com" xr:uid="{00000000-0004-0000-0600-0000D8010000}"/>
    <hyperlink ref="A2185" r:id="rId590" display="mailto:romain.vergnes@actemium.com" xr:uid="{00000000-0004-0000-0600-0000D7010000}"/>
    <hyperlink ref="A2183" r:id="rId591" display="mailto:romain.vergnes@actemium.com" xr:uid="{00000000-0004-0000-0600-0000D6010000}"/>
    <hyperlink ref="A2181" r:id="rId592" display="mailto:william.stephens@cegelec.com" xr:uid="{00000000-0004-0000-0600-0000D5010000}"/>
    <hyperlink ref="A2179" r:id="rId593" display="mailto:maintenance.dga@actemium.com" xr:uid="{00000000-0004-0000-0600-0000D4010000}"/>
    <hyperlink ref="A2177" r:id="rId594" display="mailto:romain.vergnes@actemium.com" xr:uid="{00000000-0004-0000-0600-0000D3010000}"/>
    <hyperlink ref="A2175" r:id="rId595" display="mailto:romain.vergnes@actemium.com" xr:uid="{00000000-0004-0000-0600-0000D2010000}"/>
    <hyperlink ref="A2173" r:id="rId596" display="mailto:vincent.davantes@gmail.com" xr:uid="{00000000-0004-0000-0600-0000D1010000}"/>
    <hyperlink ref="A2171" r:id="rId597" display="mailto:mathieu.cantonnet@actemium.com" xr:uid="{00000000-0004-0000-0600-0000D0010000}"/>
    <hyperlink ref="A2169" r:id="rId598" display="mailto:alexandre.sirbulescu@actemium.com" xr:uid="{00000000-0004-0000-0600-0000CF010000}"/>
    <hyperlink ref="A2167" r:id="rId599" display="mailto:vincent.davantes@actemium.com" xr:uid="{00000000-0004-0000-0600-0000CE010000}"/>
    <hyperlink ref="A2165" r:id="rId600" display="mailto:julien.paumard@actemium.com" xr:uid="{00000000-0004-0000-0600-0000CD010000}"/>
    <hyperlink ref="A2163" r:id="rId601" display="mailto:lelia.boscolo.external@airbus.com" xr:uid="{00000000-0004-0000-0600-0000CC010000}"/>
    <hyperlink ref="A2161" r:id="rId602" display="mailto:jean-luc.cebe@actemium.com" xr:uid="{00000000-0004-0000-0600-0000CB010000}"/>
    <hyperlink ref="A2159" r:id="rId603" display="mailto:jean-luc.cebe@actemium.com" xr:uid="{00000000-0004-0000-0600-0000CA010000}"/>
    <hyperlink ref="A2157" r:id="rId604" display="mailto:alexandre.mourembles@actemium.com" xr:uid="{00000000-0004-0000-0600-0000C9010000}"/>
    <hyperlink ref="A2155" r:id="rId605" display="mailto:mathieu.cantonnet@actemium.com" xr:uid="{00000000-0004-0000-0600-0000C8010000}"/>
    <hyperlink ref="A2153" r:id="rId606" display="mailto:vincent.pascal@actemium.com" xr:uid="{00000000-0004-0000-0600-0000C7010000}"/>
    <hyperlink ref="A2151" r:id="rId607" display="mailto:alexandre.sirbulescu@actemium.com" xr:uid="{00000000-0004-0000-0600-0000C6010000}"/>
    <hyperlink ref="A2149" r:id="rId608" display="mailto:alexandre.sirbulescu@actemium.com" xr:uid="{00000000-0004-0000-0600-0000C5010000}"/>
    <hyperlink ref="A2147" r:id="rId609" display="mailto:stephane.mirouze@actemium.com" xr:uid="{00000000-0004-0000-0600-0000C4010000}"/>
    <hyperlink ref="A2145" r:id="rId610" display="mailto:alexandre.sirbulescu@actemium.com" xr:uid="{00000000-0004-0000-0600-0000C3010000}"/>
    <hyperlink ref="A2143" r:id="rId611" display="mailto:mathias.hereau@actemium.com" xr:uid="{00000000-0004-0000-0600-0000C2010000}"/>
    <hyperlink ref="A2141" r:id="rId612" display="mailto:maintenance.dga@actemium.com" xr:uid="{00000000-0004-0000-0600-0000C1010000}"/>
    <hyperlink ref="A2139" r:id="rId613" display="mailto:a.codevelle@gmail.com" xr:uid="{00000000-0004-0000-0600-0000C0010000}"/>
    <hyperlink ref="A2137" r:id="rId614" display="mailto:stephane.rodier@actemium.com" xr:uid="{00000000-0004-0000-0600-0000BF010000}"/>
    <hyperlink ref="A2135" r:id="rId615" display="mailto:stephane.mirouze@actemium.com" xr:uid="{00000000-0004-0000-0600-0000BE010000}"/>
    <hyperlink ref="A2133" r:id="rId616" display="mailto:alexis.tamowski@actemium.com" xr:uid="{00000000-0004-0000-0600-0000BD010000}"/>
    <hyperlink ref="A2131" r:id="rId617" display="mailto:eric.sanchez-clary.external@airbus.com" xr:uid="{00000000-0004-0000-0600-0000BC010000}"/>
    <hyperlink ref="A2129" r:id="rId618" display="mailto:karine.bedon@actemium.com" xr:uid="{00000000-0004-0000-0600-0000BB010000}"/>
    <hyperlink ref="A2127" r:id="rId619" display="mailto:lelia.boscolo.external@airbus.com" xr:uid="{00000000-0004-0000-0600-0000BA010000}"/>
    <hyperlink ref="A2125" r:id="rId620" display="mailto:stephane.mirouze@actemium.com" xr:uid="{00000000-0004-0000-0600-0000B9010000}"/>
    <hyperlink ref="A2123" r:id="rId621" display="mailto:lelia.boscolo.external@airbus.com" xr:uid="{00000000-0004-0000-0600-0000B8010000}"/>
    <hyperlink ref="A2121" r:id="rId622" display="mailto:karine.bedon@actemium.com" xr:uid="{00000000-0004-0000-0600-0000B7010000}"/>
    <hyperlink ref="A2119" r:id="rId623" display="mailto:vincent.pascal@actemium.com" xr:uid="{00000000-0004-0000-0600-0000B6010000}"/>
    <hyperlink ref="A2117" r:id="rId624" display="mailto:vincent.pascal@actemium.com" xr:uid="{00000000-0004-0000-0600-0000B5010000}"/>
    <hyperlink ref="A2115" r:id="rId625" display="mailto:jean-luc.granier@merial.com" xr:uid="{00000000-0004-0000-0600-0000B4010000}"/>
    <hyperlink ref="A2113" r:id="rId626" display="mailto:vincent.pascal@actemium.com" xr:uid="{00000000-0004-0000-0600-0000B3010000}"/>
    <hyperlink ref="A2111" r:id="rId627" display="mailto:alexandre.mourembles@actemium.com" xr:uid="{00000000-0004-0000-0600-0000B2010000}"/>
    <hyperlink ref="A2109" r:id="rId628" display="mailto:julien.paumard@actemium.com" xr:uid="{00000000-0004-0000-0600-0000B1010000}"/>
    <hyperlink ref="A2107" r:id="rId629" display="mailto:julien.paumard@actemium.com" xr:uid="{00000000-0004-0000-0600-0000B0010000}"/>
    <hyperlink ref="A2105" r:id="rId630" display="mailto:pascal.garcia@pioneer.com" xr:uid="{00000000-0004-0000-0600-0000AF010000}"/>
    <hyperlink ref="A2103" r:id="rId631" display="mailto:stephane.vindel@vinci-energies.net" xr:uid="{00000000-0004-0000-0600-0000AE010000}"/>
    <hyperlink ref="A2101" r:id="rId632" display="mailto:lelia.boscolo.external@airbus.com" xr:uid="{00000000-0004-0000-0600-0000AD010000}"/>
    <hyperlink ref="A2099" r:id="rId633" display="mailto:alexis.tamowski@actemium.com" xr:uid="{00000000-0004-0000-0600-0000AC010000}"/>
    <hyperlink ref="A2097" r:id="rId634" display="mailto:romain.vergnes@actemium.com" xr:uid="{00000000-0004-0000-0600-0000AB010000}"/>
    <hyperlink ref="A2095" r:id="rId635" display="mailto:julien.paumard@actemium.com" xr:uid="{00000000-0004-0000-0600-0000AA010000}"/>
    <hyperlink ref="A2093" r:id="rId636" display="mailto:jean-luc.cebe@actemium.com" xr:uid="{00000000-0004-0000-0600-0000A9010000}"/>
    <hyperlink ref="A2091" r:id="rId637" display="mailto:stephane.rodier@actemium.com" xr:uid="{00000000-0004-0000-0600-0000A8010000}"/>
    <hyperlink ref="A2089" r:id="rId638" display="mailto:lelia.boscolo.external@airbus.com" xr:uid="{00000000-0004-0000-0600-0000A7010000}"/>
    <hyperlink ref="A2087" r:id="rId639" display="mailto:philippe.Rousseau@actemium.com" xr:uid="{00000000-0004-0000-0600-0000A6010000}"/>
    <hyperlink ref="A2085" r:id="rId640" display="mailto:jean-luc.granier@merial.com" xr:uid="{00000000-0004-0000-0600-0000A5010000}"/>
    <hyperlink ref="A2083" r:id="rId641" display="mailto:karine.bedon@actemium.com" xr:uid="{00000000-0004-0000-0600-0000A4010000}"/>
    <hyperlink ref="A2081" r:id="rId642" display="mailto:karine.bedon@actemium.com" xr:uid="{00000000-0004-0000-0600-0000A3010000}"/>
    <hyperlink ref="A2079" r:id="rId643" display="mailto:karine.bedon@actemium.com" xr:uid="{00000000-0004-0000-0600-0000A2010000}"/>
    <hyperlink ref="A2077" r:id="rId644" display="mailto:karine.bedon@actemium.com" xr:uid="{00000000-0004-0000-0600-0000A1010000}"/>
    <hyperlink ref="A2075" r:id="rId645" display="mailto:karine.bedon@actemium.com" xr:uid="{00000000-0004-0000-0600-0000A0010000}"/>
    <hyperlink ref="A2073" r:id="rId646" display="mailto:eric.sanchez-clary.external@airbus.com" xr:uid="{00000000-0004-0000-0600-00009F010000}"/>
    <hyperlink ref="A2071" r:id="rId647" display="mailto:s.clary.e@gmail.com" xr:uid="{00000000-0004-0000-0600-00009E010000}"/>
    <hyperlink ref="A2069" r:id="rId648" display="mailto:karine.bedon@actemium.com" xr:uid="{00000000-0004-0000-0600-00009D010000}"/>
    <hyperlink ref="A2067" r:id="rId649" display="mailto:karine.bedon@actemium.com" xr:uid="{00000000-0004-0000-0600-00009C010000}"/>
    <hyperlink ref="A2065" r:id="rId650" display="mailto:karl.humbert@actemium.com" xr:uid="{00000000-0004-0000-0600-00009B010000}"/>
    <hyperlink ref="A2063" r:id="rId651" display="mailto:mathieu.cantonnet@actemium.com" xr:uid="{00000000-0004-0000-0600-00009A010000}"/>
    <hyperlink ref="A2061" r:id="rId652" display="mailto:jerome.bachelery@actemium.com" xr:uid="{00000000-0004-0000-0600-000099010000}"/>
    <hyperlink ref="A2059" r:id="rId653" display="mailto:vincent.davantes@actemium.com" xr:uid="{00000000-0004-0000-0600-000098010000}"/>
    <hyperlink ref="A2057" r:id="rId654" display="mailto:tristan.calmelly@actemium.com" xr:uid="{00000000-0004-0000-0600-000097010000}"/>
    <hyperlink ref="A2055" r:id="rId655" display="mailto:vincent.pascal@actemium.com" xr:uid="{00000000-0004-0000-0600-000096010000}"/>
    <hyperlink ref="A2053" r:id="rId656" display="mailto:vincent.pascal@actemium.com" xr:uid="{00000000-0004-0000-0600-000095010000}"/>
    <hyperlink ref="A2051" r:id="rId657" display="mailto:alexis.codevelle@actemium.com" xr:uid="{00000000-0004-0000-0600-000094010000}"/>
    <hyperlink ref="A2049" r:id="rId658" display="mailto:jean-luc.cebe@actemium.com" xr:uid="{00000000-0004-0000-0600-000093010000}"/>
    <hyperlink ref="A2047" r:id="rId659" display="mailto:jean-luc.cebe@actemium.com" xr:uid="{00000000-0004-0000-0600-000092010000}"/>
    <hyperlink ref="A2045" r:id="rId660" display="mailto:stephane.mirouze@actemium.com" xr:uid="{00000000-0004-0000-0600-000091010000}"/>
    <hyperlink ref="A2043" r:id="rId661" display="mailto:jean-luc.cebe@actemium.com" xr:uid="{00000000-0004-0000-0600-000090010000}"/>
    <hyperlink ref="A2041" r:id="rId662" display="mailto:vincent.davantes@vinci-energies.net" xr:uid="{00000000-0004-0000-0600-00008F010000}"/>
    <hyperlink ref="A2039" r:id="rId663" display="mailto:maintenance.dga@actemium.com" xr:uid="{00000000-0004-0000-0600-00008E010000}"/>
    <hyperlink ref="A2037" r:id="rId664" display="mailto:lelia.boscolo.external@airbus.com" xr:uid="{00000000-0004-0000-0600-00008D010000}"/>
    <hyperlink ref="A2035" r:id="rId665" display="mailto:lelia.boscolo.external@airbus.com" xr:uid="{00000000-0004-0000-0600-00008C010000}"/>
    <hyperlink ref="A2033" r:id="rId666" display="mailto:mathieu.cantonnet@actemium.com" xr:uid="{00000000-0004-0000-0600-00008B010000}"/>
    <hyperlink ref="A2031" r:id="rId667" display="mailto:alexandre.mourembles@actemium.com" xr:uid="{00000000-0004-0000-0600-00008A010000}"/>
    <hyperlink ref="A2029" r:id="rId668" display="mailto:mathieu.cantonnet@actemium.com" xr:uid="{00000000-0004-0000-0600-000089010000}"/>
    <hyperlink ref="A2027" r:id="rId669" display="mailto:vincent.davantes@actemium.com" xr:uid="{00000000-0004-0000-0600-000088010000}"/>
    <hyperlink ref="A2025" r:id="rId670" display="mailto:julien.paumard@actemium.com" xr:uid="{00000000-0004-0000-0600-000087010000}"/>
    <hyperlink ref="A2023" r:id="rId671" display="mailto:mathias.hereau@actemium.com" xr:uid="{00000000-0004-0000-0600-000086010000}"/>
    <hyperlink ref="A2021" r:id="rId672" display="mailto:vincent.davantes@vincactemium.com" xr:uid="{00000000-0004-0000-0600-000085010000}"/>
    <hyperlink ref="A2019" r:id="rId673" display="mailto:lelia.boscolo.external@airbus.com" xr:uid="{00000000-0004-0000-0600-000084010000}"/>
    <hyperlink ref="A2017" r:id="rId674" display="mailto:lelia.boscolo.external@airbus.com" xr:uid="{00000000-0004-0000-0600-000083010000}"/>
    <hyperlink ref="A2015" r:id="rId675" display="mailto:karine.bedon@actemium.com" xr:uid="{00000000-0004-0000-0600-000082010000}"/>
    <hyperlink ref="A2013" r:id="rId676" display="mailto:alexandre.mourembles@actemium.com" xr:uid="{00000000-0004-0000-0600-000081010000}"/>
    <hyperlink ref="A2011" r:id="rId677" display="mailto:alexandre.mourembles@actemium.com" xr:uid="{00000000-0004-0000-0600-000080010000}"/>
    <hyperlink ref="A2009" r:id="rId678" display="mailto:alexis.tamowski@actemium.com" xr:uid="{00000000-0004-0000-0600-00007F010000}"/>
    <hyperlink ref="A2007" r:id="rId679" display="mailto:eric.sanchez-clary.external@airbus.com" xr:uid="{00000000-0004-0000-0600-00007E010000}"/>
    <hyperlink ref="A2005" r:id="rId680" display="mailto:stephane.mirouze@actemium.com" xr:uid="{00000000-0004-0000-0600-00007D010000}"/>
    <hyperlink ref="A2003" r:id="rId681" display="mailto:benjamin.cabrignac@actemium.com" xr:uid="{00000000-0004-0000-0600-00007C010000}"/>
    <hyperlink ref="A2001" r:id="rId682" display="mailto:lelia.boscolo.external@airbus.com" xr:uid="{00000000-0004-0000-0600-00007B010000}"/>
    <hyperlink ref="A1999" r:id="rId683" display="mailto:stephene.rodier@actemium.com" xr:uid="{00000000-0004-0000-0600-00007A010000}"/>
    <hyperlink ref="A1997" r:id="rId684" display="mailto:lelia.boscolo.external@airbus.com" xr:uid="{00000000-0004-0000-0600-000079010000}"/>
    <hyperlink ref="A1995" r:id="rId685" display="mailto:stephane.mirouze@actemium.com" xr:uid="{00000000-0004-0000-0600-000078010000}"/>
    <hyperlink ref="A1993" r:id="rId686" display="mailto:eric.sanchez-clary.external@airbus.com" xr:uid="{00000000-0004-0000-0600-000077010000}"/>
    <hyperlink ref="A1991" r:id="rId687" display="mailto:alexandre.mourembles@actemium.com" xr:uid="{00000000-0004-0000-0600-000076010000}"/>
    <hyperlink ref="A1989" r:id="rId688" display="mailto:mathieu.cantonnet@actemium.com" xr:uid="{00000000-0004-0000-0600-000075010000}"/>
    <hyperlink ref="A1987" r:id="rId689" display="mailto:stephane.mirouze@actemium.com" xr:uid="{00000000-0004-0000-0600-000074010000}"/>
    <hyperlink ref="A1985" r:id="rId690" display="mailto:karine.bedon@actemium.com" xr:uid="{00000000-0004-0000-0600-000073010000}"/>
    <hyperlink ref="A1983" r:id="rId691" display="mailto:william.roumagnac@actemium.com" xr:uid="{00000000-0004-0000-0600-000072010000}"/>
    <hyperlink ref="A1981" r:id="rId692" display="mailto:alexis.tamowski@actemium.com" xr:uid="{00000000-0004-0000-0600-000071010000}"/>
    <hyperlink ref="A1979" r:id="rId693" display="mailto:karine.bedon@actemium.com" xr:uid="{00000000-0004-0000-0600-000070010000}"/>
    <hyperlink ref="A1977" r:id="rId694" display="mailto:romain.vergnes@actemium.com" xr:uid="{00000000-0004-0000-0600-00006F010000}"/>
    <hyperlink ref="A1975" r:id="rId695" display="mailto:alexandre.mourembles@actemium.com" xr:uid="{00000000-0004-0000-0600-00006E010000}"/>
    <hyperlink ref="A1973" r:id="rId696" display="mailto:eric.sanchez-clary.external@airbus.com" xr:uid="{00000000-0004-0000-0600-00006D010000}"/>
    <hyperlink ref="A1971" r:id="rId697" display="mailto:lelia.boscolo.external@airbus.com" xr:uid="{00000000-0004-0000-0600-00006C010000}"/>
    <hyperlink ref="A1969" r:id="rId698" display="mailto:francis.dragne@actemium.com" xr:uid="{00000000-0004-0000-0600-00006B010000}"/>
    <hyperlink ref="A1967" r:id="rId699" display="mailto:alexandre.sirbulescu@actemium.com" xr:uid="{00000000-0004-0000-0600-00006A010000}"/>
    <hyperlink ref="A1965" r:id="rId700" display="mailto:william.roumagnac@actemium.com" xr:uid="{00000000-0004-0000-0600-000069010000}"/>
    <hyperlink ref="A1963" r:id="rId701" display="mailto:jean-luc.granier@merial.com" xr:uid="{00000000-0004-0000-0600-000068010000}"/>
    <hyperlink ref="A1961" r:id="rId702" display="mailto:mathias.hereau@actemium.com" xr:uid="{00000000-0004-0000-0600-000067010000}"/>
    <hyperlink ref="A1959" r:id="rId703" display="mailto:maxime.sandre.external@airbus.com" xr:uid="{00000000-0004-0000-0600-000066010000}"/>
    <hyperlink ref="A1957" r:id="rId704" display="mailto:romain.vidoni@gmail.com" xr:uid="{00000000-0004-0000-0600-000065010000}"/>
    <hyperlink ref="A1955" r:id="rId705" display="mailto:julien.paumard@actemium.com" xr:uid="{00000000-0004-0000-0600-000064010000}"/>
    <hyperlink ref="A1953" r:id="rId706" display="mailto:jerome.bachelery@actemium.com" xr:uid="{00000000-0004-0000-0600-000063010000}"/>
    <hyperlink ref="A1951" r:id="rId707" display="mailto:pascal.garcia@pioneer.com" xr:uid="{00000000-0004-0000-0600-000062010000}"/>
    <hyperlink ref="A1949" r:id="rId708" display="mailto:lelia.boscolo.external@airbus.com" xr:uid="{00000000-0004-0000-0600-000061010000}"/>
    <hyperlink ref="A1947" r:id="rId709" display="mailto:william.stephens@cegelec.com" xr:uid="{00000000-0004-0000-0600-000060010000}"/>
    <hyperlink ref="A1945" r:id="rId710" display="mailto:maxime.sandre.external@airbus.com" xr:uid="{00000000-0004-0000-0600-00005F010000}"/>
    <hyperlink ref="A1943" r:id="rId711" display="mailto:lelia.boscolo.external@airbus.com" xr:uid="{00000000-0004-0000-0600-00005E010000}"/>
    <hyperlink ref="A1941" r:id="rId712" display="mailto:lelia.boscolo.external@airbus.com" xr:uid="{00000000-0004-0000-0600-00005D010000}"/>
    <hyperlink ref="A1939" r:id="rId713" display="mailto:alexandre.sirbulescu@actemium.com" xr:uid="{00000000-0004-0000-0600-00005C010000}"/>
    <hyperlink ref="A1937" r:id="rId714" display="mailto:alexandre.sirbulescu@actemium.com" xr:uid="{00000000-0004-0000-0600-00005B010000}"/>
    <hyperlink ref="A1935" r:id="rId715" display="mailto:alexis.codevelle@actemium.com" xr:uid="{00000000-0004-0000-0600-00005A010000}"/>
    <hyperlink ref="A1933" r:id="rId716" display="mailto:alexandre.mourembles@actemium.com" xr:uid="{00000000-0004-0000-0600-000059010000}"/>
    <hyperlink ref="A1931" r:id="rId717" display="mailto:alexandre.mourembles@actemium.com" xr:uid="{00000000-0004-0000-0600-000058010000}"/>
    <hyperlink ref="A1929" r:id="rId718" display="mailto:vincent.pascal@actemium.com" xr:uid="{00000000-0004-0000-0600-000057010000}"/>
    <hyperlink ref="A1927" r:id="rId719" display="mailto:alexandre.mourembles@actemium.com" xr:uid="{00000000-0004-0000-0600-000056010000}"/>
    <hyperlink ref="A1925" r:id="rId720" display="mailto:vincent.bellanger@actemium.com" xr:uid="{00000000-0004-0000-0600-000055010000}"/>
    <hyperlink ref="A1923" r:id="rId721" display="mailto:karine.bedon@actemium.com" xr:uid="{00000000-0004-0000-0600-000054010000}"/>
    <hyperlink ref="A1921" r:id="rId722" display="mailto:philipperousseau01@gmail.com" xr:uid="{00000000-0004-0000-0600-000053010000}"/>
    <hyperlink ref="A1919" r:id="rId723" display="mailto:stephane.mirouze@actemium.com" xr:uid="{00000000-0004-0000-0600-000052010000}"/>
    <hyperlink ref="A1917" r:id="rId724" display="mailto:stephane.mirouze@actemium.com" xr:uid="{00000000-0004-0000-0600-000051010000}"/>
    <hyperlink ref="A1915" r:id="rId725" display="mailto:tristan.calmelly@actemium.com" xr:uid="{00000000-0004-0000-0600-000050010000}"/>
    <hyperlink ref="A1913" r:id="rId726" display="mailto:julien.paumard@actemium.com" xr:uid="{00000000-0004-0000-0600-00004F010000}"/>
    <hyperlink ref="A1911" r:id="rId727" display="mailto:julien.paumard@actemium.com" xr:uid="{00000000-0004-0000-0600-00004E010000}"/>
    <hyperlink ref="A1909" r:id="rId728" display="mailto:alexandre.mourembles@actemium.com" xr:uid="{00000000-0004-0000-0600-00004D010000}"/>
    <hyperlink ref="A1907" r:id="rId729" display="mailto:tristan.calmelly@actemium.com" xr:uid="{00000000-0004-0000-0600-00004C010000}"/>
    <hyperlink ref="A1905" r:id="rId730" display="mailto:eric.sanchez-clary.external@airbus.com" xr:uid="{00000000-0004-0000-0600-00004B010000}"/>
    <hyperlink ref="A1903" r:id="rId731" display="mailto:alexandre.sirbulescu@actemium.com" xr:uid="{00000000-0004-0000-0600-00004A010000}"/>
    <hyperlink ref="A1901" r:id="rId732" display="mailto:alexandre.mourembles@actemium.com" xr:uid="{00000000-0004-0000-0600-000049010000}"/>
    <hyperlink ref="A1899" r:id="rId733" display="mailto:alexandre.mourembles@actemium.com" xr:uid="{00000000-0004-0000-0600-000048010000}"/>
    <hyperlink ref="A1897" r:id="rId734" display="mailto:stephane.mirouze@actemium.com" xr:uid="{00000000-0004-0000-0600-000047010000}"/>
    <hyperlink ref="A1895" r:id="rId735" display="mailto:alexandre.mourembles@actemium.com" xr:uid="{00000000-0004-0000-0600-000046010000}"/>
    <hyperlink ref="A1893" r:id="rId736" display="mailto:alexandre.mourembles@actemium.com" xr:uid="{00000000-0004-0000-0600-000045010000}"/>
    <hyperlink ref="A1891" r:id="rId737" display="mailto:lelia.boscolo.external@airbus.com" xr:uid="{00000000-0004-0000-0600-000044010000}"/>
    <hyperlink ref="A1889" r:id="rId738" display="mailto:stephane.Mirouze@actemium.com" xr:uid="{00000000-0004-0000-0600-000043010000}"/>
    <hyperlink ref="A1887" r:id="rId739" display="mailto:karine.bedon@actemium.com" xr:uid="{00000000-0004-0000-0600-000042010000}"/>
    <hyperlink ref="A1885" r:id="rId740" display="mailto:karl.humbert@actemium.com" xr:uid="{00000000-0004-0000-0600-000041010000}"/>
    <hyperlink ref="A1883" r:id="rId741" display="mailto:pascal.garcia@pioneer.com" xr:uid="{00000000-0004-0000-0600-000040010000}"/>
    <hyperlink ref="A1881" r:id="rId742" display="mailto:pascal.garcia@pioneer.com" xr:uid="{00000000-0004-0000-0600-00003F010000}"/>
    <hyperlink ref="A1879" r:id="rId743" display="mailto:vincent.davantes@actemium.com" xr:uid="{00000000-0004-0000-0600-00003E010000}"/>
    <hyperlink ref="A1877" r:id="rId744" display="mailto:lelia.boscolo.external@airbus.com" xr:uid="{00000000-0004-0000-0600-00003D010000}"/>
    <hyperlink ref="A1875" r:id="rId745" display="mailto:alexandre.sirbulescu@actemium.com" xr:uid="{00000000-0004-0000-0600-00003C010000}"/>
    <hyperlink ref="A1873" r:id="rId746" display="mailto:florian.devals.externe@pierre-fabre.com" xr:uid="{00000000-0004-0000-0600-00003B010000}"/>
    <hyperlink ref="A1871" r:id="rId747" display="mailto:romain.vergnes@actemium.com" xr:uid="{00000000-0004-0000-0600-00003A010000}"/>
    <hyperlink ref="A1869" r:id="rId748" display="mailto:alexandre.mourembles@actemium.com" xr:uid="{00000000-0004-0000-0600-000039010000}"/>
    <hyperlink ref="A1867" r:id="rId749" display="mailto:guillaume.lamiaud@actemium.com" xr:uid="{00000000-0004-0000-0600-000038010000}"/>
    <hyperlink ref="A1865" r:id="rId750" display="mailto:romain.vergnes@actemium.com" xr:uid="{00000000-0004-0000-0600-000037010000}"/>
    <hyperlink ref="A1863" r:id="rId751" display="mailto:romain.vergnes@actemium.com" xr:uid="{00000000-0004-0000-0600-000036010000}"/>
    <hyperlink ref="A1861" r:id="rId752" display="mailto:vincent.pascal@actemium.com" xr:uid="{00000000-0004-0000-0600-000035010000}"/>
    <hyperlink ref="A1859" r:id="rId753" display="mailto:alexandre.mourembles@actemium.com" xr:uid="{00000000-0004-0000-0600-000034010000}"/>
    <hyperlink ref="A1857" r:id="rId754" display="mailto:benjamin.cabrignac@actemium.com" xr:uid="{00000000-0004-0000-0600-000033010000}"/>
    <hyperlink ref="A1855" r:id="rId755" display="mailto:vincent.pascal@actemium.com" xr:uid="{00000000-0004-0000-0600-000032010000}"/>
    <hyperlink ref="A1853" r:id="rId756" display="mailto:mathieu.cantonnet@actemium.com" xr:uid="{00000000-0004-0000-0600-000031010000}"/>
    <hyperlink ref="A1851" r:id="rId757" display="mailto:mathieu.cantonnet@actemium.com" xr:uid="{00000000-0004-0000-0600-000030010000}"/>
    <hyperlink ref="A1849" r:id="rId758" display="mailto:jean-luc.cebe@actemium.com" xr:uid="{00000000-0004-0000-0600-00002F010000}"/>
    <hyperlink ref="A1847" r:id="rId759" display="mailto:alexis.tamowski@actemium.com" xr:uid="{00000000-0004-0000-0600-00002E010000}"/>
    <hyperlink ref="A1845" r:id="rId760" display="mailto:mathias.hereau@actemium.com" xr:uid="{00000000-0004-0000-0600-00002D010000}"/>
    <hyperlink ref="A1843" r:id="rId761" display="mailto:stephane.mirouze@actemium.com" xr:uid="{00000000-0004-0000-0600-00002C010000}"/>
    <hyperlink ref="A1841" r:id="rId762" display="mailto:julien.paumard@actemium.com" xr:uid="{00000000-0004-0000-0600-00002B010000}"/>
    <hyperlink ref="A1839" r:id="rId763" display="mailto:emmanuel.grignon@actemium.com" xr:uid="{00000000-0004-0000-0600-00002A010000}"/>
    <hyperlink ref="A1837" r:id="rId764" display="mailto:emmanuel.grignon@actemium.com" xr:uid="{00000000-0004-0000-0600-000029010000}"/>
    <hyperlink ref="A1835" r:id="rId765" display="mailto:stephane.rodier@gmail.com" xr:uid="{00000000-0004-0000-0600-000028010000}"/>
    <hyperlink ref="A1833" r:id="rId766" display="mailto:alexandre.mourembles@actemium.com" xr:uid="{00000000-0004-0000-0600-000027010000}"/>
    <hyperlink ref="A1831" r:id="rId767" display="mailto:alexandre.mourembles@actemium.com" xr:uid="{00000000-0004-0000-0600-000026010000}"/>
    <hyperlink ref="A1829" r:id="rId768" display="mailto:maxime.sandre.external@airbus.com" xr:uid="{00000000-0004-0000-0600-000025010000}"/>
    <hyperlink ref="A1827" r:id="rId769" display="mailto:alexiscodevelle.actemium@liebherr.com" xr:uid="{00000000-0004-0000-0600-000024010000}"/>
    <hyperlink ref="A1825" r:id="rId770" display="mailto:vincent.davantes@actemium.com" xr:uid="{00000000-0004-0000-0600-000023010000}"/>
    <hyperlink ref="A1823" r:id="rId771" display="mailto:romain.vergnes@vinci-energies.net" xr:uid="{00000000-0004-0000-0600-000022010000}"/>
    <hyperlink ref="A1821" r:id="rId772" display="mailto:stephane.rodier@actemium.com" xr:uid="{00000000-0004-0000-0600-000021010000}"/>
    <hyperlink ref="A1819" r:id="rId773" display="mailto:stephane.rodier@actemium.com" xr:uid="{00000000-0004-0000-0600-000020010000}"/>
    <hyperlink ref="A1817" r:id="rId774" display="mailto:eric.sanchez-clary.external@airbus.com" xr:uid="{00000000-0004-0000-0600-00001F010000}"/>
    <hyperlink ref="A1815" r:id="rId775" display="mailto:eric.sanchez-clary.external@airbus.com" xr:uid="{00000000-0004-0000-0600-00001E010000}"/>
    <hyperlink ref="A1813" r:id="rId776" display="mailto:alexandre.mourembles@actemium.com" xr:uid="{00000000-0004-0000-0600-00001D010000}"/>
    <hyperlink ref="A1811" r:id="rId777" display="mailto:eric.sanchez-clary.external@airbus.com" xr:uid="{00000000-0004-0000-0600-00001C010000}"/>
    <hyperlink ref="A1809" r:id="rId778" display="mailto:lelia.boscolo.external@airbus.com" xr:uid="{00000000-0004-0000-0600-00001B010000}"/>
    <hyperlink ref="A1807" r:id="rId779" display="mailto:alexis.codevelle@actemium.com" xr:uid="{00000000-0004-0000-0600-00001A010000}"/>
    <hyperlink ref="A1805" r:id="rId780" display="mailto:jean-luc.granier@merial.com" xr:uid="{00000000-0004-0000-0600-000019010000}"/>
    <hyperlink ref="A1803" r:id="rId781" display="mailto:romain.vergnes@actemium.com" xr:uid="{00000000-0004-0000-0600-000018010000}"/>
    <hyperlink ref="A1801" r:id="rId782" display="mailto:lelia.boscolo.external@airbus.com" xr:uid="{00000000-0004-0000-0600-000017010000}"/>
    <hyperlink ref="A1799" r:id="rId783" display="mailto:alexandre.mourembles@actemium.com" xr:uid="{00000000-0004-0000-0600-000016010000}"/>
    <hyperlink ref="A1797" r:id="rId784" display="mailto:fabien.gayraud@actemium.com" xr:uid="{00000000-0004-0000-0600-000015010000}"/>
    <hyperlink ref="A1795" r:id="rId785" display="mailto:fabien.gayraud@actemium.com" xr:uid="{00000000-0004-0000-0600-000014010000}"/>
    <hyperlink ref="A1793" r:id="rId786" display="mailto:jean-luc.cebe@actemium.com" xr:uid="{00000000-0004-0000-0600-000013010000}"/>
    <hyperlink ref="A1791" r:id="rId787" display="mailto:marc.detraz@actemium.com" xr:uid="{00000000-0004-0000-0600-000012010000}"/>
    <hyperlink ref="A1789" r:id="rId788" display="mailto:lelia.boscolo.external@airbus.com" xr:uid="{00000000-0004-0000-0600-000011010000}"/>
    <hyperlink ref="A1787" r:id="rId789" display="mailto:job.filipe@actemium.com" xr:uid="{00000000-0004-0000-0600-000010010000}"/>
    <hyperlink ref="A1785" r:id="rId790" display="mailto:job.filipe@actemium.com" xr:uid="{00000000-0004-0000-0600-00000F010000}"/>
    <hyperlink ref="A1783" r:id="rId791" display="mailto:job.filipe@actemium.com" xr:uid="{00000000-0004-0000-0600-00000E010000}"/>
    <hyperlink ref="A1781" r:id="rId792" display="mailto:alexandre.mourembles@actemium.com" xr:uid="{00000000-0004-0000-0600-00000D010000}"/>
    <hyperlink ref="A1779" r:id="rId793" display="mailto:maxime.sandre.external@airbus.com" xr:uid="{00000000-0004-0000-0600-00000C010000}"/>
    <hyperlink ref="A1777" r:id="rId794" display="mailto:lelia.boscolo.external@vinci-energies.net" xr:uid="{00000000-0004-0000-0600-00000B010000}"/>
    <hyperlink ref="A1775" r:id="rId795" display="mailto:romain.vidoni@gmail.com" xr:uid="{00000000-0004-0000-0600-00000A010000}"/>
    <hyperlink ref="A1773" r:id="rId796" display="mailto:vincent.pascal@actemium.com" xr:uid="{00000000-0004-0000-0600-000009010000}"/>
    <hyperlink ref="A1771" r:id="rId797" display="mailto:pascal.garcia@pioneer.com" xr:uid="{00000000-0004-0000-0600-000008010000}"/>
    <hyperlink ref="A1769" r:id="rId798" display="mailto:jean-luc.cebe@actemium.com" xr:uid="{00000000-0004-0000-0600-000007010000}"/>
    <hyperlink ref="A1767" r:id="rId799" display="mailto:emmanuel.grignon@actemium.com" xr:uid="{00000000-0004-0000-0600-000006010000}"/>
    <hyperlink ref="A1765" r:id="rId800" display="mailto:karine.bedon@actemium.com" xr:uid="{00000000-0004-0000-0600-000005010000}"/>
    <hyperlink ref="A1763" r:id="rId801" display="mailto:cedric.reixach@actemium.com" xr:uid="{00000000-0004-0000-0600-000004010000}"/>
    <hyperlink ref="A1761" r:id="rId802" display="mailto:eric.sanchez-clary.external@airbus.com" xr:uid="{00000000-0004-0000-0600-000003010000}"/>
    <hyperlink ref="A1759" r:id="rId803" display="mailto:vincent.davantes@actemium.com" xr:uid="{00000000-0004-0000-0600-000002010000}"/>
    <hyperlink ref="A1757" r:id="rId804" display="mailto:eric.sanchez-clary.external@airbus.com" xr:uid="{00000000-0004-0000-0600-000001010000}"/>
    <hyperlink ref="A1755" r:id="rId805" display="mailto:stephane.mirouze@actemium.com" xr:uid="{00000000-0004-0000-0600-000000010000}"/>
    <hyperlink ref="A1753" r:id="rId806" display="mailto:pascal.garcia@pioneer.com" xr:uid="{00000000-0004-0000-0600-0000FF000000}"/>
    <hyperlink ref="A1751" r:id="rId807" display="mailto:alexis.tamowski@actemium.com" xr:uid="{00000000-0004-0000-0600-0000FE000000}"/>
    <hyperlink ref="A1749" r:id="rId808" display="mailto:stephane.mirouze@actemium.com" xr:uid="{00000000-0004-0000-0600-0000FD000000}"/>
    <hyperlink ref="A1747" r:id="rId809" display="mailto:tristan.calmelly@actemium.com" xr:uid="{00000000-0004-0000-0600-0000FC000000}"/>
    <hyperlink ref="A1745" r:id="rId810" display="mailto:jean-luc.granier@merial.com" xr:uid="{00000000-0004-0000-0600-0000FB000000}"/>
    <hyperlink ref="A1743" r:id="rId811" display="mailto:emmanuel.grignon@actemium.com" xr:uid="{00000000-0004-0000-0600-0000FA000000}"/>
    <hyperlink ref="A1741" r:id="rId812" display="mailto:julien.paumard@actemium.com" xr:uid="{00000000-0004-0000-0600-0000F9000000}"/>
    <hyperlink ref="A1739" r:id="rId813" display="mailto:bruno.frayssinhes@actemium.com" xr:uid="{00000000-0004-0000-0600-0000F8000000}"/>
    <hyperlink ref="A1737" r:id="rId814" display="mailto:cedric.reixach@actemium.com" xr:uid="{00000000-0004-0000-0600-0000F7000000}"/>
    <hyperlink ref="A1735" r:id="rId815" display="mailto:eric.sanchez-clary.external@airbus.com" xr:uid="{00000000-0004-0000-0600-0000F6000000}"/>
    <hyperlink ref="A1733" r:id="rId816" display="mailto:jean-luc.cebe@actemium.com" xr:uid="{00000000-0004-0000-0600-0000F5000000}"/>
    <hyperlink ref="A1731" r:id="rId817" display="mailto:vincent.bellanger@actemium.com" xr:uid="{00000000-0004-0000-0600-0000F4000000}"/>
    <hyperlink ref="A1729" r:id="rId818" display="mailto:christophe.combes.external@airbus.com" xr:uid="{00000000-0004-0000-0600-0000F3000000}"/>
    <hyperlink ref="A1727" r:id="rId819" display="mailto:jean-luc.cebe@actemium.com" xr:uid="{00000000-0004-0000-0600-0000F2000000}"/>
    <hyperlink ref="A1725" r:id="rId820" display="mailto:bruno.frayssinhes@actemium.com" xr:uid="{00000000-0004-0000-0600-0000F1000000}"/>
    <hyperlink ref="A1723" r:id="rId821" display="mailto:karine.bedon@actemium.com" xr:uid="{00000000-0004-0000-0600-0000F0000000}"/>
    <hyperlink ref="A1721" r:id="rId822" display="mailto:cedric.reixach@actemium.com" xr:uid="{00000000-0004-0000-0600-0000EF000000}"/>
    <hyperlink ref="A1719" r:id="rId823" display="mailto:bruno.frayssinhes@actemium.com" xr:uid="{00000000-0004-0000-0600-0000EE000000}"/>
    <hyperlink ref="A1717" r:id="rId824" display="mailto:lelia.boscolo.external@airbus.com" xr:uid="{00000000-0004-0000-0600-0000ED000000}"/>
    <hyperlink ref="A1715" r:id="rId825" display="mailto:jean-luc.cebe@actemium.com" xr:uid="{00000000-0004-0000-0600-0000EC000000}"/>
    <hyperlink ref="A1713" r:id="rId826" display="mailto:stephane.mirouze@actemium.com" xr:uid="{00000000-0004-0000-0600-0000EB000000}"/>
    <hyperlink ref="A1711" r:id="rId827" display="mailto:Xavier.preto@actemium.com" xr:uid="{00000000-0004-0000-0600-0000EA000000}"/>
    <hyperlink ref="A1709" r:id="rId828" display="mailto:stephane.mirouze@actemium.com" xr:uid="{00000000-0004-0000-0600-0000E9000000}"/>
    <hyperlink ref="A1707" r:id="rId829" display="mailto:stephane.mirouze@actemium.com" xr:uid="{00000000-0004-0000-0600-0000E8000000}"/>
    <hyperlink ref="A1705" r:id="rId830" display="mailto:romain.vergnes@actemium.com" xr:uid="{00000000-0004-0000-0600-0000E7000000}"/>
    <hyperlink ref="A1703" r:id="rId831" display="mailto:emmanuel.grignon@actemium.com" xr:uid="{00000000-0004-0000-0600-0000E6000000}"/>
    <hyperlink ref="A1701" r:id="rId832" display="mailto:julien.paumard@actemium.com" xr:uid="{00000000-0004-0000-0600-0000E5000000}"/>
    <hyperlink ref="A1699" r:id="rId833" display="mailto:vincent.pascal@actemium.com" xr:uid="{00000000-0004-0000-0600-0000E4000000}"/>
    <hyperlink ref="A1697" r:id="rId834" display="mailto:julien.paumard@actemium.com" xr:uid="{00000000-0004-0000-0600-0000E3000000}"/>
    <hyperlink ref="A1695" r:id="rId835" display="mailto:stephane.delmas@actemium.com" xr:uid="{00000000-0004-0000-0600-0000E2000000}"/>
    <hyperlink ref="A1693" r:id="rId836" display="mailto:stephane.mirouze@actemium.com" xr:uid="{00000000-0004-0000-0600-0000E1000000}"/>
    <hyperlink ref="A1691" r:id="rId837" display="mailto:alexis.tamowski@actemium.com" xr:uid="{00000000-0004-0000-0600-0000E0000000}"/>
    <hyperlink ref="A1689" r:id="rId838" display="mailto:lelia.boscolo.external@airbus.com" xr:uid="{00000000-0004-0000-0600-0000DF000000}"/>
    <hyperlink ref="A1687" r:id="rId839" display="mailto:lelia.boscolo.external@airbus.com" xr:uid="{00000000-0004-0000-0600-0000DE000000}"/>
    <hyperlink ref="A1685" r:id="rId840" display="mailto:lelia.boscolo.external@airbus.com" xr:uid="{00000000-0004-0000-0600-0000DD000000}"/>
    <hyperlink ref="A1683" r:id="rId841" display="mailto:romain.vidoni@actemium.com" xr:uid="{00000000-0004-0000-0600-0000DC000000}"/>
    <hyperlink ref="A1681" r:id="rId842" display="mailto:xavier.orriere@actemium.com" xr:uid="{00000000-0004-0000-0600-0000DB000000}"/>
    <hyperlink ref="A1679" r:id="rId843" display="mailto:stephane.delmas@actemium.com" xr:uid="{00000000-0004-0000-0600-0000DA000000}"/>
    <hyperlink ref="A1677" r:id="rId844" display="mailto:vincent.pascal@actemium.com" xr:uid="{00000000-0004-0000-0600-0000D9000000}"/>
    <hyperlink ref="A1675" r:id="rId845" display="mailto:maxime.sandre.external@airbus.com" xr:uid="{00000000-0004-0000-0600-0000D8000000}"/>
    <hyperlink ref="A1673" r:id="rId846" display="mailto:julien.paumard@actemium.com" xr:uid="{00000000-0004-0000-0600-0000D7000000}"/>
    <hyperlink ref="A1671" r:id="rId847" display="mailto:christophe.combes.external@airbus.com" xr:uid="{00000000-0004-0000-0600-0000D6000000}"/>
    <hyperlink ref="A1669" r:id="rId848" display="mailto:cedric.reixach@actemium.com" xr:uid="{00000000-0004-0000-0600-0000D5000000}"/>
    <hyperlink ref="A1667" r:id="rId849" display="mailto:stephane.mirouze@actemium.com" xr:uid="{00000000-0004-0000-0600-0000D4000000}"/>
    <hyperlink ref="A1665" r:id="rId850" display="mailto:eric.sanchez-clary.external@airbus.com" xr:uid="{00000000-0004-0000-0600-0000D3000000}"/>
    <hyperlink ref="A1663" r:id="rId851" display="mailto:vincent.pascal@actemium.com" xr:uid="{00000000-0004-0000-0600-0000D2000000}"/>
    <hyperlink ref="A1661" r:id="rId852" display="mailto:alexis.codevelle@actemium.com" xr:uid="{00000000-0004-0000-0600-0000D1000000}"/>
    <hyperlink ref="A1659" r:id="rId853" display="mailto:pascal.pioneer@pioneer.com" xr:uid="{00000000-0004-0000-0600-0000D0000000}"/>
    <hyperlink ref="A1657" r:id="rId854" display="mailto:karine.bedon@actemium.com" xr:uid="{00000000-0004-0000-0600-0000CF000000}"/>
    <hyperlink ref="A1655" r:id="rId855" display="mailto:jean-luc.cebe@actemium.com" xr:uid="{00000000-0004-0000-0600-0000CE000000}"/>
    <hyperlink ref="A1653" r:id="rId856" display="mailto:jean-luc.cebe@actemium.com" xr:uid="{00000000-0004-0000-0600-0000CD000000}"/>
    <hyperlink ref="A1651" r:id="rId857" display="mailto:romain.vergnes@actemium.com" xr:uid="{00000000-0004-0000-0600-0000CC000000}"/>
    <hyperlink ref="A1649" r:id="rId858" display="mailto:alexandre.mourembles@actemium.com" xr:uid="{00000000-0004-0000-0600-0000CB000000}"/>
    <hyperlink ref="A1647" r:id="rId859" display="mailto:alexandre.mourembles@actemium.com" xr:uid="{00000000-0004-0000-0600-0000CA000000}"/>
    <hyperlink ref="A1645" r:id="rId860" display="mailto:alexandre.mourembles@actemium.com" xr:uid="{00000000-0004-0000-0600-0000C9000000}"/>
    <hyperlink ref="A1643" r:id="rId861" display="mailto:karine.bedon@actemium.com" xr:uid="{00000000-0004-0000-0600-0000C8000000}"/>
    <hyperlink ref="A1641" r:id="rId862" display="mailto:christian.boulanger@actemium.com" xr:uid="{00000000-0004-0000-0600-0000C7000000}"/>
    <hyperlink ref="A1639" r:id="rId863" display="mailto:stephane.delmas@actemium.com" xr:uid="{00000000-0004-0000-0600-0000C6000000}"/>
    <hyperlink ref="A1637" r:id="rId864" display="mailto:xavier.orriere@actemium.com" xr:uid="{00000000-0004-0000-0600-0000C5000000}"/>
    <hyperlink ref="A1635" r:id="rId865" display="mailto:marc.gorrypollet.external@airbus.com" xr:uid="{00000000-0004-0000-0600-0000C4000000}"/>
    <hyperlink ref="A1633" r:id="rId866" display="mailto:xavier.preto@actemium.com" xr:uid="{00000000-0004-0000-0600-0000C3000000}"/>
    <hyperlink ref="A1631" r:id="rId867" display="mailto:eric.sanchez-clary.external@airbus.com" xr:uid="{00000000-0004-0000-0600-0000C2000000}"/>
    <hyperlink ref="A1629" r:id="rId868" display="mailto:aurelien.aygoui.external@airbus.com" xr:uid="{00000000-0004-0000-0600-0000C1000000}"/>
    <hyperlink ref="A1627" r:id="rId869" display="mailto:xavier.preto@actemium.com" xr:uid="{00000000-0004-0000-0600-0000C0000000}"/>
    <hyperlink ref="A1625" r:id="rId870" display="mailto:jean-luc.cebe@actemium.com" xr:uid="{00000000-0004-0000-0600-0000BF000000}"/>
    <hyperlink ref="A1623" r:id="rId871" display="mailto:job.filipe@actemium.com" xr:uid="{00000000-0004-0000-0600-0000BE000000}"/>
    <hyperlink ref="A1621" r:id="rId872" display="mailto:alexandre.mourembles@actemium.com" xr:uid="{00000000-0004-0000-0600-0000BD000000}"/>
    <hyperlink ref="A1619" r:id="rId873" display="mailto:alexandre.mourembles@actemium.com" xr:uid="{00000000-0004-0000-0600-0000BC000000}"/>
    <hyperlink ref="A1617" r:id="rId874" display="mailto:xavier.preto@actemium.com" xr:uid="{00000000-0004-0000-0600-0000BB000000}"/>
    <hyperlink ref="A1615" r:id="rId875" display="mailto:marc.gorrypolet.external@airbus.com" xr:uid="{00000000-0004-0000-0600-0000BA000000}"/>
    <hyperlink ref="A1613" r:id="rId876" display="mailto:xavier.orriere@actemium.com" xr:uid="{00000000-0004-0000-0600-0000B9000000}"/>
    <hyperlink ref="A1611" r:id="rId877" display="mailto:romain.vidoni@actemium.com" xr:uid="{00000000-0004-0000-0600-0000B8000000}"/>
    <hyperlink ref="A1609" r:id="rId878" display="mailto:romain.vidoni@actemium.com" xr:uid="{00000000-0004-0000-0600-0000B7000000}"/>
    <hyperlink ref="A1607" r:id="rId879" display="mailto:emmanuel.grignon@actemium.com" xr:uid="{00000000-0004-0000-0600-0000B6000000}"/>
    <hyperlink ref="A1605" r:id="rId880" display="mailto:benjamin.cabrignac@actemium.com" xr:uid="{00000000-0004-0000-0600-0000B5000000}"/>
    <hyperlink ref="A1603" r:id="rId881" display="mailto:alexis.tamowski@actemium.com" xr:uid="{00000000-0004-0000-0600-0000B4000000}"/>
    <hyperlink ref="A1601" r:id="rId882" display="mailto:vincent.pascal@actemium.com" xr:uid="{00000000-0004-0000-0600-0000B3000000}"/>
    <hyperlink ref="A1599" r:id="rId883" display="mailto:mathias.hereau@actemium.com" xr:uid="{00000000-0004-0000-0600-0000B2000000}"/>
    <hyperlink ref="A1597" r:id="rId884" display="mailto:luca.lahoreau@actemium.com" xr:uid="{00000000-0004-0000-0600-0000B1000000}"/>
    <hyperlink ref="A1595" r:id="rId885" display="mailto:vincent.davantes@actemium.com" xr:uid="{00000000-0004-0000-0600-0000B0000000}"/>
    <hyperlink ref="A1593" r:id="rId886" display="mailto:alexis.codevelle@actemium.com" xr:uid="{00000000-0004-0000-0600-0000AF000000}"/>
    <hyperlink ref="A1591" r:id="rId887" display="mailto:alexis.codevelle@actemium.com" xr:uid="{00000000-0004-0000-0600-0000AE000000}"/>
    <hyperlink ref="A1589" r:id="rId888" display="mailto:lelia.boscolo.external@airbus.com" xr:uid="{00000000-0004-0000-0600-0000AD000000}"/>
    <hyperlink ref="A1587" r:id="rId889" display="mailto:alexandre.mourembles@actemium.com" xr:uid="{00000000-0004-0000-0600-0000AC000000}"/>
    <hyperlink ref="A1585" r:id="rId890" display="mailto:vincent.davantes@actemium.com" xr:uid="{00000000-0004-0000-0600-0000AB000000}"/>
    <hyperlink ref="A1583" r:id="rId891" display="mailto:marc.gorrypollet.external@airbus.com" xr:uid="{00000000-0004-0000-0600-0000AA000000}"/>
    <hyperlink ref="A1581" r:id="rId892" display="mailto:lelia.boscolo.external@airbus.com" xr:uid="{00000000-0004-0000-0600-0000A9000000}"/>
    <hyperlink ref="A1579" r:id="rId893" display="mailto:xavier.preto@actemium.com" xr:uid="{00000000-0004-0000-0600-0000A8000000}"/>
    <hyperlink ref="A1577" r:id="rId894" display="mailto:lelia.boscolo.external@airbus.com" xr:uid="{00000000-0004-0000-0600-0000A7000000}"/>
    <hyperlink ref="A1575" r:id="rId895" display="mailto:jean-luc.granier@merial.com" xr:uid="{00000000-0004-0000-0600-0000A6000000}"/>
    <hyperlink ref="A1573" r:id="rId896" display="mailto:nicolas.graby@actemium.com" xr:uid="{00000000-0004-0000-0600-0000A5000000}"/>
    <hyperlink ref="A1571" r:id="rId897" display="mailto:julien.paumard@actemium.com" xr:uid="{00000000-0004-0000-0600-0000A4000000}"/>
    <hyperlink ref="A1569" r:id="rId898" display="mailto:cedric.garcia@actemium.com" xr:uid="{00000000-0004-0000-0600-0000A3000000}"/>
    <hyperlink ref="A1567" r:id="rId899" display="mailto:jean-luc.cebe@actemium.com" xr:uid="{00000000-0004-0000-0600-0000A2000000}"/>
    <hyperlink ref="A1565" r:id="rId900" display="mailto:christophe.combes.external@airbus.com" xr:uid="{00000000-0004-0000-0600-0000A1000000}"/>
    <hyperlink ref="A1563" r:id="rId901" display="mailto:pascal.garcia@pioneer.com" xr:uid="{00000000-0004-0000-0600-0000A0000000}"/>
    <hyperlink ref="A1561" r:id="rId902" display="mailto:stephane.mirouze@actemium.com" xr:uid="{00000000-0004-0000-0600-00009F000000}"/>
    <hyperlink ref="A1559" r:id="rId903" display="mailto:lelia.boscolo.external@airbus.com" xr:uid="{00000000-0004-0000-0600-00009E000000}"/>
    <hyperlink ref="A1557" r:id="rId904" display="mailto:cedric.garcia@actemium.com" xr:uid="{00000000-0004-0000-0600-00009D000000}"/>
    <hyperlink ref="A1555" r:id="rId905" display="mailto:romain.vergnes@actemium.com" xr:uid="{00000000-0004-0000-0600-00009C000000}"/>
    <hyperlink ref="A1553" r:id="rId906" display="mailto:stephane.rodier@actemium.com" xr:uid="{00000000-0004-0000-0600-00009B000000}"/>
    <hyperlink ref="A1551" r:id="rId907" display="mailto:mathieu.cantonnet@actemium.com" xr:uid="{00000000-0004-0000-0600-00009A000000}"/>
    <hyperlink ref="A1549" r:id="rId908" display="mailto:eric.sanchez-clary.external@airbus.com" xr:uid="{00000000-0004-0000-0600-000099000000}"/>
    <hyperlink ref="A1547" r:id="rId909" display="mailto:eric.sanchez-clary.external@airbus.com" xr:uid="{00000000-0004-0000-0600-000098000000}"/>
    <hyperlink ref="A1545" r:id="rId910" display="mailto:lelia.boscolo.external@airbus.com" xr:uid="{00000000-0004-0000-0600-000097000000}"/>
    <hyperlink ref="A1543" r:id="rId911" display="mailto:mathieu.cantonnet@actemium.com" xr:uid="{00000000-0004-0000-0600-000096000000}"/>
    <hyperlink ref="A1541" r:id="rId912" display="mailto:vincent.pascal@actemium.com" xr:uid="{00000000-0004-0000-0600-000095000000}"/>
    <hyperlink ref="A1539" r:id="rId913" display="mailto:tristan.calmelly.external@airbus.com" xr:uid="{00000000-0004-0000-0600-000094000000}"/>
    <hyperlink ref="A1537" r:id="rId914" display="mailto:vincent.davantes@actemium.com" xr:uid="{00000000-0004-0000-0600-000093000000}"/>
    <hyperlink ref="A1535" r:id="rId915" display="mailto:cedric.reixach@actemium.com" xr:uid="{00000000-0004-0000-0600-000092000000}"/>
    <hyperlink ref="A1533" r:id="rId916" display="mailto:alexandre.mourembles@actemium.com" xr:uid="{00000000-0004-0000-0600-000091000000}"/>
    <hyperlink ref="A1531" r:id="rId917" display="mailto:alexandre.mourembles@actemium.com" xr:uid="{00000000-0004-0000-0600-000090000000}"/>
    <hyperlink ref="A1529" r:id="rId918" display="mailto:lelia.boscolo.external@airbus.com" xr:uid="{00000000-0004-0000-0600-00008F000000}"/>
    <hyperlink ref="A1527" r:id="rId919" display="mailto:lelia.boscolo.external@airbus.com" xr:uid="{00000000-0004-0000-0600-00008E000000}"/>
    <hyperlink ref="A1525" r:id="rId920" display="mailto:lelia.boscolo.external@airbus.com" xr:uid="{00000000-0004-0000-0600-00008D000000}"/>
    <hyperlink ref="A1523" r:id="rId921" display="mailto:lelia.boscolo.external@airbus.com" xr:uid="{00000000-0004-0000-0600-00008C000000}"/>
    <hyperlink ref="A1521" r:id="rId922" display="mailto:mathieu.cantonnet@actemium.com" xr:uid="{00000000-0004-0000-0600-00008B000000}"/>
    <hyperlink ref="A1519" r:id="rId923" display="mailto:nicolas.graby@actemium.com" xr:uid="{00000000-0004-0000-0600-00008A000000}"/>
    <hyperlink ref="A1517" r:id="rId924" display="mailto:alexandre.mourembles@actemium.com" xr:uid="{00000000-0004-0000-0600-000089000000}"/>
    <hyperlink ref="A1515" r:id="rId925" display="mailto:alexandre.mourembles@actemium.com" xr:uid="{00000000-0004-0000-0600-000088000000}"/>
    <hyperlink ref="A1513" r:id="rId926" display="mailto:mourembles@actemium.com" xr:uid="{00000000-0004-0000-0600-000087000000}"/>
    <hyperlink ref="A1511" r:id="rId927" display="mailto:alexandre.mourembles@actemium.com" xr:uid="{00000000-0004-0000-0600-000086000000}"/>
    <hyperlink ref="A1509" r:id="rId928" display="mailto:stephane.mirouze@actemium.com" xr:uid="{00000000-0004-0000-0600-000085000000}"/>
    <hyperlink ref="A1507" r:id="rId929" display="mailto:eric.sanchez-clary.external@airbus.com" xr:uid="{00000000-0004-0000-0600-000084000000}"/>
    <hyperlink ref="A1505" r:id="rId930" display="mailto:jean-luc.cebe@actemium.com" xr:uid="{00000000-0004-0000-0600-000083000000}"/>
    <hyperlink ref="A1503" r:id="rId931" display="mailto:jean-luc.cebe@actemium.com" xr:uid="{00000000-0004-0000-0600-000082000000}"/>
    <hyperlink ref="A1501" r:id="rId932" display="mailto:alexandre.mourembles@actemium.com" xr:uid="{00000000-0004-0000-0600-000081000000}"/>
    <hyperlink ref="A1499" r:id="rId933" display="mailto:cedric.reixach@orange.fr" xr:uid="{00000000-0004-0000-0600-000080000000}"/>
    <hyperlink ref="A1497" r:id="rId934" display="mailto:marc.detraz@actemium.com" xr:uid="{00000000-0004-0000-0600-00007F000000}"/>
    <hyperlink ref="A1495" r:id="rId935" display="mailto:cedric.reixach@actemium.com" xr:uid="{00000000-0004-0000-0600-00007E000000}"/>
    <hyperlink ref="A1493" r:id="rId936" display="mailto:lelia.boscolo.external@airbus.com" xr:uid="{00000000-0004-0000-0600-00007D000000}"/>
    <hyperlink ref="A1491" r:id="rId937" display="mailto:lelia.boscolo.external@airbus.com" xr:uid="{00000000-0004-0000-0600-00007C000000}"/>
    <hyperlink ref="A1489" r:id="rId938" display="mailto:lelia.boscolo.external@airbus.com" xr:uid="{00000000-0004-0000-0600-00007B000000}"/>
    <hyperlink ref="A1487" r:id="rId939" display="mailto:benjamin.cabrignac@actemium.com" xr:uid="{00000000-0004-0000-0600-00007A000000}"/>
    <hyperlink ref="A1485" r:id="rId940" display="mailto:benjamin.cabrignac@actemium.com" xr:uid="{00000000-0004-0000-0600-000079000000}"/>
    <hyperlink ref="A1483" r:id="rId941" display="mailto:cedric.reixach@actemium.com" xr:uid="{00000000-0004-0000-0600-000078000000}"/>
    <hyperlink ref="A1481" r:id="rId942" display="mailto:vincent.pascal@actemium.com" xr:uid="{00000000-0004-0000-0600-000077000000}"/>
    <hyperlink ref="A1479" r:id="rId943" display="mailto:vincent.pascal@actemium.com" xr:uid="{00000000-0004-0000-0600-000076000000}"/>
    <hyperlink ref="A1477" r:id="rId944" display="mailto:benjamin.cabrignac@actemium.com" xr:uid="{00000000-0004-0000-0600-000075000000}"/>
    <hyperlink ref="A1475" r:id="rId945" display="mailto:tristan.calmelly.external@airbus.com" xr:uid="{00000000-0004-0000-0600-000074000000}"/>
    <hyperlink ref="A1473" r:id="rId946" display="mailto:alexis.tamowski@actemium.com" xr:uid="{00000000-0004-0000-0600-000073000000}"/>
    <hyperlink ref="A1471" r:id="rId947" display="mailto:lelia.boscolo.external@airbus.com" xr:uid="{00000000-0004-0000-0600-000072000000}"/>
    <hyperlink ref="A1469" r:id="rId948" display="mailto:fabien.gayraud@actemium.com" xr:uid="{00000000-0004-0000-0600-000071000000}"/>
    <hyperlink ref="A1467" r:id="rId949" display="mailto:vincent.pascal@actemium.com" xr:uid="{00000000-0004-0000-0600-000070000000}"/>
    <hyperlink ref="A1465" r:id="rId950" display="mailto:lelia.boscolo.external@airbus.com" xr:uid="{00000000-0004-0000-0600-00006F000000}"/>
    <hyperlink ref="A1463" r:id="rId951" display="mailto:cedric.garcia@actemium.com" xr:uid="{00000000-0004-0000-0600-00006E000000}"/>
    <hyperlink ref="A1461" r:id="rId952" display="mailto:xavier.orriere@actemium.com" xr:uid="{00000000-0004-0000-0600-00006D000000}"/>
    <hyperlink ref="A1459" r:id="rId953" display="mailto:tristan.calmelly.external@airbus.com" xr:uid="{00000000-0004-0000-0600-00006C000000}"/>
    <hyperlink ref="A1457" r:id="rId954" display="mailto:vincent.davantes@actemium.com" xr:uid="{00000000-0004-0000-0600-00006B000000}"/>
    <hyperlink ref="A1455" r:id="rId955" display="mailto:pascal.garcia@pioneer.com" xr:uid="{00000000-0004-0000-0600-00006A000000}"/>
    <hyperlink ref="A1453" r:id="rId956" display="mailto:romain.vidoni@actemium.com" xr:uid="{00000000-0004-0000-0600-000069000000}"/>
    <hyperlink ref="A1451" r:id="rId957" display="mailto:romain.vidoni@actemium.com" xr:uid="{00000000-0004-0000-0600-000068000000}"/>
    <hyperlink ref="A1449" r:id="rId958" display="mailto:florian.devals.externe@pierre-fabre.com" xr:uid="{00000000-0004-0000-0600-000067000000}"/>
    <hyperlink ref="A1447" r:id="rId959" display="mailto:alexiscodevelle.actemium@liebherr.com" xr:uid="{00000000-0004-0000-0600-000066000000}"/>
    <hyperlink ref="A1445" r:id="rId960" display="mailto:stephane.delmas@actemium.com" xr:uid="{00000000-0004-0000-0600-000065000000}"/>
    <hyperlink ref="A1443" r:id="rId961" display="mailto:stephane.delmas@actemium.com" xr:uid="{00000000-0004-0000-0600-000064000000}"/>
    <hyperlink ref="A1441" r:id="rId962" display="mailto:vincent.davantes@actemium.com" xr:uid="{00000000-0004-0000-0600-000063000000}"/>
    <hyperlink ref="A1439" r:id="rId963" display="mailto:mathias.hereau@actemium.com" xr:uid="{00000000-0004-0000-0600-000062000000}"/>
    <hyperlink ref="A1437" r:id="rId964" display="mailto:karine.bedon@actemium.com" xr:uid="{00000000-0004-0000-0600-000061000000}"/>
    <hyperlink ref="A1435" r:id="rId965" display="mailto:jean-luc.cebe@actemium.com" xr:uid="{00000000-0004-0000-0600-000060000000}"/>
    <hyperlink ref="A1433" r:id="rId966" display="mailto:mathias.hereau@actemium.com" xr:uid="{00000000-0004-0000-0600-00005F000000}"/>
    <hyperlink ref="A1431" r:id="rId967" display="mailto:stephane.mirouze@actemium.com" xr:uid="{00000000-0004-0000-0600-00005E000000}"/>
    <hyperlink ref="A1429" r:id="rId968" display="mailto:tristan.calmelly.external@airbus.com" xr:uid="{00000000-0004-0000-0600-00005D000000}"/>
    <hyperlink ref="A1427" r:id="rId969" display="mailto:jean-luc.cebe@actemium.com" xr:uid="{00000000-0004-0000-0600-00005C000000}"/>
    <hyperlink ref="A1425" r:id="rId970" display="mailto:lelia.boscolo.external@airbus.com" xr:uid="{00000000-0004-0000-0600-00005B000000}"/>
    <hyperlink ref="A1423" r:id="rId971" display="mailto:lelia.boscolo.external@airbus.com" xr:uid="{00000000-0004-0000-0600-00005A000000}"/>
    <hyperlink ref="A1421" r:id="rId972" display="mailto:lelia.boscolo.external@airbus.com" xr:uid="{00000000-0004-0000-0600-000059000000}"/>
    <hyperlink ref="A1419" r:id="rId973" display="mailto:stephane.mirouze@actemium.com" xr:uid="{00000000-0004-0000-0600-000058000000}"/>
    <hyperlink ref="A1417" r:id="rId974" display="mailto:lelia.boscolo.external@airbus.com" xr:uid="{00000000-0004-0000-0600-000057000000}"/>
    <hyperlink ref="A1415" r:id="rId975" display="mailto:lelia.boscolo.external@airbus.com" xr:uid="{00000000-0004-0000-0600-000056000000}"/>
    <hyperlink ref="A1413" r:id="rId976" display="mailto:alexandre.mourembles@actemium.com" xr:uid="{00000000-0004-0000-0600-000055000000}"/>
    <hyperlink ref="A1411" r:id="rId977" display="mailto:romain.vergnes@actemium.com" xr:uid="{00000000-0004-0000-0600-000054000000}"/>
    <hyperlink ref="A1409" r:id="rId978" display="mailto:stephane.delmas@actemium.com" xr:uid="{00000000-0004-0000-0600-000053000000}"/>
    <hyperlink ref="A1407" r:id="rId979" display="mailto:vincent.pascal@actemium.com" xr:uid="{00000000-0004-0000-0600-000052000000}"/>
    <hyperlink ref="A1405" r:id="rId980" display="mailto:eric.sanchez-clary.external@airbus.com" xr:uid="{00000000-0004-0000-0600-000051000000}"/>
    <hyperlink ref="A1403" r:id="rId981" display="mailto:karine.bedon@actemium.com" xr:uid="{00000000-0004-0000-0600-000050000000}"/>
    <hyperlink ref="A1401" r:id="rId982" display="mailto:karine.bedon@cegelec.com" xr:uid="{00000000-0004-0000-0600-00004F000000}"/>
    <hyperlink ref="A1399" r:id="rId983" display="mailto:karine.bedon@cegelec.com" xr:uid="{00000000-0004-0000-0600-00004E000000}"/>
    <hyperlink ref="A1397" r:id="rId984" display="mailto:guillaume.noel@actemium.com" xr:uid="{00000000-0004-0000-0600-00004D000000}"/>
    <hyperlink ref="A1395" r:id="rId985" display="mailto:emmanuel.grignon@actemium.com" xr:uid="{00000000-0004-0000-0600-00004C000000}"/>
    <hyperlink ref="A1393" r:id="rId986" display="mailto:cedric.garcia@actemium.com" xr:uid="{00000000-0004-0000-0600-00004B000000}"/>
    <hyperlink ref="A1391" r:id="rId987" display="mailto:alexandre.mourembles@actemium.com" xr:uid="{00000000-0004-0000-0600-00004A000000}"/>
    <hyperlink ref="A1389" r:id="rId988" display="mailto:guillaume.noel@actemium.com" xr:uid="{00000000-0004-0000-0600-000049000000}"/>
    <hyperlink ref="A1387" r:id="rId989" display="mailto:guillaume.noel@actemium.com" xr:uid="{00000000-0004-0000-0600-000048000000}"/>
    <hyperlink ref="A1385" r:id="rId990" display="mailto:lelia.boscolo.external@airbus.com" xr:uid="{00000000-0004-0000-0600-000047000000}"/>
    <hyperlink ref="A1383" r:id="rId991" display="mailto:luca.lahoreau@actemium.com" xr:uid="{00000000-0004-0000-0600-000046000000}"/>
    <hyperlink ref="A1381" r:id="rId992" display="mailto:lelia.boscolo.external@airbus.com" xr:uid="{00000000-0004-0000-0600-000045000000}"/>
    <hyperlink ref="A1379" r:id="rId993" display="mailto:lelia.boscolo.external@airbus.com" xr:uid="{00000000-0004-0000-0600-000044000000}"/>
    <hyperlink ref="A1377" r:id="rId994" display="mailto:cedric.garcia@actemium.com" xr:uid="{00000000-0004-0000-0600-000043000000}"/>
    <hyperlink ref="A1375" r:id="rId995" display="mailto:stephane.rodier@actemium.com" xr:uid="{00000000-0004-0000-0600-000042000000}"/>
    <hyperlink ref="A1373" r:id="rId996" display="mailto:jean-luc.cebe@actemium.com" xr:uid="{00000000-0004-0000-0600-000041000000}"/>
    <hyperlink ref="A1371" r:id="rId997" display="mailto:lelia.boscolo.external@airbus.com" xr:uid="{00000000-0004-0000-0600-000040000000}"/>
    <hyperlink ref="A1369" r:id="rId998" display="mailto:emmanuel.grignon@actemium.com" xr:uid="{00000000-0004-0000-0600-00003F000000}"/>
    <hyperlink ref="A1367" r:id="rId999" display="mailto:lelia.boscolo.external@airbus.com" xr:uid="{00000000-0004-0000-0600-00003E000000}"/>
    <hyperlink ref="A1365" r:id="rId1000" display="mailto:alexandre.mourembles@actemium.com" xr:uid="{00000000-0004-0000-0600-00003D000000}"/>
    <hyperlink ref="A1363" r:id="rId1001" display="mailto:alexandre.mourembles@actemium.com" xr:uid="{00000000-0004-0000-0600-00003C000000}"/>
    <hyperlink ref="A1361" r:id="rId1002" display="mailto:stephane.mirouze@actemium.com" xr:uid="{00000000-0004-0000-0600-00003B000000}"/>
    <hyperlink ref="A1359" r:id="rId1003" display="mailto:karl.humbert@actemium.com" xr:uid="{00000000-0004-0000-0600-00003A000000}"/>
    <hyperlink ref="A1357" r:id="rId1004" display="mailto:tristan.calmelly.external@airbus.com" xr:uid="{00000000-0004-0000-0600-000039000000}"/>
    <hyperlink ref="A1355" r:id="rId1005" display="mailto:tristan.calmelly.external@airbus.com" xr:uid="{00000000-0004-0000-0600-000038000000}"/>
    <hyperlink ref="A1353" r:id="rId1006" display="mailto:tristan.calmelly.external@airbus.com" xr:uid="{00000000-0004-0000-0600-000037000000}"/>
    <hyperlink ref="A1351" r:id="rId1007" display="mailto:eric.sanchez-clary.external@airbus.com" xr:uid="{00000000-0004-0000-0600-000036000000}"/>
    <hyperlink ref="A1349" r:id="rId1008" display="mailto:maintenance.dga@actemium.com" xr:uid="{00000000-0004-0000-0600-000035000000}"/>
    <hyperlink ref="A1347" r:id="rId1009" display="mailto:Sebastien.DASQUE@actemium.com" xr:uid="{00000000-0004-0000-0600-000034000000}"/>
    <hyperlink ref="A1345" r:id="rId1010" display="mailto:vincent.davantes@actemium.com" xr:uid="{00000000-0004-0000-0600-000033000000}"/>
    <hyperlink ref="A1343" r:id="rId1011" display="mailto:stephane.mirouze@actemium.com" xr:uid="{00000000-0004-0000-0600-000032000000}"/>
    <hyperlink ref="A1341" r:id="rId1012" display="mailto:guillaume.montoya@actemium.com" xr:uid="{00000000-0004-0000-0600-000031000000}"/>
    <hyperlink ref="A1339" r:id="rId1013" display="mailto:alexandre.mourembles@actemium.com" xr:uid="{00000000-0004-0000-0600-000030000000}"/>
    <hyperlink ref="A1337" r:id="rId1014" display="mailto:sebastien.dasque@actemium.com" xr:uid="{00000000-0004-0000-0600-00002F000000}"/>
    <hyperlink ref="A1335" r:id="rId1015" display="mailto:romain.vergnes@actemium.com" xr:uid="{00000000-0004-0000-0600-00002E000000}"/>
    <hyperlink ref="A1333" r:id="rId1016" display="mailto:alexandre.mourembles@actemium.com" xr:uid="{00000000-0004-0000-0600-00002D000000}"/>
    <hyperlink ref="A1331" r:id="rId1017" display="mailto:grignon.emmanuel@gmail.com" xr:uid="{00000000-0004-0000-0600-00002C000000}"/>
    <hyperlink ref="A1329" r:id="rId1018" display="mailto:tristan.calmelly.external@airbus.com" xr:uid="{00000000-0004-0000-0600-00002B000000}"/>
    <hyperlink ref="A1327" r:id="rId1019" display="mailto:tristan.calmelly.external@airbus.com" xr:uid="{00000000-0004-0000-0600-00002A000000}"/>
    <hyperlink ref="A1325" r:id="rId1020" display="mailto:tristan.calmelly.external@airbus.com" xr:uid="{00000000-0004-0000-0600-000029000000}"/>
    <hyperlink ref="A1323" r:id="rId1021" display="mailto:stephane.delmas@actemium.com" xr:uid="{00000000-0004-0000-0600-000028000000}"/>
    <hyperlink ref="A1321" r:id="rId1022" display="mailto:stephane.delmas@actemium.com" xr:uid="{00000000-0004-0000-0600-000027000000}"/>
    <hyperlink ref="A1319" r:id="rId1023" display="mailto:romain.vergnes@actemium.com" xr:uid="{00000000-0004-0000-0600-000026000000}"/>
    <hyperlink ref="A1317" r:id="rId1024" display="mailto:romain.vergnes@actemium.com" xr:uid="{00000000-0004-0000-0600-000025000000}"/>
    <hyperlink ref="A1315" r:id="rId1025" display="mailto:vincent.davantes@actemium.com" xr:uid="{00000000-0004-0000-0600-000024000000}"/>
    <hyperlink ref="A1313" r:id="rId1026" display="mailto:jean-luc.cebe@actemium.com" xr:uid="{00000000-0004-0000-0600-000023000000}"/>
    <hyperlink ref="A1311" r:id="rId1027" display="mailto:jean-luc.cebe@actemium.com" xr:uid="{00000000-0004-0000-0600-000022000000}"/>
    <hyperlink ref="A1309" r:id="rId1028" display="mailto:jean-luc.cebe@actemium.com" xr:uid="{00000000-0004-0000-0600-000021000000}"/>
    <hyperlink ref="A1307" r:id="rId1029" display="mailto:emmanuel.grignon@actemium.com" xr:uid="{00000000-0004-0000-0600-000020000000}"/>
    <hyperlink ref="A1305" r:id="rId1030" display="mailto:vincent.davantes@actemium.com" xr:uid="{00000000-0004-0000-0600-00001F000000}"/>
    <hyperlink ref="A1303" r:id="rId1031" display="mailto:alexis.tamowski@actemium.com" xr:uid="{00000000-0004-0000-0600-00001E000000}"/>
    <hyperlink ref="A1301" r:id="rId1032" display="mailto:francis.dragne@actemium.com" xr:uid="{00000000-0004-0000-0600-00001D000000}"/>
    <hyperlink ref="A1299" r:id="rId1033" display="mailto:sebastien.dasque@actemium.com" xr:uid="{00000000-0004-0000-0600-00001C000000}"/>
    <hyperlink ref="A1297" r:id="rId1034" display="mailto:vincent.davantes@actemium.com" xr:uid="{00000000-0004-0000-0600-00001B000000}"/>
    <hyperlink ref="A1295" r:id="rId1035" display="mailto:vincent.pascal@actemium.com" xr:uid="{00000000-0004-0000-0600-00001A000000}"/>
    <hyperlink ref="A1293" r:id="rId1036" display="mailto:stephane.mirouze@actemium.com" xr:uid="{00000000-0004-0000-0600-000019000000}"/>
    <hyperlink ref="A1291" r:id="rId1037" display="mailto:vincent.pascal@actemium.com" xr:uid="{00000000-0004-0000-0600-000018000000}"/>
    <hyperlink ref="A1289" r:id="rId1038" display="mailto:eric.sanchez-clary.external@airbus.com" xr:uid="{00000000-0004-0000-0600-000017000000}"/>
    <hyperlink ref="A1287" r:id="rId1039" display="mailto:mathieu.cantonnet@actemium.com" xr:uid="{00000000-0004-0000-0600-000016000000}"/>
    <hyperlink ref="A1285" r:id="rId1040" display="mailto:alexis.tamowski@actemium.com" xr:uid="{00000000-0004-0000-0600-000015000000}"/>
    <hyperlink ref="A1283" r:id="rId1041" display="mailto:cedric.garcia@actemium.com" xr:uid="{00000000-0004-0000-0600-000014000000}"/>
    <hyperlink ref="A1281" r:id="rId1042" display="mailto:cedric.garcia@actemium.com" xr:uid="{00000000-0004-0000-0600-000013000000}"/>
    <hyperlink ref="A1279" r:id="rId1043" display="mailto:alexandre.mourembles@actemium.com" xr:uid="{00000000-0004-0000-0600-000012000000}"/>
    <hyperlink ref="A1277" r:id="rId1044" display="mailto:christophe.combes.external@airbus.com" xr:uid="{00000000-0004-0000-0600-000011000000}"/>
    <hyperlink ref="A1275" r:id="rId1045" display="mailto:jean-luc.cebe@actemium.com" xr:uid="{00000000-0004-0000-0600-000010000000}"/>
    <hyperlink ref="A1273" r:id="rId1046" display="mailto:jean-luc.cebe@actemium.com" xr:uid="{00000000-0004-0000-0600-00000F000000}"/>
    <hyperlink ref="A1271" r:id="rId1047" display="mailto:vincent.davantes@actemium.com" xr:uid="{00000000-0004-0000-0600-00000E000000}"/>
    <hyperlink ref="A1269" r:id="rId1048" display="mailto:vincent.davantes@actemium.com" xr:uid="{00000000-0004-0000-0600-00000D000000}"/>
    <hyperlink ref="A1267" r:id="rId1049" display="mailto:vincent.pascal@actemium.com" xr:uid="{00000000-0004-0000-0600-00000C000000}"/>
    <hyperlink ref="A1265" r:id="rId1050" display="mailto:vincent.pascal@actemium.com" xr:uid="{00000000-0004-0000-0600-00000B000000}"/>
    <hyperlink ref="A1263" r:id="rId1051" display="mailto:ali.ennafii@actemium.com" xr:uid="{00000000-0004-0000-0600-00000A000000}"/>
    <hyperlink ref="A1261" r:id="rId1052" display="mailto:ludovic.beun.ext@safrangroup.com" xr:uid="{00000000-0004-0000-0600-000009000000}"/>
    <hyperlink ref="A1259" r:id="rId1053" display="mailto:tristan.calmelly.external@airbus.com" xr:uid="{00000000-0004-0000-0600-000008000000}"/>
    <hyperlink ref="A1257" r:id="rId1054" display="mailto:eric.sanchez-clary.external@airbus.com" xr:uid="{00000000-0004-0000-0600-000007000000}"/>
    <hyperlink ref="A1255" r:id="rId1055" display="mailto:bruno.frayssinhes@actemium.com" xr:uid="{00000000-0004-0000-0600-000006000000}"/>
    <hyperlink ref="A1253" r:id="rId1056" display="mailto:stephane.mirouze@actemium.com" xr:uid="{00000000-0004-0000-0600-000005000000}"/>
    <hyperlink ref="A1251" r:id="rId1057" display="mailto:alexandre.mourembles@actemium.com" xr:uid="{00000000-0004-0000-0600-000004000000}"/>
    <hyperlink ref="A1249" r:id="rId1058" display="mailto:vincent.pascal@actemium.com" xr:uid="{00000000-0004-0000-0600-000003000000}"/>
    <hyperlink ref="A1247" r:id="rId1059" display="mailto:vincent.davantes@actemium.com" xr:uid="{00000000-0004-0000-0600-000002000000}"/>
    <hyperlink ref="A1245" r:id="rId1060" display="mailto:jerome.bachelery@actemium.com" xr:uid="{00000000-0004-0000-0600-000001000000}"/>
    <hyperlink ref="A1243" r:id="rId1061" display="mailto:stephane.delmas@actemium.com" xr:uid="{00000000-0004-0000-0600-000000000000}"/>
  </hyperlinks>
  <pageMargins left="0.7" right="0.7" top="0.75" bottom="0.75" header="0.3" footer="0.3"/>
  <pageSetup paperSize="9" orientation="portrait" r:id="rId1062"/>
  <drawing r:id="rId1063"/>
  <legacyDrawing r:id="rId1064"/>
  <controls>
    <mc:AlternateContent xmlns:mc="http://schemas.openxmlformats.org/markup-compatibility/2006">
      <mc:Choice Requires="x14">
        <control shapeId="8253" r:id="rId1065" name="Control 61">
          <controlPr defaultSize="0" r:id="rId1066">
            <anchor moveWithCells="1">
              <from>
                <xdr:col>0</xdr:col>
                <xdr:colOff>0</xdr:colOff>
                <xdr:row>1992</xdr:row>
                <xdr:rowOff>0</xdr:rowOff>
              </from>
              <to>
                <xdr:col>0</xdr:col>
                <xdr:colOff>914400</xdr:colOff>
                <xdr:row>1993</xdr:row>
                <xdr:rowOff>28575</xdr:rowOff>
              </to>
            </anchor>
          </controlPr>
        </control>
      </mc:Choice>
      <mc:Fallback>
        <control shapeId="8253" r:id="rId1065" name="Control 6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D216"/>
  <sheetViews>
    <sheetView topLeftCell="A25" zoomScale="70" zoomScaleNormal="70" workbookViewId="0">
      <selection activeCell="C25" sqref="C1:D1048576"/>
    </sheetView>
  </sheetViews>
  <sheetFormatPr baseColWidth="10" defaultRowHeight="15" x14ac:dyDescent="0.25"/>
  <cols>
    <col min="1" max="1" width="54.140625" bestFit="1" customWidth="1"/>
    <col min="3" max="3" width="19.140625" style="15" customWidth="1"/>
    <col min="4" max="4" width="22.5703125" style="15" customWidth="1"/>
  </cols>
  <sheetData>
    <row r="1" spans="1:4" ht="23.25" x14ac:dyDescent="0.35">
      <c r="A1" s="2" t="s">
        <v>228</v>
      </c>
      <c r="C1" s="11" t="s">
        <v>231</v>
      </c>
      <c r="D1" s="11" t="s">
        <v>232</v>
      </c>
    </row>
    <row r="2" spans="1:4" x14ac:dyDescent="0.25">
      <c r="A2" t="s">
        <v>225</v>
      </c>
      <c r="C2" s="12" t="s">
        <v>233</v>
      </c>
      <c r="D2" s="12" t="s">
        <v>234</v>
      </c>
    </row>
    <row r="3" spans="1:4" x14ac:dyDescent="0.25">
      <c r="A3" t="s">
        <v>103</v>
      </c>
      <c r="C3" s="12" t="s">
        <v>235</v>
      </c>
      <c r="D3" s="12" t="s">
        <v>236</v>
      </c>
    </row>
    <row r="4" spans="1:4" x14ac:dyDescent="0.25">
      <c r="A4" t="s">
        <v>89</v>
      </c>
      <c r="C4" s="12" t="s">
        <v>237</v>
      </c>
      <c r="D4" s="12" t="s">
        <v>238</v>
      </c>
    </row>
    <row r="5" spans="1:4" x14ac:dyDescent="0.25">
      <c r="A5" t="s">
        <v>105</v>
      </c>
      <c r="C5" s="12" t="s">
        <v>239</v>
      </c>
      <c r="D5" s="12" t="s">
        <v>234</v>
      </c>
    </row>
    <row r="6" spans="1:4" x14ac:dyDescent="0.25">
      <c r="A6" t="s">
        <v>134</v>
      </c>
      <c r="C6" s="12" t="s">
        <v>240</v>
      </c>
      <c r="D6" s="12" t="s">
        <v>241</v>
      </c>
    </row>
    <row r="7" spans="1:4" x14ac:dyDescent="0.25">
      <c r="A7" t="s">
        <v>158</v>
      </c>
      <c r="C7" s="12" t="s">
        <v>242</v>
      </c>
      <c r="D7" s="12" t="s">
        <v>234</v>
      </c>
    </row>
    <row r="8" spans="1:4" x14ac:dyDescent="0.25">
      <c r="A8" t="s">
        <v>161</v>
      </c>
      <c r="C8" s="12" t="s">
        <v>243</v>
      </c>
      <c r="D8" s="12" t="s">
        <v>244</v>
      </c>
    </row>
    <row r="9" spans="1:4" x14ac:dyDescent="0.25">
      <c r="A9" t="s">
        <v>154</v>
      </c>
      <c r="C9" s="12" t="s">
        <v>245</v>
      </c>
      <c r="D9" s="12" t="s">
        <v>246</v>
      </c>
    </row>
    <row r="10" spans="1:4" x14ac:dyDescent="0.25">
      <c r="A10" t="s">
        <v>110</v>
      </c>
      <c r="C10" s="12" t="s">
        <v>247</v>
      </c>
      <c r="D10" s="12" t="s">
        <v>1592</v>
      </c>
    </row>
    <row r="11" spans="1:4" x14ac:dyDescent="0.25">
      <c r="A11" t="s">
        <v>145</v>
      </c>
      <c r="C11" s="12" t="s">
        <v>248</v>
      </c>
      <c r="D11" s="12" t="s">
        <v>249</v>
      </c>
    </row>
    <row r="12" spans="1:4" x14ac:dyDescent="0.25">
      <c r="A12" t="s">
        <v>142</v>
      </c>
      <c r="C12" s="12" t="s">
        <v>250</v>
      </c>
      <c r="D12" s="12" t="s">
        <v>234</v>
      </c>
    </row>
    <row r="13" spans="1:4" x14ac:dyDescent="0.25">
      <c r="A13" t="s">
        <v>196</v>
      </c>
      <c r="C13" s="12" t="s">
        <v>251</v>
      </c>
      <c r="D13" s="12" t="s">
        <v>252</v>
      </c>
    </row>
    <row r="14" spans="1:4" x14ac:dyDescent="0.25">
      <c r="A14" t="s">
        <v>80</v>
      </c>
      <c r="C14" s="12" t="s">
        <v>253</v>
      </c>
      <c r="D14" s="12" t="s">
        <v>254</v>
      </c>
    </row>
    <row r="15" spans="1:4" x14ac:dyDescent="0.25">
      <c r="A15" t="s">
        <v>143</v>
      </c>
      <c r="C15" s="12" t="s">
        <v>255</v>
      </c>
      <c r="D15" s="12" t="s">
        <v>252</v>
      </c>
    </row>
    <row r="16" spans="1:4" x14ac:dyDescent="0.25">
      <c r="A16" t="s">
        <v>128</v>
      </c>
      <c r="C16" s="12" t="s">
        <v>256</v>
      </c>
      <c r="D16" s="12" t="s">
        <v>246</v>
      </c>
    </row>
    <row r="17" spans="1:4" x14ac:dyDescent="0.25">
      <c r="A17" t="s">
        <v>159</v>
      </c>
      <c r="C17" s="12" t="s">
        <v>257</v>
      </c>
      <c r="D17" s="12" t="s">
        <v>241</v>
      </c>
    </row>
    <row r="18" spans="1:4" x14ac:dyDescent="0.25">
      <c r="A18" t="s">
        <v>155</v>
      </c>
      <c r="C18" s="12" t="s">
        <v>258</v>
      </c>
      <c r="D18" s="12" t="s">
        <v>259</v>
      </c>
    </row>
    <row r="19" spans="1:4" x14ac:dyDescent="0.25">
      <c r="A19" t="s">
        <v>79</v>
      </c>
      <c r="C19" s="12" t="s">
        <v>260</v>
      </c>
      <c r="D19" s="12" t="s">
        <v>249</v>
      </c>
    </row>
    <row r="20" spans="1:4" x14ac:dyDescent="0.25">
      <c r="A20" t="s">
        <v>150</v>
      </c>
      <c r="C20" s="12" t="s">
        <v>261</v>
      </c>
      <c r="D20" s="12" t="s">
        <v>236</v>
      </c>
    </row>
    <row r="21" spans="1:4" x14ac:dyDescent="0.25">
      <c r="A21" t="s">
        <v>149</v>
      </c>
      <c r="C21" s="12" t="s">
        <v>262</v>
      </c>
      <c r="D21" s="12" t="s">
        <v>259</v>
      </c>
    </row>
    <row r="22" spans="1:4" x14ac:dyDescent="0.25">
      <c r="A22" t="s">
        <v>192</v>
      </c>
      <c r="C22" s="12" t="s">
        <v>263</v>
      </c>
      <c r="D22" s="12" t="s">
        <v>241</v>
      </c>
    </row>
    <row r="23" spans="1:4" x14ac:dyDescent="0.25">
      <c r="A23" t="s">
        <v>97</v>
      </c>
      <c r="C23" s="12" t="s">
        <v>264</v>
      </c>
      <c r="D23" s="12" t="s">
        <v>252</v>
      </c>
    </row>
    <row r="24" spans="1:4" x14ac:dyDescent="0.25">
      <c r="A24" t="s">
        <v>118</v>
      </c>
      <c r="C24" s="12" t="s">
        <v>265</v>
      </c>
      <c r="D24" s="12" t="s">
        <v>252</v>
      </c>
    </row>
    <row r="25" spans="1:4" x14ac:dyDescent="0.25">
      <c r="A25" t="s">
        <v>210</v>
      </c>
      <c r="C25" s="12" t="s">
        <v>266</v>
      </c>
      <c r="D25" s="12" t="s">
        <v>249</v>
      </c>
    </row>
    <row r="26" spans="1:4" x14ac:dyDescent="0.25">
      <c r="A26" t="s">
        <v>78</v>
      </c>
      <c r="C26" s="12" t="s">
        <v>267</v>
      </c>
      <c r="D26" s="12" t="s">
        <v>238</v>
      </c>
    </row>
    <row r="27" spans="1:4" x14ac:dyDescent="0.25">
      <c r="A27" t="s">
        <v>81</v>
      </c>
      <c r="C27" s="12" t="s">
        <v>268</v>
      </c>
      <c r="D27" s="12" t="s">
        <v>1592</v>
      </c>
    </row>
    <row r="28" spans="1:4" x14ac:dyDescent="0.25">
      <c r="A28" t="s">
        <v>144</v>
      </c>
      <c r="C28" s="12" t="s">
        <v>269</v>
      </c>
      <c r="D28" s="12" t="s">
        <v>234</v>
      </c>
    </row>
    <row r="29" spans="1:4" x14ac:dyDescent="0.25">
      <c r="A29" t="s">
        <v>162</v>
      </c>
      <c r="C29" s="12" t="s">
        <v>270</v>
      </c>
      <c r="D29" s="12" t="s">
        <v>271</v>
      </c>
    </row>
    <row r="30" spans="1:4" x14ac:dyDescent="0.25">
      <c r="A30" t="s">
        <v>101</v>
      </c>
      <c r="C30" s="12" t="s">
        <v>272</v>
      </c>
      <c r="D30" s="12" t="s">
        <v>249</v>
      </c>
    </row>
    <row r="31" spans="1:4" x14ac:dyDescent="0.25">
      <c r="A31" t="s">
        <v>107</v>
      </c>
      <c r="C31" s="12" t="s">
        <v>273</v>
      </c>
      <c r="D31" s="12" t="s">
        <v>234</v>
      </c>
    </row>
    <row r="32" spans="1:4" x14ac:dyDescent="0.25">
      <c r="A32" t="s">
        <v>121</v>
      </c>
      <c r="C32" s="12" t="s">
        <v>274</v>
      </c>
      <c r="D32" s="12" t="s">
        <v>254</v>
      </c>
    </row>
    <row r="33" spans="1:4" x14ac:dyDescent="0.25">
      <c r="A33" t="s">
        <v>104</v>
      </c>
      <c r="C33" s="12" t="s">
        <v>275</v>
      </c>
      <c r="D33" s="12" t="s">
        <v>259</v>
      </c>
    </row>
    <row r="34" spans="1:4" x14ac:dyDescent="0.25">
      <c r="A34" t="s">
        <v>148</v>
      </c>
      <c r="C34" s="12" t="s">
        <v>276</v>
      </c>
      <c r="D34" s="12" t="s">
        <v>236</v>
      </c>
    </row>
    <row r="35" spans="1:4" x14ac:dyDescent="0.25">
      <c r="A35" t="s">
        <v>186</v>
      </c>
      <c r="C35" s="12" t="s">
        <v>277</v>
      </c>
      <c r="D35" s="12" t="s">
        <v>252</v>
      </c>
    </row>
    <row r="36" spans="1:4" x14ac:dyDescent="0.25">
      <c r="A36" t="s">
        <v>111</v>
      </c>
      <c r="C36" s="12" t="s">
        <v>278</v>
      </c>
      <c r="D36" s="12" t="s">
        <v>244</v>
      </c>
    </row>
    <row r="37" spans="1:4" x14ac:dyDescent="0.25">
      <c r="A37" t="s">
        <v>74</v>
      </c>
      <c r="C37" s="12" t="s">
        <v>279</v>
      </c>
      <c r="D37" s="12" t="s">
        <v>241</v>
      </c>
    </row>
    <row r="38" spans="1:4" x14ac:dyDescent="0.25">
      <c r="A38" t="s">
        <v>226</v>
      </c>
      <c r="C38" s="12" t="s">
        <v>280</v>
      </c>
      <c r="D38" s="12" t="s">
        <v>249</v>
      </c>
    </row>
    <row r="39" spans="1:4" x14ac:dyDescent="0.25">
      <c r="A39" t="s">
        <v>160</v>
      </c>
      <c r="C39" s="12" t="s">
        <v>281</v>
      </c>
      <c r="D39" s="12" t="s">
        <v>252</v>
      </c>
    </row>
    <row r="40" spans="1:4" x14ac:dyDescent="0.25">
      <c r="A40" t="s">
        <v>151</v>
      </c>
      <c r="C40" s="12" t="s">
        <v>282</v>
      </c>
      <c r="D40" s="12" t="s">
        <v>234</v>
      </c>
    </row>
    <row r="41" spans="1:4" x14ac:dyDescent="0.25">
      <c r="A41" t="s">
        <v>119</v>
      </c>
      <c r="C41" s="12" t="s">
        <v>283</v>
      </c>
      <c r="D41" s="12" t="s">
        <v>254</v>
      </c>
    </row>
    <row r="42" spans="1:4" x14ac:dyDescent="0.25">
      <c r="A42" t="s">
        <v>138</v>
      </c>
      <c r="C42" s="12" t="s">
        <v>284</v>
      </c>
      <c r="D42" s="12" t="s">
        <v>252</v>
      </c>
    </row>
    <row r="43" spans="1:4" x14ac:dyDescent="0.25">
      <c r="A43" t="s">
        <v>153</v>
      </c>
      <c r="C43" s="12" t="s">
        <v>285</v>
      </c>
      <c r="D43" s="12" t="s">
        <v>234</v>
      </c>
    </row>
    <row r="44" spans="1:4" x14ac:dyDescent="0.25">
      <c r="A44" t="s">
        <v>156</v>
      </c>
      <c r="C44" s="12" t="s">
        <v>286</v>
      </c>
      <c r="D44" s="12" t="s">
        <v>2193</v>
      </c>
    </row>
    <row r="45" spans="1:4" x14ac:dyDescent="0.25">
      <c r="A45" t="s">
        <v>206</v>
      </c>
      <c r="C45" s="12" t="s">
        <v>287</v>
      </c>
      <c r="D45" s="12" t="s">
        <v>2193</v>
      </c>
    </row>
    <row r="46" spans="1:4" x14ac:dyDescent="0.25">
      <c r="A46" t="s">
        <v>77</v>
      </c>
      <c r="C46" s="12" t="s">
        <v>288</v>
      </c>
      <c r="D46" s="12" t="s">
        <v>246</v>
      </c>
    </row>
    <row r="47" spans="1:4" x14ac:dyDescent="0.25">
      <c r="A47" t="s">
        <v>98</v>
      </c>
      <c r="C47" s="12" t="s">
        <v>289</v>
      </c>
      <c r="D47" s="12" t="s">
        <v>1592</v>
      </c>
    </row>
    <row r="48" spans="1:4" x14ac:dyDescent="0.25">
      <c r="A48" t="s">
        <v>157</v>
      </c>
      <c r="C48" s="12" t="s">
        <v>290</v>
      </c>
      <c r="D48" s="12" t="s">
        <v>291</v>
      </c>
    </row>
    <row r="49" spans="1:4" x14ac:dyDescent="0.25">
      <c r="A49" t="s">
        <v>135</v>
      </c>
      <c r="C49" s="12" t="s">
        <v>292</v>
      </c>
      <c r="D49" s="12" t="s">
        <v>234</v>
      </c>
    </row>
    <row r="50" spans="1:4" x14ac:dyDescent="0.25">
      <c r="A50" t="s">
        <v>152</v>
      </c>
      <c r="C50" s="13" t="s">
        <v>293</v>
      </c>
      <c r="D50" s="12" t="s">
        <v>241</v>
      </c>
    </row>
    <row r="51" spans="1:4" x14ac:dyDescent="0.25">
      <c r="A51" t="s">
        <v>227</v>
      </c>
      <c r="C51" s="12" t="s">
        <v>294</v>
      </c>
      <c r="D51" s="12" t="s">
        <v>244</v>
      </c>
    </row>
    <row r="52" spans="1:4" x14ac:dyDescent="0.25">
      <c r="A52" t="s">
        <v>205</v>
      </c>
      <c r="C52" s="12" t="s">
        <v>295</v>
      </c>
      <c r="D52" s="12" t="s">
        <v>252</v>
      </c>
    </row>
    <row r="53" spans="1:4" x14ac:dyDescent="0.25">
      <c r="A53" t="s">
        <v>146</v>
      </c>
      <c r="C53" s="12" t="s">
        <v>296</v>
      </c>
      <c r="D53" s="12" t="s">
        <v>249</v>
      </c>
    </row>
    <row r="54" spans="1:4" x14ac:dyDescent="0.25">
      <c r="A54" t="s">
        <v>202</v>
      </c>
      <c r="C54" s="12" t="s">
        <v>297</v>
      </c>
      <c r="D54" s="12" t="s">
        <v>252</v>
      </c>
    </row>
    <row r="55" spans="1:4" x14ac:dyDescent="0.25">
      <c r="A55" t="s">
        <v>147</v>
      </c>
      <c r="C55" s="12" t="s">
        <v>298</v>
      </c>
      <c r="D55" s="12" t="s">
        <v>252</v>
      </c>
    </row>
    <row r="56" spans="1:4" x14ac:dyDescent="0.25">
      <c r="A56" t="s">
        <v>76</v>
      </c>
      <c r="C56" s="12" t="s">
        <v>299</v>
      </c>
      <c r="D56" s="12" t="s">
        <v>234</v>
      </c>
    </row>
    <row r="57" spans="1:4" x14ac:dyDescent="0.25">
      <c r="A57" t="s">
        <v>82</v>
      </c>
      <c r="C57" s="12" t="s">
        <v>300</v>
      </c>
      <c r="D57" s="12" t="s">
        <v>246</v>
      </c>
    </row>
    <row r="58" spans="1:4" x14ac:dyDescent="0.25">
      <c r="C58" s="12" t="s">
        <v>301</v>
      </c>
      <c r="D58" s="12" t="s">
        <v>291</v>
      </c>
    </row>
    <row r="59" spans="1:4" x14ac:dyDescent="0.25">
      <c r="C59" s="12" t="s">
        <v>302</v>
      </c>
      <c r="D59" s="12" t="s">
        <v>1592</v>
      </c>
    </row>
    <row r="60" spans="1:4" x14ac:dyDescent="0.25">
      <c r="C60" s="12" t="s">
        <v>303</v>
      </c>
      <c r="D60" s="12" t="s">
        <v>244</v>
      </c>
    </row>
    <row r="61" spans="1:4" x14ac:dyDescent="0.25">
      <c r="C61" s="12" t="s">
        <v>304</v>
      </c>
      <c r="D61" s="12" t="s">
        <v>1592</v>
      </c>
    </row>
    <row r="62" spans="1:4" x14ac:dyDescent="0.25">
      <c r="C62" s="12" t="s">
        <v>305</v>
      </c>
      <c r="D62" s="12" t="s">
        <v>234</v>
      </c>
    </row>
    <row r="63" spans="1:4" x14ac:dyDescent="0.25">
      <c r="C63" s="12" t="s">
        <v>306</v>
      </c>
      <c r="D63" s="12" t="s">
        <v>259</v>
      </c>
    </row>
    <row r="64" spans="1:4" x14ac:dyDescent="0.25">
      <c r="C64" s="12" t="s">
        <v>307</v>
      </c>
      <c r="D64" s="12" t="s">
        <v>1592</v>
      </c>
    </row>
    <row r="65" spans="3:4" x14ac:dyDescent="0.25">
      <c r="C65" s="12" t="s">
        <v>308</v>
      </c>
      <c r="D65" s="12" t="s">
        <v>309</v>
      </c>
    </row>
    <row r="66" spans="3:4" x14ac:dyDescent="0.25">
      <c r="C66" s="12" t="s">
        <v>310</v>
      </c>
      <c r="D66" s="12" t="s">
        <v>234</v>
      </c>
    </row>
    <row r="67" spans="3:4" x14ac:dyDescent="0.25">
      <c r="C67" s="12" t="s">
        <v>311</v>
      </c>
      <c r="D67" s="12" t="s">
        <v>312</v>
      </c>
    </row>
    <row r="68" spans="3:4" x14ac:dyDescent="0.25">
      <c r="C68" s="12" t="s">
        <v>313</v>
      </c>
      <c r="D68" s="12" t="s">
        <v>236</v>
      </c>
    </row>
    <row r="69" spans="3:4" x14ac:dyDescent="0.25">
      <c r="C69" s="12" t="s">
        <v>314</v>
      </c>
      <c r="D69" s="12" t="s">
        <v>1592</v>
      </c>
    </row>
    <row r="70" spans="3:4" x14ac:dyDescent="0.25">
      <c r="C70" s="12" t="s">
        <v>315</v>
      </c>
      <c r="D70" s="12" t="s">
        <v>246</v>
      </c>
    </row>
    <row r="71" spans="3:4" x14ac:dyDescent="0.25">
      <c r="C71" s="12" t="s">
        <v>316</v>
      </c>
      <c r="D71" s="12" t="s">
        <v>249</v>
      </c>
    </row>
    <row r="72" spans="3:4" x14ac:dyDescent="0.25">
      <c r="C72" s="12" t="s">
        <v>317</v>
      </c>
      <c r="D72" s="12" t="s">
        <v>318</v>
      </c>
    </row>
    <row r="73" spans="3:4" x14ac:dyDescent="0.25">
      <c r="C73" s="13" t="s">
        <v>319</v>
      </c>
      <c r="D73" s="12" t="s">
        <v>241</v>
      </c>
    </row>
    <row r="74" spans="3:4" x14ac:dyDescent="0.25">
      <c r="C74" s="12" t="s">
        <v>320</v>
      </c>
      <c r="D74" s="12" t="s">
        <v>249</v>
      </c>
    </row>
    <row r="75" spans="3:4" x14ac:dyDescent="0.25">
      <c r="C75" s="12" t="s">
        <v>321</v>
      </c>
      <c r="D75" s="12" t="s">
        <v>249</v>
      </c>
    </row>
    <row r="76" spans="3:4" x14ac:dyDescent="0.25">
      <c r="C76" s="12" t="s">
        <v>322</v>
      </c>
      <c r="D76" s="12" t="s">
        <v>259</v>
      </c>
    </row>
    <row r="77" spans="3:4" x14ac:dyDescent="0.25">
      <c r="C77" s="12" t="s">
        <v>323</v>
      </c>
      <c r="D77" s="12" t="s">
        <v>246</v>
      </c>
    </row>
    <row r="78" spans="3:4" x14ac:dyDescent="0.25">
      <c r="C78" s="12" t="s">
        <v>324</v>
      </c>
      <c r="D78" s="12" t="s">
        <v>236</v>
      </c>
    </row>
    <row r="79" spans="3:4" x14ac:dyDescent="0.25">
      <c r="C79" s="12" t="s">
        <v>325</v>
      </c>
      <c r="D79" s="12" t="s">
        <v>249</v>
      </c>
    </row>
    <row r="80" spans="3:4" x14ac:dyDescent="0.25">
      <c r="C80" s="12" t="s">
        <v>326</v>
      </c>
      <c r="D80" s="12" t="s">
        <v>246</v>
      </c>
    </row>
    <row r="81" spans="3:4" x14ac:dyDescent="0.25">
      <c r="C81" s="12" t="s">
        <v>327</v>
      </c>
      <c r="D81" s="12" t="s">
        <v>234</v>
      </c>
    </row>
    <row r="82" spans="3:4" x14ac:dyDescent="0.25">
      <c r="C82" s="12" t="s">
        <v>328</v>
      </c>
      <c r="D82" s="12" t="s">
        <v>234</v>
      </c>
    </row>
    <row r="83" spans="3:4" x14ac:dyDescent="0.25">
      <c r="C83" s="12" t="s">
        <v>329</v>
      </c>
      <c r="D83" s="12" t="s">
        <v>246</v>
      </c>
    </row>
    <row r="84" spans="3:4" x14ac:dyDescent="0.25">
      <c r="C84" s="12" t="s">
        <v>330</v>
      </c>
      <c r="D84" s="12" t="s">
        <v>241</v>
      </c>
    </row>
    <row r="85" spans="3:4" x14ac:dyDescent="0.25">
      <c r="C85" s="12" t="s">
        <v>331</v>
      </c>
      <c r="D85" s="12" t="s">
        <v>238</v>
      </c>
    </row>
    <row r="86" spans="3:4" x14ac:dyDescent="0.25">
      <c r="C86" s="12" t="s">
        <v>332</v>
      </c>
      <c r="D86" s="12" t="s">
        <v>2193</v>
      </c>
    </row>
    <row r="87" spans="3:4" x14ac:dyDescent="0.25">
      <c r="C87" s="12" t="s">
        <v>333</v>
      </c>
      <c r="D87" s="12" t="s">
        <v>234</v>
      </c>
    </row>
    <row r="88" spans="3:4" x14ac:dyDescent="0.25">
      <c r="C88" s="12" t="s">
        <v>334</v>
      </c>
      <c r="D88" s="12" t="s">
        <v>252</v>
      </c>
    </row>
    <row r="89" spans="3:4" x14ac:dyDescent="0.25">
      <c r="C89" s="12" t="s">
        <v>335</v>
      </c>
      <c r="D89" s="12" t="s">
        <v>234</v>
      </c>
    </row>
    <row r="90" spans="3:4" x14ac:dyDescent="0.25">
      <c r="C90" s="12" t="s">
        <v>336</v>
      </c>
      <c r="D90" s="12" t="s">
        <v>249</v>
      </c>
    </row>
    <row r="91" spans="3:4" x14ac:dyDescent="0.25">
      <c r="C91" s="12" t="s">
        <v>337</v>
      </c>
      <c r="D91" s="12" t="s">
        <v>291</v>
      </c>
    </row>
    <row r="92" spans="3:4" x14ac:dyDescent="0.25">
      <c r="C92" s="12" t="s">
        <v>338</v>
      </c>
      <c r="D92" s="12" t="s">
        <v>246</v>
      </c>
    </row>
    <row r="93" spans="3:4" x14ac:dyDescent="0.25">
      <c r="C93" s="12" t="s">
        <v>339</v>
      </c>
      <c r="D93" s="12" t="s">
        <v>244</v>
      </c>
    </row>
    <row r="94" spans="3:4" x14ac:dyDescent="0.25">
      <c r="C94" s="12" t="s">
        <v>340</v>
      </c>
      <c r="D94" s="12" t="s">
        <v>246</v>
      </c>
    </row>
    <row r="95" spans="3:4" x14ac:dyDescent="0.25">
      <c r="C95" s="12" t="s">
        <v>341</v>
      </c>
      <c r="D95" s="12" t="s">
        <v>249</v>
      </c>
    </row>
    <row r="96" spans="3:4" x14ac:dyDescent="0.25">
      <c r="C96" s="12" t="s">
        <v>342</v>
      </c>
      <c r="D96" s="12" t="s">
        <v>234</v>
      </c>
    </row>
    <row r="97" spans="3:4" x14ac:dyDescent="0.25">
      <c r="C97" s="12" t="s">
        <v>343</v>
      </c>
      <c r="D97" s="12" t="s">
        <v>249</v>
      </c>
    </row>
    <row r="98" spans="3:4" x14ac:dyDescent="0.25">
      <c r="C98" s="12" t="s">
        <v>344</v>
      </c>
      <c r="D98" s="12" t="s">
        <v>259</v>
      </c>
    </row>
    <row r="99" spans="3:4" x14ac:dyDescent="0.25">
      <c r="C99" s="12" t="s">
        <v>345</v>
      </c>
      <c r="D99" s="12" t="s">
        <v>318</v>
      </c>
    </row>
    <row r="100" spans="3:4" x14ac:dyDescent="0.25">
      <c r="C100" s="12" t="s">
        <v>346</v>
      </c>
      <c r="D100" s="12" t="s">
        <v>252</v>
      </c>
    </row>
    <row r="101" spans="3:4" x14ac:dyDescent="0.25">
      <c r="C101" s="12" t="s">
        <v>347</v>
      </c>
      <c r="D101" s="12" t="s">
        <v>249</v>
      </c>
    </row>
    <row r="102" spans="3:4" x14ac:dyDescent="0.25">
      <c r="C102" s="12" t="s">
        <v>348</v>
      </c>
      <c r="D102" s="12" t="s">
        <v>236</v>
      </c>
    </row>
    <row r="103" spans="3:4" x14ac:dyDescent="0.25">
      <c r="C103" s="12" t="s">
        <v>349</v>
      </c>
      <c r="D103" s="12" t="s">
        <v>259</v>
      </c>
    </row>
    <row r="104" spans="3:4" ht="30" x14ac:dyDescent="0.25">
      <c r="C104" s="12" t="s">
        <v>350</v>
      </c>
      <c r="D104" s="12" t="s">
        <v>351</v>
      </c>
    </row>
    <row r="105" spans="3:4" ht="30" x14ac:dyDescent="0.25">
      <c r="C105" s="12" t="s">
        <v>352</v>
      </c>
      <c r="D105" s="12" t="s">
        <v>351</v>
      </c>
    </row>
    <row r="106" spans="3:4" x14ac:dyDescent="0.25">
      <c r="C106" s="12" t="s">
        <v>353</v>
      </c>
      <c r="D106" s="12" t="s">
        <v>236</v>
      </c>
    </row>
    <row r="107" spans="3:4" x14ac:dyDescent="0.25">
      <c r="C107" s="12" t="s">
        <v>354</v>
      </c>
      <c r="D107" s="12" t="s">
        <v>238</v>
      </c>
    </row>
    <row r="108" spans="3:4" x14ac:dyDescent="0.25">
      <c r="C108" s="12" t="s">
        <v>355</v>
      </c>
      <c r="D108" s="12" t="s">
        <v>244</v>
      </c>
    </row>
    <row r="109" spans="3:4" x14ac:dyDescent="0.25">
      <c r="C109" s="12" t="s">
        <v>356</v>
      </c>
      <c r="D109" s="12" t="s">
        <v>241</v>
      </c>
    </row>
    <row r="110" spans="3:4" x14ac:dyDescent="0.25">
      <c r="C110" s="12" t="s">
        <v>357</v>
      </c>
      <c r="D110" s="12" t="s">
        <v>236</v>
      </c>
    </row>
    <row r="111" spans="3:4" x14ac:dyDescent="0.25">
      <c r="C111" s="12" t="s">
        <v>358</v>
      </c>
      <c r="D111" s="12" t="s">
        <v>252</v>
      </c>
    </row>
    <row r="112" spans="3:4" x14ac:dyDescent="0.25">
      <c r="C112" s="12" t="s">
        <v>359</v>
      </c>
      <c r="D112" s="12" t="s">
        <v>291</v>
      </c>
    </row>
    <row r="113" spans="3:4" x14ac:dyDescent="0.25">
      <c r="C113" s="12" t="s">
        <v>360</v>
      </c>
      <c r="D113" s="12" t="s">
        <v>244</v>
      </c>
    </row>
    <row r="114" spans="3:4" x14ac:dyDescent="0.25">
      <c r="C114" s="12" t="s">
        <v>361</v>
      </c>
      <c r="D114" s="12" t="s">
        <v>234</v>
      </c>
    </row>
    <row r="115" spans="3:4" x14ac:dyDescent="0.25">
      <c r="C115" s="12" t="s">
        <v>362</v>
      </c>
      <c r="D115" s="12" t="s">
        <v>234</v>
      </c>
    </row>
    <row r="116" spans="3:4" x14ac:dyDescent="0.25">
      <c r="C116" s="12" t="s">
        <v>363</v>
      </c>
      <c r="D116" s="12" t="s">
        <v>249</v>
      </c>
    </row>
    <row r="117" spans="3:4" x14ac:dyDescent="0.25">
      <c r="C117" s="12" t="s">
        <v>364</v>
      </c>
      <c r="D117" s="12" t="s">
        <v>1592</v>
      </c>
    </row>
    <row r="118" spans="3:4" x14ac:dyDescent="0.25">
      <c r="C118" s="12" t="s">
        <v>365</v>
      </c>
      <c r="D118" s="12" t="s">
        <v>249</v>
      </c>
    </row>
    <row r="119" spans="3:4" x14ac:dyDescent="0.25">
      <c r="C119" s="12" t="s">
        <v>366</v>
      </c>
      <c r="D119" s="12" t="s">
        <v>244</v>
      </c>
    </row>
    <row r="120" spans="3:4" x14ac:dyDescent="0.25">
      <c r="C120" s="12" t="s">
        <v>367</v>
      </c>
      <c r="D120" s="12" t="s">
        <v>234</v>
      </c>
    </row>
    <row r="121" spans="3:4" x14ac:dyDescent="0.25">
      <c r="C121" s="12" t="s">
        <v>368</v>
      </c>
      <c r="D121" s="12" t="s">
        <v>234</v>
      </c>
    </row>
    <row r="122" spans="3:4" x14ac:dyDescent="0.25">
      <c r="C122" s="12" t="s">
        <v>369</v>
      </c>
      <c r="D122" s="12" t="s">
        <v>1592</v>
      </c>
    </row>
    <row r="123" spans="3:4" x14ac:dyDescent="0.25">
      <c r="C123" s="12" t="s">
        <v>370</v>
      </c>
      <c r="D123" s="12" t="s">
        <v>252</v>
      </c>
    </row>
    <row r="124" spans="3:4" x14ac:dyDescent="0.25">
      <c r="C124" s="12" t="s">
        <v>371</v>
      </c>
      <c r="D124" s="12" t="s">
        <v>234</v>
      </c>
    </row>
    <row r="125" spans="3:4" x14ac:dyDescent="0.25">
      <c r="C125" s="12" t="s">
        <v>372</v>
      </c>
      <c r="D125" s="12" t="s">
        <v>249</v>
      </c>
    </row>
    <row r="126" spans="3:4" x14ac:dyDescent="0.25">
      <c r="C126" s="12" t="s">
        <v>373</v>
      </c>
      <c r="D126" s="12" t="s">
        <v>252</v>
      </c>
    </row>
    <row r="127" spans="3:4" x14ac:dyDescent="0.25">
      <c r="C127" s="12" t="s">
        <v>374</v>
      </c>
      <c r="D127" s="12" t="s">
        <v>236</v>
      </c>
    </row>
    <row r="128" spans="3:4" x14ac:dyDescent="0.25">
      <c r="C128" s="12" t="s">
        <v>375</v>
      </c>
      <c r="D128" s="12" t="s">
        <v>234</v>
      </c>
    </row>
    <row r="129" spans="3:4" x14ac:dyDescent="0.25">
      <c r="C129" s="12" t="s">
        <v>376</v>
      </c>
      <c r="D129" s="12" t="s">
        <v>246</v>
      </c>
    </row>
    <row r="130" spans="3:4" x14ac:dyDescent="0.25">
      <c r="C130" s="12" t="s">
        <v>377</v>
      </c>
      <c r="D130" s="12" t="s">
        <v>234</v>
      </c>
    </row>
    <row r="131" spans="3:4" x14ac:dyDescent="0.25">
      <c r="C131" s="12" t="s">
        <v>378</v>
      </c>
      <c r="D131" s="12" t="s">
        <v>246</v>
      </c>
    </row>
    <row r="132" spans="3:4" x14ac:dyDescent="0.25">
      <c r="C132" s="12" t="s">
        <v>379</v>
      </c>
      <c r="D132" s="12" t="s">
        <v>252</v>
      </c>
    </row>
    <row r="133" spans="3:4" x14ac:dyDescent="0.25">
      <c r="C133" s="12" t="s">
        <v>380</v>
      </c>
      <c r="D133" s="12" t="s">
        <v>254</v>
      </c>
    </row>
    <row r="134" spans="3:4" x14ac:dyDescent="0.25">
      <c r="C134" s="12" t="s">
        <v>381</v>
      </c>
      <c r="D134" s="12" t="s">
        <v>241</v>
      </c>
    </row>
    <row r="135" spans="3:4" x14ac:dyDescent="0.25">
      <c r="C135" s="12" t="s">
        <v>382</v>
      </c>
      <c r="D135" s="12" t="s">
        <v>383</v>
      </c>
    </row>
    <row r="136" spans="3:4" x14ac:dyDescent="0.25">
      <c r="C136" s="12" t="s">
        <v>384</v>
      </c>
      <c r="D136" s="12" t="s">
        <v>252</v>
      </c>
    </row>
    <row r="137" spans="3:4" x14ac:dyDescent="0.25">
      <c r="C137" s="12" t="s">
        <v>385</v>
      </c>
      <c r="D137" s="12" t="s">
        <v>234</v>
      </c>
    </row>
    <row r="138" spans="3:4" x14ac:dyDescent="0.25">
      <c r="C138" s="12" t="s">
        <v>386</v>
      </c>
      <c r="D138" s="12" t="s">
        <v>254</v>
      </c>
    </row>
    <row r="139" spans="3:4" x14ac:dyDescent="0.25">
      <c r="C139" s="12" t="s">
        <v>387</v>
      </c>
      <c r="D139" s="12" t="s">
        <v>234</v>
      </c>
    </row>
    <row r="140" spans="3:4" x14ac:dyDescent="0.25">
      <c r="C140" s="12" t="s">
        <v>388</v>
      </c>
      <c r="D140" s="12" t="s">
        <v>249</v>
      </c>
    </row>
    <row r="141" spans="3:4" x14ac:dyDescent="0.25">
      <c r="C141" s="12" t="s">
        <v>389</v>
      </c>
      <c r="D141" s="12" t="s">
        <v>246</v>
      </c>
    </row>
    <row r="142" spans="3:4" x14ac:dyDescent="0.25">
      <c r="C142" s="12" t="s">
        <v>390</v>
      </c>
      <c r="D142" s="12" t="s">
        <v>246</v>
      </c>
    </row>
    <row r="143" spans="3:4" x14ac:dyDescent="0.25">
      <c r="C143" s="12" t="s">
        <v>391</v>
      </c>
      <c r="D143" s="12" t="s">
        <v>246</v>
      </c>
    </row>
    <row r="144" spans="3:4" x14ac:dyDescent="0.25">
      <c r="C144" s="12" t="s">
        <v>392</v>
      </c>
      <c r="D144" s="12" t="s">
        <v>234</v>
      </c>
    </row>
    <row r="145" spans="3:4" x14ac:dyDescent="0.25">
      <c r="C145" s="12" t="s">
        <v>393</v>
      </c>
      <c r="D145" s="12" t="s">
        <v>249</v>
      </c>
    </row>
    <row r="146" spans="3:4" x14ac:dyDescent="0.25">
      <c r="C146" s="12" t="s">
        <v>394</v>
      </c>
      <c r="D146" s="12" t="s">
        <v>244</v>
      </c>
    </row>
    <row r="147" spans="3:4" x14ac:dyDescent="0.25">
      <c r="C147" s="12" t="s">
        <v>395</v>
      </c>
      <c r="D147" s="12" t="s">
        <v>234</v>
      </c>
    </row>
    <row r="148" spans="3:4" x14ac:dyDescent="0.25">
      <c r="C148" s="12" t="s">
        <v>396</v>
      </c>
      <c r="D148" s="12" t="s">
        <v>249</v>
      </c>
    </row>
    <row r="149" spans="3:4" x14ac:dyDescent="0.25">
      <c r="C149" s="12" t="s">
        <v>397</v>
      </c>
      <c r="D149" s="12" t="s">
        <v>244</v>
      </c>
    </row>
    <row r="150" spans="3:4" x14ac:dyDescent="0.25">
      <c r="C150" s="12" t="s">
        <v>398</v>
      </c>
      <c r="D150" s="12" t="s">
        <v>249</v>
      </c>
    </row>
    <row r="151" spans="3:4" x14ac:dyDescent="0.25">
      <c r="C151" s="12" t="s">
        <v>399</v>
      </c>
      <c r="D151" s="12" t="s">
        <v>249</v>
      </c>
    </row>
    <row r="152" spans="3:4" x14ac:dyDescent="0.25">
      <c r="C152" s="12" t="s">
        <v>400</v>
      </c>
      <c r="D152" s="12" t="s">
        <v>241</v>
      </c>
    </row>
    <row r="153" spans="3:4" x14ac:dyDescent="0.25">
      <c r="C153" s="12" t="s">
        <v>401</v>
      </c>
      <c r="D153" s="12" t="s">
        <v>291</v>
      </c>
    </row>
    <row r="154" spans="3:4" x14ac:dyDescent="0.25">
      <c r="C154" s="12" t="s">
        <v>402</v>
      </c>
      <c r="D154" s="12" t="s">
        <v>1592</v>
      </c>
    </row>
    <row r="155" spans="3:4" x14ac:dyDescent="0.25">
      <c r="C155" s="12" t="s">
        <v>403</v>
      </c>
      <c r="D155" s="12" t="s">
        <v>234</v>
      </c>
    </row>
    <row r="156" spans="3:4" x14ac:dyDescent="0.25">
      <c r="C156" s="12" t="s">
        <v>404</v>
      </c>
      <c r="D156" s="12" t="s">
        <v>234</v>
      </c>
    </row>
    <row r="157" spans="3:4" x14ac:dyDescent="0.25">
      <c r="C157" s="12" t="s">
        <v>405</v>
      </c>
      <c r="D157" s="12" t="s">
        <v>259</v>
      </c>
    </row>
    <row r="158" spans="3:4" x14ac:dyDescent="0.25">
      <c r="C158" s="12" t="s">
        <v>406</v>
      </c>
      <c r="D158" s="12" t="s">
        <v>234</v>
      </c>
    </row>
    <row r="159" spans="3:4" x14ac:dyDescent="0.25">
      <c r="C159" s="12" t="s">
        <v>407</v>
      </c>
      <c r="D159" s="12" t="s">
        <v>238</v>
      </c>
    </row>
    <row r="160" spans="3:4" x14ac:dyDescent="0.25">
      <c r="C160" s="12" t="s">
        <v>408</v>
      </c>
      <c r="D160" s="12" t="s">
        <v>252</v>
      </c>
    </row>
    <row r="161" spans="3:4" x14ac:dyDescent="0.25">
      <c r="C161" s="12" t="s">
        <v>409</v>
      </c>
      <c r="D161" s="12" t="s">
        <v>291</v>
      </c>
    </row>
    <row r="162" spans="3:4" x14ac:dyDescent="0.25">
      <c r="C162" s="12" t="s">
        <v>410</v>
      </c>
      <c r="D162" s="12" t="s">
        <v>252</v>
      </c>
    </row>
    <row r="163" spans="3:4" x14ac:dyDescent="0.25">
      <c r="C163" s="12" t="s">
        <v>411</v>
      </c>
      <c r="D163" s="12" t="s">
        <v>249</v>
      </c>
    </row>
    <row r="164" spans="3:4" x14ac:dyDescent="0.25">
      <c r="C164" s="12" t="s">
        <v>412</v>
      </c>
      <c r="D164" s="12" t="s">
        <v>249</v>
      </c>
    </row>
    <row r="165" spans="3:4" x14ac:dyDescent="0.25">
      <c r="C165" s="12" t="s">
        <v>413</v>
      </c>
      <c r="D165" s="12" t="s">
        <v>234</v>
      </c>
    </row>
    <row r="166" spans="3:4" x14ac:dyDescent="0.25">
      <c r="C166" s="12" t="s">
        <v>414</v>
      </c>
      <c r="D166" s="12" t="s">
        <v>252</v>
      </c>
    </row>
    <row r="167" spans="3:4" x14ac:dyDescent="0.25">
      <c r="C167" s="12" t="s">
        <v>415</v>
      </c>
      <c r="D167" s="12" t="s">
        <v>236</v>
      </c>
    </row>
    <row r="168" spans="3:4" x14ac:dyDescent="0.25">
      <c r="C168" s="12" t="s">
        <v>416</v>
      </c>
      <c r="D168" s="12" t="s">
        <v>246</v>
      </c>
    </row>
    <row r="169" spans="3:4" x14ac:dyDescent="0.25">
      <c r="C169" s="12" t="s">
        <v>417</v>
      </c>
      <c r="D169" s="12" t="s">
        <v>252</v>
      </c>
    </row>
    <row r="170" spans="3:4" x14ac:dyDescent="0.25">
      <c r="C170" s="12" t="s">
        <v>418</v>
      </c>
      <c r="D170" s="12" t="s">
        <v>234</v>
      </c>
    </row>
    <row r="171" spans="3:4" x14ac:dyDescent="0.25">
      <c r="C171" s="12" t="s">
        <v>419</v>
      </c>
      <c r="D171" s="12" t="s">
        <v>259</v>
      </c>
    </row>
    <row r="172" spans="3:4" x14ac:dyDescent="0.25">
      <c r="C172" s="14" t="s">
        <v>420</v>
      </c>
      <c r="D172" s="12" t="s">
        <v>246</v>
      </c>
    </row>
    <row r="173" spans="3:4" x14ac:dyDescent="0.25">
      <c r="C173" s="14" t="s">
        <v>421</v>
      </c>
      <c r="D173" s="12" t="s">
        <v>252</v>
      </c>
    </row>
    <row r="174" spans="3:4" x14ac:dyDescent="0.25">
      <c r="C174" s="15" t="s">
        <v>422</v>
      </c>
      <c r="D174" s="12" t="s">
        <v>259</v>
      </c>
    </row>
    <row r="175" spans="3:4" x14ac:dyDescent="0.25">
      <c r="C175" s="15" t="s">
        <v>423</v>
      </c>
      <c r="D175" s="12" t="s">
        <v>236</v>
      </c>
    </row>
    <row r="176" spans="3:4" x14ac:dyDescent="0.25">
      <c r="C176" s="15" t="s">
        <v>424</v>
      </c>
      <c r="D176" s="12" t="s">
        <v>234</v>
      </c>
    </row>
    <row r="177" spans="3:4" x14ac:dyDescent="0.25">
      <c r="C177" s="15" t="s">
        <v>425</v>
      </c>
      <c r="D177" s="12" t="s">
        <v>234</v>
      </c>
    </row>
    <row r="178" spans="3:4" x14ac:dyDescent="0.25">
      <c r="C178" s="15" t="s">
        <v>426</v>
      </c>
      <c r="D178" s="15" t="s">
        <v>246</v>
      </c>
    </row>
    <row r="179" spans="3:4" x14ac:dyDescent="0.25">
      <c r="C179" s="15" t="s">
        <v>427</v>
      </c>
      <c r="D179" s="12" t="s">
        <v>234</v>
      </c>
    </row>
    <row r="180" spans="3:4" x14ac:dyDescent="0.25">
      <c r="C180" s="15" t="s">
        <v>428</v>
      </c>
      <c r="D180" s="12" t="s">
        <v>291</v>
      </c>
    </row>
    <row r="181" spans="3:4" x14ac:dyDescent="0.25">
      <c r="C181" s="15" t="s">
        <v>429</v>
      </c>
      <c r="D181" s="12" t="s">
        <v>234</v>
      </c>
    </row>
    <row r="182" spans="3:4" x14ac:dyDescent="0.25">
      <c r="C182" s="15" t="s">
        <v>430</v>
      </c>
      <c r="D182" s="15" t="s">
        <v>252</v>
      </c>
    </row>
    <row r="183" spans="3:4" x14ac:dyDescent="0.25">
      <c r="C183" s="15" t="s">
        <v>432</v>
      </c>
      <c r="D183" s="12" t="s">
        <v>234</v>
      </c>
    </row>
    <row r="184" spans="3:4" x14ac:dyDescent="0.25">
      <c r="C184" s="15" t="s">
        <v>446</v>
      </c>
      <c r="D184" s="12" t="s">
        <v>252</v>
      </c>
    </row>
    <row r="185" spans="3:4" x14ac:dyDescent="0.25">
      <c r="C185" s="15" t="s">
        <v>447</v>
      </c>
      <c r="D185" s="15" t="s">
        <v>246</v>
      </c>
    </row>
    <row r="186" spans="3:4" x14ac:dyDescent="0.25">
      <c r="C186" s="15" t="s">
        <v>528</v>
      </c>
      <c r="D186" s="15" t="s">
        <v>529</v>
      </c>
    </row>
    <row r="187" spans="3:4" x14ac:dyDescent="0.25">
      <c r="C187" s="15" t="s">
        <v>530</v>
      </c>
      <c r="D187" s="15" t="s">
        <v>529</v>
      </c>
    </row>
    <row r="188" spans="3:4" x14ac:dyDescent="0.25">
      <c r="C188" s="15" t="s">
        <v>533</v>
      </c>
      <c r="D188" s="15" t="s">
        <v>529</v>
      </c>
    </row>
    <row r="189" spans="3:4" x14ac:dyDescent="0.25">
      <c r="C189" s="15" t="s">
        <v>534</v>
      </c>
      <c r="D189" s="15" t="s">
        <v>246</v>
      </c>
    </row>
    <row r="190" spans="3:4" x14ac:dyDescent="0.25">
      <c r="C190" s="15" t="s">
        <v>535</v>
      </c>
      <c r="D190" s="15" t="s">
        <v>246</v>
      </c>
    </row>
    <row r="191" spans="3:4" x14ac:dyDescent="0.25">
      <c r="C191" s="15" t="s">
        <v>536</v>
      </c>
      <c r="D191" s="15" t="s">
        <v>529</v>
      </c>
    </row>
    <row r="192" spans="3:4" x14ac:dyDescent="0.25">
      <c r="C192" s="15" t="s">
        <v>537</v>
      </c>
      <c r="D192" s="15" t="s">
        <v>246</v>
      </c>
    </row>
    <row r="193" spans="3:4" x14ac:dyDescent="0.25">
      <c r="C193" s="15" t="s">
        <v>539</v>
      </c>
      <c r="D193" s="15" t="s">
        <v>246</v>
      </c>
    </row>
    <row r="194" spans="3:4" x14ac:dyDescent="0.25">
      <c r="C194" s="15" t="s">
        <v>563</v>
      </c>
      <c r="D194" s="15" t="s">
        <v>1592</v>
      </c>
    </row>
    <row r="195" spans="3:4" x14ac:dyDescent="0.25">
      <c r="C195" s="15" t="s">
        <v>564</v>
      </c>
      <c r="D195" s="15" t="s">
        <v>529</v>
      </c>
    </row>
    <row r="196" spans="3:4" x14ac:dyDescent="0.25">
      <c r="C196" s="15" t="s">
        <v>565</v>
      </c>
      <c r="D196" s="15" t="s">
        <v>1592</v>
      </c>
    </row>
    <row r="197" spans="3:4" x14ac:dyDescent="0.25">
      <c r="C197" s="15" t="s">
        <v>566</v>
      </c>
      <c r="D197" s="15" t="s">
        <v>246</v>
      </c>
    </row>
    <row r="198" spans="3:4" x14ac:dyDescent="0.25">
      <c r="C198" s="15" t="s">
        <v>567</v>
      </c>
      <c r="D198" s="15" t="s">
        <v>236</v>
      </c>
    </row>
    <row r="199" spans="3:4" x14ac:dyDescent="0.25">
      <c r="C199" s="15" t="s">
        <v>1587</v>
      </c>
      <c r="D199" s="15" t="s">
        <v>252</v>
      </c>
    </row>
    <row r="200" spans="3:4" x14ac:dyDescent="0.25">
      <c r="C200" s="15" t="s">
        <v>1588</v>
      </c>
      <c r="D200" s="15" t="s">
        <v>1592</v>
      </c>
    </row>
    <row r="201" spans="3:4" x14ac:dyDescent="0.25">
      <c r="C201" s="15" t="s">
        <v>1589</v>
      </c>
      <c r="D201" s="12" t="s">
        <v>234</v>
      </c>
    </row>
    <row r="202" spans="3:4" x14ac:dyDescent="0.25">
      <c r="C202" s="15" t="s">
        <v>1590</v>
      </c>
      <c r="D202" s="15" t="s">
        <v>1591</v>
      </c>
    </row>
    <row r="203" spans="3:4" x14ac:dyDescent="0.25">
      <c r="C203" s="15" t="s">
        <v>1593</v>
      </c>
      <c r="D203" s="15" t="s">
        <v>1592</v>
      </c>
    </row>
    <row r="204" spans="3:4" x14ac:dyDescent="0.25">
      <c r="C204" s="15" t="s">
        <v>1594</v>
      </c>
      <c r="D204" s="15" t="s">
        <v>252</v>
      </c>
    </row>
    <row r="205" spans="3:4" x14ac:dyDescent="0.25">
      <c r="C205" s="15" t="s">
        <v>1596</v>
      </c>
      <c r="D205" s="15" t="s">
        <v>529</v>
      </c>
    </row>
    <row r="206" spans="3:4" x14ac:dyDescent="0.25">
      <c r="C206" s="15" t="s">
        <v>1597</v>
      </c>
      <c r="D206" s="15" t="s">
        <v>1591</v>
      </c>
    </row>
    <row r="207" spans="3:4" x14ac:dyDescent="0.25">
      <c r="C207" s="15" t="s">
        <v>1599</v>
      </c>
      <c r="D207" s="15" t="s">
        <v>252</v>
      </c>
    </row>
    <row r="208" spans="3:4" x14ac:dyDescent="0.25">
      <c r="C208" s="15" t="s">
        <v>1600</v>
      </c>
      <c r="D208" s="15" t="s">
        <v>1601</v>
      </c>
    </row>
    <row r="209" spans="3:4" x14ac:dyDescent="0.25">
      <c r="C209" s="15" t="s">
        <v>1603</v>
      </c>
      <c r="D209" s="15" t="s">
        <v>1604</v>
      </c>
    </row>
    <row r="210" spans="3:4" x14ac:dyDescent="0.25">
      <c r="C210" s="15" t="s">
        <v>1605</v>
      </c>
      <c r="D210" s="15" t="s">
        <v>249</v>
      </c>
    </row>
    <row r="211" spans="3:4" x14ac:dyDescent="0.25">
      <c r="C211" s="15" t="s">
        <v>1606</v>
      </c>
      <c r="D211" s="12" t="s">
        <v>234</v>
      </c>
    </row>
    <row r="212" spans="3:4" x14ac:dyDescent="0.25">
      <c r="C212" s="15" t="s">
        <v>1607</v>
      </c>
      <c r="D212" s="12" t="s">
        <v>234</v>
      </c>
    </row>
    <row r="213" spans="3:4" x14ac:dyDescent="0.25">
      <c r="C213" s="15" t="s">
        <v>1608</v>
      </c>
      <c r="D213" s="15" t="s">
        <v>1592</v>
      </c>
    </row>
    <row r="214" spans="3:4" x14ac:dyDescent="0.25">
      <c r="C214" s="15" t="s">
        <v>1609</v>
      </c>
      <c r="D214" s="15" t="s">
        <v>246</v>
      </c>
    </row>
    <row r="215" spans="3:4" x14ac:dyDescent="0.25">
      <c r="C215" s="15" t="s">
        <v>1610</v>
      </c>
      <c r="D215" s="15" t="s">
        <v>252</v>
      </c>
    </row>
    <row r="216" spans="3:4" x14ac:dyDescent="0.25">
      <c r="C216" s="15" t="s">
        <v>1611</v>
      </c>
      <c r="D216" s="12" t="s">
        <v>234</v>
      </c>
    </row>
  </sheetData>
  <autoFilter ref="C1:D216" xr:uid="{00000000-0009-0000-0000-000007000000}"/>
  <conditionalFormatting sqref="C1:D65534">
    <cfRule type="expression" dxfId="0" priority="1" stopIfTrue="1">
      <formula>(#REF!="OK")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Donnees</vt:lpstr>
      <vt:lpstr>Impression</vt:lpstr>
      <vt:lpstr>Historique des devis</vt:lpstr>
      <vt:lpstr>Effectif contrat</vt:lpstr>
      <vt:lpstr>effectif par contrat</vt:lpstr>
      <vt:lpstr>Article_famille</vt:lpstr>
      <vt:lpstr>Copier commandes wix</vt:lpstr>
      <vt:lpstr>Référence matériel</vt:lpstr>
      <vt:lpstr>Impression!Zone_d_impression</vt:lpstr>
    </vt:vector>
  </TitlesOfParts>
  <Company>VINCI Energies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LAMIAUD Guillaume</dc:creator>
  <cp:lastModifiedBy>Administrator</cp:lastModifiedBy>
  <cp:lastPrinted>2018-10-23T05:28:12Z</cp:lastPrinted>
  <dcterms:created xsi:type="dcterms:W3CDTF">2015-04-29T09:20:21Z</dcterms:created>
  <dcterms:modified xsi:type="dcterms:W3CDTF">2018-12-07T09:28:04Z</dcterms:modified>
</cp:coreProperties>
</file>