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EO10052064\Downloads\"/>
    </mc:Choice>
  </mc:AlternateContent>
  <xr:revisionPtr revIDLastSave="0" documentId="10_ncr:100000_{0896B519-1BBA-4EA5-86D7-785F744E86DB}" xr6:coauthVersionLast="31" xr6:coauthVersionMax="31" xr10:uidLastSave="{00000000-0000-0000-0000-000000000000}"/>
  <bookViews>
    <workbookView xWindow="0" yWindow="0" windowWidth="20730" windowHeight="11610" activeTab="1" xr2:uid="{00000000-000D-0000-FFFF-FFFF00000000}"/>
  </bookViews>
  <sheets>
    <sheet name="Mode d'emploi" sheetId="3" r:id="rId1"/>
    <sheet name="Data" sheetId="1" r:id="rId2"/>
    <sheet name="Saisie" sheetId="4" r:id="rId3"/>
  </sheets>
  <definedNames>
    <definedName name="_xlnm.Print_Area" localSheetId="0">'Mode d''emploi'!$A$1:$G$16</definedName>
  </definedNames>
  <calcPr calcId="17901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4" i="1" l="1"/>
  <c r="AV15" i="1"/>
  <c r="AV16" i="1"/>
  <c r="AV13" i="1"/>
  <c r="AU14" i="1"/>
  <c r="AU15" i="1"/>
  <c r="AU16" i="1"/>
  <c r="AU13" i="1"/>
  <c r="AT14" i="1"/>
  <c r="AT15" i="1"/>
  <c r="AT16" i="1"/>
  <c r="AT13" i="1"/>
  <c r="AS15" i="1"/>
  <c r="AS16" i="1"/>
  <c r="AR14" i="1"/>
  <c r="AR15" i="1"/>
  <c r="AR16" i="1"/>
  <c r="AR13" i="1"/>
  <c r="AQ14" i="1"/>
  <c r="AS14" i="1" s="1"/>
  <c r="AQ15" i="1"/>
  <c r="AQ16" i="1"/>
  <c r="AN14" i="1"/>
  <c r="AN15" i="1"/>
  <c r="AN16" i="1"/>
  <c r="AN13" i="1"/>
  <c r="AK14" i="1"/>
  <c r="AK15" i="1"/>
  <c r="AK16" i="1"/>
  <c r="AK13" i="1"/>
  <c r="K15" i="4"/>
  <c r="K16" i="4"/>
  <c r="K13" i="4"/>
  <c r="J14" i="4"/>
  <c r="M14" i="4" s="1"/>
  <c r="AL14" i="1" s="1"/>
  <c r="J15" i="4"/>
  <c r="M15" i="4" s="1"/>
  <c r="AL15" i="1" s="1"/>
  <c r="J16" i="4"/>
  <c r="M16" i="4" s="1"/>
  <c r="AL16" i="1" s="1"/>
  <c r="J13" i="4"/>
  <c r="M13" i="4" s="1"/>
  <c r="AL13" i="1" s="1"/>
  <c r="I14" i="4"/>
  <c r="I15" i="4"/>
  <c r="I16" i="4"/>
  <c r="I13" i="4"/>
  <c r="H14" i="4"/>
  <c r="H15" i="4"/>
  <c r="H16" i="4"/>
  <c r="H13" i="4"/>
  <c r="AP14" i="1" l="1"/>
  <c r="AP13" i="1"/>
  <c r="Q13" i="4" s="1"/>
  <c r="AP16" i="1"/>
  <c r="AP15" i="1"/>
  <c r="AM16" i="1"/>
  <c r="N16" i="4" s="1"/>
  <c r="AM15" i="1"/>
  <c r="N15" i="4" s="1"/>
  <c r="AM14" i="1"/>
  <c r="N14" i="4" s="1"/>
  <c r="AM13" i="1"/>
  <c r="N13" i="4" s="1"/>
  <c r="AW15" i="1" l="1"/>
  <c r="R15" i="4" s="1"/>
  <c r="Q15" i="4"/>
  <c r="AW16" i="1"/>
  <c r="R16" i="4" s="1"/>
  <c r="Q16" i="4"/>
  <c r="AW14" i="1"/>
  <c r="R14" i="4" s="1"/>
  <c r="Q14" i="4"/>
  <c r="AQ13" i="1"/>
  <c r="AS13" i="1" s="1"/>
  <c r="AW13" i="1" s="1"/>
  <c r="R13" i="4" s="1"/>
  <c r="AI14" i="1" l="1"/>
  <c r="K14" i="4" s="1"/>
  <c r="AI15" i="1"/>
  <c r="AI16" i="1"/>
  <c r="AI13" i="1"/>
  <c r="AE14" i="1"/>
  <c r="W14" i="1"/>
  <c r="Y14" i="1" s="1"/>
  <c r="AB14" i="1" s="1"/>
  <c r="W15" i="1"/>
  <c r="Y15" i="1" s="1"/>
  <c r="AB15" i="1" s="1"/>
  <c r="W16" i="1"/>
  <c r="Y16" i="1" s="1"/>
  <c r="AB16" i="1" s="1"/>
  <c r="W13" i="1"/>
  <c r="Y13" i="1" s="1"/>
  <c r="AB13" i="1" s="1"/>
  <c r="AC13" i="1" s="1"/>
  <c r="AE13" i="1" s="1"/>
  <c r="X4" i="4" l="1"/>
  <c r="X3" i="4"/>
  <c r="AX4" i="1"/>
  <c r="S4" i="4"/>
  <c r="S3" i="4"/>
  <c r="P4" i="4"/>
  <c r="P3" i="4"/>
  <c r="G5" i="4"/>
  <c r="L5" i="4"/>
  <c r="L3" i="4"/>
  <c r="L4" i="4" s="1"/>
  <c r="L6" i="4" s="1"/>
  <c r="G3" i="4"/>
  <c r="G4" i="4" s="1"/>
  <c r="G6" i="4" l="1"/>
  <c r="Y5" i="4"/>
  <c r="M5" i="4"/>
  <c r="H5" i="4"/>
  <c r="BD4" i="1" l="1"/>
  <c r="BD3" i="1"/>
  <c r="AX3" i="1"/>
  <c r="AU4" i="1"/>
  <c r="AU3" i="1"/>
  <c r="AQ3" i="1"/>
  <c r="AQ4" i="1" s="1"/>
  <c r="AL3" i="1"/>
  <c r="AL4" i="1" s="1"/>
  <c r="AR5" i="1" l="1"/>
  <c r="BE5" i="1"/>
  <c r="AQ6" i="1"/>
  <c r="AL6" i="1"/>
  <c r="AM5" i="1" l="1"/>
</calcChain>
</file>

<file path=xl/sharedStrings.xml><?xml version="1.0" encoding="utf-8"?>
<sst xmlns="http://schemas.openxmlformats.org/spreadsheetml/2006/main" count="245" uniqueCount="120">
  <si>
    <t>Structure Organisationnelle</t>
  </si>
  <si>
    <t>RRH</t>
  </si>
  <si>
    <t>Manager</t>
  </si>
  <si>
    <t>Domaine</t>
  </si>
  <si>
    <t>Société</t>
  </si>
  <si>
    <t>Etablissement</t>
  </si>
  <si>
    <t>Département</t>
  </si>
  <si>
    <t>Service</t>
  </si>
  <si>
    <t>Données individuelles</t>
  </si>
  <si>
    <t>Matricule</t>
  </si>
  <si>
    <t>Nom</t>
  </si>
  <si>
    <t>Prénom</t>
  </si>
  <si>
    <t>Sexe</t>
  </si>
  <si>
    <t>Age</t>
  </si>
  <si>
    <t>Date d'entrée Groupe</t>
  </si>
  <si>
    <t>Libellé Poste</t>
  </si>
  <si>
    <t>Libellé Emploi Type</t>
  </si>
  <si>
    <t>Type de contrat</t>
  </si>
  <si>
    <t>Statut</t>
  </si>
  <si>
    <t>Taux de rémunération</t>
  </si>
  <si>
    <t>Ancienneté</t>
  </si>
  <si>
    <t>Base</t>
  </si>
  <si>
    <t>Taux</t>
  </si>
  <si>
    <t>Montant</t>
  </si>
  <si>
    <t>Prime de reprise d'ancienneté</t>
  </si>
  <si>
    <t>Prime Vacances ou autre prime annuelle</t>
  </si>
  <si>
    <t>AG (en %)</t>
  </si>
  <si>
    <t>AI (en %)</t>
  </si>
  <si>
    <t>Motif</t>
  </si>
  <si>
    <t>Salaire brut de base contractuel 2015</t>
  </si>
  <si>
    <t>Salaire brut de base contractuel 2016</t>
  </si>
  <si>
    <t>Salaire brut de base contractuel 2017</t>
  </si>
  <si>
    <t>Augmentation 2016 
(AI + AG)</t>
  </si>
  <si>
    <t>Augmentation 2017
(AI + AG)</t>
  </si>
  <si>
    <t>Augmentation 2018
(AI + AG)</t>
  </si>
  <si>
    <t>Salaire brut de base contractuel 2018</t>
  </si>
  <si>
    <t>Prime compensatrice</t>
  </si>
  <si>
    <t>Salaire fixe annuel contractuel</t>
  </si>
  <si>
    <t>Rémunération actuelle 2018</t>
  </si>
  <si>
    <t>AG (en €)</t>
  </si>
  <si>
    <t>AI (en €)</t>
  </si>
  <si>
    <t>Nouveau salaire de base contractuel 2019</t>
  </si>
  <si>
    <t>Manager Fonctionnel</t>
  </si>
  <si>
    <t>Bonus Annuel Cible</t>
  </si>
  <si>
    <t>Taux d'atteinte 2018 (versé 2019)</t>
  </si>
  <si>
    <t>Bonus 2018 à payer (versé 2019)</t>
  </si>
  <si>
    <t>Prime exceptionnelle</t>
  </si>
  <si>
    <t>Nouvelle Rémunération 2019 - AG / AI</t>
  </si>
  <si>
    <t>Historique de Rémunération 2015 - 2017</t>
  </si>
  <si>
    <t>Prime d'Objectif 2018 (VERSEMENT 2019)</t>
  </si>
  <si>
    <t>Nouveau Bonus Annuel Cible</t>
  </si>
  <si>
    <t>Grade</t>
  </si>
  <si>
    <t>Evolution Bonus 2019</t>
  </si>
  <si>
    <t>TOTAL ANNUEL THEORIQUE 2018</t>
  </si>
  <si>
    <t>TOTAL ANNUEL THEORIQUE 2019</t>
  </si>
  <si>
    <t>Variation 2018 - 2019</t>
  </si>
  <si>
    <t>TOTAL CASH ANNUEL (ETP)</t>
  </si>
  <si>
    <t>Augmentations salariales individuelles</t>
  </si>
  <si>
    <t>Primes Exceptionnelles</t>
  </si>
  <si>
    <t>Bonus annuel</t>
  </si>
  <si>
    <t>Masse salariale :</t>
  </si>
  <si>
    <t>Total :</t>
  </si>
  <si>
    <t>Nbr de pers :</t>
  </si>
  <si>
    <t>Taux d'atteinte moyen :</t>
  </si>
  <si>
    <t>Total Augmentation :</t>
  </si>
  <si>
    <t>Solde :</t>
  </si>
  <si>
    <t>Augmentations générales</t>
  </si>
  <si>
    <t>Impact Total Cash Annuel</t>
  </si>
  <si>
    <t>TOTAL Annuel 2018 :</t>
  </si>
  <si>
    <t>TOTAL Annuel 2019 :</t>
  </si>
  <si>
    <t>Variation :</t>
  </si>
  <si>
    <t>Positionnement salaire
(Benchmark Interne par intitulé de poste)</t>
  </si>
  <si>
    <t>Augmentations et primes à verser</t>
  </si>
  <si>
    <t>Budget Augmentations (AG) annuelles :</t>
  </si>
  <si>
    <t>Budget Augmentations (AI) annuelles :</t>
  </si>
  <si>
    <t>AAAA</t>
  </si>
  <si>
    <t>DDD</t>
  </si>
  <si>
    <t>Joel</t>
  </si>
  <si>
    <t>DA</t>
  </si>
  <si>
    <t>DB</t>
  </si>
  <si>
    <t>PA</t>
  </si>
  <si>
    <t>PB</t>
  </si>
  <si>
    <t>Camembert</t>
  </si>
  <si>
    <t>Jus d'orange</t>
  </si>
  <si>
    <t>Pates</t>
  </si>
  <si>
    <t>Biscuits</t>
  </si>
  <si>
    <t>001</t>
  </si>
  <si>
    <t>004</t>
  </si>
  <si>
    <t>007</t>
  </si>
  <si>
    <t>009</t>
  </si>
  <si>
    <t>Maurice</t>
  </si>
  <si>
    <t>Leon</t>
  </si>
  <si>
    <t>Yvette</t>
  </si>
  <si>
    <t>Robert</t>
  </si>
  <si>
    <t>Dupoint</t>
  </si>
  <si>
    <t>Durand</t>
  </si>
  <si>
    <t>Martin</t>
  </si>
  <si>
    <t>Lemer</t>
  </si>
  <si>
    <t>S</t>
  </si>
  <si>
    <t>Création des fichiers à destination des DR et RAG</t>
  </si>
  <si>
    <r>
      <t xml:space="preserve">Enregistrer ce fichier 'Matrice source' dans le dossier souhaité </t>
    </r>
    <r>
      <rPr>
        <sz val="10"/>
        <color theme="1" tint="0.499984740745262"/>
        <rFont val="Calibri"/>
        <family val="2"/>
        <scheme val="minor"/>
      </rPr>
      <t>(les fichiers y seront crées).</t>
    </r>
  </si>
  <si>
    <t>Ne pas renommer les onglets.</t>
  </si>
  <si>
    <t>Si des modifictions sont faites dans l'onglet "Data", enregistrer à nouveau le fichier avant de lancer le découpage afin qu'elles soient prises en compte.</t>
  </si>
  <si>
    <t>Les données sont découpables par RRH et MANAGER
         &gt; Cliquer sur le bouton concerné dans l'onglet DATA</t>
  </si>
  <si>
    <t xml:space="preserve">Les matrices Excel se créent automatiquement. </t>
  </si>
  <si>
    <t>Dès l'apparition du message "Traitement terminé", vos tableaux sont disponibles dans le dossier dans lequel vous avez préalablement enregistré la "Matrice source".</t>
  </si>
  <si>
    <t>Création des fichiers par RRH ou par Manager</t>
  </si>
  <si>
    <t>Saisie</t>
  </si>
  <si>
    <t>M</t>
  </si>
  <si>
    <t>F</t>
  </si>
  <si>
    <t>Chanteur</t>
  </si>
  <si>
    <t>Coiffeur</t>
  </si>
  <si>
    <t>Star</t>
  </si>
  <si>
    <t>Ecrivain</t>
  </si>
  <si>
    <t>Artiste</t>
  </si>
  <si>
    <t>CDI</t>
  </si>
  <si>
    <t>CDD</t>
  </si>
  <si>
    <t>Cadre</t>
  </si>
  <si>
    <t>Employé</t>
  </si>
  <si>
    <t>Nombre de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</si>
</sst>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#,##0_ ;\-#,##0\ "/>
    <numFmt numFmtId="172" formatCode="_-* #,##0\ _€_-;\-* #,##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66669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indexed="9"/>
      <name val="Arial"/>
      <family val="2"/>
    </font>
    <font>
      <b/>
      <sz val="16"/>
      <color theme="0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sz val="10"/>
      <color theme="1" tint="0.49998474074526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6B5F97"/>
        <bgColor indexed="64"/>
      </patternFill>
    </fill>
    <fill>
      <patternFill patternType="solid">
        <fgColor rgb="FFA29BC0"/>
        <bgColor indexed="64"/>
      </patternFill>
    </fill>
    <fill>
      <patternFill patternType="solid">
        <fgColor rgb="FFB5AFC4"/>
        <bgColor indexed="64"/>
      </patternFill>
    </fill>
    <fill>
      <patternFill patternType="solid">
        <fgColor rgb="FFDCD8E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29BC0"/>
        <bgColor indexed="9"/>
      </patternFill>
    </fill>
  </fills>
  <borders count="3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ck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ck">
        <color theme="0" tint="-0.14993743705557422"/>
      </top>
      <bottom style="thick">
        <color theme="0" tint="-0.14993743705557422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ck">
        <color theme="0" tint="-0.14993743705557422"/>
      </top>
      <bottom style="thin">
        <color theme="0" tint="-0.14996795556505021"/>
      </bottom>
      <diagonal/>
    </border>
    <border>
      <left style="thick">
        <color theme="0" tint="-0.14990691854609822"/>
      </left>
      <right style="thick">
        <color theme="0" tint="-0.14990691854609822"/>
      </right>
      <top style="thick">
        <color theme="0" tint="-0.14990691854609822"/>
      </top>
      <bottom style="thick">
        <color theme="0" tint="-0.149906918546098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ck">
        <color theme="0" tint="-0.1499374370555742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ck">
        <color theme="0" tint="-0.24994659260841701"/>
      </left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 style="thick">
        <color theme="0" tint="-0.24994659260841701"/>
      </right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5">
    <xf numFmtId="164" fontId="0" fillId="0" borderId="0"/>
    <xf numFmtId="164" fontId="2" fillId="0" borderId="0" applyNumberForma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8">
    <xf numFmtId="164" fontId="0" fillId="0" borderId="0" xfId="0"/>
    <xf numFmtId="164" fontId="2" fillId="3" borderId="1" xfId="0" applyFont="1" applyFill="1" applyBorder="1" applyAlignment="1">
      <alignment horizontal="center" vertical="center" wrapText="1"/>
    </xf>
    <xf numFmtId="164" fontId="2" fillId="0" borderId="1" xfId="0" applyFont="1" applyBorder="1" applyAlignment="1">
      <alignment horizontal="center" vertical="center"/>
    </xf>
    <xf numFmtId="164" fontId="2" fillId="0" borderId="1" xfId="0" applyFont="1" applyBorder="1" applyAlignment="1">
      <alignment horizontal="center" vertical="center" wrapText="1"/>
    </xf>
    <xf numFmtId="164" fontId="2" fillId="5" borderId="1" xfId="0" applyFont="1" applyFill="1" applyBorder="1" applyAlignment="1">
      <alignment horizontal="center" vertical="center"/>
    </xf>
    <xf numFmtId="164" fontId="0" fillId="0" borderId="0" xfId="0" applyFont="1"/>
    <xf numFmtId="164" fontId="0" fillId="0" borderId="0" xfId="0" applyFont="1" applyAlignment="1">
      <alignment vertical="center"/>
    </xf>
    <xf numFmtId="164" fontId="4" fillId="0" borderId="0" xfId="0" applyFont="1"/>
    <xf numFmtId="164" fontId="4" fillId="6" borderId="4" xfId="0" applyFont="1" applyFill="1" applyBorder="1" applyAlignment="1" applyProtection="1">
      <alignment horizontal="center" vertical="center"/>
    </xf>
    <xf numFmtId="164" fontId="5" fillId="6" borderId="17" xfId="0" applyFont="1" applyFill="1" applyBorder="1" applyAlignment="1" applyProtection="1"/>
    <xf numFmtId="164" fontId="4" fillId="6" borderId="4" xfId="0" applyFont="1" applyFill="1" applyBorder="1" applyAlignment="1" applyProtection="1">
      <alignment horizontal="right" vertical="center"/>
    </xf>
    <xf numFmtId="164" fontId="4" fillId="6" borderId="19" xfId="0" applyFont="1" applyFill="1" applyBorder="1" applyAlignment="1" applyProtection="1">
      <alignment horizontal="right" vertical="center"/>
    </xf>
    <xf numFmtId="164" fontId="4" fillId="6" borderId="4" xfId="0" applyFont="1" applyFill="1" applyBorder="1" applyProtection="1"/>
    <xf numFmtId="164" fontId="4" fillId="6" borderId="3" xfId="0" applyFont="1" applyFill="1" applyBorder="1" applyAlignment="1" applyProtection="1">
      <alignment horizontal="right" vertical="center"/>
    </xf>
    <xf numFmtId="164" fontId="4" fillId="6" borderId="4" xfId="0" applyFont="1" applyFill="1" applyBorder="1" applyAlignment="1" applyProtection="1">
      <alignment vertical="center"/>
    </xf>
    <xf numFmtId="164" fontId="4" fillId="6" borderId="21" xfId="0" applyFont="1" applyFill="1" applyBorder="1" applyAlignment="1" applyProtection="1">
      <alignment horizontal="right"/>
    </xf>
    <xf numFmtId="164" fontId="4" fillId="6" borderId="21" xfId="0" applyFont="1" applyFill="1" applyBorder="1" applyAlignment="1" applyProtection="1">
      <alignment horizontal="left"/>
    </xf>
    <xf numFmtId="164" fontId="4" fillId="0" borderId="0" xfId="0" applyFont="1" applyAlignment="1">
      <alignment vertical="center"/>
    </xf>
    <xf numFmtId="164" fontId="5" fillId="6" borderId="16" xfId="0" applyFont="1" applyFill="1" applyBorder="1" applyAlignment="1" applyProtection="1">
      <alignment horizontal="center" vertical="center"/>
    </xf>
    <xf numFmtId="164" fontId="6" fillId="6" borderId="3" xfId="0" applyFont="1" applyFill="1" applyBorder="1" applyAlignment="1" applyProtection="1">
      <alignment vertical="center"/>
    </xf>
    <xf numFmtId="164" fontId="4" fillId="6" borderId="17" xfId="0" applyFont="1" applyFill="1" applyBorder="1" applyAlignment="1" applyProtection="1">
      <alignment horizontal="center" vertical="center"/>
    </xf>
    <xf numFmtId="164" fontId="5" fillId="6" borderId="17" xfId="0" applyFont="1" applyFill="1" applyBorder="1" applyAlignment="1" applyProtection="1">
      <alignment vertical="center"/>
    </xf>
    <xf numFmtId="164" fontId="4" fillId="6" borderId="16" xfId="0" applyFont="1" applyFill="1" applyBorder="1" applyAlignment="1" applyProtection="1">
      <alignment horizontal="center" vertical="center"/>
    </xf>
    <xf numFmtId="164" fontId="4" fillId="7" borderId="18" xfId="0" applyNumberFormat="1" applyFont="1" applyFill="1" applyBorder="1" applyAlignment="1" applyProtection="1">
      <alignment vertical="center"/>
    </xf>
    <xf numFmtId="164" fontId="3" fillId="7" borderId="20" xfId="0" applyNumberFormat="1" applyFont="1" applyFill="1" applyBorder="1" applyAlignment="1" applyProtection="1">
      <alignment vertical="center"/>
    </xf>
    <xf numFmtId="164" fontId="8" fillId="7" borderId="22" xfId="0" applyNumberFormat="1" applyFont="1" applyFill="1" applyBorder="1" applyAlignment="1" applyProtection="1">
      <alignment vertical="center"/>
    </xf>
    <xf numFmtId="165" fontId="4" fillId="7" borderId="18" xfId="0" applyNumberFormat="1" applyFont="1" applyFill="1" applyBorder="1" applyAlignment="1" applyProtection="1">
      <alignment vertical="center"/>
    </xf>
    <xf numFmtId="9" fontId="4" fillId="7" borderId="18" xfId="2" applyFont="1" applyFill="1" applyBorder="1" applyAlignment="1" applyProtection="1">
      <alignment vertical="center"/>
    </xf>
    <xf numFmtId="164" fontId="4" fillId="6" borderId="3" xfId="0" applyFont="1" applyFill="1" applyBorder="1" applyProtection="1"/>
    <xf numFmtId="164" fontId="4" fillId="6" borderId="3" xfId="0" applyFont="1" applyFill="1" applyBorder="1" applyAlignment="1" applyProtection="1">
      <alignment vertical="center"/>
    </xf>
    <xf numFmtId="164" fontId="4" fillId="6" borderId="24" xfId="0" applyFont="1" applyFill="1" applyBorder="1" applyAlignment="1" applyProtection="1">
      <alignment vertical="center"/>
    </xf>
    <xf numFmtId="10" fontId="7" fillId="11" borderId="23" xfId="2" applyNumberFormat="1" applyFont="1" applyFill="1" applyBorder="1" applyAlignment="1" applyProtection="1">
      <alignment horizontal="center" vertical="center"/>
    </xf>
    <xf numFmtId="164" fontId="8" fillId="6" borderId="17" xfId="0" applyFont="1" applyFill="1" applyBorder="1" applyAlignment="1" applyProtection="1">
      <alignment horizontal="center" vertical="center"/>
    </xf>
    <xf numFmtId="164" fontId="4" fillId="8" borderId="0" xfId="0" applyFont="1" applyFill="1" applyAlignment="1">
      <alignment vertical="center"/>
    </xf>
    <xf numFmtId="164" fontId="4" fillId="8" borderId="0" xfId="0" applyFont="1" applyFill="1"/>
    <xf numFmtId="164" fontId="0" fillId="0" borderId="1" xfId="0" applyFont="1" applyBorder="1"/>
    <xf numFmtId="9" fontId="0" fillId="0" borderId="1" xfId="0" applyNumberFormat="1" applyFont="1" applyBorder="1"/>
    <xf numFmtId="164" fontId="3" fillId="12" borderId="20" xfId="0" applyNumberFormat="1" applyFont="1" applyFill="1" applyBorder="1" applyAlignment="1" applyProtection="1">
      <alignment vertical="center"/>
    </xf>
    <xf numFmtId="49" fontId="0" fillId="0" borderId="1" xfId="0" applyNumberFormat="1" applyFont="1" applyBorder="1"/>
    <xf numFmtId="164" fontId="2" fillId="0" borderId="1" xfId="0" applyFont="1" applyBorder="1" applyAlignment="1">
      <alignment horizontal="center" vertical="center" wrapText="1"/>
    </xf>
    <xf numFmtId="164" fontId="2" fillId="4" borderId="1" xfId="0" applyFont="1" applyFill="1" applyBorder="1" applyAlignment="1">
      <alignment horizontal="center" vertical="center"/>
    </xf>
    <xf numFmtId="164" fontId="2" fillId="2" borderId="1" xfId="0" applyFont="1" applyFill="1" applyBorder="1" applyAlignment="1">
      <alignment horizontal="center" vertical="center" wrapText="1"/>
    </xf>
    <xf numFmtId="164" fontId="2" fillId="10" borderId="1" xfId="0" applyFont="1" applyFill="1" applyBorder="1" applyAlignment="1">
      <alignment horizontal="center" vertical="center" wrapText="1"/>
    </xf>
    <xf numFmtId="164" fontId="2" fillId="2" borderId="1" xfId="0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164" fontId="2" fillId="5" borderId="8" xfId="0" applyFont="1" applyFill="1" applyBorder="1" applyAlignment="1">
      <alignment horizontal="center" vertical="center" wrapText="1"/>
    </xf>
    <xf numFmtId="164" fontId="2" fillId="5" borderId="1" xfId="0" applyFont="1" applyFill="1" applyBorder="1" applyAlignment="1">
      <alignment horizontal="center" vertical="center" wrapText="1"/>
    </xf>
    <xf numFmtId="164" fontId="2" fillId="10" borderId="1" xfId="0" applyFont="1" applyFill="1" applyBorder="1" applyAlignment="1">
      <alignment horizontal="center" vertical="center"/>
    </xf>
    <xf numFmtId="164" fontId="2" fillId="4" borderId="1" xfId="0" applyFont="1" applyFill="1" applyBorder="1" applyAlignment="1">
      <alignment horizontal="center" vertical="center" wrapText="1"/>
    </xf>
    <xf numFmtId="164" fontId="2" fillId="4" borderId="1" xfId="0" applyFont="1" applyFill="1" applyBorder="1" applyAlignment="1">
      <alignment horizontal="center"/>
    </xf>
    <xf numFmtId="164" fontId="2" fillId="4" borderId="1" xfId="0" applyFont="1" applyFill="1" applyBorder="1" applyAlignment="1">
      <alignment horizontal="center" vertical="center"/>
    </xf>
    <xf numFmtId="164" fontId="2" fillId="5" borderId="14" xfId="0" applyFont="1" applyFill="1" applyBorder="1" applyAlignment="1">
      <alignment horizontal="center" vertical="center" wrapText="1"/>
    </xf>
    <xf numFmtId="164" fontId="2" fillId="5" borderId="15" xfId="0" applyFont="1" applyFill="1" applyBorder="1" applyAlignment="1">
      <alignment horizontal="center" vertical="center" wrapText="1"/>
    </xf>
    <xf numFmtId="164" fontId="2" fillId="9" borderId="14" xfId="0" applyFont="1" applyFill="1" applyBorder="1" applyAlignment="1">
      <alignment horizontal="center" vertical="center" wrapText="1"/>
    </xf>
    <xf numFmtId="164" fontId="2" fillId="9" borderId="15" xfId="0" applyFont="1" applyFill="1" applyBorder="1" applyAlignment="1">
      <alignment horizontal="center" vertical="center" wrapText="1"/>
    </xf>
    <xf numFmtId="164" fontId="2" fillId="9" borderId="8" xfId="0" applyFont="1" applyFill="1" applyBorder="1" applyAlignment="1">
      <alignment horizontal="center" vertical="center" wrapText="1"/>
    </xf>
    <xf numFmtId="164" fontId="2" fillId="4" borderId="7" xfId="0" applyFont="1" applyFill="1" applyBorder="1" applyAlignment="1">
      <alignment horizontal="center" vertical="center"/>
    </xf>
    <xf numFmtId="164" fontId="2" fillId="5" borderId="7" xfId="0" applyFont="1" applyFill="1" applyBorder="1" applyAlignment="1">
      <alignment horizontal="center" vertical="center"/>
    </xf>
    <xf numFmtId="164" fontId="2" fillId="5" borderId="9" xfId="0" applyFont="1" applyFill="1" applyBorder="1" applyAlignment="1">
      <alignment horizontal="center" vertical="center"/>
    </xf>
    <xf numFmtId="164" fontId="2" fillId="5" borderId="2" xfId="0" applyFont="1" applyFill="1" applyBorder="1" applyAlignment="1">
      <alignment horizontal="center" vertical="center"/>
    </xf>
    <xf numFmtId="164" fontId="2" fillId="0" borderId="1" xfId="0" applyFont="1" applyBorder="1" applyAlignment="1">
      <alignment horizontal="center" vertical="center"/>
    </xf>
    <xf numFmtId="164" fontId="4" fillId="7" borderId="18" xfId="0" applyNumberFormat="1" applyFont="1" applyFill="1" applyBorder="1" applyAlignment="1" applyProtection="1">
      <alignment horizontal="center" vertical="center"/>
    </xf>
    <xf numFmtId="164" fontId="4" fillId="7" borderId="25" xfId="0" applyNumberFormat="1" applyFont="1" applyFill="1" applyBorder="1" applyAlignment="1" applyProtection="1">
      <alignment horizontal="center" vertical="center"/>
    </xf>
    <xf numFmtId="164" fontId="2" fillId="12" borderId="6" xfId="0" applyFont="1" applyFill="1" applyBorder="1" applyAlignment="1">
      <alignment horizontal="center" vertical="center"/>
    </xf>
    <xf numFmtId="164" fontId="2" fillId="5" borderId="10" xfId="0" applyFont="1" applyFill="1" applyBorder="1" applyAlignment="1">
      <alignment horizontal="center" vertical="center"/>
    </xf>
    <xf numFmtId="164" fontId="2" fillId="5" borderId="11" xfId="0" applyFont="1" applyFill="1" applyBorder="1" applyAlignment="1">
      <alignment horizontal="center" vertical="center"/>
    </xf>
    <xf numFmtId="164" fontId="2" fillId="5" borderId="12" xfId="0" applyFont="1" applyFill="1" applyBorder="1" applyAlignment="1">
      <alignment horizontal="center" vertical="center"/>
    </xf>
    <xf numFmtId="164" fontId="2" fillId="5" borderId="5" xfId="0" applyFont="1" applyFill="1" applyBorder="1" applyAlignment="1">
      <alignment horizontal="center" vertical="center"/>
    </xf>
    <xf numFmtId="164" fontId="2" fillId="5" borderId="6" xfId="0" applyFont="1" applyFill="1" applyBorder="1" applyAlignment="1">
      <alignment horizontal="center" vertical="center"/>
    </xf>
    <xf numFmtId="164" fontId="2" fillId="5" borderId="13" xfId="0" applyFont="1" applyFill="1" applyBorder="1" applyAlignment="1">
      <alignment horizontal="center" vertical="center"/>
    </xf>
    <xf numFmtId="164" fontId="2" fillId="0" borderId="1" xfId="0" applyFont="1" applyBorder="1" applyAlignment="1">
      <alignment horizontal="center" vertical="center" wrapText="1"/>
    </xf>
    <xf numFmtId="164" fontId="0" fillId="13" borderId="0" xfId="0" applyFill="1" applyBorder="1"/>
    <xf numFmtId="164" fontId="11" fillId="8" borderId="28" xfId="0" applyFont="1" applyFill="1" applyBorder="1" applyAlignment="1">
      <alignment horizontal="left" vertical="center" wrapText="1" indent="1"/>
    </xf>
    <xf numFmtId="164" fontId="11" fillId="8" borderId="29" xfId="0" applyFont="1" applyFill="1" applyBorder="1" applyAlignment="1">
      <alignment horizontal="left" vertical="center" wrapText="1" indent="1"/>
    </xf>
    <xf numFmtId="164" fontId="11" fillId="8" borderId="30" xfId="0" applyFont="1" applyFill="1" applyBorder="1" applyAlignment="1">
      <alignment horizontal="left" vertical="center" wrapText="1" indent="1"/>
    </xf>
    <xf numFmtId="0" fontId="10" fillId="13" borderId="0" xfId="0" applyNumberFormat="1" applyFont="1" applyFill="1" applyBorder="1" applyAlignment="1">
      <alignment horizontal="center" vertical="center" wrapText="1"/>
    </xf>
    <xf numFmtId="49" fontId="9" fillId="14" borderId="10" xfId="0" applyNumberFormat="1" applyFont="1" applyFill="1" applyBorder="1" applyAlignment="1">
      <alignment horizontal="center" vertical="center" wrapText="1"/>
    </xf>
    <xf numFmtId="49" fontId="9" fillId="14" borderId="11" xfId="0" applyNumberFormat="1" applyFont="1" applyFill="1" applyBorder="1" applyAlignment="1">
      <alignment horizontal="center" vertical="center" wrapText="1"/>
    </xf>
    <xf numFmtId="49" fontId="9" fillId="14" borderId="12" xfId="0" applyNumberFormat="1" applyFont="1" applyFill="1" applyBorder="1" applyAlignment="1">
      <alignment horizontal="center" vertical="center" wrapText="1"/>
    </xf>
    <xf numFmtId="49" fontId="9" fillId="14" borderId="26" xfId="0" applyNumberFormat="1" applyFont="1" applyFill="1" applyBorder="1" applyAlignment="1">
      <alignment horizontal="center" vertical="center" wrapText="1"/>
    </xf>
    <xf numFmtId="49" fontId="9" fillId="14" borderId="0" xfId="0" applyNumberFormat="1" applyFont="1" applyFill="1" applyBorder="1" applyAlignment="1">
      <alignment horizontal="center" vertical="center" wrapText="1"/>
    </xf>
    <xf numFmtId="49" fontId="9" fillId="14" borderId="27" xfId="0" applyNumberFormat="1" applyFont="1" applyFill="1" applyBorder="1" applyAlignment="1">
      <alignment horizontal="center" vertical="center" wrapText="1"/>
    </xf>
    <xf numFmtId="49" fontId="9" fillId="14" borderId="5" xfId="0" applyNumberFormat="1" applyFont="1" applyFill="1" applyBorder="1" applyAlignment="1">
      <alignment horizontal="center" vertical="center" wrapText="1"/>
    </xf>
    <xf numFmtId="49" fontId="9" fillId="14" borderId="6" xfId="0" applyNumberFormat="1" applyFont="1" applyFill="1" applyBorder="1" applyAlignment="1">
      <alignment horizontal="center" vertical="center" wrapText="1"/>
    </xf>
    <xf numFmtId="49" fontId="9" fillId="14" borderId="13" xfId="0" applyNumberFormat="1" applyFont="1" applyFill="1" applyBorder="1" applyAlignment="1">
      <alignment horizontal="center" vertical="center" wrapText="1"/>
    </xf>
    <xf numFmtId="164" fontId="4" fillId="6" borderId="31" xfId="0" applyFont="1" applyFill="1" applyBorder="1" applyAlignment="1" applyProtection="1">
      <alignment horizontal="center" vertical="center"/>
    </xf>
    <xf numFmtId="164" fontId="4" fillId="6" borderId="19" xfId="0" applyFont="1" applyFill="1" applyBorder="1" applyProtection="1"/>
    <xf numFmtId="164" fontId="4" fillId="6" borderId="0" xfId="0" applyFont="1" applyFill="1" applyBorder="1" applyProtection="1"/>
    <xf numFmtId="164" fontId="4" fillId="6" borderId="0" xfId="0" applyFont="1" applyFill="1" applyBorder="1" applyAlignment="1" applyProtection="1">
      <alignment vertical="center"/>
    </xf>
    <xf numFmtId="164" fontId="2" fillId="4" borderId="7" xfId="0" applyFont="1" applyFill="1" applyBorder="1" applyAlignment="1">
      <alignment horizontal="center" vertical="center" wrapText="1"/>
    </xf>
    <xf numFmtId="0" fontId="0" fillId="0" borderId="1" xfId="0" applyNumberFormat="1" applyFont="1" applyBorder="1"/>
    <xf numFmtId="14" fontId="0" fillId="0" borderId="1" xfId="0" applyNumberFormat="1" applyFont="1" applyBorder="1"/>
    <xf numFmtId="2" fontId="0" fillId="0" borderId="1" xfId="0" applyNumberFormat="1" applyFont="1" applyBorder="1"/>
    <xf numFmtId="10" fontId="0" fillId="0" borderId="1" xfId="2" applyNumberFormat="1" applyFont="1" applyBorder="1"/>
    <xf numFmtId="164" fontId="2" fillId="4" borderId="14" xfId="0" applyFont="1" applyFill="1" applyBorder="1" applyAlignment="1">
      <alignment horizontal="center" vertical="center" wrapText="1"/>
    </xf>
    <xf numFmtId="164" fontId="2" fillId="4" borderId="15" xfId="0" applyFont="1" applyFill="1" applyBorder="1" applyAlignment="1">
      <alignment horizontal="center" vertical="center" wrapText="1"/>
    </xf>
    <xf numFmtId="164" fontId="2" fillId="4" borderId="8" xfId="0" applyFont="1" applyFill="1" applyBorder="1" applyAlignment="1">
      <alignment horizontal="center" vertical="center" wrapText="1"/>
    </xf>
    <xf numFmtId="1" fontId="0" fillId="0" borderId="1" xfId="0" applyNumberFormat="1" applyFont="1" applyBorder="1"/>
    <xf numFmtId="43" fontId="0" fillId="0" borderId="1" xfId="3" applyFont="1" applyBorder="1"/>
    <xf numFmtId="172" fontId="0" fillId="0" borderId="1" xfId="3" applyNumberFormat="1" applyFont="1" applyBorder="1"/>
    <xf numFmtId="9" fontId="0" fillId="5" borderId="1" xfId="0" applyNumberFormat="1" applyFont="1" applyFill="1" applyBorder="1"/>
    <xf numFmtId="164" fontId="0" fillId="5" borderId="1" xfId="0" applyFont="1" applyFill="1" applyBorder="1"/>
    <xf numFmtId="0" fontId="0" fillId="0" borderId="0" xfId="4" applyNumberFormat="1" applyFont="1"/>
    <xf numFmtId="164" fontId="0" fillId="0" borderId="1" xfId="0" applyFont="1" applyFill="1" applyBorder="1"/>
    <xf numFmtId="164" fontId="0" fillId="0" borderId="0" xfId="0" applyFont="1" applyFill="1"/>
    <xf numFmtId="43" fontId="0" fillId="0" borderId="1" xfId="3" applyNumberFormat="1" applyFont="1" applyFill="1" applyBorder="1"/>
    <xf numFmtId="2" fontId="0" fillId="5" borderId="1" xfId="0" applyNumberFormat="1" applyFont="1" applyFill="1" applyBorder="1"/>
    <xf numFmtId="10" fontId="0" fillId="0" borderId="1" xfId="2" applyNumberFormat="1" applyFont="1" applyFill="1" applyBorder="1"/>
  </cellXfs>
  <cellStyles count="5">
    <cellStyle name="Milliers" xfId="3" builtinId="3"/>
    <cellStyle name="Monétaire" xfId="4" builtinId="4"/>
    <cellStyle name="NiveauColonne_1" xfId="1" builtinId="2" iLevel="0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DCD8E0"/>
      <color rgb="FFA29BC0"/>
      <color rgb="FFB5AFC4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694764</xdr:colOff>
      <xdr:row>2</xdr:row>
      <xdr:rowOff>11206</xdr:rowOff>
    </xdr:from>
    <xdr:to>
      <xdr:col>7</xdr:col>
      <xdr:colOff>179294</xdr:colOff>
      <xdr:row>4</xdr:row>
      <xdr:rowOff>302559</xdr:rowOff>
    </xdr:to>
    <xdr:sp macro="[0]!DécoupageRR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85A5A85-8C7F-4966-8F6C-3B7D25BDC1A9}"/>
            </a:ext>
          </a:extLst>
        </xdr:cNvPr>
        <xdr:cNvSpPr/>
      </xdr:nvSpPr>
      <xdr:spPr>
        <a:xfrm>
          <a:off x="2980764" y="481853"/>
          <a:ext cx="2532530" cy="918882"/>
        </a:xfrm>
        <a:prstGeom prst="roundRect">
          <a:avLst/>
        </a:prstGeom>
        <a:solidFill>
          <a:srgbClr val="A29BC0"/>
        </a:solidFill>
        <a:ln>
          <a:noFill/>
        </a:ln>
        <a:effectLst>
          <a:reflection blurRad="6350" stA="60000" endPos="19000" dist="127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olidFill>
                <a:schemeClr val="accent5">
                  <a:lumMod val="50000"/>
                </a:schemeClr>
              </a:solidFill>
              <a:latin typeface="MV Boli" panose="02000500030200090000" pitchFamily="2" charset="0"/>
              <a:cs typeface="MV Boli" panose="02000500030200090000" pitchFamily="2" charset="0"/>
            </a:rPr>
            <a:t>Découpage par RRH</a:t>
          </a:r>
        </a:p>
      </xdr:txBody>
    </xdr:sp>
    <xdr:clientData/>
  </xdr:twoCellAnchor>
  <xdr:twoCellAnchor>
    <xdr:from>
      <xdr:col>11</xdr:col>
      <xdr:colOff>0</xdr:colOff>
      <xdr:row>2</xdr:row>
      <xdr:rowOff>0</xdr:rowOff>
    </xdr:from>
    <xdr:to>
      <xdr:col>14</xdr:col>
      <xdr:colOff>246530</xdr:colOff>
      <xdr:row>4</xdr:row>
      <xdr:rowOff>291353</xdr:rowOff>
    </xdr:to>
    <xdr:sp macro="[0]!DécoupageManag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0A04536-04BE-4D61-B3B1-DA413D09A8F8}"/>
            </a:ext>
          </a:extLst>
        </xdr:cNvPr>
        <xdr:cNvSpPr/>
      </xdr:nvSpPr>
      <xdr:spPr>
        <a:xfrm>
          <a:off x="8382000" y="470647"/>
          <a:ext cx="2532530" cy="918882"/>
        </a:xfrm>
        <a:prstGeom prst="roundRect">
          <a:avLst/>
        </a:prstGeom>
        <a:solidFill>
          <a:srgbClr val="A29BC0"/>
        </a:solidFill>
        <a:ln>
          <a:noFill/>
        </a:ln>
        <a:effectLst>
          <a:reflection blurRad="6350" stA="60000" endPos="19000" dist="12700" dir="5400000" sy="-100000" algn="bl" rotWithShape="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i="0">
              <a:solidFill>
                <a:schemeClr val="accent5">
                  <a:lumMod val="50000"/>
                </a:schemeClr>
              </a:solidFill>
              <a:latin typeface="MV Boli" panose="02000500030200090000" pitchFamily="2" charset="0"/>
              <a:cs typeface="MV Boli" panose="02000500030200090000" pitchFamily="2" charset="0"/>
            </a:rPr>
            <a:t>Découpage par Manager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62D7C-7E9C-4716-9AA4-6D3361D22702}">
  <sheetPr codeName="Feuil3">
    <pageSetUpPr fitToPage="1"/>
  </sheetPr>
  <dimension ref="A1:M13"/>
  <sheetViews>
    <sheetView showGridLines="0" zoomScale="115" zoomScaleNormal="115" workbookViewId="0">
      <selection activeCell="I7" sqref="I7:M7"/>
    </sheetView>
  </sheetViews>
  <sheetFormatPr baseColWidth="10" defaultRowHeight="15" x14ac:dyDescent="0.25"/>
  <cols>
    <col min="1" max="6" width="15.7109375" customWidth="1"/>
    <col min="8" max="13" width="15.7109375" customWidth="1"/>
  </cols>
  <sheetData>
    <row r="1" spans="1:13" x14ac:dyDescent="0.25">
      <c r="A1" s="76" t="s">
        <v>106</v>
      </c>
      <c r="B1" s="77"/>
      <c r="C1" s="77"/>
      <c r="D1" s="77"/>
      <c r="E1" s="77"/>
      <c r="F1" s="78"/>
      <c r="H1" s="76" t="s">
        <v>107</v>
      </c>
      <c r="I1" s="77"/>
      <c r="J1" s="77"/>
      <c r="K1" s="77"/>
      <c r="L1" s="77"/>
      <c r="M1" s="78"/>
    </row>
    <row r="2" spans="1:13" x14ac:dyDescent="0.25">
      <c r="A2" s="79"/>
      <c r="B2" s="80"/>
      <c r="C2" s="80"/>
      <c r="D2" s="80"/>
      <c r="E2" s="80"/>
      <c r="F2" s="81"/>
      <c r="H2" s="79"/>
      <c r="I2" s="80"/>
      <c r="J2" s="80"/>
      <c r="K2" s="80"/>
      <c r="L2" s="80"/>
      <c r="M2" s="81"/>
    </row>
    <row r="3" spans="1:13" x14ac:dyDescent="0.25">
      <c r="A3" s="79"/>
      <c r="B3" s="80"/>
      <c r="C3" s="80"/>
      <c r="D3" s="80"/>
      <c r="E3" s="80"/>
      <c r="F3" s="81"/>
      <c r="H3" s="79"/>
      <c r="I3" s="80"/>
      <c r="J3" s="80"/>
      <c r="K3" s="80"/>
      <c r="L3" s="80"/>
      <c r="M3" s="81"/>
    </row>
    <row r="4" spans="1:13" x14ac:dyDescent="0.25">
      <c r="A4" s="82" t="s">
        <v>99</v>
      </c>
      <c r="B4" s="83"/>
      <c r="C4" s="83"/>
      <c r="D4" s="83"/>
      <c r="E4" s="83"/>
      <c r="F4" s="84"/>
      <c r="H4" s="82" t="s">
        <v>99</v>
      </c>
      <c r="I4" s="83"/>
      <c r="J4" s="83"/>
      <c r="K4" s="83"/>
      <c r="L4" s="83"/>
      <c r="M4" s="84"/>
    </row>
    <row r="5" spans="1:13" x14ac:dyDescent="0.25">
      <c r="A5" s="71"/>
      <c r="B5" s="71"/>
      <c r="C5" s="71"/>
      <c r="D5" s="71"/>
      <c r="E5" s="71"/>
      <c r="F5" s="71"/>
      <c r="H5" s="71"/>
      <c r="I5" s="71"/>
      <c r="J5" s="71"/>
      <c r="K5" s="71"/>
      <c r="L5" s="71"/>
      <c r="M5" s="71"/>
    </row>
    <row r="6" spans="1:13" ht="15.75" thickBot="1" x14ac:dyDescent="0.3">
      <c r="A6" s="71"/>
      <c r="B6" s="71"/>
      <c r="C6" s="71"/>
      <c r="D6" s="71"/>
      <c r="E6" s="71"/>
      <c r="F6" s="71"/>
      <c r="H6" s="71"/>
      <c r="I6" s="71"/>
      <c r="J6" s="71"/>
      <c r="K6" s="71"/>
      <c r="L6" s="71"/>
      <c r="M6" s="71"/>
    </row>
    <row r="7" spans="1:13" ht="39.75" customHeight="1" thickTop="1" thickBot="1" x14ac:dyDescent="0.3">
      <c r="A7" s="75">
        <v>1</v>
      </c>
      <c r="B7" s="72" t="s">
        <v>100</v>
      </c>
      <c r="C7" s="73"/>
      <c r="D7" s="73"/>
      <c r="E7" s="73"/>
      <c r="F7" s="74"/>
      <c r="H7" s="75">
        <v>1</v>
      </c>
      <c r="I7" s="72" t="s">
        <v>100</v>
      </c>
      <c r="J7" s="73"/>
      <c r="K7" s="73"/>
      <c r="L7" s="73"/>
      <c r="M7" s="74"/>
    </row>
    <row r="8" spans="1:13" ht="39.75" customHeight="1" thickTop="1" thickBot="1" x14ac:dyDescent="0.3">
      <c r="A8" s="75">
        <v>2</v>
      </c>
      <c r="B8" s="72" t="s">
        <v>101</v>
      </c>
      <c r="C8" s="73"/>
      <c r="D8" s="73"/>
      <c r="E8" s="73"/>
      <c r="F8" s="74"/>
      <c r="H8" s="75">
        <v>2</v>
      </c>
      <c r="I8" s="72" t="s">
        <v>101</v>
      </c>
      <c r="J8" s="73"/>
      <c r="K8" s="73"/>
      <c r="L8" s="73"/>
      <c r="M8" s="74"/>
    </row>
    <row r="9" spans="1:13" ht="39.75" customHeight="1" thickTop="1" thickBot="1" x14ac:dyDescent="0.3">
      <c r="A9" s="75">
        <v>3</v>
      </c>
      <c r="B9" s="72" t="s">
        <v>102</v>
      </c>
      <c r="C9" s="73"/>
      <c r="D9" s="73"/>
      <c r="E9" s="73"/>
      <c r="F9" s="74"/>
      <c r="H9" s="75">
        <v>3</v>
      </c>
      <c r="I9" s="72" t="s">
        <v>102</v>
      </c>
      <c r="J9" s="73"/>
      <c r="K9" s="73"/>
      <c r="L9" s="73"/>
      <c r="M9" s="74"/>
    </row>
    <row r="10" spans="1:13" ht="39.75" customHeight="1" thickTop="1" thickBot="1" x14ac:dyDescent="0.3">
      <c r="A10" s="75">
        <v>3</v>
      </c>
      <c r="B10" s="72" t="s">
        <v>103</v>
      </c>
      <c r="C10" s="73"/>
      <c r="D10" s="73"/>
      <c r="E10" s="73"/>
      <c r="F10" s="74"/>
      <c r="H10" s="75">
        <v>3</v>
      </c>
      <c r="I10" s="72" t="s">
        <v>103</v>
      </c>
      <c r="J10" s="73"/>
      <c r="K10" s="73"/>
      <c r="L10" s="73"/>
      <c r="M10" s="74"/>
    </row>
    <row r="11" spans="1:13" ht="39.75" customHeight="1" thickTop="1" thickBot="1" x14ac:dyDescent="0.3">
      <c r="A11" s="75">
        <v>4</v>
      </c>
      <c r="B11" s="72" t="s">
        <v>104</v>
      </c>
      <c r="C11" s="73"/>
      <c r="D11" s="73"/>
      <c r="E11" s="73"/>
      <c r="F11" s="74"/>
      <c r="H11" s="75">
        <v>4</v>
      </c>
      <c r="I11" s="72" t="s">
        <v>104</v>
      </c>
      <c r="J11" s="73"/>
      <c r="K11" s="73"/>
      <c r="L11" s="73"/>
      <c r="M11" s="74"/>
    </row>
    <row r="12" spans="1:13" ht="39.75" customHeight="1" thickTop="1" thickBot="1" x14ac:dyDescent="0.3">
      <c r="A12" s="75">
        <v>5</v>
      </c>
      <c r="B12" s="72" t="s">
        <v>105</v>
      </c>
      <c r="C12" s="73"/>
      <c r="D12" s="73"/>
      <c r="E12" s="73"/>
      <c r="F12" s="74"/>
      <c r="H12" s="75">
        <v>5</v>
      </c>
      <c r="I12" s="72" t="s">
        <v>105</v>
      </c>
      <c r="J12" s="73"/>
      <c r="K12" s="73"/>
      <c r="L12" s="73"/>
      <c r="M12" s="74"/>
    </row>
    <row r="13" spans="1:13" ht="15.75" thickTop="1" x14ac:dyDescent="0.25"/>
  </sheetData>
  <mergeCells count="14">
    <mergeCell ref="B10:F10"/>
    <mergeCell ref="B11:F11"/>
    <mergeCell ref="B12:F12"/>
    <mergeCell ref="H1:M4"/>
    <mergeCell ref="I7:M7"/>
    <mergeCell ref="I8:M8"/>
    <mergeCell ref="I9:M9"/>
    <mergeCell ref="I10:M10"/>
    <mergeCell ref="I11:M11"/>
    <mergeCell ref="I12:M12"/>
    <mergeCell ref="A1:F4"/>
    <mergeCell ref="B7:F7"/>
    <mergeCell ref="B8:F8"/>
    <mergeCell ref="B9:F9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H300"/>
  <sheetViews>
    <sheetView tabSelected="1" zoomScale="85" zoomScaleNormal="85" workbookViewId="0">
      <selection activeCell="B5" sqref="B5"/>
    </sheetView>
  </sheetViews>
  <sheetFormatPr baseColWidth="10" defaultRowHeight="15" x14ac:dyDescent="0.25"/>
  <cols>
    <col min="1" max="21" width="11.42578125" style="5"/>
    <col min="22" max="22" width="13.7109375" style="5" customWidth="1"/>
    <col min="23" max="34" width="11.42578125" style="5"/>
    <col min="35" max="35" width="12.140625" style="5" bestFit="1" customWidth="1"/>
    <col min="36" max="37" width="11.42578125" style="5"/>
    <col min="38" max="38" width="12.5703125" style="5" customWidth="1"/>
    <col min="39" max="16384" width="11.42578125" style="5"/>
  </cols>
  <sheetData>
    <row r="1" spans="1:60" s="7" customFormat="1" ht="12.75" x14ac:dyDescent="0.2"/>
    <row r="2" spans="1:60" s="17" customFormat="1" ht="24.95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20"/>
      <c r="AJ2" s="20"/>
      <c r="AK2" s="8"/>
      <c r="AL2" s="18" t="s">
        <v>66</v>
      </c>
      <c r="AM2" s="19"/>
      <c r="AN2" s="20"/>
      <c r="AO2" s="21"/>
      <c r="AP2" s="8"/>
      <c r="AQ2" s="18" t="s">
        <v>57</v>
      </c>
      <c r="AR2" s="19"/>
      <c r="AS2" s="20"/>
      <c r="AT2" s="22"/>
      <c r="AU2" s="18" t="s">
        <v>58</v>
      </c>
      <c r="AV2" s="8"/>
      <c r="AW2" s="8"/>
      <c r="AX2" s="18" t="s">
        <v>59</v>
      </c>
      <c r="AY2" s="20"/>
      <c r="AZ2" s="20"/>
      <c r="BA2" s="20"/>
      <c r="BB2" s="20"/>
      <c r="BC2" s="33"/>
      <c r="BD2" s="32" t="s">
        <v>67</v>
      </c>
      <c r="BE2" s="20"/>
      <c r="BF2" s="20"/>
      <c r="BG2" s="20"/>
      <c r="BH2" s="20"/>
    </row>
    <row r="3" spans="1:60" s="7" customFormat="1" ht="24.95" customHeight="1" thickBo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12"/>
      <c r="AJ3" s="12"/>
      <c r="AK3" s="10" t="s">
        <v>60</v>
      </c>
      <c r="AL3" s="23">
        <f>SUM(AI13:AI1213)</f>
        <v>152295.08203327001</v>
      </c>
      <c r="AM3" s="11"/>
      <c r="AN3" s="12"/>
      <c r="AO3" s="9"/>
      <c r="AP3" s="10" t="s">
        <v>60</v>
      </c>
      <c r="AQ3" s="23">
        <f>SUM(AI13:AI1213)</f>
        <v>152295.08203327001</v>
      </c>
      <c r="AR3" s="11"/>
      <c r="AS3" s="12"/>
      <c r="AT3" s="10" t="s">
        <v>61</v>
      </c>
      <c r="AU3" s="23">
        <f>SUM(BC13:BC1213)</f>
        <v>0</v>
      </c>
      <c r="AV3" s="12"/>
      <c r="AW3" s="10" t="s">
        <v>61</v>
      </c>
      <c r="AX3" s="23">
        <f>SUM(BB13:BB1213)</f>
        <v>0</v>
      </c>
      <c r="AY3" s="10"/>
      <c r="AZ3" s="10"/>
      <c r="BA3" s="10"/>
      <c r="BB3" s="10"/>
      <c r="BC3" s="10" t="s">
        <v>68</v>
      </c>
      <c r="BD3" s="61">
        <f>SUM(BF13:BF1213)</f>
        <v>0</v>
      </c>
      <c r="BE3" s="62"/>
      <c r="BF3" s="10"/>
      <c r="BG3" s="10"/>
      <c r="BH3" s="12"/>
    </row>
    <row r="4" spans="1:60" s="7" customFormat="1" ht="24.95" customHeight="1" thickTop="1" thickBo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12"/>
      <c r="AJ4" s="12"/>
      <c r="AK4" s="10" t="s">
        <v>73</v>
      </c>
      <c r="AL4" s="24">
        <f>AL3*AM4</f>
        <v>1522.9508203327002</v>
      </c>
      <c r="AM4" s="31">
        <v>0.01</v>
      </c>
      <c r="AN4" s="28"/>
      <c r="AO4" s="9"/>
      <c r="AP4" s="10" t="s">
        <v>74</v>
      </c>
      <c r="AQ4" s="24">
        <f>AQ3*AR4</f>
        <v>1522.9508203327002</v>
      </c>
      <c r="AR4" s="31">
        <v>0.01</v>
      </c>
      <c r="AS4" s="28"/>
      <c r="AT4" s="13" t="s">
        <v>62</v>
      </c>
      <c r="AU4" s="26">
        <f>COUNTA(BC13:BC1213)</f>
        <v>0</v>
      </c>
      <c r="AV4" s="12"/>
      <c r="AW4" s="10" t="s">
        <v>63</v>
      </c>
      <c r="AX4" s="27" t="str">
        <f>IF((COUNTA(BB13:BB1213))=0,"",AVERAGE(AZ13:AZ435))</f>
        <v/>
      </c>
      <c r="AY4" s="12"/>
      <c r="AZ4" s="12"/>
      <c r="BA4" s="12"/>
      <c r="BB4" s="12"/>
      <c r="BC4" s="10" t="s">
        <v>69</v>
      </c>
      <c r="BD4" s="61">
        <f>SUM(BG13:BG1213)</f>
        <v>0</v>
      </c>
      <c r="BE4" s="62"/>
      <c r="BF4" s="12"/>
      <c r="BG4" s="12"/>
      <c r="BH4" s="12"/>
    </row>
    <row r="5" spans="1:60" s="7" customFormat="1" ht="24.95" customHeight="1" thickTop="1" thickBo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14"/>
      <c r="AJ5" s="14"/>
      <c r="AK5" s="10" t="s">
        <v>64</v>
      </c>
      <c r="AL5" s="24"/>
      <c r="AM5" s="31">
        <f>AL5/AL3</f>
        <v>0</v>
      </c>
      <c r="AN5" s="29"/>
      <c r="AO5" s="9"/>
      <c r="AP5" s="10" t="s">
        <v>64</v>
      </c>
      <c r="AQ5" s="37"/>
      <c r="AR5" s="31">
        <f>AQ5/AQ3</f>
        <v>0</v>
      </c>
      <c r="AS5" s="29"/>
      <c r="AT5" s="14"/>
      <c r="AU5" s="15"/>
      <c r="AV5" s="12"/>
      <c r="AW5" s="12"/>
      <c r="AX5" s="12"/>
      <c r="AY5" s="14"/>
      <c r="AZ5" s="14"/>
      <c r="BA5" s="14"/>
      <c r="BB5" s="14"/>
      <c r="BC5" s="34"/>
      <c r="BD5" s="10" t="s">
        <v>70</v>
      </c>
      <c r="BE5" s="31" t="e">
        <f>BD4/BD3</f>
        <v>#DIV/0!</v>
      </c>
      <c r="BF5" s="14"/>
      <c r="BG5" s="14"/>
      <c r="BH5" s="14"/>
    </row>
    <row r="6" spans="1:60" s="7" customFormat="1" ht="24.95" customHeight="1" thickTop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14"/>
      <c r="AJ6" s="14"/>
      <c r="AK6" s="10" t="s">
        <v>65</v>
      </c>
      <c r="AL6" s="25">
        <f>AL4-AL5</f>
        <v>1522.9508203327002</v>
      </c>
      <c r="AM6" s="30"/>
      <c r="AN6" s="14"/>
      <c r="AO6" s="12"/>
      <c r="AP6" s="10" t="s">
        <v>65</v>
      </c>
      <c r="AQ6" s="25">
        <f>AQ4-AQ5</f>
        <v>1522.9508203327002</v>
      </c>
      <c r="AR6" s="30"/>
      <c r="AS6" s="14"/>
      <c r="AT6" s="14"/>
      <c r="AU6" s="12"/>
      <c r="AV6" s="12"/>
      <c r="AW6" s="12"/>
      <c r="AX6" s="16"/>
      <c r="AY6" s="14"/>
      <c r="AZ6" s="14"/>
      <c r="BA6" s="14"/>
      <c r="BB6" s="14"/>
      <c r="BC6" s="14"/>
      <c r="BD6" s="14"/>
      <c r="BE6" s="14"/>
      <c r="BF6" s="14"/>
      <c r="BG6" s="14"/>
      <c r="BH6" s="14"/>
    </row>
    <row r="7" spans="1:60" x14ac:dyDescent="0.25">
      <c r="I7" s="102">
        <v>1</v>
      </c>
      <c r="J7" s="102">
        <v>2</v>
      </c>
      <c r="K7" s="102">
        <v>3</v>
      </c>
      <c r="L7" s="102">
        <v>4</v>
      </c>
      <c r="M7" s="102">
        <v>5</v>
      </c>
      <c r="N7" s="102">
        <v>6</v>
      </c>
      <c r="O7" s="102">
        <v>7</v>
      </c>
      <c r="P7" s="102">
        <v>8</v>
      </c>
      <c r="Q7" s="102">
        <v>9</v>
      </c>
      <c r="R7" s="102">
        <v>10</v>
      </c>
      <c r="S7" s="102">
        <v>11</v>
      </c>
      <c r="T7" s="102">
        <v>12</v>
      </c>
      <c r="U7" s="102">
        <v>13</v>
      </c>
      <c r="V7" s="102">
        <v>14</v>
      </c>
      <c r="W7" s="102">
        <v>15</v>
      </c>
      <c r="X7" s="102">
        <v>16</v>
      </c>
      <c r="Y7" s="102">
        <v>17</v>
      </c>
      <c r="Z7" s="102">
        <v>18</v>
      </c>
      <c r="AA7" s="102">
        <v>19</v>
      </c>
      <c r="AB7" s="102">
        <v>20</v>
      </c>
      <c r="AC7" s="102">
        <v>21</v>
      </c>
      <c r="AD7" s="102">
        <v>22</v>
      </c>
      <c r="AE7" s="102">
        <v>23</v>
      </c>
      <c r="AF7" s="102">
        <v>24</v>
      </c>
      <c r="AG7" s="102">
        <v>25</v>
      </c>
      <c r="AH7" s="102">
        <v>26</v>
      </c>
      <c r="AI7" s="102">
        <v>27</v>
      </c>
      <c r="AJ7" s="102">
        <v>28</v>
      </c>
      <c r="AK7" s="102">
        <v>29</v>
      </c>
      <c r="AL7" s="102">
        <v>30</v>
      </c>
      <c r="AM7" s="102">
        <v>31</v>
      </c>
      <c r="AN7" s="102">
        <v>32</v>
      </c>
      <c r="AO7" s="102">
        <v>33</v>
      </c>
      <c r="AP7" s="102">
        <v>34</v>
      </c>
      <c r="AQ7" s="102">
        <v>35</v>
      </c>
      <c r="AR7" s="102">
        <v>36</v>
      </c>
      <c r="AS7" s="102">
        <v>37</v>
      </c>
      <c r="AT7" s="102">
        <v>38</v>
      </c>
      <c r="AU7" s="102">
        <v>39</v>
      </c>
      <c r="AV7" s="102">
        <v>40</v>
      </c>
      <c r="AW7" s="102">
        <v>41</v>
      </c>
      <c r="AX7" s="102">
        <v>42</v>
      </c>
      <c r="AY7" s="102">
        <v>43</v>
      </c>
      <c r="AZ7" s="102">
        <v>44</v>
      </c>
      <c r="BA7" s="102"/>
      <c r="BB7" s="102">
        <v>45</v>
      </c>
      <c r="BC7" s="102">
        <v>46</v>
      </c>
      <c r="BD7" s="102">
        <v>47</v>
      </c>
      <c r="BE7" s="102">
        <v>48</v>
      </c>
      <c r="BF7" s="102">
        <v>49</v>
      </c>
      <c r="BG7" s="102">
        <v>50</v>
      </c>
      <c r="BH7" s="102">
        <v>51</v>
      </c>
    </row>
    <row r="8" spans="1:60" ht="28.5" customHeight="1" x14ac:dyDescent="0.25">
      <c r="AK8" s="63" t="s">
        <v>72</v>
      </c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</row>
    <row r="9" spans="1:60" s="6" customFormat="1" ht="27" customHeight="1" x14ac:dyDescent="0.25">
      <c r="A9" s="43" t="s">
        <v>0</v>
      </c>
      <c r="B9" s="43"/>
      <c r="C9" s="43"/>
      <c r="D9" s="43"/>
      <c r="E9" s="43"/>
      <c r="F9" s="43"/>
      <c r="G9" s="43"/>
      <c r="H9" s="43"/>
      <c r="I9" s="1" t="s">
        <v>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47" t="s">
        <v>48</v>
      </c>
      <c r="V9" s="47"/>
      <c r="W9" s="47"/>
      <c r="X9" s="47"/>
      <c r="Y9" s="47"/>
      <c r="Z9" s="47"/>
      <c r="AA9" s="40"/>
      <c r="AB9" s="50" t="s">
        <v>38</v>
      </c>
      <c r="AC9" s="50"/>
      <c r="AD9" s="50"/>
      <c r="AE9" s="50"/>
      <c r="AF9" s="50"/>
      <c r="AG9" s="50"/>
      <c r="AH9" s="50"/>
      <c r="AI9" s="56"/>
      <c r="AJ9" s="53" t="s">
        <v>71</v>
      </c>
      <c r="AK9" s="57" t="s">
        <v>47</v>
      </c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9"/>
      <c r="AX9" s="60" t="s">
        <v>49</v>
      </c>
      <c r="AY9" s="60"/>
      <c r="AZ9" s="60"/>
      <c r="BA9" s="60"/>
      <c r="BB9" s="60"/>
      <c r="BC9" s="60"/>
      <c r="BD9" s="57" t="s">
        <v>52</v>
      </c>
      <c r="BE9" s="59"/>
      <c r="BF9" s="60" t="s">
        <v>56</v>
      </c>
      <c r="BG9" s="60"/>
      <c r="BH9" s="60"/>
    </row>
    <row r="10" spans="1:60" ht="15" customHeight="1" x14ac:dyDescent="0.25">
      <c r="A10" s="43" t="s">
        <v>1</v>
      </c>
      <c r="B10" s="43" t="s">
        <v>2</v>
      </c>
      <c r="C10" s="43" t="s">
        <v>42</v>
      </c>
      <c r="D10" s="43" t="s">
        <v>3</v>
      </c>
      <c r="E10" s="43" t="s">
        <v>4</v>
      </c>
      <c r="F10" s="43" t="s">
        <v>5</v>
      </c>
      <c r="G10" s="43" t="s">
        <v>6</v>
      </c>
      <c r="H10" s="43" t="s">
        <v>7</v>
      </c>
      <c r="I10" s="44" t="s">
        <v>9</v>
      </c>
      <c r="J10" s="1" t="s">
        <v>10</v>
      </c>
      <c r="K10" s="1" t="s">
        <v>11</v>
      </c>
      <c r="L10" s="1" t="s">
        <v>12</v>
      </c>
      <c r="M10" s="1" t="s">
        <v>13</v>
      </c>
      <c r="N10" s="1" t="s">
        <v>14</v>
      </c>
      <c r="O10" s="1" t="s">
        <v>15</v>
      </c>
      <c r="P10" s="1" t="s">
        <v>16</v>
      </c>
      <c r="Q10" s="1" t="s">
        <v>51</v>
      </c>
      <c r="R10" s="1" t="s">
        <v>17</v>
      </c>
      <c r="S10" s="1" t="s">
        <v>18</v>
      </c>
      <c r="T10" s="1" t="s">
        <v>19</v>
      </c>
      <c r="U10" s="42" t="s">
        <v>29</v>
      </c>
      <c r="V10" s="42" t="s">
        <v>32</v>
      </c>
      <c r="W10" s="42" t="s">
        <v>30</v>
      </c>
      <c r="X10" s="42" t="s">
        <v>33</v>
      </c>
      <c r="Y10" s="42" t="s">
        <v>31</v>
      </c>
      <c r="Z10" s="42" t="s">
        <v>34</v>
      </c>
      <c r="AA10" s="94" t="s">
        <v>119</v>
      </c>
      <c r="AB10" s="48" t="s">
        <v>35</v>
      </c>
      <c r="AC10" s="49" t="s">
        <v>20</v>
      </c>
      <c r="AD10" s="49"/>
      <c r="AE10" s="49"/>
      <c r="AF10" s="48" t="s">
        <v>24</v>
      </c>
      <c r="AG10" s="48" t="s">
        <v>36</v>
      </c>
      <c r="AH10" s="48" t="s">
        <v>25</v>
      </c>
      <c r="AI10" s="48" t="s">
        <v>37</v>
      </c>
      <c r="AJ10" s="54"/>
      <c r="AK10" s="45" t="s">
        <v>26</v>
      </c>
      <c r="AL10" s="45" t="s">
        <v>39</v>
      </c>
      <c r="AM10" s="45" t="s">
        <v>27</v>
      </c>
      <c r="AN10" s="45" t="s">
        <v>40</v>
      </c>
      <c r="AO10" s="51" t="s">
        <v>28</v>
      </c>
      <c r="AP10" s="45" t="s">
        <v>41</v>
      </c>
      <c r="AQ10" s="64" t="s">
        <v>20</v>
      </c>
      <c r="AR10" s="65"/>
      <c r="AS10" s="66"/>
      <c r="AT10" s="45" t="s">
        <v>24</v>
      </c>
      <c r="AU10" s="45" t="s">
        <v>36</v>
      </c>
      <c r="AV10" s="45" t="s">
        <v>25</v>
      </c>
      <c r="AW10" s="45" t="s">
        <v>37</v>
      </c>
      <c r="AX10" s="60" t="s">
        <v>43</v>
      </c>
      <c r="AY10" s="60"/>
      <c r="AZ10" s="70" t="s">
        <v>44</v>
      </c>
      <c r="BA10" s="70" t="s">
        <v>21</v>
      </c>
      <c r="BB10" s="70" t="s">
        <v>45</v>
      </c>
      <c r="BC10" s="70" t="s">
        <v>46</v>
      </c>
      <c r="BD10" s="46" t="s">
        <v>50</v>
      </c>
      <c r="BE10" s="46"/>
      <c r="BF10" s="60"/>
      <c r="BG10" s="60"/>
      <c r="BH10" s="60"/>
    </row>
    <row r="11" spans="1:60" x14ac:dyDescent="0.25">
      <c r="A11" s="43"/>
      <c r="B11" s="43"/>
      <c r="C11" s="43"/>
      <c r="D11" s="43"/>
      <c r="E11" s="43"/>
      <c r="F11" s="43"/>
      <c r="G11" s="43"/>
      <c r="H11" s="43"/>
      <c r="I11" s="44"/>
      <c r="J11" s="1"/>
      <c r="K11" s="1" t="s">
        <v>11</v>
      </c>
      <c r="L11" s="1" t="s">
        <v>12</v>
      </c>
      <c r="M11" s="1" t="s">
        <v>13</v>
      </c>
      <c r="N11" s="1" t="s">
        <v>14</v>
      </c>
      <c r="O11" s="1" t="s">
        <v>15</v>
      </c>
      <c r="P11" s="1" t="s">
        <v>16</v>
      </c>
      <c r="Q11" s="1"/>
      <c r="R11" s="1" t="s">
        <v>17</v>
      </c>
      <c r="S11" s="1" t="s">
        <v>18</v>
      </c>
      <c r="T11" s="1" t="s">
        <v>19</v>
      </c>
      <c r="U11" s="42"/>
      <c r="V11" s="42"/>
      <c r="W11" s="42"/>
      <c r="X11" s="42"/>
      <c r="Y11" s="42"/>
      <c r="Z11" s="42"/>
      <c r="AA11" s="95"/>
      <c r="AB11" s="48"/>
      <c r="AC11" s="50" t="s">
        <v>21</v>
      </c>
      <c r="AD11" s="50" t="s">
        <v>22</v>
      </c>
      <c r="AE11" s="50" t="s">
        <v>23</v>
      </c>
      <c r="AF11" s="48"/>
      <c r="AG11" s="48"/>
      <c r="AH11" s="48"/>
      <c r="AI11" s="48"/>
      <c r="AJ11" s="54"/>
      <c r="AK11" s="46"/>
      <c r="AL11" s="46"/>
      <c r="AM11" s="46"/>
      <c r="AN11" s="46"/>
      <c r="AO11" s="52"/>
      <c r="AP11" s="46"/>
      <c r="AQ11" s="67"/>
      <c r="AR11" s="68"/>
      <c r="AS11" s="69"/>
      <c r="AT11" s="46"/>
      <c r="AU11" s="46"/>
      <c r="AV11" s="46"/>
      <c r="AW11" s="46"/>
      <c r="AX11" s="60"/>
      <c r="AY11" s="60"/>
      <c r="AZ11" s="70"/>
      <c r="BA11" s="70"/>
      <c r="BB11" s="70"/>
      <c r="BC11" s="70"/>
      <c r="BD11" s="46"/>
      <c r="BE11" s="46"/>
      <c r="BF11" s="60"/>
      <c r="BG11" s="60"/>
      <c r="BH11" s="60"/>
    </row>
    <row r="12" spans="1:60" ht="63" customHeight="1" x14ac:dyDescent="0.25">
      <c r="A12" s="43"/>
      <c r="B12" s="43"/>
      <c r="C12" s="43"/>
      <c r="D12" s="43"/>
      <c r="E12" s="43"/>
      <c r="F12" s="43"/>
      <c r="G12" s="43"/>
      <c r="H12" s="43"/>
      <c r="I12" s="4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42"/>
      <c r="V12" s="42"/>
      <c r="W12" s="42"/>
      <c r="X12" s="42"/>
      <c r="Y12" s="42"/>
      <c r="Z12" s="42"/>
      <c r="AA12" s="96"/>
      <c r="AB12" s="48"/>
      <c r="AC12" s="50"/>
      <c r="AD12" s="50"/>
      <c r="AE12" s="50"/>
      <c r="AF12" s="48"/>
      <c r="AG12" s="48"/>
      <c r="AH12" s="48"/>
      <c r="AI12" s="48"/>
      <c r="AJ12" s="55"/>
      <c r="AK12" s="46"/>
      <c r="AL12" s="46"/>
      <c r="AM12" s="46"/>
      <c r="AN12" s="46"/>
      <c r="AO12" s="45"/>
      <c r="AP12" s="46"/>
      <c r="AQ12" s="4" t="s">
        <v>21</v>
      </c>
      <c r="AR12" s="4" t="s">
        <v>22</v>
      </c>
      <c r="AS12" s="4" t="s">
        <v>23</v>
      </c>
      <c r="AT12" s="46"/>
      <c r="AU12" s="46"/>
      <c r="AV12" s="46"/>
      <c r="AW12" s="46"/>
      <c r="AX12" s="2" t="s">
        <v>22</v>
      </c>
      <c r="AY12" s="2" t="s">
        <v>23</v>
      </c>
      <c r="AZ12" s="70"/>
      <c r="BA12" s="70"/>
      <c r="BB12" s="70"/>
      <c r="BC12" s="70"/>
      <c r="BD12" s="4" t="s">
        <v>22</v>
      </c>
      <c r="BE12" s="4" t="s">
        <v>23</v>
      </c>
      <c r="BF12" s="3" t="s">
        <v>53</v>
      </c>
      <c r="BG12" s="3" t="s">
        <v>54</v>
      </c>
      <c r="BH12" s="3" t="s">
        <v>55</v>
      </c>
    </row>
    <row r="13" spans="1:60" x14ac:dyDescent="0.25">
      <c r="A13" s="35" t="s">
        <v>75</v>
      </c>
      <c r="B13" s="35" t="s">
        <v>77</v>
      </c>
      <c r="C13" s="35"/>
      <c r="D13" s="35" t="s">
        <v>78</v>
      </c>
      <c r="E13" s="35" t="s">
        <v>82</v>
      </c>
      <c r="F13" s="35">
        <v>1</v>
      </c>
      <c r="G13" s="35"/>
      <c r="H13" s="35"/>
      <c r="I13" s="38" t="s">
        <v>86</v>
      </c>
      <c r="J13" s="35" t="s">
        <v>94</v>
      </c>
      <c r="K13" s="35" t="s">
        <v>90</v>
      </c>
      <c r="L13" s="35" t="s">
        <v>108</v>
      </c>
      <c r="M13" s="90">
        <v>52</v>
      </c>
      <c r="N13" s="91">
        <v>40179</v>
      </c>
      <c r="O13" s="35" t="s">
        <v>110</v>
      </c>
      <c r="P13" s="35" t="s">
        <v>114</v>
      </c>
      <c r="Q13" s="90">
        <v>11</v>
      </c>
      <c r="R13" s="90" t="s">
        <v>115</v>
      </c>
      <c r="S13" s="90" t="s">
        <v>118</v>
      </c>
      <c r="T13" s="36">
        <v>1</v>
      </c>
      <c r="U13" s="92">
        <v>1905</v>
      </c>
      <c r="V13" s="93">
        <v>1.2E-2</v>
      </c>
      <c r="W13" s="92">
        <f>U13*(1+V13)</f>
        <v>1927.8600000000001</v>
      </c>
      <c r="X13" s="93">
        <v>5.0000000000000001E-3</v>
      </c>
      <c r="Y13" s="92">
        <f>W13*(1+X13)</f>
        <v>1937.4992999999999</v>
      </c>
      <c r="Z13" s="93">
        <v>0.01</v>
      </c>
      <c r="AA13" s="97">
        <v>13</v>
      </c>
      <c r="AB13" s="92">
        <f>Y13*(1+Z13)</f>
        <v>1956.8742929999999</v>
      </c>
      <c r="AC13" s="92">
        <f>AB13</f>
        <v>1956.8742929999999</v>
      </c>
      <c r="AD13" s="93">
        <v>0.03</v>
      </c>
      <c r="AE13" s="92">
        <f>AC13*AD13</f>
        <v>58.70622878999999</v>
      </c>
      <c r="AF13" s="92"/>
      <c r="AG13" s="92"/>
      <c r="AH13" s="92">
        <v>540</v>
      </c>
      <c r="AI13" s="99">
        <f>(AB13+AE13+AF13+AG13)*AA13+AH13</f>
        <v>26742.546783269998</v>
      </c>
      <c r="AJ13" s="92"/>
      <c r="AK13" s="93">
        <f>VLOOKUP(I13,Saisie!C13:$O$16,10,FALSE)</f>
        <v>0.01</v>
      </c>
      <c r="AL13" s="92">
        <f>VLOOKUP(I13,Saisie!$C$13:$M$16,11,FALSE)</f>
        <v>19.568742929999999</v>
      </c>
      <c r="AM13" s="93">
        <f>(AN13)/(AB13+AL13)</f>
        <v>2.5297971705252251E-2</v>
      </c>
      <c r="AN13" s="92">
        <f>VLOOKUP(I13,Saisie!$C$13:$O$16,13,FALSE)</f>
        <v>50</v>
      </c>
      <c r="AO13" s="92"/>
      <c r="AP13" s="98">
        <f>AB13+AL13+AN13</f>
        <v>2026.44303593</v>
      </c>
      <c r="AQ13" s="92">
        <f>IF(AC13=AB13,AP13,AC13)</f>
        <v>2026.44303593</v>
      </c>
      <c r="AR13" s="93">
        <f>AD13</f>
        <v>0.03</v>
      </c>
      <c r="AS13" s="92">
        <f>IF(AR13&lt;&gt;0,AQ13*AR13,AE13)</f>
        <v>60.793291077899994</v>
      </c>
      <c r="AT13" s="92">
        <f>AF13</f>
        <v>0</v>
      </c>
      <c r="AU13" s="92">
        <f>AG13</f>
        <v>0</v>
      </c>
      <c r="AV13" s="92">
        <f>AH13</f>
        <v>540</v>
      </c>
      <c r="AW13" s="92">
        <f>(AP13+AS13+AT13+AU13)*AA13+AV13</f>
        <v>27674.072251102698</v>
      </c>
      <c r="AX13" s="92"/>
      <c r="AY13" s="92"/>
      <c r="AZ13" s="92"/>
      <c r="BA13" s="92"/>
      <c r="BB13" s="92"/>
      <c r="BC13" s="92"/>
      <c r="BD13" s="92"/>
      <c r="BE13" s="35"/>
      <c r="BF13" s="35"/>
      <c r="BG13" s="35"/>
      <c r="BH13" s="35"/>
    </row>
    <row r="14" spans="1:60" x14ac:dyDescent="0.25">
      <c r="A14" s="35" t="s">
        <v>75</v>
      </c>
      <c r="B14" s="35" t="s">
        <v>77</v>
      </c>
      <c r="C14" s="35"/>
      <c r="D14" s="35" t="s">
        <v>79</v>
      </c>
      <c r="E14" s="35" t="s">
        <v>83</v>
      </c>
      <c r="F14" s="35">
        <v>2</v>
      </c>
      <c r="G14" s="35"/>
      <c r="H14" s="35"/>
      <c r="I14" s="38" t="s">
        <v>88</v>
      </c>
      <c r="J14" s="35" t="s">
        <v>95</v>
      </c>
      <c r="K14" s="35" t="s">
        <v>91</v>
      </c>
      <c r="L14" s="35" t="s">
        <v>108</v>
      </c>
      <c r="M14" s="90">
        <v>45</v>
      </c>
      <c r="N14" s="91">
        <v>34701</v>
      </c>
      <c r="O14" s="35" t="s">
        <v>111</v>
      </c>
      <c r="P14" s="35" t="s">
        <v>111</v>
      </c>
      <c r="Q14" s="90">
        <v>12</v>
      </c>
      <c r="R14" s="90" t="s">
        <v>115</v>
      </c>
      <c r="S14" s="90" t="s">
        <v>117</v>
      </c>
      <c r="T14" s="36">
        <v>0.8</v>
      </c>
      <c r="U14" s="92">
        <v>2500</v>
      </c>
      <c r="V14" s="93">
        <v>3.2000000000000001E-2</v>
      </c>
      <c r="W14" s="92">
        <f t="shared" ref="W14:W16" si="0">U14*(1+V14)</f>
        <v>2580</v>
      </c>
      <c r="X14" s="93">
        <v>0.01</v>
      </c>
      <c r="Y14" s="92">
        <f t="shared" ref="Y14:Y16" si="1">W14*(1+X14)</f>
        <v>2605.8000000000002</v>
      </c>
      <c r="Z14" s="93">
        <v>0.1</v>
      </c>
      <c r="AA14" s="97">
        <v>13</v>
      </c>
      <c r="AB14" s="92">
        <f t="shared" ref="AB14:AB16" si="2">Y14*(1+Z14)</f>
        <v>2866.3800000000006</v>
      </c>
      <c r="AC14" s="92">
        <v>2700</v>
      </c>
      <c r="AD14" s="93">
        <v>0.05</v>
      </c>
      <c r="AE14" s="92">
        <f>AC14*AD14</f>
        <v>135</v>
      </c>
      <c r="AF14" s="92">
        <v>10</v>
      </c>
      <c r="AG14" s="92"/>
      <c r="AH14" s="92">
        <v>120</v>
      </c>
      <c r="AI14" s="99">
        <f t="shared" ref="AI14:AI16" si="3">(AB14+AE14+AF14+AG14)*AA14+AH14</f>
        <v>39267.94000000001</v>
      </c>
      <c r="AJ14" s="92"/>
      <c r="AK14" s="93">
        <f>VLOOKUP(I14,Saisie!C14:$O$16,10,FALSE)</f>
        <v>0.01</v>
      </c>
      <c r="AL14" s="92">
        <f>VLOOKUP(I14,Saisie!$C$13:$M$16,11,FALSE)</f>
        <v>28.663800000000005</v>
      </c>
      <c r="AM14" s="93">
        <f t="shared" ref="AM14:AM16" si="4">(AN14)/(AB14+AL14)</f>
        <v>4.8358508427402719E-2</v>
      </c>
      <c r="AN14" s="92">
        <f>VLOOKUP(I14,Saisie!$C$13:$O$16,13,FALSE)</f>
        <v>140</v>
      </c>
      <c r="AO14" s="92"/>
      <c r="AP14" s="98">
        <f t="shared" ref="AP14:AP16" si="5">AB14+AL14+AN14</f>
        <v>3035.0438000000004</v>
      </c>
      <c r="AQ14" s="92">
        <f t="shared" ref="AQ14:AQ16" si="6">IF(AC14=AB14,AP14,AC14)</f>
        <v>2700</v>
      </c>
      <c r="AR14" s="93">
        <f t="shared" ref="AR14:AR16" si="7">AD14</f>
        <v>0.05</v>
      </c>
      <c r="AS14" s="92">
        <f t="shared" ref="AS14:AS16" si="8">IF(AR14&lt;&gt;0,AQ14*AR14,AE14)</f>
        <v>135</v>
      </c>
      <c r="AT14" s="92">
        <f t="shared" ref="AT14:AT16" si="9">AF14</f>
        <v>10</v>
      </c>
      <c r="AU14" s="92">
        <f t="shared" ref="AU14:AU16" si="10">AG14</f>
        <v>0</v>
      </c>
      <c r="AV14" s="92">
        <f t="shared" ref="AV14:AV16" si="11">AH14</f>
        <v>120</v>
      </c>
      <c r="AW14" s="92">
        <f t="shared" ref="AW14:AW16" si="12">(AP14+AS14+AT14+AU14)*AA14+AV14</f>
        <v>41460.569400000008</v>
      </c>
      <c r="AX14" s="92"/>
      <c r="AY14" s="92"/>
      <c r="AZ14" s="92"/>
      <c r="BA14" s="92"/>
      <c r="BB14" s="92"/>
      <c r="BC14" s="92"/>
      <c r="BD14" s="92"/>
      <c r="BE14" s="35"/>
      <c r="BF14" s="35"/>
      <c r="BG14" s="35"/>
      <c r="BH14" s="35"/>
    </row>
    <row r="15" spans="1:60" x14ac:dyDescent="0.25">
      <c r="A15" s="35" t="s">
        <v>75</v>
      </c>
      <c r="B15" s="35" t="s">
        <v>77</v>
      </c>
      <c r="C15" s="35"/>
      <c r="D15" s="35" t="s">
        <v>80</v>
      </c>
      <c r="E15" s="35" t="s">
        <v>84</v>
      </c>
      <c r="F15" s="35">
        <v>3</v>
      </c>
      <c r="G15" s="35"/>
      <c r="H15" s="35"/>
      <c r="I15" s="38" t="s">
        <v>89</v>
      </c>
      <c r="J15" s="35" t="s">
        <v>96</v>
      </c>
      <c r="K15" s="35" t="s">
        <v>92</v>
      </c>
      <c r="L15" s="35" t="s">
        <v>109</v>
      </c>
      <c r="M15" s="90">
        <v>25</v>
      </c>
      <c r="N15" s="91">
        <v>36284</v>
      </c>
      <c r="O15" s="35" t="s">
        <v>112</v>
      </c>
      <c r="P15" s="35" t="s">
        <v>114</v>
      </c>
      <c r="Q15" s="90">
        <v>15</v>
      </c>
      <c r="R15" s="90" t="s">
        <v>115</v>
      </c>
      <c r="S15" s="90" t="s">
        <v>117</v>
      </c>
      <c r="T15" s="36">
        <v>1</v>
      </c>
      <c r="U15" s="92">
        <v>1850</v>
      </c>
      <c r="V15" s="93">
        <v>0.01</v>
      </c>
      <c r="W15" s="92">
        <f t="shared" si="0"/>
        <v>1868.5</v>
      </c>
      <c r="X15" s="93">
        <v>0.01</v>
      </c>
      <c r="Y15" s="92">
        <f t="shared" si="1"/>
        <v>1887.1849999999999</v>
      </c>
      <c r="Z15" s="93">
        <v>0.05</v>
      </c>
      <c r="AA15" s="97">
        <v>13</v>
      </c>
      <c r="AB15" s="92">
        <f t="shared" si="2"/>
        <v>1981.5442499999999</v>
      </c>
      <c r="AC15" s="92"/>
      <c r="AD15" s="93"/>
      <c r="AE15" s="92"/>
      <c r="AF15" s="92">
        <v>45</v>
      </c>
      <c r="AG15" s="92"/>
      <c r="AH15" s="92">
        <v>0</v>
      </c>
      <c r="AI15" s="99">
        <f t="shared" si="3"/>
        <v>26345.075249999998</v>
      </c>
      <c r="AJ15" s="92"/>
      <c r="AK15" s="93">
        <f>VLOOKUP(I15,Saisie!C15:$O$16,10,FALSE)</f>
        <v>0</v>
      </c>
      <c r="AL15" s="92">
        <f>VLOOKUP(I15,Saisie!$C$13:$M$16,11,FALSE)</f>
        <v>0</v>
      </c>
      <c r="AM15" s="93">
        <f t="shared" si="4"/>
        <v>5.0465691089159381E-2</v>
      </c>
      <c r="AN15" s="92">
        <f>VLOOKUP(I15,Saisie!$C$13:$O$16,13,FALSE)</f>
        <v>100</v>
      </c>
      <c r="AO15" s="92"/>
      <c r="AP15" s="98">
        <f t="shared" si="5"/>
        <v>2081.5442499999999</v>
      </c>
      <c r="AQ15" s="92">
        <f t="shared" si="6"/>
        <v>0</v>
      </c>
      <c r="AR15" s="93">
        <f t="shared" si="7"/>
        <v>0</v>
      </c>
      <c r="AS15" s="92">
        <f t="shared" si="8"/>
        <v>0</v>
      </c>
      <c r="AT15" s="92">
        <f t="shared" si="9"/>
        <v>45</v>
      </c>
      <c r="AU15" s="92">
        <f t="shared" si="10"/>
        <v>0</v>
      </c>
      <c r="AV15" s="92">
        <f t="shared" si="11"/>
        <v>0</v>
      </c>
      <c r="AW15" s="92">
        <f t="shared" si="12"/>
        <v>27645.075249999998</v>
      </c>
      <c r="AX15" s="92"/>
      <c r="AY15" s="92"/>
      <c r="AZ15" s="92"/>
      <c r="BA15" s="92"/>
      <c r="BB15" s="92"/>
      <c r="BC15" s="92"/>
      <c r="BD15" s="92"/>
      <c r="BE15" s="35"/>
      <c r="BF15" s="35"/>
      <c r="BG15" s="35"/>
      <c r="BH15" s="35"/>
    </row>
    <row r="16" spans="1:60" x14ac:dyDescent="0.25">
      <c r="A16" s="35" t="s">
        <v>76</v>
      </c>
      <c r="B16" s="35" t="s">
        <v>98</v>
      </c>
      <c r="C16" s="35"/>
      <c r="D16" s="35" t="s">
        <v>81</v>
      </c>
      <c r="E16" s="35" t="s">
        <v>85</v>
      </c>
      <c r="F16" s="35">
        <v>4</v>
      </c>
      <c r="G16" s="35"/>
      <c r="H16" s="35"/>
      <c r="I16" s="38" t="s">
        <v>87</v>
      </c>
      <c r="J16" s="35" t="s">
        <v>97</v>
      </c>
      <c r="K16" s="35" t="s">
        <v>93</v>
      </c>
      <c r="L16" s="35" t="s">
        <v>108</v>
      </c>
      <c r="M16" s="90">
        <v>45</v>
      </c>
      <c r="N16" s="91">
        <v>40182</v>
      </c>
      <c r="O16" s="35" t="s">
        <v>113</v>
      </c>
      <c r="P16" s="35" t="s">
        <v>114</v>
      </c>
      <c r="Q16" s="90">
        <v>15</v>
      </c>
      <c r="R16" s="90" t="s">
        <v>116</v>
      </c>
      <c r="S16" s="90" t="s">
        <v>117</v>
      </c>
      <c r="T16" s="36">
        <v>1</v>
      </c>
      <c r="U16" s="92">
        <v>4800</v>
      </c>
      <c r="V16" s="93">
        <v>0</v>
      </c>
      <c r="W16" s="92">
        <f t="shared" si="0"/>
        <v>4800</v>
      </c>
      <c r="X16" s="93">
        <v>0.01</v>
      </c>
      <c r="Y16" s="92">
        <f t="shared" si="1"/>
        <v>4848</v>
      </c>
      <c r="Z16" s="93">
        <v>0.02</v>
      </c>
      <c r="AA16" s="97">
        <v>12</v>
      </c>
      <c r="AB16" s="92">
        <f t="shared" si="2"/>
        <v>4944.96</v>
      </c>
      <c r="AC16" s="92"/>
      <c r="AD16" s="93"/>
      <c r="AE16" s="92">
        <v>50</v>
      </c>
      <c r="AF16" s="92"/>
      <c r="AG16" s="92"/>
      <c r="AH16" s="92">
        <v>0</v>
      </c>
      <c r="AI16" s="99">
        <f t="shared" si="3"/>
        <v>59939.520000000004</v>
      </c>
      <c r="AJ16" s="92"/>
      <c r="AK16" s="93">
        <f>VLOOKUP(I16,Saisie!C16:$O$16,10,FALSE)</f>
        <v>0</v>
      </c>
      <c r="AL16" s="92">
        <f>VLOOKUP(I16,Saisie!$C$13:$M$16,11,FALSE)</f>
        <v>0</v>
      </c>
      <c r="AM16" s="93">
        <f t="shared" si="4"/>
        <v>0</v>
      </c>
      <c r="AN16" s="92">
        <f>VLOOKUP(I16,Saisie!$C$13:$O$16,13,FALSE)</f>
        <v>0</v>
      </c>
      <c r="AO16" s="92"/>
      <c r="AP16" s="98">
        <f t="shared" si="5"/>
        <v>4944.96</v>
      </c>
      <c r="AQ16" s="92">
        <f t="shared" si="6"/>
        <v>0</v>
      </c>
      <c r="AR16" s="93">
        <f t="shared" si="7"/>
        <v>0</v>
      </c>
      <c r="AS16" s="92">
        <f t="shared" si="8"/>
        <v>50</v>
      </c>
      <c r="AT16" s="92">
        <f t="shared" si="9"/>
        <v>0</v>
      </c>
      <c r="AU16" s="92">
        <f t="shared" si="10"/>
        <v>0</v>
      </c>
      <c r="AV16" s="92">
        <f t="shared" si="11"/>
        <v>0</v>
      </c>
      <c r="AW16" s="92">
        <f t="shared" si="12"/>
        <v>59939.520000000004</v>
      </c>
      <c r="AX16" s="92"/>
      <c r="AY16" s="92"/>
      <c r="AZ16" s="92"/>
      <c r="BA16" s="92"/>
      <c r="BB16" s="92"/>
      <c r="BC16" s="92"/>
      <c r="BD16" s="92"/>
      <c r="BE16" s="35"/>
      <c r="BF16" s="35"/>
      <c r="BG16" s="35"/>
      <c r="BH16" s="35"/>
    </row>
    <row r="17" spans="1:60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35"/>
      <c r="BF17" s="35"/>
      <c r="BG17" s="35"/>
      <c r="BH17" s="35"/>
    </row>
    <row r="18" spans="1:60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35"/>
      <c r="BF18" s="35"/>
      <c r="BG18" s="35"/>
      <c r="BH18" s="35"/>
    </row>
    <row r="19" spans="1:60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35"/>
      <c r="BF19" s="35"/>
      <c r="BG19" s="35"/>
      <c r="BH19" s="35"/>
    </row>
    <row r="20" spans="1:60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35"/>
      <c r="BF20" s="35"/>
      <c r="BG20" s="35"/>
      <c r="BH20" s="35"/>
    </row>
    <row r="21" spans="1:60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35"/>
      <c r="BF21" s="35"/>
      <c r="BG21" s="35"/>
      <c r="BH21" s="35"/>
    </row>
    <row r="22" spans="1:60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35"/>
      <c r="BF22" s="35"/>
      <c r="BG22" s="35"/>
      <c r="BH22" s="35"/>
    </row>
    <row r="23" spans="1:60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35"/>
      <c r="BF23" s="35"/>
      <c r="BG23" s="35"/>
      <c r="BH23" s="35"/>
    </row>
    <row r="24" spans="1:60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35"/>
      <c r="BF24" s="35"/>
      <c r="BG24" s="35"/>
      <c r="BH24" s="35"/>
    </row>
    <row r="25" spans="1:60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35"/>
      <c r="BF25" s="35"/>
      <c r="BG25" s="35"/>
      <c r="BH25" s="35"/>
    </row>
    <row r="26" spans="1:60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35"/>
      <c r="BF26" s="35"/>
      <c r="BG26" s="35"/>
      <c r="BH26" s="35"/>
    </row>
    <row r="27" spans="1:60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35"/>
      <c r="BF27" s="35"/>
      <c r="BG27" s="35"/>
      <c r="BH27" s="35"/>
    </row>
    <row r="28" spans="1:60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</row>
    <row r="29" spans="1:60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</row>
    <row r="30" spans="1:60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</row>
    <row r="31" spans="1:60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</row>
    <row r="32" spans="1:60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</row>
    <row r="33" spans="1:60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</row>
    <row r="34" spans="1:60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</row>
    <row r="35" spans="1:60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</row>
    <row r="36" spans="1:60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</row>
    <row r="37" spans="1:60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</row>
    <row r="38" spans="1:60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</row>
    <row r="39" spans="1:60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</row>
    <row r="40" spans="1:60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</row>
    <row r="41" spans="1:60" x14ac:dyDescent="0.25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</row>
    <row r="42" spans="1:60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</row>
    <row r="43" spans="1:60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</row>
    <row r="44" spans="1:60" x14ac:dyDescent="0.2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</row>
    <row r="45" spans="1:60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</row>
    <row r="46" spans="1:60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</row>
    <row r="47" spans="1:60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</row>
    <row r="48" spans="1:60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</row>
    <row r="49" spans="1:60" x14ac:dyDescent="0.2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</row>
    <row r="50" spans="1:60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</row>
    <row r="51" spans="1:60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</row>
    <row r="52" spans="1:60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</row>
    <row r="53" spans="1:60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</row>
    <row r="54" spans="1:60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</row>
    <row r="55" spans="1:60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</row>
    <row r="56" spans="1:60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</row>
    <row r="57" spans="1:60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</row>
    <row r="58" spans="1:60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</row>
    <row r="59" spans="1:60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</row>
    <row r="60" spans="1:60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</row>
    <row r="61" spans="1:60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</row>
    <row r="62" spans="1:60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</row>
    <row r="63" spans="1:60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</row>
    <row r="64" spans="1:60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</row>
    <row r="65" spans="1:60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</row>
    <row r="66" spans="1:60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</row>
    <row r="67" spans="1:60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</row>
    <row r="68" spans="1:60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</row>
    <row r="69" spans="1:60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</row>
    <row r="70" spans="1:60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</row>
    <row r="71" spans="1:60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</row>
    <row r="72" spans="1:60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</row>
    <row r="73" spans="1:60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</row>
    <row r="74" spans="1:60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</row>
    <row r="75" spans="1:60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</row>
    <row r="76" spans="1:60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</row>
    <row r="77" spans="1:60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</row>
    <row r="78" spans="1:60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</row>
    <row r="79" spans="1:60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35"/>
    </row>
    <row r="80" spans="1:60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  <c r="BG80" s="35"/>
      <c r="BH80" s="35"/>
    </row>
    <row r="81" spans="1:60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</row>
    <row r="82" spans="1:60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</row>
    <row r="83" spans="1:60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</row>
    <row r="84" spans="1:60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</row>
    <row r="85" spans="1:60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  <c r="BG85" s="35"/>
      <c r="BH85" s="35"/>
    </row>
    <row r="86" spans="1:60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</row>
    <row r="87" spans="1:60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</row>
    <row r="88" spans="1:60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</row>
    <row r="89" spans="1:60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</row>
    <row r="90" spans="1:60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</row>
    <row r="91" spans="1:60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</row>
    <row r="92" spans="1:60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</row>
    <row r="93" spans="1:60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</row>
    <row r="94" spans="1:60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</row>
    <row r="95" spans="1:60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</row>
    <row r="96" spans="1:60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</row>
    <row r="97" spans="1:60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</row>
    <row r="98" spans="1:60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</row>
    <row r="99" spans="1:60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</row>
    <row r="100" spans="1:60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</row>
    <row r="101" spans="1:60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</row>
    <row r="102" spans="1:60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</row>
    <row r="103" spans="1:60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  <c r="BG103" s="35"/>
      <c r="BH103" s="35"/>
    </row>
    <row r="104" spans="1:60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  <c r="BG104" s="35"/>
      <c r="BH104" s="35"/>
    </row>
    <row r="105" spans="1:60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  <c r="BG105" s="35"/>
      <c r="BH105" s="35"/>
    </row>
    <row r="106" spans="1:60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  <c r="BG106" s="35"/>
      <c r="BH106" s="35"/>
    </row>
    <row r="107" spans="1:60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</row>
    <row r="108" spans="1:60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  <c r="BF108" s="35"/>
      <c r="BG108" s="35"/>
      <c r="BH108" s="35"/>
    </row>
    <row r="109" spans="1:60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  <c r="BG109" s="35"/>
      <c r="BH109" s="35"/>
    </row>
    <row r="110" spans="1:60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  <c r="BG110" s="35"/>
      <c r="BH110" s="35"/>
    </row>
    <row r="111" spans="1:60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35"/>
      <c r="BB111" s="35"/>
      <c r="BC111" s="35"/>
      <c r="BD111" s="35"/>
      <c r="BE111" s="35"/>
      <c r="BF111" s="35"/>
      <c r="BG111" s="35"/>
      <c r="BH111" s="35"/>
    </row>
    <row r="112" spans="1:60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</row>
    <row r="113" spans="1:60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</row>
    <row r="114" spans="1:60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  <c r="BD114" s="35"/>
      <c r="BE114" s="35"/>
      <c r="BF114" s="35"/>
      <c r="BG114" s="35"/>
      <c r="BH114" s="35"/>
    </row>
    <row r="115" spans="1:60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5"/>
      <c r="BD115" s="35"/>
      <c r="BE115" s="35"/>
      <c r="BF115" s="35"/>
      <c r="BG115" s="35"/>
      <c r="BH115" s="35"/>
    </row>
    <row r="116" spans="1:60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  <c r="BG116" s="35"/>
      <c r="BH116" s="35"/>
    </row>
    <row r="117" spans="1:60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  <c r="BG117" s="35"/>
      <c r="BH117" s="35"/>
    </row>
    <row r="118" spans="1:60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  <c r="BG118" s="35"/>
      <c r="BH118" s="35"/>
    </row>
    <row r="119" spans="1:60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</row>
    <row r="120" spans="1:60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</row>
    <row r="121" spans="1:60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5"/>
      <c r="BD121" s="35"/>
      <c r="BE121" s="35"/>
      <c r="BF121" s="35"/>
      <c r="BG121" s="35"/>
      <c r="BH121" s="35"/>
    </row>
    <row r="122" spans="1:60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</row>
    <row r="123" spans="1:60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  <c r="AV123" s="35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</row>
    <row r="124" spans="1:60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5"/>
      <c r="BE124" s="35"/>
      <c r="BF124" s="35"/>
      <c r="BG124" s="35"/>
      <c r="BH124" s="35"/>
    </row>
    <row r="125" spans="1:60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</row>
    <row r="126" spans="1:60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</row>
    <row r="127" spans="1:60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</row>
    <row r="128" spans="1:60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5"/>
      <c r="BE128" s="35"/>
      <c r="BF128" s="35"/>
      <c r="BG128" s="35"/>
      <c r="BH128" s="35"/>
    </row>
    <row r="129" spans="1:60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</row>
    <row r="130" spans="1:60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</row>
    <row r="131" spans="1:60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35"/>
      <c r="BB131" s="35"/>
      <c r="BC131" s="35"/>
      <c r="BD131" s="35"/>
      <c r="BE131" s="35"/>
      <c r="BF131" s="35"/>
      <c r="BG131" s="35"/>
      <c r="BH131" s="35"/>
    </row>
    <row r="132" spans="1:60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  <c r="BG132" s="35"/>
      <c r="BH132" s="35"/>
    </row>
    <row r="133" spans="1:60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  <c r="BG133" s="35"/>
      <c r="BH133" s="35"/>
    </row>
    <row r="134" spans="1:60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  <c r="BG134" s="35"/>
      <c r="BH134" s="35"/>
    </row>
    <row r="135" spans="1:60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  <c r="AU135" s="35"/>
      <c r="AV135" s="35"/>
      <c r="AW135" s="35"/>
      <c r="AX135" s="35"/>
      <c r="AY135" s="35"/>
      <c r="AZ135" s="35"/>
      <c r="BA135" s="35"/>
      <c r="BB135" s="35"/>
      <c r="BC135" s="35"/>
      <c r="BD135" s="35"/>
      <c r="BE135" s="35"/>
      <c r="BF135" s="35"/>
      <c r="BG135" s="35"/>
      <c r="BH135" s="35"/>
    </row>
    <row r="136" spans="1:60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</row>
    <row r="137" spans="1:60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  <c r="BG137" s="35"/>
      <c r="BH137" s="35"/>
    </row>
    <row r="138" spans="1:60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  <c r="BD138" s="35"/>
      <c r="BE138" s="35"/>
      <c r="BF138" s="35"/>
      <c r="BG138" s="35"/>
      <c r="BH138" s="35"/>
    </row>
    <row r="139" spans="1:60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  <c r="AW139" s="35"/>
      <c r="AX139" s="35"/>
      <c r="AY139" s="35"/>
      <c r="AZ139" s="35"/>
      <c r="BA139" s="35"/>
      <c r="BB139" s="35"/>
      <c r="BC139" s="35"/>
      <c r="BD139" s="35"/>
      <c r="BE139" s="35"/>
      <c r="BF139" s="35"/>
      <c r="BG139" s="35"/>
      <c r="BH139" s="35"/>
    </row>
    <row r="140" spans="1:60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  <c r="AW140" s="35"/>
      <c r="AX140" s="35"/>
      <c r="AY140" s="35"/>
      <c r="AZ140" s="35"/>
      <c r="BA140" s="35"/>
      <c r="BB140" s="35"/>
      <c r="BC140" s="35"/>
      <c r="BD140" s="35"/>
      <c r="BE140" s="35"/>
      <c r="BF140" s="35"/>
      <c r="BG140" s="35"/>
      <c r="BH140" s="35"/>
    </row>
    <row r="141" spans="1:60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5"/>
      <c r="BC141" s="35"/>
      <c r="BD141" s="35"/>
      <c r="BE141" s="35"/>
      <c r="BF141" s="35"/>
      <c r="BG141" s="35"/>
      <c r="BH141" s="35"/>
    </row>
    <row r="142" spans="1:60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5"/>
      <c r="BD142" s="35"/>
      <c r="BE142" s="35"/>
      <c r="BF142" s="35"/>
      <c r="BG142" s="35"/>
      <c r="BH142" s="35"/>
    </row>
    <row r="143" spans="1:60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35"/>
      <c r="BB143" s="35"/>
      <c r="BC143" s="35"/>
      <c r="BD143" s="35"/>
      <c r="BE143" s="35"/>
      <c r="BF143" s="35"/>
      <c r="BG143" s="35"/>
      <c r="BH143" s="35"/>
    </row>
    <row r="144" spans="1:60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  <c r="AV144" s="35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  <c r="BG144" s="35"/>
      <c r="BH144" s="35"/>
    </row>
    <row r="145" spans="1:60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  <c r="BG145" s="35"/>
      <c r="BH145" s="35"/>
    </row>
    <row r="146" spans="1:60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  <c r="AU146" s="35"/>
      <c r="AV146" s="35"/>
      <c r="AW146" s="35"/>
      <c r="AX146" s="35"/>
      <c r="AY146" s="35"/>
      <c r="AZ146" s="35"/>
      <c r="BA146" s="35"/>
      <c r="BB146" s="35"/>
      <c r="BC146" s="35"/>
      <c r="BD146" s="35"/>
      <c r="BE146" s="35"/>
      <c r="BF146" s="35"/>
      <c r="BG146" s="35"/>
      <c r="BH146" s="35"/>
    </row>
    <row r="147" spans="1:60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  <c r="AV147" s="35"/>
      <c r="AW147" s="35"/>
      <c r="AX147" s="35"/>
      <c r="AY147" s="35"/>
      <c r="AZ147" s="35"/>
      <c r="BA147" s="35"/>
      <c r="BB147" s="35"/>
      <c r="BC147" s="35"/>
      <c r="BD147" s="35"/>
      <c r="BE147" s="35"/>
      <c r="BF147" s="35"/>
      <c r="BG147" s="35"/>
      <c r="BH147" s="35"/>
    </row>
    <row r="148" spans="1:60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5"/>
      <c r="BD148" s="35"/>
      <c r="BE148" s="35"/>
      <c r="BF148" s="35"/>
      <c r="BG148" s="35"/>
      <c r="BH148" s="35"/>
    </row>
    <row r="149" spans="1:60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</row>
    <row r="150" spans="1:60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  <c r="AV150" s="35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  <c r="BG150" s="35"/>
      <c r="BH150" s="35"/>
    </row>
    <row r="151" spans="1:60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  <c r="AQ151" s="35"/>
      <c r="AR151" s="35"/>
      <c r="AS151" s="35"/>
      <c r="AT151" s="35"/>
      <c r="AU151" s="35"/>
      <c r="AV151" s="35"/>
      <c r="AW151" s="35"/>
      <c r="AX151" s="35"/>
      <c r="AY151" s="35"/>
      <c r="AZ151" s="35"/>
      <c r="BA151" s="35"/>
      <c r="BB151" s="35"/>
      <c r="BC151" s="35"/>
      <c r="BD151" s="35"/>
      <c r="BE151" s="35"/>
      <c r="BF151" s="35"/>
      <c r="BG151" s="35"/>
      <c r="BH151" s="35"/>
    </row>
    <row r="152" spans="1:60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  <c r="AV152" s="35"/>
      <c r="AW152" s="35"/>
      <c r="AX152" s="35"/>
      <c r="AY152" s="35"/>
      <c r="AZ152" s="35"/>
      <c r="BA152" s="35"/>
      <c r="BB152" s="35"/>
      <c r="BC152" s="35"/>
      <c r="BD152" s="35"/>
      <c r="BE152" s="35"/>
      <c r="BF152" s="35"/>
      <c r="BG152" s="35"/>
      <c r="BH152" s="35"/>
    </row>
    <row r="153" spans="1:60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5"/>
      <c r="AW153" s="35"/>
      <c r="AX153" s="35"/>
      <c r="AY153" s="35"/>
      <c r="AZ153" s="35"/>
      <c r="BA153" s="35"/>
      <c r="BB153" s="35"/>
      <c r="BC153" s="35"/>
      <c r="BD153" s="35"/>
      <c r="BE153" s="35"/>
      <c r="BF153" s="35"/>
      <c r="BG153" s="35"/>
      <c r="BH153" s="35"/>
    </row>
    <row r="154" spans="1:60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5"/>
      <c r="AW154" s="35"/>
      <c r="AX154" s="35"/>
      <c r="AY154" s="35"/>
      <c r="AZ154" s="35"/>
      <c r="BA154" s="35"/>
      <c r="BB154" s="35"/>
      <c r="BC154" s="35"/>
      <c r="BD154" s="35"/>
      <c r="BE154" s="35"/>
      <c r="BF154" s="35"/>
      <c r="BG154" s="35"/>
      <c r="BH154" s="35"/>
    </row>
    <row r="155" spans="1:60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35"/>
      <c r="AV155" s="35"/>
      <c r="AW155" s="35"/>
      <c r="AX155" s="35"/>
      <c r="AY155" s="35"/>
      <c r="AZ155" s="35"/>
      <c r="BA155" s="35"/>
      <c r="BB155" s="35"/>
      <c r="BC155" s="35"/>
      <c r="BD155" s="35"/>
      <c r="BE155" s="35"/>
      <c r="BF155" s="35"/>
      <c r="BG155" s="35"/>
      <c r="BH155" s="35"/>
    </row>
    <row r="156" spans="1:60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  <c r="AQ156" s="35"/>
      <c r="AR156" s="35"/>
      <c r="AS156" s="35"/>
      <c r="AT156" s="35"/>
      <c r="AU156" s="35"/>
      <c r="AV156" s="35"/>
      <c r="AW156" s="35"/>
      <c r="AX156" s="35"/>
      <c r="AY156" s="35"/>
      <c r="AZ156" s="35"/>
      <c r="BA156" s="35"/>
      <c r="BB156" s="35"/>
      <c r="BC156" s="35"/>
      <c r="BD156" s="35"/>
      <c r="BE156" s="35"/>
      <c r="BF156" s="35"/>
      <c r="BG156" s="35"/>
      <c r="BH156" s="35"/>
    </row>
    <row r="157" spans="1:60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5"/>
      <c r="AV157" s="35"/>
      <c r="AW157" s="35"/>
      <c r="AX157" s="35"/>
      <c r="AY157" s="35"/>
      <c r="AZ157" s="35"/>
      <c r="BA157" s="35"/>
      <c r="BB157" s="35"/>
      <c r="BC157" s="35"/>
      <c r="BD157" s="35"/>
      <c r="BE157" s="35"/>
      <c r="BF157" s="35"/>
      <c r="BG157" s="35"/>
      <c r="BH157" s="35"/>
    </row>
    <row r="158" spans="1:60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  <c r="AQ158" s="35"/>
      <c r="AR158" s="35"/>
      <c r="AS158" s="35"/>
      <c r="AT158" s="35"/>
      <c r="AU158" s="35"/>
      <c r="AV158" s="35"/>
      <c r="AW158" s="35"/>
      <c r="AX158" s="35"/>
      <c r="AY158" s="35"/>
      <c r="AZ158" s="35"/>
      <c r="BA158" s="35"/>
      <c r="BB158" s="35"/>
      <c r="BC158" s="35"/>
      <c r="BD158" s="35"/>
      <c r="BE158" s="35"/>
      <c r="BF158" s="35"/>
      <c r="BG158" s="35"/>
      <c r="BH158" s="35"/>
    </row>
    <row r="159" spans="1:60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  <c r="AQ159" s="35"/>
      <c r="AR159" s="35"/>
      <c r="AS159" s="35"/>
      <c r="AT159" s="35"/>
      <c r="AU159" s="35"/>
      <c r="AV159" s="35"/>
      <c r="AW159" s="35"/>
      <c r="AX159" s="35"/>
      <c r="AY159" s="35"/>
      <c r="AZ159" s="35"/>
      <c r="BA159" s="35"/>
      <c r="BB159" s="35"/>
      <c r="BC159" s="35"/>
      <c r="BD159" s="35"/>
      <c r="BE159" s="35"/>
      <c r="BF159" s="35"/>
      <c r="BG159" s="35"/>
      <c r="BH159" s="35"/>
    </row>
    <row r="160" spans="1:60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35"/>
      <c r="AV160" s="35"/>
      <c r="AW160" s="35"/>
      <c r="AX160" s="35"/>
      <c r="AY160" s="35"/>
      <c r="AZ160" s="35"/>
      <c r="BA160" s="35"/>
      <c r="BB160" s="35"/>
      <c r="BC160" s="35"/>
      <c r="BD160" s="35"/>
      <c r="BE160" s="35"/>
      <c r="BF160" s="35"/>
      <c r="BG160" s="35"/>
      <c r="BH160" s="35"/>
    </row>
    <row r="161" spans="1:60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  <c r="AQ161" s="35"/>
      <c r="AR161" s="35"/>
      <c r="AS161" s="35"/>
      <c r="AT161" s="35"/>
      <c r="AU161" s="35"/>
      <c r="AV161" s="35"/>
      <c r="AW161" s="35"/>
      <c r="AX161" s="35"/>
      <c r="AY161" s="35"/>
      <c r="AZ161" s="35"/>
      <c r="BA161" s="35"/>
      <c r="BB161" s="35"/>
      <c r="BC161" s="35"/>
      <c r="BD161" s="35"/>
      <c r="BE161" s="35"/>
      <c r="BF161" s="35"/>
      <c r="BG161" s="35"/>
      <c r="BH161" s="35"/>
    </row>
    <row r="162" spans="1:60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  <c r="AV162" s="35"/>
      <c r="AW162" s="35"/>
      <c r="AX162" s="35"/>
      <c r="AY162" s="35"/>
      <c r="AZ162" s="35"/>
      <c r="BA162" s="35"/>
      <c r="BB162" s="35"/>
      <c r="BC162" s="35"/>
      <c r="BD162" s="35"/>
      <c r="BE162" s="35"/>
      <c r="BF162" s="35"/>
      <c r="BG162" s="35"/>
      <c r="BH162" s="35"/>
    </row>
    <row r="163" spans="1:60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  <c r="AY163" s="35"/>
      <c r="AZ163" s="35"/>
      <c r="BA163" s="35"/>
      <c r="BB163" s="35"/>
      <c r="BC163" s="35"/>
      <c r="BD163" s="35"/>
      <c r="BE163" s="35"/>
      <c r="BF163" s="35"/>
      <c r="BG163" s="35"/>
      <c r="BH163" s="35"/>
    </row>
    <row r="164" spans="1:60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35"/>
      <c r="BB164" s="35"/>
      <c r="BC164" s="35"/>
      <c r="BD164" s="35"/>
      <c r="BE164" s="35"/>
      <c r="BF164" s="35"/>
      <c r="BG164" s="35"/>
      <c r="BH164" s="35"/>
    </row>
    <row r="165" spans="1:60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  <c r="AV165" s="35"/>
      <c r="AW165" s="35"/>
      <c r="AX165" s="35"/>
      <c r="AY165" s="35"/>
      <c r="AZ165" s="35"/>
      <c r="BA165" s="35"/>
      <c r="BB165" s="35"/>
      <c r="BC165" s="35"/>
      <c r="BD165" s="35"/>
      <c r="BE165" s="35"/>
      <c r="BF165" s="35"/>
      <c r="BG165" s="35"/>
      <c r="BH165" s="35"/>
    </row>
    <row r="166" spans="1:60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5"/>
      <c r="BD166" s="35"/>
      <c r="BE166" s="35"/>
      <c r="BF166" s="35"/>
      <c r="BG166" s="35"/>
      <c r="BH166" s="35"/>
    </row>
    <row r="167" spans="1:60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</row>
    <row r="168" spans="1:60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  <c r="AU168" s="35"/>
      <c r="AV168" s="35"/>
      <c r="AW168" s="35"/>
      <c r="AX168" s="35"/>
      <c r="AY168" s="35"/>
      <c r="AZ168" s="35"/>
      <c r="BA168" s="35"/>
      <c r="BB168" s="35"/>
      <c r="BC168" s="35"/>
      <c r="BD168" s="35"/>
      <c r="BE168" s="35"/>
      <c r="BF168" s="35"/>
      <c r="BG168" s="35"/>
      <c r="BH168" s="35"/>
    </row>
    <row r="169" spans="1:60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  <c r="AU169" s="35"/>
      <c r="AV169" s="35"/>
      <c r="AW169" s="35"/>
      <c r="AX169" s="35"/>
      <c r="AY169" s="35"/>
      <c r="AZ169" s="35"/>
      <c r="BA169" s="35"/>
      <c r="BB169" s="35"/>
      <c r="BC169" s="35"/>
      <c r="BD169" s="35"/>
      <c r="BE169" s="35"/>
      <c r="BF169" s="35"/>
      <c r="BG169" s="35"/>
      <c r="BH169" s="35"/>
    </row>
    <row r="170" spans="1:60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35"/>
      <c r="AV170" s="35"/>
      <c r="AW170" s="35"/>
      <c r="AX170" s="35"/>
      <c r="AY170" s="35"/>
      <c r="AZ170" s="35"/>
      <c r="BA170" s="35"/>
      <c r="BB170" s="35"/>
      <c r="BC170" s="35"/>
      <c r="BD170" s="35"/>
      <c r="BE170" s="35"/>
      <c r="BF170" s="35"/>
      <c r="BG170" s="35"/>
      <c r="BH170" s="35"/>
    </row>
    <row r="171" spans="1:60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  <c r="AU171" s="35"/>
      <c r="AV171" s="35"/>
      <c r="AW171" s="35"/>
      <c r="AX171" s="35"/>
      <c r="AY171" s="35"/>
      <c r="AZ171" s="35"/>
      <c r="BA171" s="35"/>
      <c r="BB171" s="35"/>
      <c r="BC171" s="35"/>
      <c r="BD171" s="35"/>
      <c r="BE171" s="35"/>
      <c r="BF171" s="35"/>
      <c r="BG171" s="35"/>
      <c r="BH171" s="35"/>
    </row>
    <row r="172" spans="1:60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  <c r="AQ172" s="35"/>
      <c r="AR172" s="35"/>
      <c r="AS172" s="35"/>
      <c r="AT172" s="35"/>
      <c r="AU172" s="35"/>
      <c r="AV172" s="35"/>
      <c r="AW172" s="35"/>
      <c r="AX172" s="35"/>
      <c r="AY172" s="35"/>
      <c r="AZ172" s="35"/>
      <c r="BA172" s="35"/>
      <c r="BB172" s="35"/>
      <c r="BC172" s="35"/>
      <c r="BD172" s="35"/>
      <c r="BE172" s="35"/>
      <c r="BF172" s="35"/>
      <c r="BG172" s="35"/>
      <c r="BH172" s="35"/>
    </row>
    <row r="173" spans="1:60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  <c r="AQ173" s="35"/>
      <c r="AR173" s="35"/>
      <c r="AS173" s="35"/>
      <c r="AT173" s="35"/>
      <c r="AU173" s="35"/>
      <c r="AV173" s="35"/>
      <c r="AW173" s="35"/>
      <c r="AX173" s="35"/>
      <c r="AY173" s="35"/>
      <c r="AZ173" s="35"/>
      <c r="BA173" s="35"/>
      <c r="BB173" s="35"/>
      <c r="BC173" s="35"/>
      <c r="BD173" s="35"/>
      <c r="BE173" s="35"/>
      <c r="BF173" s="35"/>
      <c r="BG173" s="35"/>
      <c r="BH173" s="35"/>
    </row>
    <row r="174" spans="1:60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  <c r="AQ174" s="35"/>
      <c r="AR174" s="35"/>
      <c r="AS174" s="35"/>
      <c r="AT174" s="35"/>
      <c r="AU174" s="35"/>
      <c r="AV174" s="35"/>
      <c r="AW174" s="35"/>
      <c r="AX174" s="35"/>
      <c r="AY174" s="35"/>
      <c r="AZ174" s="35"/>
      <c r="BA174" s="35"/>
      <c r="BB174" s="35"/>
      <c r="BC174" s="35"/>
      <c r="BD174" s="35"/>
      <c r="BE174" s="35"/>
      <c r="BF174" s="35"/>
      <c r="BG174" s="35"/>
      <c r="BH174" s="35"/>
    </row>
    <row r="175" spans="1:60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35"/>
      <c r="AV175" s="35"/>
      <c r="AW175" s="35"/>
      <c r="AX175" s="35"/>
      <c r="AY175" s="35"/>
      <c r="AZ175" s="35"/>
      <c r="BA175" s="35"/>
      <c r="BB175" s="35"/>
      <c r="BC175" s="35"/>
      <c r="BD175" s="35"/>
      <c r="BE175" s="35"/>
      <c r="BF175" s="35"/>
      <c r="BG175" s="35"/>
      <c r="BH175" s="35"/>
    </row>
    <row r="176" spans="1:60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  <c r="AQ176" s="35"/>
      <c r="AR176" s="35"/>
      <c r="AS176" s="35"/>
      <c r="AT176" s="35"/>
      <c r="AU176" s="35"/>
      <c r="AV176" s="35"/>
      <c r="AW176" s="35"/>
      <c r="AX176" s="35"/>
      <c r="AY176" s="35"/>
      <c r="AZ176" s="35"/>
      <c r="BA176" s="35"/>
      <c r="BB176" s="35"/>
      <c r="BC176" s="35"/>
      <c r="BD176" s="35"/>
      <c r="BE176" s="35"/>
      <c r="BF176" s="35"/>
      <c r="BG176" s="35"/>
      <c r="BH176" s="35"/>
    </row>
    <row r="177" spans="1:60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5"/>
      <c r="AT177" s="35"/>
      <c r="AU177" s="35"/>
      <c r="AV177" s="35"/>
      <c r="AW177" s="35"/>
      <c r="AX177" s="35"/>
      <c r="AY177" s="35"/>
      <c r="AZ177" s="35"/>
      <c r="BA177" s="35"/>
      <c r="BB177" s="35"/>
      <c r="BC177" s="35"/>
      <c r="BD177" s="35"/>
      <c r="BE177" s="35"/>
      <c r="BF177" s="35"/>
      <c r="BG177" s="35"/>
      <c r="BH177" s="35"/>
    </row>
    <row r="178" spans="1:60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  <c r="AU178" s="35"/>
      <c r="AV178" s="35"/>
      <c r="AW178" s="35"/>
      <c r="AX178" s="35"/>
      <c r="AY178" s="35"/>
      <c r="AZ178" s="35"/>
      <c r="BA178" s="35"/>
      <c r="BB178" s="35"/>
      <c r="BC178" s="35"/>
      <c r="BD178" s="35"/>
      <c r="BE178" s="35"/>
      <c r="BF178" s="35"/>
      <c r="BG178" s="35"/>
      <c r="BH178" s="35"/>
    </row>
    <row r="179" spans="1:60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  <c r="AQ179" s="35"/>
      <c r="AR179" s="35"/>
      <c r="AS179" s="35"/>
      <c r="AT179" s="35"/>
      <c r="AU179" s="35"/>
      <c r="AV179" s="35"/>
      <c r="AW179" s="35"/>
      <c r="AX179" s="35"/>
      <c r="AY179" s="35"/>
      <c r="AZ179" s="35"/>
      <c r="BA179" s="35"/>
      <c r="BB179" s="35"/>
      <c r="BC179" s="35"/>
      <c r="BD179" s="35"/>
      <c r="BE179" s="35"/>
      <c r="BF179" s="35"/>
      <c r="BG179" s="35"/>
      <c r="BH179" s="35"/>
    </row>
    <row r="180" spans="1:60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35"/>
      <c r="AV180" s="35"/>
      <c r="AW180" s="35"/>
      <c r="AX180" s="35"/>
      <c r="AY180" s="35"/>
      <c r="AZ180" s="35"/>
      <c r="BA180" s="35"/>
      <c r="BB180" s="35"/>
      <c r="BC180" s="35"/>
      <c r="BD180" s="35"/>
      <c r="BE180" s="35"/>
      <c r="BF180" s="35"/>
      <c r="BG180" s="35"/>
      <c r="BH180" s="35"/>
    </row>
    <row r="181" spans="1:60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  <c r="AQ181" s="35"/>
      <c r="AR181" s="35"/>
      <c r="AS181" s="35"/>
      <c r="AT181" s="35"/>
      <c r="AU181" s="35"/>
      <c r="AV181" s="35"/>
      <c r="AW181" s="35"/>
      <c r="AX181" s="35"/>
      <c r="AY181" s="35"/>
      <c r="AZ181" s="35"/>
      <c r="BA181" s="35"/>
      <c r="BB181" s="35"/>
      <c r="BC181" s="35"/>
      <c r="BD181" s="35"/>
      <c r="BE181" s="35"/>
      <c r="BF181" s="35"/>
      <c r="BG181" s="35"/>
      <c r="BH181" s="35"/>
    </row>
    <row r="182" spans="1:60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  <c r="AQ182" s="35"/>
      <c r="AR182" s="35"/>
      <c r="AS182" s="35"/>
      <c r="AT182" s="35"/>
      <c r="AU182" s="35"/>
      <c r="AV182" s="35"/>
      <c r="AW182" s="35"/>
      <c r="AX182" s="35"/>
      <c r="AY182" s="35"/>
      <c r="AZ182" s="35"/>
      <c r="BA182" s="35"/>
      <c r="BB182" s="35"/>
      <c r="BC182" s="35"/>
      <c r="BD182" s="35"/>
      <c r="BE182" s="35"/>
      <c r="BF182" s="35"/>
      <c r="BG182" s="35"/>
      <c r="BH182" s="35"/>
    </row>
    <row r="183" spans="1:60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  <c r="AQ183" s="35"/>
      <c r="AR183" s="35"/>
      <c r="AS183" s="35"/>
      <c r="AT183" s="35"/>
      <c r="AU183" s="35"/>
      <c r="AV183" s="35"/>
      <c r="AW183" s="35"/>
      <c r="AX183" s="35"/>
      <c r="AY183" s="35"/>
      <c r="AZ183" s="35"/>
      <c r="BA183" s="35"/>
      <c r="BB183" s="35"/>
      <c r="BC183" s="35"/>
      <c r="BD183" s="35"/>
      <c r="BE183" s="35"/>
      <c r="BF183" s="35"/>
      <c r="BG183" s="35"/>
      <c r="BH183" s="35"/>
    </row>
    <row r="184" spans="1:60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  <c r="AU184" s="35"/>
      <c r="AV184" s="35"/>
      <c r="AW184" s="35"/>
      <c r="AX184" s="35"/>
      <c r="AY184" s="35"/>
      <c r="AZ184" s="35"/>
      <c r="BA184" s="35"/>
      <c r="BB184" s="35"/>
      <c r="BC184" s="35"/>
      <c r="BD184" s="35"/>
      <c r="BE184" s="35"/>
      <c r="BF184" s="35"/>
      <c r="BG184" s="35"/>
      <c r="BH184" s="35"/>
    </row>
    <row r="185" spans="1:60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35"/>
      <c r="AV185" s="35"/>
      <c r="AW185" s="35"/>
      <c r="AX185" s="35"/>
      <c r="AY185" s="35"/>
      <c r="AZ185" s="35"/>
      <c r="BA185" s="35"/>
      <c r="BB185" s="35"/>
      <c r="BC185" s="35"/>
      <c r="BD185" s="35"/>
      <c r="BE185" s="35"/>
      <c r="BF185" s="35"/>
      <c r="BG185" s="35"/>
      <c r="BH185" s="35"/>
    </row>
    <row r="186" spans="1:60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  <c r="AQ186" s="35"/>
      <c r="AR186" s="35"/>
      <c r="AS186" s="35"/>
      <c r="AT186" s="35"/>
      <c r="AU186" s="35"/>
      <c r="AV186" s="35"/>
      <c r="AW186" s="35"/>
      <c r="AX186" s="35"/>
      <c r="AY186" s="35"/>
      <c r="AZ186" s="35"/>
      <c r="BA186" s="35"/>
      <c r="BB186" s="35"/>
      <c r="BC186" s="35"/>
      <c r="BD186" s="35"/>
      <c r="BE186" s="35"/>
      <c r="BF186" s="35"/>
      <c r="BG186" s="35"/>
      <c r="BH186" s="35"/>
    </row>
    <row r="187" spans="1:60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35"/>
      <c r="AR187" s="35"/>
      <c r="AS187" s="35"/>
      <c r="AT187" s="35"/>
      <c r="AU187" s="35"/>
      <c r="AV187" s="35"/>
      <c r="AW187" s="35"/>
      <c r="AX187" s="35"/>
      <c r="AY187" s="35"/>
      <c r="AZ187" s="35"/>
      <c r="BA187" s="35"/>
      <c r="BB187" s="35"/>
      <c r="BC187" s="35"/>
      <c r="BD187" s="35"/>
      <c r="BE187" s="35"/>
      <c r="BF187" s="35"/>
      <c r="BG187" s="35"/>
      <c r="BH187" s="35"/>
    </row>
    <row r="188" spans="1:60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5"/>
      <c r="AV188" s="35"/>
      <c r="AW188" s="35"/>
      <c r="AX188" s="35"/>
      <c r="AY188" s="35"/>
      <c r="AZ188" s="35"/>
      <c r="BA188" s="35"/>
      <c r="BB188" s="35"/>
      <c r="BC188" s="35"/>
      <c r="BD188" s="35"/>
      <c r="BE188" s="35"/>
      <c r="BF188" s="35"/>
      <c r="BG188" s="35"/>
      <c r="BH188" s="35"/>
    </row>
    <row r="189" spans="1:60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5"/>
      <c r="AV189" s="35"/>
      <c r="AW189" s="35"/>
      <c r="AX189" s="35"/>
      <c r="AY189" s="35"/>
      <c r="AZ189" s="35"/>
      <c r="BA189" s="35"/>
      <c r="BB189" s="35"/>
      <c r="BC189" s="35"/>
      <c r="BD189" s="35"/>
      <c r="BE189" s="35"/>
      <c r="BF189" s="35"/>
      <c r="BG189" s="35"/>
      <c r="BH189" s="35"/>
    </row>
    <row r="190" spans="1:60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35"/>
      <c r="AV190" s="35"/>
      <c r="AW190" s="35"/>
      <c r="AX190" s="35"/>
      <c r="AY190" s="35"/>
      <c r="AZ190" s="35"/>
      <c r="BA190" s="35"/>
      <c r="BB190" s="35"/>
      <c r="BC190" s="35"/>
      <c r="BD190" s="35"/>
      <c r="BE190" s="35"/>
      <c r="BF190" s="35"/>
      <c r="BG190" s="35"/>
      <c r="BH190" s="35"/>
    </row>
    <row r="191" spans="1:60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35"/>
      <c r="AR191" s="35"/>
      <c r="AS191" s="35"/>
      <c r="AT191" s="35"/>
      <c r="AU191" s="35"/>
      <c r="AV191" s="35"/>
      <c r="AW191" s="35"/>
      <c r="AX191" s="35"/>
      <c r="AY191" s="35"/>
      <c r="AZ191" s="35"/>
      <c r="BA191" s="35"/>
      <c r="BB191" s="35"/>
      <c r="BC191" s="35"/>
      <c r="BD191" s="35"/>
      <c r="BE191" s="35"/>
      <c r="BF191" s="35"/>
      <c r="BG191" s="35"/>
      <c r="BH191" s="35"/>
    </row>
    <row r="192" spans="1:60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  <c r="AQ192" s="35"/>
      <c r="AR192" s="35"/>
      <c r="AS192" s="35"/>
      <c r="AT192" s="35"/>
      <c r="AU192" s="35"/>
      <c r="AV192" s="35"/>
      <c r="AW192" s="35"/>
      <c r="AX192" s="35"/>
      <c r="AY192" s="35"/>
      <c r="AZ192" s="35"/>
      <c r="BA192" s="35"/>
      <c r="BB192" s="35"/>
      <c r="BC192" s="35"/>
      <c r="BD192" s="35"/>
      <c r="BE192" s="35"/>
      <c r="BF192" s="35"/>
      <c r="BG192" s="35"/>
      <c r="BH192" s="35"/>
    </row>
    <row r="193" spans="1:60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5"/>
      <c r="AU193" s="35"/>
      <c r="AV193" s="35"/>
      <c r="AW193" s="35"/>
      <c r="AX193" s="35"/>
      <c r="AY193" s="35"/>
      <c r="AZ193" s="35"/>
      <c r="BA193" s="35"/>
      <c r="BB193" s="35"/>
      <c r="BC193" s="35"/>
      <c r="BD193" s="35"/>
      <c r="BE193" s="35"/>
      <c r="BF193" s="35"/>
      <c r="BG193" s="35"/>
      <c r="BH193" s="35"/>
    </row>
    <row r="194" spans="1:60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  <c r="AQ194" s="35"/>
      <c r="AR194" s="35"/>
      <c r="AS194" s="35"/>
      <c r="AT194" s="35"/>
      <c r="AU194" s="35"/>
      <c r="AV194" s="35"/>
      <c r="AW194" s="35"/>
      <c r="AX194" s="35"/>
      <c r="AY194" s="35"/>
      <c r="AZ194" s="35"/>
      <c r="BA194" s="35"/>
      <c r="BB194" s="35"/>
      <c r="BC194" s="35"/>
      <c r="BD194" s="35"/>
      <c r="BE194" s="35"/>
      <c r="BF194" s="35"/>
      <c r="BG194" s="35"/>
      <c r="BH194" s="35"/>
    </row>
    <row r="195" spans="1:60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35"/>
      <c r="AV195" s="35"/>
      <c r="AW195" s="35"/>
      <c r="AX195" s="35"/>
      <c r="AY195" s="35"/>
      <c r="AZ195" s="35"/>
      <c r="BA195" s="35"/>
      <c r="BB195" s="35"/>
      <c r="BC195" s="35"/>
      <c r="BD195" s="35"/>
      <c r="BE195" s="35"/>
      <c r="BF195" s="35"/>
      <c r="BG195" s="35"/>
      <c r="BH195" s="35"/>
    </row>
    <row r="196" spans="1:60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5"/>
      <c r="AR196" s="35"/>
      <c r="AS196" s="35"/>
      <c r="AT196" s="35"/>
      <c r="AU196" s="35"/>
      <c r="AV196" s="35"/>
      <c r="AW196" s="35"/>
      <c r="AX196" s="35"/>
      <c r="AY196" s="35"/>
      <c r="AZ196" s="35"/>
      <c r="BA196" s="35"/>
      <c r="BB196" s="35"/>
      <c r="BC196" s="35"/>
      <c r="BD196" s="35"/>
      <c r="BE196" s="35"/>
      <c r="BF196" s="35"/>
      <c r="BG196" s="35"/>
      <c r="BH196" s="35"/>
    </row>
    <row r="197" spans="1:60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  <c r="AQ197" s="35"/>
      <c r="AR197" s="35"/>
      <c r="AS197" s="35"/>
      <c r="AT197" s="35"/>
      <c r="AU197" s="35"/>
      <c r="AV197" s="35"/>
      <c r="AW197" s="35"/>
      <c r="AX197" s="35"/>
      <c r="AY197" s="35"/>
      <c r="AZ197" s="35"/>
      <c r="BA197" s="35"/>
      <c r="BB197" s="35"/>
      <c r="BC197" s="35"/>
      <c r="BD197" s="35"/>
      <c r="BE197" s="35"/>
      <c r="BF197" s="35"/>
      <c r="BG197" s="35"/>
      <c r="BH197" s="35"/>
    </row>
    <row r="198" spans="1:60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  <c r="AQ198" s="35"/>
      <c r="AR198" s="35"/>
      <c r="AS198" s="35"/>
      <c r="AT198" s="35"/>
      <c r="AU198" s="35"/>
      <c r="AV198" s="35"/>
      <c r="AW198" s="35"/>
      <c r="AX198" s="35"/>
      <c r="AY198" s="35"/>
      <c r="AZ198" s="35"/>
      <c r="BA198" s="35"/>
      <c r="BB198" s="35"/>
      <c r="BC198" s="35"/>
      <c r="BD198" s="35"/>
      <c r="BE198" s="35"/>
      <c r="BF198" s="35"/>
      <c r="BG198" s="35"/>
      <c r="BH198" s="35"/>
    </row>
    <row r="199" spans="1:60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  <c r="AQ199" s="35"/>
      <c r="AR199" s="35"/>
      <c r="AS199" s="35"/>
      <c r="AT199" s="35"/>
      <c r="AU199" s="35"/>
      <c r="AV199" s="35"/>
      <c r="AW199" s="35"/>
      <c r="AX199" s="35"/>
      <c r="AY199" s="35"/>
      <c r="AZ199" s="35"/>
      <c r="BA199" s="35"/>
      <c r="BB199" s="35"/>
      <c r="BC199" s="35"/>
      <c r="BD199" s="35"/>
      <c r="BE199" s="35"/>
      <c r="BF199" s="35"/>
      <c r="BG199" s="35"/>
      <c r="BH199" s="35"/>
    </row>
    <row r="200" spans="1:60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  <c r="AU200" s="35"/>
      <c r="AV200" s="35"/>
      <c r="AW200" s="35"/>
      <c r="AX200" s="35"/>
      <c r="AY200" s="35"/>
      <c r="AZ200" s="35"/>
      <c r="BA200" s="35"/>
      <c r="BB200" s="35"/>
      <c r="BC200" s="35"/>
      <c r="BD200" s="35"/>
      <c r="BE200" s="35"/>
      <c r="BF200" s="35"/>
      <c r="BG200" s="35"/>
      <c r="BH200" s="35"/>
    </row>
    <row r="201" spans="1:60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  <c r="AQ201" s="35"/>
      <c r="AR201" s="35"/>
      <c r="AS201" s="35"/>
      <c r="AT201" s="35"/>
      <c r="AU201" s="35"/>
      <c r="AV201" s="35"/>
      <c r="AW201" s="35"/>
      <c r="AX201" s="35"/>
      <c r="AY201" s="35"/>
      <c r="AZ201" s="35"/>
      <c r="BA201" s="35"/>
      <c r="BB201" s="35"/>
      <c r="BC201" s="35"/>
      <c r="BD201" s="35"/>
      <c r="BE201" s="35"/>
      <c r="BF201" s="35"/>
      <c r="BG201" s="35"/>
      <c r="BH201" s="35"/>
    </row>
    <row r="202" spans="1:60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5"/>
      <c r="AN202" s="35"/>
      <c r="AO202" s="35"/>
      <c r="AP202" s="35"/>
      <c r="AQ202" s="35"/>
      <c r="AR202" s="35"/>
      <c r="AS202" s="35"/>
      <c r="AT202" s="35"/>
      <c r="AU202" s="35"/>
      <c r="AV202" s="35"/>
      <c r="AW202" s="35"/>
      <c r="AX202" s="35"/>
      <c r="AY202" s="35"/>
      <c r="AZ202" s="35"/>
      <c r="BA202" s="35"/>
      <c r="BB202" s="35"/>
      <c r="BC202" s="35"/>
      <c r="BD202" s="35"/>
      <c r="BE202" s="35"/>
      <c r="BF202" s="35"/>
      <c r="BG202" s="35"/>
      <c r="BH202" s="35"/>
    </row>
    <row r="203" spans="1:60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  <c r="AJ203" s="35"/>
      <c r="AK203" s="35"/>
      <c r="AL203" s="35"/>
      <c r="AM203" s="35"/>
      <c r="AN203" s="35"/>
      <c r="AO203" s="35"/>
      <c r="AP203" s="35"/>
      <c r="AQ203" s="35"/>
      <c r="AR203" s="35"/>
      <c r="AS203" s="35"/>
      <c r="AT203" s="35"/>
      <c r="AU203" s="35"/>
      <c r="AV203" s="35"/>
      <c r="AW203" s="35"/>
      <c r="AX203" s="35"/>
      <c r="AY203" s="35"/>
      <c r="AZ203" s="35"/>
      <c r="BA203" s="35"/>
      <c r="BB203" s="35"/>
      <c r="BC203" s="35"/>
      <c r="BD203" s="35"/>
      <c r="BE203" s="35"/>
      <c r="BF203" s="35"/>
      <c r="BG203" s="35"/>
      <c r="BH203" s="35"/>
    </row>
    <row r="204" spans="1:60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  <c r="AJ204" s="35"/>
      <c r="AK204" s="35"/>
      <c r="AL204" s="35"/>
      <c r="AM204" s="35"/>
      <c r="AN204" s="35"/>
      <c r="AO204" s="35"/>
      <c r="AP204" s="35"/>
      <c r="AQ204" s="35"/>
      <c r="AR204" s="35"/>
      <c r="AS204" s="35"/>
      <c r="AT204" s="35"/>
      <c r="AU204" s="35"/>
      <c r="AV204" s="35"/>
      <c r="AW204" s="35"/>
      <c r="AX204" s="35"/>
      <c r="AY204" s="35"/>
      <c r="AZ204" s="35"/>
      <c r="BA204" s="35"/>
      <c r="BB204" s="35"/>
      <c r="BC204" s="35"/>
      <c r="BD204" s="35"/>
      <c r="BE204" s="35"/>
      <c r="BF204" s="35"/>
      <c r="BG204" s="35"/>
      <c r="BH204" s="35"/>
    </row>
    <row r="205" spans="1:60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5"/>
      <c r="AL205" s="35"/>
      <c r="AM205" s="35"/>
      <c r="AN205" s="35"/>
      <c r="AO205" s="35"/>
      <c r="AP205" s="35"/>
      <c r="AQ205" s="35"/>
      <c r="AR205" s="35"/>
      <c r="AS205" s="35"/>
      <c r="AT205" s="35"/>
      <c r="AU205" s="35"/>
      <c r="AV205" s="35"/>
      <c r="AW205" s="35"/>
      <c r="AX205" s="35"/>
      <c r="AY205" s="35"/>
      <c r="AZ205" s="35"/>
      <c r="BA205" s="35"/>
      <c r="BB205" s="35"/>
      <c r="BC205" s="35"/>
      <c r="BD205" s="35"/>
      <c r="BE205" s="35"/>
      <c r="BF205" s="35"/>
      <c r="BG205" s="35"/>
      <c r="BH205" s="35"/>
    </row>
    <row r="206" spans="1:60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  <c r="AI206" s="35"/>
      <c r="AJ206" s="35"/>
      <c r="AK206" s="35"/>
      <c r="AL206" s="35"/>
      <c r="AM206" s="35"/>
      <c r="AN206" s="35"/>
      <c r="AO206" s="35"/>
      <c r="AP206" s="35"/>
      <c r="AQ206" s="35"/>
      <c r="AR206" s="35"/>
      <c r="AS206" s="35"/>
      <c r="AT206" s="35"/>
      <c r="AU206" s="35"/>
      <c r="AV206" s="35"/>
      <c r="AW206" s="35"/>
      <c r="AX206" s="35"/>
      <c r="AY206" s="35"/>
      <c r="AZ206" s="35"/>
      <c r="BA206" s="35"/>
      <c r="BB206" s="35"/>
      <c r="BC206" s="35"/>
      <c r="BD206" s="35"/>
      <c r="BE206" s="35"/>
      <c r="BF206" s="35"/>
      <c r="BG206" s="35"/>
      <c r="BH206" s="35"/>
    </row>
    <row r="207" spans="1:60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  <c r="AI207" s="35"/>
      <c r="AJ207" s="35"/>
      <c r="AK207" s="35"/>
      <c r="AL207" s="35"/>
      <c r="AM207" s="35"/>
      <c r="AN207" s="35"/>
      <c r="AO207" s="35"/>
      <c r="AP207" s="35"/>
      <c r="AQ207" s="35"/>
      <c r="AR207" s="35"/>
      <c r="AS207" s="35"/>
      <c r="AT207" s="35"/>
      <c r="AU207" s="35"/>
      <c r="AV207" s="35"/>
      <c r="AW207" s="35"/>
      <c r="AX207" s="35"/>
      <c r="AY207" s="35"/>
      <c r="AZ207" s="35"/>
      <c r="BA207" s="35"/>
      <c r="BB207" s="35"/>
      <c r="BC207" s="35"/>
      <c r="BD207" s="35"/>
      <c r="BE207" s="35"/>
      <c r="BF207" s="35"/>
      <c r="BG207" s="35"/>
      <c r="BH207" s="35"/>
    </row>
    <row r="208" spans="1:60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35"/>
      <c r="AJ208" s="35"/>
      <c r="AK208" s="35"/>
      <c r="AL208" s="35"/>
      <c r="AM208" s="35"/>
      <c r="AN208" s="35"/>
      <c r="AO208" s="35"/>
      <c r="AP208" s="35"/>
      <c r="AQ208" s="35"/>
      <c r="AR208" s="35"/>
      <c r="AS208" s="35"/>
      <c r="AT208" s="35"/>
      <c r="AU208" s="35"/>
      <c r="AV208" s="35"/>
      <c r="AW208" s="35"/>
      <c r="AX208" s="35"/>
      <c r="AY208" s="35"/>
      <c r="AZ208" s="35"/>
      <c r="BA208" s="35"/>
      <c r="BB208" s="35"/>
      <c r="BC208" s="35"/>
      <c r="BD208" s="35"/>
      <c r="BE208" s="35"/>
      <c r="BF208" s="35"/>
      <c r="BG208" s="35"/>
      <c r="BH208" s="35"/>
    </row>
    <row r="209" spans="1:60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  <c r="AJ209" s="35"/>
      <c r="AK209" s="35"/>
      <c r="AL209" s="35"/>
      <c r="AM209" s="35"/>
      <c r="AN209" s="35"/>
      <c r="AO209" s="35"/>
      <c r="AP209" s="35"/>
      <c r="AQ209" s="35"/>
      <c r="AR209" s="35"/>
      <c r="AS209" s="35"/>
      <c r="AT209" s="35"/>
      <c r="AU209" s="35"/>
      <c r="AV209" s="35"/>
      <c r="AW209" s="35"/>
      <c r="AX209" s="35"/>
      <c r="AY209" s="35"/>
      <c r="AZ209" s="35"/>
      <c r="BA209" s="35"/>
      <c r="BB209" s="35"/>
      <c r="BC209" s="35"/>
      <c r="BD209" s="35"/>
      <c r="BE209" s="35"/>
      <c r="BF209" s="35"/>
      <c r="BG209" s="35"/>
      <c r="BH209" s="35"/>
    </row>
    <row r="210" spans="1:60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35"/>
      <c r="AH210" s="35"/>
      <c r="AI210" s="35"/>
      <c r="AJ210" s="35"/>
      <c r="AK210" s="35"/>
      <c r="AL210" s="35"/>
      <c r="AM210" s="35"/>
      <c r="AN210" s="35"/>
      <c r="AO210" s="35"/>
      <c r="AP210" s="35"/>
      <c r="AQ210" s="35"/>
      <c r="AR210" s="35"/>
      <c r="AS210" s="35"/>
      <c r="AT210" s="35"/>
      <c r="AU210" s="35"/>
      <c r="AV210" s="35"/>
      <c r="AW210" s="35"/>
      <c r="AX210" s="35"/>
      <c r="AY210" s="35"/>
      <c r="AZ210" s="35"/>
      <c r="BA210" s="35"/>
      <c r="BB210" s="35"/>
      <c r="BC210" s="35"/>
      <c r="BD210" s="35"/>
      <c r="BE210" s="35"/>
      <c r="BF210" s="35"/>
      <c r="BG210" s="35"/>
      <c r="BH210" s="35"/>
    </row>
    <row r="211" spans="1:60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5"/>
      <c r="AH211" s="35"/>
      <c r="AI211" s="35"/>
      <c r="AJ211" s="35"/>
      <c r="AK211" s="35"/>
      <c r="AL211" s="35"/>
      <c r="AM211" s="35"/>
      <c r="AN211" s="35"/>
      <c r="AO211" s="35"/>
      <c r="AP211" s="35"/>
      <c r="AQ211" s="35"/>
      <c r="AR211" s="35"/>
      <c r="AS211" s="35"/>
      <c r="AT211" s="35"/>
      <c r="AU211" s="35"/>
      <c r="AV211" s="35"/>
      <c r="AW211" s="35"/>
      <c r="AX211" s="35"/>
      <c r="AY211" s="35"/>
      <c r="AZ211" s="35"/>
      <c r="BA211" s="35"/>
      <c r="BB211" s="35"/>
      <c r="BC211" s="35"/>
      <c r="BD211" s="35"/>
      <c r="BE211" s="35"/>
      <c r="BF211" s="35"/>
      <c r="BG211" s="35"/>
      <c r="BH211" s="35"/>
    </row>
    <row r="212" spans="1:60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35"/>
      <c r="AH212" s="35"/>
      <c r="AI212" s="35"/>
      <c r="AJ212" s="35"/>
      <c r="AK212" s="35"/>
      <c r="AL212" s="35"/>
      <c r="AM212" s="35"/>
      <c r="AN212" s="35"/>
      <c r="AO212" s="35"/>
      <c r="AP212" s="35"/>
      <c r="AQ212" s="35"/>
      <c r="AR212" s="35"/>
      <c r="AS212" s="35"/>
      <c r="AT212" s="35"/>
      <c r="AU212" s="35"/>
      <c r="AV212" s="35"/>
      <c r="AW212" s="35"/>
      <c r="AX212" s="35"/>
      <c r="AY212" s="35"/>
      <c r="AZ212" s="35"/>
      <c r="BA212" s="35"/>
      <c r="BB212" s="35"/>
      <c r="BC212" s="35"/>
      <c r="BD212" s="35"/>
      <c r="BE212" s="35"/>
      <c r="BF212" s="35"/>
      <c r="BG212" s="35"/>
      <c r="BH212" s="35"/>
    </row>
    <row r="213" spans="1:60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35"/>
      <c r="AH213" s="35"/>
      <c r="AI213" s="35"/>
      <c r="AJ213" s="35"/>
      <c r="AK213" s="35"/>
      <c r="AL213" s="35"/>
      <c r="AM213" s="35"/>
      <c r="AN213" s="35"/>
      <c r="AO213" s="35"/>
      <c r="AP213" s="35"/>
      <c r="AQ213" s="35"/>
      <c r="AR213" s="35"/>
      <c r="AS213" s="35"/>
      <c r="AT213" s="35"/>
      <c r="AU213" s="35"/>
      <c r="AV213" s="35"/>
      <c r="AW213" s="35"/>
      <c r="AX213" s="35"/>
      <c r="AY213" s="35"/>
      <c r="AZ213" s="35"/>
      <c r="BA213" s="35"/>
      <c r="BB213" s="35"/>
      <c r="BC213" s="35"/>
      <c r="BD213" s="35"/>
      <c r="BE213" s="35"/>
      <c r="BF213" s="35"/>
      <c r="BG213" s="35"/>
      <c r="BH213" s="35"/>
    </row>
    <row r="214" spans="1:60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35"/>
      <c r="AH214" s="35"/>
      <c r="AI214" s="35"/>
      <c r="AJ214" s="35"/>
      <c r="AK214" s="35"/>
      <c r="AL214" s="35"/>
      <c r="AM214" s="35"/>
      <c r="AN214" s="35"/>
      <c r="AO214" s="35"/>
      <c r="AP214" s="35"/>
      <c r="AQ214" s="35"/>
      <c r="AR214" s="35"/>
      <c r="AS214" s="35"/>
      <c r="AT214" s="35"/>
      <c r="AU214" s="35"/>
      <c r="AV214" s="35"/>
      <c r="AW214" s="35"/>
      <c r="AX214" s="35"/>
      <c r="AY214" s="35"/>
      <c r="AZ214" s="35"/>
      <c r="BA214" s="35"/>
      <c r="BB214" s="35"/>
      <c r="BC214" s="35"/>
      <c r="BD214" s="35"/>
      <c r="BE214" s="35"/>
      <c r="BF214" s="35"/>
      <c r="BG214" s="35"/>
      <c r="BH214" s="35"/>
    </row>
    <row r="215" spans="1:60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35"/>
      <c r="AH215" s="35"/>
      <c r="AI215" s="35"/>
      <c r="AJ215" s="35"/>
      <c r="AK215" s="35"/>
      <c r="AL215" s="35"/>
      <c r="AM215" s="35"/>
      <c r="AN215" s="35"/>
      <c r="AO215" s="35"/>
      <c r="AP215" s="35"/>
      <c r="AQ215" s="35"/>
      <c r="AR215" s="35"/>
      <c r="AS215" s="35"/>
      <c r="AT215" s="35"/>
      <c r="AU215" s="35"/>
      <c r="AV215" s="35"/>
      <c r="AW215" s="35"/>
      <c r="AX215" s="35"/>
      <c r="AY215" s="35"/>
      <c r="AZ215" s="35"/>
      <c r="BA215" s="35"/>
      <c r="BB215" s="35"/>
      <c r="BC215" s="35"/>
      <c r="BD215" s="35"/>
      <c r="BE215" s="35"/>
      <c r="BF215" s="35"/>
      <c r="BG215" s="35"/>
      <c r="BH215" s="35"/>
    </row>
    <row r="216" spans="1:60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5"/>
      <c r="AH216" s="35"/>
      <c r="AI216" s="35"/>
      <c r="AJ216" s="35"/>
      <c r="AK216" s="35"/>
      <c r="AL216" s="35"/>
      <c r="AM216" s="35"/>
      <c r="AN216" s="35"/>
      <c r="AO216" s="35"/>
      <c r="AP216" s="35"/>
      <c r="AQ216" s="35"/>
      <c r="AR216" s="35"/>
      <c r="AS216" s="35"/>
      <c r="AT216" s="35"/>
      <c r="AU216" s="35"/>
      <c r="AV216" s="35"/>
      <c r="AW216" s="35"/>
      <c r="AX216" s="35"/>
      <c r="AY216" s="35"/>
      <c r="AZ216" s="35"/>
      <c r="BA216" s="35"/>
      <c r="BB216" s="35"/>
      <c r="BC216" s="35"/>
      <c r="BD216" s="35"/>
      <c r="BE216" s="35"/>
      <c r="BF216" s="35"/>
      <c r="BG216" s="35"/>
      <c r="BH216" s="35"/>
    </row>
    <row r="217" spans="1:60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35"/>
      <c r="AH217" s="35"/>
      <c r="AI217" s="35"/>
      <c r="AJ217" s="35"/>
      <c r="AK217" s="35"/>
      <c r="AL217" s="35"/>
      <c r="AM217" s="35"/>
      <c r="AN217" s="35"/>
      <c r="AO217" s="35"/>
      <c r="AP217" s="35"/>
      <c r="AQ217" s="35"/>
      <c r="AR217" s="35"/>
      <c r="AS217" s="35"/>
      <c r="AT217" s="35"/>
      <c r="AU217" s="35"/>
      <c r="AV217" s="35"/>
      <c r="AW217" s="35"/>
      <c r="AX217" s="35"/>
      <c r="AY217" s="35"/>
      <c r="AZ217" s="35"/>
      <c r="BA217" s="35"/>
      <c r="BB217" s="35"/>
      <c r="BC217" s="35"/>
      <c r="BD217" s="35"/>
      <c r="BE217" s="35"/>
      <c r="BF217" s="35"/>
      <c r="BG217" s="35"/>
      <c r="BH217" s="35"/>
    </row>
    <row r="218" spans="1:60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35"/>
      <c r="AH218" s="35"/>
      <c r="AI218" s="35"/>
      <c r="AJ218" s="35"/>
      <c r="AK218" s="35"/>
      <c r="AL218" s="35"/>
      <c r="AM218" s="35"/>
      <c r="AN218" s="35"/>
      <c r="AO218" s="35"/>
      <c r="AP218" s="35"/>
      <c r="AQ218" s="35"/>
      <c r="AR218" s="35"/>
      <c r="AS218" s="35"/>
      <c r="AT218" s="35"/>
      <c r="AU218" s="35"/>
      <c r="AV218" s="35"/>
      <c r="AW218" s="35"/>
      <c r="AX218" s="35"/>
      <c r="AY218" s="35"/>
      <c r="AZ218" s="35"/>
      <c r="BA218" s="35"/>
      <c r="BB218" s="35"/>
      <c r="BC218" s="35"/>
      <c r="BD218" s="35"/>
      <c r="BE218" s="35"/>
      <c r="BF218" s="35"/>
      <c r="BG218" s="35"/>
      <c r="BH218" s="35"/>
    </row>
    <row r="219" spans="1:60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35"/>
      <c r="AH219" s="35"/>
      <c r="AI219" s="35"/>
      <c r="AJ219" s="35"/>
      <c r="AK219" s="35"/>
      <c r="AL219" s="35"/>
      <c r="AM219" s="35"/>
      <c r="AN219" s="35"/>
      <c r="AO219" s="35"/>
      <c r="AP219" s="35"/>
      <c r="AQ219" s="35"/>
      <c r="AR219" s="35"/>
      <c r="AS219" s="35"/>
      <c r="AT219" s="35"/>
      <c r="AU219" s="35"/>
      <c r="AV219" s="35"/>
      <c r="AW219" s="35"/>
      <c r="AX219" s="35"/>
      <c r="AY219" s="35"/>
      <c r="AZ219" s="35"/>
      <c r="BA219" s="35"/>
      <c r="BB219" s="35"/>
      <c r="BC219" s="35"/>
      <c r="BD219" s="35"/>
      <c r="BE219" s="35"/>
      <c r="BF219" s="35"/>
      <c r="BG219" s="35"/>
      <c r="BH219" s="35"/>
    </row>
    <row r="220" spans="1:60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35"/>
      <c r="AH220" s="35"/>
      <c r="AI220" s="35"/>
      <c r="AJ220" s="35"/>
      <c r="AK220" s="35"/>
      <c r="AL220" s="35"/>
      <c r="AM220" s="35"/>
      <c r="AN220" s="35"/>
      <c r="AO220" s="35"/>
      <c r="AP220" s="35"/>
      <c r="AQ220" s="35"/>
      <c r="AR220" s="35"/>
      <c r="AS220" s="35"/>
      <c r="AT220" s="35"/>
      <c r="AU220" s="35"/>
      <c r="AV220" s="35"/>
      <c r="AW220" s="35"/>
      <c r="AX220" s="35"/>
      <c r="AY220" s="35"/>
      <c r="AZ220" s="35"/>
      <c r="BA220" s="35"/>
      <c r="BB220" s="35"/>
      <c r="BC220" s="35"/>
      <c r="BD220" s="35"/>
      <c r="BE220" s="35"/>
      <c r="BF220" s="35"/>
      <c r="BG220" s="35"/>
      <c r="BH220" s="35"/>
    </row>
    <row r="221" spans="1:60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35"/>
      <c r="AH221" s="35"/>
      <c r="AI221" s="35"/>
      <c r="AJ221" s="35"/>
      <c r="AK221" s="35"/>
      <c r="AL221" s="35"/>
      <c r="AM221" s="35"/>
      <c r="AN221" s="35"/>
      <c r="AO221" s="35"/>
      <c r="AP221" s="35"/>
      <c r="AQ221" s="35"/>
      <c r="AR221" s="35"/>
      <c r="AS221" s="35"/>
      <c r="AT221" s="35"/>
      <c r="AU221" s="35"/>
      <c r="AV221" s="35"/>
      <c r="AW221" s="35"/>
      <c r="AX221" s="35"/>
      <c r="AY221" s="35"/>
      <c r="AZ221" s="35"/>
      <c r="BA221" s="35"/>
      <c r="BB221" s="35"/>
      <c r="BC221" s="35"/>
      <c r="BD221" s="35"/>
      <c r="BE221" s="35"/>
      <c r="BF221" s="35"/>
      <c r="BG221" s="35"/>
      <c r="BH221" s="35"/>
    </row>
    <row r="222" spans="1:60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35"/>
      <c r="AH222" s="35"/>
      <c r="AI222" s="35"/>
      <c r="AJ222" s="35"/>
      <c r="AK222" s="35"/>
      <c r="AL222" s="35"/>
      <c r="AM222" s="35"/>
      <c r="AN222" s="35"/>
      <c r="AO222" s="35"/>
      <c r="AP222" s="35"/>
      <c r="AQ222" s="35"/>
      <c r="AR222" s="35"/>
      <c r="AS222" s="35"/>
      <c r="AT222" s="35"/>
      <c r="AU222" s="35"/>
      <c r="AV222" s="35"/>
      <c r="AW222" s="35"/>
      <c r="AX222" s="35"/>
      <c r="AY222" s="35"/>
      <c r="AZ222" s="35"/>
      <c r="BA222" s="35"/>
      <c r="BB222" s="35"/>
      <c r="BC222" s="35"/>
      <c r="BD222" s="35"/>
      <c r="BE222" s="35"/>
      <c r="BF222" s="35"/>
      <c r="BG222" s="35"/>
      <c r="BH222" s="35"/>
    </row>
    <row r="223" spans="1:60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35"/>
      <c r="AH223" s="35"/>
      <c r="AI223" s="35"/>
      <c r="AJ223" s="35"/>
      <c r="AK223" s="35"/>
      <c r="AL223" s="35"/>
      <c r="AM223" s="35"/>
      <c r="AN223" s="35"/>
      <c r="AO223" s="35"/>
      <c r="AP223" s="35"/>
      <c r="AQ223" s="35"/>
      <c r="AR223" s="35"/>
      <c r="AS223" s="35"/>
      <c r="AT223" s="35"/>
      <c r="AU223" s="35"/>
      <c r="AV223" s="35"/>
      <c r="AW223" s="35"/>
      <c r="AX223" s="35"/>
      <c r="AY223" s="35"/>
      <c r="AZ223" s="35"/>
      <c r="BA223" s="35"/>
      <c r="BB223" s="35"/>
      <c r="BC223" s="35"/>
      <c r="BD223" s="35"/>
      <c r="BE223" s="35"/>
      <c r="BF223" s="35"/>
      <c r="BG223" s="35"/>
      <c r="BH223" s="35"/>
    </row>
    <row r="224" spans="1:60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G224" s="35"/>
      <c r="AH224" s="35"/>
      <c r="AI224" s="35"/>
      <c r="AJ224" s="35"/>
      <c r="AK224" s="35"/>
      <c r="AL224" s="35"/>
      <c r="AM224" s="35"/>
      <c r="AN224" s="35"/>
      <c r="AO224" s="35"/>
      <c r="AP224" s="35"/>
      <c r="AQ224" s="35"/>
      <c r="AR224" s="35"/>
      <c r="AS224" s="35"/>
      <c r="AT224" s="35"/>
      <c r="AU224" s="35"/>
      <c r="AV224" s="35"/>
      <c r="AW224" s="35"/>
      <c r="AX224" s="35"/>
      <c r="AY224" s="35"/>
      <c r="AZ224" s="35"/>
      <c r="BA224" s="35"/>
      <c r="BB224" s="35"/>
      <c r="BC224" s="35"/>
      <c r="BD224" s="35"/>
      <c r="BE224" s="35"/>
      <c r="BF224" s="35"/>
      <c r="BG224" s="35"/>
      <c r="BH224" s="35"/>
    </row>
    <row r="225" spans="1:60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35"/>
      <c r="AH225" s="35"/>
      <c r="AI225" s="35"/>
      <c r="AJ225" s="35"/>
      <c r="AK225" s="35"/>
      <c r="AL225" s="35"/>
      <c r="AM225" s="35"/>
      <c r="AN225" s="35"/>
      <c r="AO225" s="35"/>
      <c r="AP225" s="35"/>
      <c r="AQ225" s="35"/>
      <c r="AR225" s="35"/>
      <c r="AS225" s="35"/>
      <c r="AT225" s="35"/>
      <c r="AU225" s="35"/>
      <c r="AV225" s="35"/>
      <c r="AW225" s="35"/>
      <c r="AX225" s="35"/>
      <c r="AY225" s="35"/>
      <c r="AZ225" s="35"/>
      <c r="BA225" s="35"/>
      <c r="BB225" s="35"/>
      <c r="BC225" s="35"/>
      <c r="BD225" s="35"/>
      <c r="BE225" s="35"/>
      <c r="BF225" s="35"/>
      <c r="BG225" s="35"/>
      <c r="BH225" s="35"/>
    </row>
    <row r="226" spans="1:60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35"/>
      <c r="AH226" s="35"/>
      <c r="AI226" s="35"/>
      <c r="AJ226" s="35"/>
      <c r="AK226" s="35"/>
      <c r="AL226" s="35"/>
      <c r="AM226" s="35"/>
      <c r="AN226" s="35"/>
      <c r="AO226" s="35"/>
      <c r="AP226" s="35"/>
      <c r="AQ226" s="35"/>
      <c r="AR226" s="35"/>
      <c r="AS226" s="35"/>
      <c r="AT226" s="35"/>
      <c r="AU226" s="35"/>
      <c r="AV226" s="35"/>
      <c r="AW226" s="35"/>
      <c r="AX226" s="35"/>
      <c r="AY226" s="35"/>
      <c r="AZ226" s="35"/>
      <c r="BA226" s="35"/>
      <c r="BB226" s="35"/>
      <c r="BC226" s="35"/>
      <c r="BD226" s="35"/>
      <c r="BE226" s="35"/>
      <c r="BF226" s="35"/>
      <c r="BG226" s="35"/>
      <c r="BH226" s="35"/>
    </row>
    <row r="227" spans="1:60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35"/>
      <c r="AH227" s="35"/>
      <c r="AI227" s="35"/>
      <c r="AJ227" s="35"/>
      <c r="AK227" s="35"/>
      <c r="AL227" s="35"/>
      <c r="AM227" s="35"/>
      <c r="AN227" s="35"/>
      <c r="AO227" s="35"/>
      <c r="AP227" s="35"/>
      <c r="AQ227" s="35"/>
      <c r="AR227" s="35"/>
      <c r="AS227" s="35"/>
      <c r="AT227" s="35"/>
      <c r="AU227" s="35"/>
      <c r="AV227" s="35"/>
      <c r="AW227" s="35"/>
      <c r="AX227" s="35"/>
      <c r="AY227" s="35"/>
      <c r="AZ227" s="35"/>
      <c r="BA227" s="35"/>
      <c r="BB227" s="35"/>
      <c r="BC227" s="35"/>
      <c r="BD227" s="35"/>
      <c r="BE227" s="35"/>
      <c r="BF227" s="35"/>
      <c r="BG227" s="35"/>
      <c r="BH227" s="35"/>
    </row>
    <row r="228" spans="1:60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35"/>
      <c r="AH228" s="35"/>
      <c r="AI228" s="35"/>
      <c r="AJ228" s="35"/>
      <c r="AK228" s="35"/>
      <c r="AL228" s="35"/>
      <c r="AM228" s="35"/>
      <c r="AN228" s="35"/>
      <c r="AO228" s="35"/>
      <c r="AP228" s="35"/>
      <c r="AQ228" s="35"/>
      <c r="AR228" s="35"/>
      <c r="AS228" s="35"/>
      <c r="AT228" s="35"/>
      <c r="AU228" s="35"/>
      <c r="AV228" s="35"/>
      <c r="AW228" s="35"/>
      <c r="AX228" s="35"/>
      <c r="AY228" s="35"/>
      <c r="AZ228" s="35"/>
      <c r="BA228" s="35"/>
      <c r="BB228" s="35"/>
      <c r="BC228" s="35"/>
      <c r="BD228" s="35"/>
      <c r="BE228" s="35"/>
      <c r="BF228" s="35"/>
      <c r="BG228" s="35"/>
      <c r="BH228" s="35"/>
    </row>
    <row r="229" spans="1:60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35"/>
      <c r="AH229" s="35"/>
      <c r="AI229" s="35"/>
      <c r="AJ229" s="35"/>
      <c r="AK229" s="35"/>
      <c r="AL229" s="35"/>
      <c r="AM229" s="35"/>
      <c r="AN229" s="35"/>
      <c r="AO229" s="35"/>
      <c r="AP229" s="35"/>
      <c r="AQ229" s="35"/>
      <c r="AR229" s="35"/>
      <c r="AS229" s="35"/>
      <c r="AT229" s="35"/>
      <c r="AU229" s="35"/>
      <c r="AV229" s="35"/>
      <c r="AW229" s="35"/>
      <c r="AX229" s="35"/>
      <c r="AY229" s="35"/>
      <c r="AZ229" s="35"/>
      <c r="BA229" s="35"/>
      <c r="BB229" s="35"/>
      <c r="BC229" s="35"/>
      <c r="BD229" s="35"/>
      <c r="BE229" s="35"/>
      <c r="BF229" s="35"/>
      <c r="BG229" s="35"/>
      <c r="BH229" s="35"/>
    </row>
    <row r="230" spans="1:60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35"/>
      <c r="AH230" s="35"/>
      <c r="AI230" s="35"/>
      <c r="AJ230" s="35"/>
      <c r="AK230" s="35"/>
      <c r="AL230" s="35"/>
      <c r="AM230" s="35"/>
      <c r="AN230" s="35"/>
      <c r="AO230" s="35"/>
      <c r="AP230" s="35"/>
      <c r="AQ230" s="35"/>
      <c r="AR230" s="35"/>
      <c r="AS230" s="35"/>
      <c r="AT230" s="35"/>
      <c r="AU230" s="35"/>
      <c r="AV230" s="35"/>
      <c r="AW230" s="35"/>
      <c r="AX230" s="35"/>
      <c r="AY230" s="35"/>
      <c r="AZ230" s="35"/>
      <c r="BA230" s="35"/>
      <c r="BB230" s="35"/>
      <c r="BC230" s="35"/>
      <c r="BD230" s="35"/>
      <c r="BE230" s="35"/>
      <c r="BF230" s="35"/>
      <c r="BG230" s="35"/>
      <c r="BH230" s="35"/>
    </row>
    <row r="231" spans="1:60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35"/>
      <c r="AH231" s="35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  <c r="AU231" s="35"/>
      <c r="AV231" s="35"/>
      <c r="AW231" s="35"/>
      <c r="AX231" s="35"/>
      <c r="AY231" s="35"/>
      <c r="AZ231" s="35"/>
      <c r="BA231" s="35"/>
      <c r="BB231" s="35"/>
      <c r="BC231" s="35"/>
      <c r="BD231" s="35"/>
      <c r="BE231" s="35"/>
      <c r="BF231" s="35"/>
      <c r="BG231" s="35"/>
      <c r="BH231" s="35"/>
    </row>
    <row r="232" spans="1:60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G232" s="35"/>
      <c r="AH232" s="35"/>
      <c r="AI232" s="35"/>
      <c r="AJ232" s="35"/>
      <c r="AK232" s="35"/>
      <c r="AL232" s="35"/>
      <c r="AM232" s="35"/>
      <c r="AN232" s="35"/>
      <c r="AO232" s="35"/>
      <c r="AP232" s="35"/>
      <c r="AQ232" s="35"/>
      <c r="AR232" s="35"/>
      <c r="AS232" s="35"/>
      <c r="AT232" s="35"/>
      <c r="AU232" s="35"/>
      <c r="AV232" s="35"/>
      <c r="AW232" s="35"/>
      <c r="AX232" s="35"/>
      <c r="AY232" s="35"/>
      <c r="AZ232" s="35"/>
      <c r="BA232" s="35"/>
      <c r="BB232" s="35"/>
      <c r="BC232" s="35"/>
      <c r="BD232" s="35"/>
      <c r="BE232" s="35"/>
      <c r="BF232" s="35"/>
      <c r="BG232" s="35"/>
      <c r="BH232" s="35"/>
    </row>
    <row r="233" spans="1:60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35"/>
      <c r="AH233" s="35"/>
      <c r="AI233" s="35"/>
      <c r="AJ233" s="35"/>
      <c r="AK233" s="35"/>
      <c r="AL233" s="35"/>
      <c r="AM233" s="35"/>
      <c r="AN233" s="35"/>
      <c r="AO233" s="35"/>
      <c r="AP233" s="35"/>
      <c r="AQ233" s="35"/>
      <c r="AR233" s="35"/>
      <c r="AS233" s="35"/>
      <c r="AT233" s="35"/>
      <c r="AU233" s="35"/>
      <c r="AV233" s="35"/>
      <c r="AW233" s="35"/>
      <c r="AX233" s="35"/>
      <c r="AY233" s="35"/>
      <c r="AZ233" s="35"/>
      <c r="BA233" s="35"/>
      <c r="BB233" s="35"/>
      <c r="BC233" s="35"/>
      <c r="BD233" s="35"/>
      <c r="BE233" s="35"/>
      <c r="BF233" s="35"/>
      <c r="BG233" s="35"/>
      <c r="BH233" s="35"/>
    </row>
    <row r="234" spans="1:60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35"/>
      <c r="AH234" s="35"/>
      <c r="AI234" s="35"/>
      <c r="AJ234" s="35"/>
      <c r="AK234" s="35"/>
      <c r="AL234" s="35"/>
      <c r="AM234" s="35"/>
      <c r="AN234" s="35"/>
      <c r="AO234" s="35"/>
      <c r="AP234" s="35"/>
      <c r="AQ234" s="35"/>
      <c r="AR234" s="35"/>
      <c r="AS234" s="35"/>
      <c r="AT234" s="35"/>
      <c r="AU234" s="35"/>
      <c r="AV234" s="35"/>
      <c r="AW234" s="35"/>
      <c r="AX234" s="35"/>
      <c r="AY234" s="35"/>
      <c r="AZ234" s="35"/>
      <c r="BA234" s="35"/>
      <c r="BB234" s="35"/>
      <c r="BC234" s="35"/>
      <c r="BD234" s="35"/>
      <c r="BE234" s="35"/>
      <c r="BF234" s="35"/>
      <c r="BG234" s="35"/>
      <c r="BH234" s="35"/>
    </row>
    <row r="235" spans="1:60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35"/>
      <c r="AH235" s="35"/>
      <c r="AI235" s="35"/>
      <c r="AJ235" s="35"/>
      <c r="AK235" s="35"/>
      <c r="AL235" s="35"/>
      <c r="AM235" s="35"/>
      <c r="AN235" s="35"/>
      <c r="AO235" s="35"/>
      <c r="AP235" s="35"/>
      <c r="AQ235" s="35"/>
      <c r="AR235" s="35"/>
      <c r="AS235" s="35"/>
      <c r="AT235" s="35"/>
      <c r="AU235" s="35"/>
      <c r="AV235" s="35"/>
      <c r="AW235" s="35"/>
      <c r="AX235" s="35"/>
      <c r="AY235" s="35"/>
      <c r="AZ235" s="35"/>
      <c r="BA235" s="35"/>
      <c r="BB235" s="35"/>
      <c r="BC235" s="35"/>
      <c r="BD235" s="35"/>
      <c r="BE235" s="35"/>
      <c r="BF235" s="35"/>
      <c r="BG235" s="35"/>
      <c r="BH235" s="35"/>
    </row>
    <row r="236" spans="1:60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35"/>
      <c r="AH236" s="35"/>
      <c r="AI236" s="35"/>
      <c r="AJ236" s="35"/>
      <c r="AK236" s="35"/>
      <c r="AL236" s="35"/>
      <c r="AM236" s="35"/>
      <c r="AN236" s="35"/>
      <c r="AO236" s="35"/>
      <c r="AP236" s="35"/>
      <c r="AQ236" s="35"/>
      <c r="AR236" s="35"/>
      <c r="AS236" s="35"/>
      <c r="AT236" s="35"/>
      <c r="AU236" s="35"/>
      <c r="AV236" s="35"/>
      <c r="AW236" s="35"/>
      <c r="AX236" s="35"/>
      <c r="AY236" s="35"/>
      <c r="AZ236" s="35"/>
      <c r="BA236" s="35"/>
      <c r="BB236" s="35"/>
      <c r="BC236" s="35"/>
      <c r="BD236" s="35"/>
      <c r="BE236" s="35"/>
      <c r="BF236" s="35"/>
      <c r="BG236" s="35"/>
      <c r="BH236" s="35"/>
    </row>
    <row r="237" spans="1:60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35"/>
      <c r="AH237" s="35"/>
      <c r="AI237" s="35"/>
      <c r="AJ237" s="35"/>
      <c r="AK237" s="35"/>
      <c r="AL237" s="35"/>
      <c r="AM237" s="35"/>
      <c r="AN237" s="35"/>
      <c r="AO237" s="35"/>
      <c r="AP237" s="35"/>
      <c r="AQ237" s="35"/>
      <c r="AR237" s="35"/>
      <c r="AS237" s="35"/>
      <c r="AT237" s="35"/>
      <c r="AU237" s="35"/>
      <c r="AV237" s="35"/>
      <c r="AW237" s="35"/>
      <c r="AX237" s="35"/>
      <c r="AY237" s="35"/>
      <c r="AZ237" s="35"/>
      <c r="BA237" s="35"/>
      <c r="BB237" s="35"/>
      <c r="BC237" s="35"/>
      <c r="BD237" s="35"/>
      <c r="BE237" s="35"/>
      <c r="BF237" s="35"/>
      <c r="BG237" s="35"/>
      <c r="BH237" s="35"/>
    </row>
    <row r="238" spans="1:60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35"/>
      <c r="AH238" s="35"/>
      <c r="AI238" s="35"/>
      <c r="AJ238" s="35"/>
      <c r="AK238" s="35"/>
      <c r="AL238" s="35"/>
      <c r="AM238" s="35"/>
      <c r="AN238" s="35"/>
      <c r="AO238" s="35"/>
      <c r="AP238" s="35"/>
      <c r="AQ238" s="35"/>
      <c r="AR238" s="35"/>
      <c r="AS238" s="35"/>
      <c r="AT238" s="35"/>
      <c r="AU238" s="35"/>
      <c r="AV238" s="35"/>
      <c r="AW238" s="35"/>
      <c r="AX238" s="35"/>
      <c r="AY238" s="35"/>
      <c r="AZ238" s="35"/>
      <c r="BA238" s="35"/>
      <c r="BB238" s="35"/>
      <c r="BC238" s="35"/>
      <c r="BD238" s="35"/>
      <c r="BE238" s="35"/>
      <c r="BF238" s="35"/>
      <c r="BG238" s="35"/>
      <c r="BH238" s="35"/>
    </row>
    <row r="239" spans="1:60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35"/>
      <c r="AH239" s="35"/>
      <c r="AI239" s="35"/>
      <c r="AJ239" s="35"/>
      <c r="AK239" s="35"/>
      <c r="AL239" s="35"/>
      <c r="AM239" s="35"/>
      <c r="AN239" s="35"/>
      <c r="AO239" s="35"/>
      <c r="AP239" s="35"/>
      <c r="AQ239" s="35"/>
      <c r="AR239" s="35"/>
      <c r="AS239" s="35"/>
      <c r="AT239" s="35"/>
      <c r="AU239" s="35"/>
      <c r="AV239" s="35"/>
      <c r="AW239" s="35"/>
      <c r="AX239" s="35"/>
      <c r="AY239" s="35"/>
      <c r="AZ239" s="35"/>
      <c r="BA239" s="35"/>
      <c r="BB239" s="35"/>
      <c r="BC239" s="35"/>
      <c r="BD239" s="35"/>
      <c r="BE239" s="35"/>
      <c r="BF239" s="35"/>
      <c r="BG239" s="35"/>
      <c r="BH239" s="35"/>
    </row>
    <row r="240" spans="1:60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5"/>
      <c r="AH240" s="35"/>
      <c r="AI240" s="35"/>
      <c r="AJ240" s="35"/>
      <c r="AK240" s="35"/>
      <c r="AL240" s="35"/>
      <c r="AM240" s="35"/>
      <c r="AN240" s="35"/>
      <c r="AO240" s="35"/>
      <c r="AP240" s="35"/>
      <c r="AQ240" s="35"/>
      <c r="AR240" s="35"/>
      <c r="AS240" s="35"/>
      <c r="AT240" s="35"/>
      <c r="AU240" s="35"/>
      <c r="AV240" s="35"/>
      <c r="AW240" s="35"/>
      <c r="AX240" s="35"/>
      <c r="AY240" s="35"/>
      <c r="AZ240" s="35"/>
      <c r="BA240" s="35"/>
      <c r="BB240" s="35"/>
      <c r="BC240" s="35"/>
      <c r="BD240" s="35"/>
      <c r="BE240" s="35"/>
      <c r="BF240" s="35"/>
      <c r="BG240" s="35"/>
      <c r="BH240" s="35"/>
    </row>
    <row r="241" spans="1:60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35"/>
      <c r="AH241" s="35"/>
      <c r="AI241" s="35"/>
      <c r="AJ241" s="35"/>
      <c r="AK241" s="35"/>
      <c r="AL241" s="35"/>
      <c r="AM241" s="35"/>
      <c r="AN241" s="35"/>
      <c r="AO241" s="35"/>
      <c r="AP241" s="35"/>
      <c r="AQ241" s="35"/>
      <c r="AR241" s="35"/>
      <c r="AS241" s="35"/>
      <c r="AT241" s="35"/>
      <c r="AU241" s="35"/>
      <c r="AV241" s="35"/>
      <c r="AW241" s="35"/>
      <c r="AX241" s="35"/>
      <c r="AY241" s="35"/>
      <c r="AZ241" s="35"/>
      <c r="BA241" s="35"/>
      <c r="BB241" s="35"/>
      <c r="BC241" s="35"/>
      <c r="BD241" s="35"/>
      <c r="BE241" s="35"/>
      <c r="BF241" s="35"/>
      <c r="BG241" s="35"/>
      <c r="BH241" s="35"/>
    </row>
    <row r="242" spans="1:60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35"/>
      <c r="AH242" s="35"/>
      <c r="AI242" s="35"/>
      <c r="AJ242" s="35"/>
      <c r="AK242" s="35"/>
      <c r="AL242" s="35"/>
      <c r="AM242" s="35"/>
      <c r="AN242" s="35"/>
      <c r="AO242" s="35"/>
      <c r="AP242" s="35"/>
      <c r="AQ242" s="35"/>
      <c r="AR242" s="35"/>
      <c r="AS242" s="35"/>
      <c r="AT242" s="35"/>
      <c r="AU242" s="35"/>
      <c r="AV242" s="35"/>
      <c r="AW242" s="35"/>
      <c r="AX242" s="35"/>
      <c r="AY242" s="35"/>
      <c r="AZ242" s="35"/>
      <c r="BA242" s="35"/>
      <c r="BB242" s="35"/>
      <c r="BC242" s="35"/>
      <c r="BD242" s="35"/>
      <c r="BE242" s="35"/>
      <c r="BF242" s="35"/>
      <c r="BG242" s="35"/>
      <c r="BH242" s="35"/>
    </row>
    <row r="243" spans="1:60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35"/>
      <c r="AH243" s="35"/>
      <c r="AI243" s="35"/>
      <c r="AJ243" s="35"/>
      <c r="AK243" s="35"/>
      <c r="AL243" s="35"/>
      <c r="AM243" s="35"/>
      <c r="AN243" s="35"/>
      <c r="AO243" s="35"/>
      <c r="AP243" s="35"/>
      <c r="AQ243" s="35"/>
      <c r="AR243" s="35"/>
      <c r="AS243" s="35"/>
      <c r="AT243" s="35"/>
      <c r="AU243" s="35"/>
      <c r="AV243" s="35"/>
      <c r="AW243" s="35"/>
      <c r="AX243" s="35"/>
      <c r="AY243" s="35"/>
      <c r="AZ243" s="35"/>
      <c r="BA243" s="35"/>
      <c r="BB243" s="35"/>
      <c r="BC243" s="35"/>
      <c r="BD243" s="35"/>
      <c r="BE243" s="35"/>
      <c r="BF243" s="35"/>
      <c r="BG243" s="35"/>
      <c r="BH243" s="35"/>
    </row>
    <row r="244" spans="1:60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35"/>
      <c r="AH244" s="35"/>
      <c r="AI244" s="35"/>
      <c r="AJ244" s="35"/>
      <c r="AK244" s="35"/>
      <c r="AL244" s="35"/>
      <c r="AM244" s="35"/>
      <c r="AN244" s="35"/>
      <c r="AO244" s="35"/>
      <c r="AP244" s="35"/>
      <c r="AQ244" s="35"/>
      <c r="AR244" s="35"/>
      <c r="AS244" s="35"/>
      <c r="AT244" s="35"/>
      <c r="AU244" s="35"/>
      <c r="AV244" s="35"/>
      <c r="AW244" s="35"/>
      <c r="AX244" s="35"/>
      <c r="AY244" s="35"/>
      <c r="AZ244" s="35"/>
      <c r="BA244" s="35"/>
      <c r="BB244" s="35"/>
      <c r="BC244" s="35"/>
      <c r="BD244" s="35"/>
      <c r="BE244" s="35"/>
      <c r="BF244" s="35"/>
      <c r="BG244" s="35"/>
      <c r="BH244" s="35"/>
    </row>
    <row r="245" spans="1:60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35"/>
      <c r="AH245" s="35"/>
      <c r="AI245" s="35"/>
      <c r="AJ245" s="35"/>
      <c r="AK245" s="35"/>
      <c r="AL245" s="35"/>
      <c r="AM245" s="35"/>
      <c r="AN245" s="35"/>
      <c r="AO245" s="35"/>
      <c r="AP245" s="35"/>
      <c r="AQ245" s="35"/>
      <c r="AR245" s="35"/>
      <c r="AS245" s="35"/>
      <c r="AT245" s="35"/>
      <c r="AU245" s="35"/>
      <c r="AV245" s="35"/>
      <c r="AW245" s="35"/>
      <c r="AX245" s="35"/>
      <c r="AY245" s="35"/>
      <c r="AZ245" s="35"/>
      <c r="BA245" s="35"/>
      <c r="BB245" s="35"/>
      <c r="BC245" s="35"/>
      <c r="BD245" s="35"/>
      <c r="BE245" s="35"/>
      <c r="BF245" s="35"/>
      <c r="BG245" s="35"/>
      <c r="BH245" s="35"/>
    </row>
    <row r="246" spans="1:60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35"/>
      <c r="AH246" s="35"/>
      <c r="AI246" s="35"/>
      <c r="AJ246" s="35"/>
      <c r="AK246" s="35"/>
      <c r="AL246" s="35"/>
      <c r="AM246" s="35"/>
      <c r="AN246" s="35"/>
      <c r="AO246" s="35"/>
      <c r="AP246" s="35"/>
      <c r="AQ246" s="35"/>
      <c r="AR246" s="35"/>
      <c r="AS246" s="35"/>
      <c r="AT246" s="35"/>
      <c r="AU246" s="35"/>
      <c r="AV246" s="35"/>
      <c r="AW246" s="35"/>
      <c r="AX246" s="35"/>
      <c r="AY246" s="35"/>
      <c r="AZ246" s="35"/>
      <c r="BA246" s="35"/>
      <c r="BB246" s="35"/>
      <c r="BC246" s="35"/>
      <c r="BD246" s="35"/>
      <c r="BE246" s="35"/>
      <c r="BF246" s="35"/>
      <c r="BG246" s="35"/>
      <c r="BH246" s="35"/>
    </row>
    <row r="247" spans="1:60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  <c r="AS247" s="35"/>
      <c r="AT247" s="35"/>
      <c r="AU247" s="35"/>
      <c r="AV247" s="35"/>
      <c r="AW247" s="35"/>
      <c r="AX247" s="35"/>
      <c r="AY247" s="35"/>
      <c r="AZ247" s="35"/>
      <c r="BA247" s="35"/>
      <c r="BB247" s="35"/>
      <c r="BC247" s="35"/>
      <c r="BD247" s="35"/>
      <c r="BE247" s="35"/>
      <c r="BF247" s="35"/>
      <c r="BG247" s="35"/>
      <c r="BH247" s="35"/>
    </row>
    <row r="248" spans="1:60" x14ac:dyDescent="0.25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35"/>
      <c r="AH248" s="35"/>
      <c r="AI248" s="35"/>
      <c r="AJ248" s="35"/>
      <c r="AK248" s="35"/>
      <c r="AL248" s="35"/>
      <c r="AM248" s="35"/>
      <c r="AN248" s="35"/>
      <c r="AO248" s="35"/>
      <c r="AP248" s="35"/>
      <c r="AQ248" s="35"/>
      <c r="AR248" s="35"/>
      <c r="AS248" s="35"/>
      <c r="AT248" s="35"/>
      <c r="AU248" s="35"/>
      <c r="AV248" s="35"/>
      <c r="AW248" s="35"/>
      <c r="AX248" s="35"/>
      <c r="AY248" s="35"/>
      <c r="AZ248" s="35"/>
      <c r="BA248" s="35"/>
      <c r="BB248" s="35"/>
      <c r="BC248" s="35"/>
      <c r="BD248" s="35"/>
      <c r="BE248" s="35"/>
      <c r="BF248" s="35"/>
      <c r="BG248" s="35"/>
      <c r="BH248" s="35"/>
    </row>
    <row r="249" spans="1:60" x14ac:dyDescent="0.25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35"/>
      <c r="AH249" s="35"/>
      <c r="AI249" s="35"/>
      <c r="AJ249" s="35"/>
      <c r="AK249" s="35"/>
      <c r="AL249" s="35"/>
      <c r="AM249" s="35"/>
      <c r="AN249" s="35"/>
      <c r="AO249" s="35"/>
      <c r="AP249" s="35"/>
      <c r="AQ249" s="35"/>
      <c r="AR249" s="35"/>
      <c r="AS249" s="35"/>
      <c r="AT249" s="35"/>
      <c r="AU249" s="35"/>
      <c r="AV249" s="35"/>
      <c r="AW249" s="35"/>
      <c r="AX249" s="35"/>
      <c r="AY249" s="35"/>
      <c r="AZ249" s="35"/>
      <c r="BA249" s="35"/>
      <c r="BB249" s="35"/>
      <c r="BC249" s="35"/>
      <c r="BD249" s="35"/>
      <c r="BE249" s="35"/>
      <c r="BF249" s="35"/>
      <c r="BG249" s="35"/>
      <c r="BH249" s="35"/>
    </row>
    <row r="250" spans="1:60" x14ac:dyDescent="0.25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35"/>
      <c r="AH250" s="35"/>
      <c r="AI250" s="35"/>
      <c r="AJ250" s="35"/>
      <c r="AK250" s="35"/>
      <c r="AL250" s="35"/>
      <c r="AM250" s="35"/>
      <c r="AN250" s="35"/>
      <c r="AO250" s="35"/>
      <c r="AP250" s="35"/>
      <c r="AQ250" s="35"/>
      <c r="AR250" s="35"/>
      <c r="AS250" s="35"/>
      <c r="AT250" s="35"/>
      <c r="AU250" s="35"/>
      <c r="AV250" s="35"/>
      <c r="AW250" s="35"/>
      <c r="AX250" s="35"/>
      <c r="AY250" s="35"/>
      <c r="AZ250" s="35"/>
      <c r="BA250" s="35"/>
      <c r="BB250" s="35"/>
      <c r="BC250" s="35"/>
      <c r="BD250" s="35"/>
      <c r="BE250" s="35"/>
      <c r="BF250" s="35"/>
      <c r="BG250" s="35"/>
      <c r="BH250" s="35"/>
    </row>
    <row r="251" spans="1:60" x14ac:dyDescent="0.25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35"/>
      <c r="AH251" s="35"/>
      <c r="AI251" s="35"/>
      <c r="AJ251" s="35"/>
      <c r="AK251" s="35"/>
      <c r="AL251" s="35"/>
      <c r="AM251" s="35"/>
      <c r="AN251" s="35"/>
      <c r="AO251" s="35"/>
      <c r="AP251" s="35"/>
      <c r="AQ251" s="35"/>
      <c r="AR251" s="35"/>
      <c r="AS251" s="35"/>
      <c r="AT251" s="35"/>
      <c r="AU251" s="35"/>
      <c r="AV251" s="35"/>
      <c r="AW251" s="35"/>
      <c r="AX251" s="35"/>
      <c r="AY251" s="35"/>
      <c r="AZ251" s="35"/>
      <c r="BA251" s="35"/>
      <c r="BB251" s="35"/>
      <c r="BC251" s="35"/>
      <c r="BD251" s="35"/>
      <c r="BE251" s="35"/>
      <c r="BF251" s="35"/>
      <c r="BG251" s="35"/>
      <c r="BH251" s="35"/>
    </row>
    <row r="252" spans="1:60" x14ac:dyDescent="0.25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  <c r="AJ252" s="35"/>
      <c r="AK252" s="35"/>
      <c r="AL252" s="35"/>
      <c r="AM252" s="35"/>
      <c r="AN252" s="35"/>
      <c r="AO252" s="35"/>
      <c r="AP252" s="35"/>
      <c r="AQ252" s="35"/>
      <c r="AR252" s="35"/>
      <c r="AS252" s="35"/>
      <c r="AT252" s="35"/>
      <c r="AU252" s="35"/>
      <c r="AV252" s="35"/>
      <c r="AW252" s="35"/>
      <c r="AX252" s="35"/>
      <c r="AY252" s="35"/>
      <c r="AZ252" s="35"/>
      <c r="BA252" s="35"/>
      <c r="BB252" s="35"/>
      <c r="BC252" s="35"/>
      <c r="BD252" s="35"/>
      <c r="BE252" s="35"/>
      <c r="BF252" s="35"/>
      <c r="BG252" s="35"/>
      <c r="BH252" s="35"/>
    </row>
    <row r="253" spans="1:60" x14ac:dyDescent="0.25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35"/>
      <c r="AH253" s="35"/>
      <c r="AI253" s="35"/>
      <c r="AJ253" s="35"/>
      <c r="AK253" s="35"/>
      <c r="AL253" s="35"/>
      <c r="AM253" s="35"/>
      <c r="AN253" s="35"/>
      <c r="AO253" s="35"/>
      <c r="AP253" s="35"/>
      <c r="AQ253" s="35"/>
      <c r="AR253" s="35"/>
      <c r="AS253" s="35"/>
      <c r="AT253" s="35"/>
      <c r="AU253" s="35"/>
      <c r="AV253" s="35"/>
      <c r="AW253" s="35"/>
      <c r="AX253" s="35"/>
      <c r="AY253" s="35"/>
      <c r="AZ253" s="35"/>
      <c r="BA253" s="35"/>
      <c r="BB253" s="35"/>
      <c r="BC253" s="35"/>
      <c r="BD253" s="35"/>
      <c r="BE253" s="35"/>
      <c r="BF253" s="35"/>
      <c r="BG253" s="35"/>
      <c r="BH253" s="35"/>
    </row>
    <row r="254" spans="1:60" x14ac:dyDescent="0.25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35"/>
      <c r="AH254" s="35"/>
      <c r="AI254" s="35"/>
      <c r="AJ254" s="35"/>
      <c r="AK254" s="35"/>
      <c r="AL254" s="35"/>
      <c r="AM254" s="35"/>
      <c r="AN254" s="35"/>
      <c r="AO254" s="35"/>
      <c r="AP254" s="35"/>
      <c r="AQ254" s="35"/>
      <c r="AR254" s="35"/>
      <c r="AS254" s="35"/>
      <c r="AT254" s="35"/>
      <c r="AU254" s="35"/>
      <c r="AV254" s="35"/>
      <c r="AW254" s="35"/>
      <c r="AX254" s="35"/>
      <c r="AY254" s="35"/>
      <c r="AZ254" s="35"/>
      <c r="BA254" s="35"/>
      <c r="BB254" s="35"/>
      <c r="BC254" s="35"/>
      <c r="BD254" s="35"/>
      <c r="BE254" s="35"/>
      <c r="BF254" s="35"/>
      <c r="BG254" s="35"/>
      <c r="BH254" s="35"/>
    </row>
    <row r="255" spans="1:60" x14ac:dyDescent="0.25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35"/>
      <c r="AH255" s="35"/>
      <c r="AI255" s="35"/>
      <c r="AJ255" s="35"/>
      <c r="AK255" s="35"/>
      <c r="AL255" s="35"/>
      <c r="AM255" s="35"/>
      <c r="AN255" s="35"/>
      <c r="AO255" s="35"/>
      <c r="AP255" s="35"/>
      <c r="AQ255" s="35"/>
      <c r="AR255" s="35"/>
      <c r="AS255" s="35"/>
      <c r="AT255" s="35"/>
      <c r="AU255" s="35"/>
      <c r="AV255" s="35"/>
      <c r="AW255" s="35"/>
      <c r="AX255" s="35"/>
      <c r="AY255" s="35"/>
      <c r="AZ255" s="35"/>
      <c r="BA255" s="35"/>
      <c r="BB255" s="35"/>
      <c r="BC255" s="35"/>
      <c r="BD255" s="35"/>
      <c r="BE255" s="35"/>
      <c r="BF255" s="35"/>
      <c r="BG255" s="35"/>
      <c r="BH255" s="35"/>
    </row>
    <row r="256" spans="1:60" x14ac:dyDescent="0.25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35"/>
      <c r="AH256" s="35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35"/>
      <c r="AV256" s="35"/>
      <c r="AW256" s="35"/>
      <c r="AX256" s="35"/>
      <c r="AY256" s="35"/>
      <c r="AZ256" s="35"/>
      <c r="BA256" s="35"/>
      <c r="BB256" s="35"/>
      <c r="BC256" s="35"/>
      <c r="BD256" s="35"/>
      <c r="BE256" s="35"/>
      <c r="BF256" s="35"/>
      <c r="BG256" s="35"/>
      <c r="BH256" s="35"/>
    </row>
    <row r="257" spans="1:60" x14ac:dyDescent="0.25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35"/>
      <c r="AH257" s="35"/>
      <c r="AI257" s="35"/>
      <c r="AJ257" s="35"/>
      <c r="AK257" s="35"/>
      <c r="AL257" s="35"/>
      <c r="AM257" s="35"/>
      <c r="AN257" s="35"/>
      <c r="AO257" s="35"/>
      <c r="AP257" s="35"/>
      <c r="AQ257" s="35"/>
      <c r="AR257" s="35"/>
      <c r="AS257" s="35"/>
      <c r="AT257" s="35"/>
      <c r="AU257" s="35"/>
      <c r="AV257" s="35"/>
      <c r="AW257" s="35"/>
      <c r="AX257" s="35"/>
      <c r="AY257" s="35"/>
      <c r="AZ257" s="35"/>
      <c r="BA257" s="35"/>
      <c r="BB257" s="35"/>
      <c r="BC257" s="35"/>
      <c r="BD257" s="35"/>
      <c r="BE257" s="35"/>
      <c r="BF257" s="35"/>
      <c r="BG257" s="35"/>
      <c r="BH257" s="35"/>
    </row>
    <row r="258" spans="1:60" x14ac:dyDescent="0.25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35"/>
      <c r="AH258" s="35"/>
      <c r="AI258" s="35"/>
      <c r="AJ258" s="35"/>
      <c r="AK258" s="35"/>
      <c r="AL258" s="35"/>
      <c r="AM258" s="35"/>
      <c r="AN258" s="35"/>
      <c r="AO258" s="35"/>
      <c r="AP258" s="35"/>
      <c r="AQ258" s="35"/>
      <c r="AR258" s="35"/>
      <c r="AS258" s="35"/>
      <c r="AT258" s="35"/>
      <c r="AU258" s="35"/>
      <c r="AV258" s="35"/>
      <c r="AW258" s="35"/>
      <c r="AX258" s="35"/>
      <c r="AY258" s="35"/>
      <c r="AZ258" s="35"/>
      <c r="BA258" s="35"/>
      <c r="BB258" s="35"/>
      <c r="BC258" s="35"/>
      <c r="BD258" s="35"/>
      <c r="BE258" s="35"/>
      <c r="BF258" s="35"/>
      <c r="BG258" s="35"/>
      <c r="BH258" s="35"/>
    </row>
    <row r="259" spans="1:60" x14ac:dyDescent="0.25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35"/>
      <c r="AH259" s="35"/>
      <c r="AI259" s="35"/>
      <c r="AJ259" s="35"/>
      <c r="AK259" s="35"/>
      <c r="AL259" s="35"/>
      <c r="AM259" s="35"/>
      <c r="AN259" s="35"/>
      <c r="AO259" s="35"/>
      <c r="AP259" s="35"/>
      <c r="AQ259" s="35"/>
      <c r="AR259" s="35"/>
      <c r="AS259" s="35"/>
      <c r="AT259" s="35"/>
      <c r="AU259" s="35"/>
      <c r="AV259" s="35"/>
      <c r="AW259" s="35"/>
      <c r="AX259" s="35"/>
      <c r="AY259" s="35"/>
      <c r="AZ259" s="35"/>
      <c r="BA259" s="35"/>
      <c r="BB259" s="35"/>
      <c r="BC259" s="35"/>
      <c r="BD259" s="35"/>
      <c r="BE259" s="35"/>
      <c r="BF259" s="35"/>
      <c r="BG259" s="35"/>
      <c r="BH259" s="35"/>
    </row>
    <row r="260" spans="1:60" x14ac:dyDescent="0.25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35"/>
      <c r="AH260" s="35"/>
      <c r="AI260" s="35"/>
      <c r="AJ260" s="35"/>
      <c r="AK260" s="35"/>
      <c r="AL260" s="35"/>
      <c r="AM260" s="35"/>
      <c r="AN260" s="35"/>
      <c r="AO260" s="35"/>
      <c r="AP260" s="35"/>
      <c r="AQ260" s="35"/>
      <c r="AR260" s="35"/>
      <c r="AS260" s="35"/>
      <c r="AT260" s="35"/>
      <c r="AU260" s="35"/>
      <c r="AV260" s="35"/>
      <c r="AW260" s="35"/>
      <c r="AX260" s="35"/>
      <c r="AY260" s="35"/>
      <c r="AZ260" s="35"/>
      <c r="BA260" s="35"/>
      <c r="BB260" s="35"/>
      <c r="BC260" s="35"/>
      <c r="BD260" s="35"/>
      <c r="BE260" s="35"/>
      <c r="BF260" s="35"/>
      <c r="BG260" s="35"/>
      <c r="BH260" s="35"/>
    </row>
    <row r="261" spans="1:60" x14ac:dyDescent="0.25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35"/>
      <c r="AH261" s="35"/>
      <c r="AI261" s="35"/>
      <c r="AJ261" s="35"/>
      <c r="AK261" s="35"/>
      <c r="AL261" s="35"/>
      <c r="AM261" s="35"/>
      <c r="AN261" s="35"/>
      <c r="AO261" s="35"/>
      <c r="AP261" s="35"/>
      <c r="AQ261" s="35"/>
      <c r="AR261" s="35"/>
      <c r="AS261" s="35"/>
      <c r="AT261" s="35"/>
      <c r="AU261" s="35"/>
      <c r="AV261" s="35"/>
      <c r="AW261" s="35"/>
      <c r="AX261" s="35"/>
      <c r="AY261" s="35"/>
      <c r="AZ261" s="35"/>
      <c r="BA261" s="35"/>
      <c r="BB261" s="35"/>
      <c r="BC261" s="35"/>
      <c r="BD261" s="35"/>
      <c r="BE261" s="35"/>
      <c r="BF261" s="35"/>
      <c r="BG261" s="35"/>
      <c r="BH261" s="35"/>
    </row>
    <row r="262" spans="1:60" x14ac:dyDescent="0.25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35"/>
      <c r="AH262" s="35"/>
      <c r="AI262" s="35"/>
      <c r="AJ262" s="35"/>
      <c r="AK262" s="35"/>
      <c r="AL262" s="35"/>
      <c r="AM262" s="35"/>
      <c r="AN262" s="35"/>
      <c r="AO262" s="35"/>
      <c r="AP262" s="35"/>
      <c r="AQ262" s="35"/>
      <c r="AR262" s="35"/>
      <c r="AS262" s="35"/>
      <c r="AT262" s="35"/>
      <c r="AU262" s="35"/>
      <c r="AV262" s="35"/>
      <c r="AW262" s="35"/>
      <c r="AX262" s="35"/>
      <c r="AY262" s="35"/>
      <c r="AZ262" s="35"/>
      <c r="BA262" s="35"/>
      <c r="BB262" s="35"/>
      <c r="BC262" s="35"/>
      <c r="BD262" s="35"/>
      <c r="BE262" s="35"/>
      <c r="BF262" s="35"/>
      <c r="BG262" s="35"/>
      <c r="BH262" s="35"/>
    </row>
    <row r="263" spans="1:60" x14ac:dyDescent="0.25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35"/>
      <c r="AH263" s="35"/>
      <c r="AI263" s="35"/>
      <c r="AJ263" s="35"/>
      <c r="AK263" s="35"/>
      <c r="AL263" s="35"/>
      <c r="AM263" s="35"/>
      <c r="AN263" s="35"/>
      <c r="AO263" s="35"/>
      <c r="AP263" s="35"/>
      <c r="AQ263" s="35"/>
      <c r="AR263" s="35"/>
      <c r="AS263" s="35"/>
      <c r="AT263" s="35"/>
      <c r="AU263" s="35"/>
      <c r="AV263" s="35"/>
      <c r="AW263" s="35"/>
      <c r="AX263" s="35"/>
      <c r="AY263" s="35"/>
      <c r="AZ263" s="35"/>
      <c r="BA263" s="35"/>
      <c r="BB263" s="35"/>
      <c r="BC263" s="35"/>
      <c r="BD263" s="35"/>
      <c r="BE263" s="35"/>
      <c r="BF263" s="35"/>
      <c r="BG263" s="35"/>
      <c r="BH263" s="35"/>
    </row>
    <row r="264" spans="1:60" x14ac:dyDescent="0.25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35"/>
      <c r="AH264" s="35"/>
      <c r="AI264" s="35"/>
      <c r="AJ264" s="35"/>
      <c r="AK264" s="35"/>
      <c r="AL264" s="35"/>
      <c r="AM264" s="35"/>
      <c r="AN264" s="35"/>
      <c r="AO264" s="35"/>
      <c r="AP264" s="35"/>
      <c r="AQ264" s="35"/>
      <c r="AR264" s="35"/>
      <c r="AS264" s="35"/>
      <c r="AT264" s="35"/>
      <c r="AU264" s="35"/>
      <c r="AV264" s="35"/>
      <c r="AW264" s="35"/>
      <c r="AX264" s="35"/>
      <c r="AY264" s="35"/>
      <c r="AZ264" s="35"/>
      <c r="BA264" s="35"/>
      <c r="BB264" s="35"/>
      <c r="BC264" s="35"/>
      <c r="BD264" s="35"/>
      <c r="BE264" s="35"/>
      <c r="BF264" s="35"/>
      <c r="BG264" s="35"/>
      <c r="BH264" s="35"/>
    </row>
    <row r="265" spans="1:60" x14ac:dyDescent="0.25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35"/>
      <c r="AH265" s="35"/>
      <c r="AI265" s="35"/>
      <c r="AJ265" s="35"/>
      <c r="AK265" s="35"/>
      <c r="AL265" s="35"/>
      <c r="AM265" s="35"/>
      <c r="AN265" s="35"/>
      <c r="AO265" s="35"/>
      <c r="AP265" s="35"/>
      <c r="AQ265" s="35"/>
      <c r="AR265" s="35"/>
      <c r="AS265" s="35"/>
      <c r="AT265" s="35"/>
      <c r="AU265" s="35"/>
      <c r="AV265" s="35"/>
      <c r="AW265" s="35"/>
      <c r="AX265" s="35"/>
      <c r="AY265" s="35"/>
      <c r="AZ265" s="35"/>
      <c r="BA265" s="35"/>
      <c r="BB265" s="35"/>
      <c r="BC265" s="35"/>
      <c r="BD265" s="35"/>
      <c r="BE265" s="35"/>
      <c r="BF265" s="35"/>
      <c r="BG265" s="35"/>
      <c r="BH265" s="35"/>
    </row>
    <row r="266" spans="1:60" x14ac:dyDescent="0.25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35"/>
      <c r="AH266" s="35"/>
      <c r="AI266" s="35"/>
      <c r="AJ266" s="35"/>
      <c r="AK266" s="35"/>
      <c r="AL266" s="35"/>
      <c r="AM266" s="35"/>
      <c r="AN266" s="35"/>
      <c r="AO266" s="35"/>
      <c r="AP266" s="35"/>
      <c r="AQ266" s="35"/>
      <c r="AR266" s="35"/>
      <c r="AS266" s="35"/>
      <c r="AT266" s="35"/>
      <c r="AU266" s="35"/>
      <c r="AV266" s="35"/>
      <c r="AW266" s="35"/>
      <c r="AX266" s="35"/>
      <c r="AY266" s="35"/>
      <c r="AZ266" s="35"/>
      <c r="BA266" s="35"/>
      <c r="BB266" s="35"/>
      <c r="BC266" s="35"/>
      <c r="BD266" s="35"/>
      <c r="BE266" s="35"/>
      <c r="BF266" s="35"/>
      <c r="BG266" s="35"/>
      <c r="BH266" s="35"/>
    </row>
    <row r="267" spans="1:60" x14ac:dyDescent="0.25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35"/>
      <c r="AH267" s="35"/>
      <c r="AI267" s="35"/>
      <c r="AJ267" s="35"/>
      <c r="AK267" s="35"/>
      <c r="AL267" s="35"/>
      <c r="AM267" s="35"/>
      <c r="AN267" s="35"/>
      <c r="AO267" s="35"/>
      <c r="AP267" s="35"/>
      <c r="AQ267" s="35"/>
      <c r="AR267" s="35"/>
      <c r="AS267" s="35"/>
      <c r="AT267" s="35"/>
      <c r="AU267" s="35"/>
      <c r="AV267" s="35"/>
      <c r="AW267" s="35"/>
      <c r="AX267" s="35"/>
      <c r="AY267" s="35"/>
      <c r="AZ267" s="35"/>
      <c r="BA267" s="35"/>
      <c r="BB267" s="35"/>
      <c r="BC267" s="35"/>
      <c r="BD267" s="35"/>
      <c r="BE267" s="35"/>
      <c r="BF267" s="35"/>
      <c r="BG267" s="35"/>
      <c r="BH267" s="35"/>
    </row>
    <row r="268" spans="1:60" x14ac:dyDescent="0.25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35"/>
      <c r="AH268" s="35"/>
      <c r="AI268" s="35"/>
      <c r="AJ268" s="35"/>
      <c r="AK268" s="35"/>
      <c r="AL268" s="35"/>
      <c r="AM268" s="35"/>
      <c r="AN268" s="35"/>
      <c r="AO268" s="35"/>
      <c r="AP268" s="35"/>
      <c r="AQ268" s="35"/>
      <c r="AR268" s="35"/>
      <c r="AS268" s="35"/>
      <c r="AT268" s="35"/>
      <c r="AU268" s="35"/>
      <c r="AV268" s="35"/>
      <c r="AW268" s="35"/>
      <c r="AX268" s="35"/>
      <c r="AY268" s="35"/>
      <c r="AZ268" s="35"/>
      <c r="BA268" s="35"/>
      <c r="BB268" s="35"/>
      <c r="BC268" s="35"/>
      <c r="BD268" s="35"/>
      <c r="BE268" s="35"/>
      <c r="BF268" s="35"/>
      <c r="BG268" s="35"/>
      <c r="BH268" s="35"/>
    </row>
    <row r="269" spans="1:60" x14ac:dyDescent="0.25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5"/>
      <c r="AI269" s="35"/>
      <c r="AJ269" s="35"/>
      <c r="AK269" s="35"/>
      <c r="AL269" s="35"/>
      <c r="AM269" s="35"/>
      <c r="AN269" s="35"/>
      <c r="AO269" s="35"/>
      <c r="AP269" s="35"/>
      <c r="AQ269" s="35"/>
      <c r="AR269" s="35"/>
      <c r="AS269" s="35"/>
      <c r="AT269" s="35"/>
      <c r="AU269" s="35"/>
      <c r="AV269" s="35"/>
      <c r="AW269" s="35"/>
      <c r="AX269" s="35"/>
      <c r="AY269" s="35"/>
      <c r="AZ269" s="35"/>
      <c r="BA269" s="35"/>
      <c r="BB269" s="35"/>
      <c r="BC269" s="35"/>
      <c r="BD269" s="35"/>
      <c r="BE269" s="35"/>
      <c r="BF269" s="35"/>
      <c r="BG269" s="35"/>
      <c r="BH269" s="35"/>
    </row>
    <row r="270" spans="1:60" x14ac:dyDescent="0.25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35"/>
      <c r="AV270" s="35"/>
      <c r="AW270" s="35"/>
      <c r="AX270" s="35"/>
      <c r="AY270" s="35"/>
      <c r="AZ270" s="35"/>
      <c r="BA270" s="35"/>
      <c r="BB270" s="35"/>
      <c r="BC270" s="35"/>
      <c r="BD270" s="35"/>
      <c r="BE270" s="35"/>
      <c r="BF270" s="35"/>
      <c r="BG270" s="35"/>
      <c r="BH270" s="35"/>
    </row>
    <row r="271" spans="1:60" x14ac:dyDescent="0.25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35"/>
      <c r="AH271" s="35"/>
      <c r="AI271" s="35"/>
      <c r="AJ271" s="35"/>
      <c r="AK271" s="35"/>
      <c r="AL271" s="35"/>
      <c r="AM271" s="35"/>
      <c r="AN271" s="35"/>
      <c r="AO271" s="35"/>
      <c r="AP271" s="35"/>
      <c r="AQ271" s="35"/>
      <c r="AR271" s="35"/>
      <c r="AS271" s="35"/>
      <c r="AT271" s="35"/>
      <c r="AU271" s="35"/>
      <c r="AV271" s="35"/>
      <c r="AW271" s="35"/>
      <c r="AX271" s="35"/>
      <c r="AY271" s="35"/>
      <c r="AZ271" s="35"/>
      <c r="BA271" s="35"/>
      <c r="BB271" s="35"/>
      <c r="BC271" s="35"/>
      <c r="BD271" s="35"/>
      <c r="BE271" s="35"/>
      <c r="BF271" s="35"/>
      <c r="BG271" s="35"/>
      <c r="BH271" s="35"/>
    </row>
    <row r="272" spans="1:60" x14ac:dyDescent="0.25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35"/>
      <c r="AH272" s="35"/>
      <c r="AI272" s="35"/>
      <c r="AJ272" s="35"/>
      <c r="AK272" s="35"/>
      <c r="AL272" s="35"/>
      <c r="AM272" s="35"/>
      <c r="AN272" s="35"/>
      <c r="AO272" s="35"/>
      <c r="AP272" s="35"/>
      <c r="AQ272" s="35"/>
      <c r="AR272" s="35"/>
      <c r="AS272" s="35"/>
      <c r="AT272" s="35"/>
      <c r="AU272" s="35"/>
      <c r="AV272" s="35"/>
      <c r="AW272" s="35"/>
      <c r="AX272" s="35"/>
      <c r="AY272" s="35"/>
      <c r="AZ272" s="35"/>
      <c r="BA272" s="35"/>
      <c r="BB272" s="35"/>
      <c r="BC272" s="35"/>
      <c r="BD272" s="35"/>
      <c r="BE272" s="35"/>
      <c r="BF272" s="35"/>
      <c r="BG272" s="35"/>
      <c r="BH272" s="35"/>
    </row>
    <row r="273" spans="1:60" x14ac:dyDescent="0.25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35"/>
      <c r="AH273" s="35"/>
      <c r="AI273" s="35"/>
      <c r="AJ273" s="35"/>
      <c r="AK273" s="35"/>
      <c r="AL273" s="35"/>
      <c r="AM273" s="35"/>
      <c r="AN273" s="35"/>
      <c r="AO273" s="35"/>
      <c r="AP273" s="35"/>
      <c r="AQ273" s="35"/>
      <c r="AR273" s="35"/>
      <c r="AS273" s="35"/>
      <c r="AT273" s="35"/>
      <c r="AU273" s="35"/>
      <c r="AV273" s="35"/>
      <c r="AW273" s="35"/>
      <c r="AX273" s="35"/>
      <c r="AY273" s="35"/>
      <c r="AZ273" s="35"/>
      <c r="BA273" s="35"/>
      <c r="BB273" s="35"/>
      <c r="BC273" s="35"/>
      <c r="BD273" s="35"/>
      <c r="BE273" s="35"/>
      <c r="BF273" s="35"/>
      <c r="BG273" s="35"/>
      <c r="BH273" s="35"/>
    </row>
    <row r="274" spans="1:60" x14ac:dyDescent="0.25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35"/>
      <c r="AH274" s="35"/>
      <c r="AI274" s="35"/>
      <c r="AJ274" s="35"/>
      <c r="AK274" s="35"/>
      <c r="AL274" s="35"/>
      <c r="AM274" s="35"/>
      <c r="AN274" s="35"/>
      <c r="AO274" s="35"/>
      <c r="AP274" s="35"/>
      <c r="AQ274" s="35"/>
      <c r="AR274" s="35"/>
      <c r="AS274" s="35"/>
      <c r="AT274" s="35"/>
      <c r="AU274" s="35"/>
      <c r="AV274" s="35"/>
      <c r="AW274" s="35"/>
      <c r="AX274" s="35"/>
      <c r="AY274" s="35"/>
      <c r="AZ274" s="35"/>
      <c r="BA274" s="35"/>
      <c r="BB274" s="35"/>
      <c r="BC274" s="35"/>
      <c r="BD274" s="35"/>
      <c r="BE274" s="35"/>
      <c r="BF274" s="35"/>
      <c r="BG274" s="35"/>
      <c r="BH274" s="35"/>
    </row>
    <row r="275" spans="1:60" x14ac:dyDescent="0.25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35"/>
      <c r="AH275" s="35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35"/>
      <c r="AV275" s="35"/>
      <c r="AW275" s="35"/>
      <c r="AX275" s="35"/>
      <c r="AY275" s="35"/>
      <c r="AZ275" s="35"/>
      <c r="BA275" s="35"/>
      <c r="BB275" s="35"/>
      <c r="BC275" s="35"/>
      <c r="BD275" s="35"/>
      <c r="BE275" s="35"/>
      <c r="BF275" s="35"/>
      <c r="BG275" s="35"/>
      <c r="BH275" s="35"/>
    </row>
    <row r="276" spans="1:60" x14ac:dyDescent="0.25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35"/>
      <c r="AH276" s="35"/>
      <c r="AI276" s="35"/>
      <c r="AJ276" s="35"/>
      <c r="AK276" s="35"/>
      <c r="AL276" s="35"/>
      <c r="AM276" s="35"/>
      <c r="AN276" s="35"/>
      <c r="AO276" s="35"/>
      <c r="AP276" s="35"/>
      <c r="AQ276" s="35"/>
      <c r="AR276" s="35"/>
      <c r="AS276" s="35"/>
      <c r="AT276" s="35"/>
      <c r="AU276" s="35"/>
      <c r="AV276" s="35"/>
      <c r="AW276" s="35"/>
      <c r="AX276" s="35"/>
      <c r="AY276" s="35"/>
      <c r="AZ276" s="35"/>
      <c r="BA276" s="35"/>
      <c r="BB276" s="35"/>
      <c r="BC276" s="35"/>
      <c r="BD276" s="35"/>
      <c r="BE276" s="35"/>
      <c r="BF276" s="35"/>
      <c r="BG276" s="35"/>
      <c r="BH276" s="35"/>
    </row>
    <row r="277" spans="1:60" x14ac:dyDescent="0.25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35"/>
      <c r="AH277" s="35"/>
      <c r="AI277" s="35"/>
      <c r="AJ277" s="35"/>
      <c r="AK277" s="35"/>
      <c r="AL277" s="35"/>
      <c r="AM277" s="35"/>
      <c r="AN277" s="35"/>
      <c r="AO277" s="35"/>
      <c r="AP277" s="35"/>
      <c r="AQ277" s="35"/>
      <c r="AR277" s="35"/>
      <c r="AS277" s="35"/>
      <c r="AT277" s="35"/>
      <c r="AU277" s="35"/>
      <c r="AV277" s="35"/>
      <c r="AW277" s="35"/>
      <c r="AX277" s="35"/>
      <c r="AY277" s="35"/>
      <c r="AZ277" s="35"/>
      <c r="BA277" s="35"/>
      <c r="BB277" s="35"/>
      <c r="BC277" s="35"/>
      <c r="BD277" s="35"/>
      <c r="BE277" s="35"/>
      <c r="BF277" s="35"/>
      <c r="BG277" s="35"/>
      <c r="BH277" s="35"/>
    </row>
    <row r="278" spans="1:60" x14ac:dyDescent="0.25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35"/>
      <c r="AH278" s="35"/>
      <c r="AI278" s="35"/>
      <c r="AJ278" s="35"/>
      <c r="AK278" s="35"/>
      <c r="AL278" s="35"/>
      <c r="AM278" s="35"/>
      <c r="AN278" s="35"/>
      <c r="AO278" s="35"/>
      <c r="AP278" s="35"/>
      <c r="AQ278" s="35"/>
      <c r="AR278" s="35"/>
      <c r="AS278" s="35"/>
      <c r="AT278" s="35"/>
      <c r="AU278" s="35"/>
      <c r="AV278" s="35"/>
      <c r="AW278" s="35"/>
      <c r="AX278" s="35"/>
      <c r="AY278" s="35"/>
      <c r="AZ278" s="35"/>
      <c r="BA278" s="35"/>
      <c r="BB278" s="35"/>
      <c r="BC278" s="35"/>
      <c r="BD278" s="35"/>
      <c r="BE278" s="35"/>
      <c r="BF278" s="35"/>
      <c r="BG278" s="35"/>
      <c r="BH278" s="35"/>
    </row>
    <row r="279" spans="1:60" x14ac:dyDescent="0.25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35"/>
      <c r="AH279" s="35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35"/>
      <c r="AV279" s="35"/>
      <c r="AW279" s="35"/>
      <c r="AX279" s="35"/>
      <c r="AY279" s="35"/>
      <c r="AZ279" s="35"/>
      <c r="BA279" s="35"/>
      <c r="BB279" s="35"/>
      <c r="BC279" s="35"/>
      <c r="BD279" s="35"/>
      <c r="BE279" s="35"/>
      <c r="BF279" s="35"/>
      <c r="BG279" s="35"/>
      <c r="BH279" s="35"/>
    </row>
    <row r="280" spans="1:60" x14ac:dyDescent="0.25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35"/>
      <c r="AH280" s="35"/>
      <c r="AI280" s="35"/>
      <c r="AJ280" s="35"/>
      <c r="AK280" s="35"/>
      <c r="AL280" s="35"/>
      <c r="AM280" s="35"/>
      <c r="AN280" s="35"/>
      <c r="AO280" s="35"/>
      <c r="AP280" s="35"/>
      <c r="AQ280" s="35"/>
      <c r="AR280" s="35"/>
      <c r="AS280" s="35"/>
      <c r="AT280" s="35"/>
      <c r="AU280" s="35"/>
      <c r="AV280" s="35"/>
      <c r="AW280" s="35"/>
      <c r="AX280" s="35"/>
      <c r="AY280" s="35"/>
      <c r="AZ280" s="35"/>
      <c r="BA280" s="35"/>
      <c r="BB280" s="35"/>
      <c r="BC280" s="35"/>
      <c r="BD280" s="35"/>
      <c r="BE280" s="35"/>
      <c r="BF280" s="35"/>
      <c r="BG280" s="35"/>
      <c r="BH280" s="35"/>
    </row>
    <row r="281" spans="1:60" x14ac:dyDescent="0.25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35"/>
      <c r="AH281" s="35"/>
      <c r="AI281" s="35"/>
      <c r="AJ281" s="35"/>
      <c r="AK281" s="35"/>
      <c r="AL281" s="35"/>
      <c r="AM281" s="35"/>
      <c r="AN281" s="35"/>
      <c r="AO281" s="35"/>
      <c r="AP281" s="35"/>
      <c r="AQ281" s="35"/>
      <c r="AR281" s="35"/>
      <c r="AS281" s="35"/>
      <c r="AT281" s="35"/>
      <c r="AU281" s="35"/>
      <c r="AV281" s="35"/>
      <c r="AW281" s="35"/>
      <c r="AX281" s="35"/>
      <c r="AY281" s="35"/>
      <c r="AZ281" s="35"/>
      <c r="BA281" s="35"/>
      <c r="BB281" s="35"/>
      <c r="BC281" s="35"/>
      <c r="BD281" s="35"/>
      <c r="BE281" s="35"/>
      <c r="BF281" s="35"/>
      <c r="BG281" s="35"/>
      <c r="BH281" s="35"/>
    </row>
    <row r="282" spans="1:60" x14ac:dyDescent="0.25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5"/>
      <c r="AH282" s="35"/>
      <c r="AI282" s="35"/>
      <c r="AJ282" s="35"/>
      <c r="AK282" s="35"/>
      <c r="AL282" s="35"/>
      <c r="AM282" s="35"/>
      <c r="AN282" s="35"/>
      <c r="AO282" s="35"/>
      <c r="AP282" s="35"/>
      <c r="AQ282" s="35"/>
      <c r="AR282" s="35"/>
      <c r="AS282" s="35"/>
      <c r="AT282" s="35"/>
      <c r="AU282" s="35"/>
      <c r="AV282" s="35"/>
      <c r="AW282" s="35"/>
      <c r="AX282" s="35"/>
      <c r="AY282" s="35"/>
      <c r="AZ282" s="35"/>
      <c r="BA282" s="35"/>
      <c r="BB282" s="35"/>
      <c r="BC282" s="35"/>
      <c r="BD282" s="35"/>
      <c r="BE282" s="35"/>
      <c r="BF282" s="35"/>
      <c r="BG282" s="35"/>
      <c r="BH282" s="35"/>
    </row>
    <row r="283" spans="1:60" x14ac:dyDescent="0.25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5"/>
      <c r="AH283" s="35"/>
      <c r="AI283" s="35"/>
      <c r="AJ283" s="35"/>
      <c r="AK283" s="35"/>
      <c r="AL283" s="35"/>
      <c r="AM283" s="35"/>
      <c r="AN283" s="35"/>
      <c r="AO283" s="35"/>
      <c r="AP283" s="35"/>
      <c r="AQ283" s="35"/>
      <c r="AR283" s="35"/>
      <c r="AS283" s="35"/>
      <c r="AT283" s="35"/>
      <c r="AU283" s="35"/>
      <c r="AV283" s="35"/>
      <c r="AW283" s="35"/>
      <c r="AX283" s="35"/>
      <c r="AY283" s="35"/>
      <c r="AZ283" s="35"/>
      <c r="BA283" s="35"/>
      <c r="BB283" s="35"/>
      <c r="BC283" s="35"/>
      <c r="BD283" s="35"/>
      <c r="BE283" s="35"/>
      <c r="BF283" s="35"/>
      <c r="BG283" s="35"/>
      <c r="BH283" s="35"/>
    </row>
    <row r="284" spans="1:60" x14ac:dyDescent="0.25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  <c r="AI284" s="35"/>
      <c r="AJ284" s="35"/>
      <c r="AK284" s="35"/>
      <c r="AL284" s="35"/>
      <c r="AM284" s="35"/>
      <c r="AN284" s="35"/>
      <c r="AO284" s="35"/>
      <c r="AP284" s="35"/>
      <c r="AQ284" s="35"/>
      <c r="AR284" s="35"/>
      <c r="AS284" s="35"/>
      <c r="AT284" s="35"/>
      <c r="AU284" s="35"/>
      <c r="AV284" s="35"/>
      <c r="AW284" s="35"/>
      <c r="AX284" s="35"/>
      <c r="AY284" s="35"/>
      <c r="AZ284" s="35"/>
      <c r="BA284" s="35"/>
      <c r="BB284" s="35"/>
      <c r="BC284" s="35"/>
      <c r="BD284" s="35"/>
      <c r="BE284" s="35"/>
      <c r="BF284" s="35"/>
      <c r="BG284" s="35"/>
      <c r="BH284" s="35"/>
    </row>
    <row r="285" spans="1:60" x14ac:dyDescent="0.25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35"/>
      <c r="AH285" s="35"/>
      <c r="AI285" s="35"/>
      <c r="AJ285" s="35"/>
      <c r="AK285" s="35"/>
      <c r="AL285" s="35"/>
      <c r="AM285" s="35"/>
      <c r="AN285" s="35"/>
      <c r="AO285" s="35"/>
      <c r="AP285" s="35"/>
      <c r="AQ285" s="35"/>
      <c r="AR285" s="35"/>
      <c r="AS285" s="35"/>
      <c r="AT285" s="35"/>
      <c r="AU285" s="35"/>
      <c r="AV285" s="35"/>
      <c r="AW285" s="35"/>
      <c r="AX285" s="35"/>
      <c r="AY285" s="35"/>
      <c r="AZ285" s="35"/>
      <c r="BA285" s="35"/>
      <c r="BB285" s="35"/>
      <c r="BC285" s="35"/>
      <c r="BD285" s="35"/>
      <c r="BE285" s="35"/>
      <c r="BF285" s="35"/>
      <c r="BG285" s="35"/>
      <c r="BH285" s="35"/>
    </row>
    <row r="286" spans="1:60" x14ac:dyDescent="0.25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35"/>
      <c r="AH286" s="35"/>
      <c r="AI286" s="35"/>
      <c r="AJ286" s="35"/>
      <c r="AK286" s="35"/>
      <c r="AL286" s="35"/>
      <c r="AM286" s="35"/>
      <c r="AN286" s="35"/>
      <c r="AO286" s="35"/>
      <c r="AP286" s="35"/>
      <c r="AQ286" s="35"/>
      <c r="AR286" s="35"/>
      <c r="AS286" s="35"/>
      <c r="AT286" s="35"/>
      <c r="AU286" s="35"/>
      <c r="AV286" s="35"/>
      <c r="AW286" s="35"/>
      <c r="AX286" s="35"/>
      <c r="AY286" s="35"/>
      <c r="AZ286" s="35"/>
      <c r="BA286" s="35"/>
      <c r="BB286" s="35"/>
      <c r="BC286" s="35"/>
      <c r="BD286" s="35"/>
      <c r="BE286" s="35"/>
      <c r="BF286" s="35"/>
      <c r="BG286" s="35"/>
      <c r="BH286" s="35"/>
    </row>
    <row r="287" spans="1:60" x14ac:dyDescent="0.25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35"/>
      <c r="AH287" s="35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35"/>
      <c r="AV287" s="35"/>
      <c r="AW287" s="35"/>
      <c r="AX287" s="35"/>
      <c r="AY287" s="35"/>
      <c r="AZ287" s="35"/>
      <c r="BA287" s="35"/>
      <c r="BB287" s="35"/>
      <c r="BC287" s="35"/>
      <c r="BD287" s="35"/>
      <c r="BE287" s="35"/>
      <c r="BF287" s="35"/>
      <c r="BG287" s="35"/>
      <c r="BH287" s="35"/>
    </row>
    <row r="288" spans="1:60" x14ac:dyDescent="0.25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35"/>
      <c r="AH288" s="35"/>
      <c r="AI288" s="35"/>
      <c r="AJ288" s="35"/>
      <c r="AK288" s="35"/>
      <c r="AL288" s="35"/>
      <c r="AM288" s="35"/>
      <c r="AN288" s="35"/>
      <c r="AO288" s="35"/>
      <c r="AP288" s="35"/>
      <c r="AQ288" s="35"/>
      <c r="AR288" s="35"/>
      <c r="AS288" s="35"/>
      <c r="AT288" s="35"/>
      <c r="AU288" s="35"/>
      <c r="AV288" s="35"/>
      <c r="AW288" s="35"/>
      <c r="AX288" s="35"/>
      <c r="AY288" s="35"/>
      <c r="AZ288" s="35"/>
      <c r="BA288" s="35"/>
      <c r="BB288" s="35"/>
      <c r="BC288" s="35"/>
      <c r="BD288" s="35"/>
      <c r="BE288" s="35"/>
      <c r="BF288" s="35"/>
      <c r="BG288" s="35"/>
      <c r="BH288" s="35"/>
    </row>
    <row r="289" spans="1:60" x14ac:dyDescent="0.25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35"/>
      <c r="AH289" s="35"/>
      <c r="AI289" s="35"/>
      <c r="AJ289" s="35"/>
      <c r="AK289" s="35"/>
      <c r="AL289" s="35"/>
      <c r="AM289" s="35"/>
      <c r="AN289" s="35"/>
      <c r="AO289" s="35"/>
      <c r="AP289" s="35"/>
      <c r="AQ289" s="35"/>
      <c r="AR289" s="35"/>
      <c r="AS289" s="35"/>
      <c r="AT289" s="35"/>
      <c r="AU289" s="35"/>
      <c r="AV289" s="35"/>
      <c r="AW289" s="35"/>
      <c r="AX289" s="35"/>
      <c r="AY289" s="35"/>
      <c r="AZ289" s="35"/>
      <c r="BA289" s="35"/>
      <c r="BB289" s="35"/>
      <c r="BC289" s="35"/>
      <c r="BD289" s="35"/>
      <c r="BE289" s="35"/>
      <c r="BF289" s="35"/>
      <c r="BG289" s="35"/>
      <c r="BH289" s="35"/>
    </row>
    <row r="290" spans="1:60" x14ac:dyDescent="0.25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35"/>
      <c r="AH290" s="35"/>
      <c r="AI290" s="35"/>
      <c r="AJ290" s="35"/>
      <c r="AK290" s="35"/>
      <c r="AL290" s="35"/>
      <c r="AM290" s="35"/>
      <c r="AN290" s="35"/>
      <c r="AO290" s="35"/>
      <c r="AP290" s="35"/>
      <c r="AQ290" s="35"/>
      <c r="AR290" s="35"/>
      <c r="AS290" s="35"/>
      <c r="AT290" s="35"/>
      <c r="AU290" s="35"/>
      <c r="AV290" s="35"/>
      <c r="AW290" s="35"/>
      <c r="AX290" s="35"/>
      <c r="AY290" s="35"/>
      <c r="AZ290" s="35"/>
      <c r="BA290" s="35"/>
      <c r="BB290" s="35"/>
      <c r="BC290" s="35"/>
      <c r="BD290" s="35"/>
      <c r="BE290" s="35"/>
      <c r="BF290" s="35"/>
      <c r="BG290" s="35"/>
      <c r="BH290" s="35"/>
    </row>
    <row r="291" spans="1:60" x14ac:dyDescent="0.25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35"/>
      <c r="AH291" s="35"/>
      <c r="AI291" s="35"/>
      <c r="AJ291" s="35"/>
      <c r="AK291" s="35"/>
      <c r="AL291" s="35"/>
      <c r="AM291" s="35"/>
      <c r="AN291" s="35"/>
      <c r="AO291" s="35"/>
      <c r="AP291" s="35"/>
      <c r="AQ291" s="35"/>
      <c r="AR291" s="35"/>
      <c r="AS291" s="35"/>
      <c r="AT291" s="35"/>
      <c r="AU291" s="35"/>
      <c r="AV291" s="35"/>
      <c r="AW291" s="35"/>
      <c r="AX291" s="35"/>
      <c r="AY291" s="35"/>
      <c r="AZ291" s="35"/>
      <c r="BA291" s="35"/>
      <c r="BB291" s="35"/>
      <c r="BC291" s="35"/>
      <c r="BD291" s="35"/>
      <c r="BE291" s="35"/>
      <c r="BF291" s="35"/>
      <c r="BG291" s="35"/>
      <c r="BH291" s="35"/>
    </row>
    <row r="292" spans="1:60" x14ac:dyDescent="0.25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5"/>
      <c r="AH292" s="35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35"/>
      <c r="AV292" s="35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  <c r="BG292" s="35"/>
      <c r="BH292" s="35"/>
    </row>
    <row r="293" spans="1:60" x14ac:dyDescent="0.25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35"/>
      <c r="AH293" s="35"/>
      <c r="AI293" s="35"/>
      <c r="AJ293" s="35"/>
      <c r="AK293" s="35"/>
      <c r="AL293" s="35"/>
      <c r="AM293" s="35"/>
      <c r="AN293" s="35"/>
      <c r="AO293" s="35"/>
      <c r="AP293" s="35"/>
      <c r="AQ293" s="35"/>
      <c r="AR293" s="35"/>
      <c r="AS293" s="35"/>
      <c r="AT293" s="35"/>
      <c r="AU293" s="35"/>
      <c r="AV293" s="35"/>
      <c r="AW293" s="35"/>
      <c r="AX293" s="35"/>
      <c r="AY293" s="35"/>
      <c r="AZ293" s="35"/>
      <c r="BA293" s="35"/>
      <c r="BB293" s="35"/>
      <c r="BC293" s="35"/>
      <c r="BD293" s="35"/>
      <c r="BE293" s="35"/>
      <c r="BF293" s="35"/>
      <c r="BG293" s="35"/>
      <c r="BH293" s="35"/>
    </row>
    <row r="294" spans="1:60" x14ac:dyDescent="0.25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35"/>
      <c r="AH294" s="35"/>
      <c r="AI294" s="35"/>
      <c r="AJ294" s="35"/>
      <c r="AK294" s="35"/>
      <c r="AL294" s="35"/>
      <c r="AM294" s="35"/>
      <c r="AN294" s="35"/>
      <c r="AO294" s="35"/>
      <c r="AP294" s="35"/>
      <c r="AQ294" s="35"/>
      <c r="AR294" s="35"/>
      <c r="AS294" s="35"/>
      <c r="AT294" s="35"/>
      <c r="AU294" s="35"/>
      <c r="AV294" s="35"/>
      <c r="AW294" s="35"/>
      <c r="AX294" s="35"/>
      <c r="AY294" s="35"/>
      <c r="AZ294" s="35"/>
      <c r="BA294" s="35"/>
      <c r="BB294" s="35"/>
      <c r="BC294" s="35"/>
      <c r="BD294" s="35"/>
      <c r="BE294" s="35"/>
      <c r="BF294" s="35"/>
      <c r="BG294" s="35"/>
      <c r="BH294" s="35"/>
    </row>
    <row r="295" spans="1:60" x14ac:dyDescent="0.25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35"/>
      <c r="AH295" s="35"/>
      <c r="AI295" s="35"/>
      <c r="AJ295" s="35"/>
      <c r="AK295" s="35"/>
      <c r="AL295" s="35"/>
      <c r="AM295" s="35"/>
      <c r="AN295" s="35"/>
      <c r="AO295" s="35"/>
      <c r="AP295" s="35"/>
      <c r="AQ295" s="35"/>
      <c r="AR295" s="35"/>
      <c r="AS295" s="35"/>
      <c r="AT295" s="35"/>
      <c r="AU295" s="35"/>
      <c r="AV295" s="35"/>
      <c r="AW295" s="35"/>
      <c r="AX295" s="35"/>
      <c r="AY295" s="35"/>
      <c r="AZ295" s="35"/>
      <c r="BA295" s="35"/>
      <c r="BB295" s="35"/>
      <c r="BC295" s="35"/>
      <c r="BD295" s="35"/>
      <c r="BE295" s="35"/>
      <c r="BF295" s="35"/>
      <c r="BG295" s="35"/>
      <c r="BH295" s="35"/>
    </row>
    <row r="296" spans="1:60" x14ac:dyDescent="0.25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35"/>
      <c r="AV296" s="35"/>
      <c r="AW296" s="35"/>
      <c r="AX296" s="35"/>
      <c r="AY296" s="35"/>
      <c r="AZ296" s="35"/>
      <c r="BA296" s="35"/>
      <c r="BB296" s="35"/>
      <c r="BC296" s="35"/>
      <c r="BD296" s="35"/>
      <c r="BE296" s="35"/>
      <c r="BF296" s="35"/>
      <c r="BG296" s="35"/>
      <c r="BH296" s="35"/>
    </row>
    <row r="297" spans="1:60" x14ac:dyDescent="0.25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35"/>
      <c r="AH297" s="35"/>
      <c r="AI297" s="35"/>
      <c r="AJ297" s="35"/>
      <c r="AK297" s="35"/>
      <c r="AL297" s="35"/>
      <c r="AM297" s="35"/>
      <c r="AN297" s="35"/>
      <c r="AO297" s="35"/>
      <c r="AP297" s="35"/>
      <c r="AQ297" s="35"/>
      <c r="AR297" s="35"/>
      <c r="AS297" s="35"/>
      <c r="AT297" s="35"/>
      <c r="AU297" s="35"/>
      <c r="AV297" s="35"/>
      <c r="AW297" s="35"/>
      <c r="AX297" s="35"/>
      <c r="AY297" s="35"/>
      <c r="AZ297" s="35"/>
      <c r="BA297" s="35"/>
      <c r="BB297" s="35"/>
      <c r="BC297" s="35"/>
      <c r="BD297" s="35"/>
      <c r="BE297" s="35"/>
      <c r="BF297" s="35"/>
      <c r="BG297" s="35"/>
      <c r="BH297" s="35"/>
    </row>
    <row r="298" spans="1:60" x14ac:dyDescent="0.25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35"/>
      <c r="AH298" s="35"/>
      <c r="AI298" s="35"/>
      <c r="AJ298" s="35"/>
      <c r="AK298" s="35"/>
      <c r="AL298" s="35"/>
      <c r="AM298" s="35"/>
      <c r="AN298" s="35"/>
      <c r="AO298" s="35"/>
      <c r="AP298" s="35"/>
      <c r="AQ298" s="35"/>
      <c r="AR298" s="35"/>
      <c r="AS298" s="35"/>
      <c r="AT298" s="35"/>
      <c r="AU298" s="35"/>
      <c r="AV298" s="35"/>
      <c r="AW298" s="35"/>
      <c r="AX298" s="35"/>
      <c r="AY298" s="35"/>
      <c r="AZ298" s="35"/>
      <c r="BA298" s="35"/>
      <c r="BB298" s="35"/>
      <c r="BC298" s="35"/>
      <c r="BD298" s="35"/>
      <c r="BE298" s="35"/>
      <c r="BF298" s="35"/>
      <c r="BG298" s="35"/>
      <c r="BH298" s="35"/>
    </row>
    <row r="299" spans="1:60" x14ac:dyDescent="0.25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35"/>
      <c r="AH299" s="35"/>
      <c r="AI299" s="35"/>
      <c r="AJ299" s="35"/>
      <c r="AK299" s="35"/>
      <c r="AL299" s="35"/>
      <c r="AM299" s="35"/>
      <c r="AN299" s="35"/>
      <c r="AO299" s="35"/>
      <c r="AP299" s="35"/>
      <c r="AQ299" s="35"/>
      <c r="AR299" s="35"/>
      <c r="AS299" s="35"/>
      <c r="AT299" s="35"/>
      <c r="AU299" s="35"/>
      <c r="AV299" s="35"/>
      <c r="AW299" s="35"/>
      <c r="AX299" s="35"/>
      <c r="AY299" s="35"/>
      <c r="AZ299" s="35"/>
      <c r="BA299" s="35"/>
      <c r="BB299" s="35"/>
      <c r="BC299" s="35"/>
      <c r="BD299" s="35"/>
      <c r="BE299" s="35"/>
      <c r="BF299" s="35"/>
      <c r="BG299" s="35"/>
      <c r="BH299" s="35"/>
    </row>
    <row r="300" spans="1:60" x14ac:dyDescent="0.25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35"/>
      <c r="AH300" s="35"/>
      <c r="AI300" s="35"/>
      <c r="AJ300" s="35"/>
      <c r="AK300" s="35"/>
      <c r="AL300" s="35"/>
      <c r="AM300" s="35"/>
      <c r="AN300" s="35"/>
      <c r="AO300" s="35"/>
      <c r="AP300" s="35"/>
      <c r="AQ300" s="35"/>
      <c r="AR300" s="35"/>
      <c r="AS300" s="35"/>
      <c r="AT300" s="35"/>
      <c r="AU300" s="35"/>
      <c r="AV300" s="35"/>
      <c r="AW300" s="35"/>
      <c r="AX300" s="35"/>
      <c r="AY300" s="35"/>
      <c r="AZ300" s="35"/>
      <c r="BA300" s="35"/>
      <c r="BB300" s="35"/>
      <c r="BC300" s="35"/>
      <c r="BD300" s="35"/>
      <c r="BE300" s="35"/>
      <c r="BF300" s="35"/>
      <c r="BG300" s="35"/>
      <c r="BH300" s="35"/>
    </row>
  </sheetData>
  <mergeCells count="65">
    <mergeCell ref="BA10:BA12"/>
    <mergeCell ref="BF9:BH11"/>
    <mergeCell ref="BD3:BE3"/>
    <mergeCell ref="BD4:BE4"/>
    <mergeCell ref="AX9:BC9"/>
    <mergeCell ref="BD10:BE11"/>
    <mergeCell ref="AK8:BC8"/>
    <mergeCell ref="BD9:BE9"/>
    <mergeCell ref="AQ10:AS11"/>
    <mergeCell ref="AX10:AY11"/>
    <mergeCell ref="AZ10:AZ12"/>
    <mergeCell ref="BB10:BB12"/>
    <mergeCell ref="BC10:BC12"/>
    <mergeCell ref="AT10:AT12"/>
    <mergeCell ref="AU10:AU12"/>
    <mergeCell ref="AV10:AV12"/>
    <mergeCell ref="AW10:AW12"/>
    <mergeCell ref="U9:Z9"/>
    <mergeCell ref="AB10:AB12"/>
    <mergeCell ref="AC10:AE10"/>
    <mergeCell ref="AC11:AC12"/>
    <mergeCell ref="AO10:AO12"/>
    <mergeCell ref="AJ9:AJ12"/>
    <mergeCell ref="AD11:AD12"/>
    <mergeCell ref="AE11:AE12"/>
    <mergeCell ref="U10:U12"/>
    <mergeCell ref="AF10:AF12"/>
    <mergeCell ref="AG10:AG12"/>
    <mergeCell ref="AH10:AH12"/>
    <mergeCell ref="AI10:AI12"/>
    <mergeCell ref="AB9:AI9"/>
    <mergeCell ref="AK9:AW9"/>
    <mergeCell ref="AL10:AL12"/>
    <mergeCell ref="AM10:AM12"/>
    <mergeCell ref="AN10:AN12"/>
    <mergeCell ref="AP10:AP12"/>
    <mergeCell ref="AK10:AK12"/>
    <mergeCell ref="W10:W12"/>
    <mergeCell ref="X10:X12"/>
    <mergeCell ref="Y10:Y12"/>
    <mergeCell ref="Z10:Z12"/>
    <mergeCell ref="AA10:AA12"/>
    <mergeCell ref="C10:C12"/>
    <mergeCell ref="Q10:Q12"/>
    <mergeCell ref="O10:O12"/>
    <mergeCell ref="P10:P12"/>
    <mergeCell ref="R10:R12"/>
    <mergeCell ref="I10:I12"/>
    <mergeCell ref="N10:N12"/>
    <mergeCell ref="S10:S12"/>
    <mergeCell ref="V10:V12"/>
    <mergeCell ref="A9:H9"/>
    <mergeCell ref="I9:T9"/>
    <mergeCell ref="J10:J12"/>
    <mergeCell ref="K10:K12"/>
    <mergeCell ref="L10:L12"/>
    <mergeCell ref="M10:M12"/>
    <mergeCell ref="T10:T12"/>
    <mergeCell ref="A10:A12"/>
    <mergeCell ref="B10:B12"/>
    <mergeCell ref="D10:D12"/>
    <mergeCell ref="E10:E12"/>
    <mergeCell ref="F10:F12"/>
    <mergeCell ref="G10:G12"/>
    <mergeCell ref="H10:H12"/>
  </mergeCells>
  <conditionalFormatting sqref="AL6">
    <cfRule type="cellIs" priority="4" operator="greaterThanOrEqual">
      <formula>0</formula>
    </cfRule>
  </conditionalFormatting>
  <conditionalFormatting sqref="AQ6">
    <cfRule type="cellIs" priority="2" operator="greaterThanOrEqual">
      <formula>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EFC20F9C-DF92-43E4-B796-F4217F69D94A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AL6</xm:sqref>
        </x14:conditionalFormatting>
        <x14:conditionalFormatting xmlns:xm="http://schemas.microsoft.com/office/excel/2006/main">
          <x14:cfRule type="iconSet" priority="1" id="{38886E7A-B15A-4380-96BC-7EE619A6C24F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NoIcons" iconId="0"/>
              <x14:cfIcon iconSet="3TrafficLights1" iconId="0"/>
              <x14:cfIcon iconSet="3TrafficLights1" iconId="2"/>
            </x14:iconSet>
          </x14:cfRule>
          <xm:sqref>AQ6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0BF30-8F5B-4454-A939-AA05E63978AE}">
  <sheetPr codeName="Feuil4"/>
  <dimension ref="A1:AB300"/>
  <sheetViews>
    <sheetView zoomScale="85" zoomScaleNormal="85" workbookViewId="0">
      <selection activeCell="Q13" sqref="Q13:Q16"/>
    </sheetView>
  </sheetViews>
  <sheetFormatPr baseColWidth="10" defaultRowHeight="15" x14ac:dyDescent="0.25"/>
  <cols>
    <col min="1" max="5" width="11.42578125" style="5"/>
    <col min="6" max="6" width="12.140625" style="5" customWidth="1"/>
    <col min="7" max="7" width="13.7109375" style="5" customWidth="1"/>
    <col min="8" max="10" width="11.42578125" style="5"/>
    <col min="11" max="11" width="13.140625" style="5" bestFit="1" customWidth="1"/>
    <col min="12" max="12" width="11.42578125" style="5"/>
    <col min="13" max="13" width="12.5703125" style="104" customWidth="1"/>
    <col min="14" max="14" width="11.42578125" style="104"/>
    <col min="15" max="16" width="11.42578125" style="5"/>
    <col min="17" max="18" width="12.140625" style="5" bestFit="1" customWidth="1"/>
    <col min="19" max="16384" width="11.42578125" style="5"/>
  </cols>
  <sheetData>
    <row r="1" spans="1:28" s="7" customFormat="1" ht="12.75" x14ac:dyDescent="0.2"/>
    <row r="2" spans="1:28" s="17" customFormat="1" ht="24.95" customHeight="1" x14ac:dyDescent="0.25">
      <c r="A2" s="33"/>
      <c r="B2" s="33"/>
      <c r="C2" s="33"/>
      <c r="D2" s="33"/>
      <c r="E2" s="20"/>
      <c r="F2" s="8"/>
      <c r="G2" s="18" t="s">
        <v>66</v>
      </c>
      <c r="H2" s="19"/>
      <c r="I2" s="85"/>
      <c r="J2" s="20"/>
      <c r="K2" s="8"/>
      <c r="L2" s="18" t="s">
        <v>57</v>
      </c>
      <c r="M2" s="19"/>
      <c r="N2" s="20"/>
      <c r="O2" s="22"/>
      <c r="P2" s="18" t="s">
        <v>58</v>
      </c>
      <c r="Q2" s="8"/>
      <c r="R2" s="8"/>
      <c r="S2" s="18" t="s">
        <v>59</v>
      </c>
      <c r="T2" s="20"/>
      <c r="U2" s="20"/>
      <c r="V2" s="20"/>
      <c r="W2" s="33"/>
      <c r="X2" s="32" t="s">
        <v>67</v>
      </c>
      <c r="Y2" s="20"/>
      <c r="Z2" s="20"/>
      <c r="AA2" s="20"/>
      <c r="AB2" s="20"/>
    </row>
    <row r="3" spans="1:28" s="7" customFormat="1" ht="24.95" customHeight="1" thickBot="1" x14ac:dyDescent="0.25">
      <c r="A3" s="34"/>
      <c r="B3" s="34"/>
      <c r="C3" s="34"/>
      <c r="D3" s="34"/>
      <c r="E3" s="12"/>
      <c r="F3" s="10" t="s">
        <v>60</v>
      </c>
      <c r="G3" s="23">
        <f>SUM(K13:K1213)</f>
        <v>152295.08203327001</v>
      </c>
      <c r="H3" s="11"/>
      <c r="I3" s="86"/>
      <c r="J3" s="12"/>
      <c r="K3" s="10" t="s">
        <v>60</v>
      </c>
      <c r="L3" s="23">
        <f>SUM(K13:K1213)</f>
        <v>152295.08203327001</v>
      </c>
      <c r="M3" s="11"/>
      <c r="N3" s="12"/>
      <c r="O3" s="10" t="s">
        <v>61</v>
      </c>
      <c r="P3" s="23">
        <f>SUM(W13:W1213)</f>
        <v>0</v>
      </c>
      <c r="Q3" s="12"/>
      <c r="R3" s="10" t="s">
        <v>61</v>
      </c>
      <c r="S3" s="23">
        <f>SUM(V13:V1213)</f>
        <v>0</v>
      </c>
      <c r="T3" s="10"/>
      <c r="U3" s="10"/>
      <c r="V3" s="10"/>
      <c r="W3" s="10" t="s">
        <v>68</v>
      </c>
      <c r="X3" s="61">
        <f>SUM(Z13:Z1213)</f>
        <v>0</v>
      </c>
      <c r="Y3" s="62"/>
      <c r="Z3" s="10"/>
      <c r="AA3" s="10"/>
      <c r="AB3" s="10"/>
    </row>
    <row r="4" spans="1:28" s="7" customFormat="1" ht="24.95" customHeight="1" thickTop="1" thickBot="1" x14ac:dyDescent="0.25">
      <c r="A4" s="34"/>
      <c r="B4" s="34"/>
      <c r="C4" s="34"/>
      <c r="D4" s="34"/>
      <c r="E4" s="12"/>
      <c r="F4" s="10" t="s">
        <v>73</v>
      </c>
      <c r="G4" s="24">
        <f>G3*H4</f>
        <v>1522.9508203327002</v>
      </c>
      <c r="H4" s="31">
        <v>0.01</v>
      </c>
      <c r="I4" s="87"/>
      <c r="J4" s="28"/>
      <c r="K4" s="10" t="s">
        <v>74</v>
      </c>
      <c r="L4" s="24">
        <f>L3*M4</f>
        <v>1522.9508203327002</v>
      </c>
      <c r="M4" s="31">
        <v>0.01</v>
      </c>
      <c r="N4" s="28"/>
      <c r="O4" s="13" t="s">
        <v>62</v>
      </c>
      <c r="P4" s="26">
        <f>COUNTA(W13:W1213)</f>
        <v>0</v>
      </c>
      <c r="Q4" s="12"/>
      <c r="R4" s="10" t="s">
        <v>63</v>
      </c>
      <c r="S4" s="27" t="str">
        <f>IF((COUNTA(U13:U1213))=0,"",AVERAGE(V13:V435))</f>
        <v/>
      </c>
      <c r="T4" s="12"/>
      <c r="U4" s="12"/>
      <c r="V4" s="12"/>
      <c r="W4" s="10" t="s">
        <v>69</v>
      </c>
      <c r="X4" s="61">
        <f>SUM(AA13:AA1213)</f>
        <v>0</v>
      </c>
      <c r="Y4" s="62"/>
      <c r="Z4" s="12"/>
      <c r="AA4" s="12"/>
      <c r="AB4" s="12"/>
    </row>
    <row r="5" spans="1:28" s="7" customFormat="1" ht="24.95" customHeight="1" thickTop="1" thickBot="1" x14ac:dyDescent="0.25">
      <c r="A5" s="34"/>
      <c r="B5" s="34"/>
      <c r="C5" s="34"/>
      <c r="D5" s="34"/>
      <c r="E5" s="14"/>
      <c r="F5" s="10" t="s">
        <v>64</v>
      </c>
      <c r="G5" s="24">
        <f>SUM(M13:M1213)</f>
        <v>48.232542930000008</v>
      </c>
      <c r="H5" s="31">
        <f>G5/G3</f>
        <v>3.1670453363335296E-4</v>
      </c>
      <c r="I5" s="88"/>
      <c r="J5" s="29"/>
      <c r="K5" s="10" t="s">
        <v>64</v>
      </c>
      <c r="L5" s="37">
        <f>SUM(O13:O1213)</f>
        <v>290</v>
      </c>
      <c r="M5" s="31">
        <f>L5/L3</f>
        <v>1.9041980616067912E-3</v>
      </c>
      <c r="N5" s="29"/>
      <c r="O5" s="14"/>
      <c r="P5" s="15"/>
      <c r="Q5" s="12"/>
      <c r="R5" s="12"/>
      <c r="S5" s="12"/>
      <c r="T5" s="14"/>
      <c r="U5" s="14"/>
      <c r="V5" s="14"/>
      <c r="W5" s="34"/>
      <c r="X5" s="10" t="s">
        <v>70</v>
      </c>
      <c r="Y5" s="31" t="e">
        <f>X4/X3</f>
        <v>#DIV/0!</v>
      </c>
      <c r="Z5" s="14"/>
      <c r="AA5" s="14"/>
      <c r="AB5" s="14"/>
    </row>
    <row r="6" spans="1:28" s="7" customFormat="1" ht="24.95" customHeight="1" thickTop="1" x14ac:dyDescent="0.2">
      <c r="A6" s="34"/>
      <c r="B6" s="34"/>
      <c r="C6" s="34"/>
      <c r="D6" s="34"/>
      <c r="E6" s="14"/>
      <c r="F6" s="10" t="s">
        <v>65</v>
      </c>
      <c r="G6" s="25">
        <f>G4-G5</f>
        <v>1474.7182774027003</v>
      </c>
      <c r="H6" s="30"/>
      <c r="I6" s="30"/>
      <c r="J6" s="14"/>
      <c r="K6" s="10" t="s">
        <v>65</v>
      </c>
      <c r="L6" s="25">
        <f>L4-L5</f>
        <v>1232.9508203327002</v>
      </c>
      <c r="M6" s="30"/>
      <c r="N6" s="14"/>
      <c r="O6" s="14"/>
      <c r="P6" s="12"/>
      <c r="Q6" s="12"/>
      <c r="R6" s="12"/>
      <c r="S6" s="16"/>
      <c r="T6" s="14"/>
      <c r="U6" s="14"/>
      <c r="V6" s="14"/>
      <c r="W6" s="14"/>
      <c r="X6" s="14"/>
      <c r="Y6" s="14"/>
      <c r="Z6" s="14"/>
      <c r="AA6" s="14"/>
      <c r="AB6" s="14"/>
    </row>
    <row r="7" spans="1:28" x14ac:dyDescent="0.25">
      <c r="M7" s="5"/>
      <c r="N7" s="5"/>
    </row>
    <row r="8" spans="1:28" ht="28.5" customHeight="1" x14ac:dyDescent="0.25">
      <c r="L8" s="63" t="s">
        <v>72</v>
      </c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</row>
    <row r="9" spans="1:28" s="6" customFormat="1" ht="40.5" customHeight="1" x14ac:dyDescent="0.25">
      <c r="A9" s="41"/>
      <c r="B9" s="41"/>
      <c r="C9" s="1" t="s">
        <v>8</v>
      </c>
      <c r="D9" s="1"/>
      <c r="E9" s="1"/>
      <c r="F9" s="1"/>
      <c r="G9" s="47"/>
      <c r="H9" s="47"/>
      <c r="I9" s="47"/>
      <c r="J9" s="48" t="s">
        <v>38</v>
      </c>
      <c r="K9" s="89"/>
      <c r="L9" s="57" t="s">
        <v>47</v>
      </c>
      <c r="M9" s="58"/>
      <c r="N9" s="58"/>
      <c r="O9" s="58"/>
      <c r="P9" s="58"/>
      <c r="Q9" s="58"/>
      <c r="R9" s="59"/>
      <c r="S9" s="60" t="s">
        <v>49</v>
      </c>
      <c r="T9" s="60"/>
      <c r="U9" s="60"/>
      <c r="V9" s="60"/>
      <c r="W9" s="60"/>
      <c r="X9" s="57" t="s">
        <v>52</v>
      </c>
      <c r="Y9" s="59"/>
      <c r="Z9" s="60" t="s">
        <v>56</v>
      </c>
      <c r="AA9" s="60"/>
      <c r="AB9" s="60"/>
    </row>
    <row r="10" spans="1:28" ht="15" customHeight="1" x14ac:dyDescent="0.25">
      <c r="A10" s="43" t="s">
        <v>1</v>
      </c>
      <c r="B10" s="43" t="s">
        <v>2</v>
      </c>
      <c r="C10" s="44" t="s">
        <v>9</v>
      </c>
      <c r="D10" s="1" t="s">
        <v>10</v>
      </c>
      <c r="E10" s="1" t="s">
        <v>11</v>
      </c>
      <c r="F10" s="1" t="s">
        <v>19</v>
      </c>
      <c r="G10" s="42" t="s">
        <v>32</v>
      </c>
      <c r="H10" s="42" t="s">
        <v>33</v>
      </c>
      <c r="I10" s="42" t="s">
        <v>34</v>
      </c>
      <c r="J10" s="48" t="s">
        <v>35</v>
      </c>
      <c r="K10" s="48" t="s">
        <v>37</v>
      </c>
      <c r="L10" s="45" t="s">
        <v>26</v>
      </c>
      <c r="M10" s="45" t="s">
        <v>39</v>
      </c>
      <c r="N10" s="45" t="s">
        <v>27</v>
      </c>
      <c r="O10" s="45" t="s">
        <v>40</v>
      </c>
      <c r="P10" s="51" t="s">
        <v>28</v>
      </c>
      <c r="Q10" s="45" t="s">
        <v>41</v>
      </c>
      <c r="R10" s="45" t="s">
        <v>37</v>
      </c>
      <c r="S10" s="60" t="s">
        <v>43</v>
      </c>
      <c r="T10" s="60"/>
      <c r="U10" s="70" t="s">
        <v>44</v>
      </c>
      <c r="V10" s="70" t="s">
        <v>45</v>
      </c>
      <c r="W10" s="70" t="s">
        <v>46</v>
      </c>
      <c r="X10" s="46" t="s">
        <v>50</v>
      </c>
      <c r="Y10" s="46"/>
      <c r="Z10" s="60"/>
      <c r="AA10" s="60"/>
      <c r="AB10" s="60"/>
    </row>
    <row r="11" spans="1:28" ht="15" customHeight="1" x14ac:dyDescent="0.25">
      <c r="A11" s="43"/>
      <c r="B11" s="43"/>
      <c r="C11" s="44"/>
      <c r="D11" s="1"/>
      <c r="E11" s="1" t="s">
        <v>11</v>
      </c>
      <c r="F11" s="1" t="s">
        <v>19</v>
      </c>
      <c r="G11" s="42"/>
      <c r="H11" s="42"/>
      <c r="I11" s="42"/>
      <c r="J11" s="48"/>
      <c r="K11" s="48"/>
      <c r="L11" s="46"/>
      <c r="M11" s="46"/>
      <c r="N11" s="46"/>
      <c r="O11" s="46"/>
      <c r="P11" s="52"/>
      <c r="Q11" s="46"/>
      <c r="R11" s="46"/>
      <c r="S11" s="60"/>
      <c r="T11" s="60"/>
      <c r="U11" s="70"/>
      <c r="V11" s="70"/>
      <c r="W11" s="70"/>
      <c r="X11" s="46"/>
      <c r="Y11" s="46"/>
      <c r="Z11" s="60"/>
      <c r="AA11" s="60"/>
      <c r="AB11" s="60"/>
    </row>
    <row r="12" spans="1:28" ht="63" customHeight="1" x14ac:dyDescent="0.25">
      <c r="A12" s="43"/>
      <c r="B12" s="43"/>
      <c r="C12" s="44"/>
      <c r="D12" s="1"/>
      <c r="E12" s="1"/>
      <c r="F12" s="1"/>
      <c r="G12" s="42"/>
      <c r="H12" s="42"/>
      <c r="I12" s="42"/>
      <c r="J12" s="48"/>
      <c r="K12" s="48"/>
      <c r="L12" s="46"/>
      <c r="M12" s="46"/>
      <c r="N12" s="46"/>
      <c r="O12" s="46"/>
      <c r="P12" s="45"/>
      <c r="Q12" s="46"/>
      <c r="R12" s="46"/>
      <c r="S12" s="2" t="s">
        <v>22</v>
      </c>
      <c r="T12" s="2" t="s">
        <v>23</v>
      </c>
      <c r="U12" s="70"/>
      <c r="V12" s="70"/>
      <c r="W12" s="70"/>
      <c r="X12" s="4" t="s">
        <v>22</v>
      </c>
      <c r="Y12" s="4" t="s">
        <v>23</v>
      </c>
      <c r="Z12" s="39" t="s">
        <v>53</v>
      </c>
      <c r="AA12" s="39" t="s">
        <v>54</v>
      </c>
      <c r="AB12" s="39" t="s">
        <v>55</v>
      </c>
    </row>
    <row r="13" spans="1:28" x14ac:dyDescent="0.25">
      <c r="A13" s="35" t="s">
        <v>75</v>
      </c>
      <c r="B13" s="35" t="s">
        <v>77</v>
      </c>
      <c r="C13" s="38" t="s">
        <v>86</v>
      </c>
      <c r="D13" s="35" t="s">
        <v>94</v>
      </c>
      <c r="E13" s="35" t="s">
        <v>90</v>
      </c>
      <c r="F13" s="36">
        <v>1</v>
      </c>
      <c r="G13" s="93">
        <v>1.2E-2</v>
      </c>
      <c r="H13" s="93">
        <f>VLOOKUP(C13,Data!$I$13:$X$16,16,FALSE)</f>
        <v>5.0000000000000001E-3</v>
      </c>
      <c r="I13" s="93">
        <f>VLOOKUP(C13,Data!I13:Z16,18,FALSE)</f>
        <v>0.01</v>
      </c>
      <c r="J13" s="98">
        <f>VLOOKUP(C13,Data!$I$13:$BH$16,20,FALSE)</f>
        <v>1956.8742929999999</v>
      </c>
      <c r="K13" s="99">
        <f>VLOOKUP(C13,Data!$I$13:$BH$16,27,FALSE)</f>
        <v>26742.546783269998</v>
      </c>
      <c r="L13" s="100">
        <v>0.01</v>
      </c>
      <c r="M13" s="105">
        <f>J13*L13</f>
        <v>19.568742929999999</v>
      </c>
      <c r="N13" s="107">
        <f>VLOOKUP(C13,Data!I13:$AM$16,31,FALSE)</f>
        <v>2.5297971705252251E-2</v>
      </c>
      <c r="O13" s="106">
        <v>50</v>
      </c>
      <c r="P13" s="101"/>
      <c r="Q13" s="98">
        <f>VLOOKUP(C13,Data!$I$13:$BH$32,34,FALSE)</f>
        <v>2026.44303593</v>
      </c>
      <c r="R13" s="98">
        <f>VLOOKUP(C13,Data!$I$13:$BH$32,41,FALSE)</f>
        <v>27674.072251102698</v>
      </c>
      <c r="S13" s="35"/>
      <c r="T13" s="35"/>
      <c r="U13" s="36"/>
      <c r="V13" s="35"/>
      <c r="W13" s="35"/>
      <c r="X13" s="35"/>
      <c r="Y13" s="35"/>
      <c r="Z13" s="35"/>
      <c r="AA13" s="35"/>
      <c r="AB13" s="35"/>
    </row>
    <row r="14" spans="1:28" x14ac:dyDescent="0.25">
      <c r="A14" s="35" t="s">
        <v>75</v>
      </c>
      <c r="B14" s="35" t="s">
        <v>77</v>
      </c>
      <c r="C14" s="38" t="s">
        <v>88</v>
      </c>
      <c r="D14" s="35" t="s">
        <v>95</v>
      </c>
      <c r="E14" s="35" t="s">
        <v>91</v>
      </c>
      <c r="F14" s="36">
        <v>0.8</v>
      </c>
      <c r="G14" s="93">
        <v>3.2000000000000001E-2</v>
      </c>
      <c r="H14" s="93">
        <f>VLOOKUP(C14,Data!$I$13:$X$16,16,FALSE)</f>
        <v>0.01</v>
      </c>
      <c r="I14" s="93">
        <f>VLOOKUP(C14,Data!I14:Z17,18,FALSE)</f>
        <v>0.1</v>
      </c>
      <c r="J14" s="98">
        <f>VLOOKUP(C14,Data!$I$13:$BH$16,20,FALSE)</f>
        <v>2866.3800000000006</v>
      </c>
      <c r="K14" s="99">
        <f>VLOOKUP(C14,Data!$I$13:$BH$16,27,FALSE)</f>
        <v>39267.94000000001</v>
      </c>
      <c r="L14" s="100">
        <v>0.01</v>
      </c>
      <c r="M14" s="105">
        <f t="shared" ref="M14:M16" si="0">J14*L14</f>
        <v>28.663800000000005</v>
      </c>
      <c r="N14" s="107">
        <f>VLOOKUP(C14,Data!I14:$AM$16,31,FALSE)</f>
        <v>4.8358508427402719E-2</v>
      </c>
      <c r="O14" s="106">
        <v>140</v>
      </c>
      <c r="P14" s="101"/>
      <c r="Q14" s="98">
        <f>VLOOKUP(C14,Data!$I$13:$BH$32,34,FALSE)</f>
        <v>3035.0438000000004</v>
      </c>
      <c r="R14" s="98">
        <f>VLOOKUP(C14,Data!$I$13:$BH$32,41,FALSE)</f>
        <v>41460.569400000008</v>
      </c>
      <c r="S14" s="35"/>
      <c r="T14" s="35"/>
      <c r="U14" s="36"/>
      <c r="V14" s="35"/>
      <c r="W14" s="35"/>
      <c r="X14" s="35"/>
      <c r="Y14" s="35"/>
      <c r="Z14" s="35"/>
      <c r="AA14" s="35"/>
      <c r="AB14" s="35"/>
    </row>
    <row r="15" spans="1:28" x14ac:dyDescent="0.25">
      <c r="A15" s="35" t="s">
        <v>75</v>
      </c>
      <c r="B15" s="35" t="s">
        <v>77</v>
      </c>
      <c r="C15" s="38" t="s">
        <v>89</v>
      </c>
      <c r="D15" s="35" t="s">
        <v>96</v>
      </c>
      <c r="E15" s="35" t="s">
        <v>92</v>
      </c>
      <c r="F15" s="36">
        <v>1</v>
      </c>
      <c r="G15" s="93">
        <v>0.01</v>
      </c>
      <c r="H15" s="93">
        <f>VLOOKUP(C15,Data!$I$13:$X$16,16,FALSE)</f>
        <v>0.01</v>
      </c>
      <c r="I15" s="93">
        <f>VLOOKUP(C15,Data!I15:Z18,18,FALSE)</f>
        <v>0.05</v>
      </c>
      <c r="J15" s="98">
        <f>VLOOKUP(C15,Data!$I$13:$BH$16,20,FALSE)</f>
        <v>1981.5442499999999</v>
      </c>
      <c r="K15" s="99">
        <f>VLOOKUP(C15,Data!$I$13:$BH$16,27,FALSE)</f>
        <v>26345.075249999998</v>
      </c>
      <c r="L15" s="100"/>
      <c r="M15" s="105">
        <f t="shared" si="0"/>
        <v>0</v>
      </c>
      <c r="N15" s="107">
        <f>VLOOKUP(C15,Data!I15:$AM$16,31,FALSE)</f>
        <v>5.0465691089159381E-2</v>
      </c>
      <c r="O15" s="106">
        <v>100</v>
      </c>
      <c r="P15" s="101"/>
      <c r="Q15" s="98">
        <f>VLOOKUP(C15,Data!$I$13:$BH$32,34,FALSE)</f>
        <v>2081.5442499999999</v>
      </c>
      <c r="R15" s="98">
        <f>VLOOKUP(C15,Data!$I$13:$BH$32,41,FALSE)</f>
        <v>27645.075249999998</v>
      </c>
      <c r="S15" s="35"/>
      <c r="T15" s="35"/>
      <c r="U15" s="35"/>
      <c r="V15" s="35"/>
      <c r="W15" s="35"/>
      <c r="X15" s="35"/>
      <c r="Y15" s="35"/>
      <c r="Z15" s="35"/>
      <c r="AA15" s="35"/>
      <c r="AB15" s="35"/>
    </row>
    <row r="16" spans="1:28" x14ac:dyDescent="0.25">
      <c r="A16" s="35" t="s">
        <v>76</v>
      </c>
      <c r="B16" s="35" t="s">
        <v>98</v>
      </c>
      <c r="C16" s="38" t="s">
        <v>87</v>
      </c>
      <c r="D16" s="35" t="s">
        <v>97</v>
      </c>
      <c r="E16" s="35" t="s">
        <v>93</v>
      </c>
      <c r="F16" s="36">
        <v>1</v>
      </c>
      <c r="G16" s="93">
        <v>0</v>
      </c>
      <c r="H16" s="93">
        <f>VLOOKUP(C16,Data!$I$13:$X$16,16,FALSE)</f>
        <v>0.01</v>
      </c>
      <c r="I16" s="93">
        <f>VLOOKUP(C16,Data!I16:Z19,18,FALSE)</f>
        <v>0.02</v>
      </c>
      <c r="J16" s="98">
        <f>VLOOKUP(C16,Data!$I$13:$BH$16,20,FALSE)</f>
        <v>4944.96</v>
      </c>
      <c r="K16" s="99">
        <f>VLOOKUP(C16,Data!$I$13:$BH$16,27,FALSE)</f>
        <v>59939.520000000004</v>
      </c>
      <c r="L16" s="100"/>
      <c r="M16" s="105">
        <f t="shared" si="0"/>
        <v>0</v>
      </c>
      <c r="N16" s="107">
        <f>VLOOKUP(C16,Data!I16:$AM$16,31,FALSE)</f>
        <v>0</v>
      </c>
      <c r="O16" s="106">
        <v>0</v>
      </c>
      <c r="P16" s="101"/>
      <c r="Q16" s="98">
        <f>VLOOKUP(C16,Data!$I$13:$BH$32,34,FALSE)</f>
        <v>4944.96</v>
      </c>
      <c r="R16" s="98">
        <f>VLOOKUP(C16,Data!$I$13:$BH$32,41,FALSE)</f>
        <v>59939.520000000004</v>
      </c>
      <c r="S16" s="35"/>
      <c r="T16" s="35"/>
      <c r="U16" s="35"/>
      <c r="V16" s="35"/>
      <c r="W16" s="35"/>
      <c r="X16" s="35"/>
      <c r="Y16" s="35"/>
      <c r="Z16" s="35"/>
      <c r="AA16" s="35"/>
      <c r="AB16" s="35"/>
    </row>
    <row r="17" spans="1:28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101"/>
      <c r="M17" s="103"/>
      <c r="N17" s="103"/>
      <c r="O17" s="106"/>
      <c r="P17" s="101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</row>
    <row r="18" spans="1:28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101"/>
      <c r="M18" s="103"/>
      <c r="N18" s="103"/>
      <c r="O18" s="106"/>
      <c r="P18" s="101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</row>
    <row r="19" spans="1:28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101"/>
      <c r="M19" s="103"/>
      <c r="N19" s="103"/>
      <c r="O19" s="106"/>
      <c r="P19" s="101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</row>
    <row r="20" spans="1:28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101"/>
      <c r="M20" s="103"/>
      <c r="N20" s="103"/>
      <c r="O20" s="106"/>
      <c r="P20" s="101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</row>
    <row r="21" spans="1:28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101"/>
      <c r="M21" s="103"/>
      <c r="N21" s="103"/>
      <c r="O21" s="106"/>
      <c r="P21" s="101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</row>
    <row r="22" spans="1:28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101"/>
      <c r="M22" s="103"/>
      <c r="N22" s="103"/>
      <c r="O22" s="106"/>
      <c r="P22" s="101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</row>
    <row r="23" spans="1:28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101"/>
      <c r="M23" s="103"/>
      <c r="N23" s="103"/>
      <c r="O23" s="106"/>
      <c r="P23" s="101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</row>
    <row r="24" spans="1:28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101"/>
      <c r="M24" s="103"/>
      <c r="N24" s="103"/>
      <c r="O24" s="106"/>
      <c r="P24" s="101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</row>
    <row r="25" spans="1:28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101"/>
      <c r="M25" s="103"/>
      <c r="N25" s="103"/>
      <c r="O25" s="106"/>
      <c r="P25" s="101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</row>
    <row r="26" spans="1:28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101"/>
      <c r="M26" s="103"/>
      <c r="N26" s="103"/>
      <c r="O26" s="106"/>
      <c r="P26" s="101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</row>
    <row r="27" spans="1:28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101"/>
      <c r="M27" s="103"/>
      <c r="N27" s="103"/>
      <c r="O27" s="106"/>
      <c r="P27" s="101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</row>
    <row r="28" spans="1:28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101"/>
      <c r="M28" s="103"/>
      <c r="N28" s="103"/>
      <c r="O28" s="106"/>
      <c r="P28" s="101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</row>
    <row r="29" spans="1:28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101"/>
      <c r="M29" s="103"/>
      <c r="N29" s="103"/>
      <c r="O29" s="106"/>
      <c r="P29" s="101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</row>
    <row r="30" spans="1:28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101"/>
      <c r="M30" s="103"/>
      <c r="N30" s="103"/>
      <c r="O30" s="106"/>
      <c r="P30" s="101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</row>
    <row r="31" spans="1:28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101"/>
      <c r="M31" s="103"/>
      <c r="N31" s="103"/>
      <c r="O31" s="106"/>
      <c r="P31" s="101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</row>
    <row r="32" spans="1:28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101"/>
      <c r="M32" s="103"/>
      <c r="N32" s="103"/>
      <c r="O32" s="101"/>
      <c r="P32" s="101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</row>
    <row r="33" spans="1:28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101"/>
      <c r="M33" s="103"/>
      <c r="N33" s="103"/>
      <c r="O33" s="101"/>
      <c r="P33" s="101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</row>
    <row r="34" spans="1:28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101"/>
      <c r="M34" s="103"/>
      <c r="N34" s="103"/>
      <c r="O34" s="101"/>
      <c r="P34" s="101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</row>
    <row r="35" spans="1:28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101"/>
      <c r="M35" s="103"/>
      <c r="N35" s="103"/>
      <c r="O35" s="101"/>
      <c r="P35" s="101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</row>
    <row r="36" spans="1:28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101"/>
      <c r="M36" s="103"/>
      <c r="N36" s="103"/>
      <c r="O36" s="101"/>
      <c r="P36" s="101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</row>
    <row r="37" spans="1:28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101"/>
      <c r="M37" s="103"/>
      <c r="N37" s="103"/>
      <c r="O37" s="101"/>
      <c r="P37" s="101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</row>
    <row r="38" spans="1:28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101"/>
      <c r="M38" s="103"/>
      <c r="N38" s="103"/>
      <c r="O38" s="101"/>
      <c r="P38" s="101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</row>
    <row r="39" spans="1:28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101"/>
      <c r="M39" s="103"/>
      <c r="N39" s="103"/>
      <c r="O39" s="101"/>
      <c r="P39" s="101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</row>
    <row r="40" spans="1:28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101"/>
      <c r="M40" s="103"/>
      <c r="N40" s="103"/>
      <c r="O40" s="101"/>
      <c r="P40" s="101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</row>
    <row r="41" spans="1:28" x14ac:dyDescent="0.25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101"/>
      <c r="M41" s="103"/>
      <c r="N41" s="103"/>
      <c r="O41" s="101"/>
      <c r="P41" s="101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</row>
    <row r="42" spans="1:28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101"/>
      <c r="M42" s="103"/>
      <c r="N42" s="103"/>
      <c r="O42" s="101"/>
      <c r="P42" s="101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</row>
    <row r="43" spans="1:28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101"/>
      <c r="M43" s="103"/>
      <c r="N43" s="103"/>
      <c r="O43" s="101"/>
      <c r="P43" s="101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</row>
    <row r="44" spans="1:28" x14ac:dyDescent="0.2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101"/>
      <c r="M44" s="103"/>
      <c r="N44" s="103"/>
      <c r="O44" s="101"/>
      <c r="P44" s="101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</row>
    <row r="45" spans="1:28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101"/>
      <c r="M45" s="103"/>
      <c r="N45" s="103"/>
      <c r="O45" s="101"/>
      <c r="P45" s="101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</row>
    <row r="46" spans="1:28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101"/>
      <c r="M46" s="103"/>
      <c r="N46" s="103"/>
      <c r="O46" s="101"/>
      <c r="P46" s="101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</row>
    <row r="47" spans="1:28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101"/>
      <c r="M47" s="103"/>
      <c r="N47" s="103"/>
      <c r="O47" s="101"/>
      <c r="P47" s="101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</row>
    <row r="48" spans="1:28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101"/>
      <c r="M48" s="103"/>
      <c r="N48" s="103"/>
      <c r="O48" s="101"/>
      <c r="P48" s="101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</row>
    <row r="49" spans="1:28" x14ac:dyDescent="0.2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101"/>
      <c r="M49" s="103"/>
      <c r="N49" s="103"/>
      <c r="O49" s="101"/>
      <c r="P49" s="101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</row>
    <row r="50" spans="1:28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101"/>
      <c r="M50" s="103"/>
      <c r="N50" s="103"/>
      <c r="O50" s="101"/>
      <c r="P50" s="101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</row>
    <row r="51" spans="1:28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101"/>
      <c r="M51" s="103"/>
      <c r="N51" s="103"/>
      <c r="O51" s="101"/>
      <c r="P51" s="101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</row>
    <row r="52" spans="1:28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101"/>
      <c r="M52" s="103"/>
      <c r="N52" s="103"/>
      <c r="O52" s="101"/>
      <c r="P52" s="101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</row>
    <row r="53" spans="1:28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101"/>
      <c r="M53" s="103"/>
      <c r="N53" s="103"/>
      <c r="O53" s="101"/>
      <c r="P53" s="101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</row>
    <row r="54" spans="1:28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101"/>
      <c r="M54" s="103"/>
      <c r="N54" s="103"/>
      <c r="O54" s="101"/>
      <c r="P54" s="101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</row>
    <row r="55" spans="1:28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101"/>
      <c r="M55" s="103"/>
      <c r="N55" s="103"/>
      <c r="O55" s="101"/>
      <c r="P55" s="101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</row>
    <row r="56" spans="1:28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101"/>
      <c r="M56" s="103"/>
      <c r="N56" s="103"/>
      <c r="O56" s="101"/>
      <c r="P56" s="101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</row>
    <row r="57" spans="1:28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101"/>
      <c r="M57" s="103"/>
      <c r="N57" s="103"/>
      <c r="O57" s="101"/>
      <c r="P57" s="101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</row>
    <row r="58" spans="1:28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101"/>
      <c r="M58" s="103"/>
      <c r="N58" s="103"/>
      <c r="O58" s="101"/>
      <c r="P58" s="101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</row>
    <row r="59" spans="1:28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101"/>
      <c r="M59" s="103"/>
      <c r="N59" s="103"/>
      <c r="O59" s="101"/>
      <c r="P59" s="101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</row>
    <row r="60" spans="1:28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101"/>
      <c r="M60" s="103"/>
      <c r="N60" s="103"/>
      <c r="O60" s="101"/>
      <c r="P60" s="101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</row>
    <row r="61" spans="1:28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101"/>
      <c r="M61" s="103"/>
      <c r="N61" s="103"/>
      <c r="O61" s="101"/>
      <c r="P61" s="101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</row>
    <row r="62" spans="1:28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101"/>
      <c r="M62" s="103"/>
      <c r="N62" s="103"/>
      <c r="O62" s="101"/>
      <c r="P62" s="101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</row>
    <row r="63" spans="1:28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101"/>
      <c r="M63" s="103"/>
      <c r="N63" s="103"/>
      <c r="O63" s="101"/>
      <c r="P63" s="101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</row>
    <row r="64" spans="1:28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101"/>
      <c r="M64" s="103"/>
      <c r="N64" s="103"/>
      <c r="O64" s="101"/>
      <c r="P64" s="101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</row>
    <row r="65" spans="1:28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101"/>
      <c r="M65" s="103"/>
      <c r="N65" s="103"/>
      <c r="O65" s="101"/>
      <c r="P65" s="101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</row>
    <row r="66" spans="1:28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101"/>
      <c r="M66" s="103"/>
      <c r="N66" s="103"/>
      <c r="O66" s="101"/>
      <c r="P66" s="101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</row>
    <row r="67" spans="1:28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101"/>
      <c r="M67" s="103"/>
      <c r="N67" s="103"/>
      <c r="O67" s="101"/>
      <c r="P67" s="101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</row>
    <row r="68" spans="1:28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101"/>
      <c r="M68" s="103"/>
      <c r="N68" s="103"/>
      <c r="O68" s="101"/>
      <c r="P68" s="101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</row>
    <row r="69" spans="1:28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101"/>
      <c r="M69" s="103"/>
      <c r="N69" s="103"/>
      <c r="O69" s="101"/>
      <c r="P69" s="101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</row>
    <row r="70" spans="1:28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101"/>
      <c r="M70" s="103"/>
      <c r="N70" s="103"/>
      <c r="O70" s="101"/>
      <c r="P70" s="101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</row>
    <row r="71" spans="1:28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101"/>
      <c r="M71" s="103"/>
      <c r="N71" s="103"/>
      <c r="O71" s="101"/>
      <c r="P71" s="101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</row>
    <row r="72" spans="1:28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101"/>
      <c r="M72" s="103"/>
      <c r="N72" s="103"/>
      <c r="O72" s="101"/>
      <c r="P72" s="101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</row>
    <row r="73" spans="1:28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101"/>
      <c r="M73" s="103"/>
      <c r="N73" s="103"/>
      <c r="O73" s="101"/>
      <c r="P73" s="101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</row>
    <row r="74" spans="1:28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101"/>
      <c r="M74" s="103"/>
      <c r="N74" s="103"/>
      <c r="O74" s="101"/>
      <c r="P74" s="101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</row>
    <row r="75" spans="1:28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101"/>
      <c r="M75" s="103"/>
      <c r="N75" s="103"/>
      <c r="O75" s="101"/>
      <c r="P75" s="101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</row>
    <row r="76" spans="1:28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101"/>
      <c r="M76" s="103"/>
      <c r="N76" s="103"/>
      <c r="O76" s="101"/>
      <c r="P76" s="101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</row>
    <row r="77" spans="1:28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101"/>
      <c r="M77" s="103"/>
      <c r="N77" s="103"/>
      <c r="O77" s="101"/>
      <c r="P77" s="101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</row>
    <row r="78" spans="1:28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101"/>
      <c r="M78" s="103"/>
      <c r="N78" s="103"/>
      <c r="O78" s="101"/>
      <c r="P78" s="101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</row>
    <row r="79" spans="1:28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101"/>
      <c r="M79" s="103"/>
      <c r="N79" s="103"/>
      <c r="O79" s="101"/>
      <c r="P79" s="101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</row>
    <row r="80" spans="1:28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101"/>
      <c r="M80" s="103"/>
      <c r="N80" s="103"/>
      <c r="O80" s="101"/>
      <c r="P80" s="101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</row>
    <row r="81" spans="1:28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101"/>
      <c r="M81" s="103"/>
      <c r="N81" s="103"/>
      <c r="O81" s="101"/>
      <c r="P81" s="101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</row>
    <row r="82" spans="1:28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101"/>
      <c r="M82" s="103"/>
      <c r="N82" s="103"/>
      <c r="O82" s="101"/>
      <c r="P82" s="101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</row>
    <row r="83" spans="1:28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101"/>
      <c r="M83" s="103"/>
      <c r="N83" s="103"/>
      <c r="O83" s="101"/>
      <c r="P83" s="101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</row>
    <row r="84" spans="1:28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101"/>
      <c r="M84" s="103"/>
      <c r="N84" s="103"/>
      <c r="O84" s="101"/>
      <c r="P84" s="101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</row>
    <row r="85" spans="1:28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101"/>
      <c r="M85" s="103"/>
      <c r="N85" s="103"/>
      <c r="O85" s="101"/>
      <c r="P85" s="101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</row>
    <row r="86" spans="1:28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101"/>
      <c r="M86" s="103"/>
      <c r="N86" s="103"/>
      <c r="O86" s="101"/>
      <c r="P86" s="101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</row>
    <row r="87" spans="1:28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101"/>
      <c r="M87" s="103"/>
      <c r="N87" s="103"/>
      <c r="O87" s="101"/>
      <c r="P87" s="101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</row>
    <row r="88" spans="1:28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101"/>
      <c r="M88" s="103"/>
      <c r="N88" s="103"/>
      <c r="O88" s="101"/>
      <c r="P88" s="101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</row>
    <row r="89" spans="1:28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101"/>
      <c r="M89" s="103"/>
      <c r="N89" s="103"/>
      <c r="O89" s="101"/>
      <c r="P89" s="101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</row>
    <row r="90" spans="1:28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101"/>
      <c r="M90" s="103"/>
      <c r="N90" s="103"/>
      <c r="O90" s="101"/>
      <c r="P90" s="101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</row>
    <row r="91" spans="1:28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101"/>
      <c r="M91" s="103"/>
      <c r="N91" s="103"/>
      <c r="O91" s="101"/>
      <c r="P91" s="101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</row>
    <row r="92" spans="1:28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101"/>
      <c r="M92" s="103"/>
      <c r="N92" s="103"/>
      <c r="O92" s="101"/>
      <c r="P92" s="101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</row>
    <row r="93" spans="1:28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101"/>
      <c r="M93" s="103"/>
      <c r="N93" s="103"/>
      <c r="O93" s="101"/>
      <c r="P93" s="101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</row>
    <row r="94" spans="1:28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101"/>
      <c r="M94" s="103"/>
      <c r="N94" s="103"/>
      <c r="O94" s="101"/>
      <c r="P94" s="101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</row>
    <row r="95" spans="1:28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101"/>
      <c r="M95" s="103"/>
      <c r="N95" s="103"/>
      <c r="O95" s="101"/>
      <c r="P95" s="101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</row>
    <row r="96" spans="1:28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101"/>
      <c r="M96" s="103"/>
      <c r="N96" s="103"/>
      <c r="O96" s="101"/>
      <c r="P96" s="101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</row>
    <row r="97" spans="1:28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101"/>
      <c r="M97" s="103"/>
      <c r="N97" s="103"/>
      <c r="O97" s="101"/>
      <c r="P97" s="101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</row>
    <row r="98" spans="1:28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101"/>
      <c r="M98" s="103"/>
      <c r="N98" s="103"/>
      <c r="O98" s="101"/>
      <c r="P98" s="101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</row>
    <row r="99" spans="1:28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101"/>
      <c r="M99" s="103"/>
      <c r="N99" s="103"/>
      <c r="O99" s="101"/>
      <c r="P99" s="101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</row>
    <row r="100" spans="1:28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101"/>
      <c r="M100" s="103"/>
      <c r="N100" s="103"/>
      <c r="O100" s="101"/>
      <c r="P100" s="101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</row>
    <row r="101" spans="1:28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101"/>
      <c r="M101" s="103"/>
      <c r="N101" s="103"/>
      <c r="O101" s="101"/>
      <c r="P101" s="101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</row>
    <row r="102" spans="1:28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101"/>
      <c r="M102" s="103"/>
      <c r="N102" s="103"/>
      <c r="O102" s="101"/>
      <c r="P102" s="101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</row>
    <row r="103" spans="1:28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101"/>
      <c r="M103" s="103"/>
      <c r="N103" s="103"/>
      <c r="O103" s="101"/>
      <c r="P103" s="101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</row>
    <row r="104" spans="1:28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101"/>
      <c r="M104" s="103"/>
      <c r="N104" s="103"/>
      <c r="O104" s="101"/>
      <c r="P104" s="101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</row>
    <row r="105" spans="1:28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101"/>
      <c r="M105" s="103"/>
      <c r="N105" s="103"/>
      <c r="O105" s="101"/>
      <c r="P105" s="101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</row>
    <row r="106" spans="1:28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101"/>
      <c r="M106" s="103"/>
      <c r="N106" s="103"/>
      <c r="O106" s="101"/>
      <c r="P106" s="101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</row>
    <row r="107" spans="1:28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101"/>
      <c r="M107" s="103"/>
      <c r="N107" s="103"/>
      <c r="O107" s="101"/>
      <c r="P107" s="101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</row>
    <row r="108" spans="1:28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101"/>
      <c r="M108" s="103"/>
      <c r="N108" s="103"/>
      <c r="O108" s="101"/>
      <c r="P108" s="101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</row>
    <row r="109" spans="1:28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101"/>
      <c r="M109" s="103"/>
      <c r="N109" s="103"/>
      <c r="O109" s="101"/>
      <c r="P109" s="101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</row>
    <row r="110" spans="1:28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101"/>
      <c r="M110" s="103"/>
      <c r="N110" s="103"/>
      <c r="O110" s="101"/>
      <c r="P110" s="101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</row>
    <row r="111" spans="1:28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101"/>
      <c r="M111" s="103"/>
      <c r="N111" s="103"/>
      <c r="O111" s="101"/>
      <c r="P111" s="101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</row>
    <row r="112" spans="1:28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101"/>
      <c r="M112" s="103"/>
      <c r="N112" s="103"/>
      <c r="O112" s="101"/>
      <c r="P112" s="101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</row>
    <row r="113" spans="1:28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101"/>
      <c r="M113" s="103"/>
      <c r="N113" s="103"/>
      <c r="O113" s="101"/>
      <c r="P113" s="101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</row>
    <row r="114" spans="1:28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101"/>
      <c r="M114" s="103"/>
      <c r="N114" s="103"/>
      <c r="O114" s="101"/>
      <c r="P114" s="101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</row>
    <row r="115" spans="1:28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101"/>
      <c r="M115" s="103"/>
      <c r="N115" s="103"/>
      <c r="O115" s="101"/>
      <c r="P115" s="101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</row>
    <row r="116" spans="1:28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101"/>
      <c r="M116" s="103"/>
      <c r="N116" s="103"/>
      <c r="O116" s="101"/>
      <c r="P116" s="101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</row>
    <row r="117" spans="1:28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101"/>
      <c r="M117" s="103"/>
      <c r="N117" s="103"/>
      <c r="O117" s="101"/>
      <c r="P117" s="101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</row>
    <row r="118" spans="1:28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101"/>
      <c r="M118" s="103"/>
      <c r="N118" s="103"/>
      <c r="O118" s="101"/>
      <c r="P118" s="101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</row>
    <row r="119" spans="1:28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101"/>
      <c r="M119" s="103"/>
      <c r="N119" s="103"/>
      <c r="O119" s="101"/>
      <c r="P119" s="101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</row>
    <row r="120" spans="1:28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101"/>
      <c r="M120" s="103"/>
      <c r="N120" s="103"/>
      <c r="O120" s="101"/>
      <c r="P120" s="101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</row>
    <row r="121" spans="1:28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101"/>
      <c r="M121" s="103"/>
      <c r="N121" s="103"/>
      <c r="O121" s="101"/>
      <c r="P121" s="101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</row>
    <row r="122" spans="1:28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101"/>
      <c r="M122" s="103"/>
      <c r="N122" s="103"/>
      <c r="O122" s="101"/>
      <c r="P122" s="101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</row>
    <row r="123" spans="1:28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101"/>
      <c r="M123" s="103"/>
      <c r="N123" s="103"/>
      <c r="O123" s="101"/>
      <c r="P123" s="101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</row>
    <row r="124" spans="1:28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101"/>
      <c r="M124" s="103"/>
      <c r="N124" s="103"/>
      <c r="O124" s="101"/>
      <c r="P124" s="101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</row>
    <row r="125" spans="1:28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101"/>
      <c r="M125" s="103"/>
      <c r="N125" s="103"/>
      <c r="O125" s="101"/>
      <c r="P125" s="101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</row>
    <row r="126" spans="1:28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101"/>
      <c r="M126" s="103"/>
      <c r="N126" s="103"/>
      <c r="O126" s="101"/>
      <c r="P126" s="101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</row>
    <row r="127" spans="1:28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101"/>
      <c r="M127" s="103"/>
      <c r="N127" s="103"/>
      <c r="O127" s="101"/>
      <c r="P127" s="101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</row>
    <row r="128" spans="1:28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101"/>
      <c r="M128" s="103"/>
      <c r="N128" s="103"/>
      <c r="O128" s="101"/>
      <c r="P128" s="101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</row>
    <row r="129" spans="1:28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101"/>
      <c r="M129" s="103"/>
      <c r="N129" s="103"/>
      <c r="O129" s="101"/>
      <c r="P129" s="101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</row>
    <row r="130" spans="1:28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101"/>
      <c r="M130" s="103"/>
      <c r="N130" s="103"/>
      <c r="O130" s="101"/>
      <c r="P130" s="101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</row>
    <row r="131" spans="1:28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101"/>
      <c r="M131" s="103"/>
      <c r="N131" s="103"/>
      <c r="O131" s="101"/>
      <c r="P131" s="101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</row>
    <row r="132" spans="1:28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101"/>
      <c r="M132" s="103"/>
      <c r="N132" s="103"/>
      <c r="O132" s="101"/>
      <c r="P132" s="101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</row>
    <row r="133" spans="1:28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101"/>
      <c r="M133" s="103"/>
      <c r="N133" s="103"/>
      <c r="O133" s="101"/>
      <c r="P133" s="101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</row>
    <row r="134" spans="1:28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101"/>
      <c r="M134" s="103"/>
      <c r="N134" s="103"/>
      <c r="O134" s="101"/>
      <c r="P134" s="101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</row>
    <row r="135" spans="1:28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101"/>
      <c r="M135" s="103"/>
      <c r="N135" s="103"/>
      <c r="O135" s="101"/>
      <c r="P135" s="101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</row>
    <row r="136" spans="1:28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101"/>
      <c r="M136" s="103"/>
      <c r="N136" s="103"/>
      <c r="O136" s="101"/>
      <c r="P136" s="101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</row>
    <row r="137" spans="1:28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101"/>
      <c r="M137" s="103"/>
      <c r="N137" s="103"/>
      <c r="O137" s="101"/>
      <c r="P137" s="101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</row>
    <row r="138" spans="1:28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101"/>
      <c r="M138" s="103"/>
      <c r="N138" s="103"/>
      <c r="O138" s="101"/>
      <c r="P138" s="101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</row>
    <row r="139" spans="1:28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101"/>
      <c r="M139" s="103"/>
      <c r="N139" s="103"/>
      <c r="O139" s="101"/>
      <c r="P139" s="101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</row>
    <row r="140" spans="1:28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101"/>
      <c r="M140" s="103"/>
      <c r="N140" s="103"/>
      <c r="O140" s="101"/>
      <c r="P140" s="101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</row>
    <row r="141" spans="1:28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101"/>
      <c r="M141" s="103"/>
      <c r="N141" s="103"/>
      <c r="O141" s="101"/>
      <c r="P141" s="101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</row>
    <row r="142" spans="1:28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101"/>
      <c r="M142" s="103"/>
      <c r="N142" s="103"/>
      <c r="O142" s="101"/>
      <c r="P142" s="101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</row>
    <row r="143" spans="1:28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101"/>
      <c r="M143" s="103"/>
      <c r="N143" s="103"/>
      <c r="O143" s="101"/>
      <c r="P143" s="101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</row>
    <row r="144" spans="1:28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101"/>
      <c r="M144" s="103"/>
      <c r="N144" s="103"/>
      <c r="O144" s="101"/>
      <c r="P144" s="101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</row>
    <row r="145" spans="1:28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101"/>
      <c r="M145" s="103"/>
      <c r="N145" s="103"/>
      <c r="O145" s="101"/>
      <c r="P145" s="101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</row>
    <row r="146" spans="1:28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101"/>
      <c r="M146" s="103"/>
      <c r="N146" s="103"/>
      <c r="O146" s="101"/>
      <c r="P146" s="101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</row>
    <row r="147" spans="1:28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101"/>
      <c r="M147" s="103"/>
      <c r="N147" s="103"/>
      <c r="O147" s="101"/>
      <c r="P147" s="101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</row>
    <row r="148" spans="1:28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101"/>
      <c r="M148" s="103"/>
      <c r="N148" s="103"/>
      <c r="O148" s="101"/>
      <c r="P148" s="101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</row>
    <row r="149" spans="1:28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101"/>
      <c r="M149" s="103"/>
      <c r="N149" s="103"/>
      <c r="O149" s="101"/>
      <c r="P149" s="101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</row>
    <row r="150" spans="1:28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101"/>
      <c r="M150" s="103"/>
      <c r="N150" s="103"/>
      <c r="O150" s="101"/>
      <c r="P150" s="101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</row>
    <row r="151" spans="1:28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101"/>
      <c r="M151" s="103"/>
      <c r="N151" s="103"/>
      <c r="O151" s="101"/>
      <c r="P151" s="101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</row>
    <row r="152" spans="1:28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101"/>
      <c r="M152" s="103"/>
      <c r="N152" s="103"/>
      <c r="O152" s="101"/>
      <c r="P152" s="101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</row>
    <row r="153" spans="1:28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101"/>
      <c r="M153" s="103"/>
      <c r="N153" s="103"/>
      <c r="O153" s="101"/>
      <c r="P153" s="101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</row>
    <row r="154" spans="1:28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101"/>
      <c r="M154" s="103"/>
      <c r="N154" s="103"/>
      <c r="O154" s="101"/>
      <c r="P154" s="101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</row>
    <row r="155" spans="1:28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101"/>
      <c r="M155" s="103"/>
      <c r="N155" s="103"/>
      <c r="O155" s="101"/>
      <c r="P155" s="101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</row>
    <row r="156" spans="1:28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101"/>
      <c r="M156" s="103"/>
      <c r="N156" s="103"/>
      <c r="O156" s="101"/>
      <c r="P156" s="101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</row>
    <row r="157" spans="1:28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101"/>
      <c r="M157" s="103"/>
      <c r="N157" s="103"/>
      <c r="O157" s="101"/>
      <c r="P157" s="101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</row>
    <row r="158" spans="1:28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101"/>
      <c r="M158" s="103"/>
      <c r="N158" s="103"/>
      <c r="O158" s="101"/>
      <c r="P158" s="101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</row>
    <row r="159" spans="1:28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101"/>
      <c r="M159" s="103"/>
      <c r="N159" s="103"/>
      <c r="O159" s="101"/>
      <c r="P159" s="101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</row>
    <row r="160" spans="1:28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101"/>
      <c r="M160" s="103"/>
      <c r="N160" s="103"/>
      <c r="O160" s="101"/>
      <c r="P160" s="101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</row>
    <row r="161" spans="1:28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101"/>
      <c r="M161" s="103"/>
      <c r="N161" s="103"/>
      <c r="O161" s="101"/>
      <c r="P161" s="101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</row>
    <row r="162" spans="1:28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101"/>
      <c r="M162" s="103"/>
      <c r="N162" s="103"/>
      <c r="O162" s="101"/>
      <c r="P162" s="101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</row>
    <row r="163" spans="1:28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101"/>
      <c r="M163" s="103"/>
      <c r="N163" s="103"/>
      <c r="O163" s="101"/>
      <c r="P163" s="101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</row>
    <row r="164" spans="1:28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101"/>
      <c r="M164" s="103"/>
      <c r="N164" s="103"/>
      <c r="O164" s="101"/>
      <c r="P164" s="101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</row>
    <row r="165" spans="1:28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101"/>
      <c r="M165" s="103"/>
      <c r="N165" s="103"/>
      <c r="O165" s="101"/>
      <c r="P165" s="101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</row>
    <row r="166" spans="1:28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101"/>
      <c r="M166" s="103"/>
      <c r="N166" s="103"/>
      <c r="O166" s="101"/>
      <c r="P166" s="101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</row>
    <row r="167" spans="1:28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101"/>
      <c r="M167" s="103"/>
      <c r="N167" s="103"/>
      <c r="O167" s="101"/>
      <c r="P167" s="101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</row>
    <row r="168" spans="1:28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101"/>
      <c r="M168" s="103"/>
      <c r="N168" s="103"/>
      <c r="O168" s="101"/>
      <c r="P168" s="101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</row>
    <row r="169" spans="1:28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101"/>
      <c r="M169" s="103"/>
      <c r="N169" s="103"/>
      <c r="O169" s="101"/>
      <c r="P169" s="101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</row>
    <row r="170" spans="1:28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101"/>
      <c r="M170" s="103"/>
      <c r="N170" s="103"/>
      <c r="O170" s="101"/>
      <c r="P170" s="101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</row>
    <row r="171" spans="1:28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101"/>
      <c r="M171" s="103"/>
      <c r="N171" s="103"/>
      <c r="O171" s="101"/>
      <c r="P171" s="101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</row>
    <row r="172" spans="1:28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101"/>
      <c r="M172" s="103"/>
      <c r="N172" s="103"/>
      <c r="O172" s="101"/>
      <c r="P172" s="101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</row>
    <row r="173" spans="1:28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101"/>
      <c r="M173" s="103"/>
      <c r="N173" s="103"/>
      <c r="O173" s="101"/>
      <c r="P173" s="101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</row>
    <row r="174" spans="1:28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101"/>
      <c r="M174" s="103"/>
      <c r="N174" s="103"/>
      <c r="O174" s="101"/>
      <c r="P174" s="101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</row>
    <row r="175" spans="1:28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101"/>
      <c r="M175" s="103"/>
      <c r="N175" s="103"/>
      <c r="O175" s="101"/>
      <c r="P175" s="101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</row>
    <row r="176" spans="1:28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101"/>
      <c r="M176" s="103"/>
      <c r="N176" s="103"/>
      <c r="O176" s="101"/>
      <c r="P176" s="101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</row>
    <row r="177" spans="1:28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101"/>
      <c r="M177" s="103"/>
      <c r="N177" s="103"/>
      <c r="O177" s="101"/>
      <c r="P177" s="101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</row>
    <row r="178" spans="1:28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101"/>
      <c r="M178" s="103"/>
      <c r="N178" s="103"/>
      <c r="O178" s="101"/>
      <c r="P178" s="101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</row>
    <row r="179" spans="1:28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101"/>
      <c r="M179" s="103"/>
      <c r="N179" s="103"/>
      <c r="O179" s="101"/>
      <c r="P179" s="101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</row>
    <row r="180" spans="1:28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101"/>
      <c r="M180" s="103"/>
      <c r="N180" s="103"/>
      <c r="O180" s="101"/>
      <c r="P180" s="101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</row>
    <row r="181" spans="1:28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101"/>
      <c r="M181" s="103"/>
      <c r="N181" s="103"/>
      <c r="O181" s="101"/>
      <c r="P181" s="101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</row>
    <row r="182" spans="1:28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101"/>
      <c r="M182" s="103"/>
      <c r="N182" s="103"/>
      <c r="O182" s="101"/>
      <c r="P182" s="101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</row>
    <row r="183" spans="1:28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101"/>
      <c r="M183" s="103"/>
      <c r="N183" s="103"/>
      <c r="O183" s="101"/>
      <c r="P183" s="101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</row>
    <row r="184" spans="1:28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101"/>
      <c r="M184" s="103"/>
      <c r="N184" s="103"/>
      <c r="O184" s="101"/>
      <c r="P184" s="101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</row>
    <row r="185" spans="1:28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101"/>
      <c r="M185" s="103"/>
      <c r="N185" s="103"/>
      <c r="O185" s="101"/>
      <c r="P185" s="101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</row>
    <row r="186" spans="1:28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101"/>
      <c r="M186" s="103"/>
      <c r="N186" s="103"/>
      <c r="O186" s="101"/>
      <c r="P186" s="101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</row>
    <row r="187" spans="1:28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101"/>
      <c r="M187" s="103"/>
      <c r="N187" s="103"/>
      <c r="O187" s="101"/>
      <c r="P187" s="101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</row>
    <row r="188" spans="1:28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101"/>
      <c r="M188" s="103"/>
      <c r="N188" s="103"/>
      <c r="O188" s="101"/>
      <c r="P188" s="101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</row>
    <row r="189" spans="1:28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101"/>
      <c r="M189" s="103"/>
      <c r="N189" s="103"/>
      <c r="O189" s="101"/>
      <c r="P189" s="101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</row>
    <row r="190" spans="1:28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101"/>
      <c r="M190" s="103"/>
      <c r="N190" s="103"/>
      <c r="O190" s="101"/>
      <c r="P190" s="101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</row>
    <row r="191" spans="1:28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101"/>
      <c r="M191" s="103"/>
      <c r="N191" s="103"/>
      <c r="O191" s="101"/>
      <c r="P191" s="101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</row>
    <row r="192" spans="1:28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101"/>
      <c r="M192" s="103"/>
      <c r="N192" s="103"/>
      <c r="O192" s="101"/>
      <c r="P192" s="101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</row>
    <row r="193" spans="1:28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101"/>
      <c r="M193" s="103"/>
      <c r="N193" s="103"/>
      <c r="O193" s="101"/>
      <c r="P193" s="101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</row>
    <row r="194" spans="1:28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101"/>
      <c r="M194" s="103"/>
      <c r="N194" s="103"/>
      <c r="O194" s="101"/>
      <c r="P194" s="101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</row>
    <row r="195" spans="1:28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101"/>
      <c r="M195" s="103"/>
      <c r="N195" s="103"/>
      <c r="O195" s="101"/>
      <c r="P195" s="101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</row>
    <row r="196" spans="1:28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101"/>
      <c r="M196" s="103"/>
      <c r="N196" s="103"/>
      <c r="O196" s="101"/>
      <c r="P196" s="101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</row>
    <row r="197" spans="1:28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101"/>
      <c r="M197" s="103"/>
      <c r="N197" s="103"/>
      <c r="O197" s="101"/>
      <c r="P197" s="101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</row>
    <row r="198" spans="1:28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101"/>
      <c r="M198" s="103"/>
      <c r="N198" s="103"/>
      <c r="O198" s="101"/>
      <c r="P198" s="101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</row>
    <row r="199" spans="1:28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101"/>
      <c r="M199" s="103"/>
      <c r="N199" s="103"/>
      <c r="O199" s="101"/>
      <c r="P199" s="101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</row>
    <row r="200" spans="1:28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101"/>
      <c r="M200" s="103"/>
      <c r="N200" s="103"/>
      <c r="O200" s="101"/>
      <c r="P200" s="101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</row>
    <row r="201" spans="1:28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101"/>
      <c r="M201" s="103"/>
      <c r="N201" s="103"/>
      <c r="O201" s="101"/>
      <c r="P201" s="101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</row>
    <row r="202" spans="1:28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101"/>
      <c r="M202" s="103"/>
      <c r="N202" s="103"/>
      <c r="O202" s="101"/>
      <c r="P202" s="101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</row>
    <row r="203" spans="1:28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101"/>
      <c r="M203" s="103"/>
      <c r="N203" s="103"/>
      <c r="O203" s="101"/>
      <c r="P203" s="101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</row>
    <row r="204" spans="1:28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101"/>
      <c r="M204" s="103"/>
      <c r="N204" s="103"/>
      <c r="O204" s="101"/>
      <c r="P204" s="101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</row>
    <row r="205" spans="1:28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101"/>
      <c r="M205" s="103"/>
      <c r="N205" s="103"/>
      <c r="O205" s="101"/>
      <c r="P205" s="101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</row>
    <row r="206" spans="1:28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101"/>
      <c r="M206" s="103"/>
      <c r="N206" s="103"/>
      <c r="O206" s="101"/>
      <c r="P206" s="101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</row>
    <row r="207" spans="1:28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101"/>
      <c r="M207" s="103"/>
      <c r="N207" s="103"/>
      <c r="O207" s="101"/>
      <c r="P207" s="101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</row>
    <row r="208" spans="1:28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101"/>
      <c r="M208" s="103"/>
      <c r="N208" s="103"/>
      <c r="O208" s="101"/>
      <c r="P208" s="101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</row>
    <row r="209" spans="1:28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101"/>
      <c r="M209" s="103"/>
      <c r="N209" s="103"/>
      <c r="O209" s="101"/>
      <c r="P209" s="101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</row>
    <row r="210" spans="1:28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101"/>
      <c r="M210" s="103"/>
      <c r="N210" s="103"/>
      <c r="O210" s="101"/>
      <c r="P210" s="101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</row>
    <row r="211" spans="1:28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101"/>
      <c r="M211" s="103"/>
      <c r="N211" s="103"/>
      <c r="O211" s="101"/>
      <c r="P211" s="101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</row>
    <row r="212" spans="1:28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101"/>
      <c r="M212" s="103"/>
      <c r="N212" s="103"/>
      <c r="O212" s="101"/>
      <c r="P212" s="101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</row>
    <row r="213" spans="1:28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101"/>
      <c r="M213" s="103"/>
      <c r="N213" s="103"/>
      <c r="O213" s="101"/>
      <c r="P213" s="101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</row>
    <row r="214" spans="1:28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101"/>
      <c r="M214" s="103"/>
      <c r="N214" s="103"/>
      <c r="O214" s="101"/>
      <c r="P214" s="101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</row>
    <row r="215" spans="1:28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101"/>
      <c r="M215" s="103"/>
      <c r="N215" s="103"/>
      <c r="O215" s="101"/>
      <c r="P215" s="101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</row>
    <row r="216" spans="1:28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101"/>
      <c r="M216" s="103"/>
      <c r="N216" s="103"/>
      <c r="O216" s="101"/>
      <c r="P216" s="101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</row>
    <row r="217" spans="1:28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101"/>
      <c r="M217" s="103"/>
      <c r="N217" s="103"/>
      <c r="O217" s="101"/>
      <c r="P217" s="101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</row>
    <row r="218" spans="1:28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101"/>
      <c r="M218" s="103"/>
      <c r="N218" s="103"/>
      <c r="O218" s="101"/>
      <c r="P218" s="101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</row>
    <row r="219" spans="1:28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101"/>
      <c r="M219" s="103"/>
      <c r="N219" s="103"/>
      <c r="O219" s="101"/>
      <c r="P219" s="101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</row>
    <row r="220" spans="1:28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101"/>
      <c r="M220" s="103"/>
      <c r="N220" s="103"/>
      <c r="O220" s="101"/>
      <c r="P220" s="101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</row>
    <row r="221" spans="1:28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101"/>
      <c r="M221" s="103"/>
      <c r="N221" s="103"/>
      <c r="O221" s="101"/>
      <c r="P221" s="101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</row>
    <row r="222" spans="1:28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101"/>
      <c r="M222" s="103"/>
      <c r="N222" s="103"/>
      <c r="O222" s="101"/>
      <c r="P222" s="101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</row>
    <row r="223" spans="1:28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101"/>
      <c r="M223" s="103"/>
      <c r="N223" s="103"/>
      <c r="O223" s="101"/>
      <c r="P223" s="101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</row>
    <row r="224" spans="1:28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101"/>
      <c r="M224" s="103"/>
      <c r="N224" s="103"/>
      <c r="O224" s="101"/>
      <c r="P224" s="101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</row>
    <row r="225" spans="1:28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101"/>
      <c r="M225" s="103"/>
      <c r="N225" s="103"/>
      <c r="O225" s="101"/>
      <c r="P225" s="101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</row>
    <row r="226" spans="1:28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101"/>
      <c r="M226" s="103"/>
      <c r="N226" s="103"/>
      <c r="O226" s="101"/>
      <c r="P226" s="101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</row>
    <row r="227" spans="1:28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101"/>
      <c r="M227" s="103"/>
      <c r="N227" s="103"/>
      <c r="O227" s="101"/>
      <c r="P227" s="101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</row>
    <row r="228" spans="1:28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101"/>
      <c r="M228" s="103"/>
      <c r="N228" s="103"/>
      <c r="O228" s="101"/>
      <c r="P228" s="101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</row>
    <row r="229" spans="1:28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101"/>
      <c r="M229" s="103"/>
      <c r="N229" s="103"/>
      <c r="O229" s="101"/>
      <c r="P229" s="101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</row>
    <row r="230" spans="1:28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101"/>
      <c r="M230" s="103"/>
      <c r="N230" s="103"/>
      <c r="O230" s="101"/>
      <c r="P230" s="101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</row>
    <row r="231" spans="1:28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101"/>
      <c r="M231" s="103"/>
      <c r="N231" s="103"/>
      <c r="O231" s="101"/>
      <c r="P231" s="101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</row>
    <row r="232" spans="1:28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101"/>
      <c r="M232" s="103"/>
      <c r="N232" s="103"/>
      <c r="O232" s="101"/>
      <c r="P232" s="101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</row>
    <row r="233" spans="1:28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101"/>
      <c r="M233" s="103"/>
      <c r="N233" s="103"/>
      <c r="O233" s="101"/>
      <c r="P233" s="101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</row>
    <row r="234" spans="1:28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101"/>
      <c r="M234" s="103"/>
      <c r="N234" s="103"/>
      <c r="O234" s="101"/>
      <c r="P234" s="101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</row>
    <row r="235" spans="1:28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101"/>
      <c r="M235" s="103"/>
      <c r="N235" s="103"/>
      <c r="O235" s="101"/>
      <c r="P235" s="101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</row>
    <row r="236" spans="1:28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101"/>
      <c r="M236" s="103"/>
      <c r="N236" s="103"/>
      <c r="O236" s="101"/>
      <c r="P236" s="101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</row>
    <row r="237" spans="1:28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101"/>
      <c r="M237" s="103"/>
      <c r="N237" s="103"/>
      <c r="O237" s="101"/>
      <c r="P237" s="101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</row>
    <row r="238" spans="1:28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101"/>
      <c r="M238" s="103"/>
      <c r="N238" s="103"/>
      <c r="O238" s="101"/>
      <c r="P238" s="101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</row>
    <row r="239" spans="1:28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101"/>
      <c r="M239" s="103"/>
      <c r="N239" s="103"/>
      <c r="O239" s="101"/>
      <c r="P239" s="101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</row>
    <row r="240" spans="1:28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101"/>
      <c r="M240" s="103"/>
      <c r="N240" s="103"/>
      <c r="O240" s="101"/>
      <c r="P240" s="101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</row>
    <row r="241" spans="1:28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101"/>
      <c r="M241" s="103"/>
      <c r="N241" s="103"/>
      <c r="O241" s="101"/>
      <c r="P241" s="101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</row>
    <row r="242" spans="1:28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101"/>
      <c r="M242" s="103"/>
      <c r="N242" s="103"/>
      <c r="O242" s="101"/>
      <c r="P242" s="101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</row>
    <row r="243" spans="1:28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101"/>
      <c r="M243" s="103"/>
      <c r="N243" s="103"/>
      <c r="O243" s="101"/>
      <c r="P243" s="101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</row>
    <row r="244" spans="1:28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101"/>
      <c r="M244" s="103"/>
      <c r="N244" s="103"/>
      <c r="O244" s="101"/>
      <c r="P244" s="101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</row>
    <row r="245" spans="1:28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101"/>
      <c r="M245" s="103"/>
      <c r="N245" s="103"/>
      <c r="O245" s="101"/>
      <c r="P245" s="101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</row>
    <row r="246" spans="1:28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101"/>
      <c r="M246" s="103"/>
      <c r="N246" s="103"/>
      <c r="O246" s="101"/>
      <c r="P246" s="101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</row>
    <row r="247" spans="1:28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101"/>
      <c r="M247" s="103"/>
      <c r="N247" s="103"/>
      <c r="O247" s="101"/>
      <c r="P247" s="101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</row>
    <row r="248" spans="1:28" x14ac:dyDescent="0.25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101"/>
      <c r="M248" s="103"/>
      <c r="N248" s="103"/>
      <c r="O248" s="101"/>
      <c r="P248" s="101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</row>
    <row r="249" spans="1:28" x14ac:dyDescent="0.25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101"/>
      <c r="M249" s="103"/>
      <c r="N249" s="103"/>
      <c r="O249" s="101"/>
      <c r="P249" s="101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</row>
    <row r="250" spans="1:28" x14ac:dyDescent="0.25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101"/>
      <c r="M250" s="103"/>
      <c r="N250" s="103"/>
      <c r="O250" s="101"/>
      <c r="P250" s="101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</row>
    <row r="251" spans="1:28" x14ac:dyDescent="0.25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101"/>
      <c r="M251" s="103"/>
      <c r="N251" s="103"/>
      <c r="O251" s="101"/>
      <c r="P251" s="101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</row>
    <row r="252" spans="1:28" x14ac:dyDescent="0.25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101"/>
      <c r="M252" s="103"/>
      <c r="N252" s="103"/>
      <c r="O252" s="101"/>
      <c r="P252" s="101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</row>
    <row r="253" spans="1:28" x14ac:dyDescent="0.25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101"/>
      <c r="M253" s="103"/>
      <c r="N253" s="103"/>
      <c r="O253" s="101"/>
      <c r="P253" s="101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</row>
    <row r="254" spans="1:28" x14ac:dyDescent="0.25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101"/>
      <c r="M254" s="103"/>
      <c r="N254" s="103"/>
      <c r="O254" s="101"/>
      <c r="P254" s="101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</row>
    <row r="255" spans="1:28" x14ac:dyDescent="0.25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101"/>
      <c r="M255" s="103"/>
      <c r="N255" s="103"/>
      <c r="O255" s="101"/>
      <c r="P255" s="101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</row>
    <row r="256" spans="1:28" x14ac:dyDescent="0.25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101"/>
      <c r="M256" s="103"/>
      <c r="N256" s="103"/>
      <c r="O256" s="101"/>
      <c r="P256" s="101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</row>
    <row r="257" spans="1:28" x14ac:dyDescent="0.25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101"/>
      <c r="M257" s="103"/>
      <c r="N257" s="103"/>
      <c r="O257" s="101"/>
      <c r="P257" s="101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</row>
    <row r="258" spans="1:28" x14ac:dyDescent="0.25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101"/>
      <c r="M258" s="103"/>
      <c r="N258" s="103"/>
      <c r="O258" s="101"/>
      <c r="P258" s="101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</row>
    <row r="259" spans="1:28" x14ac:dyDescent="0.25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101"/>
      <c r="M259" s="103"/>
      <c r="N259" s="103"/>
      <c r="O259" s="101"/>
      <c r="P259" s="101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</row>
    <row r="260" spans="1:28" x14ac:dyDescent="0.25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101"/>
      <c r="M260" s="103"/>
      <c r="N260" s="103"/>
      <c r="O260" s="101"/>
      <c r="P260" s="101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</row>
    <row r="261" spans="1:28" x14ac:dyDescent="0.25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101"/>
      <c r="M261" s="103"/>
      <c r="N261" s="103"/>
      <c r="O261" s="101"/>
      <c r="P261" s="101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</row>
    <row r="262" spans="1:28" x14ac:dyDescent="0.25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101"/>
      <c r="M262" s="103"/>
      <c r="N262" s="103"/>
      <c r="O262" s="101"/>
      <c r="P262" s="101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</row>
    <row r="263" spans="1:28" x14ac:dyDescent="0.25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101"/>
      <c r="M263" s="103"/>
      <c r="N263" s="103"/>
      <c r="O263" s="101"/>
      <c r="P263" s="101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</row>
    <row r="264" spans="1:28" x14ac:dyDescent="0.25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101"/>
      <c r="M264" s="103"/>
      <c r="N264" s="103"/>
      <c r="O264" s="101"/>
      <c r="P264" s="101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</row>
    <row r="265" spans="1:28" x14ac:dyDescent="0.25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101"/>
      <c r="M265" s="103"/>
      <c r="N265" s="103"/>
      <c r="O265" s="101"/>
      <c r="P265" s="101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</row>
    <row r="266" spans="1:28" x14ac:dyDescent="0.25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101"/>
      <c r="M266" s="103"/>
      <c r="N266" s="103"/>
      <c r="O266" s="101"/>
      <c r="P266" s="101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</row>
    <row r="267" spans="1:28" x14ac:dyDescent="0.25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101"/>
      <c r="M267" s="103"/>
      <c r="N267" s="103"/>
      <c r="O267" s="101"/>
      <c r="P267" s="101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</row>
    <row r="268" spans="1:28" x14ac:dyDescent="0.25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101"/>
      <c r="M268" s="103"/>
      <c r="N268" s="103"/>
      <c r="O268" s="101"/>
      <c r="P268" s="101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</row>
    <row r="269" spans="1:28" x14ac:dyDescent="0.25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101"/>
      <c r="M269" s="103"/>
      <c r="N269" s="103"/>
      <c r="O269" s="101"/>
      <c r="P269" s="101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</row>
    <row r="270" spans="1:28" x14ac:dyDescent="0.25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101"/>
      <c r="M270" s="103"/>
      <c r="N270" s="103"/>
      <c r="O270" s="101"/>
      <c r="P270" s="101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</row>
    <row r="271" spans="1:28" x14ac:dyDescent="0.25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101"/>
      <c r="M271" s="103"/>
      <c r="N271" s="103"/>
      <c r="O271" s="101"/>
      <c r="P271" s="101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</row>
    <row r="272" spans="1:28" x14ac:dyDescent="0.25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101"/>
      <c r="M272" s="103"/>
      <c r="N272" s="103"/>
      <c r="O272" s="101"/>
      <c r="P272" s="101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</row>
    <row r="273" spans="1:28" x14ac:dyDescent="0.25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101"/>
      <c r="M273" s="103"/>
      <c r="N273" s="103"/>
      <c r="O273" s="101"/>
      <c r="P273" s="101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</row>
    <row r="274" spans="1:28" x14ac:dyDescent="0.25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101"/>
      <c r="M274" s="103"/>
      <c r="N274" s="103"/>
      <c r="O274" s="101"/>
      <c r="P274" s="101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</row>
    <row r="275" spans="1:28" x14ac:dyDescent="0.25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101"/>
      <c r="M275" s="103"/>
      <c r="N275" s="103"/>
      <c r="O275" s="101"/>
      <c r="P275" s="101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</row>
    <row r="276" spans="1:28" x14ac:dyDescent="0.25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101"/>
      <c r="M276" s="103"/>
      <c r="N276" s="103"/>
      <c r="O276" s="101"/>
      <c r="P276" s="101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</row>
    <row r="277" spans="1:28" x14ac:dyDescent="0.25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101"/>
      <c r="M277" s="103"/>
      <c r="N277" s="103"/>
      <c r="O277" s="101"/>
      <c r="P277" s="101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</row>
    <row r="278" spans="1:28" x14ac:dyDescent="0.25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101"/>
      <c r="M278" s="103"/>
      <c r="N278" s="103"/>
      <c r="O278" s="101"/>
      <c r="P278" s="101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</row>
    <row r="279" spans="1:28" x14ac:dyDescent="0.25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101"/>
      <c r="M279" s="103"/>
      <c r="N279" s="103"/>
      <c r="O279" s="101"/>
      <c r="P279" s="101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</row>
    <row r="280" spans="1:28" x14ac:dyDescent="0.25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101"/>
      <c r="M280" s="103"/>
      <c r="N280" s="103"/>
      <c r="O280" s="101"/>
      <c r="P280" s="101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</row>
    <row r="281" spans="1:28" x14ac:dyDescent="0.25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101"/>
      <c r="M281" s="103"/>
      <c r="N281" s="103"/>
      <c r="O281" s="101"/>
      <c r="P281" s="101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</row>
    <row r="282" spans="1:28" x14ac:dyDescent="0.25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101"/>
      <c r="M282" s="103"/>
      <c r="N282" s="103"/>
      <c r="O282" s="101"/>
      <c r="P282" s="101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</row>
    <row r="283" spans="1:28" x14ac:dyDescent="0.25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101"/>
      <c r="M283" s="103"/>
      <c r="N283" s="103"/>
      <c r="O283" s="101"/>
      <c r="P283" s="101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</row>
    <row r="284" spans="1:28" x14ac:dyDescent="0.25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101"/>
      <c r="M284" s="103"/>
      <c r="N284" s="103"/>
      <c r="O284" s="101"/>
      <c r="P284" s="101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</row>
    <row r="285" spans="1:28" x14ac:dyDescent="0.25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101"/>
      <c r="M285" s="103"/>
      <c r="N285" s="103"/>
      <c r="O285" s="101"/>
      <c r="P285" s="101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</row>
    <row r="286" spans="1:28" x14ac:dyDescent="0.25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101"/>
      <c r="M286" s="103"/>
      <c r="N286" s="103"/>
      <c r="O286" s="101"/>
      <c r="P286" s="101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</row>
    <row r="287" spans="1:28" x14ac:dyDescent="0.25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101"/>
      <c r="M287" s="103"/>
      <c r="N287" s="103"/>
      <c r="O287" s="101"/>
      <c r="P287" s="101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</row>
    <row r="288" spans="1:28" x14ac:dyDescent="0.25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101"/>
      <c r="M288" s="103"/>
      <c r="N288" s="103"/>
      <c r="O288" s="101"/>
      <c r="P288" s="101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</row>
    <row r="289" spans="1:28" x14ac:dyDescent="0.25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101"/>
      <c r="M289" s="103"/>
      <c r="N289" s="103"/>
      <c r="O289" s="101"/>
      <c r="P289" s="101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</row>
    <row r="290" spans="1:28" x14ac:dyDescent="0.25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101"/>
      <c r="M290" s="103"/>
      <c r="N290" s="103"/>
      <c r="O290" s="101"/>
      <c r="P290" s="101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</row>
    <row r="291" spans="1:28" x14ac:dyDescent="0.25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101"/>
      <c r="M291" s="103"/>
      <c r="N291" s="103"/>
      <c r="O291" s="101"/>
      <c r="P291" s="101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</row>
    <row r="292" spans="1:28" x14ac:dyDescent="0.25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101"/>
      <c r="M292" s="103"/>
      <c r="N292" s="103"/>
      <c r="O292" s="101"/>
      <c r="P292" s="101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</row>
    <row r="293" spans="1:28" x14ac:dyDescent="0.25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101"/>
      <c r="M293" s="103"/>
      <c r="N293" s="103"/>
      <c r="O293" s="101"/>
      <c r="P293" s="101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</row>
    <row r="294" spans="1:28" x14ac:dyDescent="0.25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101"/>
      <c r="M294" s="103"/>
      <c r="N294" s="103"/>
      <c r="O294" s="101"/>
      <c r="P294" s="101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</row>
    <row r="295" spans="1:28" x14ac:dyDescent="0.25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101"/>
      <c r="M295" s="103"/>
      <c r="N295" s="103"/>
      <c r="O295" s="101"/>
      <c r="P295" s="101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</row>
    <row r="296" spans="1:28" x14ac:dyDescent="0.25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101"/>
      <c r="M296" s="103"/>
      <c r="N296" s="103"/>
      <c r="O296" s="101"/>
      <c r="P296" s="101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</row>
    <row r="297" spans="1:28" x14ac:dyDescent="0.25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101"/>
      <c r="M297" s="103"/>
      <c r="N297" s="103"/>
      <c r="O297" s="101"/>
      <c r="P297" s="101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</row>
    <row r="298" spans="1:28" x14ac:dyDescent="0.25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101"/>
      <c r="M298" s="103"/>
      <c r="N298" s="103"/>
      <c r="O298" s="101"/>
      <c r="P298" s="101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</row>
    <row r="299" spans="1:28" x14ac:dyDescent="0.25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101"/>
      <c r="M299" s="103"/>
      <c r="N299" s="103"/>
      <c r="O299" s="101"/>
      <c r="P299" s="101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</row>
    <row r="300" spans="1:28" x14ac:dyDescent="0.25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101"/>
      <c r="M300" s="103"/>
      <c r="N300" s="103"/>
      <c r="O300" s="101"/>
      <c r="P300" s="101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</row>
  </sheetData>
  <mergeCells count="33">
    <mergeCell ref="X3:Y3"/>
    <mergeCell ref="X4:Y4"/>
    <mergeCell ref="A10:A12"/>
    <mergeCell ref="U10:U12"/>
    <mergeCell ref="V10:V12"/>
    <mergeCell ref="W10:W12"/>
    <mergeCell ref="X10:Y11"/>
    <mergeCell ref="R10:R12"/>
    <mergeCell ref="S10:T11"/>
    <mergeCell ref="L10:L12"/>
    <mergeCell ref="M10:M12"/>
    <mergeCell ref="N10:N12"/>
    <mergeCell ref="O10:O12"/>
    <mergeCell ref="P10:P12"/>
    <mergeCell ref="Q10:Q12"/>
    <mergeCell ref="J10:J12"/>
    <mergeCell ref="K10:K12"/>
    <mergeCell ref="G10:G12"/>
    <mergeCell ref="H10:H12"/>
    <mergeCell ref="I10:I12"/>
    <mergeCell ref="F10:F12"/>
    <mergeCell ref="C10:C12"/>
    <mergeCell ref="D10:D12"/>
    <mergeCell ref="E10:E12"/>
    <mergeCell ref="X9:Y9"/>
    <mergeCell ref="Z9:AB11"/>
    <mergeCell ref="B10:B12"/>
    <mergeCell ref="L8:W8"/>
    <mergeCell ref="C9:F9"/>
    <mergeCell ref="G9:I9"/>
    <mergeCell ref="J9:K9"/>
    <mergeCell ref="L9:R9"/>
    <mergeCell ref="S9:W9"/>
  </mergeCells>
  <conditionalFormatting sqref="G6">
    <cfRule type="cellIs" priority="6" operator="greaterThanOrEqual">
      <formula>0</formula>
    </cfRule>
  </conditionalFormatting>
  <conditionalFormatting sqref="L6">
    <cfRule type="cellIs" priority="2" operator="greaterThanOrEqual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CCD841E0-AD97-4C12-9202-6AF7B0D17B26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G6</xm:sqref>
        </x14:conditionalFormatting>
        <x14:conditionalFormatting xmlns:xm="http://schemas.microsoft.com/office/excel/2006/main">
          <x14:cfRule type="iconSet" priority="1" id="{7D976ABB-19BC-414F-922D-DCC78AD8F3D7}">
            <x14:iconSet custom="1">
              <x14:cfvo type="percent">
                <xm:f>0</xm:f>
              </x14:cfvo>
              <x14:cfvo type="num">
                <xm:f>-10000000</xm:f>
              </x14:cfvo>
              <x14:cfvo type="num">
                <xm:f>0</xm:f>
              </x14:cfvo>
              <x14:cfIcon iconSet="NoIcons" iconId="0"/>
              <x14:cfIcon iconSet="3TrafficLights1" iconId="0"/>
              <x14:cfIcon iconSet="3TrafficLights1" iconId="2"/>
            </x14:iconSet>
          </x14:cfRule>
          <xm:sqref>L6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Mode d'emploi</vt:lpstr>
      <vt:lpstr>Data</vt:lpstr>
      <vt:lpstr>Saisie</vt:lpstr>
      <vt:lpstr>'Mode d''emploi'!Zone_d_impression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 AUDREY</dc:creator>
  <cp:lastModifiedBy>EON AUDREY</cp:lastModifiedBy>
  <cp:lastPrinted>2018-05-14T12:08:17Z</cp:lastPrinted>
  <dcterms:created xsi:type="dcterms:W3CDTF">2018-05-14T12:04:44Z</dcterms:created>
  <dcterms:modified xsi:type="dcterms:W3CDTF">2018-10-02T10:18:02Z</dcterms:modified>
</cp:coreProperties>
</file>