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-15" yWindow="-15" windowWidth="12720" windowHeight="11025" tabRatio="835"/>
  </bookViews>
  <sheets>
    <sheet name="Impôts" sheetId="11" r:id="rId1"/>
    <sheet name="Primes" sheetId="4" r:id="rId2"/>
    <sheet name="Grilles Attachés + IASS" sheetId="2" r:id="rId3"/>
    <sheet name="Grilles MEN" sheetId="9" r:id="rId4"/>
    <sheet name="Grille PN" sheetId="10" r:id="rId5"/>
    <sheet name="Grilles A+" sheetId="3" r:id="rId6"/>
    <sheet name="Grilles MAE" sheetId="8" r:id="rId7"/>
    <sheet name="Grilles ENA et &amp;" sheetId="6" r:id="rId8"/>
    <sheet name="Grille Magistrats" sheetId="7" r:id="rId9"/>
    <sheet name="Grilles IG" sheetId="5" r:id="rId10"/>
  </sheets>
  <definedNames>
    <definedName name="Bonifiable">Impôts!$C$9:$C$14</definedName>
    <definedName name="Bonification">Impôts!$C$9:$C$14</definedName>
    <definedName name="CA">Impôts!$C$9:$C$15</definedName>
    <definedName name="Maladie">Impôts!$C$23:$C$24</definedName>
  </definedNames>
  <calcPr calcId="145621"/>
</workbook>
</file>

<file path=xl/calcChain.xml><?xml version="1.0" encoding="utf-8"?>
<calcChain xmlns="http://schemas.openxmlformats.org/spreadsheetml/2006/main">
  <c r="G6" i="11" l="1"/>
  <c r="C5" i="11" l="1"/>
  <c r="G4" i="11"/>
  <c r="E5" i="11"/>
  <c r="E6" i="11" s="1"/>
  <c r="D5" i="11"/>
  <c r="H6" i="11" l="1"/>
  <c r="C6" i="11"/>
  <c r="F5" i="11" l="1"/>
  <c r="F4" i="11" l="1"/>
  <c r="D6" i="11"/>
  <c r="F6" i="11" s="1"/>
  <c r="D49" i="10" l="1"/>
  <c r="D50" i="10" s="1"/>
  <c r="D29" i="4"/>
  <c r="D28" i="4"/>
  <c r="D27" i="4"/>
  <c r="D26" i="4"/>
  <c r="D25" i="4"/>
  <c r="D24" i="4"/>
  <c r="D23" i="4"/>
  <c r="D22" i="4"/>
  <c r="C30" i="4"/>
  <c r="C29" i="4"/>
  <c r="C28" i="4"/>
  <c r="C27" i="4"/>
  <c r="C26" i="4"/>
  <c r="C25" i="4"/>
  <c r="C24" i="4"/>
  <c r="C23" i="4"/>
  <c r="C22" i="4"/>
  <c r="O53" i="10"/>
  <c r="O51" i="10" s="1"/>
  <c r="N53" i="10"/>
  <c r="N51" i="10" s="1"/>
  <c r="M53" i="10"/>
  <c r="M51" i="10" s="1"/>
  <c r="L53" i="10"/>
  <c r="L51" i="10" s="1"/>
  <c r="K53" i="10"/>
  <c r="K51" i="10" s="1"/>
  <c r="J53" i="10"/>
  <c r="J51" i="10" s="1"/>
  <c r="I53" i="10"/>
  <c r="I51" i="10" s="1"/>
  <c r="H53" i="10"/>
  <c r="H51" i="10" s="1"/>
  <c r="G53" i="10"/>
  <c r="G51" i="10" s="1"/>
  <c r="F53" i="10"/>
  <c r="F51" i="10" s="1"/>
  <c r="E53" i="10"/>
  <c r="E51" i="10" s="1"/>
  <c r="D53" i="10"/>
  <c r="D51" i="10" s="1"/>
  <c r="O49" i="10"/>
  <c r="O50" i="10" s="1"/>
  <c r="N49" i="10"/>
  <c r="N50" i="10" s="1"/>
  <c r="M49" i="10"/>
  <c r="M50" i="10" s="1"/>
  <c r="L49" i="10"/>
  <c r="L50" i="10" s="1"/>
  <c r="K49" i="10"/>
  <c r="K50" i="10" s="1"/>
  <c r="J49" i="10"/>
  <c r="J50" i="10" s="1"/>
  <c r="I49" i="10"/>
  <c r="I50" i="10" s="1"/>
  <c r="H49" i="10"/>
  <c r="H50" i="10" s="1"/>
  <c r="G49" i="10"/>
  <c r="G50" i="10" s="1"/>
  <c r="F49" i="10"/>
  <c r="F50" i="10" s="1"/>
  <c r="E49" i="10"/>
  <c r="E50" i="10" s="1"/>
  <c r="D84" i="10"/>
  <c r="O56" i="10"/>
  <c r="N56" i="10"/>
  <c r="M56" i="10"/>
  <c r="L56" i="10"/>
  <c r="K56" i="10"/>
  <c r="J56" i="10"/>
  <c r="I56" i="10"/>
  <c r="H56" i="10"/>
  <c r="G56" i="10"/>
  <c r="F56" i="10"/>
  <c r="E56" i="10"/>
  <c r="D56" i="10"/>
  <c r="E58" i="10" l="1"/>
  <c r="E52" i="10" s="1"/>
  <c r="G58" i="10"/>
  <c r="G52" i="10" s="1"/>
  <c r="I58" i="10"/>
  <c r="I52" i="10" s="1"/>
  <c r="K58" i="10"/>
  <c r="K52" i="10" s="1"/>
  <c r="M58" i="10"/>
  <c r="M52" i="10" s="1"/>
  <c r="O58" i="10"/>
  <c r="O52" i="10" s="1"/>
  <c r="D54" i="10"/>
  <c r="D58" i="10"/>
  <c r="D52" i="10" s="1"/>
  <c r="F58" i="10"/>
  <c r="F52" i="10" s="1"/>
  <c r="H58" i="10"/>
  <c r="H52" i="10" s="1"/>
  <c r="J58" i="10"/>
  <c r="J52" i="10" s="1"/>
  <c r="L58" i="10"/>
  <c r="L52" i="10" s="1"/>
  <c r="N58" i="10"/>
  <c r="N52" i="10" s="1"/>
  <c r="F54" i="10"/>
  <c r="F68" i="10" s="1"/>
  <c r="E54" i="10"/>
  <c r="E74" i="10" s="1"/>
  <c r="G54" i="10"/>
  <c r="G74" i="10" s="1"/>
  <c r="I54" i="10"/>
  <c r="I74" i="10" s="1"/>
  <c r="K54" i="10"/>
  <c r="K74" i="10" s="1"/>
  <c r="M54" i="10"/>
  <c r="M74" i="10" s="1"/>
  <c r="O54" i="10"/>
  <c r="O74" i="10" s="1"/>
  <c r="I67" i="10"/>
  <c r="E70" i="10"/>
  <c r="G70" i="10"/>
  <c r="I70" i="10"/>
  <c r="K70" i="10"/>
  <c r="M70" i="10"/>
  <c r="O70" i="10"/>
  <c r="H54" i="10"/>
  <c r="H74" i="10" s="1"/>
  <c r="J54" i="10"/>
  <c r="J74" i="10" s="1"/>
  <c r="L54" i="10"/>
  <c r="L74" i="10" s="1"/>
  <c r="N54" i="10"/>
  <c r="N74" i="10" s="1"/>
  <c r="H67" i="10"/>
  <c r="J67" i="10"/>
  <c r="L67" i="10"/>
  <c r="N67" i="10"/>
  <c r="H68" i="10"/>
  <c r="D70" i="10"/>
  <c r="F70" i="10"/>
  <c r="H70" i="10"/>
  <c r="J70" i="10"/>
  <c r="L70" i="10"/>
  <c r="N70" i="10"/>
  <c r="L69" i="10" l="1"/>
  <c r="E69" i="10"/>
  <c r="F69" i="10"/>
  <c r="F74" i="10"/>
  <c r="E71" i="10"/>
  <c r="I71" i="10"/>
  <c r="I68" i="10"/>
  <c r="M71" i="10"/>
  <c r="I69" i="10"/>
  <c r="M68" i="10"/>
  <c r="E68" i="10"/>
  <c r="M69" i="10"/>
  <c r="M67" i="10"/>
  <c r="H71" i="10"/>
  <c r="L71" i="10"/>
  <c r="H69" i="10"/>
  <c r="H75" i="10" s="1"/>
  <c r="H76" i="10" s="1"/>
  <c r="L68" i="10"/>
  <c r="N69" i="10"/>
  <c r="J69" i="10"/>
  <c r="D74" i="10"/>
  <c r="F67" i="10"/>
  <c r="D68" i="10"/>
  <c r="D69" i="10"/>
  <c r="N71" i="10"/>
  <c r="J71" i="10"/>
  <c r="F71" i="10"/>
  <c r="N68" i="10"/>
  <c r="J68" i="10"/>
  <c r="O71" i="10"/>
  <c r="K71" i="10"/>
  <c r="G71" i="10"/>
  <c r="O69" i="10"/>
  <c r="K69" i="10"/>
  <c r="G69" i="10"/>
  <c r="O68" i="10"/>
  <c r="K68" i="10"/>
  <c r="G68" i="10"/>
  <c r="O67" i="10"/>
  <c r="K67" i="10"/>
  <c r="G67" i="10"/>
  <c r="D67" i="10"/>
  <c r="D71" i="10"/>
  <c r="E67" i="10"/>
  <c r="L75" i="10" l="1"/>
  <c r="L76" i="10" s="1"/>
  <c r="L78" i="10" s="1"/>
  <c r="I75" i="10"/>
  <c r="I76" i="10" s="1"/>
  <c r="I78" i="10" s="1"/>
  <c r="E75" i="10"/>
  <c r="E76" i="10" s="1"/>
  <c r="E78" i="10" s="1"/>
  <c r="M75" i="10"/>
  <c r="M76" i="10" s="1"/>
  <c r="M78" i="10" s="1"/>
  <c r="P74" i="10"/>
  <c r="F75" i="10"/>
  <c r="F76" i="10" s="1"/>
  <c r="F78" i="10" s="1"/>
  <c r="K75" i="10"/>
  <c r="K76" i="10" s="1"/>
  <c r="K78" i="10" s="1"/>
  <c r="N75" i="10"/>
  <c r="N76" i="10" s="1"/>
  <c r="N79" i="10" s="1"/>
  <c r="G75" i="10"/>
  <c r="G76" i="10" s="1"/>
  <c r="G79" i="10" s="1"/>
  <c r="O75" i="10"/>
  <c r="O76" i="10" s="1"/>
  <c r="O78" i="10" s="1"/>
  <c r="J75" i="10"/>
  <c r="J76" i="10" s="1"/>
  <c r="J79" i="10" s="1"/>
  <c r="D75" i="10"/>
  <c r="D76" i="10" s="1"/>
  <c r="K79" i="10"/>
  <c r="L79" i="10"/>
  <c r="M79" i="10"/>
  <c r="H79" i="10"/>
  <c r="H78" i="10"/>
  <c r="E79" i="10" l="1"/>
  <c r="I79" i="10"/>
  <c r="F79" i="10"/>
  <c r="N78" i="10"/>
  <c r="J78" i="10"/>
  <c r="O79" i="10"/>
  <c r="G78" i="10"/>
  <c r="P75" i="10"/>
  <c r="P76" i="10"/>
  <c r="D79" i="10"/>
  <c r="D78" i="10"/>
  <c r="D80" i="10" l="1"/>
  <c r="D81" i="10" s="1"/>
  <c r="D82" i="10" s="1"/>
  <c r="D83" i="10" s="1"/>
  <c r="D85" i="10" s="1"/>
  <c r="D87" i="10" s="1"/>
  <c r="D88" i="10" s="1"/>
</calcChain>
</file>

<file path=xl/comments1.xml><?xml version="1.0" encoding="utf-8"?>
<comments xmlns="http://schemas.openxmlformats.org/spreadsheetml/2006/main">
  <authors>
    <author>Ralph</author>
  </authors>
  <commentList>
    <comment ref="C34" authorId="0">
      <text>
        <r>
          <rPr>
            <sz val="9"/>
            <color indexed="81"/>
            <rFont val="Tahoma"/>
            <family val="2"/>
          </rPr>
          <t xml:space="preserve">15780€-13150€-10520€
Progression moyenne : +2%
Progression forte : +5%
</t>
        </r>
      </text>
    </comment>
    <comment ref="D34" authorId="0">
      <text>
        <r>
          <rPr>
            <sz val="9"/>
            <color indexed="81"/>
            <rFont val="Tahoma"/>
            <family val="2"/>
          </rPr>
          <t>Moyenne : 773€
Médiane : 600€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35" authorId="0">
      <text>
        <r>
          <rPr>
            <sz val="9"/>
            <color indexed="81"/>
            <rFont val="Tahoma"/>
            <family val="2"/>
          </rPr>
          <t>(700€-350€-0€)
Moyenne : 621€
Médiane : 350€</t>
        </r>
      </text>
    </comment>
    <comment ref="D36" authorId="0">
      <text>
        <r>
          <rPr>
            <sz val="9"/>
            <color indexed="81"/>
            <rFont val="Tahoma"/>
            <family val="2"/>
          </rPr>
          <t>Moyenne : 926€
Médiane : 900€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<sst xmlns="http://schemas.openxmlformats.org/spreadsheetml/2006/main" count="2075" uniqueCount="746">
  <si>
    <t>Echelon 7 :   896 (673)</t>
  </si>
  <si>
    <t>Echelon 8 :   946 (706)</t>
  </si>
  <si>
    <t>Echelon 9 :   995 (746)</t>
  </si>
  <si>
    <t>Echelon 10 : 1015 (783)</t>
  </si>
  <si>
    <t>Echelon 1 : 797 (626)</t>
  </si>
  <si>
    <t>Echelon 2 : 850 (673)</t>
  </si>
  <si>
    <t>Echelon 3 : 896 (706)</t>
  </si>
  <si>
    <t>Echelon 4 : 946 (746)</t>
  </si>
  <si>
    <t>Echelon 5 : 995 (768)</t>
  </si>
  <si>
    <t>Echelon 6 : 1027 (798)</t>
  </si>
  <si>
    <t>2 ans et 6 mois</t>
  </si>
  <si>
    <t xml:space="preserve">3 ans </t>
  </si>
  <si>
    <t>2 ans</t>
  </si>
  <si>
    <t>3 ans</t>
  </si>
  <si>
    <t>Echelon 2 :   639 (483)</t>
  </si>
  <si>
    <t>Echelon 3 :   693 (517)</t>
  </si>
  <si>
    <t>Echelon 4 :   732 (551)</t>
  </si>
  <si>
    <t>Echelon 5 :   791 (590)</t>
  </si>
  <si>
    <t>Echelon 6 :   843 (626)</t>
  </si>
  <si>
    <t>1 an</t>
  </si>
  <si>
    <t>1 an et 6 mois</t>
  </si>
  <si>
    <t xml:space="preserve"> -</t>
  </si>
  <si>
    <t>Echelon 1 : 582</t>
  </si>
  <si>
    <t>Echelon 2 : 612</t>
  </si>
  <si>
    <t>Echelon 3 : 642</t>
  </si>
  <si>
    <t>Echelon 4 : 680</t>
  </si>
  <si>
    <t>Echelon 5 : 719</t>
  </si>
  <si>
    <t>Echelon 6 : 760</t>
  </si>
  <si>
    <t>Echelon 7 : 798</t>
  </si>
  <si>
    <t>Echelon 1 :   434</t>
  </si>
  <si>
    <t>Echelon 2 :   483</t>
  </si>
  <si>
    <t>Echelon 4 :   551</t>
  </si>
  <si>
    <t>Echelon 5 :   590</t>
  </si>
  <si>
    <t>Echelon 6 :   626</t>
  </si>
  <si>
    <t>Echelon 7 :   673</t>
  </si>
  <si>
    <t>Echelon 8 :   706</t>
  </si>
  <si>
    <t>Echelon 9 :   746</t>
  </si>
  <si>
    <t>Echelon 10 : 783</t>
  </si>
  <si>
    <t xml:space="preserve"> - </t>
  </si>
  <si>
    <t>Echelon 1 : 379</t>
  </si>
  <si>
    <t>Echelon 2 : 411</t>
  </si>
  <si>
    <t>Echelon 3 : 452</t>
  </si>
  <si>
    <t>Echelon 4 : 496</t>
  </si>
  <si>
    <t>Echelon 5 : 546</t>
  </si>
  <si>
    <t>Echelon 6 : 582</t>
  </si>
  <si>
    <t>Echelon 7 : 619</t>
  </si>
  <si>
    <t>Echelon 1 : 619</t>
  </si>
  <si>
    <t>Echelon 2 : 658</t>
  </si>
  <si>
    <t>Echelon 3 : 711</t>
  </si>
  <si>
    <t>Echelon 4 : 764</t>
  </si>
  <si>
    <t>Echelon 5 : 821</t>
  </si>
  <si>
    <t>Echelon 6 : HEA 1 (881)</t>
  </si>
  <si>
    <t>Echelon 6 : HEA 2 (916)</t>
  </si>
  <si>
    <t>Echelon 6 : HEA 3 (963)</t>
  </si>
  <si>
    <t>Echelon 7 : HEB 1 (963)</t>
  </si>
  <si>
    <t>Echelon 7 : HEB 2 (1004)</t>
  </si>
  <si>
    <t>Echelon 7 : HEB 3 (1058)</t>
  </si>
  <si>
    <t>Echelon 1 (821)</t>
  </si>
  <si>
    <t>Echelon 2 : HEA 1 (881)</t>
  </si>
  <si>
    <t>Echelon 2 : HEA 2 (916)</t>
  </si>
  <si>
    <t>Echelon 2 : HEA 3 (963)</t>
  </si>
  <si>
    <t>Echelon 3 : HEBb1 (963)</t>
  </si>
  <si>
    <t>Echelon 3 : HEBb2 (1004)</t>
  </si>
  <si>
    <t>Echelon 3 : HEBb3 (1058)</t>
  </si>
  <si>
    <t>Echelon 4 : HEBb1 (1058)</t>
  </si>
  <si>
    <t>Echelon 4 : HEBb2 (1086)</t>
  </si>
  <si>
    <t>Echelon 4 : HEBb3 (1115)</t>
  </si>
  <si>
    <t>Echelon 5 : HEC 1 (1115)</t>
  </si>
  <si>
    <t>Echelon 5 : HEC2 (1139)</t>
  </si>
  <si>
    <t>Echelon 5 : HEC3 (1164)</t>
  </si>
  <si>
    <t>Echelon 6 : HED1 (1164)</t>
  </si>
  <si>
    <t>Echelon 6 : HED2 (1217)</t>
  </si>
  <si>
    <t>Echelon 6 : HED3 (1270)</t>
  </si>
  <si>
    <t>Echelon 7 : HEE1 (1270)</t>
  </si>
  <si>
    <t>Echelon 7 : HEE2 (1320)</t>
  </si>
  <si>
    <t>6 mois</t>
  </si>
  <si>
    <t>Echelon 1 : 452</t>
  </si>
  <si>
    <t>Echelon 2 : 496</t>
  </si>
  <si>
    <t>Echelon 3 : 546</t>
  </si>
  <si>
    <t>Echelon 4 : 582</t>
  </si>
  <si>
    <t>Echelon 5 : 619</t>
  </si>
  <si>
    <t>Echelon 6 : 658</t>
  </si>
  <si>
    <t>Echelon 7 : 696</t>
  </si>
  <si>
    <t>Echelon 8 : 734</t>
  </si>
  <si>
    <t>Echelon 9 : 783</t>
  </si>
  <si>
    <t>Echelon 1 : 658</t>
  </si>
  <si>
    <t>Echelon 2 : 696</t>
  </si>
  <si>
    <t>Echelon 3 : 734</t>
  </si>
  <si>
    <t>Echelon 4 : 783</t>
  </si>
  <si>
    <t>4 ans</t>
  </si>
  <si>
    <t>Echelon 1 : 512</t>
  </si>
  <si>
    <t>Echelon 2 : 543</t>
  </si>
  <si>
    <t>Echelon 3 : 566</t>
  </si>
  <si>
    <t>Echelon 4 : 611</t>
  </si>
  <si>
    <t>Echelon 5 : 646</t>
  </si>
  <si>
    <t>Echelon 6 : 684</t>
  </si>
  <si>
    <t>Echelon 7 : 714</t>
  </si>
  <si>
    <t>Echelon 8 : 745</t>
  </si>
  <si>
    <t>Echelon 1 : 696</t>
  </si>
  <si>
    <t>Echelon 2 : 734</t>
  </si>
  <si>
    <t>Echelon 3 : 783</t>
  </si>
  <si>
    <t>Echelon 4 : 798</t>
  </si>
  <si>
    <t>Echelon 4 : 821</t>
  </si>
  <si>
    <t>Sous-préfet</t>
  </si>
  <si>
    <t>Sous-préfet HC fonctionnelle III</t>
  </si>
  <si>
    <t>Sous-préfet HC fonctionnelle II</t>
  </si>
  <si>
    <t>Sous-préfet HC fonctionnelle I</t>
  </si>
  <si>
    <t>8 mois</t>
  </si>
  <si>
    <t>Echelon 1 : HEA 1 (881)</t>
  </si>
  <si>
    <t>Echelon 1 : HEA 2 (916)</t>
  </si>
  <si>
    <t>Echelon 1 : HEA 3 (963)</t>
  </si>
  <si>
    <t>Echelon 3 : HEBb1 (1058)</t>
  </si>
  <si>
    <t>Echelon 3 : HEBb2 (1086)</t>
  </si>
  <si>
    <t>Echelon 3 : HEBb3 (1115)</t>
  </si>
  <si>
    <t>Echelon 4 : HEC 1 (1115)</t>
  </si>
  <si>
    <t>Echelon 3 : HEB1 (963)</t>
  </si>
  <si>
    <t>Echelon 3 : HEB2 (1004)</t>
  </si>
  <si>
    <t>Echelon 3 : HEB3 (1058)</t>
  </si>
  <si>
    <t>Echelon 2 : HEB1 (963)</t>
  </si>
  <si>
    <t>Echelon 2 : HEB2 (1004)</t>
  </si>
  <si>
    <t>Echelon 2 : HEB3 (1058)</t>
  </si>
  <si>
    <t>Echelon 4 : HEC 2 (1139)</t>
  </si>
  <si>
    <t>Echelon 4 : HEC 3 (1164)</t>
  </si>
  <si>
    <t>Echelon 1 : HEB 1 (963)</t>
  </si>
  <si>
    <t>Echelon 1 : HEB 2 (1004)</t>
  </si>
  <si>
    <t>Echelon 1 : HEB 3 (1058)</t>
  </si>
  <si>
    <t>Echelon 2 : HEBb1 (1058)</t>
  </si>
  <si>
    <t>Echelon 2 : HEBb2 (1086)</t>
  </si>
  <si>
    <t>Echelon 2 : HEBb3 (1115)</t>
  </si>
  <si>
    <t>Echelon 3 : HEC 1 (1115)</t>
  </si>
  <si>
    <t>Echelon 3 : HEC 2 (1139)</t>
  </si>
  <si>
    <t>Echelon 3 : HEC 3 (1164)</t>
  </si>
  <si>
    <t>Echelon 4 : HED 1 (1164)</t>
  </si>
  <si>
    <t>Echelon 4 : HED 2 (1217)</t>
  </si>
  <si>
    <t>Echelon 4 : HED 3 (1270)</t>
  </si>
  <si>
    <t>Conseiller de TA</t>
  </si>
  <si>
    <t>Administrateur Civil (AC)</t>
  </si>
  <si>
    <t>1er Conseiller de TA</t>
  </si>
  <si>
    <t>Président de TA</t>
  </si>
  <si>
    <t>Administrateur Général (AG)</t>
  </si>
  <si>
    <t>Attaché Etat Hors Classe (AHC)</t>
  </si>
  <si>
    <t>Echelon 1 : HEC 1 (1115)</t>
  </si>
  <si>
    <t>Conseiller des affaires étrangères</t>
  </si>
  <si>
    <t>Echelon 1 : HEC2 (1139)</t>
  </si>
  <si>
    <t>Echelon 1 : HEC3 (1164)</t>
  </si>
  <si>
    <t>Echelon 2 : HED1 (1164)</t>
  </si>
  <si>
    <t>Echelon 2 : HED2 (1217)</t>
  </si>
  <si>
    <t>Echelon 2 : HED3 (1270)</t>
  </si>
  <si>
    <t>Echelon 3 : HEE1 (1270)</t>
  </si>
  <si>
    <t>Echelon 3 : HEE2 (1320)</t>
  </si>
  <si>
    <t xml:space="preserve">1 an </t>
  </si>
  <si>
    <t>Préfet de classe normale (emploi fonctionnel)</t>
  </si>
  <si>
    <t>Echelon unique HEF (1369)</t>
  </si>
  <si>
    <t>Administrateur Civil Hors Classe</t>
  </si>
  <si>
    <t>Sous-préfet Hors Classe</t>
  </si>
  <si>
    <r>
      <t xml:space="preserve">Directeur térritorial (DT) </t>
    </r>
    <r>
      <rPr>
        <sz val="11"/>
        <color theme="1"/>
        <rFont val="Calibri"/>
        <family val="2"/>
        <scheme val="minor"/>
      </rPr>
      <t>DGS mairie -40000</t>
    </r>
  </si>
  <si>
    <t>1,5 an à 2 ans</t>
  </si>
  <si>
    <t>2 ans à 2,5 ans</t>
  </si>
  <si>
    <t>2 ans et 3 mois à 3 ans</t>
  </si>
  <si>
    <t>2,5 ans à 3 ans</t>
  </si>
  <si>
    <r>
      <t xml:space="preserve">Attaché territorial Principal </t>
    </r>
    <r>
      <rPr>
        <sz val="11"/>
        <color theme="1"/>
        <rFont val="Calibri"/>
        <family val="2"/>
        <scheme val="minor"/>
      </rPr>
      <t>DGS mairie -10000</t>
    </r>
  </si>
  <si>
    <t>Maitre des requêtes du CE</t>
  </si>
  <si>
    <t>Echelon 6 : HEA1 (881)</t>
  </si>
  <si>
    <t>Echelon 6 : HEA2 (916)</t>
  </si>
  <si>
    <t>Echelon 6 : HEA3 (963)</t>
  </si>
  <si>
    <t>Echelon 7 : HEB1 (963)</t>
  </si>
  <si>
    <t>Echelon 7 : HEB2 (1004)</t>
  </si>
  <si>
    <t>Echelon 7 : HEB3 (1058)</t>
  </si>
  <si>
    <t>Echelon 6 : HEBb1 (1058)</t>
  </si>
  <si>
    <t>Echelon 6 : HEBb2 (1086)</t>
  </si>
  <si>
    <t>Echelon 6 : HEBb3 (1115)</t>
  </si>
  <si>
    <t>Echelon 8 : 658</t>
  </si>
  <si>
    <t>Echelon 9 : 696</t>
  </si>
  <si>
    <t>Echelon 10 : 734</t>
  </si>
  <si>
    <t>Echelon 11 : 783</t>
  </si>
  <si>
    <t>Conseiller aff étrangères Hors Classe</t>
  </si>
  <si>
    <t>Echelon 1 : 783</t>
  </si>
  <si>
    <t>Echelon 2 : 821</t>
  </si>
  <si>
    <t>Echelon 3 : HEA1 (881)</t>
  </si>
  <si>
    <t>Echelon 3 : HEA2 (916)</t>
  </si>
  <si>
    <t>Echelon 3 : HEA3 (963)</t>
  </si>
  <si>
    <t>Echelon 4 : HEB 1 (963)</t>
  </si>
  <si>
    <t>Echelon 4 : HEB 2 (1004)</t>
  </si>
  <si>
    <t>Echelon 4 : HEB 3 (1058)</t>
  </si>
  <si>
    <t>Echelon 1 : HEA1 (881)</t>
  </si>
  <si>
    <t>Echelon 1 : HEA2 (916)</t>
  </si>
  <si>
    <t>Echelon 1 : HEA3 (963)</t>
  </si>
  <si>
    <t>Echelon 1 : 821</t>
  </si>
  <si>
    <t>Echelon 1 : HEC 2 (1139)</t>
  </si>
  <si>
    <t>Echelon 1 : HEC 3 (1164)</t>
  </si>
  <si>
    <t>Ministre plénipotentiaire Hors Classe</t>
  </si>
  <si>
    <t>Ministre plénipotentiaire Classe 1</t>
  </si>
  <si>
    <t>Ministre plénipotentiaire Classe 2</t>
  </si>
  <si>
    <t>Conseiller d'Etat</t>
  </si>
  <si>
    <t>Auditeur 1ère classe du CE</t>
  </si>
  <si>
    <t>Echelon 5 : HEA 1 (881)</t>
  </si>
  <si>
    <t>Echelon 5 : HEA 2 (916)</t>
  </si>
  <si>
    <t>Echelon 5 : HEA 3 (963)</t>
  </si>
  <si>
    <t>Echelon 6 : HEB 1 (963)</t>
  </si>
  <si>
    <t>Echelon 6 : HEB 2 (1004)</t>
  </si>
  <si>
    <t>Echelon 6 : HEB 3 (1058)</t>
  </si>
  <si>
    <t>Auditeur 2ème classe du CE</t>
  </si>
  <si>
    <t>Echelon 1 : 546</t>
  </si>
  <si>
    <t>Echelon 2 : 582</t>
  </si>
  <si>
    <t>Echelon 3 : 619</t>
  </si>
  <si>
    <t>Echelon 4 : 658</t>
  </si>
  <si>
    <t>Professeur certifié de classe normale</t>
  </si>
  <si>
    <t>Echelon 11 : 658</t>
  </si>
  <si>
    <t>Professeur certifié hors classe</t>
  </si>
  <si>
    <t>Echelon 1 : 349</t>
  </si>
  <si>
    <t>Echelon 2 : 376</t>
  </si>
  <si>
    <t>Inspecteur principal des ASS (IPASS)</t>
  </si>
  <si>
    <t>Inspecteur de Classe Exceptionnelle des ASS</t>
  </si>
  <si>
    <t>Professeur agrégé hors classe</t>
  </si>
  <si>
    <t>Professeur agrégé de classe normale</t>
  </si>
  <si>
    <t>Echelon 7 : 635</t>
  </si>
  <si>
    <t>Echelon 8 : 684</t>
  </si>
  <si>
    <t>Echelon 9 : 734</t>
  </si>
  <si>
    <t>Echelon 11 : 821</t>
  </si>
  <si>
    <t>Echelon 1 : 454</t>
  </si>
  <si>
    <t>Echelon 2 : 511</t>
  </si>
  <si>
    <t>Echelon 3 : 564</t>
  </si>
  <si>
    <t>Echelon 4 : 623</t>
  </si>
  <si>
    <t>Echelon 5 : 673</t>
  </si>
  <si>
    <t>Echelon 6 : 719</t>
  </si>
  <si>
    <t>Echelon 7 : 749</t>
  </si>
  <si>
    <t>Echelon 8 : 783</t>
  </si>
  <si>
    <t>Echelon 9 : 821</t>
  </si>
  <si>
    <t>2 ans et 10 mois</t>
  </si>
  <si>
    <t>3 ans et 6 mois</t>
  </si>
  <si>
    <t>Maïtre de conférence hors classe</t>
  </si>
  <si>
    <t>Maître de conférence de classe normale</t>
  </si>
  <si>
    <t>Echelon 4 : 776</t>
  </si>
  <si>
    <t>5 ans</t>
  </si>
  <si>
    <t>Professeur des universités de 2ème classe</t>
  </si>
  <si>
    <t>Professeur des universités de 1ère classe</t>
  </si>
  <si>
    <t>Echelon 2: HEB2 (1004)</t>
  </si>
  <si>
    <t>Echelon 3 : HEC1 (1115)</t>
  </si>
  <si>
    <t>Echelon 3 : HEC2 (1139)</t>
  </si>
  <si>
    <t>Echelon 3 : HEC3 (1164)</t>
  </si>
  <si>
    <t>Professeur des universités de classe exc.</t>
  </si>
  <si>
    <t>Echelon 1 : HED 1 (1164)</t>
  </si>
  <si>
    <t>Echelon 1 : HED 2 (1217)</t>
  </si>
  <si>
    <t>Echelon 1 : HED 3 (1270)</t>
  </si>
  <si>
    <t>Echelon 2 : HED 1 (1164)</t>
  </si>
  <si>
    <t>Echelon 3 : HED3 (1270)</t>
  </si>
  <si>
    <t>Echelon 2 : HEE1 (1270)</t>
  </si>
  <si>
    <t>Echelon 2 : HEE2 (1320)</t>
  </si>
  <si>
    <t>Magistrat du premier grade ordre judiciaire</t>
  </si>
  <si>
    <t>Magistrat du 2ème grade ordre judiciaire</t>
  </si>
  <si>
    <t>Auditeurs de l'ordre judiciaire</t>
  </si>
  <si>
    <t>Echelon unique : 359</t>
  </si>
  <si>
    <t>Echelon 8 : HEBb1 (1058)</t>
  </si>
  <si>
    <t>Echelon 8 : HEBb2 (1086)</t>
  </si>
  <si>
    <t>Echelon 8 : HEBb3 (1115)</t>
  </si>
  <si>
    <t>Magistrat HH ordre judiciaire</t>
  </si>
  <si>
    <t>Echelon 4 : HEF (1369)</t>
  </si>
  <si>
    <t>Echelon 5 : HEG (1501)</t>
  </si>
  <si>
    <t>Attaché d'administration de l'Etat</t>
  </si>
  <si>
    <t>Attaché d'administration territorial</t>
  </si>
  <si>
    <t>Inspecteur des affaires sanitaires et sociales</t>
  </si>
  <si>
    <t>Inspecteur Hors Classe des ASS (IHCASS)</t>
  </si>
  <si>
    <t>Echelon 7 : (821)</t>
  </si>
  <si>
    <t>(-)</t>
  </si>
  <si>
    <t>2a6m (2a3m)</t>
  </si>
  <si>
    <t>2 ans (1a10m)</t>
  </si>
  <si>
    <t>3 ans (2a4m)</t>
  </si>
  <si>
    <t>2a6m (1a10m)</t>
  </si>
  <si>
    <t>2 ans (1a)</t>
  </si>
  <si>
    <t>1a6m (1a)</t>
  </si>
  <si>
    <t xml:space="preserve"> 2 ans (1a)</t>
  </si>
  <si>
    <r>
      <t xml:space="preserve">2 ans </t>
    </r>
    <r>
      <rPr>
        <sz val="11"/>
        <color theme="1"/>
        <rFont val="Calibri"/>
        <family val="2"/>
        <scheme val="minor"/>
      </rPr>
      <t>(1a10m)</t>
    </r>
  </si>
  <si>
    <t xml:space="preserve">2 ans (1a10m) </t>
  </si>
  <si>
    <t xml:space="preserve"> - (3a8m)</t>
  </si>
  <si>
    <t>4 ans (2a9m)</t>
  </si>
  <si>
    <t>3 ans (2a9m)</t>
  </si>
  <si>
    <t>3 ans (2a8m)</t>
  </si>
  <si>
    <t xml:space="preserve"> - (3 ans)</t>
  </si>
  <si>
    <t>Echelon 12 (658)</t>
  </si>
  <si>
    <t>Echelon Spécial HEA 1 (881)</t>
  </si>
  <si>
    <t>Echelon spécial HEA 2 (916)</t>
  </si>
  <si>
    <t>Echelon spécial HEA 3 (963)</t>
  </si>
  <si>
    <t>Echelon 6 : 611 (461)</t>
  </si>
  <si>
    <t xml:space="preserve"> &gt;3 ans (2a9m)</t>
  </si>
  <si>
    <t xml:space="preserve"> 3 ans (-/2a9m) </t>
  </si>
  <si>
    <t>Echelon 1 : 434-444 (365)</t>
  </si>
  <si>
    <t>Echelon 2 : 457-469 (376)</t>
  </si>
  <si>
    <t>Echelon 3 : 483-499 (389)</t>
  </si>
  <si>
    <r>
      <t>Echelon 4 : 512</t>
    </r>
    <r>
      <rPr>
        <sz val="11"/>
        <color theme="1"/>
        <rFont val="Calibri"/>
        <family val="2"/>
        <scheme val="minor"/>
      </rPr>
      <t>-525</t>
    </r>
    <r>
      <rPr>
        <b/>
        <sz val="11"/>
        <color theme="1"/>
        <rFont val="Calibri"/>
        <family val="2"/>
        <scheme val="minor"/>
      </rPr>
      <t xml:space="preserve"> (408)</t>
    </r>
  </si>
  <si>
    <t>Echelon 7 : 653 (496)</t>
  </si>
  <si>
    <t>Echelon 8 : 693 (524)</t>
  </si>
  <si>
    <t>Echelon 9 : 732 (545)</t>
  </si>
  <si>
    <t>Echelon 10 : 778 (584)</t>
  </si>
  <si>
    <t>Echelon 11 : 821 (626)</t>
  </si>
  <si>
    <t>Echelon 1 :   585-593(434)</t>
  </si>
  <si>
    <r>
      <t>Echelon 5 : 551-558-</t>
    </r>
    <r>
      <rPr>
        <u/>
        <sz val="11"/>
        <color theme="1"/>
        <rFont val="Calibri"/>
        <family val="2"/>
        <scheme val="minor"/>
      </rPr>
      <t>567</t>
    </r>
    <r>
      <rPr>
        <sz val="11"/>
        <color theme="1"/>
        <rFont val="Calibri"/>
        <family val="2"/>
        <scheme val="minor"/>
      </rPr>
      <t xml:space="preserve"> (431)</t>
    </r>
  </si>
  <si>
    <t>Echelon 4 : 408</t>
  </si>
  <si>
    <t>Echelon 3 : 389</t>
  </si>
  <si>
    <t>Echelon 6 : 461</t>
  </si>
  <si>
    <t>Echelon 7 : 496</t>
  </si>
  <si>
    <t>Echelon 8 : 524</t>
  </si>
  <si>
    <t>Echelon 10 : 584</t>
  </si>
  <si>
    <t>Echelon 11 : 626</t>
  </si>
  <si>
    <t>Echelon 12 : 658</t>
  </si>
  <si>
    <t>Echelon 9 (+1 an) : 545</t>
  </si>
  <si>
    <t>Echelon 5 (+1 an) : 431</t>
  </si>
  <si>
    <t>Echelon 3  (4 ans) :   517</t>
  </si>
  <si>
    <t>Directeur d'hôpital hors classe</t>
  </si>
  <si>
    <t>Directeur d'hôpital de classe normale</t>
  </si>
  <si>
    <t xml:space="preserve">Elève directeur d'hôpital </t>
  </si>
  <si>
    <t>Echelon unique : 372</t>
  </si>
  <si>
    <t>Echelon spécial : HEBb1 (1058)</t>
  </si>
  <si>
    <t>Echelon spécial : HEBb2 (1086)</t>
  </si>
  <si>
    <t>Echelon spécial : HEBb3 (1115)</t>
  </si>
  <si>
    <t>Directeur d'hôpital de classe exceptionnelle</t>
  </si>
  <si>
    <t>Echelon 2 : HEA1 (881)</t>
  </si>
  <si>
    <t>Echelon 2 : HEA2 (916)</t>
  </si>
  <si>
    <t>Echelon 2 : HEA3 (963)</t>
  </si>
  <si>
    <t>Echelon 5 : HEC1 (1115)</t>
  </si>
  <si>
    <t>Echelon Spécial : HED 1 (1164)</t>
  </si>
  <si>
    <t>Echelon Spécial : HED 2 (1217)</t>
  </si>
  <si>
    <t>Echelon Spécial : HED 3 (1270)</t>
  </si>
  <si>
    <t>Echelon 1 : 380</t>
  </si>
  <si>
    <t>Echelon 2 : 407</t>
  </si>
  <si>
    <t>Echelon 3 : 428</t>
  </si>
  <si>
    <t>Echelon 4 : 456</t>
  </si>
  <si>
    <t>Echelon 5 : 491</t>
  </si>
  <si>
    <t>Echelon 6 : 521</t>
  </si>
  <si>
    <t>Echelon 7 : 544</t>
  </si>
  <si>
    <t>Echelon 8 : 572</t>
  </si>
  <si>
    <t>Echelon 9 : 604</t>
  </si>
  <si>
    <t>Echelon 10 : 641</t>
  </si>
  <si>
    <t>Echelon 12 : 673</t>
  </si>
  <si>
    <t>Echelon 12 : 821</t>
  </si>
  <si>
    <t>Echelon 14 : HEB 1 (963)</t>
  </si>
  <si>
    <t>Echelon 14 : HEB 2 (1004)</t>
  </si>
  <si>
    <t>Echelon 14 : HEB 3 (1058)</t>
  </si>
  <si>
    <t>Echelon 13 : HEA 1 (881)</t>
  </si>
  <si>
    <t>Echelon 13 : HEA 2 (916)</t>
  </si>
  <si>
    <t>Echelon 13 : HEA 3 (963)</t>
  </si>
  <si>
    <t>Echelon 4 : HEC1 (1115)</t>
  </si>
  <si>
    <t>Echelon 4 : HEC2 (1139)</t>
  </si>
  <si>
    <t>Echelon 4 : HEC3 (1164)</t>
  </si>
  <si>
    <t>Echelon spécial : HED 1 (1164)</t>
  </si>
  <si>
    <t>Echelon spécial : HED 2 (1217)</t>
  </si>
  <si>
    <t>Echelon spécial : HED 3 (1270)</t>
  </si>
  <si>
    <t>Inspecteur général de l'EN (IGAEN) de 2ème classe</t>
  </si>
  <si>
    <t>Inspecteur général de l'administration (IGA) 2ème classe</t>
  </si>
  <si>
    <t>Inspecteur général de l'EN (IGAEN) de 1ère classe</t>
  </si>
  <si>
    <t>Inspecteur général de l'administration (IGA) de 1ère classe</t>
  </si>
  <si>
    <t xml:space="preserve">8 mois </t>
  </si>
  <si>
    <t>Inspecteur général des finances (IGF) 2ème classe</t>
  </si>
  <si>
    <t>Inspecteur général des finances (IGF) de 1ère classe</t>
  </si>
  <si>
    <t xml:space="preserve">Inspecteur général des finances (IGF) </t>
  </si>
  <si>
    <t>Echelon 1 : HED2 (1217)</t>
  </si>
  <si>
    <t>Echelon 1 : HED3 (1270)</t>
  </si>
  <si>
    <t>Echelon Spécial HED3 (1270)</t>
  </si>
  <si>
    <t>Echelon Spécial HED2 (1217)</t>
  </si>
  <si>
    <t>Echelon Spécial HED1 (1164)</t>
  </si>
  <si>
    <t>(4 ans)</t>
  </si>
  <si>
    <t>Préfet Hors classe (emploi fonctionnel)</t>
  </si>
  <si>
    <t xml:space="preserve">Echelon 4 : </t>
  </si>
  <si>
    <t xml:space="preserve">Echelon 5 : </t>
  </si>
  <si>
    <t xml:space="preserve">Echelon 3 : HEE3 </t>
  </si>
  <si>
    <t>Echelon 1 : HEE1 (1270)</t>
  </si>
  <si>
    <t>Echelon 1 : HEE2 (1320)</t>
  </si>
  <si>
    <t>Groupe 1</t>
  </si>
  <si>
    <t>Groupe 2</t>
  </si>
  <si>
    <t>Groupe 3</t>
  </si>
  <si>
    <t>Groupe 4</t>
  </si>
  <si>
    <t>Attachés</t>
  </si>
  <si>
    <t>IFSE max/an</t>
  </si>
  <si>
    <t>CIA max/an</t>
  </si>
  <si>
    <t>IFSE min/an</t>
  </si>
  <si>
    <t>AAE</t>
  </si>
  <si>
    <t>APE</t>
  </si>
  <si>
    <t>AEHC</t>
  </si>
  <si>
    <t>Administrateurs</t>
  </si>
  <si>
    <t>AC</t>
  </si>
  <si>
    <t>ACHC</t>
  </si>
  <si>
    <t>AG</t>
  </si>
  <si>
    <t>Corps d'inspection</t>
  </si>
  <si>
    <t>IG et IG 1ère classe</t>
  </si>
  <si>
    <t>Emplois fonctionnels</t>
  </si>
  <si>
    <t>IG 2ème classe et inspecteur</t>
  </si>
  <si>
    <t>CIA &lt;15% IFSE max</t>
  </si>
  <si>
    <t>Elève Administrateur territorial</t>
  </si>
  <si>
    <t>Administrateur territorial</t>
  </si>
  <si>
    <t>Echelon 1 : 359</t>
  </si>
  <si>
    <t>Echelon 2 : 379</t>
  </si>
  <si>
    <t>6-12 mois</t>
  </si>
  <si>
    <t>1 à 1,5 ans</t>
  </si>
  <si>
    <t>1,5 ans à 2 ans</t>
  </si>
  <si>
    <t>2 à 3 ans</t>
  </si>
  <si>
    <t>Administrateur territorial Hors Classe</t>
  </si>
  <si>
    <t>2 à 2,5 ans</t>
  </si>
  <si>
    <t>3 à 4 ans</t>
  </si>
  <si>
    <t>Administrateur territorial Général (AG)</t>
  </si>
  <si>
    <t>3 à 3,5 ans</t>
  </si>
  <si>
    <t>Elève ENA</t>
  </si>
  <si>
    <t>Ecelon unique : 359</t>
  </si>
  <si>
    <t xml:space="preserve"> 3a à 4,5a à 5a6m</t>
  </si>
  <si>
    <t>3a à 4a à 5 ans</t>
  </si>
  <si>
    <t>2,5a à 4a à 4,5 ans</t>
  </si>
  <si>
    <t>2,5a à 3a à 3,5 ans</t>
  </si>
  <si>
    <t>Attaché Principal Administration d'Etat (APAE)</t>
  </si>
  <si>
    <t>Secrétaire des affaires étrangères</t>
  </si>
  <si>
    <t>Echelon 5 : 431</t>
  </si>
  <si>
    <t>Echelon 9 : 545</t>
  </si>
  <si>
    <t>Ecehlon 12 : 658</t>
  </si>
  <si>
    <t>Secrétaire Principal des affaires étrangères</t>
  </si>
  <si>
    <t>Echelon 1 : 434</t>
  </si>
  <si>
    <t>Echelon 2 : 483</t>
  </si>
  <si>
    <t>Echelon 3 : 517</t>
  </si>
  <si>
    <t>Echelon 4 : 551</t>
  </si>
  <si>
    <t>Echelon 5 : 590</t>
  </si>
  <si>
    <t>Echelon 6 : 626</t>
  </si>
  <si>
    <t>Echelon 7 : 673</t>
  </si>
  <si>
    <t>Echelon 8 : 706</t>
  </si>
  <si>
    <t>Echelon 9 : 746</t>
  </si>
  <si>
    <t>Echelon 1 : 390 (349)</t>
  </si>
  <si>
    <t>1a (3 mois)</t>
  </si>
  <si>
    <t>Echelon 2 : 441 (376)</t>
  </si>
  <si>
    <t>1a (9 mois)</t>
  </si>
  <si>
    <t>Echelon 3 : 448 (432)</t>
  </si>
  <si>
    <t>Echelon 4 : 461 (445)</t>
  </si>
  <si>
    <t>Echelon 5 : 476 (458)</t>
  </si>
  <si>
    <t>Echelon 6 : 492 (467)</t>
  </si>
  <si>
    <t>Echelon 7 : 519 (495)</t>
  </si>
  <si>
    <t>Echelon 8 : 557 (531)</t>
  </si>
  <si>
    <t>Echelon 9 : 590 (567)</t>
  </si>
  <si>
    <t>Echelon 10 : 629 (612)</t>
  </si>
  <si>
    <t>Echelon 11 : 673 (658)</t>
  </si>
  <si>
    <t xml:space="preserve"> 4a (3a à 4,5a à 5a6m)</t>
  </si>
  <si>
    <t>4a (3a à 4a à 5 ans)</t>
  </si>
  <si>
    <t>2a (1 an)</t>
  </si>
  <si>
    <t>2a (2a à 2,5a à 2,5a)</t>
  </si>
  <si>
    <t>2,5 (2,5a à 3a à 3,5a)</t>
  </si>
  <si>
    <t>3a (2,5a à 3a à 3,5a)</t>
  </si>
  <si>
    <t>3,5 (2,5a à 4 a à 4,5a)</t>
  </si>
  <si>
    <t>Echelon 7 : 821 (783)</t>
  </si>
  <si>
    <t>Echelon 6 : 806 (741)</t>
  </si>
  <si>
    <t>Echelon 5 : 763 (695)</t>
  </si>
  <si>
    <t>Echelon 4 : 715 (642)</t>
  </si>
  <si>
    <t>Echelon 3 : 668 (601)</t>
  </si>
  <si>
    <t>Echelon 2 : 624 (560)</t>
  </si>
  <si>
    <t>Echelon 1 : 590 (495)</t>
  </si>
  <si>
    <t>2a (2 ans et 6 mois)</t>
  </si>
  <si>
    <t>Professeur agrégé de classe exceptionnelle</t>
  </si>
  <si>
    <t>Echelon 1 : 450 (379)</t>
  </si>
  <si>
    <t>Echelon 2 : 498 (436)</t>
  </si>
  <si>
    <t>Echelon 3 : 513 (489)</t>
  </si>
  <si>
    <t>Echelon 4 : 542 (526)</t>
  </si>
  <si>
    <t>Echelon 5 : 579 (561)</t>
  </si>
  <si>
    <t>Echelon 6 : 618 (593)</t>
  </si>
  <si>
    <t>2,5a (2,5a à 3a à 3,5a)</t>
  </si>
  <si>
    <t>Echelon 1 : 757 (658)</t>
  </si>
  <si>
    <t>3a (2 ans et 6 mois)</t>
  </si>
  <si>
    <t>Echelon 2 : 800 (696)</t>
  </si>
  <si>
    <t>Echelon 3 : 830 (734)</t>
  </si>
  <si>
    <t xml:space="preserve"> 2 ans et 6 mois</t>
  </si>
  <si>
    <t xml:space="preserve"> - 4 ans</t>
  </si>
  <si>
    <t xml:space="preserve">Echelon 4 : HEA 3 (972) </t>
  </si>
  <si>
    <t>Echelon 4 : HEA 2 (925)</t>
  </si>
  <si>
    <t>Echelon 4 : HEA 1 (890)</t>
  </si>
  <si>
    <t>2,2 ans</t>
  </si>
  <si>
    <t>Echelon 2 : HEA 1 (890)</t>
  </si>
  <si>
    <t>Echelon 2 : HEA 2 (925)</t>
  </si>
  <si>
    <t>Echelon 2 : HEA 3 (972)</t>
  </si>
  <si>
    <t>Echelon 3 : HEB 1 (972)</t>
  </si>
  <si>
    <t>Echelon 3 : HEB 2 (1013)</t>
  </si>
  <si>
    <t>Echelon 3 : HEB 3 (1067)</t>
  </si>
  <si>
    <t>Inspecteur des finances publiques</t>
  </si>
  <si>
    <t>Inspecteur stagiaire des finances publiques</t>
  </si>
  <si>
    <t>Echelon unique : 321</t>
  </si>
  <si>
    <r>
      <t xml:space="preserve">Echelon 4 : </t>
    </r>
    <r>
      <rPr>
        <sz val="11"/>
        <color theme="1"/>
        <rFont val="Calibri"/>
        <family val="2"/>
        <scheme val="minor"/>
      </rPr>
      <t>408</t>
    </r>
  </si>
  <si>
    <r>
      <t xml:space="preserve">Echelon 5 : </t>
    </r>
    <r>
      <rPr>
        <sz val="11"/>
        <color theme="1"/>
        <rFont val="Calibri"/>
        <family val="2"/>
        <scheme val="minor"/>
      </rPr>
      <t>431</t>
    </r>
  </si>
  <si>
    <t xml:space="preserve">2 ans </t>
  </si>
  <si>
    <t xml:space="preserve">  -</t>
  </si>
  <si>
    <t>Inspecteur principal des finances publiques</t>
  </si>
  <si>
    <t>Echelon 3  : 551</t>
  </si>
  <si>
    <t>Echelon 2 :  507</t>
  </si>
  <si>
    <t>Echelon 1 :  459</t>
  </si>
  <si>
    <t>Echelon 4 : 585</t>
  </si>
  <si>
    <t>Echelon 5 : 626</t>
  </si>
  <si>
    <t>Echelon 6 : 673</t>
  </si>
  <si>
    <t>Echelon 7 : 706</t>
  </si>
  <si>
    <t>Echelon 8 : 746</t>
  </si>
  <si>
    <t>Echelon 1 : 642</t>
  </si>
  <si>
    <t>Echelon 2 : 673</t>
  </si>
  <si>
    <t>Echelon 3 : 706</t>
  </si>
  <si>
    <t>Echelon 4 : 734</t>
  </si>
  <si>
    <t>Inspecteur divisionnaire des finances publiques de classe normale</t>
  </si>
  <si>
    <t>Inspecteur divisionnaire des finances publiques de classe exceptionnelle</t>
  </si>
  <si>
    <t>Echelon 1 : 706</t>
  </si>
  <si>
    <t>Echelon 2 : 746</t>
  </si>
  <si>
    <t>Echelon 3 : 798</t>
  </si>
  <si>
    <t>Administrateur des finances publiques adjoint</t>
  </si>
  <si>
    <t>Echelon 1 : 585</t>
  </si>
  <si>
    <t>Echelon 2 : 626</t>
  </si>
  <si>
    <t>Echelon 3 : 673</t>
  </si>
  <si>
    <t>Echelon 4 : 714</t>
  </si>
  <si>
    <t>Echelon 5 : 764</t>
  </si>
  <si>
    <t>Echelon 6 : 798</t>
  </si>
  <si>
    <t>Conseiller principal d'éducation</t>
  </si>
  <si>
    <t>Echelon 3 : 432</t>
  </si>
  <si>
    <t>Echelon 4 : 445</t>
  </si>
  <si>
    <t>3 mois</t>
  </si>
  <si>
    <t>9 mois</t>
  </si>
  <si>
    <t>Echelon 5 : 458</t>
  </si>
  <si>
    <t>2,5a à 3a à 3,5a</t>
  </si>
  <si>
    <t>Echelon 6 : 467</t>
  </si>
  <si>
    <t>Echelon 7 : 495</t>
  </si>
  <si>
    <t>Echelon 8 : 531</t>
  </si>
  <si>
    <t>Echelon 9 : 567</t>
  </si>
  <si>
    <t>Echelon 10 : 612</t>
  </si>
  <si>
    <t>2,5a à 4 a à 4,5a</t>
  </si>
  <si>
    <t>Conseiller principal d'éducation hors classe</t>
  </si>
  <si>
    <t>Echelon 1 : 495</t>
  </si>
  <si>
    <t>Echelon 2 : 560</t>
  </si>
  <si>
    <t>Echelon 3 : 601</t>
  </si>
  <si>
    <t>Echelon 4 : 642</t>
  </si>
  <si>
    <t>Echelon 5 : 695</t>
  </si>
  <si>
    <t>Echelon 6 : 741</t>
  </si>
  <si>
    <t>Echelon 7 : 783</t>
  </si>
  <si>
    <t>Personnel de direction de 2ème classe</t>
  </si>
  <si>
    <t>Echelon 1 : 395</t>
  </si>
  <si>
    <t>Echelon 2 : 420</t>
  </si>
  <si>
    <t xml:space="preserve">Echelon 3 : 448 </t>
  </si>
  <si>
    <t>Echelon 4 : 475</t>
  </si>
  <si>
    <t>Echelon 5 : 504</t>
  </si>
  <si>
    <t>Echelon 6 : 539</t>
  </si>
  <si>
    <t>Echelon 7 : 567</t>
  </si>
  <si>
    <t>Echelon 8 : 617</t>
  </si>
  <si>
    <t>Echelon 9 : 662</t>
  </si>
  <si>
    <t>Echelon 10 : 696</t>
  </si>
  <si>
    <t>Personnel de direction de 1ère classe</t>
  </si>
  <si>
    <t>Personnel de direction hors classe</t>
  </si>
  <si>
    <t>Echelon 1 : 400</t>
  </si>
  <si>
    <t>Echelon 2 : 436</t>
  </si>
  <si>
    <t>Echelon 3 : 478</t>
  </si>
  <si>
    <t>Echelon 4 : 518</t>
  </si>
  <si>
    <t>Echelon 5 : 554</t>
  </si>
  <si>
    <t>Echelon 6 : 593</t>
  </si>
  <si>
    <t>Echelon 1 : 890</t>
  </si>
  <si>
    <r>
      <t>4050</t>
    </r>
    <r>
      <rPr>
        <sz val="11"/>
        <color theme="1"/>
        <rFont val="Calibri"/>
        <family val="2"/>
      </rPr>
      <t>€</t>
    </r>
    <r>
      <rPr>
        <sz val="11"/>
        <color theme="1"/>
        <rFont val="Calibri"/>
        <family val="2"/>
        <scheme val="minor"/>
      </rPr>
      <t>-7000</t>
    </r>
    <r>
      <rPr>
        <sz val="11"/>
        <color theme="1"/>
        <rFont val="Calibri"/>
        <family val="2"/>
      </rPr>
      <t>€</t>
    </r>
  </si>
  <si>
    <r>
      <t>3450</t>
    </r>
    <r>
      <rPr>
        <sz val="11"/>
        <color theme="1"/>
        <rFont val="Calibri"/>
        <family val="2"/>
      </rPr>
      <t>€</t>
    </r>
    <r>
      <rPr>
        <sz val="11"/>
        <color theme="1"/>
        <rFont val="Calibri"/>
        <family val="2"/>
        <scheme val="minor"/>
      </rPr>
      <t>-5950</t>
    </r>
    <r>
      <rPr>
        <sz val="11"/>
        <color theme="1"/>
        <rFont val="Calibri"/>
        <family val="2"/>
      </rPr>
      <t>€</t>
    </r>
  </si>
  <si>
    <t>Part Indemnité de fonctions chefs EPLE</t>
  </si>
  <si>
    <t>Part Indemnité de fonctions chefs adjoints EPLE</t>
  </si>
  <si>
    <t>Part résultats de l'IFRR</t>
  </si>
  <si>
    <r>
      <t>≈2000</t>
    </r>
    <r>
      <rPr>
        <sz val="11"/>
        <color theme="1"/>
        <rFont val="Calibri"/>
        <family val="2"/>
      </rPr>
      <t>€</t>
    </r>
  </si>
  <si>
    <t>Lieutenant de police</t>
  </si>
  <si>
    <t>Capitaine de police</t>
  </si>
  <si>
    <t>Commandant de police</t>
  </si>
  <si>
    <t>Echelon 2 : 410</t>
  </si>
  <si>
    <t>Echelon 3 : 438</t>
  </si>
  <si>
    <t>Echelon 4 : 467</t>
  </si>
  <si>
    <t>Echelon 5 : 496</t>
  </si>
  <si>
    <t>Echelon 6 : 524</t>
  </si>
  <si>
    <t>Echelon 7 : 555</t>
  </si>
  <si>
    <t>Echelon 8 : 581</t>
  </si>
  <si>
    <t>Echelon 1 : 527</t>
  </si>
  <si>
    <t>Echelon 2 : 557</t>
  </si>
  <si>
    <t>Echelon 3 : 585</t>
  </si>
  <si>
    <t>Echelon 4 : 619</t>
  </si>
  <si>
    <t>Echelon 5 : 658</t>
  </si>
  <si>
    <t>Echelon Exceptionnel : 680</t>
  </si>
  <si>
    <t>Commandant de police emploi fonctionnel</t>
  </si>
  <si>
    <t>Echelon 1 : 734</t>
  </si>
  <si>
    <t>Echelon 2 : 783</t>
  </si>
  <si>
    <t>Echelon 1 : 589</t>
  </si>
  <si>
    <t>Echelon 2 : 619</t>
  </si>
  <si>
    <t>Echelon 3 : 658</t>
  </si>
  <si>
    <t>Echelon 4 : 696</t>
  </si>
  <si>
    <t>Echelon 5 : 734</t>
  </si>
  <si>
    <t>Echelon élève : 314</t>
  </si>
  <si>
    <t>Echelon stagiaire : 334</t>
  </si>
  <si>
    <t>Prime de commandement</t>
  </si>
  <si>
    <r>
      <t>350</t>
    </r>
    <r>
      <rPr>
        <sz val="11"/>
        <color theme="1"/>
        <rFont val="Calibri"/>
        <family val="2"/>
      </rPr>
      <t>€/mois</t>
    </r>
  </si>
  <si>
    <r>
      <t>85,74</t>
    </r>
    <r>
      <rPr>
        <sz val="11"/>
        <color theme="1"/>
        <rFont val="Calibri"/>
        <family val="2"/>
      </rPr>
      <t>€/mois</t>
    </r>
  </si>
  <si>
    <t>Sujétion spéciale police</t>
  </si>
  <si>
    <r>
      <t>1014,11</t>
    </r>
    <r>
      <rPr>
        <sz val="11"/>
        <color theme="1"/>
        <rFont val="Calibri"/>
        <family val="2"/>
      </rPr>
      <t>€</t>
    </r>
    <r>
      <rPr>
        <sz val="11"/>
        <color theme="1"/>
        <rFont val="Calibri"/>
        <family val="2"/>
        <scheme val="minor"/>
      </rPr>
      <t>/mois</t>
    </r>
  </si>
  <si>
    <t>Prime fidélisation secteur difficile</t>
  </si>
  <si>
    <r>
      <t>493,93</t>
    </r>
    <r>
      <rPr>
        <sz val="11"/>
        <color theme="1"/>
        <rFont val="Calibri"/>
        <family val="2"/>
      </rPr>
      <t>€/an</t>
    </r>
  </si>
  <si>
    <t>Indemnité de sujétions excep.</t>
  </si>
  <si>
    <t>Prime collective de résultats</t>
  </si>
  <si>
    <r>
      <t>1388,65</t>
    </r>
    <r>
      <rPr>
        <sz val="11"/>
        <color theme="1"/>
        <rFont val="Calibri"/>
        <family val="2"/>
      </rPr>
      <t>€/an</t>
    </r>
  </si>
  <si>
    <r>
      <t>294,72</t>
    </r>
    <r>
      <rPr>
        <sz val="11"/>
        <color theme="1"/>
        <rFont val="Calibri"/>
        <family val="2"/>
      </rPr>
      <t>€/an</t>
    </r>
  </si>
  <si>
    <t>Total primes</t>
  </si>
  <si>
    <r>
      <t>1129,81</t>
    </r>
    <r>
      <rPr>
        <sz val="11"/>
        <color theme="1"/>
        <rFont val="Calibri"/>
        <family val="2"/>
      </rPr>
      <t>€</t>
    </r>
    <r>
      <rPr>
        <sz val="11"/>
        <color theme="1"/>
        <rFont val="Calibri"/>
        <family val="2"/>
        <scheme val="minor"/>
      </rPr>
      <t>/mois</t>
    </r>
  </si>
  <si>
    <t>Commissaire de police</t>
  </si>
  <si>
    <t>Echelon élève : 356</t>
  </si>
  <si>
    <t>Echelon stagiaire : 381</t>
  </si>
  <si>
    <t>Echelon spécial : 821</t>
  </si>
  <si>
    <t>Commissaire divisionnaire</t>
  </si>
  <si>
    <t>10 mois</t>
  </si>
  <si>
    <t>Commissaire général</t>
  </si>
  <si>
    <t>Echelon spécial : HED1 (1164)</t>
  </si>
  <si>
    <t>Echelon spécial : HED2 (1217)</t>
  </si>
  <si>
    <t>Echelon spécial : HED3 (1270)</t>
  </si>
  <si>
    <t xml:space="preserve"> 3 ans</t>
  </si>
  <si>
    <t>IRPP</t>
  </si>
  <si>
    <t>Déduction  forfaitaire 10%</t>
  </si>
  <si>
    <t>Salaires, pensions, rentes nets</t>
  </si>
  <si>
    <t>Base imposable année</t>
  </si>
  <si>
    <t>TIB</t>
  </si>
  <si>
    <t>Retenue PC</t>
  </si>
  <si>
    <t>NBI</t>
  </si>
  <si>
    <t>IR</t>
  </si>
  <si>
    <t>Navigo</t>
  </si>
  <si>
    <t>IFSE</t>
  </si>
  <si>
    <t>CIA</t>
  </si>
  <si>
    <t>CSG non déductible</t>
  </si>
  <si>
    <t>CSG déductible</t>
  </si>
  <si>
    <t>CRDS</t>
  </si>
  <si>
    <t>RAFP</t>
  </si>
  <si>
    <t>1% Solidarité</t>
  </si>
  <si>
    <t>Total à Payer</t>
  </si>
  <si>
    <t>Total à déduire</t>
  </si>
  <si>
    <t>Net à payer</t>
  </si>
  <si>
    <t>Base imposable mois</t>
  </si>
  <si>
    <t xml:space="preserve">Charges déductibles du revenu global </t>
  </si>
  <si>
    <t>Indemnité de congés non pris 2016</t>
  </si>
  <si>
    <t>T3</t>
  </si>
  <si>
    <r>
      <t>&lt; 9700</t>
    </r>
    <r>
      <rPr>
        <sz val="11"/>
        <color theme="1"/>
        <rFont val="Calibri"/>
        <family val="2"/>
      </rPr>
      <t>€</t>
    </r>
  </si>
  <si>
    <r>
      <t>9700</t>
    </r>
    <r>
      <rPr>
        <sz val="11"/>
        <color theme="1"/>
        <rFont val="Calibri"/>
        <family val="2"/>
      </rPr>
      <t>€ - 26791€</t>
    </r>
  </si>
  <si>
    <t>Fraction revenu imposable</t>
  </si>
  <si>
    <t>Taux</t>
  </si>
  <si>
    <r>
      <t>26791</t>
    </r>
    <r>
      <rPr>
        <sz val="11"/>
        <color theme="1"/>
        <rFont val="Calibri"/>
        <family val="2"/>
      </rPr>
      <t>€ - 71826€</t>
    </r>
  </si>
  <si>
    <t>Tranche 1</t>
  </si>
  <si>
    <t>Tranche 2</t>
  </si>
  <si>
    <t>Tranche 3</t>
  </si>
  <si>
    <t>Tranche 4</t>
  </si>
  <si>
    <t>Tranche 5</t>
  </si>
  <si>
    <r>
      <t>71826</t>
    </r>
    <r>
      <rPr>
        <sz val="11"/>
        <color theme="1"/>
        <rFont val="Calibri"/>
        <family val="2"/>
      </rPr>
      <t>€ - 152108€</t>
    </r>
  </si>
  <si>
    <r>
      <t>&gt; 152108</t>
    </r>
    <r>
      <rPr>
        <sz val="11"/>
        <color theme="1"/>
        <rFont val="Calibri"/>
        <family val="2"/>
      </rPr>
      <t>€</t>
    </r>
  </si>
  <si>
    <t>Taux d'imposition</t>
  </si>
  <si>
    <t>Nombre de parts</t>
  </si>
  <si>
    <t>Revenu brut global</t>
  </si>
  <si>
    <t>Revenu net imposable (=RFR)</t>
  </si>
  <si>
    <t>Total charges</t>
  </si>
  <si>
    <t>Reliquat mensuel</t>
  </si>
  <si>
    <t xml:space="preserve">ANNEE 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</si>
  <si>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</si>
  <si>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</si>
  <si>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</si>
  <si>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</si>
  <si>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</si>
  <si>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</si>
  <si>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</si>
  <si>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</si>
  <si>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</si>
  <si>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</si>
  <si>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</si>
  <si>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</si>
  <si>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(RFR*14%)-(1358*1,5)</t>
  </si>
  <si>
    <t>(RFR*30%)-(5644,56*1,5)</t>
  </si>
  <si>
    <t>(RFR*41%)-(13545,42*1,5)</t>
  </si>
  <si>
    <t>(RFR*45%)-(19629,74*1,5)</t>
  </si>
  <si>
    <t>Indice (1/02/2017)</t>
  </si>
  <si>
    <t>Retenue PC NBI</t>
  </si>
  <si>
    <t>Retenue PC ISSP</t>
  </si>
  <si>
    <t>TIB NBI</t>
  </si>
  <si>
    <t>SFT</t>
  </si>
  <si>
    <t>ISSP</t>
  </si>
  <si>
    <t>Indemnité de sujétion spéciale PN</t>
  </si>
  <si>
    <t>IRP Part Fonctions</t>
  </si>
  <si>
    <t>Administrateur CESE</t>
  </si>
  <si>
    <t>Administrateur Hors Classe CESE</t>
  </si>
  <si>
    <t>Echelon Spécial : HEBb1 (1058)</t>
  </si>
  <si>
    <t>Echelon Spécial : HEBb2 (1086)</t>
  </si>
  <si>
    <t>Echelon Spécial : HEBb3 (1115)</t>
  </si>
  <si>
    <t>Echelon 1 : 434-444 (349)</t>
  </si>
  <si>
    <t>Administrateur adjoint 2ème classe CESE</t>
  </si>
  <si>
    <t>Administrateur adjoint 1ère classe CESE</t>
  </si>
  <si>
    <t>-</t>
  </si>
  <si>
    <t>Echelon 4 : 783 (8 ans)</t>
  </si>
  <si>
    <t xml:space="preserve">Echelon 8 :   </t>
  </si>
  <si>
    <t xml:space="preserve">Echelon 2 :   </t>
  </si>
  <si>
    <t xml:space="preserve">Echelon 3 :   </t>
  </si>
  <si>
    <t xml:space="preserve">Echelon 1 :   </t>
  </si>
  <si>
    <t xml:space="preserve">Echelon 4 :   </t>
  </si>
  <si>
    <t xml:space="preserve">Echelon 5 :   </t>
  </si>
  <si>
    <t xml:space="preserve">Echelon 6 :   </t>
  </si>
  <si>
    <t xml:space="preserve">Echelon 7 :   </t>
  </si>
  <si>
    <t>Chef de mission CESE (5-10 ans)</t>
  </si>
  <si>
    <t>Valeur indice 100</t>
  </si>
  <si>
    <t>Point d'indice</t>
  </si>
  <si>
    <t>% hausse</t>
  </si>
  <si>
    <t>Fidélisation PN secteur difficile</t>
  </si>
  <si>
    <t>Commandant de police échelon  5</t>
  </si>
  <si>
    <t>Indemnité comp. suj. spécif.</t>
  </si>
  <si>
    <t>Intériale</t>
  </si>
  <si>
    <t>Orphelinat mutualiste</t>
  </si>
  <si>
    <t>Indemnité travail dominical (1/4mois)</t>
  </si>
  <si>
    <t>Indemnité exceptionnelle/solde</t>
  </si>
  <si>
    <t>Majoration travail de nuit (1/4 mois)</t>
  </si>
  <si>
    <t>Indemnité de commandement</t>
  </si>
  <si>
    <t>Echelon 3 : HEA 1 (881)</t>
  </si>
  <si>
    <t>Echelon 3 : HEA 2 (916)</t>
  </si>
  <si>
    <t>Echelon 3 : HEA 3 (963)</t>
  </si>
  <si>
    <t>Echelon 5 : HEBb1 (1058)</t>
  </si>
  <si>
    <t>Echelon 5 : HEBb2 (1086)</t>
  </si>
  <si>
    <t>Echelon 5 : HEBb3 (1115)</t>
  </si>
  <si>
    <t>Echelon 6 : HEC 1 (1115)</t>
  </si>
  <si>
    <t>Echelon 6 : HEC 2 (1139)</t>
  </si>
  <si>
    <t>Echelon 6 : HEC 3 (1164)</t>
  </si>
  <si>
    <t>Directeur de projet du CESE</t>
  </si>
  <si>
    <t>Chef de service du CESE Groupe I</t>
  </si>
  <si>
    <t>Chef de service du CESE Groupe II</t>
  </si>
  <si>
    <t>Echelon 1 : 783 (8 ans)</t>
  </si>
  <si>
    <t>Positionnement 2013</t>
  </si>
  <si>
    <t>Primes 2016</t>
  </si>
  <si>
    <t>Primes 2015</t>
  </si>
  <si>
    <t>Primes 2014</t>
  </si>
  <si>
    <t>minimum</t>
  </si>
  <si>
    <t>Primes 2017</t>
  </si>
  <si>
    <t>CA</t>
  </si>
  <si>
    <t>RTT</t>
  </si>
  <si>
    <t>CMO</t>
  </si>
  <si>
    <t>Jours</t>
  </si>
  <si>
    <t>Détail dates de congés pris 2018</t>
  </si>
  <si>
    <t>JdF</t>
  </si>
  <si>
    <t>TOTAL</t>
  </si>
  <si>
    <t>Date pose</t>
  </si>
  <si>
    <t>CMO pris</t>
  </si>
  <si>
    <t>1/05-31/10</t>
  </si>
  <si>
    <t>Périodes</t>
  </si>
  <si>
    <t xml:space="preserve">Droits </t>
  </si>
  <si>
    <t>Pris</t>
  </si>
  <si>
    <t>Reste</t>
  </si>
  <si>
    <t>Carence</t>
  </si>
  <si>
    <t>Rétention</t>
  </si>
  <si>
    <t>Fractionnable entre le 1/01-30/04  et le 1/11-31/12</t>
  </si>
  <si>
    <t>Mercredi 31 janvier 2016</t>
  </si>
  <si>
    <t>Lundi 19 au vendredi 23 février 2016</t>
  </si>
  <si>
    <t>Vendredi 20 avril 2016</t>
  </si>
  <si>
    <t>Lundi 24 décembre 2016</t>
  </si>
  <si>
    <t>Mercredi 26 au vendredi 28 décembre 2016</t>
  </si>
  <si>
    <t xml:space="preserve">Lundi 30 juillet au 3 août 2016 </t>
  </si>
  <si>
    <t>Lundi 22 au mercredi 24 janvier 2016</t>
  </si>
  <si>
    <t>Jeudi 18 janvier 2016 après-midi</t>
  </si>
  <si>
    <t>Lundi 30 avril 2016 (obligatoire)</t>
  </si>
  <si>
    <t>Vendredi 2 novembre 2016 (obligatoire)</t>
  </si>
  <si>
    <t>Lundi 24 décembre 2016 (obligatoire)</t>
  </si>
  <si>
    <t>Lundi 31 décembre 2016 (obligatoire)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</si>
</sst>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8" formatCode="#,##0.00\ &quot;€&quot;;[Red]\-#,##0.00\ &quot;€&quot;"/>
    <numFmt numFmtId="164" formatCode="#,##0.00\ &quot;€&quot;"/>
    <numFmt numFmtId="165" formatCode="#,##0\ &quot;€&quot;"/>
    <numFmt numFmtId="166" formatCode="#,##0.000000\ &quot;€&quot;"/>
  </numFmts>
  <fonts count="16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10"/>
      <color theme="1"/>
      <name val="Calibri"/>
      <family val="2"/>
      <scheme val="minor"/>
    </font>
    <font>
      <strike/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indexed="81"/>
      <name val="Tahoma"/>
      <family val="2"/>
    </font>
    <font>
      <sz val="9"/>
      <color theme="1"/>
      <name val="Calibri"/>
      <family val="2"/>
      <scheme val="minor"/>
    </font>
    <font>
      <b/>
      <sz val="14"/>
      <name val="Calibri"/>
      <family val="2"/>
      <scheme val="minor"/>
    </font>
    <font>
      <sz val="9"/>
      <color theme="1"/>
      <name val="Arial Narrow"/>
      <family val="2"/>
    </font>
    <font>
      <sz val="8"/>
      <color theme="1"/>
      <name val="Calibri"/>
      <family val="2"/>
      <scheme val="minor"/>
    </font>
    <font>
      <sz val="9"/>
      <color theme="1"/>
      <name val="Arial"/>
      <family val="2"/>
    </font>
    <font>
      <sz val="14"/>
      <color theme="1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CCC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E389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99CC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rgb="FFDDDDDD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9" tint="0.39997558519241921"/>
        <bgColor indexed="64"/>
      </patternFill>
    </fill>
  </fills>
  <borders count="118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/>
      <bottom style="thick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auto="1"/>
      </right>
      <top/>
      <bottom/>
      <diagonal/>
    </border>
    <border>
      <left/>
      <right style="medium">
        <color auto="1"/>
      </right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medium">
        <color auto="1"/>
      </right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/>
      <top style="thick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 style="thick">
        <color auto="1"/>
      </top>
      <bottom style="thin">
        <color auto="1"/>
      </bottom>
      <diagonal/>
    </border>
    <border>
      <left/>
      <right style="medium">
        <color auto="1"/>
      </right>
      <top style="thick">
        <color auto="1"/>
      </top>
      <bottom style="thin">
        <color auto="1"/>
      </bottom>
      <diagonal/>
    </border>
    <border>
      <left style="medium">
        <color auto="1"/>
      </left>
      <right/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 style="thick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/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double">
        <color auto="1"/>
      </bottom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ck">
        <color auto="1"/>
      </left>
      <right/>
      <top style="thick">
        <color auto="1"/>
      </top>
      <bottom style="thin">
        <color auto="1"/>
      </bottom>
      <diagonal/>
    </border>
    <border>
      <left style="thick">
        <color auto="1"/>
      </left>
      <right/>
      <top/>
      <bottom/>
      <diagonal/>
    </border>
    <border>
      <left style="thick">
        <color auto="1"/>
      </left>
      <right/>
      <top style="medium">
        <color auto="1"/>
      </top>
      <bottom style="thin">
        <color auto="1"/>
      </bottom>
      <diagonal/>
    </border>
    <border>
      <left style="thick">
        <color auto="1"/>
      </left>
      <right/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thick">
        <color auto="1"/>
      </top>
      <bottom style="thin">
        <color auto="1"/>
      </bottom>
      <diagonal/>
    </border>
    <border>
      <left/>
      <right/>
      <top/>
      <bottom style="medium">
        <color auto="1"/>
      </bottom>
      <diagonal/>
    </border>
    <border>
      <left style="thick">
        <color auto="1"/>
      </left>
      <right/>
      <top/>
      <bottom style="thin">
        <color auto="1"/>
      </bottom>
      <diagonal/>
    </border>
    <border>
      <left style="thick">
        <color auto="1"/>
      </left>
      <right style="thick">
        <color auto="1"/>
      </right>
      <top/>
      <bottom/>
      <diagonal/>
    </border>
    <border>
      <left style="thick">
        <color auto="1"/>
      </left>
      <right/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medium">
        <color auto="1"/>
      </bottom>
      <diagonal/>
    </border>
    <border>
      <left style="thick">
        <color auto="1"/>
      </left>
      <right/>
      <top style="thick">
        <color auto="1"/>
      </top>
      <bottom style="medium">
        <color auto="1"/>
      </bottom>
      <diagonal/>
    </border>
    <border>
      <left/>
      <right style="thick">
        <color auto="1"/>
      </right>
      <top style="thick">
        <color auto="1"/>
      </top>
      <bottom style="thin">
        <color auto="1"/>
      </bottom>
      <diagonal/>
    </border>
    <border>
      <left/>
      <right style="thick">
        <color auto="1"/>
      </right>
      <top style="medium">
        <color auto="1"/>
      </top>
      <bottom style="thin">
        <color auto="1"/>
      </bottom>
      <diagonal/>
    </border>
    <border>
      <left/>
      <right style="thick">
        <color auto="1"/>
      </right>
      <top style="thin">
        <color auto="1"/>
      </top>
      <bottom/>
      <diagonal/>
    </border>
    <border>
      <left style="thick">
        <color auto="1"/>
      </left>
      <right style="thick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 style="thick">
        <color auto="1"/>
      </right>
      <top/>
      <bottom style="medium">
        <color auto="1"/>
      </bottom>
      <diagonal/>
    </border>
    <border>
      <left/>
      <right/>
      <top style="thick">
        <color auto="1"/>
      </top>
      <bottom style="medium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medium">
        <color auto="1"/>
      </bottom>
      <diagonal/>
    </border>
    <border>
      <left style="thin">
        <color auto="1"/>
      </left>
      <right style="thick">
        <color auto="1"/>
      </right>
      <top/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ck">
        <color auto="1"/>
      </top>
      <bottom style="medium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/>
      <diagonal/>
    </border>
    <border>
      <left style="thick">
        <color auto="1"/>
      </left>
      <right style="medium">
        <color auto="1"/>
      </right>
      <top/>
      <bottom/>
      <diagonal/>
    </border>
    <border>
      <left style="thick">
        <color auto="1"/>
      </left>
      <right style="medium">
        <color auto="1"/>
      </right>
      <top style="thin">
        <color auto="1"/>
      </top>
      <bottom/>
      <diagonal/>
    </border>
    <border>
      <left style="thick">
        <color auto="1"/>
      </left>
      <right style="medium">
        <color auto="1"/>
      </right>
      <top/>
      <bottom style="thick">
        <color auto="1"/>
      </bottom>
      <diagonal/>
    </border>
    <border>
      <left/>
      <right style="thin">
        <color auto="1"/>
      </right>
      <top style="thick">
        <color auto="1"/>
      </top>
      <bottom style="medium">
        <color auto="1"/>
      </bottom>
      <diagonal/>
    </border>
    <border>
      <left style="thin">
        <color auto="1"/>
      </left>
      <right style="thick">
        <color auto="1"/>
      </right>
      <top style="medium">
        <color auto="1"/>
      </top>
      <bottom style="thick">
        <color auto="1"/>
      </bottom>
      <diagonal/>
    </border>
    <border diagonalUp="1">
      <left/>
      <right/>
      <top/>
      <bottom/>
      <diagonal style="thin">
        <color auto="1"/>
      </diagonal>
    </border>
    <border>
      <left style="thin">
        <color auto="1"/>
      </left>
      <right/>
      <top style="medium">
        <color auto="1"/>
      </top>
      <bottom style="thick">
        <color auto="1"/>
      </bottom>
      <diagonal/>
    </border>
    <border>
      <left/>
      <right/>
      <top style="medium">
        <color auto="1"/>
      </top>
      <bottom style="thick">
        <color auto="1"/>
      </bottom>
      <diagonal/>
    </border>
    <border>
      <left/>
      <right style="thin">
        <color auto="1"/>
      </right>
      <top style="medium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/>
      <top style="thin">
        <color auto="1"/>
      </top>
      <bottom style="thick">
        <color auto="1"/>
      </bottom>
      <diagonal/>
    </border>
    <border>
      <left/>
      <right/>
      <top style="thin">
        <color auto="1"/>
      </top>
      <bottom style="thick">
        <color auto="1"/>
      </bottom>
      <diagonal/>
    </border>
    <border>
      <left/>
      <right style="thin">
        <color auto="1"/>
      </right>
      <top style="thin">
        <color auto="1"/>
      </top>
      <bottom style="thick">
        <color auto="1"/>
      </bottom>
      <diagonal/>
    </border>
    <border>
      <left style="medium">
        <color auto="1"/>
      </left>
      <right style="thin">
        <color auto="1"/>
      </right>
      <top style="thick">
        <color auto="1"/>
      </top>
      <bottom style="medium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medium">
        <color auto="1"/>
      </bottom>
      <diagonal/>
    </border>
    <border>
      <left style="thick">
        <color auto="1"/>
      </left>
      <right/>
      <top style="thin">
        <color auto="1"/>
      </top>
      <bottom style="thick">
        <color auto="1"/>
      </bottom>
      <diagonal/>
    </border>
    <border>
      <left/>
      <right/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ck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ck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ck">
        <color auto="1"/>
      </left>
      <right style="medium">
        <color auto="1"/>
      </right>
      <top style="thick">
        <color auto="1"/>
      </top>
      <bottom style="thick">
        <color auto="1"/>
      </bottom>
      <diagonal/>
    </border>
    <border diagonalUp="1" diagonalDown="1">
      <left style="medium">
        <color auto="1"/>
      </left>
      <right style="thin">
        <color auto="1"/>
      </right>
      <top style="thick">
        <color auto="1"/>
      </top>
      <bottom style="thick">
        <color auto="1"/>
      </bottom>
      <diagonal style="thin">
        <color auto="1"/>
      </diagonal>
    </border>
    <border diagonalUp="1" diagonalDown="1">
      <left style="thin">
        <color auto="1"/>
      </left>
      <right/>
      <top style="thick">
        <color auto="1"/>
      </top>
      <bottom style="thick">
        <color auto="1"/>
      </bottom>
      <diagonal style="thin">
        <color auto="1"/>
      </diagonal>
    </border>
    <border diagonalUp="1" diagonalDown="1">
      <left/>
      <right/>
      <top style="thick">
        <color auto="1"/>
      </top>
      <bottom style="thick">
        <color auto="1"/>
      </bottom>
      <diagonal style="thin">
        <color auto="1"/>
      </diagonal>
    </border>
    <border diagonalUp="1" diagonalDown="1">
      <left/>
      <right style="thin">
        <color auto="1"/>
      </right>
      <top style="thick">
        <color auto="1"/>
      </top>
      <bottom style="thick">
        <color auto="1"/>
      </bottom>
      <diagonal style="thin">
        <color auto="1"/>
      </diagonal>
    </border>
    <border diagonalUp="1" diagonalDown="1">
      <left style="thin">
        <color auto="1"/>
      </left>
      <right style="thick">
        <color auto="1"/>
      </right>
      <top style="thick">
        <color auto="1"/>
      </top>
      <bottom style="thick">
        <color auto="1"/>
      </bottom>
      <diagonal style="thin">
        <color auto="1"/>
      </diagonal>
    </border>
  </borders>
  <cellStyleXfs count="1">
    <xf numFmtId="0" fontId="0" fillId="0" borderId="0"/>
  </cellStyleXfs>
  <cellXfs count="305">
    <xf numFmtId="0" fontId="0" fillId="0" borderId="0" xfId="0"/>
    <xf numFmtId="164" fontId="0" fillId="0" borderId="3" xfId="0" applyNumberFormat="1" applyBorder="1"/>
    <xf numFmtId="164" fontId="0" fillId="0" borderId="4" xfId="0" applyNumberFormat="1" applyBorder="1"/>
    <xf numFmtId="164" fontId="0" fillId="0" borderId="5" xfId="0" applyNumberFormat="1" applyBorder="1"/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0" fillId="0" borderId="0" xfId="0" applyBorder="1"/>
    <xf numFmtId="164" fontId="0" fillId="0" borderId="0" xfId="0" applyNumberFormat="1" applyBorder="1"/>
    <xf numFmtId="0" fontId="0" fillId="0" borderId="14" xfId="0" applyBorder="1"/>
    <xf numFmtId="0" fontId="0" fillId="0" borderId="16" xfId="0" applyBorder="1"/>
    <xf numFmtId="0" fontId="0" fillId="0" borderId="14" xfId="0" applyBorder="1" applyAlignment="1">
      <alignment horizontal="center"/>
    </xf>
    <xf numFmtId="0" fontId="0" fillId="0" borderId="20" xfId="0" applyBorder="1"/>
    <xf numFmtId="0" fontId="0" fillId="0" borderId="21" xfId="0" applyBorder="1"/>
    <xf numFmtId="0" fontId="0" fillId="0" borderId="0" xfId="0" applyBorder="1" applyAlignment="1">
      <alignment horizontal="center"/>
    </xf>
    <xf numFmtId="0" fontId="0" fillId="0" borderId="21" xfId="0" applyFill="1" applyBorder="1"/>
    <xf numFmtId="164" fontId="0" fillId="3" borderId="7" xfId="0" applyNumberFormat="1" applyFill="1" applyBorder="1"/>
    <xf numFmtId="0" fontId="0" fillId="0" borderId="15" xfId="0" applyBorder="1" applyAlignment="1">
      <alignment horizontal="center"/>
    </xf>
    <xf numFmtId="0" fontId="0" fillId="0" borderId="0" xfId="0" applyFill="1" applyBorder="1"/>
    <xf numFmtId="0" fontId="0" fillId="0" borderId="17" xfId="0" applyBorder="1" applyAlignment="1">
      <alignment horizontal="center"/>
    </xf>
    <xf numFmtId="0" fontId="0" fillId="0" borderId="24" xfId="0" applyFill="1" applyBorder="1"/>
    <xf numFmtId="0" fontId="0" fillId="0" borderId="14" xfId="0" applyFill="1" applyBorder="1" applyAlignment="1">
      <alignment horizontal="center"/>
    </xf>
    <xf numFmtId="0" fontId="0" fillId="0" borderId="25" xfId="0" applyFill="1" applyBorder="1"/>
    <xf numFmtId="0" fontId="0" fillId="0" borderId="26" xfId="0" applyFill="1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25" xfId="0" applyBorder="1"/>
    <xf numFmtId="0" fontId="0" fillId="0" borderId="26" xfId="0" applyBorder="1"/>
    <xf numFmtId="0" fontId="0" fillId="0" borderId="14" xfId="0" applyFont="1" applyFill="1" applyBorder="1" applyAlignment="1">
      <alignment horizontal="center"/>
    </xf>
    <xf numFmtId="0" fontId="5" fillId="0" borderId="14" xfId="0" applyFont="1" applyBorder="1" applyAlignment="1">
      <alignment horizontal="center"/>
    </xf>
    <xf numFmtId="0" fontId="0" fillId="0" borderId="14" xfId="0" applyFont="1" applyBorder="1" applyAlignment="1">
      <alignment horizontal="center"/>
    </xf>
    <xf numFmtId="0" fontId="0" fillId="5" borderId="21" xfId="0" applyFill="1" applyBorder="1"/>
    <xf numFmtId="0" fontId="0" fillId="2" borderId="21" xfId="0" applyFill="1" applyBorder="1"/>
    <xf numFmtId="0" fontId="0" fillId="0" borderId="0" xfId="0" applyFill="1" applyBorder="1" applyAlignment="1">
      <alignment horizontal="center"/>
    </xf>
    <xf numFmtId="0" fontId="0" fillId="0" borderId="15" xfId="0" applyFill="1" applyBorder="1" applyAlignment="1">
      <alignment horizontal="center"/>
    </xf>
    <xf numFmtId="0" fontId="0" fillId="0" borderId="12" xfId="0" applyBorder="1"/>
    <xf numFmtId="0" fontId="0" fillId="7" borderId="34" xfId="0" applyFill="1" applyBorder="1"/>
    <xf numFmtId="0" fontId="0" fillId="0" borderId="35" xfId="0" applyBorder="1"/>
    <xf numFmtId="164" fontId="0" fillId="3" borderId="40" xfId="0" applyNumberFormat="1" applyFill="1" applyBorder="1"/>
    <xf numFmtId="164" fontId="0" fillId="3" borderId="39" xfId="0" applyNumberFormat="1" applyFill="1" applyBorder="1"/>
    <xf numFmtId="164" fontId="1" fillId="3" borderId="40" xfId="0" applyNumberFormat="1" applyFont="1" applyFill="1" applyBorder="1"/>
    <xf numFmtId="164" fontId="0" fillId="0" borderId="6" xfId="0" applyNumberFormat="1" applyBorder="1"/>
    <xf numFmtId="164" fontId="0" fillId="0" borderId="0" xfId="0" applyNumberFormat="1"/>
    <xf numFmtId="164" fontId="0" fillId="4" borderId="39" xfId="0" applyNumberFormat="1" applyFill="1" applyBorder="1"/>
    <xf numFmtId="164" fontId="0" fillId="4" borderId="41" xfId="0" applyNumberFormat="1" applyFill="1" applyBorder="1"/>
    <xf numFmtId="0" fontId="0" fillId="0" borderId="17" xfId="0" applyFill="1" applyBorder="1" applyAlignment="1">
      <alignment horizontal="center"/>
    </xf>
    <xf numFmtId="0" fontId="0" fillId="7" borderId="9" xfId="0" applyFill="1" applyBorder="1"/>
    <xf numFmtId="164" fontId="2" fillId="2" borderId="39" xfId="0" applyNumberFormat="1" applyFont="1" applyFill="1" applyBorder="1"/>
    <xf numFmtId="0" fontId="0" fillId="0" borderId="43" xfId="0" applyBorder="1"/>
    <xf numFmtId="0" fontId="0" fillId="0" borderId="47" xfId="0" applyBorder="1"/>
    <xf numFmtId="0" fontId="0" fillId="2" borderId="47" xfId="0" applyFill="1" applyBorder="1"/>
    <xf numFmtId="0" fontId="0" fillId="2" borderId="0" xfId="0" applyFill="1" applyBorder="1"/>
    <xf numFmtId="0" fontId="0" fillId="0" borderId="47" xfId="0" applyFill="1" applyBorder="1"/>
    <xf numFmtId="0" fontId="0" fillId="0" borderId="49" xfId="0" applyBorder="1"/>
    <xf numFmtId="0" fontId="0" fillId="0" borderId="20" xfId="0" applyFill="1" applyBorder="1"/>
    <xf numFmtId="0" fontId="0" fillId="0" borderId="24" xfId="0" applyBorder="1"/>
    <xf numFmtId="164" fontId="0" fillId="0" borderId="0" xfId="0" applyNumberFormat="1" applyFill="1" applyBorder="1"/>
    <xf numFmtId="0" fontId="2" fillId="0" borderId="50" xfId="0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51" xfId="0" applyBorder="1"/>
    <xf numFmtId="0" fontId="0" fillId="0" borderId="52" xfId="0" applyBorder="1"/>
    <xf numFmtId="0" fontId="0" fillId="0" borderId="2" xfId="0" applyBorder="1" applyAlignment="1">
      <alignment horizontal="center"/>
    </xf>
    <xf numFmtId="0" fontId="0" fillId="0" borderId="2" xfId="0" applyBorder="1"/>
    <xf numFmtId="164" fontId="0" fillId="0" borderId="3" xfId="0" applyNumberFormat="1" applyFill="1" applyBorder="1"/>
    <xf numFmtId="164" fontId="0" fillId="0" borderId="4" xfId="0" applyNumberFormat="1" applyFill="1" applyBorder="1"/>
    <xf numFmtId="164" fontId="0" fillId="0" borderId="5" xfId="0" applyNumberFormat="1" applyFill="1" applyBorder="1"/>
    <xf numFmtId="164" fontId="0" fillId="0" borderId="6" xfId="0" applyNumberFormat="1" applyFill="1" applyBorder="1"/>
    <xf numFmtId="10" fontId="0" fillId="0" borderId="0" xfId="0" applyNumberFormat="1" applyBorder="1"/>
    <xf numFmtId="164" fontId="0" fillId="3" borderId="4" xfId="0" applyNumberFormat="1" applyFill="1" applyBorder="1"/>
    <xf numFmtId="0" fontId="0" fillId="0" borderId="16" xfId="0" applyBorder="1" applyAlignment="1">
      <alignment horizontal="center"/>
    </xf>
    <xf numFmtId="0" fontId="0" fillId="2" borderId="35" xfId="0" applyFill="1" applyBorder="1"/>
    <xf numFmtId="0" fontId="0" fillId="0" borderId="35" xfId="0" applyFill="1" applyBorder="1"/>
    <xf numFmtId="0" fontId="0" fillId="0" borderId="33" xfId="0" applyFill="1" applyBorder="1"/>
    <xf numFmtId="0" fontId="0" fillId="9" borderId="21" xfId="0" applyFill="1" applyBorder="1"/>
    <xf numFmtId="0" fontId="0" fillId="0" borderId="33" xfId="0" applyBorder="1"/>
    <xf numFmtId="0" fontId="5" fillId="0" borderId="21" xfId="0" applyFont="1" applyBorder="1"/>
    <xf numFmtId="0" fontId="5" fillId="0" borderId="24" xfId="0" applyFont="1" applyFill="1" applyBorder="1"/>
    <xf numFmtId="0" fontId="5" fillId="0" borderId="17" xfId="0" applyFont="1" applyBorder="1" applyAlignment="1">
      <alignment horizontal="center"/>
    </xf>
    <xf numFmtId="0" fontId="0" fillId="0" borderId="0" xfId="0" applyFont="1"/>
    <xf numFmtId="0" fontId="0" fillId="0" borderId="15" xfId="0" applyFont="1" applyFill="1" applyBorder="1" applyAlignment="1">
      <alignment horizontal="center"/>
    </xf>
    <xf numFmtId="0" fontId="0" fillId="0" borderId="55" xfId="0" applyBorder="1" applyAlignment="1">
      <alignment horizontal="center"/>
    </xf>
    <xf numFmtId="0" fontId="0" fillId="0" borderId="56" xfId="0" applyBorder="1"/>
    <xf numFmtId="0" fontId="5" fillId="2" borderId="0" xfId="0" applyFont="1" applyFill="1" applyBorder="1"/>
    <xf numFmtId="0" fontId="0" fillId="0" borderId="15" xfId="0" applyBorder="1"/>
    <xf numFmtId="8" fontId="0" fillId="0" borderId="0" xfId="0" applyNumberFormat="1" applyAlignment="1">
      <alignment horizontal="right"/>
    </xf>
    <xf numFmtId="0" fontId="0" fillId="0" borderId="0" xfId="0" applyFill="1" applyBorder="1" applyAlignment="1">
      <alignment horizontal="right"/>
    </xf>
    <xf numFmtId="165" fontId="0" fillId="0" borderId="0" xfId="0" applyNumberFormat="1"/>
    <xf numFmtId="165" fontId="2" fillId="0" borderId="0" xfId="0" applyNumberFormat="1" applyFont="1"/>
    <xf numFmtId="166" fontId="0" fillId="0" borderId="0" xfId="0" applyNumberFormat="1"/>
    <xf numFmtId="0" fontId="0" fillId="3" borderId="57" xfId="0" applyFill="1" applyBorder="1"/>
    <xf numFmtId="0" fontId="0" fillId="2" borderId="39" xfId="0" applyFill="1" applyBorder="1"/>
    <xf numFmtId="164" fontId="1" fillId="6" borderId="42" xfId="0" applyNumberFormat="1" applyFont="1" applyFill="1" applyBorder="1"/>
    <xf numFmtId="0" fontId="0" fillId="0" borderId="58" xfId="0" applyBorder="1"/>
    <xf numFmtId="0" fontId="0" fillId="4" borderId="39" xfId="0" applyFill="1" applyBorder="1"/>
    <xf numFmtId="0" fontId="2" fillId="10" borderId="60" xfId="0" applyFont="1" applyFill="1" applyBorder="1"/>
    <xf numFmtId="17" fontId="2" fillId="10" borderId="59" xfId="0" applyNumberFormat="1" applyFont="1" applyFill="1" applyBorder="1" applyAlignment="1">
      <alignment horizontal="center"/>
    </xf>
    <xf numFmtId="0" fontId="0" fillId="4" borderId="57" xfId="0" applyFill="1" applyBorder="1"/>
    <xf numFmtId="0" fontId="2" fillId="0" borderId="16" xfId="0" applyFont="1" applyBorder="1"/>
    <xf numFmtId="0" fontId="2" fillId="0" borderId="16" xfId="0" applyFont="1" applyFill="1" applyBorder="1"/>
    <xf numFmtId="10" fontId="0" fillId="0" borderId="0" xfId="0" applyNumberFormat="1"/>
    <xf numFmtId="9" fontId="0" fillId="0" borderId="0" xfId="0" applyNumberFormat="1"/>
    <xf numFmtId="0" fontId="0" fillId="0" borderId="0" xfId="0" applyFont="1" applyBorder="1"/>
    <xf numFmtId="0" fontId="0" fillId="0" borderId="0" xfId="0" applyNumberFormat="1" applyFont="1"/>
    <xf numFmtId="0" fontId="2" fillId="0" borderId="0" xfId="0" applyFont="1" applyFill="1" applyBorder="1"/>
    <xf numFmtId="10" fontId="0" fillId="0" borderId="0" xfId="0" applyNumberFormat="1" applyFont="1"/>
    <xf numFmtId="0" fontId="2" fillId="13" borderId="0" xfId="0" applyFont="1" applyFill="1" applyBorder="1"/>
    <xf numFmtId="165" fontId="2" fillId="13" borderId="0" xfId="0" applyNumberFormat="1" applyFont="1" applyFill="1"/>
    <xf numFmtId="0" fontId="0" fillId="11" borderId="0" xfId="0" applyFill="1"/>
    <xf numFmtId="165" fontId="1" fillId="11" borderId="0" xfId="0" applyNumberFormat="1" applyFont="1" applyFill="1"/>
    <xf numFmtId="0" fontId="0" fillId="12" borderId="45" xfId="0" applyFill="1" applyBorder="1"/>
    <xf numFmtId="164" fontId="0" fillId="12" borderId="18" xfId="0" applyNumberFormat="1" applyFill="1" applyBorder="1"/>
    <xf numFmtId="0" fontId="0" fillId="0" borderId="0" xfId="0" applyFill="1"/>
    <xf numFmtId="164" fontId="1" fillId="0" borderId="0" xfId="0" applyNumberFormat="1" applyFont="1" applyFill="1" applyBorder="1"/>
    <xf numFmtId="164" fontId="0" fillId="0" borderId="0" xfId="0" applyNumberFormat="1" applyFont="1" applyFill="1" applyBorder="1"/>
    <xf numFmtId="164" fontId="2" fillId="0" borderId="0" xfId="0" applyNumberFormat="1" applyFont="1" applyFill="1" applyBorder="1"/>
    <xf numFmtId="0" fontId="1" fillId="0" borderId="0" xfId="0" applyFont="1" applyAlignment="1">
      <alignment horizontal="center"/>
    </xf>
    <xf numFmtId="0" fontId="0" fillId="0" borderId="44" xfId="0" applyBorder="1"/>
    <xf numFmtId="0" fontId="2" fillId="0" borderId="43" xfId="0" applyFont="1" applyBorder="1"/>
    <xf numFmtId="9" fontId="0" fillId="0" borderId="0" xfId="0" applyNumberFormat="1" applyBorder="1"/>
    <xf numFmtId="0" fontId="0" fillId="0" borderId="18" xfId="0" applyBorder="1" applyAlignment="1">
      <alignment horizontal="center"/>
    </xf>
    <xf numFmtId="9" fontId="0" fillId="0" borderId="18" xfId="0" applyNumberFormat="1" applyBorder="1"/>
    <xf numFmtId="0" fontId="0" fillId="0" borderId="39" xfId="0" applyBorder="1"/>
    <xf numFmtId="0" fontId="0" fillId="0" borderId="34" xfId="0" applyBorder="1"/>
    <xf numFmtId="164" fontId="0" fillId="4" borderId="40" xfId="0" applyNumberFormat="1" applyFill="1" applyBorder="1"/>
    <xf numFmtId="0" fontId="0" fillId="0" borderId="56" xfId="0" applyFill="1" applyBorder="1"/>
    <xf numFmtId="0" fontId="0" fillId="0" borderId="36" xfId="0" applyBorder="1" applyAlignment="1">
      <alignment horizontal="center"/>
    </xf>
    <xf numFmtId="0" fontId="0" fillId="0" borderId="63" xfId="0" applyBorder="1" applyAlignment="1">
      <alignment horizontal="center"/>
    </xf>
    <xf numFmtId="0" fontId="2" fillId="0" borderId="21" xfId="0" applyFont="1" applyBorder="1"/>
    <xf numFmtId="0" fontId="0" fillId="0" borderId="36" xfId="0" applyFont="1" applyBorder="1" applyAlignment="1">
      <alignment horizontal="center"/>
    </xf>
    <xf numFmtId="0" fontId="0" fillId="0" borderId="21" xfId="0" applyFont="1" applyBorder="1"/>
    <xf numFmtId="0" fontId="0" fillId="0" borderId="41" xfId="0" applyBorder="1"/>
    <xf numFmtId="0" fontId="2" fillId="0" borderId="65" xfId="0" applyFont="1" applyBorder="1" applyAlignment="1">
      <alignment horizontal="center"/>
    </xf>
    <xf numFmtId="0" fontId="0" fillId="0" borderId="66" xfId="0" applyBorder="1" applyAlignment="1">
      <alignment horizontal="center"/>
    </xf>
    <xf numFmtId="0" fontId="0" fillId="0" borderId="67" xfId="0" applyBorder="1" applyAlignment="1">
      <alignment horizontal="center"/>
    </xf>
    <xf numFmtId="0" fontId="0" fillId="0" borderId="50" xfId="0" applyBorder="1"/>
    <xf numFmtId="164" fontId="0" fillId="0" borderId="1" xfId="0" applyNumberFormat="1" applyFill="1" applyBorder="1"/>
    <xf numFmtId="164" fontId="0" fillId="0" borderId="2" xfId="0" applyNumberFormat="1" applyFill="1" applyBorder="1"/>
    <xf numFmtId="0" fontId="0" fillId="0" borderId="51" xfId="0" applyBorder="1" applyAlignment="1">
      <alignment horizontal="center"/>
    </xf>
    <xf numFmtId="0" fontId="0" fillId="0" borderId="52" xfId="0" applyBorder="1" applyAlignment="1">
      <alignment horizontal="center"/>
    </xf>
    <xf numFmtId="0" fontId="2" fillId="0" borderId="14" xfId="0" applyFont="1" applyBorder="1" applyAlignment="1">
      <alignment horizontal="center"/>
    </xf>
    <xf numFmtId="0" fontId="5" fillId="0" borderId="21" xfId="0" applyFont="1" applyFill="1" applyBorder="1"/>
    <xf numFmtId="8" fontId="0" fillId="0" borderId="16" xfId="0" applyNumberFormat="1" applyBorder="1" applyAlignment="1">
      <alignment horizontal="right"/>
    </xf>
    <xf numFmtId="0" fontId="0" fillId="0" borderId="16" xfId="0" applyFill="1" applyBorder="1"/>
    <xf numFmtId="0" fontId="0" fillId="0" borderId="68" xfId="0" applyFill="1" applyBorder="1" applyAlignment="1">
      <alignment horizontal="center"/>
    </xf>
    <xf numFmtId="164" fontId="0" fillId="0" borderId="74" xfId="0" applyNumberFormat="1" applyBorder="1"/>
    <xf numFmtId="164" fontId="0" fillId="0" borderId="75" xfId="0" applyNumberFormat="1" applyBorder="1"/>
    <xf numFmtId="0" fontId="0" fillId="0" borderId="69" xfId="0" applyBorder="1"/>
    <xf numFmtId="14" fontId="0" fillId="0" borderId="70" xfId="0" applyNumberFormat="1" applyBorder="1"/>
    <xf numFmtId="14" fontId="0" fillId="0" borderId="71" xfId="0" applyNumberFormat="1" applyBorder="1"/>
    <xf numFmtId="166" fontId="0" fillId="0" borderId="37" xfId="0" applyNumberFormat="1" applyBorder="1"/>
    <xf numFmtId="166" fontId="0" fillId="0" borderId="38" xfId="0" applyNumberFormat="1" applyBorder="1"/>
    <xf numFmtId="10" fontId="0" fillId="0" borderId="4" xfId="0" applyNumberFormat="1" applyBorder="1"/>
    <xf numFmtId="10" fontId="0" fillId="0" borderId="6" xfId="0" applyNumberFormat="1" applyBorder="1"/>
    <xf numFmtId="164" fontId="0" fillId="4" borderId="64" xfId="0" applyNumberFormat="1" applyFill="1" applyBorder="1"/>
    <xf numFmtId="164" fontId="0" fillId="7" borderId="57" xfId="0" applyNumberFormat="1" applyFill="1" applyBorder="1"/>
    <xf numFmtId="0" fontId="0" fillId="0" borderId="36" xfId="0" applyFill="1" applyBorder="1" applyAlignment="1">
      <alignment horizontal="center"/>
    </xf>
    <xf numFmtId="0" fontId="0" fillId="0" borderId="77" xfId="0" applyFill="1" applyBorder="1" applyAlignment="1">
      <alignment horizontal="center"/>
    </xf>
    <xf numFmtId="0" fontId="0" fillId="0" borderId="74" xfId="0" applyBorder="1"/>
    <xf numFmtId="0" fontId="0" fillId="0" borderId="75" xfId="0" applyBorder="1"/>
    <xf numFmtId="0" fontId="0" fillId="0" borderId="81" xfId="0" applyBorder="1" applyAlignment="1">
      <alignment horizontal="center"/>
    </xf>
    <xf numFmtId="164" fontId="0" fillId="3" borderId="5" xfId="0" applyNumberFormat="1" applyFill="1" applyBorder="1"/>
    <xf numFmtId="164" fontId="0" fillId="7" borderId="3" xfId="0" applyNumberFormat="1" applyFill="1" applyBorder="1"/>
    <xf numFmtId="164" fontId="0" fillId="7" borderId="4" xfId="0" applyNumberFormat="1" applyFill="1" applyBorder="1"/>
    <xf numFmtId="165" fontId="5" fillId="0" borderId="0" xfId="0" applyNumberFormat="1" applyFont="1"/>
    <xf numFmtId="0" fontId="0" fillId="0" borderId="0" xfId="0" applyAlignment="1">
      <alignment horizontal="center"/>
    </xf>
    <xf numFmtId="0" fontId="8" fillId="0" borderId="73" xfId="0" applyFont="1" applyBorder="1" applyAlignment="1">
      <alignment horizontal="center"/>
    </xf>
    <xf numFmtId="0" fontId="8" fillId="0" borderId="76" xfId="0" applyFont="1" applyBorder="1" applyAlignment="1">
      <alignment horizontal="center"/>
    </xf>
    <xf numFmtId="0" fontId="8" fillId="0" borderId="72" xfId="0" applyFont="1" applyBorder="1" applyAlignment="1">
      <alignment horizontal="center"/>
    </xf>
    <xf numFmtId="14" fontId="0" fillId="0" borderId="0" xfId="0" applyNumberFormat="1" applyBorder="1"/>
    <xf numFmtId="166" fontId="0" fillId="0" borderId="0" xfId="0" applyNumberFormat="1" applyBorder="1"/>
    <xf numFmtId="0" fontId="0" fillId="0" borderId="90" xfId="0" applyBorder="1"/>
    <xf numFmtId="164" fontId="0" fillId="0" borderId="0" xfId="0" applyNumberFormat="1" applyAlignment="1">
      <alignment horizontal="center"/>
    </xf>
    <xf numFmtId="0" fontId="11" fillId="16" borderId="9" xfId="0" applyFont="1" applyFill="1" applyBorder="1" applyAlignment="1">
      <alignment horizontal="center" vertical="center"/>
    </xf>
    <xf numFmtId="0" fontId="0" fillId="0" borderId="45" xfId="0" applyNumberFormat="1" applyBorder="1" applyAlignment="1">
      <alignment horizontal="center" vertical="center"/>
    </xf>
    <xf numFmtId="0" fontId="0" fillId="0" borderId="74" xfId="0" applyNumberFormat="1" applyBorder="1" applyAlignment="1">
      <alignment horizontal="center" vertical="center"/>
    </xf>
    <xf numFmtId="0" fontId="0" fillId="0" borderId="44" xfId="0" applyNumberFormat="1" applyBorder="1" applyAlignment="1">
      <alignment horizontal="center" vertical="center"/>
    </xf>
    <xf numFmtId="0" fontId="0" fillId="0" borderId="74" xfId="0" applyBorder="1" applyAlignment="1">
      <alignment horizontal="center" vertical="center"/>
    </xf>
    <xf numFmtId="0" fontId="0" fillId="0" borderId="98" xfId="0" applyNumberForma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3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95" xfId="0" applyBorder="1" applyAlignment="1">
      <alignment horizontal="center" vertical="center"/>
    </xf>
    <xf numFmtId="0" fontId="0" fillId="0" borderId="96" xfId="0" applyBorder="1" applyAlignment="1">
      <alignment horizontal="center" vertical="center"/>
    </xf>
    <xf numFmtId="0" fontId="0" fillId="0" borderId="0" xfId="0" applyAlignment="1">
      <alignment horizontal="right"/>
    </xf>
    <xf numFmtId="0" fontId="0" fillId="0" borderId="0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101" xfId="0" applyBorder="1" applyAlignment="1">
      <alignment horizontal="center" vertical="center"/>
    </xf>
    <xf numFmtId="0" fontId="8" fillId="3" borderId="100" xfId="0" applyFont="1" applyFill="1" applyBorder="1" applyAlignment="1">
      <alignment horizontal="center" vertical="center"/>
    </xf>
    <xf numFmtId="0" fontId="1" fillId="3" borderId="79" xfId="0" applyFont="1" applyFill="1" applyBorder="1" applyAlignment="1">
      <alignment horizontal="center" vertical="center"/>
    </xf>
    <xf numFmtId="0" fontId="1" fillId="3" borderId="99" xfId="0" applyFont="1" applyFill="1" applyBorder="1" applyAlignment="1">
      <alignment horizontal="center" vertical="center"/>
    </xf>
    <xf numFmtId="0" fontId="1" fillId="3" borderId="94" xfId="0" applyFont="1" applyFill="1" applyBorder="1" applyAlignment="1">
      <alignment horizontal="center" vertical="center"/>
    </xf>
    <xf numFmtId="0" fontId="1" fillId="3" borderId="54" xfId="0" applyFont="1" applyFill="1" applyBorder="1" applyAlignment="1">
      <alignment horizontal="center" vertical="center"/>
    </xf>
    <xf numFmtId="0" fontId="2" fillId="0" borderId="37" xfId="0" applyFont="1" applyBorder="1" applyAlignment="1">
      <alignment horizontal="center" vertical="center"/>
    </xf>
    <xf numFmtId="0" fontId="2" fillId="0" borderId="37" xfId="0" applyFont="1" applyBorder="1" applyAlignment="1">
      <alignment horizontal="center"/>
    </xf>
    <xf numFmtId="0" fontId="2" fillId="0" borderId="96" xfId="0" applyFont="1" applyBorder="1" applyAlignment="1">
      <alignment horizontal="center"/>
    </xf>
    <xf numFmtId="0" fontId="1" fillId="3" borderId="103" xfId="0" applyFont="1" applyFill="1" applyBorder="1" applyAlignment="1">
      <alignment horizontal="center" vertical="center"/>
    </xf>
    <xf numFmtId="0" fontId="0" fillId="0" borderId="104" xfId="0" applyBorder="1" applyAlignment="1">
      <alignment horizontal="center" vertical="center"/>
    </xf>
    <xf numFmtId="0" fontId="7" fillId="3" borderId="56" xfId="0" applyFont="1" applyFill="1" applyBorder="1" applyAlignment="1">
      <alignment horizontal="center" vertical="center"/>
    </xf>
    <xf numFmtId="0" fontId="0" fillId="0" borderId="105" xfId="0" applyBorder="1" applyAlignment="1">
      <alignment horizontal="center" vertical="center"/>
    </xf>
    <xf numFmtId="0" fontId="1" fillId="3" borderId="78" xfId="0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right"/>
    </xf>
    <xf numFmtId="0" fontId="7" fillId="0" borderId="0" xfId="0" applyFont="1" applyAlignment="1">
      <alignment horizontal="left" vertical="center"/>
    </xf>
    <xf numFmtId="0" fontId="4" fillId="0" borderId="0" xfId="0" applyFont="1" applyAlignment="1">
      <alignment horizontal="left"/>
    </xf>
    <xf numFmtId="0" fontId="1" fillId="15" borderId="12" xfId="0" applyFont="1" applyFill="1" applyBorder="1" applyAlignment="1">
      <alignment horizontal="center" vertical="center"/>
    </xf>
    <xf numFmtId="0" fontId="1" fillId="15" borderId="10" xfId="0" applyFont="1" applyFill="1" applyBorder="1" applyAlignment="1">
      <alignment horizontal="center" vertical="center"/>
    </xf>
    <xf numFmtId="0" fontId="0" fillId="0" borderId="110" xfId="0" applyNumberFormat="1" applyBorder="1" applyAlignment="1">
      <alignment horizontal="center" vertical="center"/>
    </xf>
    <xf numFmtId="0" fontId="0" fillId="0" borderId="102" xfId="0" applyBorder="1" applyAlignment="1">
      <alignment horizontal="center" vertical="center"/>
    </xf>
    <xf numFmtId="0" fontId="0" fillId="0" borderId="111" xfId="0" applyNumberFormat="1" applyBorder="1" applyAlignment="1">
      <alignment horizontal="center" vertical="center"/>
    </xf>
    <xf numFmtId="0" fontId="2" fillId="15" borderId="112" xfId="0" applyFont="1" applyFill="1" applyBorder="1" applyAlignment="1">
      <alignment horizontal="center"/>
    </xf>
    <xf numFmtId="14" fontId="4" fillId="0" borderId="80" xfId="0" applyNumberFormat="1" applyFont="1" applyBorder="1" applyAlignment="1">
      <alignment horizontal="center"/>
    </xf>
    <xf numFmtId="14" fontId="4" fillId="0" borderId="13" xfId="0" applyNumberFormat="1" applyFont="1" applyBorder="1" applyAlignment="1">
      <alignment horizontal="center"/>
    </xf>
    <xf numFmtId="0" fontId="4" fillId="0" borderId="89" xfId="0" applyFont="1" applyBorder="1" applyAlignment="1">
      <alignment horizontal="center"/>
    </xf>
    <xf numFmtId="0" fontId="4" fillId="0" borderId="84" xfId="0" applyFont="1" applyBorder="1" applyAlignment="1">
      <alignment horizontal="center"/>
    </xf>
    <xf numFmtId="0" fontId="4" fillId="0" borderId="101" xfId="0" applyFont="1" applyBorder="1" applyAlignment="1">
      <alignment horizontal="center"/>
    </xf>
    <xf numFmtId="0" fontId="4" fillId="14" borderId="109" xfId="0" applyFont="1" applyFill="1" applyBorder="1" applyAlignment="1">
      <alignment horizontal="center" vertical="center"/>
    </xf>
    <xf numFmtId="0" fontId="0" fillId="0" borderId="113" xfId="0" applyNumberFormat="1" applyBorder="1" applyAlignment="1">
      <alignment horizontal="center" vertical="center"/>
    </xf>
    <xf numFmtId="0" fontId="4" fillId="0" borderId="117" xfId="0" applyFont="1" applyBorder="1" applyAlignment="1">
      <alignment horizontal="center"/>
    </xf>
    <xf numFmtId="0" fontId="2" fillId="15" borderId="85" xfId="0" applyFont="1" applyFill="1" applyBorder="1" applyAlignment="1">
      <alignment horizontal="center" vertical="center"/>
    </xf>
    <xf numFmtId="0" fontId="0" fillId="0" borderId="85" xfId="0" applyBorder="1" applyAlignment="1"/>
    <xf numFmtId="0" fontId="0" fillId="5" borderId="66" xfId="0" applyFill="1" applyBorder="1" applyAlignment="1">
      <alignment horizontal="center" vertical="center" wrapText="1"/>
    </xf>
    <xf numFmtId="0" fontId="0" fillId="5" borderId="11" xfId="0" applyFill="1" applyBorder="1" applyAlignment="1">
      <alignment wrapText="1"/>
    </xf>
    <xf numFmtId="0" fontId="0" fillId="5" borderId="8" xfId="0" applyFill="1" applyBorder="1" applyAlignment="1">
      <alignment wrapText="1"/>
    </xf>
    <xf numFmtId="0" fontId="2" fillId="15" borderId="86" xfId="0" applyFont="1" applyFill="1" applyBorder="1" applyAlignment="1">
      <alignment horizontal="center" vertical="center"/>
    </xf>
    <xf numFmtId="0" fontId="0" fillId="0" borderId="85" xfId="0" applyBorder="1" applyAlignment="1">
      <alignment vertical="center"/>
    </xf>
    <xf numFmtId="0" fontId="0" fillId="0" borderId="87" xfId="0" applyBorder="1" applyAlignment="1">
      <alignment vertical="center"/>
    </xf>
    <xf numFmtId="0" fontId="13" fillId="0" borderId="37" xfId="0" applyFont="1" applyBorder="1" applyAlignment="1">
      <alignment horizontal="right" vertical="center"/>
    </xf>
    <xf numFmtId="0" fontId="13" fillId="0" borderId="82" xfId="0" applyFont="1" applyBorder="1" applyAlignment="1">
      <alignment horizontal="right" vertical="center"/>
    </xf>
    <xf numFmtId="0" fontId="13" fillId="0" borderId="74" xfId="0" applyFont="1" applyBorder="1" applyAlignment="1">
      <alignment horizontal="right" vertical="center"/>
    </xf>
    <xf numFmtId="0" fontId="0" fillId="0" borderId="91" xfId="0" applyBorder="1" applyAlignment="1">
      <alignment horizontal="right" vertical="center"/>
    </xf>
    <xf numFmtId="0" fontId="0" fillId="0" borderId="92" xfId="0" applyBorder="1" applyAlignment="1">
      <alignment horizontal="right" vertical="center"/>
    </xf>
    <xf numFmtId="0" fontId="0" fillId="0" borderId="93" xfId="0" applyBorder="1" applyAlignment="1">
      <alignment horizontal="right" vertical="center"/>
    </xf>
    <xf numFmtId="0" fontId="12" fillId="0" borderId="37" xfId="0" applyFont="1" applyBorder="1" applyAlignment="1">
      <alignment horizontal="right" vertical="center"/>
    </xf>
    <xf numFmtId="0" fontId="12" fillId="0" borderId="82" xfId="0" applyFont="1" applyBorder="1" applyAlignment="1">
      <alignment horizontal="right" vertical="center"/>
    </xf>
    <xf numFmtId="0" fontId="12" fillId="0" borderId="74" xfId="0" applyFont="1" applyBorder="1" applyAlignment="1">
      <alignment horizontal="right" vertical="center"/>
    </xf>
    <xf numFmtId="0" fontId="0" fillId="0" borderId="114" xfId="0" applyBorder="1" applyAlignment="1">
      <alignment horizontal="right" vertical="center"/>
    </xf>
    <xf numFmtId="0" fontId="0" fillId="0" borderId="115" xfId="0" applyBorder="1" applyAlignment="1">
      <alignment horizontal="right" vertical="center"/>
    </xf>
    <xf numFmtId="0" fontId="0" fillId="0" borderId="116" xfId="0" applyBorder="1" applyAlignment="1">
      <alignment horizontal="right" vertical="center"/>
    </xf>
    <xf numFmtId="0" fontId="0" fillId="0" borderId="33" xfId="0" applyBorder="1" applyAlignment="1">
      <alignment horizontal="right" vertical="center"/>
    </xf>
    <xf numFmtId="0" fontId="0" fillId="0" borderId="18" xfId="0" applyBorder="1" applyAlignment="1">
      <alignment horizontal="right" vertical="center"/>
    </xf>
    <xf numFmtId="0" fontId="0" fillId="0" borderId="45" xfId="0" applyBorder="1" applyAlignment="1">
      <alignment horizontal="right" vertical="center"/>
    </xf>
    <xf numFmtId="0" fontId="0" fillId="0" borderId="96" xfId="0" applyBorder="1" applyAlignment="1">
      <alignment horizontal="right" vertical="center"/>
    </xf>
    <xf numFmtId="0" fontId="0" fillId="0" borderId="97" xfId="0" applyBorder="1" applyAlignment="1">
      <alignment horizontal="right" vertical="center"/>
    </xf>
    <xf numFmtId="0" fontId="0" fillId="0" borderId="98" xfId="0" applyBorder="1" applyAlignment="1">
      <alignment horizontal="right" vertical="center"/>
    </xf>
    <xf numFmtId="0" fontId="0" fillId="0" borderId="37" xfId="0" applyBorder="1" applyAlignment="1">
      <alignment horizontal="right" vertical="center"/>
    </xf>
    <xf numFmtId="0" fontId="0" fillId="0" borderId="82" xfId="0" applyBorder="1" applyAlignment="1">
      <alignment horizontal="right" vertical="center"/>
    </xf>
    <xf numFmtId="0" fontId="0" fillId="0" borderId="74" xfId="0" applyBorder="1" applyAlignment="1">
      <alignment horizontal="right" vertical="center"/>
    </xf>
    <xf numFmtId="0" fontId="10" fillId="0" borderId="37" xfId="0" applyFont="1" applyBorder="1" applyAlignment="1">
      <alignment horizontal="right" vertical="center"/>
    </xf>
    <xf numFmtId="0" fontId="10" fillId="0" borderId="82" xfId="0" applyFont="1" applyBorder="1" applyAlignment="1">
      <alignment horizontal="right" vertical="center"/>
    </xf>
    <xf numFmtId="0" fontId="10" fillId="0" borderId="74" xfId="0" applyFont="1" applyBorder="1" applyAlignment="1">
      <alignment horizontal="right" vertical="center"/>
    </xf>
    <xf numFmtId="0" fontId="1" fillId="3" borderId="83" xfId="0" applyFont="1" applyFill="1" applyBorder="1" applyAlignment="1">
      <alignment vertical="center"/>
    </xf>
    <xf numFmtId="0" fontId="1" fillId="3" borderId="78" xfId="0" applyFont="1" applyFill="1" applyBorder="1" applyAlignment="1">
      <alignment vertical="center"/>
    </xf>
    <xf numFmtId="0" fontId="1" fillId="3" borderId="88" xfId="0" applyFont="1" applyFill="1" applyBorder="1" applyAlignment="1">
      <alignment vertical="center"/>
    </xf>
    <xf numFmtId="0" fontId="10" fillId="0" borderId="108" xfId="0" applyFont="1" applyBorder="1" applyAlignment="1">
      <alignment horizontal="right" vertical="center"/>
    </xf>
    <xf numFmtId="0" fontId="10" fillId="0" borderId="106" xfId="0" applyFont="1" applyBorder="1" applyAlignment="1">
      <alignment horizontal="right" vertical="center"/>
    </xf>
    <xf numFmtId="0" fontId="10" fillId="0" borderId="107" xfId="0" applyFont="1" applyBorder="1" applyAlignment="1">
      <alignment horizontal="right" vertical="center"/>
    </xf>
    <xf numFmtId="0" fontId="14" fillId="0" borderId="43" xfId="0" applyFont="1" applyBorder="1" applyAlignment="1">
      <alignment horizontal="right" vertical="center"/>
    </xf>
    <xf numFmtId="0" fontId="14" fillId="0" borderId="16" xfId="0" applyFont="1" applyBorder="1" applyAlignment="1">
      <alignment horizontal="right" vertical="center"/>
    </xf>
    <xf numFmtId="0" fontId="14" fillId="0" borderId="44" xfId="0" applyFont="1" applyBorder="1" applyAlignment="1">
      <alignment horizontal="right" vertical="center"/>
    </xf>
    <xf numFmtId="0" fontId="0" fillId="0" borderId="0" xfId="0" applyAlignment="1">
      <alignment horizontal="center"/>
    </xf>
    <xf numFmtId="0" fontId="2" fillId="3" borderId="22" xfId="0" applyFont="1" applyFill="1" applyBorder="1" applyAlignment="1">
      <alignment horizontal="center"/>
    </xf>
    <xf numFmtId="0" fontId="2" fillId="3" borderId="61" xfId="0" applyFont="1" applyFill="1" applyBorder="1" applyAlignment="1">
      <alignment horizontal="center"/>
    </xf>
    <xf numFmtId="0" fontId="2" fillId="3" borderId="29" xfId="0" applyFont="1" applyFill="1" applyBorder="1" applyAlignment="1" applyProtection="1">
      <alignment horizontal="center"/>
      <protection locked="0"/>
    </xf>
    <xf numFmtId="0" fontId="0" fillId="0" borderId="62" xfId="0" applyBorder="1" applyAlignment="1">
      <alignment horizontal="center"/>
    </xf>
    <xf numFmtId="0" fontId="2" fillId="3" borderId="29" xfId="0" applyFont="1" applyFill="1" applyBorder="1" applyAlignment="1">
      <alignment horizontal="center"/>
    </xf>
    <xf numFmtId="0" fontId="2" fillId="3" borderId="27" xfId="0" applyFont="1" applyFill="1" applyBorder="1" applyAlignment="1">
      <alignment horizontal="center"/>
    </xf>
    <xf numFmtId="0" fontId="2" fillId="3" borderId="23" xfId="0" applyFont="1" applyFill="1" applyBorder="1" applyAlignment="1">
      <alignment horizontal="center"/>
    </xf>
    <xf numFmtId="0" fontId="0" fillId="0" borderId="27" xfId="0" applyBorder="1" applyAlignment="1">
      <alignment horizontal="center"/>
    </xf>
    <xf numFmtId="0" fontId="2" fillId="3" borderId="19" xfId="0" applyFont="1" applyFill="1" applyBorder="1" applyAlignment="1">
      <alignment horizontal="center"/>
    </xf>
    <xf numFmtId="0" fontId="0" fillId="3" borderId="27" xfId="0" applyFill="1" applyBorder="1" applyAlignment="1"/>
    <xf numFmtId="0" fontId="0" fillId="3" borderId="28" xfId="0" applyFill="1" applyBorder="1" applyAlignment="1"/>
    <xf numFmtId="0" fontId="0" fillId="0" borderId="28" xfId="0" applyBorder="1" applyAlignment="1">
      <alignment horizontal="center"/>
    </xf>
    <xf numFmtId="0" fontId="0" fillId="0" borderId="27" xfId="0" applyBorder="1" applyAlignment="1"/>
    <xf numFmtId="0" fontId="2" fillId="3" borderId="46" xfId="0" applyFont="1" applyFill="1" applyBorder="1" applyAlignment="1">
      <alignment horizontal="center"/>
    </xf>
    <xf numFmtId="0" fontId="2" fillId="3" borderId="48" xfId="0" applyFont="1" applyFill="1" applyBorder="1" applyAlignment="1">
      <alignment horizontal="center"/>
    </xf>
    <xf numFmtId="0" fontId="2" fillId="8" borderId="29" xfId="0" applyFont="1" applyFill="1" applyBorder="1" applyAlignment="1">
      <alignment horizontal="center"/>
    </xf>
    <xf numFmtId="0" fontId="2" fillId="8" borderId="27" xfId="0" applyFont="1" applyFill="1" applyBorder="1" applyAlignment="1">
      <alignment horizontal="center"/>
    </xf>
    <xf numFmtId="0" fontId="2" fillId="3" borderId="28" xfId="0" applyFont="1" applyFill="1" applyBorder="1" applyAlignment="1">
      <alignment horizontal="center"/>
    </xf>
    <xf numFmtId="0" fontId="0" fillId="0" borderId="0" xfId="0" applyFill="1" applyBorder="1" applyAlignment="1"/>
    <xf numFmtId="0" fontId="0" fillId="0" borderId="0" xfId="0" applyAlignment="1"/>
    <xf numFmtId="0" fontId="0" fillId="0" borderId="0" xfId="0" applyBorder="1" applyAlignment="1">
      <alignment horizontal="center"/>
    </xf>
    <xf numFmtId="0" fontId="0" fillId="0" borderId="32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45" xfId="0" applyBorder="1" applyAlignment="1">
      <alignment horizontal="center"/>
    </xf>
    <xf numFmtId="0" fontId="0" fillId="0" borderId="62" xfId="0" applyBorder="1" applyAlignment="1"/>
    <xf numFmtId="0" fontId="0" fillId="3" borderId="62" xfId="0" applyFill="1" applyBorder="1" applyAlignment="1"/>
    <xf numFmtId="0" fontId="2" fillId="8" borderId="30" xfId="0" applyFont="1" applyFill="1" applyBorder="1" applyAlignment="1">
      <alignment horizontal="center"/>
    </xf>
    <xf numFmtId="0" fontId="0" fillId="8" borderId="31" xfId="0" applyFill="1" applyBorder="1" applyAlignment="1">
      <alignment horizontal="center"/>
    </xf>
    <xf numFmtId="0" fontId="2" fillId="3" borderId="24" xfId="0" applyFont="1" applyFill="1" applyBorder="1" applyAlignment="1">
      <alignment horizontal="center"/>
    </xf>
    <xf numFmtId="0" fontId="0" fillId="3" borderId="18" xfId="0" applyFill="1" applyBorder="1" applyAlignment="1"/>
    <xf numFmtId="0" fontId="0" fillId="3" borderId="17" xfId="0" applyFill="1" applyBorder="1" applyAlignment="1"/>
    <xf numFmtId="0" fontId="0" fillId="0" borderId="19" xfId="0" applyBorder="1" applyAlignment="1"/>
    <xf numFmtId="0" fontId="2" fillId="3" borderId="62" xfId="0" applyFont="1" applyFill="1" applyBorder="1" applyAlignment="1">
      <alignment horizontal="center"/>
    </xf>
    <xf numFmtId="0" fontId="0" fillId="0" borderId="23" xfId="0" applyBorder="1" applyAlignment="1"/>
    <xf numFmtId="0" fontId="0" fillId="8" borderId="27" xfId="0" applyFill="1" applyBorder="1" applyAlignment="1">
      <alignment horizontal="center"/>
    </xf>
    <xf numFmtId="0" fontId="2" fillId="8" borderId="48" xfId="0" applyFont="1" applyFill="1" applyBorder="1" applyAlignment="1">
      <alignment horizontal="center"/>
    </xf>
    <xf numFmtId="0" fontId="0" fillId="8" borderId="27" xfId="0" applyFill="1" applyBorder="1" applyAlignment="1"/>
    <xf numFmtId="0" fontId="0" fillId="8" borderId="28" xfId="0" applyFill="1" applyBorder="1" applyAlignment="1"/>
    <xf numFmtId="0" fontId="2" fillId="3" borderId="54" xfId="0" applyFont="1" applyFill="1" applyBorder="1" applyAlignment="1">
      <alignment horizontal="center"/>
    </xf>
    <xf numFmtId="0" fontId="0" fillId="0" borderId="23" xfId="0" applyBorder="1" applyAlignment="1">
      <alignment horizontal="center"/>
    </xf>
    <xf numFmtId="0" fontId="2" fillId="3" borderId="53" xfId="0" applyFont="1" applyFill="1" applyBorder="1" applyAlignment="1">
      <alignment horizontal="center"/>
    </xf>
    <xf numFmtId="0" fontId="2" fillId="8" borderId="53" xfId="0" applyFont="1" applyFill="1" applyBorder="1" applyAlignment="1">
      <alignment horizontal="center"/>
    </xf>
    <xf numFmtId="0" fontId="0" fillId="0" borderId="28" xfId="0" applyBorder="1" applyAlignment="1"/>
    <xf numFmtId="0" fontId="2" fillId="0" borderId="27" xfId="0" applyFont="1" applyBorder="1" applyAlignment="1">
      <alignment horizontal="center"/>
    </xf>
    <xf numFmtId="0" fontId="2" fillId="3" borderId="17" xfId="0" applyFont="1" applyFill="1" applyBorder="1" applyAlignment="1">
      <alignment horizontal="center"/>
    </xf>
    <xf numFmtId="0" fontId="0" fillId="17" borderId="37" xfId="0" applyFill="1" applyBorder="1" applyAlignment="1">
      <alignment horizontal="center" vertical="center"/>
    </xf>
    <xf numFmtId="0" fontId="15" fillId="17" borderId="3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CCCC"/>
      <color rgb="FFFFCC66"/>
      <color rgb="FF00FFFF"/>
      <color rgb="FFFFFF99"/>
      <color rgb="FFDDDDDD"/>
      <color rgb="FFFF99CC"/>
      <color rgb="FF66FFFF"/>
      <color rgb="FF99FF66"/>
      <color rgb="FF00CCFF"/>
      <color rgb="FFFF66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V27"/>
  <sheetViews>
    <sheetView tabSelected="1" zoomScale="90" zoomScaleNormal="90" workbookViewId="0">
      <selection activeCell="R12" sqref="R12"/>
    </sheetView>
  </sheetViews>
  <sheetFormatPr baseColWidth="10" defaultColWidth="10.140625" defaultRowHeight="15" x14ac:dyDescent="0.25"/>
  <cols>
    <col min="8" max="8" width="10.42578125" bestFit="1" customWidth="1"/>
    <col min="11" max="11" width="10.28515625" bestFit="1" customWidth="1"/>
    <col min="17" max="17" width="10.28515625" bestFit="1" customWidth="1"/>
    <col min="18" max="20" width="10.7109375" bestFit="1" customWidth="1"/>
    <col min="22" max="22" width="12.140625" bestFit="1" customWidth="1"/>
  </cols>
  <sheetData>
    <row r="2" spans="2:20" ht="15.75" thickBot="1" x14ac:dyDescent="0.3"/>
    <row r="3" spans="2:20" ht="15.95" customHeight="1" thickTop="1" x14ac:dyDescent="0.25">
      <c r="B3" s="170">
        <v>2018</v>
      </c>
      <c r="C3" s="188" t="s">
        <v>717</v>
      </c>
      <c r="D3" s="188" t="s">
        <v>718</v>
      </c>
      <c r="E3" s="189" t="s">
        <v>722</v>
      </c>
      <c r="F3" s="189" t="s">
        <v>723</v>
      </c>
      <c r="G3" s="193" t="s">
        <v>725</v>
      </c>
      <c r="K3" s="200"/>
    </row>
    <row r="4" spans="2:20" ht="15.95" customHeight="1" thickBot="1" x14ac:dyDescent="0.3">
      <c r="B4" s="202" t="s">
        <v>728</v>
      </c>
      <c r="C4" s="176">
        <v>24</v>
      </c>
      <c r="D4" s="177">
        <v>17</v>
      </c>
      <c r="E4" s="304">
        <v>2</v>
      </c>
      <c r="F4" s="190">
        <f>C4+D4+H3</f>
        <v>41</v>
      </c>
      <c r="G4" s="194">
        <f>SUM($C$23:$C$24)</f>
        <v>3</v>
      </c>
      <c r="K4" s="201"/>
      <c r="L4" s="201"/>
    </row>
    <row r="5" spans="2:20" ht="15.95" customHeight="1" thickTop="1" x14ac:dyDescent="0.25">
      <c r="B5" s="202" t="s">
        <v>729</v>
      </c>
      <c r="C5" s="178">
        <f>SUM($C$9:$C$15)</f>
        <v>11.5</v>
      </c>
      <c r="D5" s="176">
        <f>SUM($C$16:$C$21)</f>
        <v>9</v>
      </c>
      <c r="E5" s="303">
        <f>$C$22</f>
        <v>0</v>
      </c>
      <c r="F5" s="191">
        <f>C5+D5+E5</f>
        <v>20.5</v>
      </c>
      <c r="G5" s="195" t="s">
        <v>731</v>
      </c>
      <c r="H5" s="185" t="s">
        <v>732</v>
      </c>
    </row>
    <row r="6" spans="2:20" ht="15.95" customHeight="1" thickBot="1" x14ac:dyDescent="0.3">
      <c r="B6" s="203" t="s">
        <v>730</v>
      </c>
      <c r="C6" s="179">
        <f>C4-C5</f>
        <v>12.5</v>
      </c>
      <c r="D6" s="179">
        <f>D4-D5</f>
        <v>8</v>
      </c>
      <c r="E6" s="180">
        <f>E4-E5</f>
        <v>2</v>
      </c>
      <c r="F6" s="192">
        <f>C6+D6+E6</f>
        <v>22.5</v>
      </c>
      <c r="G6" s="196" t="str">
        <f>"-"&amp;COUNTA(C23:C24)&amp;"/30ème"</f>
        <v>-1/30ème</v>
      </c>
      <c r="H6" s="184">
        <f>IF(G4&lt;12,0,IF(G4&lt;24,1,IF(G4&lt;36,2,IF(G4&lt;48,3))))</f>
        <v>0</v>
      </c>
    </row>
    <row r="7" spans="2:20" ht="15.95" customHeight="1" thickTop="1" thickBot="1" x14ac:dyDescent="0.3">
      <c r="T7" s="84"/>
    </row>
    <row r="8" spans="2:20" ht="15.95" customHeight="1" thickTop="1" thickBot="1" x14ac:dyDescent="0.3">
      <c r="B8" s="170">
        <v>2018</v>
      </c>
      <c r="C8" s="187" t="s">
        <v>720</v>
      </c>
      <c r="D8" s="197" t="s">
        <v>727</v>
      </c>
      <c r="E8" s="248" t="s">
        <v>721</v>
      </c>
      <c r="F8" s="249"/>
      <c r="G8" s="250"/>
      <c r="H8" s="186" t="s">
        <v>724</v>
      </c>
      <c r="T8" s="84"/>
    </row>
    <row r="9" spans="2:20" ht="15.95" customHeight="1" x14ac:dyDescent="0.25">
      <c r="B9" s="221" t="s">
        <v>717</v>
      </c>
      <c r="C9" s="171">
        <v>0.5</v>
      </c>
      <c r="D9" s="218" t="s">
        <v>733</v>
      </c>
      <c r="E9" s="251" t="s">
        <v>741</v>
      </c>
      <c r="F9" s="252"/>
      <c r="G9" s="253"/>
      <c r="H9" s="208">
        <v>42385</v>
      </c>
      <c r="T9" s="84"/>
    </row>
    <row r="10" spans="2:20" ht="15.95" customHeight="1" x14ac:dyDescent="0.25">
      <c r="B10" s="222"/>
      <c r="C10" s="172">
        <v>1</v>
      </c>
      <c r="D10" s="219"/>
      <c r="E10" s="245" t="s">
        <v>734</v>
      </c>
      <c r="F10" s="246"/>
      <c r="G10" s="247"/>
      <c r="H10" s="209">
        <v>42398</v>
      </c>
      <c r="T10" s="84"/>
    </row>
    <row r="11" spans="2:20" ht="15.95" customHeight="1" x14ac:dyDescent="0.25">
      <c r="B11" s="222"/>
      <c r="C11" s="172">
        <v>5</v>
      </c>
      <c r="D11" s="219"/>
      <c r="E11" s="245" t="s">
        <v>735</v>
      </c>
      <c r="F11" s="246"/>
      <c r="G11" s="247"/>
      <c r="H11" s="209">
        <v>42415</v>
      </c>
      <c r="T11" s="84"/>
    </row>
    <row r="12" spans="2:20" ht="15.95" customHeight="1" x14ac:dyDescent="0.25">
      <c r="B12" s="222"/>
      <c r="C12" s="172">
        <v>1</v>
      </c>
      <c r="D12" s="219"/>
      <c r="E12" s="245" t="s">
        <v>736</v>
      </c>
      <c r="F12" s="246"/>
      <c r="G12" s="247"/>
      <c r="H12" s="209">
        <v>42443</v>
      </c>
      <c r="T12" s="161"/>
    </row>
    <row r="13" spans="2:20" ht="15.95" customHeight="1" x14ac:dyDescent="0.25">
      <c r="B13" s="222"/>
      <c r="C13" s="172">
        <v>1</v>
      </c>
      <c r="D13" s="219"/>
      <c r="E13" s="224" t="s">
        <v>737</v>
      </c>
      <c r="F13" s="225"/>
      <c r="G13" s="226"/>
      <c r="H13" s="209">
        <v>42637</v>
      </c>
      <c r="T13" s="84"/>
    </row>
    <row r="14" spans="2:20" ht="15.95" customHeight="1" thickBot="1" x14ac:dyDescent="0.3">
      <c r="B14" s="222"/>
      <c r="C14" s="172">
        <v>3</v>
      </c>
      <c r="D14" s="220"/>
      <c r="E14" s="230" t="s">
        <v>738</v>
      </c>
      <c r="F14" s="231"/>
      <c r="G14" s="232"/>
      <c r="H14" s="209"/>
      <c r="T14" s="84"/>
    </row>
    <row r="15" spans="2:20" ht="15.95" customHeight="1" thickBot="1" x14ac:dyDescent="0.3">
      <c r="B15" s="223"/>
      <c r="C15" s="204"/>
      <c r="D15" s="213" t="s">
        <v>726</v>
      </c>
      <c r="E15" s="227"/>
      <c r="F15" s="228"/>
      <c r="G15" s="229"/>
      <c r="H15" s="210"/>
      <c r="T15" s="84"/>
    </row>
    <row r="16" spans="2:20" ht="15.6" customHeight="1" thickTop="1" x14ac:dyDescent="0.25">
      <c r="B16" s="216" t="s">
        <v>718</v>
      </c>
      <c r="C16" s="171">
        <v>1</v>
      </c>
      <c r="D16" s="236" t="s">
        <v>742</v>
      </c>
      <c r="E16" s="237"/>
      <c r="F16" s="237"/>
      <c r="G16" s="238"/>
      <c r="H16" s="208">
        <v>42415</v>
      </c>
      <c r="T16" s="84"/>
    </row>
    <row r="17" spans="2:22" ht="15.95" customHeight="1" x14ac:dyDescent="0.25">
      <c r="B17" s="217"/>
      <c r="C17" s="172">
        <v>1</v>
      </c>
      <c r="D17" s="242" t="s">
        <v>743</v>
      </c>
      <c r="E17" s="243"/>
      <c r="F17" s="243"/>
      <c r="G17" s="244"/>
      <c r="H17" s="209">
        <v>42415</v>
      </c>
      <c r="T17" s="84"/>
    </row>
    <row r="18" spans="2:22" ht="15.95" customHeight="1" x14ac:dyDescent="0.25">
      <c r="B18" s="217"/>
      <c r="C18" s="173">
        <v>1</v>
      </c>
      <c r="D18" s="242" t="s">
        <v>744</v>
      </c>
      <c r="E18" s="243"/>
      <c r="F18" s="243"/>
      <c r="G18" s="244"/>
      <c r="H18" s="209">
        <v>42415</v>
      </c>
      <c r="T18" s="84"/>
    </row>
    <row r="19" spans="2:22" ht="15.95" customHeight="1" x14ac:dyDescent="0.25">
      <c r="B19" s="217"/>
      <c r="C19" s="173">
        <v>1</v>
      </c>
      <c r="D19" s="242" t="s">
        <v>745</v>
      </c>
      <c r="E19" s="243"/>
      <c r="F19" s="243"/>
      <c r="G19" s="244"/>
      <c r="H19" s="209">
        <v>42415</v>
      </c>
      <c r="T19" s="84"/>
    </row>
    <row r="20" spans="2:22" ht="15.95" customHeight="1" x14ac:dyDescent="0.25">
      <c r="B20" s="217"/>
      <c r="C20" s="174">
        <v>5</v>
      </c>
      <c r="D20" s="242" t="s">
        <v>739</v>
      </c>
      <c r="E20" s="243"/>
      <c r="F20" s="243"/>
      <c r="G20" s="244"/>
      <c r="H20" s="209">
        <v>42499</v>
      </c>
      <c r="T20" s="84"/>
    </row>
    <row r="21" spans="2:22" ht="15.95" customHeight="1" thickBot="1" x14ac:dyDescent="0.3">
      <c r="B21" s="217"/>
      <c r="C21" s="205"/>
      <c r="D21" s="254"/>
      <c r="E21" s="255"/>
      <c r="F21" s="255"/>
      <c r="G21" s="256"/>
      <c r="H21" s="211"/>
      <c r="T21" s="84"/>
    </row>
    <row r="22" spans="2:22" ht="15.95" customHeight="1" thickTop="1" thickBot="1" x14ac:dyDescent="0.3">
      <c r="B22" s="207" t="s">
        <v>722</v>
      </c>
      <c r="C22" s="214"/>
      <c r="D22" s="233"/>
      <c r="E22" s="234"/>
      <c r="F22" s="234"/>
      <c r="G22" s="235"/>
      <c r="H22" s="215"/>
      <c r="T22" s="84"/>
    </row>
    <row r="23" spans="2:22" ht="15.95" customHeight="1" thickTop="1" x14ac:dyDescent="0.25">
      <c r="B23" s="216" t="s">
        <v>719</v>
      </c>
      <c r="C23" s="206">
        <v>3</v>
      </c>
      <c r="D23" s="236" t="s">
        <v>740</v>
      </c>
      <c r="E23" s="237"/>
      <c r="F23" s="237"/>
      <c r="G23" s="238"/>
      <c r="H23" s="208">
        <v>42391</v>
      </c>
      <c r="T23" s="84"/>
    </row>
    <row r="24" spans="2:22" ht="15.95" customHeight="1" thickBot="1" x14ac:dyDescent="0.3">
      <c r="B24" s="223"/>
      <c r="C24" s="175"/>
      <c r="D24" s="239"/>
      <c r="E24" s="240"/>
      <c r="F24" s="240"/>
      <c r="G24" s="241"/>
      <c r="H24" s="212"/>
      <c r="I24" s="6"/>
      <c r="T24" s="84"/>
      <c r="V24" s="181"/>
    </row>
    <row r="25" spans="2:22" ht="15.95" customHeight="1" thickTop="1" x14ac:dyDescent="0.25">
      <c r="C25" s="182"/>
      <c r="D25" s="183"/>
      <c r="E25" s="183"/>
      <c r="F25" s="183"/>
      <c r="G25" s="183"/>
      <c r="H25" s="183"/>
      <c r="I25" s="6"/>
    </row>
    <row r="26" spans="2:22" x14ac:dyDescent="0.25">
      <c r="B26" s="199"/>
    </row>
    <row r="27" spans="2:22" x14ac:dyDescent="0.25">
      <c r="B27" s="198"/>
    </row>
  </sheetData>
  <mergeCells count="21">
    <mergeCell ref="E8:G8"/>
    <mergeCell ref="E9:G9"/>
    <mergeCell ref="E10:G10"/>
    <mergeCell ref="E11:G11"/>
    <mergeCell ref="D21:G21"/>
    <mergeCell ref="D20:G20"/>
    <mergeCell ref="D22:G22"/>
    <mergeCell ref="D23:G23"/>
    <mergeCell ref="D24:G24"/>
    <mergeCell ref="B23:B24"/>
    <mergeCell ref="D19:G19"/>
    <mergeCell ref="B16:B21"/>
    <mergeCell ref="D9:D14"/>
    <mergeCell ref="B9:B15"/>
    <mergeCell ref="E13:G13"/>
    <mergeCell ref="E15:G15"/>
    <mergeCell ref="E14:G14"/>
    <mergeCell ref="E12:G12"/>
    <mergeCell ref="D16:G16"/>
    <mergeCell ref="D17:G17"/>
    <mergeCell ref="D18:G18"/>
  </mergeCells>
  <pageMargins left="0.31496062992125984" right="0" top="0" bottom="0" header="0.31496062992125984" footer="0.31496062992125984"/>
  <pageSetup paperSize="9" scale="63" orientation="landscape" verticalDpi="1200" copies="2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F38"/>
  <sheetViews>
    <sheetView workbookViewId="0">
      <selection activeCell="D40" sqref="D40"/>
    </sheetView>
  </sheetViews>
  <sheetFormatPr baseColWidth="10" defaultRowHeight="15" x14ac:dyDescent="0.25"/>
  <cols>
    <col min="1" max="1" width="17.85546875" customWidth="1"/>
    <col min="2" max="2" width="13.28515625" customWidth="1"/>
    <col min="5" max="5" width="25.5703125" customWidth="1"/>
    <col min="6" max="6" width="13.7109375" customWidth="1"/>
  </cols>
  <sheetData>
    <row r="1" spans="1:6" x14ac:dyDescent="0.25">
      <c r="A1" s="55" t="s">
        <v>370</v>
      </c>
      <c r="B1" s="157" t="s">
        <v>373</v>
      </c>
      <c r="C1" s="56" t="s">
        <v>371</v>
      </c>
      <c r="D1" s="59" t="s">
        <v>372</v>
      </c>
      <c r="E1" s="55" t="s">
        <v>370</v>
      </c>
      <c r="F1" s="60" t="s">
        <v>373</v>
      </c>
    </row>
    <row r="2" spans="1:6" x14ac:dyDescent="0.25">
      <c r="A2" s="57" t="s">
        <v>369</v>
      </c>
      <c r="B2" s="159">
        <v>10520</v>
      </c>
      <c r="C2" s="159">
        <v>22030</v>
      </c>
      <c r="D2" s="160">
        <v>3890</v>
      </c>
      <c r="E2" s="135" t="s">
        <v>374</v>
      </c>
      <c r="F2" s="66">
        <v>2600</v>
      </c>
    </row>
    <row r="3" spans="1:6" ht="15.75" thickBot="1" x14ac:dyDescent="0.3">
      <c r="A3" s="57" t="s">
        <v>368</v>
      </c>
      <c r="B3" s="158">
        <v>11000</v>
      </c>
      <c r="C3" s="15">
        <v>27540</v>
      </c>
      <c r="D3" s="66">
        <v>4860</v>
      </c>
      <c r="E3" s="135" t="s">
        <v>375</v>
      </c>
      <c r="F3" s="2">
        <v>3200</v>
      </c>
    </row>
    <row r="4" spans="1:6" ht="15.75" thickBot="1" x14ac:dyDescent="0.3">
      <c r="A4" s="57" t="s">
        <v>367</v>
      </c>
      <c r="B4" s="3">
        <v>13200</v>
      </c>
      <c r="C4" s="1">
        <v>35700</v>
      </c>
      <c r="D4" s="2">
        <v>6300</v>
      </c>
      <c r="E4" s="136" t="s">
        <v>376</v>
      </c>
      <c r="F4" s="39">
        <v>3500</v>
      </c>
    </row>
    <row r="5" spans="1:6" ht="15.75" thickBot="1" x14ac:dyDescent="0.3">
      <c r="A5" s="58" t="s">
        <v>366</v>
      </c>
      <c r="B5" s="3">
        <v>14500</v>
      </c>
      <c r="C5" s="3">
        <v>40290</v>
      </c>
      <c r="D5" s="39">
        <v>7110</v>
      </c>
    </row>
    <row r="6" spans="1:6" ht="15.75" thickBot="1" x14ac:dyDescent="0.3"/>
    <row r="7" spans="1:6" ht="15.75" thickBot="1" x14ac:dyDescent="0.3">
      <c r="A7" s="129" t="s">
        <v>377</v>
      </c>
      <c r="B7" s="157" t="s">
        <v>373</v>
      </c>
      <c r="C7" s="130" t="s">
        <v>371</v>
      </c>
      <c r="D7" s="131" t="s">
        <v>372</v>
      </c>
      <c r="E7" s="55" t="s">
        <v>377</v>
      </c>
      <c r="F7" s="60" t="s">
        <v>373</v>
      </c>
    </row>
    <row r="8" spans="1:6" ht="15.75" thickBot="1" x14ac:dyDescent="0.3">
      <c r="A8" s="132" t="s">
        <v>368</v>
      </c>
      <c r="B8" s="63">
        <v>26000</v>
      </c>
      <c r="C8" s="133">
        <v>42330</v>
      </c>
      <c r="D8" s="134">
        <v>7470</v>
      </c>
      <c r="E8" s="135" t="s">
        <v>378</v>
      </c>
      <c r="F8" s="2">
        <v>4150</v>
      </c>
    </row>
    <row r="9" spans="1:6" ht="15.75" thickBot="1" x14ac:dyDescent="0.3">
      <c r="A9" s="57" t="s">
        <v>367</v>
      </c>
      <c r="B9" s="63">
        <v>27000</v>
      </c>
      <c r="C9" s="61">
        <v>46920</v>
      </c>
      <c r="D9" s="62">
        <v>8280</v>
      </c>
      <c r="E9" s="135" t="s">
        <v>379</v>
      </c>
      <c r="F9" s="2">
        <v>4600</v>
      </c>
    </row>
    <row r="10" spans="1:6" ht="15.75" thickBot="1" x14ac:dyDescent="0.3">
      <c r="A10" s="58" t="s">
        <v>366</v>
      </c>
      <c r="B10" s="63">
        <v>28000</v>
      </c>
      <c r="C10" s="63">
        <v>49980</v>
      </c>
      <c r="D10" s="64">
        <v>8820</v>
      </c>
      <c r="E10" s="136" t="s">
        <v>380</v>
      </c>
      <c r="F10" s="39">
        <v>4900</v>
      </c>
    </row>
    <row r="11" spans="1:6" ht="15.75" thickBot="1" x14ac:dyDescent="0.3"/>
    <row r="12" spans="1:6" x14ac:dyDescent="0.25">
      <c r="A12" s="55" t="s">
        <v>381</v>
      </c>
      <c r="B12" s="157" t="s">
        <v>373</v>
      </c>
      <c r="C12" s="56" t="s">
        <v>371</v>
      </c>
      <c r="D12" s="59" t="s">
        <v>372</v>
      </c>
      <c r="E12" s="55" t="s">
        <v>381</v>
      </c>
      <c r="F12" s="60" t="s">
        <v>373</v>
      </c>
    </row>
    <row r="13" spans="1:6" x14ac:dyDescent="0.25">
      <c r="A13" s="57" t="s">
        <v>368</v>
      </c>
      <c r="B13" s="155"/>
      <c r="C13" s="61">
        <v>38760</v>
      </c>
      <c r="D13" s="62">
        <v>6840</v>
      </c>
      <c r="E13" s="135" t="s">
        <v>384</v>
      </c>
      <c r="F13" s="2">
        <v>3800</v>
      </c>
    </row>
    <row r="14" spans="1:6" x14ac:dyDescent="0.25">
      <c r="A14" s="57" t="s">
        <v>367</v>
      </c>
      <c r="B14" s="155"/>
      <c r="C14" s="61">
        <v>46920</v>
      </c>
      <c r="D14" s="62">
        <v>8280</v>
      </c>
      <c r="E14" s="135" t="s">
        <v>382</v>
      </c>
      <c r="F14" s="2">
        <v>4000</v>
      </c>
    </row>
    <row r="15" spans="1:6" ht="15.75" thickBot="1" x14ac:dyDescent="0.3">
      <c r="A15" s="58" t="s">
        <v>366</v>
      </c>
      <c r="B15" s="156"/>
      <c r="C15" s="63">
        <v>57120</v>
      </c>
      <c r="D15" s="64">
        <v>10080</v>
      </c>
      <c r="E15" s="136" t="s">
        <v>383</v>
      </c>
      <c r="F15" s="39">
        <v>4500</v>
      </c>
    </row>
    <row r="17" spans="1:4" x14ac:dyDescent="0.25">
      <c r="A17" t="s">
        <v>385</v>
      </c>
    </row>
    <row r="18" spans="1:4" ht="15.75" thickBot="1" x14ac:dyDescent="0.3"/>
    <row r="19" spans="1:4" ht="15.75" thickBot="1" x14ac:dyDescent="0.3">
      <c r="A19" s="144"/>
      <c r="B19" s="163" t="s">
        <v>686</v>
      </c>
      <c r="C19" s="164" t="s">
        <v>687</v>
      </c>
      <c r="D19" s="165" t="s">
        <v>688</v>
      </c>
    </row>
    <row r="20" spans="1:4" x14ac:dyDescent="0.25">
      <c r="A20" s="145"/>
      <c r="B20" s="142"/>
      <c r="C20" s="147"/>
      <c r="D20" s="149"/>
    </row>
    <row r="21" spans="1:4" x14ac:dyDescent="0.25">
      <c r="A21" s="145"/>
      <c r="B21" s="142"/>
      <c r="C21" s="147"/>
      <c r="D21" s="149"/>
    </row>
    <row r="22" spans="1:4" x14ac:dyDescent="0.25">
      <c r="A22" s="145">
        <v>42767</v>
      </c>
      <c r="B22" s="142">
        <v>5623.23</v>
      </c>
      <c r="C22" s="147">
        <f t="shared" ref="C22:C30" si="0">B22%/12</f>
        <v>4.6860249999999999</v>
      </c>
      <c r="D22" s="149">
        <f t="shared" ref="D22:D29" si="1">100%-(B23/B22%*1/100)</f>
        <v>5.9645435096910004E-3</v>
      </c>
    </row>
    <row r="23" spans="1:4" x14ac:dyDescent="0.25">
      <c r="A23" s="145">
        <v>42552</v>
      </c>
      <c r="B23" s="142">
        <v>5589.69</v>
      </c>
      <c r="C23" s="147">
        <f t="shared" si="0"/>
        <v>4.6580749999999993</v>
      </c>
      <c r="D23" s="149">
        <f t="shared" si="1"/>
        <v>5.9645525959397538E-3</v>
      </c>
    </row>
    <row r="24" spans="1:4" x14ac:dyDescent="0.25">
      <c r="A24" s="145">
        <v>40360</v>
      </c>
      <c r="B24" s="142">
        <v>5556.35</v>
      </c>
      <c r="C24" s="147">
        <f t="shared" si="0"/>
        <v>4.6302916666666674</v>
      </c>
      <c r="D24" s="149">
        <f t="shared" si="1"/>
        <v>4.9744886481234429E-3</v>
      </c>
    </row>
    <row r="25" spans="1:4" x14ac:dyDescent="0.25">
      <c r="A25" s="145">
        <v>40087</v>
      </c>
      <c r="B25" s="142">
        <v>5528.71</v>
      </c>
      <c r="C25" s="147">
        <f t="shared" si="0"/>
        <v>4.6072583333333332</v>
      </c>
      <c r="D25" s="149">
        <f t="shared" si="1"/>
        <v>2.9916562814834569E-3</v>
      </c>
    </row>
    <row r="26" spans="1:4" x14ac:dyDescent="0.25">
      <c r="A26" s="145">
        <v>39995</v>
      </c>
      <c r="B26" s="142">
        <v>5512.17</v>
      </c>
      <c r="C26" s="147">
        <f t="shared" si="0"/>
        <v>4.5934750000000006</v>
      </c>
      <c r="D26" s="149">
        <f t="shared" si="1"/>
        <v>4.9744474499153757E-3</v>
      </c>
    </row>
    <row r="27" spans="1:4" x14ac:dyDescent="0.25">
      <c r="A27" s="145">
        <v>39722</v>
      </c>
      <c r="B27" s="142">
        <v>5484.75</v>
      </c>
      <c r="C27" s="147">
        <f t="shared" si="0"/>
        <v>4.5706249999999997</v>
      </c>
      <c r="D27" s="149">
        <f t="shared" si="1"/>
        <v>2.991932175577694E-3</v>
      </c>
    </row>
    <row r="28" spans="1:4" x14ac:dyDescent="0.25">
      <c r="A28" s="145">
        <v>39508</v>
      </c>
      <c r="B28" s="142">
        <v>5468.34</v>
      </c>
      <c r="C28" s="147">
        <f t="shared" si="0"/>
        <v>4.5569499999999996</v>
      </c>
      <c r="D28" s="149">
        <f t="shared" si="1"/>
        <v>4.9759159086668614E-3</v>
      </c>
    </row>
    <row r="29" spans="1:4" x14ac:dyDescent="0.25">
      <c r="A29" s="145">
        <v>39114</v>
      </c>
      <c r="B29" s="142">
        <v>5441.13</v>
      </c>
      <c r="C29" s="147">
        <f t="shared" si="0"/>
        <v>4.5342750000000001</v>
      </c>
      <c r="D29" s="149">
        <f t="shared" si="1"/>
        <v>7.935851560245899E-3</v>
      </c>
    </row>
    <row r="30" spans="1:4" ht="15.75" thickBot="1" x14ac:dyDescent="0.3">
      <c r="A30" s="146">
        <v>38869</v>
      </c>
      <c r="B30" s="143">
        <v>5397.95</v>
      </c>
      <c r="C30" s="148">
        <f t="shared" si="0"/>
        <v>4.4982916666666668</v>
      </c>
      <c r="D30" s="150"/>
    </row>
    <row r="31" spans="1:4" x14ac:dyDescent="0.25">
      <c r="A31" s="166"/>
      <c r="B31" s="7"/>
      <c r="C31" s="167"/>
      <c r="D31" s="65"/>
    </row>
    <row r="32" spans="1:4" x14ac:dyDescent="0.25">
      <c r="B32" s="257" t="s">
        <v>610</v>
      </c>
      <c r="C32" s="257"/>
      <c r="D32" s="162" t="s">
        <v>611</v>
      </c>
    </row>
    <row r="33" spans="1:6" x14ac:dyDescent="0.25">
      <c r="A33" t="s">
        <v>711</v>
      </c>
      <c r="B33" s="54">
        <v>10312</v>
      </c>
      <c r="C33" s="97">
        <v>0.8</v>
      </c>
      <c r="D33" s="168"/>
      <c r="E33" s="40"/>
      <c r="F33" s="86"/>
    </row>
    <row r="34" spans="1:6" x14ac:dyDescent="0.25">
      <c r="A34" t="s">
        <v>714</v>
      </c>
      <c r="B34" s="54">
        <v>10530</v>
      </c>
      <c r="C34" s="97">
        <v>0.80069999999999997</v>
      </c>
      <c r="D34" s="54">
        <v>450</v>
      </c>
      <c r="E34" s="40"/>
      <c r="F34" s="86"/>
    </row>
    <row r="35" spans="1:6" x14ac:dyDescent="0.25">
      <c r="A35" t="s">
        <v>713</v>
      </c>
      <c r="B35" s="54">
        <v>10530</v>
      </c>
      <c r="C35" s="97">
        <v>0.80069999999999997</v>
      </c>
      <c r="D35" s="54">
        <v>600</v>
      </c>
      <c r="E35" s="169"/>
      <c r="F35" s="86"/>
    </row>
    <row r="36" spans="1:6" x14ac:dyDescent="0.25">
      <c r="A36" t="s">
        <v>712</v>
      </c>
      <c r="B36" s="54">
        <v>11000</v>
      </c>
      <c r="C36" s="97" t="s">
        <v>715</v>
      </c>
      <c r="D36" s="54">
        <v>700</v>
      </c>
      <c r="E36" s="40"/>
      <c r="F36" s="86"/>
    </row>
    <row r="37" spans="1:6" x14ac:dyDescent="0.25">
      <c r="A37" t="s">
        <v>716</v>
      </c>
      <c r="B37" s="54"/>
      <c r="D37" s="54">
        <v>700</v>
      </c>
      <c r="E37" s="40"/>
      <c r="F37" s="40"/>
    </row>
    <row r="38" spans="1:6" x14ac:dyDescent="0.25">
      <c r="E38" s="40"/>
      <c r="F38" s="40"/>
    </row>
  </sheetData>
  <mergeCells count="1">
    <mergeCell ref="B32:C32"/>
  </mergeCells>
  <pageMargins left="0.7" right="0.7" top="0.75" bottom="0.75" header="0.3" footer="0.3"/>
  <pageSetup paperSize="9" orientation="portrait" horizontalDpi="1200" verticalDpi="1200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44"/>
  <sheetViews>
    <sheetView showWhiteSpace="0" topLeftCell="A28" workbookViewId="0">
      <selection activeCell="D42" sqref="D42"/>
    </sheetView>
  </sheetViews>
  <sheetFormatPr baseColWidth="10" defaultRowHeight="15" x14ac:dyDescent="0.25"/>
  <cols>
    <col min="1" max="1" width="25.5703125" customWidth="1"/>
    <col min="2" max="2" width="16.28515625" customWidth="1"/>
    <col min="3" max="3" width="22.5703125" customWidth="1"/>
    <col min="4" max="4" width="19.5703125" customWidth="1"/>
    <col min="5" max="5" width="23.5703125" customWidth="1"/>
    <col min="6" max="6" width="20.140625" customWidth="1"/>
    <col min="7" max="7" width="40.7109375" customWidth="1"/>
    <col min="8" max="8" width="24.7109375" customWidth="1"/>
    <col min="9" max="9" width="26.28515625" customWidth="1"/>
    <col min="10" max="10" width="14.85546875" customWidth="1"/>
    <col min="11" max="11" width="26.7109375" customWidth="1"/>
    <col min="12" max="12" width="15.28515625" customWidth="1"/>
    <col min="13" max="13" width="26.42578125" customWidth="1"/>
    <col min="14" max="14" width="17.28515625" customWidth="1"/>
    <col min="15" max="15" width="27.5703125" customWidth="1"/>
    <col min="16" max="16" width="14.28515625" customWidth="1"/>
    <col min="17" max="17" width="28.140625" customWidth="1"/>
    <col min="18" max="18" width="17.140625" customWidth="1"/>
    <col min="19" max="19" width="33" customWidth="1"/>
    <col min="20" max="20" width="20.7109375" customWidth="1"/>
    <col min="21" max="21" width="30.28515625" customWidth="1"/>
    <col min="22" max="22" width="21.7109375" customWidth="1"/>
  </cols>
  <sheetData>
    <row r="1" spans="1:14" ht="15.75" thickTop="1" x14ac:dyDescent="0.25">
      <c r="A1" s="258" t="s">
        <v>258</v>
      </c>
      <c r="B1" s="264"/>
      <c r="C1" s="266" t="s">
        <v>259</v>
      </c>
      <c r="D1" s="264"/>
      <c r="E1" s="266" t="s">
        <v>260</v>
      </c>
      <c r="F1" s="264"/>
      <c r="G1" s="258" t="s">
        <v>473</v>
      </c>
      <c r="H1" s="264"/>
      <c r="I1" s="258" t="s">
        <v>673</v>
      </c>
      <c r="J1" s="259"/>
      <c r="M1" s="6"/>
      <c r="N1" s="6"/>
    </row>
    <row r="2" spans="1:14" ht="15.75" thickBot="1" x14ac:dyDescent="0.3">
      <c r="A2" s="12" t="s">
        <v>285</v>
      </c>
      <c r="B2" s="10" t="s">
        <v>269</v>
      </c>
      <c r="C2" s="11" t="s">
        <v>39</v>
      </c>
      <c r="D2" s="16" t="s">
        <v>19</v>
      </c>
      <c r="E2" s="11" t="s">
        <v>322</v>
      </c>
      <c r="F2" s="16" t="s">
        <v>20</v>
      </c>
      <c r="G2" s="14" t="s">
        <v>474</v>
      </c>
      <c r="H2" s="20" t="s">
        <v>19</v>
      </c>
      <c r="I2" s="12" t="s">
        <v>672</v>
      </c>
      <c r="J2" s="123" t="s">
        <v>19</v>
      </c>
      <c r="M2" s="6"/>
      <c r="N2" s="6"/>
    </row>
    <row r="3" spans="1:14" x14ac:dyDescent="0.25">
      <c r="A3" s="12" t="s">
        <v>286</v>
      </c>
      <c r="B3" s="10" t="s">
        <v>270</v>
      </c>
      <c r="C3" s="12" t="s">
        <v>210</v>
      </c>
      <c r="D3" s="10" t="s">
        <v>12</v>
      </c>
      <c r="E3" s="12" t="s">
        <v>323</v>
      </c>
      <c r="F3" s="10" t="s">
        <v>20</v>
      </c>
      <c r="G3" s="262" t="s">
        <v>472</v>
      </c>
      <c r="H3" s="263"/>
      <c r="I3" s="12" t="s">
        <v>286</v>
      </c>
      <c r="J3" s="123" t="s">
        <v>19</v>
      </c>
      <c r="M3" s="6"/>
      <c r="N3" s="6"/>
    </row>
    <row r="4" spans="1:14" x14ac:dyDescent="0.25">
      <c r="A4" s="12" t="s">
        <v>287</v>
      </c>
      <c r="B4" s="10" t="s">
        <v>272</v>
      </c>
      <c r="C4" s="12" t="s">
        <v>297</v>
      </c>
      <c r="D4" s="10" t="s">
        <v>12</v>
      </c>
      <c r="E4" s="12" t="s">
        <v>324</v>
      </c>
      <c r="F4" s="13" t="s">
        <v>20</v>
      </c>
      <c r="G4" s="11" t="s">
        <v>209</v>
      </c>
      <c r="H4" s="16" t="s">
        <v>19</v>
      </c>
      <c r="I4" s="12" t="s">
        <v>287</v>
      </c>
      <c r="J4" s="123" t="s">
        <v>477</v>
      </c>
      <c r="M4" s="6"/>
      <c r="N4" s="6"/>
    </row>
    <row r="5" spans="1:14" x14ac:dyDescent="0.25">
      <c r="A5" s="125" t="s">
        <v>288</v>
      </c>
      <c r="B5" s="137" t="s">
        <v>271</v>
      </c>
      <c r="C5" s="12" t="s">
        <v>296</v>
      </c>
      <c r="D5" s="10" t="s">
        <v>12</v>
      </c>
      <c r="E5" s="12" t="s">
        <v>325</v>
      </c>
      <c r="F5" s="13" t="s">
        <v>12</v>
      </c>
      <c r="G5" s="12" t="s">
        <v>210</v>
      </c>
      <c r="H5" s="10" t="s">
        <v>19</v>
      </c>
      <c r="I5" s="125" t="s">
        <v>288</v>
      </c>
      <c r="J5" s="123" t="s">
        <v>477</v>
      </c>
      <c r="M5" s="6"/>
      <c r="N5" s="6"/>
    </row>
    <row r="6" spans="1:14" x14ac:dyDescent="0.25">
      <c r="A6" s="29" t="s">
        <v>295</v>
      </c>
      <c r="B6" s="10" t="s">
        <v>267</v>
      </c>
      <c r="C6" s="29" t="s">
        <v>305</v>
      </c>
      <c r="D6" s="10" t="s">
        <v>10</v>
      </c>
      <c r="E6" s="12" t="s">
        <v>326</v>
      </c>
      <c r="F6" s="13" t="s">
        <v>12</v>
      </c>
      <c r="G6" s="12" t="s">
        <v>297</v>
      </c>
      <c r="H6" s="10" t="s">
        <v>477</v>
      </c>
      <c r="I6" s="12" t="s">
        <v>295</v>
      </c>
      <c r="J6" s="123" t="s">
        <v>12</v>
      </c>
      <c r="M6" s="6"/>
      <c r="N6" s="6"/>
    </row>
    <row r="7" spans="1:14" x14ac:dyDescent="0.25">
      <c r="A7" s="12" t="s">
        <v>282</v>
      </c>
      <c r="B7" s="10" t="s">
        <v>266</v>
      </c>
      <c r="C7" s="12" t="s">
        <v>298</v>
      </c>
      <c r="D7" s="10" t="s">
        <v>10</v>
      </c>
      <c r="E7" s="12" t="s">
        <v>327</v>
      </c>
      <c r="F7" s="13" t="s">
        <v>12</v>
      </c>
      <c r="G7" s="12" t="s">
        <v>475</v>
      </c>
      <c r="H7" s="10" t="s">
        <v>477</v>
      </c>
      <c r="I7" s="12" t="s">
        <v>282</v>
      </c>
      <c r="J7" s="123" t="s">
        <v>10</v>
      </c>
      <c r="M7" s="6"/>
      <c r="N7" s="6"/>
    </row>
    <row r="8" spans="1:14" x14ac:dyDescent="0.25">
      <c r="A8" s="12" t="s">
        <v>289</v>
      </c>
      <c r="B8" s="10" t="s">
        <v>276</v>
      </c>
      <c r="C8" s="12" t="s">
        <v>299</v>
      </c>
      <c r="D8" s="10" t="s">
        <v>10</v>
      </c>
      <c r="E8" s="12" t="s">
        <v>328</v>
      </c>
      <c r="F8" s="13" t="s">
        <v>12</v>
      </c>
      <c r="G8" s="12" t="s">
        <v>476</v>
      </c>
      <c r="H8" s="10" t="s">
        <v>477</v>
      </c>
      <c r="I8" s="12" t="s">
        <v>289</v>
      </c>
      <c r="J8" s="123" t="s">
        <v>11</v>
      </c>
      <c r="M8" s="6"/>
      <c r="N8" s="6"/>
    </row>
    <row r="9" spans="1:14" x14ac:dyDescent="0.25">
      <c r="A9" s="30" t="s">
        <v>290</v>
      </c>
      <c r="B9" s="10" t="s">
        <v>275</v>
      </c>
      <c r="C9" s="12" t="s">
        <v>300</v>
      </c>
      <c r="D9" s="10" t="s">
        <v>13</v>
      </c>
      <c r="E9" s="12" t="s">
        <v>329</v>
      </c>
      <c r="F9" s="13" t="s">
        <v>12</v>
      </c>
      <c r="G9" s="12" t="s">
        <v>298</v>
      </c>
      <c r="H9" s="10" t="s">
        <v>10</v>
      </c>
      <c r="I9" s="12" t="s">
        <v>290</v>
      </c>
      <c r="J9" s="123" t="s">
        <v>13</v>
      </c>
      <c r="M9" s="6"/>
      <c r="N9" s="6"/>
    </row>
    <row r="10" spans="1:14" x14ac:dyDescent="0.25">
      <c r="A10" s="12" t="s">
        <v>291</v>
      </c>
      <c r="B10" s="10" t="s">
        <v>275</v>
      </c>
      <c r="C10" s="30" t="s">
        <v>304</v>
      </c>
      <c r="D10" s="10" t="s">
        <v>13</v>
      </c>
      <c r="E10" s="12" t="s">
        <v>330</v>
      </c>
      <c r="F10" s="13" t="s">
        <v>13</v>
      </c>
      <c r="G10" s="12" t="s">
        <v>299</v>
      </c>
      <c r="H10" s="10" t="s">
        <v>13</v>
      </c>
      <c r="I10" s="12" t="s">
        <v>291</v>
      </c>
      <c r="J10" s="123" t="s">
        <v>13</v>
      </c>
      <c r="M10" s="6"/>
      <c r="N10" s="6"/>
    </row>
    <row r="11" spans="1:14" x14ac:dyDescent="0.25">
      <c r="A11" s="12" t="s">
        <v>292</v>
      </c>
      <c r="B11" s="10" t="s">
        <v>274</v>
      </c>
      <c r="C11" s="12" t="s">
        <v>301</v>
      </c>
      <c r="D11" s="10" t="s">
        <v>13</v>
      </c>
      <c r="E11" s="12" t="s">
        <v>331</v>
      </c>
      <c r="F11" s="13" t="s">
        <v>13</v>
      </c>
      <c r="G11" s="12" t="s">
        <v>300</v>
      </c>
      <c r="H11" s="10" t="s">
        <v>13</v>
      </c>
      <c r="I11" s="12" t="s">
        <v>292</v>
      </c>
      <c r="J11" s="123" t="s">
        <v>11</v>
      </c>
      <c r="M11" s="6"/>
      <c r="N11" s="6"/>
    </row>
    <row r="12" spans="1:14" x14ac:dyDescent="0.25">
      <c r="A12" s="12" t="s">
        <v>293</v>
      </c>
      <c r="B12" s="10" t="s">
        <v>273</v>
      </c>
      <c r="C12" s="12" t="s">
        <v>302</v>
      </c>
      <c r="D12" s="10" t="s">
        <v>13</v>
      </c>
      <c r="E12" s="12" t="s">
        <v>207</v>
      </c>
      <c r="F12" s="13" t="s">
        <v>13</v>
      </c>
      <c r="G12" s="12" t="s">
        <v>408</v>
      </c>
      <c r="H12" s="10" t="s">
        <v>13</v>
      </c>
      <c r="I12" s="12" t="s">
        <v>293</v>
      </c>
      <c r="J12" s="123" t="s">
        <v>89</v>
      </c>
      <c r="M12" s="6"/>
      <c r="N12" s="6"/>
    </row>
    <row r="13" spans="1:14" ht="15.75" thickBot="1" x14ac:dyDescent="0.3">
      <c r="A13" s="73" t="s">
        <v>278</v>
      </c>
      <c r="B13" s="27" t="s">
        <v>263</v>
      </c>
      <c r="C13" s="24" t="s">
        <v>303</v>
      </c>
      <c r="D13" s="25" t="s">
        <v>21</v>
      </c>
      <c r="E13" s="24" t="s">
        <v>332</v>
      </c>
      <c r="F13" s="78" t="s">
        <v>21</v>
      </c>
      <c r="G13" s="12" t="s">
        <v>301</v>
      </c>
      <c r="H13" s="10" t="s">
        <v>13</v>
      </c>
      <c r="I13" s="127" t="s">
        <v>278</v>
      </c>
      <c r="J13" s="123" t="s">
        <v>675</v>
      </c>
      <c r="M13" s="6"/>
      <c r="N13" s="6"/>
    </row>
    <row r="14" spans="1:14" x14ac:dyDescent="0.25">
      <c r="A14" s="260" t="s">
        <v>405</v>
      </c>
      <c r="B14" s="265"/>
      <c r="C14" s="262" t="s">
        <v>160</v>
      </c>
      <c r="D14" s="269"/>
      <c r="E14" s="262" t="s">
        <v>211</v>
      </c>
      <c r="F14" s="268"/>
      <c r="G14" s="12" t="s">
        <v>302</v>
      </c>
      <c r="H14" s="10" t="s">
        <v>89</v>
      </c>
      <c r="I14" s="260" t="s">
        <v>674</v>
      </c>
      <c r="J14" s="261"/>
      <c r="M14" s="6"/>
      <c r="N14" s="6"/>
    </row>
    <row r="15" spans="1:14" ht="15.75" thickBot="1" x14ac:dyDescent="0.3">
      <c r="A15" s="12" t="s">
        <v>294</v>
      </c>
      <c r="B15" s="10" t="s">
        <v>268</v>
      </c>
      <c r="C15" s="12" t="s">
        <v>29</v>
      </c>
      <c r="D15" s="16" t="s">
        <v>19</v>
      </c>
      <c r="E15" s="9" t="s">
        <v>90</v>
      </c>
      <c r="F15" s="67" t="s">
        <v>12</v>
      </c>
      <c r="G15" s="12" t="s">
        <v>303</v>
      </c>
      <c r="H15" s="10" t="s">
        <v>478</v>
      </c>
      <c r="I15" s="12" t="s">
        <v>294</v>
      </c>
      <c r="J15" s="123" t="s">
        <v>19</v>
      </c>
      <c r="M15" s="6"/>
      <c r="N15" s="6"/>
    </row>
    <row r="16" spans="1:14" x14ac:dyDescent="0.25">
      <c r="A16" s="12" t="s">
        <v>14</v>
      </c>
      <c r="B16" s="10" t="s">
        <v>265</v>
      </c>
      <c r="C16" s="12" t="s">
        <v>30</v>
      </c>
      <c r="D16" s="10" t="s">
        <v>156</v>
      </c>
      <c r="E16" s="6" t="s">
        <v>91</v>
      </c>
      <c r="F16" s="10" t="s">
        <v>12</v>
      </c>
      <c r="G16" s="262" t="s">
        <v>479</v>
      </c>
      <c r="H16" s="263"/>
      <c r="I16" s="12" t="s">
        <v>14</v>
      </c>
      <c r="J16" s="123" t="s">
        <v>477</v>
      </c>
      <c r="M16" s="6"/>
      <c r="N16" s="6"/>
    </row>
    <row r="17" spans="1:14" x14ac:dyDescent="0.25">
      <c r="A17" s="12" t="s">
        <v>15</v>
      </c>
      <c r="B17" s="10" t="s">
        <v>265</v>
      </c>
      <c r="C17" s="49" t="s">
        <v>306</v>
      </c>
      <c r="D17" s="10" t="s">
        <v>156</v>
      </c>
      <c r="E17" s="6" t="s">
        <v>92</v>
      </c>
      <c r="F17" s="10" t="s">
        <v>12</v>
      </c>
      <c r="G17" s="12" t="s">
        <v>482</v>
      </c>
      <c r="H17" s="16" t="s">
        <v>12</v>
      </c>
      <c r="I17" s="30" t="s">
        <v>15</v>
      </c>
      <c r="J17" s="123" t="s">
        <v>477</v>
      </c>
      <c r="M17" s="6"/>
      <c r="N17" s="6"/>
    </row>
    <row r="18" spans="1:14" x14ac:dyDescent="0.25">
      <c r="A18" s="12" t="s">
        <v>16</v>
      </c>
      <c r="B18" s="10" t="s">
        <v>265</v>
      </c>
      <c r="C18" s="12" t="s">
        <v>31</v>
      </c>
      <c r="D18" s="10" t="s">
        <v>156</v>
      </c>
      <c r="E18" s="6" t="s">
        <v>93</v>
      </c>
      <c r="F18" s="10" t="s">
        <v>12</v>
      </c>
      <c r="G18" s="12" t="s">
        <v>481</v>
      </c>
      <c r="H18" s="10" t="s">
        <v>12</v>
      </c>
      <c r="I18" s="12" t="s">
        <v>16</v>
      </c>
      <c r="J18" s="123" t="s">
        <v>477</v>
      </c>
      <c r="M18" s="6"/>
      <c r="N18" s="6"/>
    </row>
    <row r="19" spans="1:14" x14ac:dyDescent="0.25">
      <c r="A19" s="29" t="s">
        <v>17</v>
      </c>
      <c r="B19" s="10" t="s">
        <v>265</v>
      </c>
      <c r="C19" s="12" t="s">
        <v>32</v>
      </c>
      <c r="D19" s="10" t="s">
        <v>156</v>
      </c>
      <c r="E19" s="6" t="s">
        <v>94</v>
      </c>
      <c r="F19" s="10" t="s">
        <v>13</v>
      </c>
      <c r="G19" s="12" t="s">
        <v>480</v>
      </c>
      <c r="H19" s="10" t="s">
        <v>12</v>
      </c>
      <c r="I19" s="12" t="s">
        <v>17</v>
      </c>
      <c r="J19" s="123" t="s">
        <v>477</v>
      </c>
      <c r="M19" s="6"/>
      <c r="N19" s="6"/>
    </row>
    <row r="20" spans="1:14" x14ac:dyDescent="0.25">
      <c r="A20" s="12" t="s">
        <v>18</v>
      </c>
      <c r="B20" s="10" t="s">
        <v>267</v>
      </c>
      <c r="C20" s="12" t="s">
        <v>33</v>
      </c>
      <c r="D20" s="10" t="s">
        <v>156</v>
      </c>
      <c r="E20" s="6" t="s">
        <v>95</v>
      </c>
      <c r="F20" s="10" t="s">
        <v>13</v>
      </c>
      <c r="G20" s="12" t="s">
        <v>483</v>
      </c>
      <c r="H20" s="10" t="s">
        <v>10</v>
      </c>
      <c r="I20" s="12" t="s">
        <v>18</v>
      </c>
      <c r="J20" s="123" t="s">
        <v>12</v>
      </c>
      <c r="M20" s="6"/>
      <c r="N20" s="6"/>
    </row>
    <row r="21" spans="1:14" x14ac:dyDescent="0.25">
      <c r="A21" s="12" t="s">
        <v>0</v>
      </c>
      <c r="B21" s="10" t="s">
        <v>264</v>
      </c>
      <c r="C21" s="12" t="s">
        <v>34</v>
      </c>
      <c r="D21" s="10" t="s">
        <v>157</v>
      </c>
      <c r="E21" s="6" t="s">
        <v>96</v>
      </c>
      <c r="F21" s="10" t="s">
        <v>13</v>
      </c>
      <c r="G21" s="12" t="s">
        <v>484</v>
      </c>
      <c r="H21" s="10" t="s">
        <v>10</v>
      </c>
      <c r="I21" s="12" t="s">
        <v>0</v>
      </c>
      <c r="J21" s="123" t="s">
        <v>10</v>
      </c>
      <c r="M21" s="6"/>
      <c r="N21" s="6"/>
    </row>
    <row r="22" spans="1:14" x14ac:dyDescent="0.25">
      <c r="A22" s="12" t="s">
        <v>1</v>
      </c>
      <c r="B22" s="10" t="s">
        <v>266</v>
      </c>
      <c r="C22" s="12" t="s">
        <v>35</v>
      </c>
      <c r="D22" s="10" t="s">
        <v>157</v>
      </c>
      <c r="E22" s="6" t="s">
        <v>97</v>
      </c>
      <c r="F22" s="10" t="s">
        <v>13</v>
      </c>
      <c r="G22" s="12" t="s">
        <v>485</v>
      </c>
      <c r="H22" s="10" t="s">
        <v>13</v>
      </c>
      <c r="I22" s="12" t="s">
        <v>1</v>
      </c>
      <c r="J22" s="123" t="s">
        <v>10</v>
      </c>
      <c r="M22" s="6"/>
      <c r="N22" s="6"/>
    </row>
    <row r="23" spans="1:14" ht="15.75" thickBot="1" x14ac:dyDescent="0.3">
      <c r="A23" s="12" t="s">
        <v>2</v>
      </c>
      <c r="B23" s="10" t="s">
        <v>284</v>
      </c>
      <c r="C23" s="12" t="s">
        <v>36</v>
      </c>
      <c r="D23" s="10" t="s">
        <v>158</v>
      </c>
      <c r="E23" s="6" t="s">
        <v>84</v>
      </c>
      <c r="F23" s="10" t="s">
        <v>38</v>
      </c>
      <c r="G23" s="12" t="s">
        <v>486</v>
      </c>
      <c r="H23" s="10" t="s">
        <v>13</v>
      </c>
      <c r="I23" s="12" t="s">
        <v>2</v>
      </c>
      <c r="J23" s="123" t="s">
        <v>13</v>
      </c>
      <c r="K23" s="6"/>
      <c r="M23" s="6"/>
      <c r="N23" s="6"/>
    </row>
    <row r="24" spans="1:14" ht="15.75" thickBot="1" x14ac:dyDescent="0.3">
      <c r="A24" s="30" t="s">
        <v>3</v>
      </c>
      <c r="B24" s="28" t="s">
        <v>38</v>
      </c>
      <c r="C24" s="12" t="s">
        <v>37</v>
      </c>
      <c r="D24" s="23" t="s">
        <v>21</v>
      </c>
      <c r="E24" s="262" t="s">
        <v>261</v>
      </c>
      <c r="F24" s="267"/>
      <c r="G24" s="12" t="s">
        <v>487</v>
      </c>
      <c r="H24" s="10" t="s">
        <v>13</v>
      </c>
      <c r="I24" s="12" t="s">
        <v>3</v>
      </c>
      <c r="J24" s="126" t="s">
        <v>38</v>
      </c>
      <c r="K24" s="6"/>
      <c r="M24" s="6"/>
      <c r="N24" s="6"/>
    </row>
    <row r="25" spans="1:14" ht="15.75" thickBot="1" x14ac:dyDescent="0.3">
      <c r="A25" s="262" t="s">
        <v>140</v>
      </c>
      <c r="B25" s="267"/>
      <c r="C25" s="262" t="s">
        <v>155</v>
      </c>
      <c r="D25" s="270"/>
      <c r="E25" s="11" t="s">
        <v>98</v>
      </c>
      <c r="F25" s="16" t="s">
        <v>12</v>
      </c>
      <c r="G25" s="12" t="s">
        <v>84</v>
      </c>
      <c r="H25" s="10" t="s">
        <v>21</v>
      </c>
      <c r="I25" s="260" t="s">
        <v>685</v>
      </c>
      <c r="J25" s="261"/>
      <c r="K25" s="6"/>
      <c r="M25" s="6"/>
      <c r="N25" s="6"/>
    </row>
    <row r="26" spans="1:14" x14ac:dyDescent="0.25">
      <c r="A26" s="12" t="s">
        <v>4</v>
      </c>
      <c r="B26" s="10" t="s">
        <v>265</v>
      </c>
      <c r="C26" s="6" t="s">
        <v>22</v>
      </c>
      <c r="D26" s="13" t="s">
        <v>156</v>
      </c>
      <c r="E26" s="12" t="s">
        <v>99</v>
      </c>
      <c r="F26" s="10" t="s">
        <v>12</v>
      </c>
      <c r="G26" s="262" t="s">
        <v>492</v>
      </c>
      <c r="H26" s="263"/>
      <c r="I26" s="11" t="s">
        <v>680</v>
      </c>
      <c r="J26" s="16" t="s">
        <v>12</v>
      </c>
      <c r="K26" s="6"/>
      <c r="M26" s="6"/>
      <c r="N26" s="6"/>
    </row>
    <row r="27" spans="1:14" x14ac:dyDescent="0.25">
      <c r="A27" s="12" t="s">
        <v>5</v>
      </c>
      <c r="B27" s="10" t="s">
        <v>265</v>
      </c>
      <c r="C27" s="6" t="s">
        <v>23</v>
      </c>
      <c r="D27" s="13" t="s">
        <v>156</v>
      </c>
      <c r="E27" s="12" t="s">
        <v>100</v>
      </c>
      <c r="F27" s="10" t="s">
        <v>10</v>
      </c>
      <c r="G27" s="11" t="s">
        <v>488</v>
      </c>
      <c r="H27" s="16" t="s">
        <v>13</v>
      </c>
      <c r="I27" s="12" t="s">
        <v>678</v>
      </c>
      <c r="J27" s="10" t="s">
        <v>12</v>
      </c>
      <c r="K27" s="6"/>
      <c r="M27" s="6"/>
      <c r="N27" s="6"/>
    </row>
    <row r="28" spans="1:14" x14ac:dyDescent="0.25">
      <c r="A28" s="12" t="s">
        <v>6</v>
      </c>
      <c r="B28" s="10" t="s">
        <v>265</v>
      </c>
      <c r="C28" s="6" t="s">
        <v>24</v>
      </c>
      <c r="D28" s="13" t="s">
        <v>159</v>
      </c>
      <c r="E28" s="12" t="s">
        <v>101</v>
      </c>
      <c r="F28" s="10" t="s">
        <v>10</v>
      </c>
      <c r="G28" s="12" t="s">
        <v>489</v>
      </c>
      <c r="H28" s="10" t="s">
        <v>13</v>
      </c>
      <c r="I28" s="12" t="s">
        <v>679</v>
      </c>
      <c r="J28" s="10" t="s">
        <v>12</v>
      </c>
      <c r="K28" s="6"/>
      <c r="M28" s="6"/>
      <c r="N28" s="6"/>
    </row>
    <row r="29" spans="1:14" ht="15.75" thickBot="1" x14ac:dyDescent="0.3">
      <c r="A29" s="12" t="s">
        <v>7</v>
      </c>
      <c r="B29" s="10" t="s">
        <v>264</v>
      </c>
      <c r="C29" s="6" t="s">
        <v>25</v>
      </c>
      <c r="D29" s="13" t="s">
        <v>159</v>
      </c>
      <c r="E29" s="12" t="s">
        <v>50</v>
      </c>
      <c r="F29" s="10" t="s">
        <v>38</v>
      </c>
      <c r="G29" s="12" t="s">
        <v>490</v>
      </c>
      <c r="H29" s="10" t="s">
        <v>13</v>
      </c>
      <c r="I29" s="12" t="s">
        <v>681</v>
      </c>
      <c r="J29" s="10" t="s">
        <v>12</v>
      </c>
      <c r="K29" s="6"/>
      <c r="M29" s="6"/>
      <c r="N29" s="6"/>
    </row>
    <row r="30" spans="1:14" ht="15.75" thickBot="1" x14ac:dyDescent="0.3">
      <c r="A30" s="12" t="s">
        <v>8</v>
      </c>
      <c r="B30" s="10" t="s">
        <v>266</v>
      </c>
      <c r="C30" s="6" t="s">
        <v>26</v>
      </c>
      <c r="D30" s="13" t="s">
        <v>159</v>
      </c>
      <c r="E30" s="262" t="s">
        <v>212</v>
      </c>
      <c r="F30" s="265"/>
      <c r="G30" s="12" t="s">
        <v>491</v>
      </c>
      <c r="H30" s="10" t="s">
        <v>21</v>
      </c>
      <c r="I30" s="12" t="s">
        <v>682</v>
      </c>
      <c r="J30" s="10" t="s">
        <v>10</v>
      </c>
      <c r="K30" s="6"/>
      <c r="M30" s="6"/>
      <c r="N30" s="6"/>
    </row>
    <row r="31" spans="1:14" x14ac:dyDescent="0.25">
      <c r="A31" s="12" t="s">
        <v>9</v>
      </c>
      <c r="B31" s="10" t="s">
        <v>283</v>
      </c>
      <c r="C31" s="6" t="s">
        <v>27</v>
      </c>
      <c r="D31" s="13" t="s">
        <v>159</v>
      </c>
      <c r="E31" s="11" t="s">
        <v>98</v>
      </c>
      <c r="F31" s="16" t="s">
        <v>12</v>
      </c>
      <c r="G31" s="262" t="s">
        <v>493</v>
      </c>
      <c r="H31" s="263"/>
      <c r="I31" s="12" t="s">
        <v>683</v>
      </c>
      <c r="J31" s="10" t="s">
        <v>10</v>
      </c>
      <c r="K31" s="6"/>
      <c r="M31" s="6"/>
      <c r="N31" s="6"/>
    </row>
    <row r="32" spans="1:14" x14ac:dyDescent="0.25">
      <c r="A32" s="138" t="s">
        <v>262</v>
      </c>
      <c r="B32" s="27" t="s">
        <v>277</v>
      </c>
      <c r="C32" s="6" t="s">
        <v>28</v>
      </c>
      <c r="D32" s="13" t="s">
        <v>21</v>
      </c>
      <c r="E32" s="12" t="s">
        <v>99</v>
      </c>
      <c r="F32" s="10" t="s">
        <v>12</v>
      </c>
      <c r="G32" s="11" t="s">
        <v>494</v>
      </c>
      <c r="H32" s="16" t="s">
        <v>20</v>
      </c>
      <c r="I32" s="12" t="s">
        <v>684</v>
      </c>
      <c r="J32" s="10" t="s">
        <v>10</v>
      </c>
      <c r="K32" s="6"/>
      <c r="M32" s="6"/>
      <c r="N32" s="6"/>
    </row>
    <row r="33" spans="1:15" x14ac:dyDescent="0.25">
      <c r="A33" s="30" t="s">
        <v>279</v>
      </c>
      <c r="B33" s="10" t="s">
        <v>21</v>
      </c>
      <c r="C33" s="11"/>
      <c r="D33" s="16"/>
      <c r="E33" s="12" t="s">
        <v>100</v>
      </c>
      <c r="F33" s="10" t="s">
        <v>12</v>
      </c>
      <c r="G33" s="12" t="s">
        <v>495</v>
      </c>
      <c r="H33" s="10" t="s">
        <v>10</v>
      </c>
      <c r="I33" s="53" t="s">
        <v>677</v>
      </c>
      <c r="J33" s="18" t="s">
        <v>21</v>
      </c>
      <c r="K33" s="6"/>
      <c r="M33" s="6"/>
      <c r="N33" s="6"/>
    </row>
    <row r="34" spans="1:15" ht="15.75" thickBot="1" x14ac:dyDescent="0.3">
      <c r="A34" s="14" t="s">
        <v>280</v>
      </c>
      <c r="B34" s="10" t="s">
        <v>21</v>
      </c>
      <c r="C34" s="6"/>
      <c r="D34" s="13"/>
      <c r="E34" s="12" t="s">
        <v>102</v>
      </c>
      <c r="F34" s="10" t="s">
        <v>10</v>
      </c>
      <c r="G34" s="12" t="s">
        <v>496</v>
      </c>
      <c r="H34" s="10" t="s">
        <v>21</v>
      </c>
      <c r="I34" s="6"/>
      <c r="J34" s="6"/>
      <c r="K34" s="6"/>
      <c r="L34" s="6"/>
      <c r="M34" s="6"/>
      <c r="N34" s="6"/>
    </row>
    <row r="35" spans="1:15" x14ac:dyDescent="0.25">
      <c r="A35" s="19" t="s">
        <v>281</v>
      </c>
      <c r="B35" s="18" t="s">
        <v>21</v>
      </c>
      <c r="C35" s="6"/>
      <c r="D35" s="13"/>
      <c r="E35" s="12" t="s">
        <v>195</v>
      </c>
      <c r="F35" s="10" t="s">
        <v>19</v>
      </c>
      <c r="G35" s="262" t="s">
        <v>497</v>
      </c>
      <c r="H35" s="263"/>
      <c r="I35" s="6"/>
      <c r="J35" s="6"/>
      <c r="K35" s="6"/>
      <c r="L35" s="6"/>
      <c r="M35" s="6"/>
      <c r="N35" s="6"/>
    </row>
    <row r="36" spans="1:15" x14ac:dyDescent="0.25">
      <c r="A36" s="9"/>
      <c r="B36" s="67"/>
      <c r="C36" s="6"/>
      <c r="D36" s="13"/>
      <c r="E36" s="12" t="s">
        <v>196</v>
      </c>
      <c r="F36" s="10" t="s">
        <v>19</v>
      </c>
      <c r="G36" s="11" t="s">
        <v>498</v>
      </c>
      <c r="H36" s="16" t="s">
        <v>12</v>
      </c>
      <c r="I36" s="6"/>
      <c r="J36" s="6"/>
      <c r="K36" s="6"/>
      <c r="L36" s="6"/>
      <c r="M36" s="6"/>
      <c r="N36" s="6"/>
    </row>
    <row r="37" spans="1:15" x14ac:dyDescent="0.25">
      <c r="A37" s="6"/>
      <c r="B37" s="13"/>
      <c r="C37" s="6"/>
      <c r="D37" s="13"/>
      <c r="E37" s="12" t="s">
        <v>197</v>
      </c>
      <c r="F37" s="10" t="s">
        <v>19</v>
      </c>
      <c r="G37" s="12" t="s">
        <v>499</v>
      </c>
      <c r="H37" s="10" t="s">
        <v>12</v>
      </c>
      <c r="I37" s="6"/>
      <c r="J37" s="6"/>
      <c r="K37" s="6"/>
      <c r="L37" s="6"/>
      <c r="M37" s="6"/>
      <c r="N37" s="6"/>
    </row>
    <row r="38" spans="1:15" x14ac:dyDescent="0.25">
      <c r="A38" s="6"/>
      <c r="B38" s="13"/>
      <c r="C38" s="6"/>
      <c r="D38" s="13"/>
      <c r="E38" s="12" t="s">
        <v>198</v>
      </c>
      <c r="F38" s="10" t="s">
        <v>19</v>
      </c>
      <c r="G38" s="12" t="s">
        <v>500</v>
      </c>
      <c r="H38" s="10" t="s">
        <v>10</v>
      </c>
      <c r="I38" s="6"/>
      <c r="J38" s="6"/>
      <c r="K38" s="6"/>
      <c r="L38" s="6"/>
      <c r="M38" s="6"/>
      <c r="N38" s="6"/>
    </row>
    <row r="39" spans="1:15" x14ac:dyDescent="0.25">
      <c r="A39" s="6"/>
      <c r="B39" s="13"/>
      <c r="C39" s="6"/>
      <c r="D39" s="13"/>
      <c r="E39" s="12" t="s">
        <v>199</v>
      </c>
      <c r="F39" s="10" t="s">
        <v>19</v>
      </c>
      <c r="G39" s="12" t="s">
        <v>501</v>
      </c>
      <c r="H39" s="10" t="s">
        <v>10</v>
      </c>
      <c r="I39" s="6"/>
      <c r="J39" s="6"/>
      <c r="K39" s="6"/>
      <c r="L39" s="6"/>
      <c r="M39" s="6"/>
      <c r="N39" s="6"/>
    </row>
    <row r="40" spans="1:15" x14ac:dyDescent="0.25">
      <c r="A40" s="6"/>
      <c r="B40" s="13"/>
      <c r="C40" s="6"/>
      <c r="D40" s="13"/>
      <c r="E40" s="53" t="s">
        <v>200</v>
      </c>
      <c r="F40" s="18" t="s">
        <v>21</v>
      </c>
      <c r="G40" s="12" t="s">
        <v>502</v>
      </c>
      <c r="H40" s="10" t="s">
        <v>13</v>
      </c>
      <c r="I40" s="6"/>
      <c r="J40" s="6"/>
      <c r="K40" s="6"/>
      <c r="L40" s="6"/>
      <c r="M40" s="6"/>
      <c r="N40" s="6"/>
      <c r="O40" s="6"/>
    </row>
    <row r="41" spans="1:15" ht="15.75" thickBot="1" x14ac:dyDescent="0.3">
      <c r="A41" s="6"/>
      <c r="B41" s="13"/>
      <c r="C41" s="6"/>
      <c r="D41" s="13"/>
      <c r="G41" s="24" t="s">
        <v>503</v>
      </c>
      <c r="H41" s="23" t="s">
        <v>21</v>
      </c>
      <c r="I41" s="6"/>
      <c r="J41" s="6"/>
      <c r="K41" s="6"/>
      <c r="L41" s="6"/>
      <c r="M41" s="6"/>
      <c r="N41" s="6"/>
      <c r="O41" s="6"/>
    </row>
    <row r="42" spans="1:15" x14ac:dyDescent="0.25">
      <c r="A42" s="6"/>
      <c r="B42" s="6"/>
      <c r="C42" s="6"/>
      <c r="D42" s="6"/>
      <c r="G42" s="6"/>
      <c r="H42" s="6"/>
      <c r="I42" s="6"/>
      <c r="J42" s="6"/>
      <c r="K42" s="6"/>
      <c r="L42" s="6"/>
      <c r="M42" s="6"/>
      <c r="N42" s="6"/>
      <c r="O42" s="6"/>
    </row>
    <row r="43" spans="1:15" x14ac:dyDescent="0.25">
      <c r="G43" s="6"/>
      <c r="H43" s="6"/>
      <c r="I43" s="6"/>
      <c r="J43" s="6"/>
      <c r="K43" s="6"/>
      <c r="L43" s="6"/>
      <c r="M43" s="6"/>
      <c r="N43" s="6"/>
      <c r="O43" s="6"/>
    </row>
    <row r="44" spans="1:15" x14ac:dyDescent="0.25">
      <c r="G44" s="6"/>
      <c r="H44" s="6"/>
      <c r="K44" s="6"/>
      <c r="L44" s="6"/>
      <c r="M44" s="6"/>
      <c r="N44" s="6"/>
      <c r="O44" s="6"/>
    </row>
  </sheetData>
  <mergeCells count="19">
    <mergeCell ref="E30:F30"/>
    <mergeCell ref="A1:B1"/>
    <mergeCell ref="C1:D1"/>
    <mergeCell ref="E1:F1"/>
    <mergeCell ref="A14:B14"/>
    <mergeCell ref="A25:B25"/>
    <mergeCell ref="E14:F14"/>
    <mergeCell ref="E24:F24"/>
    <mergeCell ref="C14:D14"/>
    <mergeCell ref="C25:D25"/>
    <mergeCell ref="I1:J1"/>
    <mergeCell ref="I14:J14"/>
    <mergeCell ref="I25:J25"/>
    <mergeCell ref="G35:H35"/>
    <mergeCell ref="G1:H1"/>
    <mergeCell ref="G3:H3"/>
    <mergeCell ref="G16:H16"/>
    <mergeCell ref="G26:H26"/>
    <mergeCell ref="G31:H31"/>
  </mergeCells>
  <pageMargins left="0.19685039370078741" right="0.11811023622047245" top="0.74803149606299213" bottom="0.74803149606299213" header="0.31496062992125984" footer="0.31496062992125984"/>
  <pageSetup paperSize="9" scale="62" orientation="landscape" horizontalDpi="1200" verticalDpi="120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2"/>
  <sheetViews>
    <sheetView workbookViewId="0">
      <selection activeCell="C24" sqref="C24"/>
    </sheetView>
  </sheetViews>
  <sheetFormatPr baseColWidth="10" defaultRowHeight="15" x14ac:dyDescent="0.25"/>
  <cols>
    <col min="1" max="1" width="20" customWidth="1"/>
    <col min="2" max="2" width="22.5703125" customWidth="1"/>
    <col min="3" max="3" width="19.5703125" customWidth="1"/>
    <col min="4" max="4" width="21.42578125" customWidth="1"/>
    <col min="5" max="5" width="23.5703125" customWidth="1"/>
    <col min="6" max="6" width="14.140625" customWidth="1"/>
    <col min="7" max="7" width="22.42578125" customWidth="1"/>
    <col min="8" max="8" width="22.5703125" customWidth="1"/>
    <col min="9" max="9" width="24.85546875" customWidth="1"/>
    <col min="10" max="10" width="15.5703125" customWidth="1"/>
  </cols>
  <sheetData>
    <row r="1" spans="1:10" ht="15.75" thickTop="1" x14ac:dyDescent="0.25">
      <c r="A1" s="271" t="s">
        <v>504</v>
      </c>
      <c r="B1" s="264" t="s">
        <v>504</v>
      </c>
      <c r="C1" s="266" t="s">
        <v>206</v>
      </c>
      <c r="D1" s="264"/>
      <c r="E1" s="266" t="s">
        <v>525</v>
      </c>
      <c r="F1" s="264"/>
      <c r="G1" s="258" t="s">
        <v>214</v>
      </c>
      <c r="H1" s="264"/>
      <c r="I1" s="258" t="s">
        <v>231</v>
      </c>
      <c r="J1" s="264"/>
    </row>
    <row r="2" spans="1:10" x14ac:dyDescent="0.25">
      <c r="A2" s="51" t="s">
        <v>209</v>
      </c>
      <c r="B2" s="10" t="s">
        <v>507</v>
      </c>
      <c r="C2" s="6" t="s">
        <v>420</v>
      </c>
      <c r="D2" s="10" t="s">
        <v>421</v>
      </c>
      <c r="E2" s="6" t="s">
        <v>526</v>
      </c>
      <c r="F2" s="13" t="s">
        <v>19</v>
      </c>
      <c r="G2" s="12" t="s">
        <v>449</v>
      </c>
      <c r="H2" s="10" t="s">
        <v>421</v>
      </c>
      <c r="I2" s="12" t="s">
        <v>219</v>
      </c>
      <c r="J2" s="10" t="s">
        <v>19</v>
      </c>
    </row>
    <row r="3" spans="1:10" x14ac:dyDescent="0.25">
      <c r="A3" s="47" t="s">
        <v>210</v>
      </c>
      <c r="B3" s="10" t="s">
        <v>508</v>
      </c>
      <c r="C3" s="6" t="s">
        <v>422</v>
      </c>
      <c r="D3" s="10" t="s">
        <v>423</v>
      </c>
      <c r="E3" s="6" t="s">
        <v>527</v>
      </c>
      <c r="F3" s="13" t="s">
        <v>12</v>
      </c>
      <c r="G3" s="12" t="s">
        <v>450</v>
      </c>
      <c r="H3" s="10" t="s">
        <v>423</v>
      </c>
      <c r="I3" s="6" t="s">
        <v>220</v>
      </c>
      <c r="J3" s="10" t="s">
        <v>228</v>
      </c>
    </row>
    <row r="4" spans="1:10" x14ac:dyDescent="0.25">
      <c r="A4" s="47" t="s">
        <v>505</v>
      </c>
      <c r="B4" s="10" t="s">
        <v>19</v>
      </c>
      <c r="C4" s="6" t="s">
        <v>424</v>
      </c>
      <c r="D4" s="10" t="s">
        <v>435</v>
      </c>
      <c r="E4" s="6" t="s">
        <v>528</v>
      </c>
      <c r="F4" s="13" t="s">
        <v>12</v>
      </c>
      <c r="G4" s="12" t="s">
        <v>451</v>
      </c>
      <c r="H4" s="10" t="s">
        <v>435</v>
      </c>
      <c r="I4" s="6" t="s">
        <v>221</v>
      </c>
      <c r="J4" s="10" t="s">
        <v>228</v>
      </c>
    </row>
    <row r="5" spans="1:10" x14ac:dyDescent="0.25">
      <c r="A5" s="47" t="s">
        <v>506</v>
      </c>
      <c r="B5" s="10" t="s">
        <v>157</v>
      </c>
      <c r="C5" s="6" t="s">
        <v>425</v>
      </c>
      <c r="D5" s="10" t="s">
        <v>436</v>
      </c>
      <c r="E5" s="6" t="s">
        <v>529</v>
      </c>
      <c r="F5" s="13" t="s">
        <v>12</v>
      </c>
      <c r="G5" s="71" t="s">
        <v>452</v>
      </c>
      <c r="H5" s="10" t="s">
        <v>436</v>
      </c>
      <c r="I5" s="6" t="s">
        <v>222</v>
      </c>
      <c r="J5" s="10" t="s">
        <v>228</v>
      </c>
    </row>
    <row r="6" spans="1:10" x14ac:dyDescent="0.25">
      <c r="A6" s="47" t="s">
        <v>509</v>
      </c>
      <c r="B6" s="10" t="s">
        <v>510</v>
      </c>
      <c r="C6" s="6" t="s">
        <v>426</v>
      </c>
      <c r="D6" s="10" t="s">
        <v>437</v>
      </c>
      <c r="E6" s="6" t="s">
        <v>530</v>
      </c>
      <c r="F6" s="13" t="s">
        <v>12</v>
      </c>
      <c r="G6" s="12" t="s">
        <v>453</v>
      </c>
      <c r="H6" s="10" t="s">
        <v>455</v>
      </c>
      <c r="I6" s="17" t="s">
        <v>223</v>
      </c>
      <c r="J6" s="10" t="s">
        <v>228</v>
      </c>
    </row>
    <row r="7" spans="1:10" x14ac:dyDescent="0.25">
      <c r="A7" s="47" t="s">
        <v>511</v>
      </c>
      <c r="B7" s="10" t="s">
        <v>510</v>
      </c>
      <c r="C7" s="6" t="s">
        <v>427</v>
      </c>
      <c r="D7" s="10" t="s">
        <v>438</v>
      </c>
      <c r="E7" s="6" t="s">
        <v>531</v>
      </c>
      <c r="F7" s="13" t="s">
        <v>12</v>
      </c>
      <c r="G7" s="12" t="s">
        <v>454</v>
      </c>
      <c r="H7" s="10" t="s">
        <v>438</v>
      </c>
      <c r="I7" s="17" t="s">
        <v>224</v>
      </c>
      <c r="J7" s="10" t="s">
        <v>229</v>
      </c>
    </row>
    <row r="8" spans="1:10" x14ac:dyDescent="0.25">
      <c r="A8" s="47" t="s">
        <v>512</v>
      </c>
      <c r="B8" s="10" t="s">
        <v>510</v>
      </c>
      <c r="C8" s="49" t="s">
        <v>428</v>
      </c>
      <c r="D8" s="10" t="s">
        <v>438</v>
      </c>
      <c r="E8" s="6" t="s">
        <v>532</v>
      </c>
      <c r="F8" s="10" t="s">
        <v>12</v>
      </c>
      <c r="G8" s="80" t="s">
        <v>215</v>
      </c>
      <c r="H8" s="27" t="s">
        <v>404</v>
      </c>
      <c r="I8" s="6" t="s">
        <v>225</v>
      </c>
      <c r="J8" s="10" t="s">
        <v>228</v>
      </c>
    </row>
    <row r="9" spans="1:10" x14ac:dyDescent="0.25">
      <c r="A9" s="47" t="s">
        <v>513</v>
      </c>
      <c r="B9" s="10" t="s">
        <v>516</v>
      </c>
      <c r="C9" s="6" t="s">
        <v>429</v>
      </c>
      <c r="D9" s="10" t="s">
        <v>439</v>
      </c>
      <c r="E9" s="6" t="s">
        <v>533</v>
      </c>
      <c r="F9" s="13" t="s">
        <v>10</v>
      </c>
      <c r="G9" s="73" t="s">
        <v>216</v>
      </c>
      <c r="H9" s="27" t="s">
        <v>403</v>
      </c>
      <c r="I9" s="6" t="s">
        <v>226</v>
      </c>
      <c r="J9" s="10" t="s">
        <v>228</v>
      </c>
    </row>
    <row r="10" spans="1:10" ht="15.75" thickBot="1" x14ac:dyDescent="0.3">
      <c r="A10" s="47" t="s">
        <v>514</v>
      </c>
      <c r="B10" s="10" t="s">
        <v>402</v>
      </c>
      <c r="C10" s="6" t="s">
        <v>430</v>
      </c>
      <c r="D10" s="10" t="s">
        <v>434</v>
      </c>
      <c r="E10" s="6" t="s">
        <v>534</v>
      </c>
      <c r="F10" s="13" t="s">
        <v>10</v>
      </c>
      <c r="G10" s="73" t="s">
        <v>217</v>
      </c>
      <c r="H10" s="27" t="s">
        <v>402</v>
      </c>
      <c r="I10" s="6" t="s">
        <v>227</v>
      </c>
      <c r="J10" s="10" t="s">
        <v>21</v>
      </c>
    </row>
    <row r="11" spans="1:10" ht="15.75" thickBot="1" x14ac:dyDescent="0.3">
      <c r="A11" s="47" t="s">
        <v>515</v>
      </c>
      <c r="B11" s="10" t="s">
        <v>401</v>
      </c>
      <c r="C11" s="6" t="s">
        <v>431</v>
      </c>
      <c r="D11" s="10" t="s">
        <v>433</v>
      </c>
      <c r="E11" s="6" t="s">
        <v>535</v>
      </c>
      <c r="F11" s="13" t="s">
        <v>21</v>
      </c>
      <c r="G11" s="73" t="s">
        <v>37</v>
      </c>
      <c r="H11" s="27" t="s">
        <v>401</v>
      </c>
      <c r="I11" s="262" t="s">
        <v>230</v>
      </c>
      <c r="J11" s="263"/>
    </row>
    <row r="12" spans="1:10" ht="15.75" thickBot="1" x14ac:dyDescent="0.3">
      <c r="A12" s="47" t="s">
        <v>207</v>
      </c>
      <c r="B12" s="10" t="s">
        <v>21</v>
      </c>
      <c r="C12" s="6" t="s">
        <v>432</v>
      </c>
      <c r="D12" s="10" t="s">
        <v>21</v>
      </c>
      <c r="E12" s="275" t="s">
        <v>536</v>
      </c>
      <c r="F12" s="263"/>
      <c r="G12" s="73" t="s">
        <v>218</v>
      </c>
      <c r="H12" s="27" t="s">
        <v>21</v>
      </c>
      <c r="I12" s="6" t="s">
        <v>85</v>
      </c>
      <c r="J12" s="10" t="s">
        <v>19</v>
      </c>
    </row>
    <row r="13" spans="1:10" x14ac:dyDescent="0.25">
      <c r="A13" s="272" t="s">
        <v>517</v>
      </c>
      <c r="B13" s="263"/>
      <c r="C13" s="275" t="s">
        <v>208</v>
      </c>
      <c r="D13" s="275"/>
      <c r="E13" s="11" t="s">
        <v>538</v>
      </c>
      <c r="F13" s="13" t="s">
        <v>150</v>
      </c>
      <c r="G13" s="262" t="s">
        <v>213</v>
      </c>
      <c r="H13" s="263"/>
      <c r="I13" s="6" t="s">
        <v>86</v>
      </c>
      <c r="J13" s="10" t="s">
        <v>19</v>
      </c>
    </row>
    <row r="14" spans="1:10" x14ac:dyDescent="0.25">
      <c r="A14" s="51" t="s">
        <v>518</v>
      </c>
      <c r="B14" s="10" t="s">
        <v>10</v>
      </c>
      <c r="C14" s="6" t="s">
        <v>446</v>
      </c>
      <c r="D14" s="13" t="s">
        <v>447</v>
      </c>
      <c r="E14" s="12" t="s">
        <v>539</v>
      </c>
      <c r="F14" s="13" t="s">
        <v>150</v>
      </c>
      <c r="G14" s="12" t="s">
        <v>456</v>
      </c>
      <c r="H14" s="10" t="s">
        <v>447</v>
      </c>
      <c r="I14" s="6" t="s">
        <v>87</v>
      </c>
      <c r="J14" s="10" t="s">
        <v>19</v>
      </c>
    </row>
    <row r="15" spans="1:10" x14ac:dyDescent="0.25">
      <c r="A15" s="47" t="s">
        <v>519</v>
      </c>
      <c r="B15" s="10" t="s">
        <v>10</v>
      </c>
      <c r="C15" s="6" t="s">
        <v>445</v>
      </c>
      <c r="D15" s="13" t="s">
        <v>447</v>
      </c>
      <c r="E15" s="12" t="s">
        <v>540</v>
      </c>
      <c r="F15" s="13" t="s">
        <v>150</v>
      </c>
      <c r="G15" s="12" t="s">
        <v>458</v>
      </c>
      <c r="H15" s="10" t="s">
        <v>447</v>
      </c>
      <c r="I15" s="12" t="s">
        <v>232</v>
      </c>
      <c r="J15" s="10" t="s">
        <v>19</v>
      </c>
    </row>
    <row r="16" spans="1:10" x14ac:dyDescent="0.25">
      <c r="A16" s="47" t="s">
        <v>520</v>
      </c>
      <c r="B16" s="10" t="s">
        <v>10</v>
      </c>
      <c r="C16" s="6" t="s">
        <v>444</v>
      </c>
      <c r="D16" s="13" t="s">
        <v>10</v>
      </c>
      <c r="E16" s="12" t="s">
        <v>541</v>
      </c>
      <c r="F16" s="13" t="s">
        <v>12</v>
      </c>
      <c r="G16" s="12" t="s">
        <v>459</v>
      </c>
      <c r="H16" s="10" t="s">
        <v>457</v>
      </c>
      <c r="I16" s="12" t="s">
        <v>50</v>
      </c>
      <c r="J16" s="10" t="s">
        <v>233</v>
      </c>
    </row>
    <row r="17" spans="1:10" x14ac:dyDescent="0.25">
      <c r="A17" s="47" t="s">
        <v>521</v>
      </c>
      <c r="B17" s="10" t="s">
        <v>10</v>
      </c>
      <c r="C17" s="6" t="s">
        <v>443</v>
      </c>
      <c r="D17" s="13" t="s">
        <v>10</v>
      </c>
      <c r="E17" s="12" t="s">
        <v>542</v>
      </c>
      <c r="F17" s="13" t="s">
        <v>12</v>
      </c>
      <c r="G17" s="12" t="s">
        <v>464</v>
      </c>
      <c r="H17" s="10" t="s">
        <v>21</v>
      </c>
      <c r="I17" s="12" t="s">
        <v>162</v>
      </c>
      <c r="J17" s="10" t="s">
        <v>38</v>
      </c>
    </row>
    <row r="18" spans="1:10" x14ac:dyDescent="0.25">
      <c r="A18" s="47" t="s">
        <v>522</v>
      </c>
      <c r="B18" s="10" t="s">
        <v>13</v>
      </c>
      <c r="C18" s="6" t="s">
        <v>442</v>
      </c>
      <c r="D18" s="13" t="s">
        <v>13</v>
      </c>
      <c r="E18" s="12" t="s">
        <v>543</v>
      </c>
      <c r="F18" s="13" t="s">
        <v>12</v>
      </c>
      <c r="G18" s="12" t="s">
        <v>463</v>
      </c>
      <c r="H18" s="10" t="s">
        <v>21</v>
      </c>
      <c r="I18" s="12" t="s">
        <v>163</v>
      </c>
      <c r="J18" s="10" t="s">
        <v>38</v>
      </c>
    </row>
    <row r="19" spans="1:10" ht="15.75" thickBot="1" x14ac:dyDescent="0.3">
      <c r="A19" s="47" t="s">
        <v>523</v>
      </c>
      <c r="B19" s="10" t="s">
        <v>13</v>
      </c>
      <c r="C19" s="6" t="s">
        <v>441</v>
      </c>
      <c r="D19" s="13" t="s">
        <v>13</v>
      </c>
      <c r="E19" s="12" t="s">
        <v>215</v>
      </c>
      <c r="F19" s="13" t="s">
        <v>12</v>
      </c>
      <c r="G19" s="12" t="s">
        <v>462</v>
      </c>
      <c r="H19" s="10" t="s">
        <v>21</v>
      </c>
      <c r="I19" s="14" t="s">
        <v>164</v>
      </c>
      <c r="J19" s="10" t="s">
        <v>38</v>
      </c>
    </row>
    <row r="20" spans="1:10" x14ac:dyDescent="0.25">
      <c r="A20" s="79" t="s">
        <v>524</v>
      </c>
      <c r="B20" s="18" t="s">
        <v>38</v>
      </c>
      <c r="C20" s="6" t="s">
        <v>440</v>
      </c>
      <c r="D20" s="13" t="s">
        <v>38</v>
      </c>
      <c r="E20" s="12" t="s">
        <v>216</v>
      </c>
      <c r="F20" s="13" t="s">
        <v>12</v>
      </c>
      <c r="G20" s="73" t="s">
        <v>88</v>
      </c>
      <c r="H20" s="27" t="s">
        <v>460</v>
      </c>
      <c r="I20" s="273" t="s">
        <v>234</v>
      </c>
      <c r="J20" s="274"/>
    </row>
    <row r="21" spans="1:10" x14ac:dyDescent="0.25">
      <c r="A21" s="9"/>
      <c r="B21" s="9"/>
      <c r="C21" s="9"/>
      <c r="D21" s="67"/>
      <c r="E21" s="12" t="s">
        <v>217</v>
      </c>
      <c r="F21" s="13" t="s">
        <v>10</v>
      </c>
      <c r="G21" s="73" t="s">
        <v>50</v>
      </c>
      <c r="H21" s="27" t="s">
        <v>461</v>
      </c>
      <c r="I21" s="14" t="s">
        <v>85</v>
      </c>
      <c r="J21" s="20" t="s">
        <v>19</v>
      </c>
    </row>
    <row r="22" spans="1:10" x14ac:dyDescent="0.25">
      <c r="A22" s="6"/>
      <c r="B22" s="6"/>
      <c r="C22" s="6"/>
      <c r="D22" s="13"/>
      <c r="E22" s="12" t="s">
        <v>37</v>
      </c>
      <c r="F22" s="13" t="s">
        <v>10</v>
      </c>
      <c r="G22" s="73" t="s">
        <v>162</v>
      </c>
      <c r="H22" s="27" t="s">
        <v>38</v>
      </c>
      <c r="I22" s="14" t="s">
        <v>86</v>
      </c>
      <c r="J22" s="20" t="s">
        <v>19</v>
      </c>
    </row>
    <row r="23" spans="1:10" ht="15.75" thickBot="1" x14ac:dyDescent="0.3">
      <c r="A23" s="6"/>
      <c r="B23" s="6"/>
      <c r="C23" s="6"/>
      <c r="E23" s="12" t="s">
        <v>218</v>
      </c>
      <c r="F23" s="31" t="s">
        <v>21</v>
      </c>
      <c r="G23" s="73" t="s">
        <v>163</v>
      </c>
      <c r="H23" s="27" t="s">
        <v>38</v>
      </c>
      <c r="I23" s="14" t="s">
        <v>87</v>
      </c>
      <c r="J23" s="20" t="s">
        <v>19</v>
      </c>
    </row>
    <row r="24" spans="1:10" ht="15.75" thickBot="1" x14ac:dyDescent="0.3">
      <c r="B24" s="6"/>
      <c r="C24" s="6"/>
      <c r="E24" s="262" t="s">
        <v>537</v>
      </c>
      <c r="F24" s="263"/>
      <c r="G24" s="74" t="s">
        <v>164</v>
      </c>
      <c r="H24" s="75" t="s">
        <v>38</v>
      </c>
      <c r="I24" s="14" t="s">
        <v>232</v>
      </c>
      <c r="J24" s="20" t="s">
        <v>19</v>
      </c>
    </row>
    <row r="25" spans="1:10" x14ac:dyDescent="0.25">
      <c r="E25" s="52" t="s">
        <v>85</v>
      </c>
      <c r="F25" s="81" t="s">
        <v>20</v>
      </c>
      <c r="G25" s="273" t="s">
        <v>448</v>
      </c>
      <c r="H25" s="274"/>
      <c r="I25" s="14" t="s">
        <v>50</v>
      </c>
      <c r="J25" s="20" t="s">
        <v>229</v>
      </c>
    </row>
    <row r="26" spans="1:10" x14ac:dyDescent="0.25">
      <c r="E26" s="14" t="s">
        <v>86</v>
      </c>
      <c r="F26" s="8" t="s">
        <v>20</v>
      </c>
      <c r="G26" s="52" t="s">
        <v>544</v>
      </c>
      <c r="H26" s="77" t="s">
        <v>465</v>
      </c>
      <c r="I26" s="14" t="s">
        <v>162</v>
      </c>
      <c r="J26" s="20" t="s">
        <v>38</v>
      </c>
    </row>
    <row r="27" spans="1:10" x14ac:dyDescent="0.25">
      <c r="E27" s="14" t="s">
        <v>87</v>
      </c>
      <c r="F27" s="13" t="s">
        <v>12</v>
      </c>
      <c r="G27" s="14" t="s">
        <v>466</v>
      </c>
      <c r="H27" s="20" t="s">
        <v>19</v>
      </c>
      <c r="I27" s="14" t="s">
        <v>163</v>
      </c>
      <c r="J27" s="20" t="s">
        <v>38</v>
      </c>
    </row>
    <row r="28" spans="1:10" ht="15.75" thickBot="1" x14ac:dyDescent="0.3">
      <c r="E28" s="14" t="s">
        <v>88</v>
      </c>
      <c r="F28" s="13" t="s">
        <v>12</v>
      </c>
      <c r="G28" s="14" t="s">
        <v>467</v>
      </c>
      <c r="H28" s="20" t="s">
        <v>19</v>
      </c>
      <c r="I28" s="14" t="s">
        <v>164</v>
      </c>
      <c r="J28" s="20" t="s">
        <v>38</v>
      </c>
    </row>
    <row r="29" spans="1:10" x14ac:dyDescent="0.25">
      <c r="E29" s="14" t="s">
        <v>50</v>
      </c>
      <c r="F29" s="13" t="s">
        <v>13</v>
      </c>
      <c r="G29" s="14" t="s">
        <v>468</v>
      </c>
      <c r="H29" s="20" t="s">
        <v>19</v>
      </c>
      <c r="I29" s="273" t="s">
        <v>235</v>
      </c>
      <c r="J29" s="274"/>
    </row>
    <row r="30" spans="1:10" x14ac:dyDescent="0.25">
      <c r="E30" s="14" t="s">
        <v>51</v>
      </c>
      <c r="F30" s="13" t="s">
        <v>21</v>
      </c>
      <c r="G30" s="14" t="s">
        <v>469</v>
      </c>
      <c r="H30" s="20" t="s">
        <v>38</v>
      </c>
      <c r="I30" s="14" t="s">
        <v>187</v>
      </c>
      <c r="J30" s="26" t="s">
        <v>11</v>
      </c>
    </row>
    <row r="31" spans="1:10" x14ac:dyDescent="0.25">
      <c r="E31" s="14" t="s">
        <v>52</v>
      </c>
      <c r="F31" s="13" t="s">
        <v>21</v>
      </c>
      <c r="G31" s="14" t="s">
        <v>470</v>
      </c>
      <c r="H31" s="20" t="s">
        <v>21</v>
      </c>
      <c r="I31" s="14" t="s">
        <v>118</v>
      </c>
      <c r="J31" s="20" t="s">
        <v>38</v>
      </c>
    </row>
    <row r="32" spans="1:10" x14ac:dyDescent="0.25">
      <c r="E32" s="19" t="s">
        <v>53</v>
      </c>
      <c r="F32" s="18" t="s">
        <v>21</v>
      </c>
      <c r="G32" s="19" t="s">
        <v>471</v>
      </c>
      <c r="H32" s="43" t="s">
        <v>21</v>
      </c>
      <c r="I32" s="14" t="s">
        <v>236</v>
      </c>
      <c r="J32" s="20" t="s">
        <v>13</v>
      </c>
    </row>
    <row r="33" spans="4:10" x14ac:dyDescent="0.25">
      <c r="D33" s="276" t="s">
        <v>547</v>
      </c>
      <c r="E33" s="277"/>
      <c r="F33" s="20" t="s">
        <v>545</v>
      </c>
      <c r="G33" s="76"/>
      <c r="H33" s="76"/>
      <c r="I33" s="14" t="s">
        <v>120</v>
      </c>
      <c r="J33" s="20" t="s">
        <v>38</v>
      </c>
    </row>
    <row r="34" spans="4:10" x14ac:dyDescent="0.25">
      <c r="D34" s="276" t="s">
        <v>548</v>
      </c>
      <c r="E34" s="277"/>
      <c r="F34" s="20" t="s">
        <v>546</v>
      </c>
      <c r="I34" s="14" t="s">
        <v>237</v>
      </c>
      <c r="J34" s="20" t="s">
        <v>38</v>
      </c>
    </row>
    <row r="35" spans="4:10" x14ac:dyDescent="0.25">
      <c r="E35" t="s">
        <v>549</v>
      </c>
      <c r="F35" s="20" t="s">
        <v>550</v>
      </c>
      <c r="I35" s="14" t="s">
        <v>238</v>
      </c>
      <c r="J35" s="20" t="s">
        <v>38</v>
      </c>
    </row>
    <row r="36" spans="4:10" ht="15.75" thickBot="1" x14ac:dyDescent="0.3">
      <c r="I36" s="14" t="s">
        <v>239</v>
      </c>
      <c r="J36" s="20" t="s">
        <v>38</v>
      </c>
    </row>
    <row r="37" spans="4:10" x14ac:dyDescent="0.25">
      <c r="I37" s="273" t="s">
        <v>240</v>
      </c>
      <c r="J37" s="274"/>
    </row>
    <row r="38" spans="4:10" x14ac:dyDescent="0.25">
      <c r="I38" s="14" t="s">
        <v>241</v>
      </c>
      <c r="J38" s="10" t="s">
        <v>21</v>
      </c>
    </row>
    <row r="39" spans="4:10" x14ac:dyDescent="0.25">
      <c r="I39" s="14" t="s">
        <v>242</v>
      </c>
      <c r="J39" s="10" t="s">
        <v>21</v>
      </c>
    </row>
    <row r="40" spans="4:10" x14ac:dyDescent="0.25">
      <c r="I40" s="14" t="s">
        <v>243</v>
      </c>
      <c r="J40" s="10" t="s">
        <v>21</v>
      </c>
    </row>
    <row r="41" spans="4:10" x14ac:dyDescent="0.25">
      <c r="I41" s="14" t="s">
        <v>246</v>
      </c>
      <c r="J41" s="10" t="s">
        <v>21</v>
      </c>
    </row>
    <row r="42" spans="4:10" x14ac:dyDescent="0.25">
      <c r="I42" s="19" t="s">
        <v>247</v>
      </c>
      <c r="J42" s="18" t="s">
        <v>21</v>
      </c>
    </row>
  </sheetData>
  <mergeCells count="17">
    <mergeCell ref="D34:E34"/>
    <mergeCell ref="A1:B1"/>
    <mergeCell ref="A13:B13"/>
    <mergeCell ref="I29:J29"/>
    <mergeCell ref="I37:J37"/>
    <mergeCell ref="I1:J1"/>
    <mergeCell ref="C1:D1"/>
    <mergeCell ref="C13:D13"/>
    <mergeCell ref="G1:H1"/>
    <mergeCell ref="G13:H13"/>
    <mergeCell ref="I11:J11"/>
    <mergeCell ref="I20:J20"/>
    <mergeCell ref="G25:H25"/>
    <mergeCell ref="E1:F1"/>
    <mergeCell ref="E12:F12"/>
    <mergeCell ref="E24:F24"/>
    <mergeCell ref="D33:E33"/>
  </mergeCells>
  <pageMargins left="0.39370078740157483" right="0.31496062992125984" top="0.74803149606299213" bottom="0.74803149606299213" header="0.31496062992125984" footer="0.31496062992125984"/>
  <pageSetup paperSize="9" scale="67" orientation="landscape" horizontalDpi="1200" verticalDpi="120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5"/>
  <sheetViews>
    <sheetView workbookViewId="0">
      <selection activeCell="E61" sqref="E61"/>
    </sheetView>
  </sheetViews>
  <sheetFormatPr baseColWidth="10" defaultRowHeight="15" x14ac:dyDescent="0.25"/>
  <cols>
    <col min="1" max="1" width="31.28515625" customWidth="1"/>
    <col min="2" max="2" width="13.85546875" customWidth="1"/>
    <col min="3" max="3" width="33.85546875" customWidth="1"/>
    <col min="4" max="4" width="14.28515625" customWidth="1"/>
  </cols>
  <sheetData>
    <row r="1" spans="1:4" ht="15.75" thickTop="1" x14ac:dyDescent="0.25">
      <c r="A1" s="271" t="s">
        <v>551</v>
      </c>
      <c r="B1" s="266" t="s">
        <v>504</v>
      </c>
      <c r="C1" s="258" t="s">
        <v>590</v>
      </c>
      <c r="D1" s="264" t="s">
        <v>504</v>
      </c>
    </row>
    <row r="2" spans="1:4" x14ac:dyDescent="0.25">
      <c r="A2" s="47" t="s">
        <v>575</v>
      </c>
      <c r="B2" s="13" t="s">
        <v>75</v>
      </c>
      <c r="C2" s="12" t="s">
        <v>591</v>
      </c>
      <c r="D2" s="10" t="s">
        <v>595</v>
      </c>
    </row>
    <row r="3" spans="1:4" x14ac:dyDescent="0.25">
      <c r="A3" s="47" t="s">
        <v>576</v>
      </c>
      <c r="B3" s="13" t="s">
        <v>19</v>
      </c>
      <c r="C3" s="53" t="s">
        <v>592</v>
      </c>
      <c r="D3" s="18" t="s">
        <v>19</v>
      </c>
    </row>
    <row r="4" spans="1:4" x14ac:dyDescent="0.25">
      <c r="A4" s="47" t="s">
        <v>39</v>
      </c>
      <c r="B4" s="13" t="s">
        <v>507</v>
      </c>
      <c r="C4" s="12" t="s">
        <v>76</v>
      </c>
      <c r="D4" s="10" t="s">
        <v>75</v>
      </c>
    </row>
    <row r="5" spans="1:4" x14ac:dyDescent="0.25">
      <c r="A5" s="47" t="s">
        <v>554</v>
      </c>
      <c r="B5" s="13" t="s">
        <v>508</v>
      </c>
      <c r="C5" s="12" t="s">
        <v>77</v>
      </c>
      <c r="D5" s="10" t="s">
        <v>19</v>
      </c>
    </row>
    <row r="6" spans="1:4" x14ac:dyDescent="0.25">
      <c r="A6" s="47" t="s">
        <v>555</v>
      </c>
      <c r="B6" s="13" t="s">
        <v>12</v>
      </c>
      <c r="C6" s="12" t="s">
        <v>78</v>
      </c>
      <c r="D6" s="10" t="s">
        <v>19</v>
      </c>
    </row>
    <row r="7" spans="1:4" x14ac:dyDescent="0.25">
      <c r="A7" s="47" t="s">
        <v>556</v>
      </c>
      <c r="B7" s="13" t="s">
        <v>12</v>
      </c>
      <c r="C7" s="12" t="s">
        <v>79</v>
      </c>
      <c r="D7" s="10" t="s">
        <v>19</v>
      </c>
    </row>
    <row r="8" spans="1:4" x14ac:dyDescent="0.25">
      <c r="A8" s="48" t="s">
        <v>557</v>
      </c>
      <c r="B8" s="13" t="s">
        <v>12</v>
      </c>
      <c r="C8" s="12" t="s">
        <v>80</v>
      </c>
      <c r="D8" s="10" t="s">
        <v>20</v>
      </c>
    </row>
    <row r="9" spans="1:4" x14ac:dyDescent="0.25">
      <c r="A9" s="48" t="s">
        <v>558</v>
      </c>
      <c r="B9" s="13" t="s">
        <v>12</v>
      </c>
      <c r="C9" s="12" t="s">
        <v>81</v>
      </c>
      <c r="D9" s="10" t="s">
        <v>12</v>
      </c>
    </row>
    <row r="10" spans="1:4" x14ac:dyDescent="0.25">
      <c r="A10" s="47" t="s">
        <v>559</v>
      </c>
      <c r="B10" s="13" t="s">
        <v>12</v>
      </c>
      <c r="C10" s="12" t="s">
        <v>82</v>
      </c>
      <c r="D10" s="10" t="s">
        <v>12</v>
      </c>
    </row>
    <row r="11" spans="1:4" ht="15.75" thickBot="1" x14ac:dyDescent="0.3">
      <c r="A11" s="47" t="s">
        <v>560</v>
      </c>
      <c r="B11" s="13" t="s">
        <v>21</v>
      </c>
      <c r="C11" s="30" t="s">
        <v>83</v>
      </c>
      <c r="D11" s="10" t="s">
        <v>12</v>
      </c>
    </row>
    <row r="12" spans="1:4" x14ac:dyDescent="0.25">
      <c r="A12" s="272" t="s">
        <v>552</v>
      </c>
      <c r="B12" s="275"/>
      <c r="C12" s="12" t="s">
        <v>84</v>
      </c>
      <c r="D12" s="10" t="s">
        <v>600</v>
      </c>
    </row>
    <row r="13" spans="1:4" ht="15.75" thickBot="1" x14ac:dyDescent="0.3">
      <c r="A13" s="51" t="s">
        <v>561</v>
      </c>
      <c r="B13" s="13" t="s">
        <v>12</v>
      </c>
      <c r="C13" s="12" t="s">
        <v>593</v>
      </c>
      <c r="D13" s="10" t="s">
        <v>21</v>
      </c>
    </row>
    <row r="14" spans="1:4" x14ac:dyDescent="0.25">
      <c r="A14" s="48" t="s">
        <v>562</v>
      </c>
      <c r="B14" s="13" t="s">
        <v>12</v>
      </c>
      <c r="C14" s="262" t="s">
        <v>594</v>
      </c>
      <c r="D14" s="263"/>
    </row>
    <row r="15" spans="1:4" x14ac:dyDescent="0.25">
      <c r="A15" s="48" t="s">
        <v>563</v>
      </c>
      <c r="B15" s="13" t="s">
        <v>12</v>
      </c>
      <c r="C15" s="12" t="s">
        <v>85</v>
      </c>
      <c r="D15" s="10" t="s">
        <v>12</v>
      </c>
    </row>
    <row r="16" spans="1:4" x14ac:dyDescent="0.25">
      <c r="A16" s="48" t="s">
        <v>564</v>
      </c>
      <c r="B16" s="13" t="s">
        <v>12</v>
      </c>
      <c r="C16" s="12" t="s">
        <v>86</v>
      </c>
      <c r="D16" s="10" t="s">
        <v>12</v>
      </c>
    </row>
    <row r="17" spans="1:4" x14ac:dyDescent="0.25">
      <c r="A17" s="48" t="s">
        <v>565</v>
      </c>
      <c r="B17" s="13" t="s">
        <v>12</v>
      </c>
      <c r="C17" s="12" t="s">
        <v>87</v>
      </c>
      <c r="D17" s="10" t="s">
        <v>12</v>
      </c>
    </row>
    <row r="18" spans="1:4" ht="15.75" thickBot="1" x14ac:dyDescent="0.3">
      <c r="A18" s="47" t="s">
        <v>566</v>
      </c>
      <c r="B18" s="13" t="s">
        <v>21</v>
      </c>
      <c r="C18" s="12" t="s">
        <v>88</v>
      </c>
      <c r="D18" s="10" t="s">
        <v>13</v>
      </c>
    </row>
    <row r="19" spans="1:4" x14ac:dyDescent="0.25">
      <c r="A19" s="272" t="s">
        <v>553</v>
      </c>
      <c r="B19" s="275"/>
      <c r="C19" s="30" t="s">
        <v>50</v>
      </c>
      <c r="D19" s="10" t="s">
        <v>13</v>
      </c>
    </row>
    <row r="20" spans="1:4" x14ac:dyDescent="0.25">
      <c r="A20" s="51" t="s">
        <v>570</v>
      </c>
      <c r="B20" s="13" t="s">
        <v>12</v>
      </c>
      <c r="C20" s="12" t="s">
        <v>51</v>
      </c>
      <c r="D20" s="10" t="s">
        <v>19</v>
      </c>
    </row>
    <row r="21" spans="1:4" x14ac:dyDescent="0.25">
      <c r="A21" s="47" t="s">
        <v>571</v>
      </c>
      <c r="B21" s="13" t="s">
        <v>12</v>
      </c>
      <c r="C21" s="12" t="s">
        <v>52</v>
      </c>
      <c r="D21" s="10" t="s">
        <v>19</v>
      </c>
    </row>
    <row r="22" spans="1:4" x14ac:dyDescent="0.25">
      <c r="A22" s="48" t="s">
        <v>572</v>
      </c>
      <c r="B22" s="13" t="s">
        <v>12</v>
      </c>
      <c r="C22" s="12" t="s">
        <v>53</v>
      </c>
      <c r="D22" s="10" t="s">
        <v>19</v>
      </c>
    </row>
    <row r="23" spans="1:4" x14ac:dyDescent="0.25">
      <c r="A23" s="47" t="s">
        <v>573</v>
      </c>
      <c r="B23" s="13" t="s">
        <v>12</v>
      </c>
      <c r="C23" s="12" t="s">
        <v>54</v>
      </c>
      <c r="D23" s="10" t="s">
        <v>19</v>
      </c>
    </row>
    <row r="24" spans="1:4" ht="15.75" thickBot="1" x14ac:dyDescent="0.3">
      <c r="A24" s="47" t="s">
        <v>574</v>
      </c>
      <c r="B24" s="13" t="s">
        <v>21</v>
      </c>
      <c r="C24" s="12" t="s">
        <v>55</v>
      </c>
      <c r="D24" s="10" t="s">
        <v>19</v>
      </c>
    </row>
    <row r="25" spans="1:4" x14ac:dyDescent="0.25">
      <c r="A25" s="272" t="s">
        <v>567</v>
      </c>
      <c r="B25" s="275"/>
      <c r="C25" s="12" t="s">
        <v>56</v>
      </c>
      <c r="D25" s="10" t="s">
        <v>19</v>
      </c>
    </row>
    <row r="26" spans="1:4" x14ac:dyDescent="0.25">
      <c r="A26" s="51" t="s">
        <v>568</v>
      </c>
      <c r="B26" s="13" t="s">
        <v>12</v>
      </c>
      <c r="C26" s="12" t="s">
        <v>311</v>
      </c>
      <c r="D26" s="10" t="s">
        <v>19</v>
      </c>
    </row>
    <row r="27" spans="1:4" x14ac:dyDescent="0.25">
      <c r="A27" s="79" t="s">
        <v>569</v>
      </c>
      <c r="B27" s="117" t="s">
        <v>21</v>
      </c>
      <c r="C27" s="12" t="s">
        <v>312</v>
      </c>
      <c r="D27" s="10" t="s">
        <v>19</v>
      </c>
    </row>
    <row r="28" spans="1:4" ht="15.75" thickBot="1" x14ac:dyDescent="0.3">
      <c r="A28" s="6"/>
      <c r="B28" s="13"/>
      <c r="C28" s="12" t="s">
        <v>313</v>
      </c>
      <c r="D28" s="23" t="s">
        <v>21</v>
      </c>
    </row>
    <row r="29" spans="1:4" x14ac:dyDescent="0.25">
      <c r="A29" t="s">
        <v>577</v>
      </c>
      <c r="B29" s="5" t="s">
        <v>578</v>
      </c>
      <c r="C29" s="262" t="s">
        <v>596</v>
      </c>
      <c r="D29" s="263"/>
    </row>
    <row r="30" spans="1:4" x14ac:dyDescent="0.25">
      <c r="A30" t="s">
        <v>665</v>
      </c>
      <c r="B30" s="83" t="s">
        <v>579</v>
      </c>
      <c r="C30" s="11" t="s">
        <v>57</v>
      </c>
      <c r="D30" s="10" t="s">
        <v>19</v>
      </c>
    </row>
    <row r="31" spans="1:4" x14ac:dyDescent="0.25">
      <c r="A31" t="s">
        <v>580</v>
      </c>
      <c r="B31" s="82" t="s">
        <v>581</v>
      </c>
      <c r="C31" s="12" t="s">
        <v>58</v>
      </c>
      <c r="D31" s="10" t="s">
        <v>19</v>
      </c>
    </row>
    <row r="32" spans="1:4" x14ac:dyDescent="0.25">
      <c r="A32" t="s">
        <v>582</v>
      </c>
      <c r="B32" s="5" t="s">
        <v>583</v>
      </c>
      <c r="C32" s="12" t="s">
        <v>59</v>
      </c>
      <c r="D32" s="10" t="s">
        <v>19</v>
      </c>
    </row>
    <row r="33" spans="1:15" x14ac:dyDescent="0.25">
      <c r="A33" t="s">
        <v>584</v>
      </c>
      <c r="B33" s="82" t="s">
        <v>587</v>
      </c>
      <c r="C33" s="12" t="s">
        <v>60</v>
      </c>
      <c r="D33" s="10" t="s">
        <v>19</v>
      </c>
    </row>
    <row r="34" spans="1:15" x14ac:dyDescent="0.25">
      <c r="A34" t="s">
        <v>585</v>
      </c>
      <c r="B34" s="5" t="s">
        <v>586</v>
      </c>
      <c r="C34" s="12" t="s">
        <v>115</v>
      </c>
      <c r="D34" s="10" t="s">
        <v>19</v>
      </c>
    </row>
    <row r="35" spans="1:15" x14ac:dyDescent="0.25">
      <c r="A35" s="9" t="s">
        <v>588</v>
      </c>
      <c r="B35" s="139" t="s">
        <v>589</v>
      </c>
      <c r="C35" s="12" t="s">
        <v>116</v>
      </c>
      <c r="D35" s="10" t="s">
        <v>19</v>
      </c>
    </row>
    <row r="36" spans="1:15" x14ac:dyDescent="0.25">
      <c r="C36" s="12" t="s">
        <v>117</v>
      </c>
      <c r="D36" s="10" t="s">
        <v>19</v>
      </c>
    </row>
    <row r="37" spans="1:15" x14ac:dyDescent="0.25">
      <c r="C37" s="12" t="s">
        <v>64</v>
      </c>
      <c r="D37" s="10" t="s">
        <v>19</v>
      </c>
    </row>
    <row r="38" spans="1:15" x14ac:dyDescent="0.25">
      <c r="C38" s="14" t="s">
        <v>65</v>
      </c>
      <c r="D38" s="10" t="s">
        <v>19</v>
      </c>
    </row>
    <row r="39" spans="1:15" x14ac:dyDescent="0.25">
      <c r="C39" s="14" t="s">
        <v>66</v>
      </c>
      <c r="D39" s="10" t="s">
        <v>19</v>
      </c>
    </row>
    <row r="40" spans="1:15" x14ac:dyDescent="0.25">
      <c r="C40" s="14" t="s">
        <v>67</v>
      </c>
      <c r="D40" s="10" t="s">
        <v>19</v>
      </c>
    </row>
    <row r="41" spans="1:15" x14ac:dyDescent="0.25">
      <c r="C41" s="14" t="s">
        <v>68</v>
      </c>
      <c r="D41" s="10" t="s">
        <v>19</v>
      </c>
    </row>
    <row r="42" spans="1:15" x14ac:dyDescent="0.25">
      <c r="C42" s="30" t="s">
        <v>69</v>
      </c>
      <c r="D42" s="10" t="s">
        <v>19</v>
      </c>
    </row>
    <row r="43" spans="1:15" x14ac:dyDescent="0.25">
      <c r="C43" s="14" t="s">
        <v>597</v>
      </c>
      <c r="D43" s="10" t="s">
        <v>19</v>
      </c>
    </row>
    <row r="44" spans="1:15" x14ac:dyDescent="0.25">
      <c r="C44" s="14" t="s">
        <v>598</v>
      </c>
      <c r="D44" s="10" t="s">
        <v>19</v>
      </c>
    </row>
    <row r="45" spans="1:15" x14ac:dyDescent="0.25">
      <c r="A45" t="s">
        <v>664</v>
      </c>
      <c r="B45" s="98">
        <v>0.21</v>
      </c>
      <c r="C45" s="19" t="s">
        <v>599</v>
      </c>
      <c r="D45" s="18" t="s">
        <v>21</v>
      </c>
    </row>
    <row r="46" spans="1:15" x14ac:dyDescent="0.25">
      <c r="A46" t="s">
        <v>607</v>
      </c>
      <c r="B46">
        <v>40</v>
      </c>
    </row>
    <row r="47" spans="1:15" ht="15.75" thickBot="1" x14ac:dyDescent="0.3">
      <c r="A47" t="s">
        <v>659</v>
      </c>
      <c r="B47" s="86">
        <v>4.6860249999999999</v>
      </c>
    </row>
    <row r="48" spans="1:15" ht="17.25" thickTop="1" thickBot="1" x14ac:dyDescent="0.3">
      <c r="A48" t="s">
        <v>690</v>
      </c>
      <c r="B48" s="113">
        <v>734</v>
      </c>
      <c r="C48" s="92" t="s">
        <v>642</v>
      </c>
      <c r="D48" s="93" t="s">
        <v>643</v>
      </c>
      <c r="E48" s="93" t="s">
        <v>644</v>
      </c>
      <c r="F48" s="93" t="s">
        <v>645</v>
      </c>
      <c r="G48" s="93" t="s">
        <v>646</v>
      </c>
      <c r="H48" s="93" t="s">
        <v>647</v>
      </c>
      <c r="I48" s="93" t="s">
        <v>648</v>
      </c>
      <c r="J48" s="93" t="s">
        <v>649</v>
      </c>
      <c r="K48" s="93" t="s">
        <v>650</v>
      </c>
      <c r="L48" s="93" t="s">
        <v>651</v>
      </c>
      <c r="M48" s="93" t="s">
        <v>652</v>
      </c>
      <c r="N48" s="93" t="s">
        <v>653</v>
      </c>
      <c r="O48" s="93" t="s">
        <v>654</v>
      </c>
    </row>
    <row r="49" spans="2:16" ht="15.75" thickTop="1" x14ac:dyDescent="0.25">
      <c r="B49" s="44">
        <v>101000</v>
      </c>
      <c r="C49" s="87" t="s">
        <v>605</v>
      </c>
      <c r="D49" s="36">
        <f>PRODUCT(B48,B47)</f>
        <v>3439.5423499999997</v>
      </c>
      <c r="E49" s="36">
        <f>PRODUCT(B48,B47)</f>
        <v>3439.5423499999997</v>
      </c>
      <c r="F49" s="36">
        <f>PRODUCT(B48,B47)</f>
        <v>3439.5423499999997</v>
      </c>
      <c r="G49" s="36">
        <f>PRODUCT(B48,B47)</f>
        <v>3439.5423499999997</v>
      </c>
      <c r="H49" s="36">
        <f>PRODUCT(B48,B47)</f>
        <v>3439.5423499999997</v>
      </c>
      <c r="I49" s="36">
        <f>PRODUCT(B48,B47)</f>
        <v>3439.5423499999997</v>
      </c>
      <c r="J49" s="36">
        <f>PRODUCT(B48,B47)</f>
        <v>3439.5423499999997</v>
      </c>
      <c r="K49" s="36">
        <f>PRODUCT(B48,B47)</f>
        <v>3439.5423499999997</v>
      </c>
      <c r="L49" s="36">
        <f>PRODUCT(B48,B47)</f>
        <v>3439.5423499999997</v>
      </c>
      <c r="M49" s="36">
        <f>PRODUCT(B48,B47)</f>
        <v>3439.5423499999997</v>
      </c>
      <c r="N49" s="36">
        <f>PRODUCT(B48,B47)</f>
        <v>3439.5423499999997</v>
      </c>
      <c r="O49" s="36">
        <f>PRODUCT(B48,B47)</f>
        <v>3439.5423499999997</v>
      </c>
    </row>
    <row r="50" spans="2:16" x14ac:dyDescent="0.25">
      <c r="B50" s="33">
        <v>101050</v>
      </c>
      <c r="C50" s="94" t="s">
        <v>606</v>
      </c>
      <c r="D50" s="41">
        <f t="shared" ref="D50:O50" si="0">9.94*(D49)%</f>
        <v>341.89050958999997</v>
      </c>
      <c r="E50" s="41">
        <f t="shared" si="0"/>
        <v>341.89050958999997</v>
      </c>
      <c r="F50" s="41">
        <f t="shared" si="0"/>
        <v>341.89050958999997</v>
      </c>
      <c r="G50" s="41">
        <f t="shared" si="0"/>
        <v>341.89050958999997</v>
      </c>
      <c r="H50" s="41">
        <f t="shared" si="0"/>
        <v>341.89050958999997</v>
      </c>
      <c r="I50" s="41">
        <f t="shared" si="0"/>
        <v>341.89050958999997</v>
      </c>
      <c r="J50" s="41">
        <f t="shared" si="0"/>
        <v>341.89050958999997</v>
      </c>
      <c r="K50" s="41">
        <f t="shared" si="0"/>
        <v>341.89050958999997</v>
      </c>
      <c r="L50" s="41">
        <f t="shared" si="0"/>
        <v>341.89050958999997</v>
      </c>
      <c r="M50" s="41">
        <f t="shared" si="0"/>
        <v>341.89050958999997</v>
      </c>
      <c r="N50" s="41">
        <f t="shared" si="0"/>
        <v>341.89050958999997</v>
      </c>
      <c r="O50" s="41">
        <f t="shared" si="0"/>
        <v>341.89050958999997</v>
      </c>
    </row>
    <row r="51" spans="2:16" x14ac:dyDescent="0.25">
      <c r="B51" s="120">
        <v>101053</v>
      </c>
      <c r="C51" s="94" t="s">
        <v>660</v>
      </c>
      <c r="D51" s="121">
        <f>9.94*(D53)%</f>
        <v>18.6316354</v>
      </c>
      <c r="E51" s="121">
        <f t="shared" ref="E51:O51" si="1">9.94*(E53)%</f>
        <v>18.6316354</v>
      </c>
      <c r="F51" s="121">
        <f t="shared" si="1"/>
        <v>18.6316354</v>
      </c>
      <c r="G51" s="121">
        <f t="shared" si="1"/>
        <v>18.6316354</v>
      </c>
      <c r="H51" s="121">
        <f t="shared" si="1"/>
        <v>18.6316354</v>
      </c>
      <c r="I51" s="121">
        <f t="shared" si="1"/>
        <v>18.6316354</v>
      </c>
      <c r="J51" s="121">
        <f t="shared" si="1"/>
        <v>18.6316354</v>
      </c>
      <c r="K51" s="121">
        <f t="shared" si="1"/>
        <v>18.6316354</v>
      </c>
      <c r="L51" s="121">
        <f t="shared" si="1"/>
        <v>18.6316354</v>
      </c>
      <c r="M51" s="121">
        <f t="shared" si="1"/>
        <v>18.6316354</v>
      </c>
      <c r="N51" s="121">
        <f t="shared" si="1"/>
        <v>18.6316354</v>
      </c>
      <c r="O51" s="121">
        <f t="shared" si="1"/>
        <v>18.6316354</v>
      </c>
    </row>
    <row r="52" spans="2:16" x14ac:dyDescent="0.25">
      <c r="B52" s="120">
        <v>101054</v>
      </c>
      <c r="C52" s="94" t="s">
        <v>661</v>
      </c>
      <c r="D52" s="121">
        <f t="shared" ref="D52:O52" si="2">9.94*(D58)%</f>
        <v>71.7970070139</v>
      </c>
      <c r="E52" s="121">
        <f t="shared" si="2"/>
        <v>71.7970070139</v>
      </c>
      <c r="F52" s="121">
        <f t="shared" si="2"/>
        <v>71.7970070139</v>
      </c>
      <c r="G52" s="121">
        <f t="shared" si="2"/>
        <v>71.7970070139</v>
      </c>
      <c r="H52" s="121">
        <f t="shared" si="2"/>
        <v>71.7970070139</v>
      </c>
      <c r="I52" s="121">
        <f t="shared" si="2"/>
        <v>71.7970070139</v>
      </c>
      <c r="J52" s="121">
        <f t="shared" si="2"/>
        <v>71.7970070139</v>
      </c>
      <c r="K52" s="121">
        <f t="shared" si="2"/>
        <v>71.7970070139</v>
      </c>
      <c r="L52" s="121">
        <f t="shared" si="2"/>
        <v>71.7970070139</v>
      </c>
      <c r="M52" s="121">
        <f t="shared" si="2"/>
        <v>71.7970070139</v>
      </c>
      <c r="N52" s="121">
        <f t="shared" si="2"/>
        <v>71.7970070139</v>
      </c>
      <c r="O52" s="121">
        <f t="shared" si="2"/>
        <v>71.7970070139</v>
      </c>
    </row>
    <row r="53" spans="2:16" x14ac:dyDescent="0.25">
      <c r="B53" s="34">
        <v>101070</v>
      </c>
      <c r="C53" s="87" t="s">
        <v>662</v>
      </c>
      <c r="D53" s="36">
        <f>PRODUCT(B46,B47)</f>
        <v>187.441</v>
      </c>
      <c r="E53" s="36">
        <f>PRODUCT(B46,B47)</f>
        <v>187.441</v>
      </c>
      <c r="F53" s="36">
        <f>PRODUCT(B46,B47)</f>
        <v>187.441</v>
      </c>
      <c r="G53" s="36">
        <f>PRODUCT(B46,B47)</f>
        <v>187.441</v>
      </c>
      <c r="H53" s="36">
        <f>PRODUCT(B46,B47)</f>
        <v>187.441</v>
      </c>
      <c r="I53" s="36">
        <f>PRODUCT(B46,B47)</f>
        <v>187.441</v>
      </c>
      <c r="J53" s="36">
        <f>PRODUCT(B46,B47)</f>
        <v>187.441</v>
      </c>
      <c r="K53" s="36">
        <f>PRODUCT(B46,B47)</f>
        <v>187.441</v>
      </c>
      <c r="L53" s="36">
        <f>PRODUCT(B46,B47)</f>
        <v>187.441</v>
      </c>
      <c r="M53" s="36">
        <f>PRODUCT(B46,B47)</f>
        <v>187.441</v>
      </c>
      <c r="N53" s="36">
        <f>PRODUCT(B46,B47)</f>
        <v>187.441</v>
      </c>
      <c r="O53" s="36">
        <f>PRODUCT(B46,B47)</f>
        <v>187.441</v>
      </c>
    </row>
    <row r="54" spans="2:16" x14ac:dyDescent="0.25">
      <c r="B54" s="33">
        <v>102000</v>
      </c>
      <c r="C54" s="87" t="s">
        <v>608</v>
      </c>
      <c r="D54" s="37">
        <f>(D49+D53)*3%</f>
        <v>108.80950049999998</v>
      </c>
      <c r="E54" s="37">
        <f t="shared" ref="E54:O54" si="3">(E49+E53)*3%</f>
        <v>108.80950049999998</v>
      </c>
      <c r="F54" s="37">
        <f t="shared" si="3"/>
        <v>108.80950049999998</v>
      </c>
      <c r="G54" s="37">
        <f t="shared" si="3"/>
        <v>108.80950049999998</v>
      </c>
      <c r="H54" s="37">
        <f t="shared" si="3"/>
        <v>108.80950049999998</v>
      </c>
      <c r="I54" s="37">
        <f t="shared" si="3"/>
        <v>108.80950049999998</v>
      </c>
      <c r="J54" s="37">
        <f t="shared" si="3"/>
        <v>108.80950049999998</v>
      </c>
      <c r="K54" s="37">
        <f t="shared" si="3"/>
        <v>108.80950049999998</v>
      </c>
      <c r="L54" s="37">
        <f t="shared" si="3"/>
        <v>108.80950049999998</v>
      </c>
      <c r="M54" s="37">
        <f t="shared" si="3"/>
        <v>108.80950049999998</v>
      </c>
      <c r="N54" s="37">
        <f t="shared" si="3"/>
        <v>108.80950049999998</v>
      </c>
      <c r="O54" s="37">
        <f t="shared" si="3"/>
        <v>108.80950049999998</v>
      </c>
    </row>
    <row r="55" spans="2:16" x14ac:dyDescent="0.25">
      <c r="B55" s="33">
        <v>104000</v>
      </c>
      <c r="C55" s="87" t="s">
        <v>663</v>
      </c>
      <c r="D55" s="37">
        <v>0</v>
      </c>
      <c r="E55" s="37">
        <v>0</v>
      </c>
      <c r="F55" s="37">
        <v>0</v>
      </c>
      <c r="G55" s="37">
        <v>0</v>
      </c>
      <c r="H55" s="37">
        <v>0</v>
      </c>
      <c r="I55" s="37">
        <v>0</v>
      </c>
      <c r="J55" s="37">
        <v>0</v>
      </c>
      <c r="K55" s="37">
        <v>0</v>
      </c>
      <c r="L55" s="37">
        <v>0</v>
      </c>
      <c r="M55" s="37">
        <v>0</v>
      </c>
      <c r="N55" s="37">
        <v>0</v>
      </c>
      <c r="O55" s="37">
        <v>0</v>
      </c>
    </row>
    <row r="56" spans="2:16" x14ac:dyDescent="0.25">
      <c r="B56" s="33">
        <v>200033</v>
      </c>
      <c r="C56" s="87" t="s">
        <v>609</v>
      </c>
      <c r="D56" s="37">
        <f t="shared" ref="D56:O56" si="4">(803/12)/2</f>
        <v>33.458333333333336</v>
      </c>
      <c r="E56" s="37">
        <f t="shared" si="4"/>
        <v>33.458333333333336</v>
      </c>
      <c r="F56" s="37">
        <f t="shared" si="4"/>
        <v>33.458333333333336</v>
      </c>
      <c r="G56" s="37">
        <f t="shared" si="4"/>
        <v>33.458333333333336</v>
      </c>
      <c r="H56" s="37">
        <f t="shared" si="4"/>
        <v>33.458333333333336</v>
      </c>
      <c r="I56" s="37">
        <f t="shared" si="4"/>
        <v>33.458333333333336</v>
      </c>
      <c r="J56" s="37">
        <f t="shared" si="4"/>
        <v>33.458333333333336</v>
      </c>
      <c r="K56" s="37">
        <f t="shared" si="4"/>
        <v>33.458333333333336</v>
      </c>
      <c r="L56" s="37">
        <f t="shared" si="4"/>
        <v>33.458333333333336</v>
      </c>
      <c r="M56" s="37">
        <f t="shared" si="4"/>
        <v>33.458333333333336</v>
      </c>
      <c r="N56" s="37">
        <f t="shared" si="4"/>
        <v>33.458333333333336</v>
      </c>
      <c r="O56" s="37">
        <f t="shared" si="4"/>
        <v>33.458333333333336</v>
      </c>
    </row>
    <row r="57" spans="2:16" x14ac:dyDescent="0.25">
      <c r="B57" s="33">
        <v>200177</v>
      </c>
      <c r="C57" s="87" t="s">
        <v>694</v>
      </c>
      <c r="D57" s="37">
        <v>0</v>
      </c>
      <c r="E57" s="37">
        <v>0</v>
      </c>
      <c r="F57" s="37">
        <v>0</v>
      </c>
      <c r="G57" s="37">
        <v>0</v>
      </c>
      <c r="H57" s="37">
        <v>0</v>
      </c>
      <c r="I57" s="37">
        <v>0</v>
      </c>
      <c r="J57" s="37">
        <v>0</v>
      </c>
      <c r="K57" s="37">
        <v>0</v>
      </c>
      <c r="L57" s="37">
        <v>0</v>
      </c>
      <c r="M57" s="37">
        <v>0</v>
      </c>
      <c r="N57" s="37">
        <v>0</v>
      </c>
      <c r="O57" s="37">
        <v>0</v>
      </c>
    </row>
    <row r="58" spans="2:16" x14ac:dyDescent="0.25">
      <c r="B58" s="33">
        <v>200333</v>
      </c>
      <c r="C58" s="87" t="s">
        <v>664</v>
      </c>
      <c r="D58" s="37">
        <f>(D49)*21%</f>
        <v>722.30389349999996</v>
      </c>
      <c r="E58" s="37">
        <f>(D49)*21%</f>
        <v>722.30389349999996</v>
      </c>
      <c r="F58" s="37">
        <f>(D49)*21%</f>
        <v>722.30389349999996</v>
      </c>
      <c r="G58" s="37">
        <f>(D49)*21%</f>
        <v>722.30389349999996</v>
      </c>
      <c r="H58" s="37">
        <f>(D49)*21%</f>
        <v>722.30389349999996</v>
      </c>
      <c r="I58" s="37">
        <f>(D49)*21%</f>
        <v>722.30389349999996</v>
      </c>
      <c r="J58" s="37">
        <f>(D49)*21%</f>
        <v>722.30389349999996</v>
      </c>
      <c r="K58" s="37">
        <f>(D49)*21%</f>
        <v>722.30389349999996</v>
      </c>
      <c r="L58" s="37">
        <f>(D49)*21%</f>
        <v>722.30389349999996</v>
      </c>
      <c r="M58" s="37">
        <f>(D49)*21%</f>
        <v>722.30389349999996</v>
      </c>
      <c r="N58" s="37">
        <f>(D49)*21%</f>
        <v>722.30389349999996</v>
      </c>
      <c r="O58" s="37">
        <f>(D49)*21%</f>
        <v>722.30389349999996</v>
      </c>
    </row>
    <row r="59" spans="2:16" x14ac:dyDescent="0.25">
      <c r="B59" s="33">
        <v>200334</v>
      </c>
      <c r="C59" s="87" t="s">
        <v>696</v>
      </c>
      <c r="D59" s="37">
        <v>0</v>
      </c>
      <c r="E59" s="37">
        <v>0</v>
      </c>
      <c r="F59" s="37">
        <v>0</v>
      </c>
      <c r="G59" s="37">
        <v>0</v>
      </c>
      <c r="H59" s="37">
        <v>0</v>
      </c>
      <c r="I59" s="37">
        <v>0</v>
      </c>
      <c r="J59" s="37">
        <v>0</v>
      </c>
      <c r="K59" s="37">
        <v>0</v>
      </c>
      <c r="L59" s="37">
        <v>0</v>
      </c>
      <c r="M59" s="37">
        <v>0</v>
      </c>
      <c r="N59" s="37">
        <v>0</v>
      </c>
      <c r="O59" s="37">
        <v>0</v>
      </c>
    </row>
    <row r="60" spans="2:16" x14ac:dyDescent="0.25">
      <c r="B60" s="33">
        <v>200477</v>
      </c>
      <c r="C60" s="87" t="s">
        <v>689</v>
      </c>
      <c r="D60" s="37">
        <v>0</v>
      </c>
      <c r="E60" s="37">
        <v>0</v>
      </c>
      <c r="F60" s="37">
        <v>0</v>
      </c>
      <c r="G60" s="37">
        <v>0</v>
      </c>
      <c r="H60" s="37">
        <v>0</v>
      </c>
      <c r="I60" s="37">
        <v>0</v>
      </c>
      <c r="J60" s="37">
        <v>0</v>
      </c>
      <c r="K60" s="37">
        <v>0</v>
      </c>
      <c r="L60" s="37">
        <v>0</v>
      </c>
      <c r="M60" s="37">
        <v>0</v>
      </c>
      <c r="N60" s="37">
        <v>0</v>
      </c>
      <c r="O60" s="37">
        <v>0</v>
      </c>
    </row>
    <row r="61" spans="2:16" x14ac:dyDescent="0.25">
      <c r="B61" s="33">
        <v>200489</v>
      </c>
      <c r="C61" s="87" t="s">
        <v>695</v>
      </c>
      <c r="D61" s="37"/>
      <c r="E61" s="37"/>
      <c r="F61" s="37"/>
      <c r="G61" s="37"/>
      <c r="H61" s="37"/>
      <c r="I61" s="37"/>
      <c r="J61" s="37"/>
      <c r="K61" s="37"/>
      <c r="L61" s="37"/>
      <c r="M61" s="37"/>
      <c r="N61" s="37"/>
      <c r="O61" s="37"/>
    </row>
    <row r="62" spans="2:16" x14ac:dyDescent="0.25">
      <c r="B62" s="33">
        <v>200646</v>
      </c>
      <c r="C62" s="87" t="s">
        <v>691</v>
      </c>
      <c r="D62" s="37">
        <v>0</v>
      </c>
      <c r="E62" s="37">
        <v>0</v>
      </c>
      <c r="F62" s="37">
        <v>0</v>
      </c>
      <c r="G62" s="37">
        <v>0</v>
      </c>
      <c r="H62" s="37">
        <v>0</v>
      </c>
      <c r="I62" s="37">
        <v>0</v>
      </c>
      <c r="J62" s="37">
        <v>0</v>
      </c>
      <c r="K62" s="37">
        <v>0</v>
      </c>
      <c r="L62" s="37">
        <v>0</v>
      </c>
      <c r="M62" s="37">
        <v>0</v>
      </c>
      <c r="N62" s="37">
        <v>0</v>
      </c>
      <c r="O62" s="37">
        <v>0</v>
      </c>
      <c r="P62" s="152"/>
    </row>
    <row r="63" spans="2:16" x14ac:dyDescent="0.25">
      <c r="B63" s="33">
        <v>201138</v>
      </c>
      <c r="C63" s="87" t="s">
        <v>697</v>
      </c>
      <c r="D63" s="37">
        <v>413</v>
      </c>
      <c r="E63" s="37">
        <v>413</v>
      </c>
      <c r="F63" s="37">
        <v>413</v>
      </c>
      <c r="G63" s="37">
        <v>413</v>
      </c>
      <c r="H63" s="37">
        <v>413</v>
      </c>
      <c r="I63" s="37">
        <v>413</v>
      </c>
      <c r="J63" s="37">
        <v>413</v>
      </c>
      <c r="K63" s="37">
        <v>413</v>
      </c>
      <c r="L63" s="37">
        <v>413</v>
      </c>
      <c r="M63" s="37">
        <v>413</v>
      </c>
      <c r="N63" s="37">
        <v>413</v>
      </c>
      <c r="O63" s="37">
        <v>413</v>
      </c>
    </row>
    <row r="64" spans="2:16" x14ac:dyDescent="0.25">
      <c r="B64" s="33">
        <v>201420</v>
      </c>
      <c r="C64" s="87" t="s">
        <v>622</v>
      </c>
      <c r="D64" s="37">
        <v>0</v>
      </c>
      <c r="E64" s="37">
        <v>0</v>
      </c>
      <c r="F64" s="37">
        <v>0</v>
      </c>
      <c r="G64" s="37">
        <v>0</v>
      </c>
      <c r="H64" s="37">
        <v>0</v>
      </c>
      <c r="I64" s="37">
        <v>0</v>
      </c>
      <c r="J64" s="37">
        <v>0</v>
      </c>
      <c r="K64" s="37">
        <v>0</v>
      </c>
      <c r="L64" s="37">
        <v>0</v>
      </c>
      <c r="M64" s="37">
        <v>0</v>
      </c>
      <c r="N64" s="37">
        <v>0</v>
      </c>
      <c r="O64" s="37">
        <v>0</v>
      </c>
    </row>
    <row r="65" spans="2:16" x14ac:dyDescent="0.25">
      <c r="B65" s="33">
        <v>201626</v>
      </c>
      <c r="C65" s="87" t="s">
        <v>666</v>
      </c>
      <c r="D65" s="37"/>
      <c r="E65" s="37">
        <v>1364</v>
      </c>
      <c r="F65" s="37">
        <v>1364</v>
      </c>
      <c r="G65" s="37">
        <v>1364</v>
      </c>
      <c r="H65" s="37">
        <v>1364</v>
      </c>
      <c r="I65" s="37">
        <v>1364</v>
      </c>
      <c r="J65" s="37">
        <v>1364</v>
      </c>
      <c r="K65" s="37">
        <v>1364</v>
      </c>
      <c r="L65" s="37">
        <v>1364</v>
      </c>
      <c r="M65" s="37">
        <v>1364</v>
      </c>
      <c r="N65" s="37">
        <v>1364</v>
      </c>
      <c r="O65" s="37">
        <v>1364</v>
      </c>
    </row>
    <row r="66" spans="2:16" x14ac:dyDescent="0.25">
      <c r="B66" s="119"/>
      <c r="C66" s="87" t="s">
        <v>611</v>
      </c>
      <c r="D66" s="37">
        <v>0</v>
      </c>
      <c r="E66" s="37">
        <v>0</v>
      </c>
      <c r="F66" s="37">
        <v>0</v>
      </c>
      <c r="G66" s="37">
        <v>0</v>
      </c>
      <c r="H66" s="37">
        <v>0</v>
      </c>
      <c r="I66" s="37">
        <v>0</v>
      </c>
      <c r="J66" s="37">
        <v>0</v>
      </c>
      <c r="K66" s="37">
        <v>0</v>
      </c>
      <c r="L66" s="37">
        <v>0</v>
      </c>
      <c r="M66" s="37">
        <v>0</v>
      </c>
      <c r="N66" s="37">
        <v>0</v>
      </c>
      <c r="O66" s="37">
        <v>0</v>
      </c>
    </row>
    <row r="67" spans="2:16" x14ac:dyDescent="0.25">
      <c r="B67" s="90">
        <v>401201</v>
      </c>
      <c r="C67" s="91" t="s">
        <v>612</v>
      </c>
      <c r="D67" s="41">
        <f>((D49+D53+D54+D55+D57+D58+D59+D60+D61+D62+D63+D64+D65)*98.25%)*2.4%</f>
        <v>114.86046122351999</v>
      </c>
      <c r="E67" s="41">
        <f>((E49+E53+E54+E55+E57+E58+E59+E60+E61+E62+E63+E64+E65)*98.25%)*2.4%</f>
        <v>147.02358122351998</v>
      </c>
      <c r="F67" s="41">
        <f>((F49+F53+F54+F55+F57+F58+F59+F60+F61+F62+F63+F64+F65)*98.25%)*2.4%</f>
        <v>147.02358122351998</v>
      </c>
      <c r="G67" s="41">
        <f t="shared" ref="G67:O67" si="5">((G49+G53+G54+G64+G65)*98.25%)*2.4%</f>
        <v>120.25311541479</v>
      </c>
      <c r="H67" s="41">
        <f t="shared" si="5"/>
        <v>120.25311541479</v>
      </c>
      <c r="I67" s="41">
        <f t="shared" si="5"/>
        <v>120.25311541479</v>
      </c>
      <c r="J67" s="41">
        <f t="shared" si="5"/>
        <v>120.25311541479</v>
      </c>
      <c r="K67" s="41">
        <f t="shared" si="5"/>
        <v>120.25311541479</v>
      </c>
      <c r="L67" s="41">
        <f t="shared" si="5"/>
        <v>120.25311541479</v>
      </c>
      <c r="M67" s="41">
        <f t="shared" si="5"/>
        <v>120.25311541479</v>
      </c>
      <c r="N67" s="41">
        <f t="shared" si="5"/>
        <v>120.25311541479</v>
      </c>
      <c r="O67" s="41">
        <f t="shared" si="5"/>
        <v>120.25311541479</v>
      </c>
    </row>
    <row r="68" spans="2:16" x14ac:dyDescent="0.25">
      <c r="B68" s="90">
        <v>401301</v>
      </c>
      <c r="C68" s="91" t="s">
        <v>613</v>
      </c>
      <c r="D68" s="41">
        <f>((D49+D53+D54+D55+D57+D58+D59+D60+D61+D62+D63+D64+D65)*98.25%)*5.1%</f>
        <v>244.07848009997994</v>
      </c>
      <c r="E68" s="41">
        <f t="shared" ref="E68:O68" si="6">((E49+E53+E54+E64+E65)*98.25%)*5.1%</f>
        <v>255.53787025642873</v>
      </c>
      <c r="F68" s="41">
        <f t="shared" si="6"/>
        <v>255.53787025642873</v>
      </c>
      <c r="G68" s="41">
        <f t="shared" si="6"/>
        <v>255.53787025642873</v>
      </c>
      <c r="H68" s="41">
        <f t="shared" si="6"/>
        <v>255.53787025642873</v>
      </c>
      <c r="I68" s="41">
        <f t="shared" si="6"/>
        <v>255.53787025642873</v>
      </c>
      <c r="J68" s="41">
        <f t="shared" si="6"/>
        <v>255.53787025642873</v>
      </c>
      <c r="K68" s="41">
        <f t="shared" si="6"/>
        <v>255.53787025642873</v>
      </c>
      <c r="L68" s="41">
        <f t="shared" si="6"/>
        <v>255.53787025642873</v>
      </c>
      <c r="M68" s="41">
        <f t="shared" si="6"/>
        <v>255.53787025642873</v>
      </c>
      <c r="N68" s="41">
        <f t="shared" si="6"/>
        <v>255.53787025642873</v>
      </c>
      <c r="O68" s="41">
        <f t="shared" si="6"/>
        <v>255.53787025642873</v>
      </c>
    </row>
    <row r="69" spans="2:16" x14ac:dyDescent="0.25">
      <c r="B69" s="90">
        <v>401501</v>
      </c>
      <c r="C69" s="91" t="s">
        <v>614</v>
      </c>
      <c r="D69" s="41">
        <f>((D49+D53+D54+D55+D57+D58+D59+D60+D61+D62+D63+D64+D65)*98.25%)*0.5%</f>
        <v>23.929262754899998</v>
      </c>
      <c r="E69" s="41">
        <f t="shared" ref="E69:O69" si="7">((E49+E53+E54+E64+E65)*98.25%)*0.5%</f>
        <v>25.052732378081252</v>
      </c>
      <c r="F69" s="41">
        <f t="shared" si="7"/>
        <v>25.052732378081252</v>
      </c>
      <c r="G69" s="41">
        <f t="shared" si="7"/>
        <v>25.052732378081252</v>
      </c>
      <c r="H69" s="41">
        <f t="shared" si="7"/>
        <v>25.052732378081252</v>
      </c>
      <c r="I69" s="41">
        <f t="shared" si="7"/>
        <v>25.052732378081252</v>
      </c>
      <c r="J69" s="41">
        <f t="shared" si="7"/>
        <v>25.052732378081252</v>
      </c>
      <c r="K69" s="41">
        <f t="shared" si="7"/>
        <v>25.052732378081252</v>
      </c>
      <c r="L69" s="41">
        <f t="shared" si="7"/>
        <v>25.052732378081252</v>
      </c>
      <c r="M69" s="41">
        <f t="shared" si="7"/>
        <v>25.052732378081252</v>
      </c>
      <c r="N69" s="41">
        <f t="shared" si="7"/>
        <v>25.052732378081252</v>
      </c>
      <c r="O69" s="41">
        <f t="shared" si="7"/>
        <v>25.052732378081252</v>
      </c>
    </row>
    <row r="70" spans="2:16" x14ac:dyDescent="0.25">
      <c r="B70" s="90">
        <v>501080</v>
      </c>
      <c r="C70" s="91" t="s">
        <v>615</v>
      </c>
      <c r="D70" s="41">
        <f t="shared" ref="D70:O70" si="8">(D49+D53)*20%*5%</f>
        <v>36.269833499999997</v>
      </c>
      <c r="E70" s="41">
        <f t="shared" si="8"/>
        <v>36.269833499999997</v>
      </c>
      <c r="F70" s="41">
        <f t="shared" si="8"/>
        <v>36.269833499999997</v>
      </c>
      <c r="G70" s="41">
        <f t="shared" si="8"/>
        <v>36.269833499999997</v>
      </c>
      <c r="H70" s="41">
        <f t="shared" si="8"/>
        <v>36.269833499999997</v>
      </c>
      <c r="I70" s="41">
        <f t="shared" si="8"/>
        <v>36.269833499999997</v>
      </c>
      <c r="J70" s="41">
        <f t="shared" si="8"/>
        <v>36.269833499999997</v>
      </c>
      <c r="K70" s="41">
        <f t="shared" si="8"/>
        <v>36.269833499999997</v>
      </c>
      <c r="L70" s="41">
        <f t="shared" si="8"/>
        <v>36.269833499999997</v>
      </c>
      <c r="M70" s="41">
        <f t="shared" si="8"/>
        <v>36.269833499999997</v>
      </c>
      <c r="N70" s="41">
        <f t="shared" si="8"/>
        <v>36.269833499999997</v>
      </c>
      <c r="O70" s="41">
        <f t="shared" si="8"/>
        <v>36.269833499999997</v>
      </c>
    </row>
    <row r="71" spans="2:16" x14ac:dyDescent="0.25">
      <c r="B71" s="51">
        <v>555010</v>
      </c>
      <c r="C71" s="91" t="s">
        <v>616</v>
      </c>
      <c r="D71" s="151">
        <f>((D49+D53+D54+D55+D57+D58+D59+D60+D61+D62+D63+D64+D65)-(D50+D51+D52+D70))*1%</f>
        <v>44.025077584961004</v>
      </c>
      <c r="E71" s="151">
        <f t="shared" ref="E71:O71" si="9">((E49+E53+E54+E64+E65+E66)-(E50+E70))*1%</f>
        <v>47.216325074100006</v>
      </c>
      <c r="F71" s="151">
        <f t="shared" si="9"/>
        <v>47.216325074100006</v>
      </c>
      <c r="G71" s="151">
        <f t="shared" si="9"/>
        <v>47.216325074100006</v>
      </c>
      <c r="H71" s="151">
        <f t="shared" si="9"/>
        <v>47.216325074100006</v>
      </c>
      <c r="I71" s="151">
        <f t="shared" si="9"/>
        <v>47.216325074100006</v>
      </c>
      <c r="J71" s="151">
        <f t="shared" si="9"/>
        <v>47.216325074100006</v>
      </c>
      <c r="K71" s="151">
        <f t="shared" si="9"/>
        <v>47.216325074100006</v>
      </c>
      <c r="L71" s="151">
        <f t="shared" si="9"/>
        <v>47.216325074100006</v>
      </c>
      <c r="M71" s="151">
        <f t="shared" si="9"/>
        <v>47.216325074100006</v>
      </c>
      <c r="N71" s="151">
        <f t="shared" si="9"/>
        <v>47.216325074100006</v>
      </c>
      <c r="O71" s="151">
        <f t="shared" si="9"/>
        <v>47.216325074100006</v>
      </c>
    </row>
    <row r="72" spans="2:16" x14ac:dyDescent="0.25">
      <c r="B72" s="119">
        <v>703976</v>
      </c>
      <c r="C72" s="94" t="s">
        <v>692</v>
      </c>
      <c r="D72" s="41"/>
      <c r="E72" s="41"/>
      <c r="F72" s="41"/>
      <c r="G72" s="41"/>
      <c r="H72" s="41"/>
      <c r="I72" s="41"/>
      <c r="J72" s="41"/>
      <c r="K72" s="41"/>
      <c r="L72" s="41"/>
      <c r="M72" s="41"/>
      <c r="N72" s="41"/>
      <c r="O72" s="41"/>
    </row>
    <row r="73" spans="2:16" ht="15.75" thickBot="1" x14ac:dyDescent="0.3">
      <c r="B73" s="128">
        <v>752030</v>
      </c>
      <c r="C73" s="91" t="s">
        <v>693</v>
      </c>
      <c r="D73" s="42"/>
      <c r="E73" s="42"/>
      <c r="F73" s="42"/>
      <c r="G73" s="42"/>
      <c r="H73" s="42"/>
      <c r="I73" s="42"/>
      <c r="J73" s="42"/>
      <c r="K73" s="42"/>
      <c r="L73" s="42"/>
      <c r="M73" s="42"/>
      <c r="N73" s="42"/>
      <c r="O73" s="42"/>
    </row>
    <row r="74" spans="2:16" ht="16.5" thickTop="1" x14ac:dyDescent="0.25">
      <c r="C74" s="87" t="s">
        <v>617</v>
      </c>
      <c r="D74" s="38">
        <f>D49+D53+D54+D55+D56+D57+D58+D59+D60+D61+D62+D63+D64+D65+D66</f>
        <v>4904.5550773333325</v>
      </c>
      <c r="E74" s="38">
        <f>E49+E54+E56+E64+E65+E66</f>
        <v>4945.8101838333332</v>
      </c>
      <c r="F74" s="38">
        <f>F49+F54+F56+F64+F65+F66</f>
        <v>4945.8101838333332</v>
      </c>
      <c r="G74" s="38">
        <f>G49+G54+G56+G64+G65+G66</f>
        <v>4945.8101838333332</v>
      </c>
      <c r="H74" s="38">
        <f>H49+H53+H54+H56+H64+H65+H66</f>
        <v>5133.251183833333</v>
      </c>
      <c r="I74" s="38">
        <f>I49+I53+I54+I56+I64+I65+I66</f>
        <v>5133.251183833333</v>
      </c>
      <c r="J74" s="38">
        <f>J49+J54+J56+J64+J65+J66</f>
        <v>4945.8101838333332</v>
      </c>
      <c r="K74" s="38">
        <f>K49+K53+K54+K56+K64+K65+K66</f>
        <v>5133.251183833333</v>
      </c>
      <c r="L74" s="38">
        <f>L49+L53+L54+L56+L64+L65+L66</f>
        <v>5133.251183833333</v>
      </c>
      <c r="M74" s="38">
        <f>M49+M53+M54+M56+M64+M65+M66</f>
        <v>5133.251183833333</v>
      </c>
      <c r="N74" s="38">
        <f>N49+N53+N54+N56+N64+N65+N66</f>
        <v>5133.251183833333</v>
      </c>
      <c r="O74" s="38">
        <f>O49+O53+O54+O56+O64+O65+O66</f>
        <v>5133.251183833333</v>
      </c>
      <c r="P74" s="40">
        <f>+D74+E74+F74+G74+H74+I74+J74+K74+L74+M74+N74+O74</f>
        <v>60620.554099499983</v>
      </c>
    </row>
    <row r="75" spans="2:16" x14ac:dyDescent="0.25">
      <c r="C75" s="88" t="s">
        <v>618</v>
      </c>
      <c r="D75" s="45">
        <f>D50+D51+D52+D67+D68+D69+D70+D71+D72+D73</f>
        <v>895.48226716726094</v>
      </c>
      <c r="E75" s="45">
        <f t="shared" ref="E75:O75" si="10">E50+E67+E68+E69+E70+E71</f>
        <v>852.99085202212996</v>
      </c>
      <c r="F75" s="45">
        <f t="shared" si="10"/>
        <v>852.99085202212996</v>
      </c>
      <c r="G75" s="45">
        <f t="shared" si="10"/>
        <v>826.22038621340005</v>
      </c>
      <c r="H75" s="45">
        <f t="shared" si="10"/>
        <v>826.22038621340005</v>
      </c>
      <c r="I75" s="45">
        <f t="shared" si="10"/>
        <v>826.22038621340005</v>
      </c>
      <c r="J75" s="45">
        <f t="shared" si="10"/>
        <v>826.22038621340005</v>
      </c>
      <c r="K75" s="45">
        <f t="shared" si="10"/>
        <v>826.22038621340005</v>
      </c>
      <c r="L75" s="45">
        <f t="shared" si="10"/>
        <v>826.22038621340005</v>
      </c>
      <c r="M75" s="45">
        <f t="shared" si="10"/>
        <v>826.22038621340005</v>
      </c>
      <c r="N75" s="45">
        <f t="shared" si="10"/>
        <v>826.22038621340005</v>
      </c>
      <c r="O75" s="45">
        <f t="shared" si="10"/>
        <v>826.22038621340005</v>
      </c>
      <c r="P75" s="40">
        <f>D75+E75+F75+G75+H75+I75+J75+K75+L75+M75+N75+O75</f>
        <v>10037.447447132119</v>
      </c>
    </row>
    <row r="76" spans="2:16" ht="16.5" thickBot="1" x14ac:dyDescent="0.3">
      <c r="C76" s="89" t="s">
        <v>619</v>
      </c>
      <c r="D76" s="89">
        <f t="shared" ref="D76:O76" si="11">D74-D75</f>
        <v>4009.0728101660716</v>
      </c>
      <c r="E76" s="89">
        <f t="shared" si="11"/>
        <v>4092.8193318112035</v>
      </c>
      <c r="F76" s="89">
        <f t="shared" si="11"/>
        <v>4092.8193318112035</v>
      </c>
      <c r="G76" s="89">
        <f t="shared" si="11"/>
        <v>4119.5897976199331</v>
      </c>
      <c r="H76" s="89">
        <f t="shared" si="11"/>
        <v>4307.0307976199329</v>
      </c>
      <c r="I76" s="89">
        <f t="shared" si="11"/>
        <v>4307.0307976199329</v>
      </c>
      <c r="J76" s="89">
        <f t="shared" si="11"/>
        <v>4119.5897976199331</v>
      </c>
      <c r="K76" s="89">
        <f t="shared" si="11"/>
        <v>4307.0307976199329</v>
      </c>
      <c r="L76" s="89">
        <f t="shared" si="11"/>
        <v>4307.0307976199329</v>
      </c>
      <c r="M76" s="89">
        <f t="shared" si="11"/>
        <v>4307.0307976199329</v>
      </c>
      <c r="N76" s="89">
        <f t="shared" si="11"/>
        <v>4307.0307976199329</v>
      </c>
      <c r="O76" s="89">
        <f t="shared" si="11"/>
        <v>4307.0307976199329</v>
      </c>
      <c r="P76" s="40">
        <f>D76+E76+F76+G76+H76+I76+J76+K76+L76+M76+N76+O76</f>
        <v>50583.106652367875</v>
      </c>
    </row>
    <row r="77" spans="2:16" ht="16.5" thickTop="1" x14ac:dyDescent="0.25">
      <c r="B77" s="109"/>
      <c r="C77" s="110" t="s">
        <v>640</v>
      </c>
      <c r="D77" s="111">
        <v>1274.29</v>
      </c>
      <c r="E77" s="111">
        <v>1274.29</v>
      </c>
      <c r="F77" s="111">
        <v>1274.29</v>
      </c>
      <c r="G77" s="111">
        <v>1274.29</v>
      </c>
      <c r="H77" s="111">
        <v>1274.29</v>
      </c>
      <c r="I77" s="111">
        <v>1274.29</v>
      </c>
      <c r="J77" s="111">
        <v>1274.29</v>
      </c>
      <c r="K77" s="111">
        <v>1274.29</v>
      </c>
      <c r="L77" s="111">
        <v>1274.29</v>
      </c>
      <c r="M77" s="111">
        <v>1274.29</v>
      </c>
      <c r="N77" s="111">
        <v>1274.29</v>
      </c>
      <c r="O77" s="111">
        <v>1274.29</v>
      </c>
    </row>
    <row r="78" spans="2:16" ht="15.75" x14ac:dyDescent="0.25">
      <c r="B78" s="109"/>
      <c r="C78" s="110" t="s">
        <v>641</v>
      </c>
      <c r="D78" s="112">
        <f t="shared" ref="D78:O78" si="12">D76-D77</f>
        <v>2734.7828101660716</v>
      </c>
      <c r="E78" s="112">
        <f t="shared" si="12"/>
        <v>2818.5293318112035</v>
      </c>
      <c r="F78" s="112">
        <f t="shared" si="12"/>
        <v>2818.5293318112035</v>
      </c>
      <c r="G78" s="112">
        <f t="shared" si="12"/>
        <v>2845.2997976199331</v>
      </c>
      <c r="H78" s="112">
        <f t="shared" si="12"/>
        <v>3032.7407976199329</v>
      </c>
      <c r="I78" s="112">
        <f t="shared" si="12"/>
        <v>3032.7407976199329</v>
      </c>
      <c r="J78" s="112">
        <f t="shared" si="12"/>
        <v>2845.2997976199331</v>
      </c>
      <c r="K78" s="112">
        <f t="shared" si="12"/>
        <v>3032.7407976199329</v>
      </c>
      <c r="L78" s="112">
        <f t="shared" si="12"/>
        <v>3032.7407976199329</v>
      </c>
      <c r="M78" s="112">
        <f t="shared" si="12"/>
        <v>3032.7407976199329</v>
      </c>
      <c r="N78" s="112">
        <f t="shared" si="12"/>
        <v>3032.7407976199329</v>
      </c>
      <c r="O78" s="112">
        <f t="shared" si="12"/>
        <v>3032.7407976199329</v>
      </c>
    </row>
    <row r="79" spans="2:16" x14ac:dyDescent="0.25">
      <c r="C79" s="107" t="s">
        <v>620</v>
      </c>
      <c r="D79" s="108">
        <f t="shared" ref="D79:O79" si="13">D76-D56+D67+D69</f>
        <v>4114.4042008111583</v>
      </c>
      <c r="E79" s="108">
        <f t="shared" si="13"/>
        <v>4231.4373120794717</v>
      </c>
      <c r="F79" s="108">
        <f t="shared" si="13"/>
        <v>4231.4373120794717</v>
      </c>
      <c r="G79" s="108">
        <f t="shared" si="13"/>
        <v>4231.4373120794708</v>
      </c>
      <c r="H79" s="108">
        <f t="shared" si="13"/>
        <v>4418.8783120794715</v>
      </c>
      <c r="I79" s="108">
        <f t="shared" si="13"/>
        <v>4418.8783120794715</v>
      </c>
      <c r="J79" s="108">
        <f t="shared" si="13"/>
        <v>4231.4373120794708</v>
      </c>
      <c r="K79" s="108">
        <f t="shared" si="13"/>
        <v>4418.8783120794715</v>
      </c>
      <c r="L79" s="108">
        <f t="shared" si="13"/>
        <v>4418.8783120794715</v>
      </c>
      <c r="M79" s="108">
        <f t="shared" si="13"/>
        <v>4418.8783120794715</v>
      </c>
      <c r="N79" s="108">
        <f t="shared" si="13"/>
        <v>4418.8783120794715</v>
      </c>
      <c r="O79" s="108">
        <f t="shared" si="13"/>
        <v>4418.8783120794715</v>
      </c>
    </row>
    <row r="80" spans="2:16" x14ac:dyDescent="0.25">
      <c r="C80" s="6" t="s">
        <v>604</v>
      </c>
      <c r="D80" s="85">
        <f>D79+E79+F79+G79+H79+I79+J79+K79+L79+M79+N79+O79</f>
        <v>51972.301633685332</v>
      </c>
    </row>
    <row r="81" spans="2:6" x14ac:dyDescent="0.25">
      <c r="C81" s="6" t="s">
        <v>602</v>
      </c>
      <c r="D81" s="84">
        <f>D80*10%</f>
        <v>5197.2301633685338</v>
      </c>
    </row>
    <row r="82" spans="2:6" x14ac:dyDescent="0.25">
      <c r="C82" s="6" t="s">
        <v>603</v>
      </c>
      <c r="D82" s="84">
        <f>D80-D81</f>
        <v>46775.071470316798</v>
      </c>
    </row>
    <row r="83" spans="2:6" x14ac:dyDescent="0.25">
      <c r="C83" s="101" t="s">
        <v>638</v>
      </c>
      <c r="D83" s="85">
        <f>D82</f>
        <v>46775.071470316798</v>
      </c>
    </row>
    <row r="84" spans="2:6" x14ac:dyDescent="0.25">
      <c r="C84" s="6" t="s">
        <v>621</v>
      </c>
      <c r="D84" s="84">
        <f>(124.53*2)+(124.53*10)</f>
        <v>1494.36</v>
      </c>
    </row>
    <row r="85" spans="2:6" x14ac:dyDescent="0.25">
      <c r="C85" s="103" t="s">
        <v>639</v>
      </c>
      <c r="D85" s="104">
        <f>D83-D84</f>
        <v>45280.711470316797</v>
      </c>
    </row>
    <row r="86" spans="2:6" x14ac:dyDescent="0.25">
      <c r="C86" s="99" t="s">
        <v>637</v>
      </c>
      <c r="D86" s="100">
        <v>1</v>
      </c>
    </row>
    <row r="87" spans="2:6" ht="15.75" x14ac:dyDescent="0.25">
      <c r="C87" s="105" t="s">
        <v>601</v>
      </c>
      <c r="D87" s="106">
        <f>((D85*14%)-(1358*D86))+((D85*30%)-(5644.56*D86))</f>
        <v>12920.95304693939</v>
      </c>
      <c r="E87" t="s">
        <v>623</v>
      </c>
    </row>
    <row r="88" spans="2:6" x14ac:dyDescent="0.25">
      <c r="C88" s="99" t="s">
        <v>636</v>
      </c>
      <c r="D88" s="102">
        <f>(D87/D85%)/100</f>
        <v>0.28535225325268043</v>
      </c>
    </row>
    <row r="90" spans="2:6" x14ac:dyDescent="0.25">
      <c r="B90" s="115"/>
      <c r="C90" s="96" t="s">
        <v>626</v>
      </c>
      <c r="D90" s="95" t="s">
        <v>627</v>
      </c>
      <c r="E90" s="9"/>
      <c r="F90" s="114"/>
    </row>
    <row r="91" spans="2:6" x14ac:dyDescent="0.25">
      <c r="B91" s="35" t="s">
        <v>629</v>
      </c>
      <c r="C91" s="13" t="s">
        <v>624</v>
      </c>
      <c r="D91" s="116">
        <v>0</v>
      </c>
      <c r="E91" s="278">
        <v>0</v>
      </c>
      <c r="F91" s="279"/>
    </row>
    <row r="92" spans="2:6" x14ac:dyDescent="0.25">
      <c r="B92" s="35" t="s">
        <v>630</v>
      </c>
      <c r="C92" s="13" t="s">
        <v>625</v>
      </c>
      <c r="D92" s="116">
        <v>0.14000000000000001</v>
      </c>
      <c r="E92" s="278" t="s">
        <v>655</v>
      </c>
      <c r="F92" s="279"/>
    </row>
    <row r="93" spans="2:6" x14ac:dyDescent="0.25">
      <c r="B93" s="35" t="s">
        <v>631</v>
      </c>
      <c r="C93" s="13" t="s">
        <v>628</v>
      </c>
      <c r="D93" s="116">
        <v>0.3</v>
      </c>
      <c r="E93" s="278" t="s">
        <v>656</v>
      </c>
      <c r="F93" s="279"/>
    </row>
    <row r="94" spans="2:6" x14ac:dyDescent="0.25">
      <c r="B94" s="35" t="s">
        <v>632</v>
      </c>
      <c r="C94" s="13" t="s">
        <v>634</v>
      </c>
      <c r="D94" s="116">
        <v>0.41</v>
      </c>
      <c r="E94" s="278" t="s">
        <v>657</v>
      </c>
      <c r="F94" s="279"/>
    </row>
    <row r="95" spans="2:6" x14ac:dyDescent="0.25">
      <c r="B95" s="72" t="s">
        <v>633</v>
      </c>
      <c r="C95" s="117" t="s">
        <v>635</v>
      </c>
      <c r="D95" s="118">
        <v>0.45</v>
      </c>
      <c r="E95" s="280" t="s">
        <v>658</v>
      </c>
      <c r="F95" s="281"/>
    </row>
  </sheetData>
  <mergeCells count="12">
    <mergeCell ref="C29:D29"/>
    <mergeCell ref="A1:B1"/>
    <mergeCell ref="A12:B12"/>
    <mergeCell ref="A19:B19"/>
    <mergeCell ref="A25:B25"/>
    <mergeCell ref="C1:D1"/>
    <mergeCell ref="C14:D14"/>
    <mergeCell ref="E91:F91"/>
    <mergeCell ref="E92:F92"/>
    <mergeCell ref="E93:F93"/>
    <mergeCell ref="E94:F94"/>
    <mergeCell ref="E95:F95"/>
  </mergeCells>
  <pageMargins left="0.70866141732283472" right="0.70866141732283472" top="0.74803149606299213" bottom="0.74803149606299213" header="0.31496062992125984" footer="0.31496062992125984"/>
  <pageSetup paperSize="9" scale="73" orientation="landscape" horizontalDpi="1200" verticalDpi="120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77"/>
  <sheetViews>
    <sheetView topLeftCell="B1" zoomScale="90" zoomScaleNormal="90" workbookViewId="0">
      <selection activeCell="I29" sqref="I29"/>
    </sheetView>
  </sheetViews>
  <sheetFormatPr baseColWidth="10" defaultRowHeight="15" x14ac:dyDescent="0.25"/>
  <cols>
    <col min="1" max="1" width="26.28515625" customWidth="1"/>
    <col min="2" max="2" width="13.42578125" customWidth="1"/>
    <col min="3" max="3" width="22.7109375" customWidth="1"/>
    <col min="4" max="4" width="10.42578125" customWidth="1"/>
    <col min="5" max="5" width="28.28515625" customWidth="1"/>
    <col min="6" max="6" width="14.5703125" customWidth="1"/>
    <col min="7" max="7" width="28.140625" customWidth="1"/>
    <col min="8" max="8" width="19.7109375" customWidth="1"/>
    <col min="9" max="9" width="22.140625" customWidth="1"/>
    <col min="10" max="10" width="14.5703125" customWidth="1"/>
    <col min="11" max="11" width="21.7109375" customWidth="1"/>
    <col min="12" max="12" width="16.85546875" customWidth="1"/>
    <col min="13" max="13" width="22.85546875" customWidth="1"/>
    <col min="14" max="14" width="14.85546875" customWidth="1"/>
    <col min="15" max="15" width="27.5703125" customWidth="1"/>
    <col min="16" max="16" width="13.42578125" customWidth="1"/>
    <col min="17" max="17" width="30.7109375" customWidth="1"/>
    <col min="18" max="18" width="16.85546875" customWidth="1"/>
    <col min="19" max="19" width="33.28515625" customWidth="1"/>
    <col min="20" max="20" width="19.7109375" customWidth="1"/>
    <col min="21" max="21" width="31.85546875" customWidth="1"/>
    <col min="22" max="22" width="15.5703125" customWidth="1"/>
  </cols>
  <sheetData>
    <row r="1" spans="1:8" ht="15.75" thickTop="1" x14ac:dyDescent="0.25">
      <c r="A1" s="271" t="s">
        <v>399</v>
      </c>
      <c r="B1" s="291"/>
      <c r="C1" s="258" t="s">
        <v>135</v>
      </c>
      <c r="D1" s="291"/>
      <c r="E1" s="258" t="s">
        <v>103</v>
      </c>
      <c r="F1" s="289"/>
      <c r="G1" s="262" t="s">
        <v>667</v>
      </c>
      <c r="H1" s="282"/>
    </row>
    <row r="2" spans="1:8" ht="15.75" thickBot="1" x14ac:dyDescent="0.3">
      <c r="A2" s="47" t="s">
        <v>400</v>
      </c>
      <c r="B2" s="10" t="s">
        <v>12</v>
      </c>
      <c r="C2" s="11" t="s">
        <v>39</v>
      </c>
      <c r="D2" s="10" t="s">
        <v>19</v>
      </c>
      <c r="E2" s="6" t="s">
        <v>76</v>
      </c>
      <c r="F2" s="67" t="s">
        <v>75</v>
      </c>
      <c r="G2" s="11" t="s">
        <v>76</v>
      </c>
      <c r="H2" s="124" t="s">
        <v>75</v>
      </c>
    </row>
    <row r="3" spans="1:8" x14ac:dyDescent="0.25">
      <c r="A3" s="272" t="s">
        <v>136</v>
      </c>
      <c r="B3" s="270"/>
      <c r="C3" s="12" t="s">
        <v>40</v>
      </c>
      <c r="D3" s="10" t="s">
        <v>19</v>
      </c>
      <c r="E3" s="6" t="s">
        <v>77</v>
      </c>
      <c r="F3" s="13" t="s">
        <v>19</v>
      </c>
      <c r="G3" s="12" t="s">
        <v>77</v>
      </c>
      <c r="H3" s="123" t="s">
        <v>19</v>
      </c>
    </row>
    <row r="4" spans="1:8" x14ac:dyDescent="0.25">
      <c r="A4" s="51" t="s">
        <v>76</v>
      </c>
      <c r="B4" s="16" t="s">
        <v>75</v>
      </c>
      <c r="C4" s="12" t="s">
        <v>41</v>
      </c>
      <c r="D4" s="13" t="s">
        <v>19</v>
      </c>
      <c r="E4" s="12" t="s">
        <v>78</v>
      </c>
      <c r="F4" s="10" t="s">
        <v>19</v>
      </c>
      <c r="G4" s="12" t="s">
        <v>78</v>
      </c>
      <c r="H4" s="123" t="s">
        <v>19</v>
      </c>
    </row>
    <row r="5" spans="1:8" x14ac:dyDescent="0.25">
      <c r="A5" s="47" t="s">
        <v>77</v>
      </c>
      <c r="B5" s="10" t="s">
        <v>19</v>
      </c>
      <c r="C5" s="12" t="s">
        <v>42</v>
      </c>
      <c r="D5" s="13" t="s">
        <v>19</v>
      </c>
      <c r="E5" s="12" t="s">
        <v>79</v>
      </c>
      <c r="F5" s="10" t="s">
        <v>19</v>
      </c>
      <c r="G5" s="12" t="s">
        <v>79</v>
      </c>
      <c r="H5" s="123" t="s">
        <v>19</v>
      </c>
    </row>
    <row r="6" spans="1:8" x14ac:dyDescent="0.25">
      <c r="A6" s="47" t="s">
        <v>78</v>
      </c>
      <c r="B6" s="10" t="s">
        <v>19</v>
      </c>
      <c r="C6" s="12" t="s">
        <v>43</v>
      </c>
      <c r="D6" s="13" t="s">
        <v>12</v>
      </c>
      <c r="E6" s="14" t="s">
        <v>80</v>
      </c>
      <c r="F6" s="10" t="s">
        <v>20</v>
      </c>
      <c r="G6" s="12" t="s">
        <v>80</v>
      </c>
      <c r="H6" s="123" t="s">
        <v>20</v>
      </c>
    </row>
    <row r="7" spans="1:8" x14ac:dyDescent="0.25">
      <c r="A7" s="47" t="s">
        <v>79</v>
      </c>
      <c r="B7" s="10" t="s">
        <v>19</v>
      </c>
      <c r="C7" s="12" t="s">
        <v>44</v>
      </c>
      <c r="D7" s="13" t="s">
        <v>12</v>
      </c>
      <c r="E7" s="30" t="s">
        <v>81</v>
      </c>
      <c r="F7" s="10" t="s">
        <v>12</v>
      </c>
      <c r="G7" s="30" t="s">
        <v>81</v>
      </c>
      <c r="H7" s="123" t="s">
        <v>12</v>
      </c>
    </row>
    <row r="8" spans="1:8" ht="15.75" thickBot="1" x14ac:dyDescent="0.3">
      <c r="A8" s="47" t="s">
        <v>80</v>
      </c>
      <c r="B8" s="10" t="s">
        <v>20</v>
      </c>
      <c r="C8" s="30" t="s">
        <v>45</v>
      </c>
      <c r="D8" s="13" t="s">
        <v>21</v>
      </c>
      <c r="E8" s="12" t="s">
        <v>82</v>
      </c>
      <c r="F8" s="10" t="s">
        <v>12</v>
      </c>
      <c r="G8" s="12" t="s">
        <v>82</v>
      </c>
      <c r="H8" s="123" t="s">
        <v>12</v>
      </c>
    </row>
    <row r="9" spans="1:8" x14ac:dyDescent="0.25">
      <c r="A9" s="48" t="s">
        <v>81</v>
      </c>
      <c r="B9" s="10" t="s">
        <v>12</v>
      </c>
      <c r="C9" s="262" t="s">
        <v>137</v>
      </c>
      <c r="D9" s="268"/>
      <c r="E9" s="12" t="s">
        <v>83</v>
      </c>
      <c r="F9" s="10" t="s">
        <v>12</v>
      </c>
      <c r="G9" s="12" t="s">
        <v>83</v>
      </c>
      <c r="H9" s="123" t="s">
        <v>12</v>
      </c>
    </row>
    <row r="10" spans="1:8" ht="15.75" thickBot="1" x14ac:dyDescent="0.3">
      <c r="A10" s="47" t="s">
        <v>82</v>
      </c>
      <c r="B10" s="10" t="s">
        <v>12</v>
      </c>
      <c r="C10" s="12" t="s">
        <v>46</v>
      </c>
      <c r="D10" s="13" t="s">
        <v>12</v>
      </c>
      <c r="E10" s="12" t="s">
        <v>84</v>
      </c>
      <c r="F10" s="10" t="s">
        <v>21</v>
      </c>
      <c r="G10" s="12" t="s">
        <v>84</v>
      </c>
      <c r="H10" s="123" t="s">
        <v>21</v>
      </c>
    </row>
    <row r="11" spans="1:8" x14ac:dyDescent="0.25">
      <c r="A11" s="47" t="s">
        <v>83</v>
      </c>
      <c r="B11" s="10" t="s">
        <v>12</v>
      </c>
      <c r="C11" s="12" t="s">
        <v>47</v>
      </c>
      <c r="D11" s="13" t="s">
        <v>12</v>
      </c>
      <c r="E11" s="262" t="s">
        <v>154</v>
      </c>
      <c r="F11" s="267"/>
      <c r="G11" s="262" t="s">
        <v>668</v>
      </c>
      <c r="H11" s="283"/>
    </row>
    <row r="12" spans="1:8" ht="15.75" thickBot="1" x14ac:dyDescent="0.3">
      <c r="A12" s="47" t="s">
        <v>84</v>
      </c>
      <c r="B12" s="10" t="s">
        <v>21</v>
      </c>
      <c r="C12" s="12" t="s">
        <v>48</v>
      </c>
      <c r="D12" s="13" t="s">
        <v>12</v>
      </c>
      <c r="E12" s="12" t="s">
        <v>85</v>
      </c>
      <c r="F12" s="16" t="s">
        <v>12</v>
      </c>
      <c r="G12" s="12" t="s">
        <v>85</v>
      </c>
      <c r="H12" s="123" t="s">
        <v>12</v>
      </c>
    </row>
    <row r="13" spans="1:8" x14ac:dyDescent="0.25">
      <c r="A13" s="272" t="s">
        <v>153</v>
      </c>
      <c r="B13" s="267"/>
      <c r="C13" s="30" t="s">
        <v>49</v>
      </c>
      <c r="D13" s="13" t="s">
        <v>13</v>
      </c>
      <c r="E13" s="12" t="s">
        <v>86</v>
      </c>
      <c r="F13" s="10" t="s">
        <v>12</v>
      </c>
      <c r="G13" s="12" t="s">
        <v>86</v>
      </c>
      <c r="H13" s="123" t="s">
        <v>12</v>
      </c>
    </row>
    <row r="14" spans="1:8" x14ac:dyDescent="0.25">
      <c r="A14" s="47" t="s">
        <v>85</v>
      </c>
      <c r="B14" s="10" t="s">
        <v>12</v>
      </c>
      <c r="C14" s="12" t="s">
        <v>50</v>
      </c>
      <c r="D14" s="13" t="s">
        <v>13</v>
      </c>
      <c r="E14" s="12" t="s">
        <v>87</v>
      </c>
      <c r="F14" s="10" t="s">
        <v>12</v>
      </c>
      <c r="G14" s="12" t="s">
        <v>87</v>
      </c>
      <c r="H14" s="123" t="s">
        <v>12</v>
      </c>
    </row>
    <row r="15" spans="1:8" x14ac:dyDescent="0.25">
      <c r="A15" s="47" t="s">
        <v>86</v>
      </c>
      <c r="B15" s="10" t="s">
        <v>12</v>
      </c>
      <c r="C15" s="12" t="s">
        <v>51</v>
      </c>
      <c r="D15" s="13" t="s">
        <v>13</v>
      </c>
      <c r="E15" s="12" t="s">
        <v>88</v>
      </c>
      <c r="F15" s="10" t="s">
        <v>13</v>
      </c>
      <c r="G15" s="30" t="s">
        <v>676</v>
      </c>
      <c r="H15" s="123" t="s">
        <v>13</v>
      </c>
    </row>
    <row r="16" spans="1:8" x14ac:dyDescent="0.25">
      <c r="A16" s="47" t="s">
        <v>87</v>
      </c>
      <c r="B16" s="10" t="s">
        <v>12</v>
      </c>
      <c r="C16" s="12" t="s">
        <v>52</v>
      </c>
      <c r="D16" s="13" t="s">
        <v>13</v>
      </c>
      <c r="E16" s="12" t="s">
        <v>50</v>
      </c>
      <c r="F16" s="10" t="s">
        <v>13</v>
      </c>
      <c r="G16" s="12" t="s">
        <v>50</v>
      </c>
      <c r="H16" s="123" t="s">
        <v>13</v>
      </c>
    </row>
    <row r="17" spans="1:8" ht="15.75" thickBot="1" x14ac:dyDescent="0.3">
      <c r="A17" s="47" t="s">
        <v>88</v>
      </c>
      <c r="B17" s="10" t="s">
        <v>13</v>
      </c>
      <c r="C17" s="12" t="s">
        <v>53</v>
      </c>
      <c r="D17" s="13" t="s">
        <v>13</v>
      </c>
      <c r="E17" s="30" t="s">
        <v>51</v>
      </c>
      <c r="F17" s="10" t="s">
        <v>13</v>
      </c>
      <c r="G17" s="30" t="s">
        <v>51</v>
      </c>
      <c r="H17" s="123" t="s">
        <v>13</v>
      </c>
    </row>
    <row r="18" spans="1:8" x14ac:dyDescent="0.25">
      <c r="A18" s="48" t="s">
        <v>50</v>
      </c>
      <c r="B18" s="10" t="s">
        <v>13</v>
      </c>
      <c r="C18" s="273" t="s">
        <v>138</v>
      </c>
      <c r="D18" s="295"/>
      <c r="E18" s="12" t="s">
        <v>52</v>
      </c>
      <c r="F18" s="10" t="s">
        <v>13</v>
      </c>
      <c r="G18" s="12" t="s">
        <v>52</v>
      </c>
      <c r="H18" s="123" t="s">
        <v>19</v>
      </c>
    </row>
    <row r="19" spans="1:8" x14ac:dyDescent="0.25">
      <c r="A19" s="47" t="s">
        <v>51</v>
      </c>
      <c r="B19" s="10" t="s">
        <v>13</v>
      </c>
      <c r="C19" s="12" t="s">
        <v>57</v>
      </c>
      <c r="D19" s="13" t="s">
        <v>12</v>
      </c>
      <c r="E19" s="12" t="s">
        <v>53</v>
      </c>
      <c r="F19" s="10" t="s">
        <v>13</v>
      </c>
      <c r="G19" s="12" t="s">
        <v>53</v>
      </c>
      <c r="H19" s="123" t="s">
        <v>19</v>
      </c>
    </row>
    <row r="20" spans="1:8" x14ac:dyDescent="0.25">
      <c r="A20" s="47" t="s">
        <v>52</v>
      </c>
      <c r="B20" s="10" t="s">
        <v>13</v>
      </c>
      <c r="C20" s="12" t="s">
        <v>58</v>
      </c>
      <c r="D20" s="10" t="s">
        <v>13</v>
      </c>
      <c r="E20" s="12" t="s">
        <v>54</v>
      </c>
      <c r="F20" s="13" t="s">
        <v>21</v>
      </c>
      <c r="G20" s="12" t="s">
        <v>54</v>
      </c>
      <c r="H20" s="123" t="s">
        <v>19</v>
      </c>
    </row>
    <row r="21" spans="1:8" x14ac:dyDescent="0.25">
      <c r="A21" s="47" t="s">
        <v>53</v>
      </c>
      <c r="B21" s="10" t="s">
        <v>13</v>
      </c>
      <c r="C21" s="12" t="s">
        <v>59</v>
      </c>
      <c r="D21" s="10" t="s">
        <v>13</v>
      </c>
      <c r="E21" s="12" t="s">
        <v>55</v>
      </c>
      <c r="F21" s="13" t="s">
        <v>21</v>
      </c>
      <c r="G21" s="12" t="s">
        <v>55</v>
      </c>
      <c r="H21" s="123" t="s">
        <v>19</v>
      </c>
    </row>
    <row r="22" spans="1:8" x14ac:dyDescent="0.25">
      <c r="A22" s="47" t="s">
        <v>54</v>
      </c>
      <c r="B22" s="10" t="s">
        <v>89</v>
      </c>
      <c r="C22" s="12" t="s">
        <v>60</v>
      </c>
      <c r="D22" s="10" t="s">
        <v>13</v>
      </c>
      <c r="E22" s="53" t="s">
        <v>56</v>
      </c>
      <c r="F22" s="117" t="s">
        <v>38</v>
      </c>
      <c r="G22" s="12" t="s">
        <v>56</v>
      </c>
      <c r="H22" s="123" t="s">
        <v>19</v>
      </c>
    </row>
    <row r="23" spans="1:8" x14ac:dyDescent="0.25">
      <c r="A23" s="47" t="s">
        <v>55</v>
      </c>
      <c r="B23" s="10" t="s">
        <v>89</v>
      </c>
      <c r="C23" s="12" t="s">
        <v>115</v>
      </c>
      <c r="D23" s="10" t="s">
        <v>13</v>
      </c>
      <c r="E23" s="286" t="s">
        <v>104</v>
      </c>
      <c r="F23" s="287"/>
      <c r="G23" s="12" t="s">
        <v>669</v>
      </c>
      <c r="H23" s="123" t="s">
        <v>19</v>
      </c>
    </row>
    <row r="24" spans="1:8" x14ac:dyDescent="0.25">
      <c r="A24" s="47" t="s">
        <v>56</v>
      </c>
      <c r="B24" s="10" t="s">
        <v>89</v>
      </c>
      <c r="C24" s="12" t="s">
        <v>116</v>
      </c>
      <c r="D24" s="10" t="s">
        <v>13</v>
      </c>
      <c r="E24" s="12" t="s">
        <v>187</v>
      </c>
      <c r="F24" s="13" t="s">
        <v>13</v>
      </c>
      <c r="G24" s="12" t="s">
        <v>670</v>
      </c>
      <c r="H24" s="123" t="s">
        <v>19</v>
      </c>
    </row>
    <row r="25" spans="1:8" ht="15.75" thickBot="1" x14ac:dyDescent="0.3">
      <c r="A25" s="47" t="s">
        <v>252</v>
      </c>
      <c r="B25" s="10" t="s">
        <v>38</v>
      </c>
      <c r="C25" s="12" t="s">
        <v>117</v>
      </c>
      <c r="D25" s="10" t="s">
        <v>13</v>
      </c>
      <c r="E25" s="12" t="s">
        <v>58</v>
      </c>
      <c r="F25" s="13" t="s">
        <v>107</v>
      </c>
      <c r="G25" s="12" t="s">
        <v>671</v>
      </c>
      <c r="H25" s="123" t="s">
        <v>38</v>
      </c>
    </row>
    <row r="26" spans="1:8" x14ac:dyDescent="0.25">
      <c r="A26" s="47" t="s">
        <v>253</v>
      </c>
      <c r="B26" s="10" t="s">
        <v>38</v>
      </c>
      <c r="C26" s="12" t="s">
        <v>64</v>
      </c>
      <c r="D26" s="10" t="s">
        <v>21</v>
      </c>
      <c r="E26" s="12" t="s">
        <v>59</v>
      </c>
      <c r="F26" s="13" t="s">
        <v>107</v>
      </c>
      <c r="G26" s="262" t="s">
        <v>707</v>
      </c>
      <c r="H26" s="283"/>
    </row>
    <row r="27" spans="1:8" ht="15.75" thickBot="1" x14ac:dyDescent="0.3">
      <c r="A27" s="47" t="s">
        <v>254</v>
      </c>
      <c r="B27" s="10" t="s">
        <v>38</v>
      </c>
      <c r="C27" s="14" t="s">
        <v>65</v>
      </c>
      <c r="D27" s="10" t="s">
        <v>21</v>
      </c>
      <c r="E27" s="12" t="s">
        <v>60</v>
      </c>
      <c r="F27" s="13" t="s">
        <v>107</v>
      </c>
      <c r="G27" s="12" t="s">
        <v>568</v>
      </c>
      <c r="H27" s="123" t="s">
        <v>12</v>
      </c>
    </row>
    <row r="28" spans="1:8" x14ac:dyDescent="0.25">
      <c r="A28" s="293" t="s">
        <v>139</v>
      </c>
      <c r="B28" s="294"/>
      <c r="C28" s="14" t="s">
        <v>66</v>
      </c>
      <c r="D28" s="10" t="s">
        <v>21</v>
      </c>
      <c r="E28" s="12" t="s">
        <v>115</v>
      </c>
      <c r="F28" s="13" t="s">
        <v>107</v>
      </c>
      <c r="G28" s="12" t="s">
        <v>177</v>
      </c>
      <c r="H28" s="123" t="s">
        <v>12</v>
      </c>
    </row>
    <row r="29" spans="1:8" x14ac:dyDescent="0.25">
      <c r="A29" s="47" t="s">
        <v>57</v>
      </c>
      <c r="B29" s="10" t="s">
        <v>13</v>
      </c>
      <c r="C29" s="14" t="s">
        <v>67</v>
      </c>
      <c r="D29" s="10" t="s">
        <v>21</v>
      </c>
      <c r="E29" s="12" t="s">
        <v>116</v>
      </c>
      <c r="F29" s="13" t="s">
        <v>107</v>
      </c>
      <c r="G29" s="12" t="s">
        <v>698</v>
      </c>
      <c r="H29" s="123" t="s">
        <v>595</v>
      </c>
    </row>
    <row r="30" spans="1:8" x14ac:dyDescent="0.25">
      <c r="A30" s="47" t="s">
        <v>58</v>
      </c>
      <c r="B30" s="10" t="s">
        <v>13</v>
      </c>
      <c r="C30" s="14" t="s">
        <v>68</v>
      </c>
      <c r="D30" s="10" t="s">
        <v>21</v>
      </c>
      <c r="E30" s="12" t="s">
        <v>117</v>
      </c>
      <c r="F30" s="13" t="s">
        <v>107</v>
      </c>
      <c r="G30" s="12" t="s">
        <v>699</v>
      </c>
      <c r="H30" s="123" t="s">
        <v>595</v>
      </c>
    </row>
    <row r="31" spans="1:8" x14ac:dyDescent="0.25">
      <c r="A31" s="47" t="s">
        <v>59</v>
      </c>
      <c r="B31" s="10" t="s">
        <v>13</v>
      </c>
      <c r="C31" s="14" t="s">
        <v>69</v>
      </c>
      <c r="D31" s="10" t="s">
        <v>21</v>
      </c>
      <c r="E31" s="12" t="s">
        <v>64</v>
      </c>
      <c r="F31" s="13" t="s">
        <v>107</v>
      </c>
      <c r="G31" s="12" t="s">
        <v>700</v>
      </c>
      <c r="H31" s="123" t="s">
        <v>595</v>
      </c>
    </row>
    <row r="32" spans="1:8" x14ac:dyDescent="0.25">
      <c r="A32" s="47" t="s">
        <v>60</v>
      </c>
      <c r="B32" s="10" t="s">
        <v>13</v>
      </c>
      <c r="C32" s="14" t="s">
        <v>70</v>
      </c>
      <c r="D32" s="10" t="s">
        <v>21</v>
      </c>
      <c r="E32" s="14" t="s">
        <v>65</v>
      </c>
      <c r="F32" s="13" t="s">
        <v>107</v>
      </c>
      <c r="G32" s="12" t="s">
        <v>181</v>
      </c>
      <c r="H32" s="123" t="s">
        <v>19</v>
      </c>
    </row>
    <row r="33" spans="1:15" x14ac:dyDescent="0.25">
      <c r="A33" s="47" t="s">
        <v>61</v>
      </c>
      <c r="B33" s="10" t="s">
        <v>13</v>
      </c>
      <c r="C33" s="14" t="s">
        <v>71</v>
      </c>
      <c r="D33" s="10" t="s">
        <v>21</v>
      </c>
      <c r="E33" s="19" t="s">
        <v>66</v>
      </c>
      <c r="F33" s="117" t="s">
        <v>107</v>
      </c>
      <c r="G33" s="12" t="s">
        <v>182</v>
      </c>
      <c r="H33" s="123" t="s">
        <v>19</v>
      </c>
    </row>
    <row r="34" spans="1:15" x14ac:dyDescent="0.25">
      <c r="A34" s="47" t="s">
        <v>62</v>
      </c>
      <c r="B34" s="10" t="s">
        <v>13</v>
      </c>
      <c r="C34" s="14" t="s">
        <v>72</v>
      </c>
      <c r="D34" s="10" t="s">
        <v>21</v>
      </c>
      <c r="E34" s="286" t="s">
        <v>105</v>
      </c>
      <c r="F34" s="287"/>
      <c r="G34" s="12" t="s">
        <v>183</v>
      </c>
      <c r="H34" s="123" t="s">
        <v>19</v>
      </c>
    </row>
    <row r="35" spans="1:15" x14ac:dyDescent="0.25">
      <c r="A35" s="47" t="s">
        <v>63</v>
      </c>
      <c r="B35" s="10" t="s">
        <v>13</v>
      </c>
      <c r="C35" s="14" t="s">
        <v>73</v>
      </c>
      <c r="D35" s="10" t="s">
        <v>21</v>
      </c>
      <c r="E35" s="12" t="s">
        <v>108</v>
      </c>
      <c r="F35" s="13" t="s">
        <v>107</v>
      </c>
      <c r="G35" s="12" t="s">
        <v>701</v>
      </c>
      <c r="H35" s="123" t="s">
        <v>19</v>
      </c>
    </row>
    <row r="36" spans="1:15" x14ac:dyDescent="0.25">
      <c r="A36" s="47" t="s">
        <v>64</v>
      </c>
      <c r="B36" s="10" t="s">
        <v>13</v>
      </c>
      <c r="C36" s="19" t="s">
        <v>74</v>
      </c>
      <c r="D36" s="18" t="s">
        <v>21</v>
      </c>
      <c r="E36" s="12" t="s">
        <v>109</v>
      </c>
      <c r="F36" s="13" t="s">
        <v>107</v>
      </c>
      <c r="G36" s="12" t="s">
        <v>702</v>
      </c>
      <c r="H36" s="123" t="s">
        <v>19</v>
      </c>
    </row>
    <row r="37" spans="1:15" x14ac:dyDescent="0.25">
      <c r="A37" s="50" t="s">
        <v>65</v>
      </c>
      <c r="B37" s="10" t="s">
        <v>13</v>
      </c>
      <c r="C37" s="11"/>
      <c r="E37" s="12" t="s">
        <v>110</v>
      </c>
      <c r="F37" s="13" t="s">
        <v>107</v>
      </c>
      <c r="G37" s="12" t="s">
        <v>703</v>
      </c>
      <c r="H37" s="123" t="s">
        <v>19</v>
      </c>
    </row>
    <row r="38" spans="1:15" x14ac:dyDescent="0.25">
      <c r="A38" s="50" t="s">
        <v>66</v>
      </c>
      <c r="B38" s="10" t="s">
        <v>13</v>
      </c>
      <c r="C38" s="12"/>
      <c r="E38" s="12" t="s">
        <v>118</v>
      </c>
      <c r="F38" s="13" t="s">
        <v>107</v>
      </c>
      <c r="G38" s="14" t="s">
        <v>704</v>
      </c>
      <c r="H38" s="123" t="s">
        <v>19</v>
      </c>
    </row>
    <row r="39" spans="1:15" x14ac:dyDescent="0.25">
      <c r="A39" s="50" t="s">
        <v>67</v>
      </c>
      <c r="B39" s="10" t="s">
        <v>359</v>
      </c>
      <c r="C39" s="12"/>
      <c r="E39" s="12" t="s">
        <v>119</v>
      </c>
      <c r="F39" s="13" t="s">
        <v>107</v>
      </c>
      <c r="G39" s="14" t="s">
        <v>705</v>
      </c>
      <c r="H39" s="123" t="s">
        <v>19</v>
      </c>
    </row>
    <row r="40" spans="1:15" ht="15.75" thickBot="1" x14ac:dyDescent="0.3">
      <c r="A40" s="48" t="s">
        <v>68</v>
      </c>
      <c r="B40" s="10" t="s">
        <v>359</v>
      </c>
      <c r="C40" s="12"/>
      <c r="E40" s="12" t="s">
        <v>120</v>
      </c>
      <c r="F40" s="13" t="s">
        <v>107</v>
      </c>
      <c r="G40" s="14" t="s">
        <v>706</v>
      </c>
      <c r="H40" s="153" t="s">
        <v>21</v>
      </c>
    </row>
    <row r="41" spans="1:15" x14ac:dyDescent="0.25">
      <c r="A41" s="50" t="s">
        <v>69</v>
      </c>
      <c r="B41" s="10" t="s">
        <v>359</v>
      </c>
      <c r="C41" s="12"/>
      <c r="E41" s="12" t="s">
        <v>111</v>
      </c>
      <c r="F41" s="13" t="s">
        <v>107</v>
      </c>
      <c r="G41" s="262" t="s">
        <v>709</v>
      </c>
      <c r="H41" s="290"/>
    </row>
    <row r="42" spans="1:15" x14ac:dyDescent="0.25">
      <c r="A42" s="50" t="s">
        <v>358</v>
      </c>
      <c r="B42" s="10" t="s">
        <v>21</v>
      </c>
      <c r="E42" s="14" t="s">
        <v>112</v>
      </c>
      <c r="F42" s="13" t="s">
        <v>107</v>
      </c>
      <c r="G42" s="12" t="s">
        <v>710</v>
      </c>
      <c r="H42" s="153" t="s">
        <v>19</v>
      </c>
    </row>
    <row r="43" spans="1:15" x14ac:dyDescent="0.25">
      <c r="A43" s="50" t="s">
        <v>357</v>
      </c>
      <c r="B43" s="10" t="s">
        <v>21</v>
      </c>
      <c r="C43" s="6"/>
      <c r="E43" s="14" t="s">
        <v>113</v>
      </c>
      <c r="F43" s="10" t="s">
        <v>107</v>
      </c>
      <c r="G43" s="12" t="s">
        <v>177</v>
      </c>
      <c r="H43" s="153" t="s">
        <v>19</v>
      </c>
      <c r="I43" s="6"/>
      <c r="J43" s="6"/>
      <c r="K43" s="6"/>
      <c r="L43" s="6"/>
      <c r="M43" s="6"/>
      <c r="N43" s="8"/>
    </row>
    <row r="44" spans="1:15" x14ac:dyDescent="0.25">
      <c r="A44" s="122" t="s">
        <v>356</v>
      </c>
      <c r="B44" s="18" t="s">
        <v>21</v>
      </c>
      <c r="C44" s="6"/>
      <c r="E44" s="14" t="s">
        <v>114</v>
      </c>
      <c r="F44" s="10" t="s">
        <v>107</v>
      </c>
      <c r="G44" s="12" t="s">
        <v>698</v>
      </c>
      <c r="H44" s="153" t="s">
        <v>107</v>
      </c>
      <c r="I44" s="6"/>
      <c r="J44" s="6"/>
      <c r="K44" s="6"/>
      <c r="L44" s="6"/>
      <c r="M44" s="6"/>
      <c r="N44" s="8"/>
    </row>
    <row r="45" spans="1:15" x14ac:dyDescent="0.25">
      <c r="A45" s="140"/>
      <c r="B45" s="67"/>
      <c r="E45" s="14" t="s">
        <v>121</v>
      </c>
      <c r="F45" s="10" t="s">
        <v>107</v>
      </c>
      <c r="G45" s="12" t="s">
        <v>699</v>
      </c>
      <c r="H45" s="153" t="s">
        <v>107</v>
      </c>
      <c r="I45" s="6"/>
      <c r="J45" s="6"/>
      <c r="K45" s="6"/>
      <c r="L45" s="6"/>
      <c r="M45" s="6"/>
      <c r="N45" s="6"/>
      <c r="O45" s="6"/>
    </row>
    <row r="46" spans="1:15" x14ac:dyDescent="0.25">
      <c r="A46" s="17"/>
      <c r="B46" s="13"/>
      <c r="E46" s="19" t="s">
        <v>122</v>
      </c>
      <c r="F46" s="18" t="s">
        <v>21</v>
      </c>
      <c r="G46" s="12" t="s">
        <v>700</v>
      </c>
      <c r="H46" s="153" t="s">
        <v>107</v>
      </c>
      <c r="I46" s="6"/>
      <c r="J46" s="6"/>
      <c r="K46" s="6"/>
      <c r="L46" s="6"/>
      <c r="M46" s="6"/>
      <c r="N46" s="6"/>
      <c r="O46" s="6"/>
    </row>
    <row r="47" spans="1:15" x14ac:dyDescent="0.25">
      <c r="A47" s="6"/>
      <c r="E47" s="286" t="s">
        <v>106</v>
      </c>
      <c r="F47" s="288"/>
      <c r="G47" s="12" t="s">
        <v>181</v>
      </c>
      <c r="H47" s="153" t="s">
        <v>107</v>
      </c>
      <c r="I47" s="6"/>
      <c r="J47" s="6"/>
      <c r="K47" s="6"/>
      <c r="L47" s="6"/>
      <c r="M47" s="6"/>
      <c r="N47" s="6"/>
      <c r="O47" s="6"/>
    </row>
    <row r="48" spans="1:15" x14ac:dyDescent="0.25">
      <c r="E48" s="12" t="s">
        <v>123</v>
      </c>
      <c r="F48" s="10" t="s">
        <v>107</v>
      </c>
      <c r="G48" s="12" t="s">
        <v>182</v>
      </c>
      <c r="H48" s="153" t="s">
        <v>107</v>
      </c>
      <c r="I48" s="6"/>
      <c r="J48" s="6"/>
      <c r="K48" s="6"/>
      <c r="L48" s="6"/>
      <c r="M48" s="6"/>
      <c r="N48" s="6"/>
      <c r="O48" s="6"/>
    </row>
    <row r="49" spans="5:15" x14ac:dyDescent="0.25">
      <c r="E49" s="12" t="s">
        <v>124</v>
      </c>
      <c r="F49" s="10" t="s">
        <v>107</v>
      </c>
      <c r="G49" s="12" t="s">
        <v>183</v>
      </c>
      <c r="H49" s="153" t="s">
        <v>107</v>
      </c>
      <c r="I49" s="6"/>
      <c r="J49" s="6"/>
      <c r="K49" s="6"/>
      <c r="L49" s="6"/>
      <c r="M49" s="6"/>
      <c r="N49" s="6"/>
      <c r="O49" s="6"/>
    </row>
    <row r="50" spans="5:15" x14ac:dyDescent="0.25">
      <c r="E50" s="12" t="s">
        <v>125</v>
      </c>
      <c r="F50" s="10" t="s">
        <v>107</v>
      </c>
      <c r="G50" s="12" t="s">
        <v>701</v>
      </c>
      <c r="H50" s="153" t="s">
        <v>19</v>
      </c>
      <c r="I50" s="6"/>
      <c r="J50" s="6"/>
      <c r="K50" s="6"/>
      <c r="L50" s="6"/>
      <c r="M50" s="6"/>
      <c r="N50" s="6"/>
      <c r="O50" s="6"/>
    </row>
    <row r="51" spans="5:15" x14ac:dyDescent="0.25">
      <c r="E51" s="12" t="s">
        <v>126</v>
      </c>
      <c r="F51" s="10" t="s">
        <v>107</v>
      </c>
      <c r="G51" s="12" t="s">
        <v>702</v>
      </c>
      <c r="H51" s="153" t="s">
        <v>19</v>
      </c>
      <c r="I51" s="6"/>
      <c r="J51" s="6"/>
      <c r="K51" s="6"/>
      <c r="L51" s="6"/>
      <c r="M51" s="6"/>
      <c r="N51" s="6"/>
      <c r="O51" s="6"/>
    </row>
    <row r="52" spans="5:15" x14ac:dyDescent="0.25">
      <c r="E52" s="12" t="s">
        <v>127</v>
      </c>
      <c r="F52" s="10" t="s">
        <v>107</v>
      </c>
      <c r="G52" s="12" t="s">
        <v>703</v>
      </c>
      <c r="H52" s="153" t="s">
        <v>19</v>
      </c>
      <c r="I52" s="6"/>
      <c r="J52" s="6"/>
      <c r="K52" s="6"/>
      <c r="L52" s="6"/>
      <c r="M52" s="6"/>
      <c r="N52" s="6"/>
      <c r="O52" s="6"/>
    </row>
    <row r="53" spans="5:15" x14ac:dyDescent="0.25">
      <c r="E53" s="12" t="s">
        <v>128</v>
      </c>
      <c r="F53" s="10" t="s">
        <v>107</v>
      </c>
      <c r="G53" s="14" t="s">
        <v>704</v>
      </c>
      <c r="H53" s="153" t="s">
        <v>19</v>
      </c>
      <c r="I53" s="6"/>
      <c r="J53" s="6"/>
      <c r="K53" s="6"/>
      <c r="L53" s="6"/>
      <c r="M53" s="6"/>
      <c r="N53" s="6"/>
      <c r="O53" s="6"/>
    </row>
    <row r="54" spans="5:15" x14ac:dyDescent="0.25">
      <c r="E54" s="12" t="s">
        <v>129</v>
      </c>
      <c r="F54" s="10" t="s">
        <v>107</v>
      </c>
      <c r="G54" s="14" t="s">
        <v>705</v>
      </c>
      <c r="H54" s="153" t="s">
        <v>19</v>
      </c>
      <c r="I54" s="6"/>
      <c r="J54" s="6"/>
      <c r="K54" s="6"/>
      <c r="L54" s="6"/>
      <c r="M54" s="6"/>
      <c r="N54" s="6"/>
      <c r="O54" s="6"/>
    </row>
    <row r="55" spans="5:15" ht="15.75" thickBot="1" x14ac:dyDescent="0.3">
      <c r="E55" s="14" t="s">
        <v>130</v>
      </c>
      <c r="F55" s="10" t="s">
        <v>107</v>
      </c>
      <c r="G55" s="14" t="s">
        <v>706</v>
      </c>
      <c r="H55" s="153" t="s">
        <v>21</v>
      </c>
      <c r="I55" s="6"/>
      <c r="J55" s="6"/>
      <c r="K55" s="6"/>
      <c r="L55" s="6"/>
      <c r="M55" s="6"/>
      <c r="N55" s="6"/>
      <c r="O55" s="6"/>
    </row>
    <row r="56" spans="5:15" x14ac:dyDescent="0.25">
      <c r="E56" s="14" t="s">
        <v>131</v>
      </c>
      <c r="F56" s="10" t="s">
        <v>107</v>
      </c>
      <c r="G56" s="262" t="s">
        <v>708</v>
      </c>
      <c r="H56" s="290"/>
      <c r="I56" s="6"/>
      <c r="J56" s="6"/>
      <c r="K56" s="6"/>
      <c r="L56" s="6"/>
      <c r="M56" s="6"/>
      <c r="N56" s="6"/>
      <c r="O56" s="6"/>
    </row>
    <row r="57" spans="5:15" x14ac:dyDescent="0.25">
      <c r="E57" s="14" t="s">
        <v>132</v>
      </c>
      <c r="F57" s="10" t="s">
        <v>107</v>
      </c>
      <c r="G57" s="12" t="s">
        <v>123</v>
      </c>
      <c r="H57" s="123" t="s">
        <v>107</v>
      </c>
      <c r="I57" s="6"/>
      <c r="J57" s="6"/>
      <c r="K57" s="6"/>
      <c r="L57" s="6"/>
      <c r="M57" s="6"/>
      <c r="N57" s="6"/>
      <c r="O57" s="6"/>
    </row>
    <row r="58" spans="5:15" x14ac:dyDescent="0.25">
      <c r="E58" s="14" t="s">
        <v>133</v>
      </c>
      <c r="F58" s="10" t="s">
        <v>107</v>
      </c>
      <c r="G58" s="12" t="s">
        <v>124</v>
      </c>
      <c r="H58" s="123" t="s">
        <v>107</v>
      </c>
      <c r="I58" s="6"/>
      <c r="J58" s="6"/>
      <c r="K58" s="6"/>
      <c r="L58" s="6"/>
      <c r="M58" s="6"/>
      <c r="N58" s="6"/>
      <c r="O58" s="6"/>
    </row>
    <row r="59" spans="5:15" ht="15.75" thickBot="1" x14ac:dyDescent="0.3">
      <c r="E59" s="14" t="s">
        <v>134</v>
      </c>
      <c r="F59" s="10" t="s">
        <v>21</v>
      </c>
      <c r="G59" s="12" t="s">
        <v>125</v>
      </c>
      <c r="H59" s="123" t="s">
        <v>107</v>
      </c>
      <c r="I59" s="6"/>
      <c r="J59" s="6"/>
      <c r="K59" s="6"/>
      <c r="L59" s="6"/>
      <c r="M59" s="6"/>
      <c r="N59" s="6"/>
      <c r="O59" s="6"/>
    </row>
    <row r="60" spans="5:15" x14ac:dyDescent="0.25">
      <c r="E60" s="273" t="s">
        <v>151</v>
      </c>
      <c r="F60" s="292"/>
      <c r="G60" s="12" t="s">
        <v>126</v>
      </c>
      <c r="H60" s="123" t="s">
        <v>107</v>
      </c>
      <c r="I60" s="6"/>
      <c r="J60" s="6"/>
      <c r="K60" s="6"/>
      <c r="L60" s="6"/>
      <c r="M60" s="6"/>
      <c r="N60" s="6"/>
      <c r="O60" s="6"/>
    </row>
    <row r="61" spans="5:15" x14ac:dyDescent="0.25">
      <c r="E61" s="14" t="s">
        <v>141</v>
      </c>
      <c r="F61" s="10" t="s">
        <v>12</v>
      </c>
      <c r="G61" s="12" t="s">
        <v>127</v>
      </c>
      <c r="H61" s="123" t="s">
        <v>107</v>
      </c>
      <c r="I61" s="6"/>
      <c r="J61" s="6"/>
      <c r="K61" s="6"/>
      <c r="L61" s="6"/>
      <c r="M61" s="6"/>
      <c r="N61" s="6"/>
      <c r="O61" s="6"/>
    </row>
    <row r="62" spans="5:15" x14ac:dyDescent="0.25">
      <c r="E62" s="14" t="s">
        <v>143</v>
      </c>
      <c r="F62" s="10" t="s">
        <v>12</v>
      </c>
      <c r="G62" s="12" t="s">
        <v>128</v>
      </c>
      <c r="H62" s="123" t="s">
        <v>107</v>
      </c>
      <c r="I62" s="6"/>
      <c r="J62" s="6"/>
      <c r="K62" s="6"/>
      <c r="L62" s="6"/>
      <c r="M62" s="6"/>
      <c r="N62" s="6"/>
      <c r="O62" s="6"/>
    </row>
    <row r="63" spans="5:15" x14ac:dyDescent="0.25">
      <c r="E63" s="14" t="s">
        <v>144</v>
      </c>
      <c r="F63" s="10" t="s">
        <v>12</v>
      </c>
      <c r="G63" s="14" t="s">
        <v>129</v>
      </c>
      <c r="H63" s="123" t="s">
        <v>19</v>
      </c>
      <c r="I63" s="6"/>
      <c r="J63" s="6"/>
      <c r="K63" s="6"/>
      <c r="L63" s="6"/>
      <c r="M63" s="6"/>
      <c r="N63" s="6"/>
      <c r="O63" s="6"/>
    </row>
    <row r="64" spans="5:15" x14ac:dyDescent="0.25">
      <c r="E64" s="14" t="s">
        <v>145</v>
      </c>
      <c r="F64" s="10" t="s">
        <v>12</v>
      </c>
      <c r="G64" s="14" t="s">
        <v>130</v>
      </c>
      <c r="H64" s="123" t="s">
        <v>19</v>
      </c>
      <c r="I64" s="6"/>
      <c r="J64" s="6"/>
      <c r="K64" s="6"/>
      <c r="L64" s="6"/>
      <c r="M64" s="6"/>
      <c r="N64" s="6"/>
      <c r="O64" s="6"/>
    </row>
    <row r="65" spans="5:15" x14ac:dyDescent="0.25">
      <c r="E65" s="14" t="s">
        <v>146</v>
      </c>
      <c r="F65" s="10" t="s">
        <v>12</v>
      </c>
      <c r="G65" s="14" t="s">
        <v>131</v>
      </c>
      <c r="H65" s="123" t="s">
        <v>19</v>
      </c>
      <c r="I65" s="6"/>
      <c r="J65" s="6"/>
      <c r="K65" s="6"/>
      <c r="L65" s="6"/>
      <c r="M65" s="6"/>
      <c r="N65" s="6"/>
      <c r="O65" s="6"/>
    </row>
    <row r="66" spans="5:15" x14ac:dyDescent="0.25">
      <c r="E66" s="14" t="s">
        <v>147</v>
      </c>
      <c r="F66" s="10" t="s">
        <v>12</v>
      </c>
      <c r="G66" s="14" t="s">
        <v>132</v>
      </c>
      <c r="H66" s="123" t="s">
        <v>19</v>
      </c>
      <c r="I66" s="6"/>
      <c r="J66" s="6"/>
      <c r="K66" s="6"/>
      <c r="L66" s="6"/>
      <c r="M66" s="6"/>
      <c r="N66" s="6"/>
      <c r="O66" s="6"/>
    </row>
    <row r="67" spans="5:15" x14ac:dyDescent="0.25">
      <c r="E67" s="14" t="s">
        <v>148</v>
      </c>
      <c r="F67" s="10" t="s">
        <v>12</v>
      </c>
      <c r="G67" s="14" t="s">
        <v>133</v>
      </c>
      <c r="H67" s="123" t="s">
        <v>19</v>
      </c>
      <c r="I67" s="6"/>
      <c r="J67" s="6"/>
      <c r="K67" s="6"/>
      <c r="L67" s="6"/>
      <c r="M67" s="6"/>
      <c r="N67" s="6"/>
      <c r="O67" s="6"/>
    </row>
    <row r="68" spans="5:15" ht="15.75" thickBot="1" x14ac:dyDescent="0.3">
      <c r="E68" s="14" t="s">
        <v>149</v>
      </c>
      <c r="F68" s="10" t="s">
        <v>12</v>
      </c>
      <c r="G68" s="21" t="s">
        <v>134</v>
      </c>
      <c r="H68" s="154" t="s">
        <v>21</v>
      </c>
      <c r="I68" s="6"/>
      <c r="J68" s="6"/>
      <c r="K68" s="6"/>
      <c r="L68" s="6"/>
      <c r="M68" s="6"/>
      <c r="N68" s="6"/>
      <c r="O68" s="6"/>
    </row>
    <row r="69" spans="5:15" x14ac:dyDescent="0.25">
      <c r="E69" s="14" t="s">
        <v>363</v>
      </c>
      <c r="F69" s="10"/>
      <c r="I69" s="6"/>
      <c r="J69" s="6"/>
      <c r="K69" s="6"/>
      <c r="L69" s="6"/>
      <c r="M69" s="6"/>
      <c r="N69" s="6"/>
      <c r="O69" s="6"/>
    </row>
    <row r="70" spans="5:15" x14ac:dyDescent="0.25">
      <c r="E70" s="14" t="s">
        <v>361</v>
      </c>
      <c r="F70" s="10" t="s">
        <v>150</v>
      </c>
      <c r="I70" s="6"/>
      <c r="J70" s="6"/>
      <c r="K70" s="6"/>
      <c r="L70" s="6"/>
      <c r="M70" s="6"/>
      <c r="N70" s="6"/>
      <c r="O70" s="6"/>
    </row>
    <row r="71" spans="5:15" x14ac:dyDescent="0.25">
      <c r="E71" s="14" t="s">
        <v>361</v>
      </c>
      <c r="F71" s="10" t="s">
        <v>150</v>
      </c>
      <c r="I71" s="6"/>
    </row>
    <row r="72" spans="5:15" x14ac:dyDescent="0.25">
      <c r="E72" s="14" t="s">
        <v>361</v>
      </c>
      <c r="F72" s="10" t="s">
        <v>150</v>
      </c>
      <c r="I72" s="6"/>
    </row>
    <row r="73" spans="5:15" x14ac:dyDescent="0.25">
      <c r="E73" s="14" t="s">
        <v>362</v>
      </c>
      <c r="F73" s="10"/>
    </row>
    <row r="74" spans="5:15" x14ac:dyDescent="0.25">
      <c r="E74" s="14" t="s">
        <v>362</v>
      </c>
      <c r="F74" s="10"/>
    </row>
    <row r="75" spans="5:15" x14ac:dyDescent="0.25">
      <c r="E75" s="14" t="s">
        <v>362</v>
      </c>
      <c r="F75" s="18" t="s">
        <v>21</v>
      </c>
    </row>
    <row r="76" spans="5:15" x14ac:dyDescent="0.25">
      <c r="E76" s="284" t="s">
        <v>360</v>
      </c>
      <c r="F76" s="285"/>
    </row>
    <row r="77" spans="5:15" ht="15.75" thickBot="1" x14ac:dyDescent="0.3">
      <c r="E77" s="21" t="s">
        <v>152</v>
      </c>
      <c r="F77" s="22" t="s">
        <v>38</v>
      </c>
    </row>
  </sheetData>
  <mergeCells count="19">
    <mergeCell ref="A3:B3"/>
    <mergeCell ref="C1:D1"/>
    <mergeCell ref="E60:F60"/>
    <mergeCell ref="A1:B1"/>
    <mergeCell ref="A28:B28"/>
    <mergeCell ref="A13:B13"/>
    <mergeCell ref="C18:D18"/>
    <mergeCell ref="C9:D9"/>
    <mergeCell ref="E23:F23"/>
    <mergeCell ref="G1:H1"/>
    <mergeCell ref="G11:H11"/>
    <mergeCell ref="G26:H26"/>
    <mergeCell ref="E76:F76"/>
    <mergeCell ref="E34:F34"/>
    <mergeCell ref="E47:F47"/>
    <mergeCell ref="E11:F11"/>
    <mergeCell ref="E1:F1"/>
    <mergeCell ref="G56:H56"/>
    <mergeCell ref="G41:H41"/>
  </mergeCells>
  <pageMargins left="0.51181102362204722" right="0" top="0.74803149606299213" bottom="0.74803149606299213" header="0.31496062992125984" footer="0.31496062992125984"/>
  <pageSetup paperSize="9" scale="60" orientation="portrait" horizontalDpi="1200" verticalDpi="120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1"/>
  <sheetViews>
    <sheetView workbookViewId="0">
      <selection activeCell="A24" sqref="A24:B24"/>
    </sheetView>
  </sheetViews>
  <sheetFormatPr baseColWidth="10" defaultRowHeight="15" x14ac:dyDescent="0.25"/>
  <cols>
    <col min="1" max="1" width="30.28515625" customWidth="1"/>
    <col min="2" max="2" width="14" customWidth="1"/>
    <col min="3" max="3" width="21.42578125" customWidth="1"/>
    <col min="4" max="4" width="12.85546875" customWidth="1"/>
  </cols>
  <sheetData>
    <row r="1" spans="1:4" ht="15.75" thickTop="1" x14ac:dyDescent="0.25">
      <c r="A1" s="296" t="s">
        <v>406</v>
      </c>
      <c r="B1" s="297"/>
      <c r="C1" s="296" t="s">
        <v>142</v>
      </c>
      <c r="D1" s="297"/>
    </row>
    <row r="2" spans="1:4" x14ac:dyDescent="0.25">
      <c r="A2" s="46" t="s">
        <v>209</v>
      </c>
      <c r="B2" s="10" t="s">
        <v>19</v>
      </c>
      <c r="C2" s="46" t="s">
        <v>39</v>
      </c>
      <c r="D2" s="10" t="s">
        <v>19</v>
      </c>
    </row>
    <row r="3" spans="1:4" x14ac:dyDescent="0.25">
      <c r="A3" s="35" t="s">
        <v>210</v>
      </c>
      <c r="B3" s="10" t="s">
        <v>19</v>
      </c>
      <c r="C3" s="35" t="s">
        <v>40</v>
      </c>
      <c r="D3" s="10" t="s">
        <v>19</v>
      </c>
    </row>
    <row r="4" spans="1:4" x14ac:dyDescent="0.25">
      <c r="A4" s="35" t="s">
        <v>297</v>
      </c>
      <c r="B4" s="10" t="s">
        <v>12</v>
      </c>
      <c r="C4" s="35" t="s">
        <v>41</v>
      </c>
      <c r="D4" s="10" t="s">
        <v>19</v>
      </c>
    </row>
    <row r="5" spans="1:4" x14ac:dyDescent="0.25">
      <c r="A5" s="35" t="s">
        <v>296</v>
      </c>
      <c r="B5" s="10" t="s">
        <v>12</v>
      </c>
      <c r="C5" s="35" t="s">
        <v>42</v>
      </c>
      <c r="D5" s="10" t="s">
        <v>19</v>
      </c>
    </row>
    <row r="6" spans="1:4" x14ac:dyDescent="0.25">
      <c r="A6" s="35" t="s">
        <v>407</v>
      </c>
      <c r="B6" s="10" t="s">
        <v>12</v>
      </c>
      <c r="C6" s="35" t="s">
        <v>43</v>
      </c>
      <c r="D6" s="10" t="s">
        <v>20</v>
      </c>
    </row>
    <row r="7" spans="1:4" x14ac:dyDescent="0.25">
      <c r="A7" s="35" t="s">
        <v>298</v>
      </c>
      <c r="B7" s="10" t="s">
        <v>10</v>
      </c>
      <c r="C7" s="35" t="s">
        <v>44</v>
      </c>
      <c r="D7" s="10" t="s">
        <v>20</v>
      </c>
    </row>
    <row r="8" spans="1:4" x14ac:dyDescent="0.25">
      <c r="A8" s="35" t="s">
        <v>299</v>
      </c>
      <c r="B8" s="10" t="s">
        <v>11</v>
      </c>
      <c r="C8" s="35" t="s">
        <v>45</v>
      </c>
      <c r="D8" s="10" t="s">
        <v>12</v>
      </c>
    </row>
    <row r="9" spans="1:4" x14ac:dyDescent="0.25">
      <c r="A9" s="35" t="s">
        <v>300</v>
      </c>
      <c r="B9" s="10" t="s">
        <v>11</v>
      </c>
      <c r="C9" s="35" t="s">
        <v>171</v>
      </c>
      <c r="D9" s="10" t="s">
        <v>12</v>
      </c>
    </row>
    <row r="10" spans="1:4" x14ac:dyDescent="0.25">
      <c r="A10" s="35" t="s">
        <v>408</v>
      </c>
      <c r="B10" s="10" t="s">
        <v>11</v>
      </c>
      <c r="C10" s="35" t="s">
        <v>172</v>
      </c>
      <c r="D10" s="10" t="s">
        <v>12</v>
      </c>
    </row>
    <row r="11" spans="1:4" x14ac:dyDescent="0.25">
      <c r="A11" s="69" t="s">
        <v>301</v>
      </c>
      <c r="B11" s="10" t="s">
        <v>11</v>
      </c>
      <c r="C11" s="68" t="s">
        <v>173</v>
      </c>
      <c r="D11" s="10" t="s">
        <v>11</v>
      </c>
    </row>
    <row r="12" spans="1:4" ht="15.75" thickBot="1" x14ac:dyDescent="0.3">
      <c r="A12" s="69" t="s">
        <v>302</v>
      </c>
      <c r="B12" s="10" t="s">
        <v>89</v>
      </c>
      <c r="C12" s="69" t="s">
        <v>174</v>
      </c>
      <c r="D12" s="10" t="s">
        <v>21</v>
      </c>
    </row>
    <row r="13" spans="1:4" ht="15.75" thickBot="1" x14ac:dyDescent="0.3">
      <c r="A13" s="69" t="s">
        <v>409</v>
      </c>
      <c r="B13" s="20" t="s">
        <v>21</v>
      </c>
      <c r="C13" s="298" t="s">
        <v>175</v>
      </c>
      <c r="D13" s="263"/>
    </row>
    <row r="14" spans="1:4" x14ac:dyDescent="0.25">
      <c r="A14" s="298" t="s">
        <v>410</v>
      </c>
      <c r="B14" s="263"/>
      <c r="C14" s="35" t="s">
        <v>176</v>
      </c>
      <c r="D14" s="10" t="s">
        <v>11</v>
      </c>
    </row>
    <row r="15" spans="1:4" x14ac:dyDescent="0.25">
      <c r="A15" s="46" t="s">
        <v>411</v>
      </c>
      <c r="B15" s="10" t="s">
        <v>19</v>
      </c>
      <c r="C15" s="68" t="s">
        <v>177</v>
      </c>
      <c r="D15" s="10" t="s">
        <v>11</v>
      </c>
    </row>
    <row r="16" spans="1:4" x14ac:dyDescent="0.25">
      <c r="A16" s="35" t="s">
        <v>412</v>
      </c>
      <c r="B16" s="10" t="s">
        <v>12</v>
      </c>
      <c r="C16" s="35" t="s">
        <v>178</v>
      </c>
      <c r="D16" s="10" t="s">
        <v>11</v>
      </c>
    </row>
    <row r="17" spans="1:4" x14ac:dyDescent="0.25">
      <c r="A17" s="35" t="s">
        <v>413</v>
      </c>
      <c r="B17" s="10" t="s">
        <v>12</v>
      </c>
      <c r="C17" s="35" t="s">
        <v>179</v>
      </c>
      <c r="D17" s="10" t="s">
        <v>11</v>
      </c>
    </row>
    <row r="18" spans="1:4" x14ac:dyDescent="0.25">
      <c r="A18" s="35" t="s">
        <v>414</v>
      </c>
      <c r="B18" s="10" t="s">
        <v>12</v>
      </c>
      <c r="C18" s="35" t="s">
        <v>180</v>
      </c>
      <c r="D18" s="10" t="s">
        <v>11</v>
      </c>
    </row>
    <row r="19" spans="1:4" x14ac:dyDescent="0.25">
      <c r="A19" s="35" t="s">
        <v>415</v>
      </c>
      <c r="B19" s="10" t="s">
        <v>12</v>
      </c>
      <c r="C19" s="35" t="s">
        <v>181</v>
      </c>
      <c r="D19" s="10" t="s">
        <v>11</v>
      </c>
    </row>
    <row r="20" spans="1:4" x14ac:dyDescent="0.25">
      <c r="A20" s="35" t="s">
        <v>416</v>
      </c>
      <c r="B20" s="10" t="s">
        <v>12</v>
      </c>
      <c r="C20" s="35" t="s">
        <v>182</v>
      </c>
      <c r="D20" s="10" t="s">
        <v>11</v>
      </c>
    </row>
    <row r="21" spans="1:4" ht="15.75" thickBot="1" x14ac:dyDescent="0.3">
      <c r="A21" s="35" t="s">
        <v>417</v>
      </c>
      <c r="B21" s="10" t="s">
        <v>10</v>
      </c>
      <c r="C21" s="35" t="s">
        <v>183</v>
      </c>
      <c r="D21" s="10" t="s">
        <v>11</v>
      </c>
    </row>
    <row r="22" spans="1:4" x14ac:dyDescent="0.25">
      <c r="A22" s="35" t="s">
        <v>418</v>
      </c>
      <c r="B22" s="10" t="s">
        <v>10</v>
      </c>
      <c r="C22" s="299" t="s">
        <v>192</v>
      </c>
      <c r="D22" s="274"/>
    </row>
    <row r="23" spans="1:4" x14ac:dyDescent="0.25">
      <c r="A23" s="35" t="s">
        <v>419</v>
      </c>
      <c r="B23" s="10" t="s">
        <v>11</v>
      </c>
      <c r="C23" s="35" t="s">
        <v>184</v>
      </c>
      <c r="D23" s="10" t="s">
        <v>150</v>
      </c>
    </row>
    <row r="24" spans="1:4" x14ac:dyDescent="0.25">
      <c r="A24" s="72" t="s">
        <v>37</v>
      </c>
      <c r="B24" s="43" t="s">
        <v>21</v>
      </c>
      <c r="C24" s="35" t="s">
        <v>185</v>
      </c>
      <c r="D24" s="10" t="s">
        <v>150</v>
      </c>
    </row>
    <row r="25" spans="1:4" x14ac:dyDescent="0.25">
      <c r="C25" s="69" t="s">
        <v>186</v>
      </c>
      <c r="D25" s="10" t="s">
        <v>150</v>
      </c>
    </row>
    <row r="26" spans="1:4" x14ac:dyDescent="0.25">
      <c r="C26" s="68" t="s">
        <v>118</v>
      </c>
      <c r="D26" s="10" t="s">
        <v>21</v>
      </c>
    </row>
    <row r="27" spans="1:4" x14ac:dyDescent="0.25">
      <c r="C27" s="35" t="s">
        <v>119</v>
      </c>
      <c r="D27" s="10" t="s">
        <v>21</v>
      </c>
    </row>
    <row r="28" spans="1:4" x14ac:dyDescent="0.25">
      <c r="C28" s="35" t="s">
        <v>120</v>
      </c>
      <c r="D28" s="10" t="s">
        <v>21</v>
      </c>
    </row>
    <row r="29" spans="1:4" x14ac:dyDescent="0.25">
      <c r="C29" s="35" t="s">
        <v>126</v>
      </c>
      <c r="D29" s="10" t="s">
        <v>21</v>
      </c>
    </row>
    <row r="30" spans="1:4" x14ac:dyDescent="0.25">
      <c r="C30" s="69" t="s">
        <v>127</v>
      </c>
      <c r="D30" s="10" t="s">
        <v>21</v>
      </c>
    </row>
    <row r="31" spans="1:4" ht="15.75" thickBot="1" x14ac:dyDescent="0.3">
      <c r="C31" s="69" t="s">
        <v>128</v>
      </c>
      <c r="D31" s="10" t="s">
        <v>21</v>
      </c>
    </row>
    <row r="32" spans="1:4" x14ac:dyDescent="0.25">
      <c r="C32" s="299" t="s">
        <v>191</v>
      </c>
      <c r="D32" s="274"/>
    </row>
    <row r="33" spans="3:4" x14ac:dyDescent="0.25">
      <c r="C33" s="69" t="s">
        <v>141</v>
      </c>
      <c r="D33" s="10" t="s">
        <v>21</v>
      </c>
    </row>
    <row r="34" spans="3:4" x14ac:dyDescent="0.25">
      <c r="C34" s="69" t="s">
        <v>188</v>
      </c>
      <c r="D34" s="10" t="s">
        <v>21</v>
      </c>
    </row>
    <row r="35" spans="3:4" x14ac:dyDescent="0.25">
      <c r="C35" s="68" t="s">
        <v>189</v>
      </c>
      <c r="D35" s="10" t="s">
        <v>21</v>
      </c>
    </row>
    <row r="36" spans="3:4" x14ac:dyDescent="0.25">
      <c r="C36" s="69" t="s">
        <v>241</v>
      </c>
      <c r="D36" s="10" t="s">
        <v>21</v>
      </c>
    </row>
    <row r="37" spans="3:4" x14ac:dyDescent="0.25">
      <c r="C37" s="69" t="s">
        <v>354</v>
      </c>
      <c r="D37" s="10" t="s">
        <v>21</v>
      </c>
    </row>
    <row r="38" spans="3:4" ht="15.75" thickBot="1" x14ac:dyDescent="0.3">
      <c r="C38" s="69" t="s">
        <v>355</v>
      </c>
      <c r="D38" s="10" t="s">
        <v>21</v>
      </c>
    </row>
    <row r="39" spans="3:4" x14ac:dyDescent="0.25">
      <c r="C39" s="299" t="s">
        <v>190</v>
      </c>
      <c r="D39" s="274"/>
    </row>
    <row r="40" spans="3:4" x14ac:dyDescent="0.25">
      <c r="C40" s="69" t="s">
        <v>364</v>
      </c>
      <c r="D40" s="10" t="s">
        <v>21</v>
      </c>
    </row>
    <row r="41" spans="3:4" x14ac:dyDescent="0.25">
      <c r="C41" s="70" t="s">
        <v>365</v>
      </c>
      <c r="D41" s="18" t="s">
        <v>21</v>
      </c>
    </row>
  </sheetData>
  <mergeCells count="7">
    <mergeCell ref="A1:B1"/>
    <mergeCell ref="A14:B14"/>
    <mergeCell ref="C13:D13"/>
    <mergeCell ref="C39:D39"/>
    <mergeCell ref="C1:D1"/>
    <mergeCell ref="C22:D22"/>
    <mergeCell ref="C32:D32"/>
  </mergeCells>
  <pageMargins left="0.70866141732283472" right="0.70866141732283472" top="0.74803149606299213" bottom="0.74803149606299213" header="0.31496062992125984" footer="0.31496062992125984"/>
  <pageSetup paperSize="9" scale="110" orientation="portrait" horizontalDpi="1200" verticalDpi="120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4"/>
  <sheetViews>
    <sheetView topLeftCell="A28" workbookViewId="0">
      <selection activeCell="C44" sqref="C44"/>
    </sheetView>
  </sheetViews>
  <sheetFormatPr baseColWidth="10" defaultRowHeight="15" x14ac:dyDescent="0.25"/>
  <cols>
    <col min="1" max="1" width="25.140625" customWidth="1"/>
    <col min="2" max="2" width="13" customWidth="1"/>
    <col min="3" max="3" width="26.140625" customWidth="1"/>
    <col min="5" max="5" width="28.5703125" customWidth="1"/>
    <col min="6" max="6" width="13.28515625" customWidth="1"/>
  </cols>
  <sheetData>
    <row r="1" spans="1:6" ht="15.75" thickTop="1" x14ac:dyDescent="0.25">
      <c r="A1" s="271" t="s">
        <v>136</v>
      </c>
      <c r="B1" s="289"/>
      <c r="C1" s="258" t="s">
        <v>386</v>
      </c>
      <c r="D1" s="289"/>
      <c r="E1" s="258" t="s">
        <v>309</v>
      </c>
      <c r="F1" s="264"/>
    </row>
    <row r="2" spans="1:6" ht="15.75" thickBot="1" x14ac:dyDescent="0.3">
      <c r="A2" s="51" t="s">
        <v>76</v>
      </c>
      <c r="B2" s="67" t="s">
        <v>75</v>
      </c>
      <c r="C2" s="11" t="s">
        <v>388</v>
      </c>
      <c r="D2" s="67" t="s">
        <v>19</v>
      </c>
      <c r="E2" s="14" t="s">
        <v>310</v>
      </c>
      <c r="F2" s="141" t="s">
        <v>12</v>
      </c>
    </row>
    <row r="3" spans="1:6" ht="15.75" thickBot="1" x14ac:dyDescent="0.3">
      <c r="A3" s="47" t="s">
        <v>77</v>
      </c>
      <c r="B3" s="13" t="s">
        <v>19</v>
      </c>
      <c r="C3" s="12" t="s">
        <v>389</v>
      </c>
      <c r="D3" s="13" t="s">
        <v>75</v>
      </c>
      <c r="E3" s="262" t="s">
        <v>308</v>
      </c>
      <c r="F3" s="265"/>
    </row>
    <row r="4" spans="1:6" x14ac:dyDescent="0.25">
      <c r="A4" s="47" t="s">
        <v>78</v>
      </c>
      <c r="B4" s="13" t="s">
        <v>19</v>
      </c>
      <c r="C4" s="262" t="s">
        <v>387</v>
      </c>
      <c r="D4" s="300"/>
      <c r="E4" s="12" t="s">
        <v>76</v>
      </c>
      <c r="F4" s="10" t="s">
        <v>75</v>
      </c>
    </row>
    <row r="5" spans="1:6" x14ac:dyDescent="0.25">
      <c r="A5" s="47" t="s">
        <v>79</v>
      </c>
      <c r="B5" s="13" t="s">
        <v>19</v>
      </c>
      <c r="C5" s="11" t="s">
        <v>76</v>
      </c>
      <c r="D5" s="67" t="s">
        <v>390</v>
      </c>
      <c r="E5" s="12" t="s">
        <v>77</v>
      </c>
      <c r="F5" s="10" t="s">
        <v>19</v>
      </c>
    </row>
    <row r="6" spans="1:6" x14ac:dyDescent="0.25">
      <c r="A6" s="47" t="s">
        <v>80</v>
      </c>
      <c r="B6" s="13" t="s">
        <v>20</v>
      </c>
      <c r="C6" s="12" t="s">
        <v>77</v>
      </c>
      <c r="D6" s="13" t="s">
        <v>391</v>
      </c>
      <c r="E6" s="12" t="s">
        <v>78</v>
      </c>
      <c r="F6" s="10" t="s">
        <v>19</v>
      </c>
    </row>
    <row r="7" spans="1:6" x14ac:dyDescent="0.25">
      <c r="A7" s="48" t="s">
        <v>81</v>
      </c>
      <c r="B7" s="13" t="s">
        <v>12</v>
      </c>
      <c r="C7" s="12" t="s">
        <v>78</v>
      </c>
      <c r="D7" s="13" t="s">
        <v>391</v>
      </c>
      <c r="E7" s="12" t="s">
        <v>79</v>
      </c>
      <c r="F7" s="10" t="s">
        <v>19</v>
      </c>
    </row>
    <row r="8" spans="1:6" x14ac:dyDescent="0.25">
      <c r="A8" s="47" t="s">
        <v>82</v>
      </c>
      <c r="B8" s="13" t="s">
        <v>12</v>
      </c>
      <c r="C8" s="12" t="s">
        <v>79</v>
      </c>
      <c r="D8" s="13" t="s">
        <v>391</v>
      </c>
      <c r="E8" s="14" t="s">
        <v>80</v>
      </c>
      <c r="F8" s="10" t="s">
        <v>20</v>
      </c>
    </row>
    <row r="9" spans="1:6" x14ac:dyDescent="0.25">
      <c r="A9" s="47" t="s">
        <v>83</v>
      </c>
      <c r="B9" s="13" t="s">
        <v>12</v>
      </c>
      <c r="C9" s="12" t="s">
        <v>80</v>
      </c>
      <c r="D9" s="13" t="s">
        <v>392</v>
      </c>
      <c r="E9" s="14" t="s">
        <v>81</v>
      </c>
      <c r="F9" s="10" t="s">
        <v>12</v>
      </c>
    </row>
    <row r="10" spans="1:6" ht="15.75" thickBot="1" x14ac:dyDescent="0.3">
      <c r="A10" s="47" t="s">
        <v>84</v>
      </c>
      <c r="B10" s="13" t="s">
        <v>21</v>
      </c>
      <c r="C10" s="30" t="s">
        <v>81</v>
      </c>
      <c r="D10" s="13" t="s">
        <v>393</v>
      </c>
      <c r="E10" s="12" t="s">
        <v>82</v>
      </c>
      <c r="F10" s="10" t="s">
        <v>12</v>
      </c>
    </row>
    <row r="11" spans="1:6" x14ac:dyDescent="0.25">
      <c r="A11" s="272" t="s">
        <v>153</v>
      </c>
      <c r="B11" s="268"/>
      <c r="C11" s="12" t="s">
        <v>82</v>
      </c>
      <c r="D11" s="13" t="s">
        <v>393</v>
      </c>
      <c r="E11" s="12" t="s">
        <v>83</v>
      </c>
      <c r="F11" s="10" t="s">
        <v>12</v>
      </c>
    </row>
    <row r="12" spans="1:6" ht="15.75" thickBot="1" x14ac:dyDescent="0.3">
      <c r="A12" s="12" t="s">
        <v>85</v>
      </c>
      <c r="B12" s="4" t="s">
        <v>12</v>
      </c>
      <c r="C12" s="12" t="s">
        <v>83</v>
      </c>
      <c r="D12" s="13" t="s">
        <v>393</v>
      </c>
      <c r="E12" s="12" t="s">
        <v>84</v>
      </c>
      <c r="F12" s="10" t="s">
        <v>21</v>
      </c>
    </row>
    <row r="13" spans="1:6" ht="15.75" thickBot="1" x14ac:dyDescent="0.3">
      <c r="A13" s="12" t="s">
        <v>86</v>
      </c>
      <c r="B13" s="4" t="s">
        <v>12</v>
      </c>
      <c r="C13" s="24" t="s">
        <v>84</v>
      </c>
      <c r="D13" s="13" t="s">
        <v>21</v>
      </c>
      <c r="E13" s="262" t="s">
        <v>307</v>
      </c>
      <c r="F13" s="265"/>
    </row>
    <row r="14" spans="1:6" x14ac:dyDescent="0.25">
      <c r="A14" s="12" t="s">
        <v>87</v>
      </c>
      <c r="B14" s="4" t="s">
        <v>12</v>
      </c>
      <c r="C14" s="262" t="s">
        <v>394</v>
      </c>
      <c r="D14" s="301"/>
      <c r="E14" s="14" t="s">
        <v>85</v>
      </c>
      <c r="F14" s="10" t="s">
        <v>12</v>
      </c>
    </row>
    <row r="15" spans="1:6" x14ac:dyDescent="0.25">
      <c r="A15" s="12" t="s">
        <v>88</v>
      </c>
      <c r="B15" s="4" t="s">
        <v>13</v>
      </c>
      <c r="C15" s="12" t="s">
        <v>85</v>
      </c>
      <c r="D15" s="4" t="s">
        <v>395</v>
      </c>
      <c r="E15" s="14" t="s">
        <v>86</v>
      </c>
      <c r="F15" s="10" t="s">
        <v>12</v>
      </c>
    </row>
    <row r="16" spans="1:6" x14ac:dyDescent="0.25">
      <c r="A16" s="48" t="s">
        <v>50</v>
      </c>
      <c r="B16" s="4" t="s">
        <v>13</v>
      </c>
      <c r="C16" s="12" t="s">
        <v>86</v>
      </c>
      <c r="D16" s="4" t="s">
        <v>393</v>
      </c>
      <c r="E16" s="14" t="s">
        <v>87</v>
      </c>
      <c r="F16" s="10" t="s">
        <v>12</v>
      </c>
    </row>
    <row r="17" spans="1:6" x14ac:dyDescent="0.25">
      <c r="A17" s="12" t="s">
        <v>51</v>
      </c>
      <c r="B17" s="4" t="s">
        <v>13</v>
      </c>
      <c r="C17" s="12" t="s">
        <v>87</v>
      </c>
      <c r="D17" s="4" t="s">
        <v>393</v>
      </c>
      <c r="E17" s="14" t="s">
        <v>88</v>
      </c>
      <c r="F17" s="20" t="s">
        <v>13</v>
      </c>
    </row>
    <row r="18" spans="1:6" x14ac:dyDescent="0.25">
      <c r="A18" s="12" t="s">
        <v>52</v>
      </c>
      <c r="B18" s="4" t="s">
        <v>13</v>
      </c>
      <c r="C18" s="12" t="s">
        <v>88</v>
      </c>
      <c r="D18" s="4" t="s">
        <v>13</v>
      </c>
      <c r="E18" s="14" t="s">
        <v>50</v>
      </c>
      <c r="F18" s="20" t="s">
        <v>13</v>
      </c>
    </row>
    <row r="19" spans="1:6" x14ac:dyDescent="0.25">
      <c r="A19" s="12" t="s">
        <v>53</v>
      </c>
      <c r="B19" s="4" t="s">
        <v>13</v>
      </c>
      <c r="C19" s="30" t="s">
        <v>50</v>
      </c>
      <c r="D19" s="4" t="s">
        <v>396</v>
      </c>
      <c r="E19" s="14" t="s">
        <v>51</v>
      </c>
      <c r="F19" s="20" t="s">
        <v>13</v>
      </c>
    </row>
    <row r="20" spans="1:6" x14ac:dyDescent="0.25">
      <c r="A20" s="12" t="s">
        <v>54</v>
      </c>
      <c r="B20" s="4" t="s">
        <v>89</v>
      </c>
      <c r="C20" s="12" t="s">
        <v>51</v>
      </c>
      <c r="D20" s="4" t="s">
        <v>19</v>
      </c>
      <c r="E20" s="14" t="s">
        <v>52</v>
      </c>
      <c r="F20" s="20" t="s">
        <v>21</v>
      </c>
    </row>
    <row r="21" spans="1:6" x14ac:dyDescent="0.25">
      <c r="A21" s="12" t="s">
        <v>55</v>
      </c>
      <c r="B21" s="4" t="s">
        <v>89</v>
      </c>
      <c r="C21" s="12" t="s">
        <v>52</v>
      </c>
      <c r="D21" s="4" t="s">
        <v>19</v>
      </c>
      <c r="E21" s="14" t="s">
        <v>53</v>
      </c>
      <c r="F21" s="20" t="s">
        <v>21</v>
      </c>
    </row>
    <row r="22" spans="1:6" x14ac:dyDescent="0.25">
      <c r="A22" s="12" t="s">
        <v>56</v>
      </c>
      <c r="B22" s="4" t="s">
        <v>89</v>
      </c>
      <c r="C22" s="12" t="s">
        <v>53</v>
      </c>
      <c r="D22" s="4" t="s">
        <v>19</v>
      </c>
      <c r="E22" s="14" t="s">
        <v>54</v>
      </c>
      <c r="F22" s="20" t="s">
        <v>21</v>
      </c>
    </row>
    <row r="23" spans="1:6" x14ac:dyDescent="0.25">
      <c r="A23" s="12" t="s">
        <v>252</v>
      </c>
      <c r="B23" s="4" t="s">
        <v>38</v>
      </c>
      <c r="C23" s="12" t="s">
        <v>54</v>
      </c>
      <c r="D23" s="4" t="s">
        <v>19</v>
      </c>
      <c r="E23" s="14" t="s">
        <v>55</v>
      </c>
      <c r="F23" s="20" t="s">
        <v>21</v>
      </c>
    </row>
    <row r="24" spans="1:6" x14ac:dyDescent="0.25">
      <c r="A24" s="12" t="s">
        <v>253</v>
      </c>
      <c r="B24" s="4" t="s">
        <v>38</v>
      </c>
      <c r="C24" s="12" t="s">
        <v>55</v>
      </c>
      <c r="D24" s="4" t="s">
        <v>19</v>
      </c>
      <c r="E24" s="14" t="s">
        <v>56</v>
      </c>
      <c r="F24" s="20" t="s">
        <v>21</v>
      </c>
    </row>
    <row r="25" spans="1:6" ht="15.75" thickBot="1" x14ac:dyDescent="0.3">
      <c r="A25" s="12" t="s">
        <v>254</v>
      </c>
      <c r="B25" s="4" t="s">
        <v>38</v>
      </c>
      <c r="C25" s="12" t="s">
        <v>56</v>
      </c>
      <c r="D25" s="4" t="s">
        <v>21</v>
      </c>
      <c r="E25" s="14" t="s">
        <v>311</v>
      </c>
      <c r="F25" s="20" t="s">
        <v>21</v>
      </c>
    </row>
    <row r="26" spans="1:6" x14ac:dyDescent="0.25">
      <c r="A26" s="293" t="s">
        <v>139</v>
      </c>
      <c r="B26" s="295"/>
      <c r="C26" s="273" t="s">
        <v>397</v>
      </c>
      <c r="D26" s="295"/>
      <c r="E26" s="14" t="s">
        <v>312</v>
      </c>
      <c r="F26" s="20" t="s">
        <v>21</v>
      </c>
    </row>
    <row r="27" spans="1:6" ht="15.75" thickBot="1" x14ac:dyDescent="0.3">
      <c r="A27" s="12" t="s">
        <v>57</v>
      </c>
      <c r="B27" s="4" t="s">
        <v>13</v>
      </c>
      <c r="C27" s="11" t="s">
        <v>57</v>
      </c>
      <c r="D27" s="67" t="s">
        <v>398</v>
      </c>
      <c r="E27" s="14" t="s">
        <v>313</v>
      </c>
      <c r="F27" s="20" t="s">
        <v>21</v>
      </c>
    </row>
    <row r="28" spans="1:6" x14ac:dyDescent="0.25">
      <c r="A28" s="12" t="s">
        <v>58</v>
      </c>
      <c r="B28" s="4" t="s">
        <v>13</v>
      </c>
      <c r="C28" s="12" t="s">
        <v>58</v>
      </c>
      <c r="D28" s="4" t="s">
        <v>19</v>
      </c>
      <c r="E28" s="262" t="s">
        <v>314</v>
      </c>
      <c r="F28" s="265"/>
    </row>
    <row r="29" spans="1:6" x14ac:dyDescent="0.25">
      <c r="A29" s="12" t="s">
        <v>59</v>
      </c>
      <c r="B29" s="4" t="s">
        <v>13</v>
      </c>
      <c r="C29" s="12" t="s">
        <v>59</v>
      </c>
      <c r="D29" s="4" t="s">
        <v>19</v>
      </c>
      <c r="E29" s="14" t="s">
        <v>187</v>
      </c>
      <c r="F29" s="32" t="s">
        <v>13</v>
      </c>
    </row>
    <row r="30" spans="1:6" x14ac:dyDescent="0.25">
      <c r="A30" s="12" t="s">
        <v>60</v>
      </c>
      <c r="B30" s="4" t="s">
        <v>13</v>
      </c>
      <c r="C30" s="12" t="s">
        <v>60</v>
      </c>
      <c r="D30" s="4" t="s">
        <v>19</v>
      </c>
      <c r="E30" s="14" t="s">
        <v>315</v>
      </c>
      <c r="F30" s="20" t="s">
        <v>13</v>
      </c>
    </row>
    <row r="31" spans="1:6" x14ac:dyDescent="0.25">
      <c r="A31" s="12" t="s">
        <v>61</v>
      </c>
      <c r="B31" s="4" t="s">
        <v>13</v>
      </c>
      <c r="C31" s="12" t="s">
        <v>61</v>
      </c>
      <c r="D31" s="4" t="s">
        <v>19</v>
      </c>
      <c r="E31" s="14" t="s">
        <v>316</v>
      </c>
      <c r="F31" s="20" t="s">
        <v>13</v>
      </c>
    </row>
    <row r="32" spans="1:6" x14ac:dyDescent="0.25">
      <c r="A32" s="12" t="s">
        <v>62</v>
      </c>
      <c r="B32" s="4" t="s">
        <v>13</v>
      </c>
      <c r="C32" s="12" t="s">
        <v>62</v>
      </c>
      <c r="D32" s="4" t="s">
        <v>19</v>
      </c>
      <c r="E32" s="14" t="s">
        <v>317</v>
      </c>
      <c r="F32" s="20" t="s">
        <v>13</v>
      </c>
    </row>
    <row r="33" spans="1:6" x14ac:dyDescent="0.25">
      <c r="A33" s="12" t="s">
        <v>63</v>
      </c>
      <c r="B33" s="4" t="s">
        <v>13</v>
      </c>
      <c r="C33" s="12" t="s">
        <v>63</v>
      </c>
      <c r="D33" s="4" t="s">
        <v>19</v>
      </c>
      <c r="E33" s="14" t="s">
        <v>115</v>
      </c>
      <c r="F33" s="20" t="s">
        <v>13</v>
      </c>
    </row>
    <row r="34" spans="1:6" x14ac:dyDescent="0.25">
      <c r="A34" s="12" t="s">
        <v>64</v>
      </c>
      <c r="B34" s="4" t="s">
        <v>13</v>
      </c>
      <c r="C34" s="12" t="s">
        <v>64</v>
      </c>
      <c r="D34" s="4" t="s">
        <v>19</v>
      </c>
      <c r="E34" s="14" t="s">
        <v>116</v>
      </c>
      <c r="F34" s="20" t="s">
        <v>13</v>
      </c>
    </row>
    <row r="35" spans="1:6" x14ac:dyDescent="0.25">
      <c r="A35" s="14" t="s">
        <v>65</v>
      </c>
      <c r="B35" s="4" t="s">
        <v>13</v>
      </c>
      <c r="C35" s="14" t="s">
        <v>65</v>
      </c>
      <c r="D35" s="4" t="s">
        <v>19</v>
      </c>
      <c r="E35" s="14" t="s">
        <v>117</v>
      </c>
      <c r="F35" s="20" t="s">
        <v>13</v>
      </c>
    </row>
    <row r="36" spans="1:6" x14ac:dyDescent="0.25">
      <c r="A36" s="14" t="s">
        <v>66</v>
      </c>
      <c r="B36" s="4" t="s">
        <v>13</v>
      </c>
      <c r="C36" s="14" t="s">
        <v>66</v>
      </c>
      <c r="D36" s="4" t="s">
        <v>19</v>
      </c>
      <c r="E36" s="14" t="s">
        <v>64</v>
      </c>
      <c r="F36" s="20" t="s">
        <v>13</v>
      </c>
    </row>
    <row r="37" spans="1:6" x14ac:dyDescent="0.25">
      <c r="A37" s="14" t="s">
        <v>67</v>
      </c>
      <c r="B37" s="4" t="s">
        <v>359</v>
      </c>
      <c r="C37" s="14" t="s">
        <v>67</v>
      </c>
      <c r="D37" s="4" t="s">
        <v>19</v>
      </c>
      <c r="E37" s="14" t="s">
        <v>65</v>
      </c>
      <c r="F37" s="20" t="s">
        <v>13</v>
      </c>
    </row>
    <row r="38" spans="1:6" x14ac:dyDescent="0.25">
      <c r="A38" s="48" t="s">
        <v>68</v>
      </c>
      <c r="B38" s="4" t="s">
        <v>359</v>
      </c>
      <c r="C38" s="30" t="s">
        <v>68</v>
      </c>
      <c r="D38" s="4" t="s">
        <v>19</v>
      </c>
      <c r="E38" s="14" t="s">
        <v>66</v>
      </c>
      <c r="F38" s="20" t="s">
        <v>13</v>
      </c>
    </row>
    <row r="39" spans="1:6" x14ac:dyDescent="0.25">
      <c r="A39" s="14" t="s">
        <v>69</v>
      </c>
      <c r="B39" s="4" t="s">
        <v>359</v>
      </c>
      <c r="C39" s="14" t="s">
        <v>69</v>
      </c>
      <c r="D39" s="4" t="s">
        <v>19</v>
      </c>
      <c r="E39" s="14" t="s">
        <v>318</v>
      </c>
      <c r="F39" s="20" t="s">
        <v>38</v>
      </c>
    </row>
    <row r="40" spans="1:6" x14ac:dyDescent="0.25">
      <c r="A40" s="14" t="s">
        <v>358</v>
      </c>
      <c r="B40" s="4" t="s">
        <v>21</v>
      </c>
      <c r="C40" s="14" t="s">
        <v>358</v>
      </c>
      <c r="D40" s="4" t="s">
        <v>19</v>
      </c>
      <c r="E40" s="14" t="s">
        <v>68</v>
      </c>
      <c r="F40" s="20" t="s">
        <v>38</v>
      </c>
    </row>
    <row r="41" spans="1:6" x14ac:dyDescent="0.25">
      <c r="A41" s="14" t="s">
        <v>357</v>
      </c>
      <c r="B41" s="4" t="s">
        <v>21</v>
      </c>
      <c r="C41" s="14" t="s">
        <v>357</v>
      </c>
      <c r="D41" s="4" t="s">
        <v>19</v>
      </c>
      <c r="E41" s="14" t="s">
        <v>69</v>
      </c>
      <c r="F41" s="20" t="s">
        <v>38</v>
      </c>
    </row>
    <row r="42" spans="1:6" x14ac:dyDescent="0.25">
      <c r="A42" s="19" t="s">
        <v>356</v>
      </c>
      <c r="B42" s="18" t="s">
        <v>21</v>
      </c>
      <c r="C42" s="19" t="s">
        <v>356</v>
      </c>
      <c r="D42" s="18" t="s">
        <v>21</v>
      </c>
      <c r="E42" s="14" t="s">
        <v>319</v>
      </c>
      <c r="F42" s="10" t="s">
        <v>21</v>
      </c>
    </row>
    <row r="43" spans="1:6" x14ac:dyDescent="0.25">
      <c r="E43" s="14" t="s">
        <v>320</v>
      </c>
      <c r="F43" s="10" t="s">
        <v>21</v>
      </c>
    </row>
    <row r="44" spans="1:6" x14ac:dyDescent="0.25">
      <c r="E44" s="19" t="s">
        <v>321</v>
      </c>
      <c r="F44" s="18" t="s">
        <v>21</v>
      </c>
    </row>
  </sheetData>
  <mergeCells count="11">
    <mergeCell ref="A1:B1"/>
    <mergeCell ref="A11:B11"/>
    <mergeCell ref="A26:B26"/>
    <mergeCell ref="E13:F13"/>
    <mergeCell ref="E3:F3"/>
    <mergeCell ref="E28:F28"/>
    <mergeCell ref="E1:F1"/>
    <mergeCell ref="C4:D4"/>
    <mergeCell ref="C26:D26"/>
    <mergeCell ref="C14:D14"/>
    <mergeCell ref="C1:D1"/>
  </mergeCells>
  <pageMargins left="0.70866141732283472" right="0.70866141732283472" top="0.74803149606299213" bottom="0.74803149606299213" header="0.31496062992125984" footer="0.31496062992125984"/>
  <pageSetup paperSize="9" scale="75" orientation="landscape" horizontalDpi="1200" verticalDpi="120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2"/>
  <sheetViews>
    <sheetView topLeftCell="A22" workbookViewId="0">
      <selection activeCell="E42" sqref="E42"/>
    </sheetView>
  </sheetViews>
  <sheetFormatPr baseColWidth="10" defaultRowHeight="15" x14ac:dyDescent="0.25"/>
  <cols>
    <col min="1" max="1" width="22.5703125" customWidth="1"/>
    <col min="3" max="3" width="21.85546875" customWidth="1"/>
    <col min="4" max="4" width="12.85546875" customWidth="1"/>
    <col min="5" max="5" width="24" customWidth="1"/>
    <col min="6" max="6" width="14.85546875" customWidth="1"/>
  </cols>
  <sheetData>
    <row r="1" spans="1:6" ht="15.75" thickTop="1" x14ac:dyDescent="0.25">
      <c r="A1" s="258" t="s">
        <v>135</v>
      </c>
      <c r="B1" s="291"/>
      <c r="C1" s="258" t="s">
        <v>194</v>
      </c>
      <c r="D1" s="264"/>
      <c r="E1" s="258" t="s">
        <v>250</v>
      </c>
      <c r="F1" s="264"/>
    </row>
    <row r="2" spans="1:6" ht="15.75" thickBot="1" x14ac:dyDescent="0.3">
      <c r="A2" s="11" t="s">
        <v>39</v>
      </c>
      <c r="B2" s="10" t="s">
        <v>19</v>
      </c>
      <c r="C2" s="12" t="s">
        <v>39</v>
      </c>
      <c r="D2" s="10" t="s">
        <v>19</v>
      </c>
      <c r="E2" s="14" t="s">
        <v>251</v>
      </c>
      <c r="F2" s="8"/>
    </row>
    <row r="3" spans="1:6" x14ac:dyDescent="0.25">
      <c r="A3" s="12" t="s">
        <v>40</v>
      </c>
      <c r="B3" s="10" t="s">
        <v>19</v>
      </c>
      <c r="C3" s="12" t="s">
        <v>40</v>
      </c>
      <c r="D3" s="10" t="s">
        <v>19</v>
      </c>
      <c r="E3" s="262" t="s">
        <v>249</v>
      </c>
      <c r="F3" s="263"/>
    </row>
    <row r="4" spans="1:6" x14ac:dyDescent="0.25">
      <c r="A4" s="12" t="s">
        <v>41</v>
      </c>
      <c r="B4" s="10" t="s">
        <v>19</v>
      </c>
      <c r="C4" s="12" t="s">
        <v>41</v>
      </c>
      <c r="D4" s="10" t="s">
        <v>19</v>
      </c>
      <c r="E4" s="12" t="s">
        <v>76</v>
      </c>
      <c r="F4" s="8"/>
    </row>
    <row r="5" spans="1:6" x14ac:dyDescent="0.25">
      <c r="A5" s="12" t="s">
        <v>42</v>
      </c>
      <c r="B5" s="10" t="s">
        <v>19</v>
      </c>
      <c r="C5" s="12" t="s">
        <v>42</v>
      </c>
      <c r="D5" s="10" t="s">
        <v>12</v>
      </c>
      <c r="E5" s="12" t="s">
        <v>77</v>
      </c>
      <c r="F5" s="8"/>
    </row>
    <row r="6" spans="1:6" x14ac:dyDescent="0.25">
      <c r="A6" s="12" t="s">
        <v>43</v>
      </c>
      <c r="B6" s="10" t="s">
        <v>12</v>
      </c>
      <c r="C6" s="12" t="s">
        <v>43</v>
      </c>
      <c r="D6" s="10" t="s">
        <v>12</v>
      </c>
      <c r="E6" s="12" t="s">
        <v>78</v>
      </c>
      <c r="F6" s="8"/>
    </row>
    <row r="7" spans="1:6" x14ac:dyDescent="0.25">
      <c r="A7" s="12" t="s">
        <v>44</v>
      </c>
      <c r="B7" s="10" t="s">
        <v>12</v>
      </c>
      <c r="C7" s="12" t="s">
        <v>44</v>
      </c>
      <c r="D7" s="10" t="s">
        <v>12</v>
      </c>
      <c r="E7" s="12" t="s">
        <v>79</v>
      </c>
      <c r="F7" s="8"/>
    </row>
    <row r="8" spans="1:6" ht="15.75" thickBot="1" x14ac:dyDescent="0.3">
      <c r="A8" s="30" t="s">
        <v>45</v>
      </c>
      <c r="B8" s="10" t="s">
        <v>21</v>
      </c>
      <c r="C8" s="12" t="s">
        <v>45</v>
      </c>
      <c r="D8" s="10" t="s">
        <v>21</v>
      </c>
      <c r="E8" s="24" t="s">
        <v>80</v>
      </c>
      <c r="F8" s="25"/>
    </row>
    <row r="9" spans="1:6" x14ac:dyDescent="0.25">
      <c r="A9" s="262" t="s">
        <v>137</v>
      </c>
      <c r="B9" s="267"/>
      <c r="C9" s="262" t="s">
        <v>201</v>
      </c>
      <c r="D9" s="263"/>
      <c r="E9" s="286" t="s">
        <v>248</v>
      </c>
      <c r="F9" s="302"/>
    </row>
    <row r="10" spans="1:6" x14ac:dyDescent="0.25">
      <c r="A10" s="12" t="s">
        <v>46</v>
      </c>
      <c r="B10" s="10" t="s">
        <v>12</v>
      </c>
      <c r="C10" s="12" t="s">
        <v>202</v>
      </c>
      <c r="D10" s="16" t="s">
        <v>20</v>
      </c>
      <c r="E10" s="17" t="s">
        <v>85</v>
      </c>
      <c r="F10" s="10" t="s">
        <v>20</v>
      </c>
    </row>
    <row r="11" spans="1:6" x14ac:dyDescent="0.25">
      <c r="A11" s="12" t="s">
        <v>47</v>
      </c>
      <c r="B11" s="10" t="s">
        <v>12</v>
      </c>
      <c r="C11" s="12" t="s">
        <v>203</v>
      </c>
      <c r="D11" s="10" t="s">
        <v>12</v>
      </c>
      <c r="E11" s="17" t="s">
        <v>86</v>
      </c>
      <c r="F11" s="10" t="s">
        <v>20</v>
      </c>
    </row>
    <row r="12" spans="1:6" x14ac:dyDescent="0.25">
      <c r="A12" s="12" t="s">
        <v>48</v>
      </c>
      <c r="B12" s="10" t="s">
        <v>12</v>
      </c>
      <c r="C12" s="12" t="s">
        <v>204</v>
      </c>
      <c r="D12" s="10" t="s">
        <v>12</v>
      </c>
      <c r="E12" s="17" t="s">
        <v>87</v>
      </c>
      <c r="F12" s="10" t="s">
        <v>20</v>
      </c>
    </row>
    <row r="13" spans="1:6" ht="15.75" thickBot="1" x14ac:dyDescent="0.3">
      <c r="A13" s="30" t="s">
        <v>49</v>
      </c>
      <c r="B13" s="10" t="s">
        <v>13</v>
      </c>
      <c r="C13" s="12" t="s">
        <v>205</v>
      </c>
      <c r="D13" s="10" t="s">
        <v>21</v>
      </c>
      <c r="E13" s="17" t="s">
        <v>88</v>
      </c>
      <c r="F13" s="10" t="s">
        <v>20</v>
      </c>
    </row>
    <row r="14" spans="1:6" x14ac:dyDescent="0.25">
      <c r="A14" s="12" t="s">
        <v>50</v>
      </c>
      <c r="B14" s="10" t="s">
        <v>13</v>
      </c>
      <c r="C14" s="262" t="s">
        <v>161</v>
      </c>
      <c r="D14" s="263"/>
      <c r="E14" s="17" t="s">
        <v>50</v>
      </c>
      <c r="F14" s="10" t="s">
        <v>12</v>
      </c>
    </row>
    <row r="15" spans="1:6" x14ac:dyDescent="0.25">
      <c r="A15" s="12" t="s">
        <v>51</v>
      </c>
      <c r="B15" s="10" t="s">
        <v>13</v>
      </c>
      <c r="C15" s="14" t="s">
        <v>85</v>
      </c>
      <c r="D15" s="20" t="s">
        <v>12</v>
      </c>
      <c r="E15" s="17" t="s">
        <v>162</v>
      </c>
      <c r="F15" s="10" t="s">
        <v>19</v>
      </c>
    </row>
    <row r="16" spans="1:6" x14ac:dyDescent="0.25">
      <c r="A16" s="12" t="s">
        <v>52</v>
      </c>
      <c r="B16" s="10" t="s">
        <v>13</v>
      </c>
      <c r="C16" s="14" t="s">
        <v>86</v>
      </c>
      <c r="D16" s="20" t="s">
        <v>12</v>
      </c>
      <c r="E16" s="14" t="s">
        <v>163</v>
      </c>
      <c r="F16" s="10" t="s">
        <v>19</v>
      </c>
    </row>
    <row r="17" spans="1:6" ht="15.75" thickBot="1" x14ac:dyDescent="0.3">
      <c r="A17" s="12" t="s">
        <v>53</v>
      </c>
      <c r="B17" s="10" t="s">
        <v>13</v>
      </c>
      <c r="C17" s="14" t="s">
        <v>87</v>
      </c>
      <c r="D17" s="20" t="s">
        <v>12</v>
      </c>
      <c r="E17" s="14" t="s">
        <v>164</v>
      </c>
      <c r="F17" s="10" t="s">
        <v>19</v>
      </c>
    </row>
    <row r="18" spans="1:6" x14ac:dyDescent="0.25">
      <c r="A18" s="273" t="s">
        <v>138</v>
      </c>
      <c r="B18" s="294"/>
      <c r="C18" s="14" t="s">
        <v>88</v>
      </c>
      <c r="D18" s="20" t="s">
        <v>12</v>
      </c>
      <c r="E18" s="14" t="s">
        <v>165</v>
      </c>
      <c r="F18" s="10" t="s">
        <v>19</v>
      </c>
    </row>
    <row r="19" spans="1:6" x14ac:dyDescent="0.25">
      <c r="A19" s="12" t="s">
        <v>57</v>
      </c>
      <c r="B19" s="10" t="s">
        <v>12</v>
      </c>
      <c r="C19" s="14" t="s">
        <v>50</v>
      </c>
      <c r="D19" s="20" t="s">
        <v>12</v>
      </c>
      <c r="E19" s="14" t="s">
        <v>166</v>
      </c>
      <c r="F19" s="10" t="s">
        <v>19</v>
      </c>
    </row>
    <row r="20" spans="1:6" x14ac:dyDescent="0.25">
      <c r="A20" s="12" t="s">
        <v>58</v>
      </c>
      <c r="B20" s="10" t="s">
        <v>13</v>
      </c>
      <c r="C20" s="14" t="s">
        <v>162</v>
      </c>
      <c r="D20" s="20" t="s">
        <v>107</v>
      </c>
      <c r="E20" s="14" t="s">
        <v>167</v>
      </c>
      <c r="F20" s="10" t="s">
        <v>19</v>
      </c>
    </row>
    <row r="21" spans="1:6" x14ac:dyDescent="0.25">
      <c r="A21" s="12" t="s">
        <v>59</v>
      </c>
      <c r="B21" s="10" t="s">
        <v>13</v>
      </c>
      <c r="C21" s="14" t="s">
        <v>163</v>
      </c>
      <c r="D21" s="20" t="s">
        <v>107</v>
      </c>
      <c r="E21" s="14" t="s">
        <v>252</v>
      </c>
      <c r="F21" s="10" t="s">
        <v>19</v>
      </c>
    </row>
    <row r="22" spans="1:6" x14ac:dyDescent="0.25">
      <c r="A22" s="12" t="s">
        <v>60</v>
      </c>
      <c r="B22" s="10" t="s">
        <v>13</v>
      </c>
      <c r="C22" s="14" t="s">
        <v>164</v>
      </c>
      <c r="D22" s="20" t="s">
        <v>107</v>
      </c>
      <c r="E22" s="14" t="s">
        <v>253</v>
      </c>
      <c r="F22" s="10" t="s">
        <v>19</v>
      </c>
    </row>
    <row r="23" spans="1:6" ht="15.75" thickBot="1" x14ac:dyDescent="0.3">
      <c r="A23" s="12" t="s">
        <v>115</v>
      </c>
      <c r="B23" s="10" t="s">
        <v>13</v>
      </c>
      <c r="C23" s="14" t="s">
        <v>165</v>
      </c>
      <c r="D23" s="20" t="s">
        <v>107</v>
      </c>
      <c r="E23" s="21" t="s">
        <v>254</v>
      </c>
      <c r="F23" s="23" t="s">
        <v>19</v>
      </c>
    </row>
    <row r="24" spans="1:6" x14ac:dyDescent="0.25">
      <c r="A24" s="12" t="s">
        <v>116</v>
      </c>
      <c r="B24" s="10" t="s">
        <v>13</v>
      </c>
      <c r="C24" s="14" t="s">
        <v>166</v>
      </c>
      <c r="D24" s="20" t="s">
        <v>107</v>
      </c>
      <c r="E24" s="286" t="s">
        <v>255</v>
      </c>
      <c r="F24" s="302"/>
    </row>
    <row r="25" spans="1:6" x14ac:dyDescent="0.25">
      <c r="A25" s="12" t="s">
        <v>117</v>
      </c>
      <c r="B25" s="10" t="s">
        <v>13</v>
      </c>
      <c r="C25" s="14" t="s">
        <v>167</v>
      </c>
      <c r="D25" s="20" t="s">
        <v>107</v>
      </c>
      <c r="E25" s="14" t="s">
        <v>141</v>
      </c>
      <c r="F25" s="10" t="s">
        <v>21</v>
      </c>
    </row>
    <row r="26" spans="1:6" x14ac:dyDescent="0.25">
      <c r="A26" s="12" t="s">
        <v>64</v>
      </c>
      <c r="B26" s="10" t="s">
        <v>21</v>
      </c>
      <c r="C26" s="14" t="s">
        <v>168</v>
      </c>
      <c r="D26" s="20" t="s">
        <v>107</v>
      </c>
      <c r="E26" s="14" t="s">
        <v>188</v>
      </c>
      <c r="F26" s="10" t="s">
        <v>21</v>
      </c>
    </row>
    <row r="27" spans="1:6" x14ac:dyDescent="0.25">
      <c r="A27" s="14" t="s">
        <v>65</v>
      </c>
      <c r="B27" s="10" t="s">
        <v>21</v>
      </c>
      <c r="C27" s="14" t="s">
        <v>169</v>
      </c>
      <c r="D27" s="20" t="s">
        <v>107</v>
      </c>
      <c r="E27" s="14" t="s">
        <v>189</v>
      </c>
      <c r="F27" s="10" t="s">
        <v>21</v>
      </c>
    </row>
    <row r="28" spans="1:6" ht="15.75" thickBot="1" x14ac:dyDescent="0.3">
      <c r="A28" s="14" t="s">
        <v>66</v>
      </c>
      <c r="B28" s="10" t="s">
        <v>21</v>
      </c>
      <c r="C28" s="21" t="s">
        <v>170</v>
      </c>
      <c r="D28" s="22" t="s">
        <v>38</v>
      </c>
      <c r="E28" s="14" t="s">
        <v>244</v>
      </c>
      <c r="F28" s="10" t="s">
        <v>21</v>
      </c>
    </row>
    <row r="29" spans="1:6" x14ac:dyDescent="0.25">
      <c r="A29" s="14" t="s">
        <v>67</v>
      </c>
      <c r="B29" s="10" t="s">
        <v>21</v>
      </c>
      <c r="C29" s="273" t="s">
        <v>193</v>
      </c>
      <c r="D29" s="265"/>
      <c r="E29" s="14" t="s">
        <v>146</v>
      </c>
      <c r="F29" s="10" t="s">
        <v>21</v>
      </c>
    </row>
    <row r="30" spans="1:6" x14ac:dyDescent="0.25">
      <c r="A30" s="14" t="s">
        <v>68</v>
      </c>
      <c r="B30" s="10" t="s">
        <v>21</v>
      </c>
      <c r="C30" s="12"/>
      <c r="D30" s="8"/>
      <c r="E30" s="14" t="s">
        <v>245</v>
      </c>
      <c r="F30" s="10" t="s">
        <v>21</v>
      </c>
    </row>
    <row r="31" spans="1:6" x14ac:dyDescent="0.25">
      <c r="A31" s="14" t="s">
        <v>69</v>
      </c>
      <c r="B31" s="10" t="s">
        <v>21</v>
      </c>
      <c r="C31" s="12"/>
      <c r="D31" s="8"/>
      <c r="E31" s="14" t="s">
        <v>148</v>
      </c>
      <c r="F31" s="10" t="s">
        <v>21</v>
      </c>
    </row>
    <row r="32" spans="1:6" x14ac:dyDescent="0.25">
      <c r="A32" s="14" t="s">
        <v>70</v>
      </c>
      <c r="B32" s="10" t="s">
        <v>21</v>
      </c>
      <c r="C32" s="12"/>
      <c r="D32" s="8"/>
      <c r="E32" s="14" t="s">
        <v>149</v>
      </c>
      <c r="F32" s="10" t="s">
        <v>21</v>
      </c>
    </row>
    <row r="33" spans="1:6" x14ac:dyDescent="0.25">
      <c r="A33" s="14" t="s">
        <v>71</v>
      </c>
      <c r="B33" s="10" t="s">
        <v>21</v>
      </c>
      <c r="C33" s="12"/>
      <c r="D33" s="8"/>
      <c r="E33" s="14" t="s">
        <v>256</v>
      </c>
      <c r="F33" s="10" t="s">
        <v>21</v>
      </c>
    </row>
    <row r="34" spans="1:6" x14ac:dyDescent="0.25">
      <c r="A34" s="14" t="s">
        <v>72</v>
      </c>
      <c r="B34" s="10" t="s">
        <v>21</v>
      </c>
      <c r="C34" s="12"/>
      <c r="D34" s="8"/>
      <c r="E34" s="19" t="s">
        <v>257</v>
      </c>
      <c r="F34" s="18" t="s">
        <v>21</v>
      </c>
    </row>
    <row r="35" spans="1:6" x14ac:dyDescent="0.25">
      <c r="A35" s="14" t="s">
        <v>73</v>
      </c>
      <c r="B35" s="10" t="s">
        <v>21</v>
      </c>
      <c r="C35" s="12"/>
      <c r="D35" s="6"/>
      <c r="E35" s="9"/>
      <c r="F35" s="9"/>
    </row>
    <row r="36" spans="1:6" x14ac:dyDescent="0.25">
      <c r="A36" s="19" t="s">
        <v>74</v>
      </c>
      <c r="B36" s="18" t="s">
        <v>21</v>
      </c>
      <c r="C36" s="12"/>
      <c r="D36" s="6"/>
      <c r="E36" s="6"/>
      <c r="F36" s="6"/>
    </row>
    <row r="37" spans="1:6" x14ac:dyDescent="0.25">
      <c r="B37" s="6"/>
      <c r="C37" s="6"/>
      <c r="D37" s="6"/>
      <c r="E37" s="6"/>
      <c r="F37" s="6"/>
    </row>
    <row r="38" spans="1:6" x14ac:dyDescent="0.25">
      <c r="B38" s="6"/>
      <c r="C38" s="6"/>
      <c r="D38" s="6"/>
      <c r="E38" s="6"/>
      <c r="F38" s="6"/>
    </row>
    <row r="39" spans="1:6" x14ac:dyDescent="0.25">
      <c r="B39" s="6"/>
      <c r="C39" s="6"/>
      <c r="D39" s="6"/>
      <c r="E39" s="6"/>
      <c r="F39" s="6"/>
    </row>
    <row r="40" spans="1:6" x14ac:dyDescent="0.25">
      <c r="B40" s="6"/>
      <c r="C40" s="6"/>
      <c r="D40" s="6"/>
      <c r="E40" s="6"/>
      <c r="F40" s="6"/>
    </row>
    <row r="41" spans="1:6" x14ac:dyDescent="0.25">
      <c r="B41" s="6"/>
      <c r="C41" s="6"/>
      <c r="D41" s="6"/>
      <c r="E41" s="6"/>
      <c r="F41" s="6"/>
    </row>
    <row r="42" spans="1:6" x14ac:dyDescent="0.25">
      <c r="B42" s="6"/>
      <c r="C42" s="6"/>
      <c r="D42" s="6"/>
      <c r="E42" s="6"/>
      <c r="F42" s="6"/>
    </row>
  </sheetData>
  <mergeCells count="11">
    <mergeCell ref="C29:D29"/>
    <mergeCell ref="A1:B1"/>
    <mergeCell ref="C14:D14"/>
    <mergeCell ref="E9:F9"/>
    <mergeCell ref="C1:D1"/>
    <mergeCell ref="C9:D9"/>
    <mergeCell ref="A9:B9"/>
    <mergeCell ref="A18:B18"/>
    <mergeCell ref="E3:F3"/>
    <mergeCell ref="E1:F1"/>
    <mergeCell ref="E24:F24"/>
  </mergeCells>
  <pageMargins left="0.70866141732283472" right="0.70866141732283472" top="0.74803149606299213" bottom="0.74803149606299213" header="0.31496062992125984" footer="0.31496062992125984"/>
  <pageSetup paperSize="9" scale="90" orientation="landscape" horizontalDpi="1200" verticalDpi="120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3"/>
  <sheetViews>
    <sheetView workbookViewId="0">
      <selection sqref="A1:B33"/>
    </sheetView>
  </sheetViews>
  <sheetFormatPr baseColWidth="10" defaultRowHeight="15" x14ac:dyDescent="0.25"/>
  <cols>
    <col min="1" max="1" width="34.140625" customWidth="1"/>
    <col min="2" max="2" width="13" customWidth="1"/>
    <col min="3" max="3" width="34.42578125" customWidth="1"/>
    <col min="4" max="4" width="19.5703125" customWidth="1"/>
    <col min="5" max="5" width="32" customWidth="1"/>
    <col min="6" max="6" width="15.85546875" customWidth="1"/>
  </cols>
  <sheetData>
    <row r="1" spans="1:6" x14ac:dyDescent="0.25">
      <c r="A1" s="262" t="s">
        <v>346</v>
      </c>
      <c r="B1" s="263"/>
      <c r="C1" s="262" t="s">
        <v>347</v>
      </c>
      <c r="D1" s="263"/>
      <c r="E1" s="262" t="s">
        <v>351</v>
      </c>
      <c r="F1" s="263"/>
    </row>
    <row r="2" spans="1:6" x14ac:dyDescent="0.25">
      <c r="A2" s="11" t="s">
        <v>39</v>
      </c>
      <c r="B2" s="16" t="s">
        <v>19</v>
      </c>
      <c r="C2" s="11" t="s">
        <v>39</v>
      </c>
      <c r="D2" s="16" t="s">
        <v>19</v>
      </c>
      <c r="E2" s="11" t="s">
        <v>39</v>
      </c>
      <c r="F2" s="16" t="s">
        <v>19</v>
      </c>
    </row>
    <row r="3" spans="1:6" x14ac:dyDescent="0.25">
      <c r="A3" s="12" t="s">
        <v>40</v>
      </c>
      <c r="B3" s="10" t="s">
        <v>19</v>
      </c>
      <c r="C3" s="12" t="s">
        <v>40</v>
      </c>
      <c r="D3" s="10" t="s">
        <v>19</v>
      </c>
      <c r="E3" s="12" t="s">
        <v>40</v>
      </c>
      <c r="F3" s="10" t="s">
        <v>19</v>
      </c>
    </row>
    <row r="4" spans="1:6" x14ac:dyDescent="0.25">
      <c r="A4" s="12" t="s">
        <v>41</v>
      </c>
      <c r="B4" s="10" t="s">
        <v>19</v>
      </c>
      <c r="C4" s="12" t="s">
        <v>41</v>
      </c>
      <c r="D4" s="10" t="s">
        <v>19</v>
      </c>
      <c r="E4" s="12" t="s">
        <v>41</v>
      </c>
      <c r="F4" s="10" t="s">
        <v>19</v>
      </c>
    </row>
    <row r="5" spans="1:6" x14ac:dyDescent="0.25">
      <c r="A5" s="12" t="s">
        <v>42</v>
      </c>
      <c r="B5" s="10" t="s">
        <v>19</v>
      </c>
      <c r="C5" s="12" t="s">
        <v>42</v>
      </c>
      <c r="D5" s="10" t="s">
        <v>19</v>
      </c>
      <c r="E5" s="12" t="s">
        <v>42</v>
      </c>
      <c r="F5" s="10" t="s">
        <v>19</v>
      </c>
    </row>
    <row r="6" spans="1:6" x14ac:dyDescent="0.25">
      <c r="A6" s="12" t="s">
        <v>43</v>
      </c>
      <c r="B6" s="10" t="s">
        <v>12</v>
      </c>
      <c r="C6" s="12" t="s">
        <v>43</v>
      </c>
      <c r="D6" s="10" t="s">
        <v>12</v>
      </c>
      <c r="E6" s="12" t="s">
        <v>43</v>
      </c>
      <c r="F6" s="10" t="s">
        <v>12</v>
      </c>
    </row>
    <row r="7" spans="1:6" x14ac:dyDescent="0.25">
      <c r="A7" s="12" t="s">
        <v>44</v>
      </c>
      <c r="B7" s="10" t="s">
        <v>12</v>
      </c>
      <c r="C7" s="12" t="s">
        <v>44</v>
      </c>
      <c r="D7" s="10" t="s">
        <v>12</v>
      </c>
      <c r="E7" s="12" t="s">
        <v>44</v>
      </c>
      <c r="F7" s="10" t="s">
        <v>12</v>
      </c>
    </row>
    <row r="8" spans="1:6" ht="15.75" thickBot="1" x14ac:dyDescent="0.3">
      <c r="A8" s="12" t="s">
        <v>45</v>
      </c>
      <c r="B8" s="10" t="s">
        <v>12</v>
      </c>
      <c r="C8" s="12" t="s">
        <v>45</v>
      </c>
      <c r="D8" s="10" t="s">
        <v>21</v>
      </c>
      <c r="E8" s="12" t="s">
        <v>45</v>
      </c>
      <c r="F8" s="10" t="s">
        <v>21</v>
      </c>
    </row>
    <row r="9" spans="1:6" x14ac:dyDescent="0.25">
      <c r="A9" s="12" t="s">
        <v>171</v>
      </c>
      <c r="B9" s="10" t="s">
        <v>12</v>
      </c>
      <c r="C9" s="262" t="s">
        <v>349</v>
      </c>
      <c r="D9" s="263"/>
      <c r="E9" s="262" t="s">
        <v>352</v>
      </c>
      <c r="F9" s="263"/>
    </row>
    <row r="10" spans="1:6" x14ac:dyDescent="0.25">
      <c r="A10" s="12" t="s">
        <v>172</v>
      </c>
      <c r="B10" s="10" t="s">
        <v>12</v>
      </c>
      <c r="C10" s="12" t="s">
        <v>85</v>
      </c>
      <c r="D10" s="10" t="s">
        <v>12</v>
      </c>
      <c r="E10" s="12" t="s">
        <v>85</v>
      </c>
      <c r="F10" s="10" t="s">
        <v>12</v>
      </c>
    </row>
    <row r="11" spans="1:6" x14ac:dyDescent="0.25">
      <c r="A11" s="12" t="s">
        <v>173</v>
      </c>
      <c r="B11" s="10" t="s">
        <v>12</v>
      </c>
      <c r="C11" s="12" t="s">
        <v>86</v>
      </c>
      <c r="D11" s="10" t="s">
        <v>12</v>
      </c>
      <c r="E11" s="12" t="s">
        <v>86</v>
      </c>
      <c r="F11" s="10" t="s">
        <v>12</v>
      </c>
    </row>
    <row r="12" spans="1:6" x14ac:dyDescent="0.25">
      <c r="A12" s="12" t="s">
        <v>174</v>
      </c>
      <c r="B12" s="10" t="s">
        <v>13</v>
      </c>
      <c r="C12" s="12" t="s">
        <v>87</v>
      </c>
      <c r="D12" s="10" t="s">
        <v>12</v>
      </c>
      <c r="E12" s="12" t="s">
        <v>87</v>
      </c>
      <c r="F12" s="10" t="s">
        <v>12</v>
      </c>
    </row>
    <row r="13" spans="1:6" x14ac:dyDescent="0.25">
      <c r="A13" s="12" t="s">
        <v>333</v>
      </c>
      <c r="B13" s="10" t="s">
        <v>13</v>
      </c>
      <c r="C13" s="12" t="s">
        <v>88</v>
      </c>
      <c r="D13" s="10" t="s">
        <v>12</v>
      </c>
      <c r="E13" s="12" t="s">
        <v>88</v>
      </c>
      <c r="F13" s="10" t="s">
        <v>12</v>
      </c>
    </row>
    <row r="14" spans="1:6" x14ac:dyDescent="0.25">
      <c r="A14" s="12" t="s">
        <v>337</v>
      </c>
      <c r="B14" s="10" t="s">
        <v>21</v>
      </c>
      <c r="C14" s="17" t="s">
        <v>50</v>
      </c>
      <c r="D14" s="10" t="s">
        <v>12</v>
      </c>
      <c r="E14" s="17" t="s">
        <v>50</v>
      </c>
      <c r="F14" s="10" t="s">
        <v>12</v>
      </c>
    </row>
    <row r="15" spans="1:6" x14ac:dyDescent="0.25">
      <c r="A15" s="12" t="s">
        <v>338</v>
      </c>
      <c r="B15" s="10" t="s">
        <v>21</v>
      </c>
      <c r="C15" s="17" t="s">
        <v>162</v>
      </c>
      <c r="D15" s="20" t="s">
        <v>350</v>
      </c>
      <c r="E15" s="17" t="s">
        <v>162</v>
      </c>
      <c r="F15" s="20" t="s">
        <v>350</v>
      </c>
    </row>
    <row r="16" spans="1:6" x14ac:dyDescent="0.25">
      <c r="A16" s="12" t="s">
        <v>339</v>
      </c>
      <c r="B16" s="10" t="s">
        <v>21</v>
      </c>
      <c r="C16" s="14" t="s">
        <v>163</v>
      </c>
      <c r="D16" s="20" t="s">
        <v>350</v>
      </c>
      <c r="E16" s="14" t="s">
        <v>163</v>
      </c>
      <c r="F16" s="20" t="s">
        <v>350</v>
      </c>
    </row>
    <row r="17" spans="1:6" x14ac:dyDescent="0.25">
      <c r="A17" s="12" t="s">
        <v>334</v>
      </c>
      <c r="B17" s="10" t="s">
        <v>21</v>
      </c>
      <c r="C17" s="14" t="s">
        <v>164</v>
      </c>
      <c r="D17" s="20" t="s">
        <v>350</v>
      </c>
      <c r="E17" s="14" t="s">
        <v>164</v>
      </c>
      <c r="F17" s="20" t="s">
        <v>350</v>
      </c>
    </row>
    <row r="18" spans="1:6" x14ac:dyDescent="0.25">
      <c r="A18" s="12" t="s">
        <v>335</v>
      </c>
      <c r="B18" s="10" t="s">
        <v>21</v>
      </c>
      <c r="C18" s="14" t="s">
        <v>165</v>
      </c>
      <c r="D18" s="20" t="s">
        <v>19</v>
      </c>
      <c r="E18" s="14" t="s">
        <v>165</v>
      </c>
      <c r="F18" s="20" t="s">
        <v>19</v>
      </c>
    </row>
    <row r="19" spans="1:6" ht="15.75" thickBot="1" x14ac:dyDescent="0.3">
      <c r="A19" s="24" t="s">
        <v>336</v>
      </c>
      <c r="B19" s="10" t="s">
        <v>21</v>
      </c>
      <c r="C19" s="14" t="s">
        <v>166</v>
      </c>
      <c r="D19" s="20" t="s">
        <v>350</v>
      </c>
      <c r="E19" s="14" t="s">
        <v>166</v>
      </c>
      <c r="F19" s="20" t="s">
        <v>350</v>
      </c>
    </row>
    <row r="20" spans="1:6" x14ac:dyDescent="0.25">
      <c r="A20" s="262" t="s">
        <v>348</v>
      </c>
      <c r="B20" s="263"/>
      <c r="C20" s="14" t="s">
        <v>167</v>
      </c>
      <c r="D20" s="20" t="s">
        <v>350</v>
      </c>
      <c r="E20" s="14" t="s">
        <v>167</v>
      </c>
      <c r="F20" s="20" t="s">
        <v>350</v>
      </c>
    </row>
    <row r="21" spans="1:6" x14ac:dyDescent="0.25">
      <c r="A21" s="14" t="s">
        <v>187</v>
      </c>
      <c r="B21" s="10" t="s">
        <v>12</v>
      </c>
      <c r="C21" s="14" t="s">
        <v>252</v>
      </c>
      <c r="D21" s="20" t="s">
        <v>350</v>
      </c>
      <c r="E21" s="14" t="s">
        <v>252</v>
      </c>
      <c r="F21" s="20" t="s">
        <v>350</v>
      </c>
    </row>
    <row r="22" spans="1:6" x14ac:dyDescent="0.25">
      <c r="A22" s="14" t="s">
        <v>315</v>
      </c>
      <c r="B22" s="10" t="s">
        <v>107</v>
      </c>
      <c r="C22" s="14" t="s">
        <v>253</v>
      </c>
      <c r="D22" s="20" t="s">
        <v>350</v>
      </c>
      <c r="E22" s="14" t="s">
        <v>253</v>
      </c>
      <c r="F22" s="20" t="s">
        <v>350</v>
      </c>
    </row>
    <row r="23" spans="1:6" ht="15.75" thickBot="1" x14ac:dyDescent="0.3">
      <c r="A23" s="14" t="s">
        <v>316</v>
      </c>
      <c r="B23" s="10" t="s">
        <v>107</v>
      </c>
      <c r="C23" s="19" t="s">
        <v>254</v>
      </c>
      <c r="D23" s="43" t="s">
        <v>21</v>
      </c>
      <c r="E23" s="19" t="s">
        <v>254</v>
      </c>
      <c r="F23" s="43" t="s">
        <v>21</v>
      </c>
    </row>
    <row r="24" spans="1:6" x14ac:dyDescent="0.25">
      <c r="A24" s="14" t="s">
        <v>317</v>
      </c>
      <c r="B24" s="10" t="s">
        <v>107</v>
      </c>
      <c r="E24" s="262" t="s">
        <v>353</v>
      </c>
      <c r="F24" s="263"/>
    </row>
    <row r="25" spans="1:6" x14ac:dyDescent="0.25">
      <c r="A25" s="14" t="s">
        <v>115</v>
      </c>
      <c r="B25" s="10" t="s">
        <v>107</v>
      </c>
      <c r="E25" s="14" t="s">
        <v>241</v>
      </c>
      <c r="F25" s="10" t="s">
        <v>19</v>
      </c>
    </row>
    <row r="26" spans="1:6" x14ac:dyDescent="0.25">
      <c r="A26" s="14" t="s">
        <v>116</v>
      </c>
      <c r="B26" s="10" t="s">
        <v>107</v>
      </c>
      <c r="E26" s="14" t="s">
        <v>354</v>
      </c>
      <c r="F26" s="10" t="s">
        <v>19</v>
      </c>
    </row>
    <row r="27" spans="1:6" x14ac:dyDescent="0.25">
      <c r="A27" s="14" t="s">
        <v>117</v>
      </c>
      <c r="B27" s="10" t="s">
        <v>107</v>
      </c>
      <c r="E27" s="14" t="s">
        <v>355</v>
      </c>
      <c r="F27" s="10" t="s">
        <v>19</v>
      </c>
    </row>
    <row r="28" spans="1:6" x14ac:dyDescent="0.25">
      <c r="A28" s="14" t="s">
        <v>340</v>
      </c>
      <c r="B28" s="10" t="s">
        <v>107</v>
      </c>
      <c r="E28" s="14" t="s">
        <v>246</v>
      </c>
      <c r="F28" s="10" t="s">
        <v>19</v>
      </c>
    </row>
    <row r="29" spans="1:6" x14ac:dyDescent="0.25">
      <c r="A29" s="14" t="s">
        <v>341</v>
      </c>
      <c r="B29" s="10" t="s">
        <v>107</v>
      </c>
      <c r="E29" s="19" t="s">
        <v>247</v>
      </c>
      <c r="F29" s="18" t="s">
        <v>21</v>
      </c>
    </row>
    <row r="30" spans="1:6" x14ac:dyDescent="0.25">
      <c r="A30" s="14" t="s">
        <v>342</v>
      </c>
      <c r="B30" s="10" t="s">
        <v>21</v>
      </c>
    </row>
    <row r="31" spans="1:6" x14ac:dyDescent="0.25">
      <c r="A31" s="12" t="s">
        <v>343</v>
      </c>
      <c r="B31" s="10" t="s">
        <v>19</v>
      </c>
    </row>
    <row r="32" spans="1:6" x14ac:dyDescent="0.25">
      <c r="A32" s="14" t="s">
        <v>344</v>
      </c>
      <c r="B32" s="10" t="s">
        <v>19</v>
      </c>
    </row>
    <row r="33" spans="1:2" x14ac:dyDescent="0.25">
      <c r="A33" s="19" t="s">
        <v>345</v>
      </c>
      <c r="B33" s="18" t="s">
        <v>19</v>
      </c>
    </row>
  </sheetData>
  <mergeCells count="7">
    <mergeCell ref="E24:F24"/>
    <mergeCell ref="A20:B20"/>
    <mergeCell ref="A1:B1"/>
    <mergeCell ref="C1:D1"/>
    <mergeCell ref="C9:D9"/>
    <mergeCell ref="E1:F1"/>
    <mergeCell ref="E9:F9"/>
  </mergeCells>
  <pageMargins left="0.70866141732283472" right="0.70866141732283472" top="0.74803149606299213" bottom="0.74803149606299213" header="0.31496062992125984" footer="0.31496062992125984"/>
  <pageSetup paperSize="9" scale="85" orientation="landscape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4</vt:i4>
      </vt:variant>
    </vt:vector>
  </HeadingPairs>
  <TitlesOfParts>
    <vt:vector size="14" baseType="lpstr">
      <vt:lpstr>Impôts</vt:lpstr>
      <vt:lpstr>Primes</vt:lpstr>
      <vt:lpstr>Grilles Attachés + IASS</vt:lpstr>
      <vt:lpstr>Grilles MEN</vt:lpstr>
      <vt:lpstr>Grille PN</vt:lpstr>
      <vt:lpstr>Grilles A+</vt:lpstr>
      <vt:lpstr>Grilles MAE</vt:lpstr>
      <vt:lpstr>Grilles ENA et &amp;</vt:lpstr>
      <vt:lpstr>Grille Magistrats</vt:lpstr>
      <vt:lpstr>Grilles IG</vt:lpstr>
      <vt:lpstr>Bonifiable</vt:lpstr>
      <vt:lpstr>Bonification</vt:lpstr>
      <vt:lpstr>CA</vt:lpstr>
      <vt:lpstr>Maladie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Ralph</dc:creator>
  <cp:lastModifiedBy>ralph.zurmely</cp:lastModifiedBy>
  <cp:lastPrinted>2018-08-31T13:49:39Z</cp:lastPrinted>
  <dcterms:created xsi:type="dcterms:W3CDTF">2016-09-02T23:33:47Z</dcterms:created>
  <dcterms:modified xsi:type="dcterms:W3CDTF">2018-09-24T13:54:46Z</dcterms:modified>
</cp:coreProperties>
</file>